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19230" windowHeight="7005" tabRatio="529"/>
  </bookViews>
  <sheets>
    <sheet name="APS" sheetId="1" r:id="rId1"/>
    <sheet name="HBRD-Caesar" sheetId="18" r:id="rId2"/>
    <sheet name="FOLDING" sheetId="19" r:id="rId3"/>
    <sheet name="DLL" sheetId="20" r:id="rId4"/>
    <sheet name="Rekapitulasi Maret" sheetId="22" r:id="rId5"/>
    <sheet name="Sheet1" sheetId="23" r:id="rId6"/>
    <sheet name="Sheet2" sheetId="24" r:id="rId7"/>
    <sheet name="Sheet3" sheetId="25" r:id="rId8"/>
    <sheet name="TIPE" sheetId="26" r:id="rId9"/>
  </sheets>
  <externalReferences>
    <externalReference r:id="rId10"/>
    <externalReference r:id="rId11"/>
  </externalReferences>
  <definedNames>
    <definedName name="_xlnm._FilterDatabase" localSheetId="0" hidden="1">APS!$A$12:$HL$449</definedName>
    <definedName name="_xlnm._FilterDatabase" localSheetId="3" hidden="1">DLL!$A$6:$BC$248</definedName>
    <definedName name="_xlnm._FilterDatabase" localSheetId="2" hidden="1">FOLDING!$A$6:$BC$43</definedName>
    <definedName name="_xlnm._FilterDatabase" localSheetId="1" hidden="1">'HBRD-Caesar'!$A$6:$BC$38</definedName>
    <definedName name="_xlnm.Print_Area" localSheetId="0">APS!$A$1:$HE$456</definedName>
    <definedName name="_xlnm.Print_Area" localSheetId="4">'Rekapitulasi Maret'!$AI$777:$AV$970</definedName>
    <definedName name="_xlnm.Print_Area" localSheetId="8">TIPE!$D$4:$T$19</definedName>
    <definedName name="_xlnm.Print_Titles" localSheetId="0">APS!$10:$12</definedName>
  </definedNames>
  <calcPr calcId="124519"/>
</workbook>
</file>

<file path=xl/calcChain.xml><?xml version="1.0" encoding="utf-8"?>
<calcChain xmlns="http://schemas.openxmlformats.org/spreadsheetml/2006/main">
  <c r="HE332" i="1"/>
  <c r="HE333"/>
  <c r="HE334"/>
  <c r="HE335"/>
  <c r="HE336"/>
  <c r="HE337"/>
  <c r="HE338"/>
  <c r="HE322"/>
  <c r="HE323"/>
  <c r="HE324"/>
  <c r="HE325"/>
  <c r="HE326"/>
  <c r="HE175"/>
  <c r="HE176"/>
  <c r="HE177"/>
  <c r="HE178"/>
  <c r="HE140"/>
  <c r="HE141"/>
  <c r="HE142"/>
  <c r="HE143"/>
  <c r="HE144"/>
  <c r="HE145"/>
  <c r="HE146"/>
  <c r="HE147"/>
  <c r="HE148"/>
  <c r="HE130"/>
  <c r="HE131"/>
  <c r="HE132"/>
  <c r="HE133"/>
  <c r="HE134"/>
  <c r="HE135"/>
  <c r="HE136"/>
  <c r="HE137"/>
  <c r="HE138"/>
  <c r="HE139"/>
  <c r="HE126"/>
  <c r="HE127"/>
  <c r="HE128"/>
  <c r="HE129"/>
  <c r="C183" i="22" l="1"/>
  <c r="AQ886" l="1"/>
  <c r="GM384" i="1" l="1"/>
  <c r="GN384"/>
  <c r="GO384"/>
  <c r="GP384"/>
  <c r="GM385"/>
  <c r="GN385"/>
  <c r="GO385"/>
  <c r="GP385"/>
  <c r="GM386"/>
  <c r="GN386"/>
  <c r="GO386"/>
  <c r="GP386"/>
  <c r="GM387"/>
  <c r="GQ387" s="1"/>
  <c r="GN387"/>
  <c r="GO387"/>
  <c r="GP387"/>
  <c r="GM388"/>
  <c r="GQ388" s="1"/>
  <c r="GN388"/>
  <c r="GO388"/>
  <c r="GP388"/>
  <c r="GM389"/>
  <c r="GQ389" s="1"/>
  <c r="GN389"/>
  <c r="GO389"/>
  <c r="GP389"/>
  <c r="GM380"/>
  <c r="GQ380" s="1"/>
  <c r="GN380"/>
  <c r="GO380"/>
  <c r="GP380"/>
  <c r="GM381"/>
  <c r="GN381"/>
  <c r="GO381"/>
  <c r="GP381"/>
  <c r="GM382"/>
  <c r="GQ382" s="1"/>
  <c r="GN382"/>
  <c r="GO382"/>
  <c r="GP382"/>
  <c r="GM383"/>
  <c r="GN383"/>
  <c r="GO383"/>
  <c r="GP383"/>
  <c r="GR14"/>
  <c r="GX14" s="1"/>
  <c r="GR15"/>
  <c r="GX15" s="1"/>
  <c r="GR16"/>
  <c r="GX16" s="1"/>
  <c r="GR17"/>
  <c r="GX17" s="1"/>
  <c r="GR18"/>
  <c r="GX18" s="1"/>
  <c r="GR19"/>
  <c r="GX19" s="1"/>
  <c r="GR20"/>
  <c r="GX20" s="1"/>
  <c r="GR21"/>
  <c r="GX21" s="1"/>
  <c r="GR22"/>
  <c r="GX22" s="1"/>
  <c r="GR23"/>
  <c r="GX23" s="1"/>
  <c r="GR24"/>
  <c r="GX24" s="1"/>
  <c r="GR25"/>
  <c r="GX25" s="1"/>
  <c r="GR26"/>
  <c r="GX26" s="1"/>
  <c r="GR27"/>
  <c r="GX27" s="1"/>
  <c r="GR28"/>
  <c r="GX28" s="1"/>
  <c r="GR29"/>
  <c r="GX29" s="1"/>
  <c r="GR30"/>
  <c r="GX30" s="1"/>
  <c r="GR31"/>
  <c r="GX31" s="1"/>
  <c r="GR32"/>
  <c r="GX32" s="1"/>
  <c r="GR33"/>
  <c r="GX33" s="1"/>
  <c r="GR34"/>
  <c r="GX34" s="1"/>
  <c r="GR35"/>
  <c r="GX35" s="1"/>
  <c r="GR36"/>
  <c r="GX36" s="1"/>
  <c r="GR37"/>
  <c r="GX37" s="1"/>
  <c r="GR38"/>
  <c r="GX38" s="1"/>
  <c r="GR39"/>
  <c r="GX39" s="1"/>
  <c r="GR40"/>
  <c r="GX40" s="1"/>
  <c r="GR41"/>
  <c r="GX41" s="1"/>
  <c r="GR42"/>
  <c r="GX42" s="1"/>
  <c r="GR43"/>
  <c r="GX43" s="1"/>
  <c r="GR44"/>
  <c r="GX44" s="1"/>
  <c r="GR45"/>
  <c r="GX45" s="1"/>
  <c r="GR46"/>
  <c r="GX46" s="1"/>
  <c r="GR47"/>
  <c r="GX47" s="1"/>
  <c r="GR48"/>
  <c r="GX48" s="1"/>
  <c r="GR49"/>
  <c r="GX49" s="1"/>
  <c r="GR50"/>
  <c r="GX50" s="1"/>
  <c r="GR51"/>
  <c r="GX51" s="1"/>
  <c r="GR52"/>
  <c r="GX52" s="1"/>
  <c r="GR53"/>
  <c r="GX53" s="1"/>
  <c r="GR54"/>
  <c r="GX54" s="1"/>
  <c r="GR55"/>
  <c r="GX55" s="1"/>
  <c r="GR56"/>
  <c r="GX56" s="1"/>
  <c r="GR57"/>
  <c r="GX57" s="1"/>
  <c r="GR58"/>
  <c r="GX58" s="1"/>
  <c r="GR59"/>
  <c r="GX59" s="1"/>
  <c r="GR60"/>
  <c r="GX60" s="1"/>
  <c r="GR61"/>
  <c r="GR62"/>
  <c r="GX62" s="1"/>
  <c r="GR63"/>
  <c r="GX63" s="1"/>
  <c r="GR64"/>
  <c r="GX64" s="1"/>
  <c r="GR65"/>
  <c r="GX65" s="1"/>
  <c r="GR66"/>
  <c r="GX66" s="1"/>
  <c r="GR67"/>
  <c r="GX67" s="1"/>
  <c r="GR68"/>
  <c r="GR69"/>
  <c r="GX69" s="1"/>
  <c r="GR70"/>
  <c r="GX70" s="1"/>
  <c r="GR71"/>
  <c r="GX71" s="1"/>
  <c r="GR72"/>
  <c r="GR73"/>
  <c r="GX73" s="1"/>
  <c r="GR74"/>
  <c r="GR75"/>
  <c r="GX75" s="1"/>
  <c r="GR76"/>
  <c r="GR77"/>
  <c r="GR78"/>
  <c r="GX78" s="1"/>
  <c r="GR79"/>
  <c r="GX79" s="1"/>
  <c r="GR80"/>
  <c r="GR81"/>
  <c r="GX81" s="1"/>
  <c r="GR82"/>
  <c r="GX82" s="1"/>
  <c r="GR83"/>
  <c r="GX83" s="1"/>
  <c r="GR84"/>
  <c r="GX84" s="1"/>
  <c r="GR85"/>
  <c r="GX85" s="1"/>
  <c r="GR86"/>
  <c r="GX86" s="1"/>
  <c r="GR87"/>
  <c r="GX87" s="1"/>
  <c r="GR88"/>
  <c r="GX88" s="1"/>
  <c r="GR89"/>
  <c r="GX89" s="1"/>
  <c r="GR90"/>
  <c r="GX90" s="1"/>
  <c r="GR91"/>
  <c r="GX91" s="1"/>
  <c r="GR92"/>
  <c r="GX92" s="1"/>
  <c r="GR93"/>
  <c r="GR94"/>
  <c r="GR95"/>
  <c r="GR96"/>
  <c r="GX96" s="1"/>
  <c r="GR97"/>
  <c r="GR98"/>
  <c r="GR99"/>
  <c r="GX99" s="1"/>
  <c r="GR100"/>
  <c r="GR101"/>
  <c r="GR102"/>
  <c r="GX102" s="1"/>
  <c r="GR103"/>
  <c r="GR104"/>
  <c r="GX104" s="1"/>
  <c r="GR105"/>
  <c r="GX105" s="1"/>
  <c r="GR106"/>
  <c r="GX106" s="1"/>
  <c r="GR107"/>
  <c r="GR108"/>
  <c r="GR109"/>
  <c r="GX109" s="1"/>
  <c r="GR110"/>
  <c r="GR111"/>
  <c r="GR112"/>
  <c r="GX112" s="1"/>
  <c r="GR113"/>
  <c r="GR114"/>
  <c r="GX114" s="1"/>
  <c r="GR115"/>
  <c r="GR116"/>
  <c r="GR117"/>
  <c r="GX117" s="1"/>
  <c r="GR118"/>
  <c r="GX118" s="1"/>
  <c r="GR119"/>
  <c r="GX119" s="1"/>
  <c r="GR120"/>
  <c r="GX120" s="1"/>
  <c r="GR121"/>
  <c r="GX121" s="1"/>
  <c r="GR122"/>
  <c r="GX122" s="1"/>
  <c r="GR123"/>
  <c r="GR124"/>
  <c r="GX124" s="1"/>
  <c r="GR125"/>
  <c r="GX125" s="1"/>
  <c r="GR126"/>
  <c r="GX126" s="1"/>
  <c r="GR127"/>
  <c r="GX127" s="1"/>
  <c r="GR128"/>
  <c r="GX128" s="1"/>
  <c r="GR129"/>
  <c r="GX129" s="1"/>
  <c r="GR130"/>
  <c r="GX130" s="1"/>
  <c r="GR131"/>
  <c r="GX131" s="1"/>
  <c r="GR132"/>
  <c r="GX132" s="1"/>
  <c r="GR133"/>
  <c r="GX133" s="1"/>
  <c r="GR134"/>
  <c r="GX134" s="1"/>
  <c r="GR135"/>
  <c r="GX135" s="1"/>
  <c r="GR136"/>
  <c r="GX136" s="1"/>
  <c r="GR137"/>
  <c r="GX137" s="1"/>
  <c r="GR138"/>
  <c r="GX138" s="1"/>
  <c r="GR139"/>
  <c r="GX139" s="1"/>
  <c r="GR140"/>
  <c r="GX140" s="1"/>
  <c r="GR141"/>
  <c r="GR142"/>
  <c r="GX142" s="1"/>
  <c r="GR143"/>
  <c r="GX143" s="1"/>
  <c r="GR144"/>
  <c r="GX144" s="1"/>
  <c r="GR145"/>
  <c r="GX145" s="1"/>
  <c r="GR146"/>
  <c r="GX146" s="1"/>
  <c r="GR147"/>
  <c r="GX147" s="1"/>
  <c r="GR148"/>
  <c r="GX148" s="1"/>
  <c r="GR149"/>
  <c r="GR150"/>
  <c r="GX150" s="1"/>
  <c r="GR151"/>
  <c r="GR152"/>
  <c r="GX152" s="1"/>
  <c r="GR153"/>
  <c r="GX153" s="1"/>
  <c r="GR154"/>
  <c r="GR155"/>
  <c r="GX155" s="1"/>
  <c r="GR156"/>
  <c r="GX156" s="1"/>
  <c r="GR157"/>
  <c r="GX157" s="1"/>
  <c r="GR158"/>
  <c r="GX158" s="1"/>
  <c r="GR159"/>
  <c r="GX159" s="1"/>
  <c r="GR160"/>
  <c r="GX160" s="1"/>
  <c r="GR161"/>
  <c r="GX161" s="1"/>
  <c r="GR162"/>
  <c r="GR163"/>
  <c r="GX163" s="1"/>
  <c r="GR164"/>
  <c r="GX164" s="1"/>
  <c r="GR165"/>
  <c r="GX165" s="1"/>
  <c r="GR166"/>
  <c r="GX166" s="1"/>
  <c r="GR167"/>
  <c r="GX167" s="1"/>
  <c r="GR168"/>
  <c r="GX168" s="1"/>
  <c r="GR169"/>
  <c r="GX169" s="1"/>
  <c r="GR170"/>
  <c r="GX170" s="1"/>
  <c r="GR171"/>
  <c r="GX171" s="1"/>
  <c r="GR172"/>
  <c r="GX172" s="1"/>
  <c r="GR173"/>
  <c r="GX173" s="1"/>
  <c r="GR174"/>
  <c r="GX174" s="1"/>
  <c r="GR175"/>
  <c r="GX175" s="1"/>
  <c r="GR176"/>
  <c r="GX176" s="1"/>
  <c r="GR177"/>
  <c r="GX177" s="1"/>
  <c r="GR178"/>
  <c r="GX178" s="1"/>
  <c r="GR179"/>
  <c r="GX179" s="1"/>
  <c r="GR180"/>
  <c r="GR181"/>
  <c r="GR182"/>
  <c r="GX182" s="1"/>
  <c r="GR183"/>
  <c r="GX183" s="1"/>
  <c r="GR184"/>
  <c r="GX184" s="1"/>
  <c r="GR185"/>
  <c r="GR186"/>
  <c r="GR187"/>
  <c r="GR188"/>
  <c r="GR189"/>
  <c r="GX189" s="1"/>
  <c r="GR190"/>
  <c r="GX190" s="1"/>
  <c r="GR191"/>
  <c r="GX191" s="1"/>
  <c r="GR192"/>
  <c r="GX192" s="1"/>
  <c r="GR193"/>
  <c r="GX193" s="1"/>
  <c r="GR194"/>
  <c r="GX194" s="1"/>
  <c r="GR195"/>
  <c r="GX195" s="1"/>
  <c r="GR196"/>
  <c r="GX196" s="1"/>
  <c r="GR197"/>
  <c r="GX197" s="1"/>
  <c r="GR198"/>
  <c r="GX198" s="1"/>
  <c r="GR199"/>
  <c r="GR200"/>
  <c r="GX200" s="1"/>
  <c r="GR201"/>
  <c r="GX201" s="1"/>
  <c r="GR202"/>
  <c r="GX202" s="1"/>
  <c r="GR203"/>
  <c r="GR204"/>
  <c r="GX204" s="1"/>
  <c r="GR205"/>
  <c r="GX205" s="1"/>
  <c r="GR206"/>
  <c r="GX206" s="1"/>
  <c r="GR207"/>
  <c r="GX207" s="1"/>
  <c r="GR208"/>
  <c r="GX208" s="1"/>
  <c r="GR209"/>
  <c r="GX209" s="1"/>
  <c r="GR210"/>
  <c r="GX210" s="1"/>
  <c r="GR211"/>
  <c r="GR212"/>
  <c r="GR213"/>
  <c r="GR214"/>
  <c r="GX214" s="1"/>
  <c r="GR215"/>
  <c r="GX215" s="1"/>
  <c r="GR216"/>
  <c r="GR217"/>
  <c r="GR218"/>
  <c r="GX218" s="1"/>
  <c r="GR219"/>
  <c r="GR220"/>
  <c r="GX220" s="1"/>
  <c r="GR221"/>
  <c r="GR222"/>
  <c r="GR223"/>
  <c r="GR224"/>
  <c r="GR225"/>
  <c r="GX225" s="1"/>
  <c r="GR226"/>
  <c r="GX226" s="1"/>
  <c r="GR227"/>
  <c r="GX227" s="1"/>
  <c r="GR228"/>
  <c r="GX228" s="1"/>
  <c r="GR229"/>
  <c r="GX229" s="1"/>
  <c r="GR230"/>
  <c r="GR231"/>
  <c r="GR232"/>
  <c r="GX232" s="1"/>
  <c r="GR233"/>
  <c r="GX233" s="1"/>
  <c r="GR234"/>
  <c r="GX234" s="1"/>
  <c r="GR235"/>
  <c r="GX235" s="1"/>
  <c r="GR236"/>
  <c r="GX236" s="1"/>
  <c r="GR237"/>
  <c r="GX237" s="1"/>
  <c r="GR238"/>
  <c r="GX238" s="1"/>
  <c r="GR239"/>
  <c r="GX239" s="1"/>
  <c r="GR240"/>
  <c r="GX240" s="1"/>
  <c r="GR241"/>
  <c r="GX241" s="1"/>
  <c r="GR242"/>
  <c r="GX242" s="1"/>
  <c r="GR243"/>
  <c r="GX243" s="1"/>
  <c r="GR244"/>
  <c r="GX244" s="1"/>
  <c r="GR245"/>
  <c r="GR246"/>
  <c r="GX246" s="1"/>
  <c r="GR247"/>
  <c r="GX247" s="1"/>
  <c r="GR248"/>
  <c r="GR249"/>
  <c r="GX249" s="1"/>
  <c r="GR250"/>
  <c r="GX250" s="1"/>
  <c r="GR251"/>
  <c r="GX251" s="1"/>
  <c r="GR252"/>
  <c r="GX252" s="1"/>
  <c r="GR253"/>
  <c r="GX253" s="1"/>
  <c r="GR254"/>
  <c r="GX254" s="1"/>
  <c r="GR255"/>
  <c r="GX255" s="1"/>
  <c r="GR256"/>
  <c r="GR257"/>
  <c r="GX257" s="1"/>
  <c r="GR258"/>
  <c r="GX258" s="1"/>
  <c r="GR259"/>
  <c r="GX259" s="1"/>
  <c r="GR260"/>
  <c r="GR261"/>
  <c r="GX261" s="1"/>
  <c r="GR262"/>
  <c r="GR263"/>
  <c r="GR264"/>
  <c r="GX264" s="1"/>
  <c r="GR265"/>
  <c r="GR266"/>
  <c r="GX266" s="1"/>
  <c r="GR267"/>
  <c r="GR268"/>
  <c r="GX268" s="1"/>
  <c r="GR269"/>
  <c r="GX269" s="1"/>
  <c r="GR270"/>
  <c r="GX270" s="1"/>
  <c r="GR271"/>
  <c r="GX271" s="1"/>
  <c r="GR272"/>
  <c r="GR273"/>
  <c r="GR274"/>
  <c r="GX274" s="1"/>
  <c r="GR275"/>
  <c r="GR276"/>
  <c r="GX276" s="1"/>
  <c r="GR277"/>
  <c r="GX277" s="1"/>
  <c r="GR278"/>
  <c r="GX278" s="1"/>
  <c r="GR279"/>
  <c r="GX279" s="1"/>
  <c r="GR280"/>
  <c r="GX280" s="1"/>
  <c r="GR281"/>
  <c r="GX281" s="1"/>
  <c r="GR282"/>
  <c r="GX282" s="1"/>
  <c r="GR283"/>
  <c r="GX283" s="1"/>
  <c r="GR284"/>
  <c r="GX284" s="1"/>
  <c r="GR285"/>
  <c r="GX285" s="1"/>
  <c r="GR286"/>
  <c r="GX286" s="1"/>
  <c r="GR287"/>
  <c r="GX287" s="1"/>
  <c r="GR288"/>
  <c r="GX288" s="1"/>
  <c r="GR289"/>
  <c r="GX289" s="1"/>
  <c r="GR290"/>
  <c r="GX290" s="1"/>
  <c r="GR291"/>
  <c r="GR292"/>
  <c r="GR293"/>
  <c r="GX293" s="1"/>
  <c r="GR294"/>
  <c r="GX294" s="1"/>
  <c r="GR295"/>
  <c r="GX295" s="1"/>
  <c r="GR296"/>
  <c r="GX296" s="1"/>
  <c r="GR297"/>
  <c r="GX297" s="1"/>
  <c r="GR298"/>
  <c r="GX298" s="1"/>
  <c r="GR299"/>
  <c r="GX299" s="1"/>
  <c r="GR300"/>
  <c r="GX300" s="1"/>
  <c r="GR301"/>
  <c r="GR302"/>
  <c r="GX302" s="1"/>
  <c r="GR303"/>
  <c r="GX303" s="1"/>
  <c r="GR304"/>
  <c r="GX304" s="1"/>
  <c r="GR305"/>
  <c r="GX305" s="1"/>
  <c r="GR306"/>
  <c r="GX306" s="1"/>
  <c r="GR307"/>
  <c r="GX307" s="1"/>
  <c r="GR308"/>
  <c r="GX308" s="1"/>
  <c r="GR309"/>
  <c r="GX309" s="1"/>
  <c r="GR310"/>
  <c r="GX310" s="1"/>
  <c r="GR311"/>
  <c r="GX311" s="1"/>
  <c r="GR312"/>
  <c r="GX312" s="1"/>
  <c r="GR313"/>
  <c r="GX313" s="1"/>
  <c r="GR314"/>
  <c r="GX314" s="1"/>
  <c r="GR315"/>
  <c r="GX315" s="1"/>
  <c r="GR316"/>
  <c r="GX316" s="1"/>
  <c r="GR317"/>
  <c r="GX317" s="1"/>
  <c r="GR318"/>
  <c r="GX318" s="1"/>
  <c r="GR319"/>
  <c r="GX319" s="1"/>
  <c r="GR320"/>
  <c r="GX320" s="1"/>
  <c r="GR321"/>
  <c r="GX321" s="1"/>
  <c r="GR322"/>
  <c r="GX322" s="1"/>
  <c r="GR323"/>
  <c r="GX323" s="1"/>
  <c r="GR324"/>
  <c r="GX324" s="1"/>
  <c r="GR325"/>
  <c r="GX325" s="1"/>
  <c r="GR326"/>
  <c r="GX326" s="1"/>
  <c r="GR327"/>
  <c r="GX327" s="1"/>
  <c r="GR328"/>
  <c r="GX328" s="1"/>
  <c r="GR332"/>
  <c r="GX332" s="1"/>
  <c r="GR333"/>
  <c r="GX333" s="1"/>
  <c r="GR335"/>
  <c r="GX335" s="1"/>
  <c r="GR336"/>
  <c r="GX336" s="1"/>
  <c r="GR337"/>
  <c r="GX337" s="1"/>
  <c r="GR338"/>
  <c r="GX338" s="1"/>
  <c r="GR339"/>
  <c r="GX339" s="1"/>
  <c r="GR340"/>
  <c r="GX340" s="1"/>
  <c r="GR341"/>
  <c r="GX341" s="1"/>
  <c r="GR342"/>
  <c r="GX342" s="1"/>
  <c r="GR343"/>
  <c r="GX343" s="1"/>
  <c r="GR344"/>
  <c r="GX344" s="1"/>
  <c r="GR345"/>
  <c r="GX345" s="1"/>
  <c r="GR346"/>
  <c r="GX346" s="1"/>
  <c r="GR347"/>
  <c r="GX347" s="1"/>
  <c r="GR348"/>
  <c r="GX348" s="1"/>
  <c r="GR349"/>
  <c r="GX349" s="1"/>
  <c r="GR350"/>
  <c r="GX350" s="1"/>
  <c r="GR351"/>
  <c r="GX351" s="1"/>
  <c r="GR352"/>
  <c r="GX352" s="1"/>
  <c r="GR353"/>
  <c r="GX353" s="1"/>
  <c r="GR354"/>
  <c r="GX354" s="1"/>
  <c r="GR355"/>
  <c r="GX355" s="1"/>
  <c r="GR356"/>
  <c r="GX356" s="1"/>
  <c r="GR357"/>
  <c r="GX357" s="1"/>
  <c r="GR358"/>
  <c r="GR359"/>
  <c r="GX359" s="1"/>
  <c r="GR360"/>
  <c r="GX360" s="1"/>
  <c r="GR361"/>
  <c r="GX361" s="1"/>
  <c r="GR362"/>
  <c r="GX362" s="1"/>
  <c r="GR363"/>
  <c r="GX363" s="1"/>
  <c r="GR364"/>
  <c r="GX364" s="1"/>
  <c r="GR365"/>
  <c r="GX365" s="1"/>
  <c r="GR366"/>
  <c r="GX366" s="1"/>
  <c r="GR367"/>
  <c r="GX367" s="1"/>
  <c r="GR368"/>
  <c r="GX368" s="1"/>
  <c r="GR369"/>
  <c r="GX369" s="1"/>
  <c r="GR370"/>
  <c r="GX370" s="1"/>
  <c r="GR371"/>
  <c r="GX371" s="1"/>
  <c r="GR372"/>
  <c r="GX372" s="1"/>
  <c r="GR373"/>
  <c r="GX373" s="1"/>
  <c r="GR374"/>
  <c r="GX374" s="1"/>
  <c r="GR375"/>
  <c r="GX375" s="1"/>
  <c r="GR376"/>
  <c r="GX376" s="1"/>
  <c r="GR377"/>
  <c r="GX377" s="1"/>
  <c r="GR378"/>
  <c r="GX378" s="1"/>
  <c r="GR379"/>
  <c r="GX379" s="1"/>
  <c r="GR380"/>
  <c r="GX380" s="1"/>
  <c r="GR381"/>
  <c r="GX381" s="1"/>
  <c r="GR382"/>
  <c r="GX382" s="1"/>
  <c r="GR383"/>
  <c r="GX383" s="1"/>
  <c r="GG380"/>
  <c r="GH380"/>
  <c r="GI380"/>
  <c r="GJ380"/>
  <c r="GG381"/>
  <c r="GH381"/>
  <c r="GI381"/>
  <c r="GJ381"/>
  <c r="GK381"/>
  <c r="GG382"/>
  <c r="GH382"/>
  <c r="GI382"/>
  <c r="GJ382"/>
  <c r="GG383"/>
  <c r="GK383" s="1"/>
  <c r="GH383"/>
  <c r="GI383"/>
  <c r="GJ383"/>
  <c r="GG384"/>
  <c r="GK384" s="1"/>
  <c r="GH384"/>
  <c r="GI384"/>
  <c r="GJ384"/>
  <c r="GG385"/>
  <c r="GK385" s="1"/>
  <c r="GH385"/>
  <c r="GI385"/>
  <c r="GJ385"/>
  <c r="GG386"/>
  <c r="GH386"/>
  <c r="GI386"/>
  <c r="GJ386"/>
  <c r="GK386"/>
  <c r="GG387"/>
  <c r="GK387" s="1"/>
  <c r="GH387"/>
  <c r="GI387"/>
  <c r="GJ387"/>
  <c r="GG388"/>
  <c r="GH388"/>
  <c r="GI388"/>
  <c r="GJ388"/>
  <c r="GK388"/>
  <c r="GG389"/>
  <c r="GH389"/>
  <c r="GI389"/>
  <c r="GJ389"/>
  <c r="GK389"/>
  <c r="GG390"/>
  <c r="GH390"/>
  <c r="GI390"/>
  <c r="GJ390"/>
  <c r="GK390"/>
  <c r="GG391"/>
  <c r="GH391"/>
  <c r="GI391"/>
  <c r="GJ391"/>
  <c r="GK391"/>
  <c r="GG392"/>
  <c r="GH392"/>
  <c r="GI392"/>
  <c r="GJ392"/>
  <c r="GK392"/>
  <c r="GG393"/>
  <c r="GH393"/>
  <c r="GI393"/>
  <c r="GJ393"/>
  <c r="GK393"/>
  <c r="GG394"/>
  <c r="GH394"/>
  <c r="GI394"/>
  <c r="GJ394"/>
  <c r="GK394"/>
  <c r="GG395"/>
  <c r="GH395"/>
  <c r="GI395"/>
  <c r="GJ395"/>
  <c r="GK395"/>
  <c r="GG396"/>
  <c r="GH396"/>
  <c r="GI396"/>
  <c r="GJ396"/>
  <c r="GK396"/>
  <c r="GG397"/>
  <c r="GH397"/>
  <c r="GI397"/>
  <c r="GJ397"/>
  <c r="GK397"/>
  <c r="GG398"/>
  <c r="GH398"/>
  <c r="GI398"/>
  <c r="GJ398"/>
  <c r="GK398"/>
  <c r="GG399"/>
  <c r="GH399"/>
  <c r="GI399"/>
  <c r="GJ399"/>
  <c r="GK399"/>
  <c r="GG400"/>
  <c r="GH400"/>
  <c r="GI400"/>
  <c r="GJ400"/>
  <c r="GK400"/>
  <c r="GG401"/>
  <c r="GH401"/>
  <c r="GI401"/>
  <c r="GJ401"/>
  <c r="GK401"/>
  <c r="GG402"/>
  <c r="GH402"/>
  <c r="GI402"/>
  <c r="GJ402"/>
  <c r="GK402"/>
  <c r="GG403"/>
  <c r="GH403"/>
  <c r="GI403"/>
  <c r="GJ403"/>
  <c r="GK403"/>
  <c r="GG404"/>
  <c r="GH404"/>
  <c r="GI404"/>
  <c r="GJ404"/>
  <c r="GK404"/>
  <c r="GG405"/>
  <c r="GH405"/>
  <c r="GI405"/>
  <c r="GJ405"/>
  <c r="GK405"/>
  <c r="GG406"/>
  <c r="GH406"/>
  <c r="GI406"/>
  <c r="GJ406"/>
  <c r="GK406"/>
  <c r="GG407"/>
  <c r="GH407"/>
  <c r="GI407"/>
  <c r="GJ407"/>
  <c r="GK407"/>
  <c r="GG408"/>
  <c r="GH408"/>
  <c r="GI408"/>
  <c r="GJ408"/>
  <c r="GK408"/>
  <c r="GG409"/>
  <c r="GH409"/>
  <c r="GI409"/>
  <c r="GJ409"/>
  <c r="GK409"/>
  <c r="GG410"/>
  <c r="GH410"/>
  <c r="GI410"/>
  <c r="GJ410"/>
  <c r="GK410"/>
  <c r="GG411"/>
  <c r="GH411"/>
  <c r="GI411"/>
  <c r="GJ411"/>
  <c r="GK411"/>
  <c r="GG412"/>
  <c r="GH412"/>
  <c r="GI412"/>
  <c r="GJ412"/>
  <c r="GK412"/>
  <c r="GG413"/>
  <c r="GH413"/>
  <c r="GI413"/>
  <c r="GJ413"/>
  <c r="GK413"/>
  <c r="GG414"/>
  <c r="GH414"/>
  <c r="GI414"/>
  <c r="GJ414"/>
  <c r="GK414"/>
  <c r="GG415"/>
  <c r="GH415"/>
  <c r="GI415"/>
  <c r="GJ415"/>
  <c r="GK415"/>
  <c r="GG416"/>
  <c r="GH416"/>
  <c r="GI416"/>
  <c r="GJ416"/>
  <c r="GK416"/>
  <c r="GG417"/>
  <c r="GK417" s="1"/>
  <c r="GH417"/>
  <c r="GI417"/>
  <c r="GJ417"/>
  <c r="GG418"/>
  <c r="GH418"/>
  <c r="GI418"/>
  <c r="GJ418"/>
  <c r="GK418"/>
  <c r="GG419"/>
  <c r="GK419" s="1"/>
  <c r="GH419"/>
  <c r="GI419"/>
  <c r="GJ419"/>
  <c r="GG420"/>
  <c r="GK420" s="1"/>
  <c r="GH420"/>
  <c r="GI420"/>
  <c r="GJ420"/>
  <c r="GG421"/>
  <c r="GK421" s="1"/>
  <c r="GH421"/>
  <c r="GI421"/>
  <c r="GJ421"/>
  <c r="GG422"/>
  <c r="GK422" s="1"/>
  <c r="GH422"/>
  <c r="GI422"/>
  <c r="GJ422"/>
  <c r="GG423"/>
  <c r="GK423" s="1"/>
  <c r="GH423"/>
  <c r="GI423"/>
  <c r="GJ423"/>
  <c r="GG424"/>
  <c r="GH424"/>
  <c r="GI424"/>
  <c r="GJ424"/>
  <c r="GK424"/>
  <c r="GG425"/>
  <c r="GK425" s="1"/>
  <c r="GH425"/>
  <c r="GI425"/>
  <c r="GJ425"/>
  <c r="GG426"/>
  <c r="GK426" s="1"/>
  <c r="GH426"/>
  <c r="GI426"/>
  <c r="GJ426"/>
  <c r="GG427"/>
  <c r="GK427" s="1"/>
  <c r="GH427"/>
  <c r="GI427"/>
  <c r="GJ427"/>
  <c r="GG428"/>
  <c r="GK428" s="1"/>
  <c r="GH428"/>
  <c r="GI428"/>
  <c r="GJ428"/>
  <c r="GG429"/>
  <c r="GK429" s="1"/>
  <c r="GH429"/>
  <c r="GI429"/>
  <c r="GJ429"/>
  <c r="GG430"/>
  <c r="GK430" s="1"/>
  <c r="GH430"/>
  <c r="GI430"/>
  <c r="GJ430"/>
  <c r="GG431"/>
  <c r="GK431" s="1"/>
  <c r="GH431"/>
  <c r="GI431"/>
  <c r="GJ431"/>
  <c r="GG432"/>
  <c r="GK432" s="1"/>
  <c r="GH432"/>
  <c r="GI432"/>
  <c r="GJ432"/>
  <c r="GG433"/>
  <c r="GK433" s="1"/>
  <c r="GH433"/>
  <c r="GI433"/>
  <c r="GJ433"/>
  <c r="GG434"/>
  <c r="GK434" s="1"/>
  <c r="GH434"/>
  <c r="GI434"/>
  <c r="GJ434"/>
  <c r="GG435"/>
  <c r="GK435" s="1"/>
  <c r="GH435"/>
  <c r="GI435"/>
  <c r="GJ435"/>
  <c r="GG436"/>
  <c r="GK436" s="1"/>
  <c r="GH436"/>
  <c r="GI436"/>
  <c r="GJ436"/>
  <c r="GG437"/>
  <c r="GK437" s="1"/>
  <c r="GH437"/>
  <c r="GI437"/>
  <c r="GJ437"/>
  <c r="GG438"/>
  <c r="GK438" s="1"/>
  <c r="GH438"/>
  <c r="GI438"/>
  <c r="GJ438"/>
  <c r="GG439"/>
  <c r="GK439" s="1"/>
  <c r="GH439"/>
  <c r="GI439"/>
  <c r="GJ439"/>
  <c r="GG440"/>
  <c r="GK440" s="1"/>
  <c r="GH440"/>
  <c r="GI440"/>
  <c r="GJ440"/>
  <c r="GG441"/>
  <c r="GK441" s="1"/>
  <c r="GH441"/>
  <c r="GI441"/>
  <c r="GJ441"/>
  <c r="GG442"/>
  <c r="GK442" s="1"/>
  <c r="GH442"/>
  <c r="GI442"/>
  <c r="GJ442"/>
  <c r="GG443"/>
  <c r="GK443" s="1"/>
  <c r="GH443"/>
  <c r="GI443"/>
  <c r="GJ443"/>
  <c r="GG444"/>
  <c r="GK444" s="1"/>
  <c r="GH444"/>
  <c r="GI444"/>
  <c r="GJ444"/>
  <c r="GG445"/>
  <c r="GK445" s="1"/>
  <c r="GH445"/>
  <c r="GI445"/>
  <c r="GJ445"/>
  <c r="GG446"/>
  <c r="GK446" s="1"/>
  <c r="GH446"/>
  <c r="GI446"/>
  <c r="GJ446"/>
  <c r="GQ381" l="1"/>
  <c r="GK380"/>
  <c r="GQ386"/>
  <c r="GQ385"/>
  <c r="GQ384"/>
  <c r="GK382"/>
  <c r="GQ383"/>
  <c r="GM14"/>
  <c r="GN14"/>
  <c r="GO14"/>
  <c r="GP14"/>
  <c r="GQ14"/>
  <c r="GM15"/>
  <c r="GN15"/>
  <c r="GO15"/>
  <c r="GP15"/>
  <c r="GQ15"/>
  <c r="GM16"/>
  <c r="GN16"/>
  <c r="GO16"/>
  <c r="GP16"/>
  <c r="GQ16"/>
  <c r="GM17"/>
  <c r="GN17"/>
  <c r="GO17"/>
  <c r="GP17"/>
  <c r="GQ17"/>
  <c r="GM18"/>
  <c r="GN18"/>
  <c r="GO18"/>
  <c r="GP18"/>
  <c r="GQ18"/>
  <c r="GM19"/>
  <c r="GN19"/>
  <c r="GO19"/>
  <c r="GP19"/>
  <c r="GQ19"/>
  <c r="GM20"/>
  <c r="GN20"/>
  <c r="GO20"/>
  <c r="GP20"/>
  <c r="GQ20"/>
  <c r="GM21"/>
  <c r="GN21"/>
  <c r="GO21"/>
  <c r="GP21"/>
  <c r="GQ21"/>
  <c r="GM22"/>
  <c r="GN22"/>
  <c r="GO22"/>
  <c r="GP22"/>
  <c r="GQ22"/>
  <c r="GM23"/>
  <c r="GN23"/>
  <c r="GO23"/>
  <c r="GP23"/>
  <c r="GQ23"/>
  <c r="GM24"/>
  <c r="GN24"/>
  <c r="GO24"/>
  <c r="GP24"/>
  <c r="GQ24"/>
  <c r="GM25"/>
  <c r="GN25"/>
  <c r="GO25"/>
  <c r="GP25"/>
  <c r="GQ25"/>
  <c r="GM26"/>
  <c r="GN26"/>
  <c r="GO26"/>
  <c r="GP26"/>
  <c r="GQ26"/>
  <c r="GM27"/>
  <c r="GN27"/>
  <c r="GO27"/>
  <c r="GP27"/>
  <c r="GQ27"/>
  <c r="GM28"/>
  <c r="GN28"/>
  <c r="GO28"/>
  <c r="GP28"/>
  <c r="GQ28"/>
  <c r="GM29"/>
  <c r="GN29"/>
  <c r="GO29"/>
  <c r="GP29"/>
  <c r="GM30"/>
  <c r="GN30"/>
  <c r="GO30"/>
  <c r="GP30"/>
  <c r="GQ30"/>
  <c r="GM31"/>
  <c r="GN31"/>
  <c r="GO31"/>
  <c r="GP31"/>
  <c r="GQ31"/>
  <c r="GM32"/>
  <c r="GN32"/>
  <c r="GO32"/>
  <c r="GP32"/>
  <c r="GQ32"/>
  <c r="GM33"/>
  <c r="GN33"/>
  <c r="GO33"/>
  <c r="GP33"/>
  <c r="GQ33"/>
  <c r="GM34"/>
  <c r="GN34"/>
  <c r="GO34"/>
  <c r="GP34"/>
  <c r="GQ34"/>
  <c r="GM35"/>
  <c r="GN35"/>
  <c r="GO35"/>
  <c r="GP35"/>
  <c r="GQ35"/>
  <c r="GM36"/>
  <c r="GN36"/>
  <c r="GO36"/>
  <c r="GP36"/>
  <c r="GQ36"/>
  <c r="GM37"/>
  <c r="GN37"/>
  <c r="GO37"/>
  <c r="GP37"/>
  <c r="GQ37"/>
  <c r="GM38"/>
  <c r="GN38"/>
  <c r="GO38"/>
  <c r="GP38"/>
  <c r="GQ38"/>
  <c r="GM39"/>
  <c r="GN39"/>
  <c r="GO39"/>
  <c r="GP39"/>
  <c r="GQ39"/>
  <c r="GM40"/>
  <c r="GN40"/>
  <c r="GO40"/>
  <c r="GP40"/>
  <c r="GM41"/>
  <c r="GN41"/>
  <c r="GO41"/>
  <c r="GP41"/>
  <c r="GQ41"/>
  <c r="GM42"/>
  <c r="GN42"/>
  <c r="GO42"/>
  <c r="GP42"/>
  <c r="GQ42"/>
  <c r="GM43"/>
  <c r="GN43"/>
  <c r="GO43"/>
  <c r="GP43"/>
  <c r="GQ43"/>
  <c r="GM44"/>
  <c r="GN44"/>
  <c r="GO44"/>
  <c r="GP44"/>
  <c r="GM45"/>
  <c r="GN45"/>
  <c r="GO45"/>
  <c r="GP45"/>
  <c r="GQ45"/>
  <c r="GM46"/>
  <c r="GN46"/>
  <c r="GO46"/>
  <c r="GP46"/>
  <c r="GQ46"/>
  <c r="GM47"/>
  <c r="GN47"/>
  <c r="GO47"/>
  <c r="GP47"/>
  <c r="GQ47"/>
  <c r="GM48"/>
  <c r="GN48"/>
  <c r="GO48"/>
  <c r="GP48"/>
  <c r="GQ48"/>
  <c r="GM49"/>
  <c r="GN49"/>
  <c r="GO49"/>
  <c r="GP49"/>
  <c r="GQ49"/>
  <c r="GM50"/>
  <c r="GN50"/>
  <c r="GO50"/>
  <c r="GP50"/>
  <c r="GQ50"/>
  <c r="GM51"/>
  <c r="GN51"/>
  <c r="GO51"/>
  <c r="GP51"/>
  <c r="GQ51"/>
  <c r="GM52"/>
  <c r="GN52"/>
  <c r="GO52"/>
  <c r="GP52"/>
  <c r="GQ52"/>
  <c r="GM53"/>
  <c r="GN53"/>
  <c r="GO53"/>
  <c r="GP53"/>
  <c r="GQ53"/>
  <c r="GM54"/>
  <c r="GN54"/>
  <c r="GO54"/>
  <c r="GP54"/>
  <c r="GQ54"/>
  <c r="GM55"/>
  <c r="GN55"/>
  <c r="GO55"/>
  <c r="GP55"/>
  <c r="GQ55"/>
  <c r="GM56"/>
  <c r="GN56"/>
  <c r="GO56"/>
  <c r="GP56"/>
  <c r="GQ56"/>
  <c r="GM57"/>
  <c r="GN57"/>
  <c r="GO57"/>
  <c r="GP57"/>
  <c r="GM58"/>
  <c r="GN58"/>
  <c r="GO58"/>
  <c r="GP58"/>
  <c r="GQ58"/>
  <c r="GM59"/>
  <c r="GN59"/>
  <c r="GO59"/>
  <c r="GP59"/>
  <c r="GQ59"/>
  <c r="GM60"/>
  <c r="GN60"/>
  <c r="GO60"/>
  <c r="GP60"/>
  <c r="GQ60"/>
  <c r="GM61"/>
  <c r="GN61"/>
  <c r="GO61"/>
  <c r="GP61"/>
  <c r="GQ61"/>
  <c r="GM62"/>
  <c r="GN62"/>
  <c r="GO62"/>
  <c r="GP62"/>
  <c r="GQ62"/>
  <c r="GM63"/>
  <c r="GN63"/>
  <c r="GO63"/>
  <c r="GP63"/>
  <c r="GQ63"/>
  <c r="GM64"/>
  <c r="GN64"/>
  <c r="GO64"/>
  <c r="GP64"/>
  <c r="GQ64"/>
  <c r="GM65"/>
  <c r="GN65"/>
  <c r="GO65"/>
  <c r="GP65"/>
  <c r="GQ65"/>
  <c r="GM66"/>
  <c r="GN66"/>
  <c r="GO66"/>
  <c r="GP66"/>
  <c r="GQ66"/>
  <c r="GM67"/>
  <c r="GN67"/>
  <c r="GO67"/>
  <c r="GP67"/>
  <c r="GQ67"/>
  <c r="GM68"/>
  <c r="GN68"/>
  <c r="GO68"/>
  <c r="GP68"/>
  <c r="GQ68"/>
  <c r="GM69"/>
  <c r="GN69"/>
  <c r="GO69"/>
  <c r="GP69"/>
  <c r="GQ69"/>
  <c r="GM70"/>
  <c r="GN70"/>
  <c r="GO70"/>
  <c r="GP70"/>
  <c r="GQ70"/>
  <c r="GM71"/>
  <c r="GN71"/>
  <c r="GO71"/>
  <c r="GP71"/>
  <c r="GQ71"/>
  <c r="GM72"/>
  <c r="GN72"/>
  <c r="GO72"/>
  <c r="GP72"/>
  <c r="GM73"/>
  <c r="GN73"/>
  <c r="GO73"/>
  <c r="GP73"/>
  <c r="GM74"/>
  <c r="GN74"/>
  <c r="GO74"/>
  <c r="GP74"/>
  <c r="GQ74"/>
  <c r="GM75"/>
  <c r="GN75"/>
  <c r="GO75"/>
  <c r="GP75"/>
  <c r="GQ75"/>
  <c r="GM76"/>
  <c r="GN76"/>
  <c r="GO76"/>
  <c r="GP76"/>
  <c r="GM77"/>
  <c r="GN77"/>
  <c r="GO77"/>
  <c r="GP77"/>
  <c r="GQ77"/>
  <c r="GM78"/>
  <c r="GN78"/>
  <c r="GO78"/>
  <c r="GP78"/>
  <c r="GQ78"/>
  <c r="GM79"/>
  <c r="GN79"/>
  <c r="GO79"/>
  <c r="GP79"/>
  <c r="GQ79"/>
  <c r="GM80"/>
  <c r="GN80"/>
  <c r="GO80"/>
  <c r="GP80"/>
  <c r="GQ80"/>
  <c r="GM81"/>
  <c r="GN81"/>
  <c r="GO81"/>
  <c r="GP81"/>
  <c r="GQ81"/>
  <c r="GM82"/>
  <c r="GN82"/>
  <c r="GO82"/>
  <c r="GP82"/>
  <c r="GQ82"/>
  <c r="GM83"/>
  <c r="GN83"/>
  <c r="GO83"/>
  <c r="GP83"/>
  <c r="GQ83"/>
  <c r="GM84"/>
  <c r="GN84"/>
  <c r="GO84"/>
  <c r="GP84"/>
  <c r="GQ84"/>
  <c r="GM85"/>
  <c r="GN85"/>
  <c r="GO85"/>
  <c r="GP85"/>
  <c r="GQ85"/>
  <c r="GM86"/>
  <c r="GN86"/>
  <c r="GO86"/>
  <c r="GP86"/>
  <c r="GQ86"/>
  <c r="GM87"/>
  <c r="GN87"/>
  <c r="GO87"/>
  <c r="GP87"/>
  <c r="GQ87"/>
  <c r="GM88"/>
  <c r="GN88"/>
  <c r="GO88"/>
  <c r="GP88"/>
  <c r="GQ88"/>
  <c r="GM89"/>
  <c r="GN89"/>
  <c r="GO89"/>
  <c r="GP89"/>
  <c r="GQ89"/>
  <c r="GM90"/>
  <c r="GN90"/>
  <c r="GO90"/>
  <c r="GP90"/>
  <c r="GQ90"/>
  <c r="GM91"/>
  <c r="GN91"/>
  <c r="GO91"/>
  <c r="GP91"/>
  <c r="GM92"/>
  <c r="GN92"/>
  <c r="GO92"/>
  <c r="GP92"/>
  <c r="GQ92"/>
  <c r="GM93"/>
  <c r="GN93"/>
  <c r="GO93"/>
  <c r="GP93"/>
  <c r="GQ93"/>
  <c r="GM94"/>
  <c r="GN94"/>
  <c r="GO94"/>
  <c r="GP94"/>
  <c r="GQ94"/>
  <c r="GM95"/>
  <c r="GN95"/>
  <c r="GO95"/>
  <c r="GP95"/>
  <c r="GQ95"/>
  <c r="GM96"/>
  <c r="GN96"/>
  <c r="GO96"/>
  <c r="GP96"/>
  <c r="GQ96"/>
  <c r="GM97"/>
  <c r="GQ97" s="1"/>
  <c r="GN97"/>
  <c r="GO97"/>
  <c r="GM98"/>
  <c r="GQ98" s="1"/>
  <c r="GN98"/>
  <c r="GO98"/>
  <c r="GM99"/>
  <c r="GN99"/>
  <c r="GO99"/>
  <c r="GP99"/>
  <c r="GQ99"/>
  <c r="GM100"/>
  <c r="GQ100" s="1"/>
  <c r="GN100"/>
  <c r="GO100"/>
  <c r="GM101"/>
  <c r="GQ101" s="1"/>
  <c r="GN101"/>
  <c r="GO101"/>
  <c r="GM102"/>
  <c r="GN102"/>
  <c r="GO102"/>
  <c r="GP102"/>
  <c r="GQ102"/>
  <c r="GM103"/>
  <c r="GN103"/>
  <c r="GO103"/>
  <c r="GP103"/>
  <c r="GQ103"/>
  <c r="GM104"/>
  <c r="GN104"/>
  <c r="GO104"/>
  <c r="GP104"/>
  <c r="GQ104"/>
  <c r="GM105"/>
  <c r="GN105"/>
  <c r="GO105"/>
  <c r="GP105"/>
  <c r="GQ105"/>
  <c r="GM106"/>
  <c r="GN106"/>
  <c r="GO106"/>
  <c r="GP106"/>
  <c r="GQ106"/>
  <c r="GM107"/>
  <c r="GQ107" s="1"/>
  <c r="GN107"/>
  <c r="GO107"/>
  <c r="GM108"/>
  <c r="GQ108" s="1"/>
  <c r="GN108"/>
  <c r="GO108"/>
  <c r="GM109"/>
  <c r="GN109"/>
  <c r="GO109"/>
  <c r="GP109"/>
  <c r="GQ109"/>
  <c r="GM110"/>
  <c r="GN110"/>
  <c r="GO110"/>
  <c r="GP110"/>
  <c r="GQ110"/>
  <c r="GM111"/>
  <c r="GN111"/>
  <c r="GO111"/>
  <c r="GP111"/>
  <c r="GQ111"/>
  <c r="GM112"/>
  <c r="GN112"/>
  <c r="GO112"/>
  <c r="GP112"/>
  <c r="GQ112"/>
  <c r="GM113"/>
  <c r="GN113"/>
  <c r="GO113"/>
  <c r="GP113"/>
  <c r="GQ113"/>
  <c r="GM114"/>
  <c r="GN114"/>
  <c r="GO114"/>
  <c r="GP114"/>
  <c r="GQ114"/>
  <c r="GM115"/>
  <c r="GQ115" s="1"/>
  <c r="GN115"/>
  <c r="GO115"/>
  <c r="GM116"/>
  <c r="GQ116" s="1"/>
  <c r="GN116"/>
  <c r="GO116"/>
  <c r="GM117"/>
  <c r="GN117"/>
  <c r="GO117"/>
  <c r="GP117"/>
  <c r="GQ117"/>
  <c r="GM118"/>
  <c r="GN118"/>
  <c r="GO118"/>
  <c r="GP118"/>
  <c r="GQ118"/>
  <c r="GM119"/>
  <c r="GN119"/>
  <c r="GO119"/>
  <c r="GP119"/>
  <c r="GQ119"/>
  <c r="GM120"/>
  <c r="GN120"/>
  <c r="GO120"/>
  <c r="GP120"/>
  <c r="GQ120"/>
  <c r="GM121"/>
  <c r="GN121"/>
  <c r="GO121"/>
  <c r="GP121"/>
  <c r="GQ121"/>
  <c r="GM122"/>
  <c r="GN122"/>
  <c r="GO122"/>
  <c r="GP122"/>
  <c r="GQ122"/>
  <c r="GM123"/>
  <c r="GN123"/>
  <c r="GO123"/>
  <c r="GP123"/>
  <c r="GQ123"/>
  <c r="GM124"/>
  <c r="GN124"/>
  <c r="GO124"/>
  <c r="GP124"/>
  <c r="GQ124"/>
  <c r="GM125"/>
  <c r="GN125"/>
  <c r="GO125"/>
  <c r="GP125"/>
  <c r="GQ125"/>
  <c r="GM126"/>
  <c r="GN126"/>
  <c r="GO126"/>
  <c r="GP126"/>
  <c r="GQ126"/>
  <c r="GM127"/>
  <c r="GN127"/>
  <c r="GO127"/>
  <c r="GP127"/>
  <c r="GQ127"/>
  <c r="GM128"/>
  <c r="GN128"/>
  <c r="GO128"/>
  <c r="GP128"/>
  <c r="GQ128"/>
  <c r="GM129"/>
  <c r="GN129"/>
  <c r="GO129"/>
  <c r="GP129"/>
  <c r="GQ129"/>
  <c r="GM130"/>
  <c r="GN130"/>
  <c r="GO130"/>
  <c r="GP130"/>
  <c r="GM131"/>
  <c r="GN131"/>
  <c r="GO131"/>
  <c r="GP131"/>
  <c r="GQ131"/>
  <c r="GM132"/>
  <c r="GN132"/>
  <c r="GO132"/>
  <c r="GP132"/>
  <c r="GQ132"/>
  <c r="GM133"/>
  <c r="GN133"/>
  <c r="GO133"/>
  <c r="GP133"/>
  <c r="GQ133"/>
  <c r="GM134"/>
  <c r="GN134"/>
  <c r="GO134"/>
  <c r="GP134"/>
  <c r="GQ134"/>
  <c r="GM135"/>
  <c r="GN135"/>
  <c r="GO135"/>
  <c r="GP135"/>
  <c r="GQ135"/>
  <c r="GM136"/>
  <c r="GN136"/>
  <c r="GO136"/>
  <c r="GP136"/>
  <c r="GQ136"/>
  <c r="GM137"/>
  <c r="GN137"/>
  <c r="GO137"/>
  <c r="GP137"/>
  <c r="GQ137"/>
  <c r="GM138"/>
  <c r="GN138"/>
  <c r="GO138"/>
  <c r="GP138"/>
  <c r="GQ138"/>
  <c r="GM139"/>
  <c r="GN139"/>
  <c r="GO139"/>
  <c r="GP139"/>
  <c r="GQ139"/>
  <c r="GM140"/>
  <c r="GN140"/>
  <c r="GO140"/>
  <c r="GP140"/>
  <c r="GQ140"/>
  <c r="GM141"/>
  <c r="GN141"/>
  <c r="GO141"/>
  <c r="GP141"/>
  <c r="GQ141"/>
  <c r="GM142"/>
  <c r="GN142"/>
  <c r="GO142"/>
  <c r="GP142"/>
  <c r="GM143"/>
  <c r="GN143"/>
  <c r="GO143"/>
  <c r="GP143"/>
  <c r="GQ143"/>
  <c r="GM144"/>
  <c r="GN144"/>
  <c r="GO144"/>
  <c r="GP144"/>
  <c r="GQ144"/>
  <c r="GM145"/>
  <c r="GN145"/>
  <c r="GO145"/>
  <c r="GP145"/>
  <c r="GQ145"/>
  <c r="GM146"/>
  <c r="GN146"/>
  <c r="GO146"/>
  <c r="GP146"/>
  <c r="GQ146"/>
  <c r="GM147"/>
  <c r="GN147"/>
  <c r="GO147"/>
  <c r="GP147"/>
  <c r="GQ147"/>
  <c r="GM148"/>
  <c r="GN148"/>
  <c r="GO148"/>
  <c r="GP148"/>
  <c r="GQ148"/>
  <c r="GM149"/>
  <c r="GN149"/>
  <c r="GO149"/>
  <c r="GP149"/>
  <c r="GQ149"/>
  <c r="GM150"/>
  <c r="GN150"/>
  <c r="GO150"/>
  <c r="GP150"/>
  <c r="GQ150"/>
  <c r="GM151"/>
  <c r="GN151"/>
  <c r="GO151"/>
  <c r="GP151"/>
  <c r="GQ151"/>
  <c r="GM152"/>
  <c r="GN152"/>
  <c r="GO152"/>
  <c r="GP152"/>
  <c r="GQ152"/>
  <c r="GM153"/>
  <c r="GN153"/>
  <c r="GO153"/>
  <c r="GP153"/>
  <c r="GQ153"/>
  <c r="GM154"/>
  <c r="GN154"/>
  <c r="GO154"/>
  <c r="GP154"/>
  <c r="GM155"/>
  <c r="GN155"/>
  <c r="GO155"/>
  <c r="GP155"/>
  <c r="GM156"/>
  <c r="GN156"/>
  <c r="GO156"/>
  <c r="GP156"/>
  <c r="GQ156"/>
  <c r="GM157"/>
  <c r="GN157"/>
  <c r="GO157"/>
  <c r="GP157"/>
  <c r="GQ157"/>
  <c r="GM158"/>
  <c r="GN158"/>
  <c r="GO158"/>
  <c r="GP158"/>
  <c r="GQ158"/>
  <c r="GM159"/>
  <c r="GN159"/>
  <c r="GO159"/>
  <c r="GP159"/>
  <c r="GQ159"/>
  <c r="GM160"/>
  <c r="GN160"/>
  <c r="GO160"/>
  <c r="GP160"/>
  <c r="GM161"/>
  <c r="GN161"/>
  <c r="GO161"/>
  <c r="GP161"/>
  <c r="GQ161"/>
  <c r="GM162"/>
  <c r="GN162"/>
  <c r="GO162"/>
  <c r="GP162"/>
  <c r="GQ162"/>
  <c r="GM163"/>
  <c r="GN163"/>
  <c r="GO163"/>
  <c r="GP163"/>
  <c r="GQ163"/>
  <c r="GM164"/>
  <c r="GQ164" s="1"/>
  <c r="GN164"/>
  <c r="GO164"/>
  <c r="GP164"/>
  <c r="GM165"/>
  <c r="GN165"/>
  <c r="GO165"/>
  <c r="GP165"/>
  <c r="GQ165"/>
  <c r="GM166"/>
  <c r="GN166"/>
  <c r="GO166"/>
  <c r="GP166"/>
  <c r="GQ166"/>
  <c r="GM167"/>
  <c r="GN167"/>
  <c r="GO167"/>
  <c r="GP167"/>
  <c r="GQ167"/>
  <c r="GM168"/>
  <c r="GQ168" s="1"/>
  <c r="GN168"/>
  <c r="GO168"/>
  <c r="GP168"/>
  <c r="GM169"/>
  <c r="GN169"/>
  <c r="GO169"/>
  <c r="GP169"/>
  <c r="GQ169"/>
  <c r="GM170"/>
  <c r="GN170"/>
  <c r="GO170"/>
  <c r="GP170"/>
  <c r="GQ170"/>
  <c r="GM171"/>
  <c r="GN171"/>
  <c r="GO171"/>
  <c r="GP171"/>
  <c r="GQ171"/>
  <c r="GM172"/>
  <c r="GQ172" s="1"/>
  <c r="GN172"/>
  <c r="GO172"/>
  <c r="GP172"/>
  <c r="GM173"/>
  <c r="GN173"/>
  <c r="GO173"/>
  <c r="GP173"/>
  <c r="GQ173"/>
  <c r="GM174"/>
  <c r="GN174"/>
  <c r="GO174"/>
  <c r="GP174"/>
  <c r="GQ174"/>
  <c r="GM175"/>
  <c r="GN175"/>
  <c r="GO175"/>
  <c r="GP175"/>
  <c r="GQ175"/>
  <c r="GM176"/>
  <c r="GQ176" s="1"/>
  <c r="GN176"/>
  <c r="GO176"/>
  <c r="GP176"/>
  <c r="GM177"/>
  <c r="GN177"/>
  <c r="GO177"/>
  <c r="GP177"/>
  <c r="GQ177"/>
  <c r="GM178"/>
  <c r="GN178"/>
  <c r="GO178"/>
  <c r="GP178"/>
  <c r="GQ178"/>
  <c r="GM179"/>
  <c r="GN179"/>
  <c r="GO179"/>
  <c r="GP179"/>
  <c r="GQ179"/>
  <c r="GM180"/>
  <c r="GQ180" s="1"/>
  <c r="GN180"/>
  <c r="GO180"/>
  <c r="GP180"/>
  <c r="GM181"/>
  <c r="GN181"/>
  <c r="GO181"/>
  <c r="GP181"/>
  <c r="GQ181"/>
  <c r="GM182"/>
  <c r="GN182"/>
  <c r="GO182"/>
  <c r="GP182"/>
  <c r="GQ182"/>
  <c r="GM183"/>
  <c r="GN183"/>
  <c r="GO183"/>
  <c r="GP183"/>
  <c r="GQ183"/>
  <c r="GM184"/>
  <c r="GQ184" s="1"/>
  <c r="GN184"/>
  <c r="GO184"/>
  <c r="GP184"/>
  <c r="GM185"/>
  <c r="GN185"/>
  <c r="GO185"/>
  <c r="GP185"/>
  <c r="GQ185"/>
  <c r="GM186"/>
  <c r="GN186"/>
  <c r="GO186"/>
  <c r="GP186"/>
  <c r="GQ186"/>
  <c r="GM187"/>
  <c r="GN187"/>
  <c r="GO187"/>
  <c r="GP187"/>
  <c r="GQ187"/>
  <c r="GM188"/>
  <c r="GQ188" s="1"/>
  <c r="GN188"/>
  <c r="GO188"/>
  <c r="GP188"/>
  <c r="GM189"/>
  <c r="GQ189" s="1"/>
  <c r="GN189"/>
  <c r="GO189"/>
  <c r="GP189"/>
  <c r="GM190"/>
  <c r="GN190"/>
  <c r="GO190"/>
  <c r="GP190"/>
  <c r="GQ190"/>
  <c r="GM191"/>
  <c r="GN191"/>
  <c r="GO191"/>
  <c r="GP191"/>
  <c r="GQ191"/>
  <c r="GM192"/>
  <c r="GQ192" s="1"/>
  <c r="GN192"/>
  <c r="GO192"/>
  <c r="GP192"/>
  <c r="GM193"/>
  <c r="GN193"/>
  <c r="GO193"/>
  <c r="GP193"/>
  <c r="GQ193"/>
  <c r="GM194"/>
  <c r="GQ194" s="1"/>
  <c r="GN194"/>
  <c r="GO194"/>
  <c r="GP194"/>
  <c r="GM195"/>
  <c r="GN195"/>
  <c r="GO195"/>
  <c r="GP195"/>
  <c r="GQ195"/>
  <c r="GM196"/>
  <c r="GQ196" s="1"/>
  <c r="GN196"/>
  <c r="GO196"/>
  <c r="GP196"/>
  <c r="GM197"/>
  <c r="GN197"/>
  <c r="GO197"/>
  <c r="GP197"/>
  <c r="GQ197"/>
  <c r="GM198"/>
  <c r="GN198"/>
  <c r="GO198"/>
  <c r="GP198"/>
  <c r="GQ198"/>
  <c r="GM199"/>
  <c r="GQ199" s="1"/>
  <c r="GN199"/>
  <c r="GO199"/>
  <c r="GP199"/>
  <c r="GM200"/>
  <c r="GQ200" s="1"/>
  <c r="GN200"/>
  <c r="GO200"/>
  <c r="GP200"/>
  <c r="GM201"/>
  <c r="GN201"/>
  <c r="GO201"/>
  <c r="GP201"/>
  <c r="GQ201"/>
  <c r="GM202"/>
  <c r="GN202"/>
  <c r="GO202"/>
  <c r="GP202"/>
  <c r="GQ202"/>
  <c r="GM203"/>
  <c r="GN203"/>
  <c r="GO203"/>
  <c r="GP203"/>
  <c r="GM204"/>
  <c r="GQ204" s="1"/>
  <c r="GN204"/>
  <c r="GO204"/>
  <c r="GP204"/>
  <c r="GM205"/>
  <c r="GQ205" s="1"/>
  <c r="GN205"/>
  <c r="GO205"/>
  <c r="GP205"/>
  <c r="GM206"/>
  <c r="GQ206" s="1"/>
  <c r="GN206"/>
  <c r="GO206"/>
  <c r="GP206"/>
  <c r="GM207"/>
  <c r="GQ207" s="1"/>
  <c r="GN207"/>
  <c r="GO207"/>
  <c r="GP207"/>
  <c r="GM208"/>
  <c r="GN208"/>
  <c r="GO208"/>
  <c r="GP208"/>
  <c r="GM209"/>
  <c r="GQ209" s="1"/>
  <c r="GN209"/>
  <c r="GO209"/>
  <c r="GP209"/>
  <c r="GM210"/>
  <c r="GN210"/>
  <c r="GO210"/>
  <c r="GP210"/>
  <c r="GM211"/>
  <c r="GQ211" s="1"/>
  <c r="GN211"/>
  <c r="GO211"/>
  <c r="GP211"/>
  <c r="GM212"/>
  <c r="GN212"/>
  <c r="GO212"/>
  <c r="GP212"/>
  <c r="GQ212"/>
  <c r="GM213"/>
  <c r="GQ213" s="1"/>
  <c r="GN213"/>
  <c r="GO213"/>
  <c r="GP213"/>
  <c r="GM214"/>
  <c r="GN214"/>
  <c r="GO214"/>
  <c r="GP214"/>
  <c r="GQ214"/>
  <c r="GM215"/>
  <c r="GQ215" s="1"/>
  <c r="GN215"/>
  <c r="GO215"/>
  <c r="GP215"/>
  <c r="GM216"/>
  <c r="GQ216" s="1"/>
  <c r="GN216"/>
  <c r="GO216"/>
  <c r="GP216"/>
  <c r="GM217"/>
  <c r="GQ217" s="1"/>
  <c r="GN217"/>
  <c r="GO217"/>
  <c r="GP217"/>
  <c r="GM218"/>
  <c r="GQ218" s="1"/>
  <c r="GN218"/>
  <c r="GO218"/>
  <c r="GP218"/>
  <c r="GM219"/>
  <c r="GQ219" s="1"/>
  <c r="GN219"/>
  <c r="GO219"/>
  <c r="GP219"/>
  <c r="GM220"/>
  <c r="GQ220" s="1"/>
  <c r="GN220"/>
  <c r="GO220"/>
  <c r="GP220"/>
  <c r="GM221"/>
  <c r="GQ221" s="1"/>
  <c r="GN221"/>
  <c r="GO221"/>
  <c r="GP221"/>
  <c r="GM222"/>
  <c r="GQ222" s="1"/>
  <c r="GN222"/>
  <c r="GO222"/>
  <c r="GP222"/>
  <c r="GM223"/>
  <c r="GQ223" s="1"/>
  <c r="GN223"/>
  <c r="GO223"/>
  <c r="GP223"/>
  <c r="GM224"/>
  <c r="GQ224" s="1"/>
  <c r="GN224"/>
  <c r="GO224"/>
  <c r="GP224"/>
  <c r="GM225"/>
  <c r="GQ225" s="1"/>
  <c r="GN225"/>
  <c r="GO225"/>
  <c r="GP225"/>
  <c r="GM226"/>
  <c r="GN226"/>
  <c r="GO226"/>
  <c r="GP226"/>
  <c r="GQ226"/>
  <c r="GM227"/>
  <c r="GQ227" s="1"/>
  <c r="GN227"/>
  <c r="GO227"/>
  <c r="GP227"/>
  <c r="GM228"/>
  <c r="GN228"/>
  <c r="GO228"/>
  <c r="GP228"/>
  <c r="GQ228"/>
  <c r="GM229"/>
  <c r="GQ229" s="1"/>
  <c r="GN229"/>
  <c r="GO229"/>
  <c r="GP229"/>
  <c r="GM230"/>
  <c r="GQ230" s="1"/>
  <c r="GN230"/>
  <c r="GO230"/>
  <c r="GP230"/>
  <c r="GM231"/>
  <c r="GQ231" s="1"/>
  <c r="GN231"/>
  <c r="GO231"/>
  <c r="GP231"/>
  <c r="GM232"/>
  <c r="GQ232" s="1"/>
  <c r="GN232"/>
  <c r="GO232"/>
  <c r="GP232"/>
  <c r="GM233"/>
  <c r="GQ233" s="1"/>
  <c r="GN233"/>
  <c r="GO233"/>
  <c r="GP233"/>
  <c r="GM234"/>
  <c r="GQ234" s="1"/>
  <c r="GN234"/>
  <c r="GO234"/>
  <c r="GP234"/>
  <c r="GM235"/>
  <c r="GQ235" s="1"/>
  <c r="GN235"/>
  <c r="GO235"/>
  <c r="GP235"/>
  <c r="GM236"/>
  <c r="GQ236" s="1"/>
  <c r="GN236"/>
  <c r="GO236"/>
  <c r="GP236"/>
  <c r="GM237"/>
  <c r="GQ237" s="1"/>
  <c r="GN237"/>
  <c r="GO237"/>
  <c r="GP237"/>
  <c r="GM238"/>
  <c r="GQ238" s="1"/>
  <c r="GN238"/>
  <c r="GO238"/>
  <c r="GP238"/>
  <c r="GM239"/>
  <c r="GQ239" s="1"/>
  <c r="GN239"/>
  <c r="GO239"/>
  <c r="GP239"/>
  <c r="GM240"/>
  <c r="GQ240" s="1"/>
  <c r="GN240"/>
  <c r="GO240"/>
  <c r="GP240"/>
  <c r="GM241"/>
  <c r="GQ241" s="1"/>
  <c r="GN241"/>
  <c r="GO241"/>
  <c r="GP241"/>
  <c r="GM242"/>
  <c r="GQ242" s="1"/>
  <c r="GN242"/>
  <c r="GO242"/>
  <c r="GP242"/>
  <c r="GM243"/>
  <c r="GQ243" s="1"/>
  <c r="GN243"/>
  <c r="GO243"/>
  <c r="GP243"/>
  <c r="GM244"/>
  <c r="GQ244" s="1"/>
  <c r="GN244"/>
  <c r="GO244"/>
  <c r="GP244"/>
  <c r="GM245"/>
  <c r="GQ245" s="1"/>
  <c r="GN245"/>
  <c r="GO245"/>
  <c r="GP245"/>
  <c r="GM246"/>
  <c r="GN246"/>
  <c r="GO246"/>
  <c r="GP246"/>
  <c r="GQ246"/>
  <c r="GM247"/>
  <c r="GQ247" s="1"/>
  <c r="GN247"/>
  <c r="GO247"/>
  <c r="GP247"/>
  <c r="GM248"/>
  <c r="GQ248" s="1"/>
  <c r="GN248"/>
  <c r="GO248"/>
  <c r="GP248"/>
  <c r="GM249"/>
  <c r="GQ249" s="1"/>
  <c r="GN249"/>
  <c r="GO249"/>
  <c r="GP249"/>
  <c r="GM250"/>
  <c r="GQ250" s="1"/>
  <c r="GN250"/>
  <c r="GO250"/>
  <c r="GP250"/>
  <c r="GM251"/>
  <c r="GQ251" s="1"/>
  <c r="GN251"/>
  <c r="GO251"/>
  <c r="GP251"/>
  <c r="GM252"/>
  <c r="GQ252" s="1"/>
  <c r="GN252"/>
  <c r="GO252"/>
  <c r="GP252"/>
  <c r="GM253"/>
  <c r="GQ253" s="1"/>
  <c r="GN253"/>
  <c r="GO253"/>
  <c r="GP253"/>
  <c r="GM254"/>
  <c r="GQ254" s="1"/>
  <c r="GN254"/>
  <c r="GO254"/>
  <c r="GP254"/>
  <c r="GM255"/>
  <c r="GQ255" s="1"/>
  <c r="GN255"/>
  <c r="GO255"/>
  <c r="GP255"/>
  <c r="GM256"/>
  <c r="GQ256" s="1"/>
  <c r="GN256"/>
  <c r="GO256"/>
  <c r="GP256"/>
  <c r="GM257"/>
  <c r="GQ257" s="1"/>
  <c r="GN257"/>
  <c r="GO257"/>
  <c r="GP257"/>
  <c r="GM258"/>
  <c r="GQ258" s="1"/>
  <c r="GN258"/>
  <c r="GO258"/>
  <c r="GP258"/>
  <c r="GM259"/>
  <c r="GQ259" s="1"/>
  <c r="GN259"/>
  <c r="GO259"/>
  <c r="GP259"/>
  <c r="GM260"/>
  <c r="GQ260" s="1"/>
  <c r="GN260"/>
  <c r="GO260"/>
  <c r="GP260"/>
  <c r="GM261"/>
  <c r="GQ261" s="1"/>
  <c r="GN261"/>
  <c r="GO261"/>
  <c r="GP261"/>
  <c r="GM262"/>
  <c r="GQ262" s="1"/>
  <c r="GN262"/>
  <c r="GO262"/>
  <c r="GP262"/>
  <c r="GM263"/>
  <c r="GQ263" s="1"/>
  <c r="GN263"/>
  <c r="GO263"/>
  <c r="GP263"/>
  <c r="GM264"/>
  <c r="GQ264" s="1"/>
  <c r="GN264"/>
  <c r="GO264"/>
  <c r="GP264"/>
  <c r="GM265"/>
  <c r="GN265"/>
  <c r="GO265"/>
  <c r="GP265"/>
  <c r="GM266"/>
  <c r="GQ266" s="1"/>
  <c r="GN266"/>
  <c r="GO266"/>
  <c r="GP266"/>
  <c r="GM267"/>
  <c r="GN267"/>
  <c r="GO267"/>
  <c r="GP267"/>
  <c r="GM268"/>
  <c r="GQ268" s="1"/>
  <c r="GN268"/>
  <c r="GO268"/>
  <c r="GP268"/>
  <c r="GM269"/>
  <c r="GN269"/>
  <c r="GO269"/>
  <c r="GP269"/>
  <c r="GM270"/>
  <c r="GQ270" s="1"/>
  <c r="GN270"/>
  <c r="GO270"/>
  <c r="GP270"/>
  <c r="GM271"/>
  <c r="GQ271" s="1"/>
  <c r="GN271"/>
  <c r="GO271"/>
  <c r="GP271"/>
  <c r="GM272"/>
  <c r="GQ272" s="1"/>
  <c r="GN272"/>
  <c r="GO272"/>
  <c r="GP272"/>
  <c r="GM273"/>
  <c r="GQ273" s="1"/>
  <c r="GN273"/>
  <c r="GO273"/>
  <c r="GP273"/>
  <c r="GM274"/>
  <c r="GQ274" s="1"/>
  <c r="GN274"/>
  <c r="GO274"/>
  <c r="GP274"/>
  <c r="GM275"/>
  <c r="GN275"/>
  <c r="GO275"/>
  <c r="GP275"/>
  <c r="GM276"/>
  <c r="GQ276" s="1"/>
  <c r="GN276"/>
  <c r="GO276"/>
  <c r="GP276"/>
  <c r="GM277"/>
  <c r="GN277"/>
  <c r="GO277"/>
  <c r="GP277"/>
  <c r="GM278"/>
  <c r="GQ278" s="1"/>
  <c r="GN278"/>
  <c r="GO278"/>
  <c r="GP278"/>
  <c r="GM279"/>
  <c r="GQ279" s="1"/>
  <c r="GN279"/>
  <c r="GO279"/>
  <c r="GP279"/>
  <c r="GM280"/>
  <c r="GQ280" s="1"/>
  <c r="GN280"/>
  <c r="GO280"/>
  <c r="GP280"/>
  <c r="GM281"/>
  <c r="GQ281" s="1"/>
  <c r="GN281"/>
  <c r="GO281"/>
  <c r="GP281"/>
  <c r="GM282"/>
  <c r="GQ282" s="1"/>
  <c r="GN282"/>
  <c r="GO282"/>
  <c r="GP282"/>
  <c r="GM283"/>
  <c r="GQ283" s="1"/>
  <c r="GN283"/>
  <c r="GO283"/>
  <c r="GP283"/>
  <c r="GM284"/>
  <c r="GQ284" s="1"/>
  <c r="GN284"/>
  <c r="GO284"/>
  <c r="GP284"/>
  <c r="GM285"/>
  <c r="GQ285" s="1"/>
  <c r="GN285"/>
  <c r="GO285"/>
  <c r="GP285"/>
  <c r="GM286"/>
  <c r="GQ286" s="1"/>
  <c r="GN286"/>
  <c r="GO286"/>
  <c r="GP286"/>
  <c r="GM287"/>
  <c r="GQ287" s="1"/>
  <c r="GN287"/>
  <c r="GO287"/>
  <c r="GP287"/>
  <c r="GM288"/>
  <c r="GQ288" s="1"/>
  <c r="GN288"/>
  <c r="GO288"/>
  <c r="GP288"/>
  <c r="GM289"/>
  <c r="GQ289" s="1"/>
  <c r="GN289"/>
  <c r="GO289"/>
  <c r="GP289"/>
  <c r="GM290"/>
  <c r="GQ290" s="1"/>
  <c r="GN290"/>
  <c r="GO290"/>
  <c r="GP290"/>
  <c r="GM291"/>
  <c r="GQ291" s="1"/>
  <c r="GN291"/>
  <c r="GO291"/>
  <c r="GP291"/>
  <c r="GM292"/>
  <c r="GQ292" s="1"/>
  <c r="GN292"/>
  <c r="GO292"/>
  <c r="GP292"/>
  <c r="GM293"/>
  <c r="GQ293" s="1"/>
  <c r="GN293"/>
  <c r="GO293"/>
  <c r="GP293"/>
  <c r="GM294"/>
  <c r="GQ294" s="1"/>
  <c r="GN294"/>
  <c r="GO294"/>
  <c r="GP294"/>
  <c r="GM295"/>
  <c r="GQ295" s="1"/>
  <c r="GN295"/>
  <c r="GO295"/>
  <c r="GP295"/>
  <c r="GM296"/>
  <c r="GQ296" s="1"/>
  <c r="GN296"/>
  <c r="GO296"/>
  <c r="GP296"/>
  <c r="GM297"/>
  <c r="GQ297" s="1"/>
  <c r="GN297"/>
  <c r="GO297"/>
  <c r="GP297"/>
  <c r="GM298"/>
  <c r="GQ298" s="1"/>
  <c r="GN298"/>
  <c r="GO298"/>
  <c r="GP298"/>
  <c r="GM299"/>
  <c r="GQ299" s="1"/>
  <c r="GN299"/>
  <c r="GO299"/>
  <c r="GP299"/>
  <c r="GM300"/>
  <c r="GQ300" s="1"/>
  <c r="GN300"/>
  <c r="GO300"/>
  <c r="GP300"/>
  <c r="GM301"/>
  <c r="GQ301" s="1"/>
  <c r="GN301"/>
  <c r="GO301"/>
  <c r="GP301"/>
  <c r="GM302"/>
  <c r="GQ302" s="1"/>
  <c r="GN302"/>
  <c r="GO302"/>
  <c r="GP302"/>
  <c r="GM303"/>
  <c r="GQ303" s="1"/>
  <c r="GN303"/>
  <c r="GO303"/>
  <c r="GP303"/>
  <c r="GM304"/>
  <c r="GQ304" s="1"/>
  <c r="GN304"/>
  <c r="GO304"/>
  <c r="GP304"/>
  <c r="GM305"/>
  <c r="GQ305" s="1"/>
  <c r="GN305"/>
  <c r="GO305"/>
  <c r="GP305"/>
  <c r="GM306"/>
  <c r="GQ306" s="1"/>
  <c r="GN306"/>
  <c r="GO306"/>
  <c r="GP306"/>
  <c r="GM307"/>
  <c r="GQ307" s="1"/>
  <c r="GN307"/>
  <c r="GO307"/>
  <c r="GP307"/>
  <c r="GM308"/>
  <c r="GQ308" s="1"/>
  <c r="GN308"/>
  <c r="GO308"/>
  <c r="GP308"/>
  <c r="GM309"/>
  <c r="GQ309" s="1"/>
  <c r="GN309"/>
  <c r="GO309"/>
  <c r="GP309"/>
  <c r="GM310"/>
  <c r="GQ310" s="1"/>
  <c r="GN310"/>
  <c r="GO310"/>
  <c r="GP310"/>
  <c r="GM311"/>
  <c r="GQ311" s="1"/>
  <c r="GN311"/>
  <c r="GO311"/>
  <c r="GP311"/>
  <c r="GM312"/>
  <c r="GQ312" s="1"/>
  <c r="GN312"/>
  <c r="GO312"/>
  <c r="GP312"/>
  <c r="GM313"/>
  <c r="GQ313" s="1"/>
  <c r="GN313"/>
  <c r="GO313"/>
  <c r="GP313"/>
  <c r="GM314"/>
  <c r="GQ314" s="1"/>
  <c r="GN314"/>
  <c r="GO314"/>
  <c r="GP314"/>
  <c r="GM315"/>
  <c r="GQ315" s="1"/>
  <c r="GN315"/>
  <c r="GO315"/>
  <c r="GP315"/>
  <c r="GM316"/>
  <c r="GQ316" s="1"/>
  <c r="GN316"/>
  <c r="GO316"/>
  <c r="GP316"/>
  <c r="GM317"/>
  <c r="GQ317" s="1"/>
  <c r="GN317"/>
  <c r="GO317"/>
  <c r="GP317"/>
  <c r="GM318"/>
  <c r="GQ318" s="1"/>
  <c r="GN318"/>
  <c r="GO318"/>
  <c r="GP318"/>
  <c r="GM319"/>
  <c r="GQ319" s="1"/>
  <c r="GN319"/>
  <c r="GO319"/>
  <c r="GP319"/>
  <c r="GM320"/>
  <c r="GQ320" s="1"/>
  <c r="GN320"/>
  <c r="GO320"/>
  <c r="GP320"/>
  <c r="GM321"/>
  <c r="GQ321" s="1"/>
  <c r="GN321"/>
  <c r="GO321"/>
  <c r="GP321"/>
  <c r="GM322"/>
  <c r="GQ322" s="1"/>
  <c r="GN322"/>
  <c r="GO322"/>
  <c r="GP322"/>
  <c r="GM323"/>
  <c r="GQ323" s="1"/>
  <c r="GN323"/>
  <c r="GO323"/>
  <c r="GP323"/>
  <c r="GM324"/>
  <c r="GQ324" s="1"/>
  <c r="GN324"/>
  <c r="GO324"/>
  <c r="GP324"/>
  <c r="GM325"/>
  <c r="GQ325" s="1"/>
  <c r="GN325"/>
  <c r="GO325"/>
  <c r="GP325"/>
  <c r="GM326"/>
  <c r="GQ326" s="1"/>
  <c r="GN326"/>
  <c r="GO326"/>
  <c r="GP326"/>
  <c r="GM327"/>
  <c r="GQ327" s="1"/>
  <c r="GN327"/>
  <c r="GO327"/>
  <c r="GP327"/>
  <c r="GM328"/>
  <c r="GQ328" s="1"/>
  <c r="GN328"/>
  <c r="GO328"/>
  <c r="GP328"/>
  <c r="GM329"/>
  <c r="GQ329" s="1"/>
  <c r="GN329"/>
  <c r="GO329"/>
  <c r="GP329"/>
  <c r="GM330"/>
  <c r="GQ330" s="1"/>
  <c r="GN330"/>
  <c r="GO330"/>
  <c r="GP330"/>
  <c r="GM331"/>
  <c r="GQ331" s="1"/>
  <c r="GN331"/>
  <c r="GO331"/>
  <c r="GP331"/>
  <c r="GM332"/>
  <c r="GQ332" s="1"/>
  <c r="GN332"/>
  <c r="GO332"/>
  <c r="GP332"/>
  <c r="GM333"/>
  <c r="GQ333" s="1"/>
  <c r="GN333"/>
  <c r="GO333"/>
  <c r="GP333"/>
  <c r="GM334"/>
  <c r="GQ334" s="1"/>
  <c r="GN334"/>
  <c r="GO334"/>
  <c r="GP334"/>
  <c r="GM335"/>
  <c r="GQ335" s="1"/>
  <c r="GN335"/>
  <c r="GO335"/>
  <c r="GP335"/>
  <c r="GM336"/>
  <c r="GQ336" s="1"/>
  <c r="GN336"/>
  <c r="GO336"/>
  <c r="GP336"/>
  <c r="GM337"/>
  <c r="GQ337" s="1"/>
  <c r="GN337"/>
  <c r="GO337"/>
  <c r="GP337"/>
  <c r="GM338"/>
  <c r="GQ338" s="1"/>
  <c r="GN338"/>
  <c r="GO338"/>
  <c r="GP338"/>
  <c r="GM339"/>
  <c r="GQ339" s="1"/>
  <c r="GN339"/>
  <c r="GO339"/>
  <c r="GP339"/>
  <c r="GM340"/>
  <c r="GQ340" s="1"/>
  <c r="GN340"/>
  <c r="GO340"/>
  <c r="GP340"/>
  <c r="GM341"/>
  <c r="GQ341" s="1"/>
  <c r="GN341"/>
  <c r="GO341"/>
  <c r="GP341"/>
  <c r="GM342"/>
  <c r="GQ342" s="1"/>
  <c r="GN342"/>
  <c r="GO342"/>
  <c r="GP342"/>
  <c r="GM343"/>
  <c r="GQ343" s="1"/>
  <c r="GN343"/>
  <c r="GO343"/>
  <c r="GP343"/>
  <c r="GM344"/>
  <c r="GQ344" s="1"/>
  <c r="GN344"/>
  <c r="GO344"/>
  <c r="GP344"/>
  <c r="GM345"/>
  <c r="GQ345" s="1"/>
  <c r="GN345"/>
  <c r="GO345"/>
  <c r="GP345"/>
  <c r="GM346"/>
  <c r="GQ346" s="1"/>
  <c r="GN346"/>
  <c r="GO346"/>
  <c r="GP346"/>
  <c r="GM347"/>
  <c r="GQ347" s="1"/>
  <c r="GN347"/>
  <c r="GO347"/>
  <c r="GP347"/>
  <c r="GM348"/>
  <c r="GQ348" s="1"/>
  <c r="GN348"/>
  <c r="GO348"/>
  <c r="GP348"/>
  <c r="GM349"/>
  <c r="GQ349" s="1"/>
  <c r="GN349"/>
  <c r="GO349"/>
  <c r="GP349"/>
  <c r="GM350"/>
  <c r="GQ350" s="1"/>
  <c r="GN350"/>
  <c r="GO350"/>
  <c r="GP350"/>
  <c r="GM351"/>
  <c r="GQ351" s="1"/>
  <c r="GN351"/>
  <c r="GO351"/>
  <c r="GP351"/>
  <c r="GM352"/>
  <c r="GQ352" s="1"/>
  <c r="GN352"/>
  <c r="GO352"/>
  <c r="GP352"/>
  <c r="GM353"/>
  <c r="GQ353" s="1"/>
  <c r="GN353"/>
  <c r="GO353"/>
  <c r="GP353"/>
  <c r="GM354"/>
  <c r="GQ354" s="1"/>
  <c r="GN354"/>
  <c r="GO354"/>
  <c r="GP354"/>
  <c r="GM355"/>
  <c r="GQ355" s="1"/>
  <c r="GN355"/>
  <c r="GO355"/>
  <c r="GP355"/>
  <c r="GM356"/>
  <c r="GQ356" s="1"/>
  <c r="GN356"/>
  <c r="GO356"/>
  <c r="GP356"/>
  <c r="GM357"/>
  <c r="GQ357" s="1"/>
  <c r="GN357"/>
  <c r="GO357"/>
  <c r="GP357"/>
  <c r="GM358"/>
  <c r="GQ358" s="1"/>
  <c r="GN358"/>
  <c r="GO358"/>
  <c r="GP358"/>
  <c r="GM359"/>
  <c r="GQ359" s="1"/>
  <c r="GN359"/>
  <c r="GO359"/>
  <c r="GP359"/>
  <c r="GM360"/>
  <c r="GQ360" s="1"/>
  <c r="GN360"/>
  <c r="GO360"/>
  <c r="GP360"/>
  <c r="GM361"/>
  <c r="GQ361" s="1"/>
  <c r="GN361"/>
  <c r="GO361"/>
  <c r="GP361"/>
  <c r="GM362"/>
  <c r="GQ362" s="1"/>
  <c r="GN362"/>
  <c r="GO362"/>
  <c r="GP362"/>
  <c r="GM363"/>
  <c r="GQ363" s="1"/>
  <c r="GN363"/>
  <c r="GO363"/>
  <c r="GP363"/>
  <c r="GM364"/>
  <c r="GQ364" s="1"/>
  <c r="GN364"/>
  <c r="GO364"/>
  <c r="GP364"/>
  <c r="GM365"/>
  <c r="GQ365" s="1"/>
  <c r="GN365"/>
  <c r="GO365"/>
  <c r="GP365"/>
  <c r="GM366"/>
  <c r="GQ366" s="1"/>
  <c r="GN366"/>
  <c r="GO366"/>
  <c r="GP366"/>
  <c r="GM367"/>
  <c r="GQ367" s="1"/>
  <c r="GN367"/>
  <c r="GO367"/>
  <c r="GP367"/>
  <c r="GM368"/>
  <c r="GQ368" s="1"/>
  <c r="GN368"/>
  <c r="GO368"/>
  <c r="GP368"/>
  <c r="GM369"/>
  <c r="GN369"/>
  <c r="GO369"/>
  <c r="GP369"/>
  <c r="GM370"/>
  <c r="GQ370" s="1"/>
  <c r="GN370"/>
  <c r="GO370"/>
  <c r="GP370"/>
  <c r="GM371"/>
  <c r="GQ371" s="1"/>
  <c r="GN371"/>
  <c r="GO371"/>
  <c r="GP371"/>
  <c r="GM372"/>
  <c r="GQ372" s="1"/>
  <c r="GN372"/>
  <c r="GO372"/>
  <c r="GP372"/>
  <c r="GM373"/>
  <c r="GQ373" s="1"/>
  <c r="GN373"/>
  <c r="GO373"/>
  <c r="GP373"/>
  <c r="GM374"/>
  <c r="GQ374" s="1"/>
  <c r="GN374"/>
  <c r="GO374"/>
  <c r="GP374"/>
  <c r="GM375"/>
  <c r="GQ375" s="1"/>
  <c r="GN375"/>
  <c r="GO375"/>
  <c r="GP375"/>
  <c r="GM376"/>
  <c r="GQ376" s="1"/>
  <c r="GN376"/>
  <c r="GO376"/>
  <c r="GP376"/>
  <c r="GM377"/>
  <c r="GN377"/>
  <c r="GO377"/>
  <c r="GP377"/>
  <c r="GM378"/>
  <c r="GN378"/>
  <c r="GO378"/>
  <c r="GP378"/>
  <c r="GM379"/>
  <c r="GQ379" s="1"/>
  <c r="GN379"/>
  <c r="GO379"/>
  <c r="GP379"/>
  <c r="GO13"/>
  <c r="GN13"/>
  <c r="GM13"/>
  <c r="GQ13" s="1"/>
  <c r="GP13"/>
  <c r="GG14"/>
  <c r="GH14"/>
  <c r="GI14"/>
  <c r="GJ14"/>
  <c r="GK14"/>
  <c r="GG15"/>
  <c r="GH15"/>
  <c r="GI15"/>
  <c r="GJ15"/>
  <c r="GK15"/>
  <c r="GG16"/>
  <c r="GH16"/>
  <c r="GI16"/>
  <c r="GJ16"/>
  <c r="GK16"/>
  <c r="GG17"/>
  <c r="GH17"/>
  <c r="GI17"/>
  <c r="GJ17"/>
  <c r="GK17"/>
  <c r="GG18"/>
  <c r="GH18"/>
  <c r="GI18"/>
  <c r="GJ18"/>
  <c r="GK18"/>
  <c r="GG19"/>
  <c r="GH19"/>
  <c r="GI19"/>
  <c r="GJ19"/>
  <c r="GK19"/>
  <c r="GG20"/>
  <c r="GH20"/>
  <c r="GI20"/>
  <c r="GJ20"/>
  <c r="GK20"/>
  <c r="GG21"/>
  <c r="GH21"/>
  <c r="GI21"/>
  <c r="GJ21"/>
  <c r="GK21"/>
  <c r="GG22"/>
  <c r="GH22"/>
  <c r="GI22"/>
  <c r="GJ22"/>
  <c r="GK22"/>
  <c r="GG23"/>
  <c r="GH23"/>
  <c r="GI23"/>
  <c r="GJ23"/>
  <c r="GK23"/>
  <c r="GG24"/>
  <c r="GK24" s="1"/>
  <c r="GH24"/>
  <c r="GI24"/>
  <c r="GJ24"/>
  <c r="GG25"/>
  <c r="GH25"/>
  <c r="GI25"/>
  <c r="GJ25"/>
  <c r="GK25"/>
  <c r="GG26"/>
  <c r="GH26"/>
  <c r="GI26"/>
  <c r="GJ26"/>
  <c r="GK26"/>
  <c r="GG27"/>
  <c r="GH27"/>
  <c r="GI27"/>
  <c r="GJ27"/>
  <c r="GK27"/>
  <c r="GG28"/>
  <c r="GK28" s="1"/>
  <c r="GH28"/>
  <c r="GI28"/>
  <c r="GJ28"/>
  <c r="GG29"/>
  <c r="GH29"/>
  <c r="GI29"/>
  <c r="GJ29"/>
  <c r="GK29"/>
  <c r="GG30"/>
  <c r="GH30"/>
  <c r="GI30"/>
  <c r="GJ30"/>
  <c r="GK30"/>
  <c r="GG31"/>
  <c r="GH31"/>
  <c r="GI31"/>
  <c r="GJ31"/>
  <c r="GK31"/>
  <c r="GG32"/>
  <c r="GK32" s="1"/>
  <c r="GH32"/>
  <c r="GI32"/>
  <c r="GJ32"/>
  <c r="GG33"/>
  <c r="GH33"/>
  <c r="GI33"/>
  <c r="GJ33"/>
  <c r="GK33"/>
  <c r="GG34"/>
  <c r="GH34"/>
  <c r="GI34"/>
  <c r="GJ34"/>
  <c r="GK34"/>
  <c r="GG35"/>
  <c r="GH35"/>
  <c r="GI35"/>
  <c r="GJ35"/>
  <c r="GK35"/>
  <c r="GG36"/>
  <c r="GK36" s="1"/>
  <c r="GH36"/>
  <c r="GI36"/>
  <c r="GJ36"/>
  <c r="GG37"/>
  <c r="GH37"/>
  <c r="GI37"/>
  <c r="GJ37"/>
  <c r="GK37"/>
  <c r="GG38"/>
  <c r="GH38"/>
  <c r="GI38"/>
  <c r="GJ38"/>
  <c r="GK38"/>
  <c r="GG39"/>
  <c r="GH39"/>
  <c r="GI39"/>
  <c r="GJ39"/>
  <c r="GK39"/>
  <c r="GG40"/>
  <c r="GH40"/>
  <c r="GI40"/>
  <c r="GJ40"/>
  <c r="GG41"/>
  <c r="GK41" s="1"/>
  <c r="GH41"/>
  <c r="GI41"/>
  <c r="GJ41"/>
  <c r="GG42"/>
  <c r="GH42"/>
  <c r="GI42"/>
  <c r="GJ42"/>
  <c r="GK42"/>
  <c r="GG43"/>
  <c r="GH43"/>
  <c r="GI43"/>
  <c r="GJ43"/>
  <c r="GK43"/>
  <c r="GG44"/>
  <c r="GH44"/>
  <c r="GI44"/>
  <c r="GJ44"/>
  <c r="GK44"/>
  <c r="GG45"/>
  <c r="GK45" s="1"/>
  <c r="GH45"/>
  <c r="GI45"/>
  <c r="GJ45"/>
  <c r="GG46"/>
  <c r="GH46"/>
  <c r="GI46"/>
  <c r="GJ46"/>
  <c r="GK46"/>
  <c r="GG47"/>
  <c r="GH47"/>
  <c r="GI47"/>
  <c r="GJ47"/>
  <c r="GK47"/>
  <c r="GG48"/>
  <c r="GH48"/>
  <c r="GI48"/>
  <c r="GJ48"/>
  <c r="GK48"/>
  <c r="GG49"/>
  <c r="GK49" s="1"/>
  <c r="GH49"/>
  <c r="GI49"/>
  <c r="GJ49"/>
  <c r="GG50"/>
  <c r="GH50"/>
  <c r="GI50"/>
  <c r="GJ50"/>
  <c r="GK50"/>
  <c r="GG51"/>
  <c r="GH51"/>
  <c r="GI51"/>
  <c r="GJ51"/>
  <c r="GK51"/>
  <c r="GG52"/>
  <c r="GH52"/>
  <c r="GI52"/>
  <c r="GJ52"/>
  <c r="GK52"/>
  <c r="GG53"/>
  <c r="GK53" s="1"/>
  <c r="GH53"/>
  <c r="GI53"/>
  <c r="GJ53"/>
  <c r="GG54"/>
  <c r="GH54"/>
  <c r="GI54"/>
  <c r="GJ54"/>
  <c r="GK54"/>
  <c r="GG55"/>
  <c r="GH55"/>
  <c r="GI55"/>
  <c r="GJ55"/>
  <c r="GK55"/>
  <c r="GG56"/>
  <c r="GH56"/>
  <c r="GI56"/>
  <c r="GJ56"/>
  <c r="GK56"/>
  <c r="GG57"/>
  <c r="GK57" s="1"/>
  <c r="GH57"/>
  <c r="GI57"/>
  <c r="GJ57"/>
  <c r="GG58"/>
  <c r="GH58"/>
  <c r="GI58"/>
  <c r="GJ58"/>
  <c r="GK58"/>
  <c r="GG59"/>
  <c r="GH59"/>
  <c r="GI59"/>
  <c r="GJ59"/>
  <c r="GG60"/>
  <c r="GH60"/>
  <c r="GI60"/>
  <c r="GJ60"/>
  <c r="GK60"/>
  <c r="GG61"/>
  <c r="GH61"/>
  <c r="GI61"/>
  <c r="GJ61"/>
  <c r="GG62"/>
  <c r="GH62"/>
  <c r="GI62"/>
  <c r="GJ62"/>
  <c r="GK62"/>
  <c r="GG63"/>
  <c r="GK63" s="1"/>
  <c r="GH63"/>
  <c r="GI63"/>
  <c r="GJ63"/>
  <c r="GG64"/>
  <c r="GH64"/>
  <c r="GI64"/>
  <c r="GJ64"/>
  <c r="GK64"/>
  <c r="GG65"/>
  <c r="GH65"/>
  <c r="GI65"/>
  <c r="GJ65"/>
  <c r="GK65"/>
  <c r="GG66"/>
  <c r="GH66"/>
  <c r="GI66"/>
  <c r="GJ66"/>
  <c r="GK66"/>
  <c r="GG67"/>
  <c r="GK67" s="1"/>
  <c r="GH67"/>
  <c r="GI67"/>
  <c r="GJ67"/>
  <c r="GG68"/>
  <c r="GH68"/>
  <c r="GI68"/>
  <c r="GJ68"/>
  <c r="GK68"/>
  <c r="GG69"/>
  <c r="GH69"/>
  <c r="GI69"/>
  <c r="GJ69"/>
  <c r="GK69"/>
  <c r="GG70"/>
  <c r="GH70"/>
  <c r="GI70"/>
  <c r="GJ70"/>
  <c r="GK70"/>
  <c r="GG71"/>
  <c r="GK71" s="1"/>
  <c r="GH71"/>
  <c r="GI71"/>
  <c r="GJ71"/>
  <c r="GG72"/>
  <c r="GH72"/>
  <c r="GI72"/>
  <c r="GJ72"/>
  <c r="GK72"/>
  <c r="GG73"/>
  <c r="GH73"/>
  <c r="GI73"/>
  <c r="GJ73"/>
  <c r="GK73"/>
  <c r="GG74"/>
  <c r="GH74"/>
  <c r="GI74"/>
  <c r="GJ74"/>
  <c r="GK74"/>
  <c r="GG75"/>
  <c r="GK75" s="1"/>
  <c r="GH75"/>
  <c r="GI75"/>
  <c r="GJ75"/>
  <c r="GG76"/>
  <c r="GH76"/>
  <c r="GI76"/>
  <c r="GJ76"/>
  <c r="GK76"/>
  <c r="GG77"/>
  <c r="GH77"/>
  <c r="GI77"/>
  <c r="GJ77"/>
  <c r="GK77"/>
  <c r="GG78"/>
  <c r="GH78"/>
  <c r="GI78"/>
  <c r="GJ78"/>
  <c r="GK78"/>
  <c r="GG79"/>
  <c r="GK79" s="1"/>
  <c r="GH79"/>
  <c r="GI79"/>
  <c r="GJ79"/>
  <c r="GG80"/>
  <c r="GH80"/>
  <c r="GI80"/>
  <c r="GJ80"/>
  <c r="GK80"/>
  <c r="GG81"/>
  <c r="GH81"/>
  <c r="GI81"/>
  <c r="GJ81"/>
  <c r="GK81"/>
  <c r="GG82"/>
  <c r="GH82"/>
  <c r="GI82"/>
  <c r="GJ82"/>
  <c r="GK82"/>
  <c r="GG83"/>
  <c r="GH83"/>
  <c r="GI83"/>
  <c r="GJ83"/>
  <c r="GG84"/>
  <c r="GK84" s="1"/>
  <c r="GH84"/>
  <c r="GI84"/>
  <c r="GJ84"/>
  <c r="GG85"/>
  <c r="GH85"/>
  <c r="GI85"/>
  <c r="GJ85"/>
  <c r="GK85"/>
  <c r="GG86"/>
  <c r="GH86"/>
  <c r="GI86"/>
  <c r="GJ86"/>
  <c r="GK86"/>
  <c r="GG87"/>
  <c r="GH87"/>
  <c r="GI87"/>
  <c r="GJ87"/>
  <c r="GK87"/>
  <c r="GG88"/>
  <c r="GK88" s="1"/>
  <c r="GH88"/>
  <c r="GI88"/>
  <c r="GJ88"/>
  <c r="GG89"/>
  <c r="GH89"/>
  <c r="GI89"/>
  <c r="GJ89"/>
  <c r="GK89"/>
  <c r="GG90"/>
  <c r="GH90"/>
  <c r="GI90"/>
  <c r="GJ90"/>
  <c r="GK90"/>
  <c r="GG91"/>
  <c r="GH91"/>
  <c r="GI91"/>
  <c r="GJ91"/>
  <c r="GK91"/>
  <c r="GG92"/>
  <c r="GK92" s="1"/>
  <c r="GH92"/>
  <c r="GI92"/>
  <c r="GJ92"/>
  <c r="GG93"/>
  <c r="GH93"/>
  <c r="GI93"/>
  <c r="GJ93"/>
  <c r="GK93"/>
  <c r="GG94"/>
  <c r="GH94"/>
  <c r="GI94"/>
  <c r="GJ94"/>
  <c r="GK94"/>
  <c r="GG95"/>
  <c r="GH95"/>
  <c r="GI95"/>
  <c r="GJ95"/>
  <c r="GK95"/>
  <c r="GG96"/>
  <c r="GK96" s="1"/>
  <c r="GH96"/>
  <c r="GI96"/>
  <c r="GJ96"/>
  <c r="GG97"/>
  <c r="GH97"/>
  <c r="GI97"/>
  <c r="GG98"/>
  <c r="GK98" s="1"/>
  <c r="GH98"/>
  <c r="GI98"/>
  <c r="GG99"/>
  <c r="GH99"/>
  <c r="GI99"/>
  <c r="GJ99"/>
  <c r="GK99"/>
  <c r="GG100"/>
  <c r="GH100"/>
  <c r="GI100"/>
  <c r="GG101"/>
  <c r="GH101"/>
  <c r="GI101"/>
  <c r="GG102"/>
  <c r="GH102"/>
  <c r="GI102"/>
  <c r="GJ102"/>
  <c r="GK102"/>
  <c r="GG103"/>
  <c r="GH103"/>
  <c r="GI103"/>
  <c r="GJ103"/>
  <c r="GK103"/>
  <c r="GG104"/>
  <c r="GK104" s="1"/>
  <c r="GH104"/>
  <c r="GI104"/>
  <c r="GJ104"/>
  <c r="GG105"/>
  <c r="GH105"/>
  <c r="GI105"/>
  <c r="GJ105"/>
  <c r="GK105"/>
  <c r="GG106"/>
  <c r="GH106"/>
  <c r="GI106"/>
  <c r="GJ106"/>
  <c r="GK106"/>
  <c r="GG107"/>
  <c r="GK107" s="1"/>
  <c r="GH107"/>
  <c r="GI107"/>
  <c r="GG108"/>
  <c r="GK108" s="1"/>
  <c r="GH108"/>
  <c r="GI108"/>
  <c r="GG109"/>
  <c r="GH109"/>
  <c r="GI109"/>
  <c r="GJ109"/>
  <c r="GK109"/>
  <c r="GG110"/>
  <c r="GH110"/>
  <c r="GI110"/>
  <c r="GJ110"/>
  <c r="GK110"/>
  <c r="GG111"/>
  <c r="GH111"/>
  <c r="GI111"/>
  <c r="GJ111"/>
  <c r="GK111"/>
  <c r="GG112"/>
  <c r="GK112" s="1"/>
  <c r="GH112"/>
  <c r="GI112"/>
  <c r="GJ112"/>
  <c r="GG113"/>
  <c r="GK113" s="1"/>
  <c r="GH113"/>
  <c r="GI113"/>
  <c r="GG114"/>
  <c r="GK114" s="1"/>
  <c r="GH114"/>
  <c r="GI114"/>
  <c r="GJ114"/>
  <c r="GG115"/>
  <c r="GH115"/>
  <c r="GI115"/>
  <c r="GG116"/>
  <c r="GK116" s="1"/>
  <c r="GH116"/>
  <c r="GI116"/>
  <c r="GJ116"/>
  <c r="GG117"/>
  <c r="GH117"/>
  <c r="GI117"/>
  <c r="GJ117"/>
  <c r="GK117"/>
  <c r="GG118"/>
  <c r="GH118"/>
  <c r="GI118"/>
  <c r="GJ118"/>
  <c r="GK118"/>
  <c r="GG119"/>
  <c r="GH119"/>
  <c r="GI119"/>
  <c r="GJ119"/>
  <c r="GK119"/>
  <c r="GG120"/>
  <c r="GK120" s="1"/>
  <c r="GH120"/>
  <c r="GI120"/>
  <c r="GJ120"/>
  <c r="GG121"/>
  <c r="GH121"/>
  <c r="GI121"/>
  <c r="GJ121"/>
  <c r="GK121"/>
  <c r="GG122"/>
  <c r="GH122"/>
  <c r="GI122"/>
  <c r="GJ122"/>
  <c r="GK122"/>
  <c r="GG123"/>
  <c r="GH123"/>
  <c r="GI123"/>
  <c r="GJ123"/>
  <c r="GK123"/>
  <c r="GG124"/>
  <c r="GK124" s="1"/>
  <c r="GH124"/>
  <c r="GI124"/>
  <c r="GJ124"/>
  <c r="GG125"/>
  <c r="GH125"/>
  <c r="GI125"/>
  <c r="GJ125"/>
  <c r="GK125"/>
  <c r="GG126"/>
  <c r="GH126"/>
  <c r="GI126"/>
  <c r="GJ126"/>
  <c r="GK126"/>
  <c r="GG127"/>
  <c r="GH127"/>
  <c r="GI127"/>
  <c r="GJ127"/>
  <c r="GK127"/>
  <c r="GG128"/>
  <c r="GK128" s="1"/>
  <c r="GH128"/>
  <c r="GI128"/>
  <c r="GJ128"/>
  <c r="GG129"/>
  <c r="GH129"/>
  <c r="GI129"/>
  <c r="GJ129"/>
  <c r="GG130"/>
  <c r="GH130"/>
  <c r="GI130"/>
  <c r="GJ130"/>
  <c r="GK130"/>
  <c r="GG131"/>
  <c r="GH131"/>
  <c r="GI131"/>
  <c r="GJ131"/>
  <c r="GK131"/>
  <c r="GG132"/>
  <c r="GK132" s="1"/>
  <c r="GH132"/>
  <c r="GI132"/>
  <c r="GJ132"/>
  <c r="GG133"/>
  <c r="GH133"/>
  <c r="GI133"/>
  <c r="GJ133"/>
  <c r="GK133"/>
  <c r="GG134"/>
  <c r="GH134"/>
  <c r="GI134"/>
  <c r="GJ134"/>
  <c r="GK134"/>
  <c r="GG135"/>
  <c r="GH135"/>
  <c r="GI135"/>
  <c r="GJ135"/>
  <c r="GK135"/>
  <c r="GG136"/>
  <c r="GK136" s="1"/>
  <c r="GH136"/>
  <c r="GI136"/>
  <c r="GJ136"/>
  <c r="GG137"/>
  <c r="GH137"/>
  <c r="GI137"/>
  <c r="GJ137"/>
  <c r="GK137"/>
  <c r="GG138"/>
  <c r="GH138"/>
  <c r="GI138"/>
  <c r="GJ138"/>
  <c r="GK138"/>
  <c r="GG139"/>
  <c r="GH139"/>
  <c r="GI139"/>
  <c r="GJ139"/>
  <c r="GG140"/>
  <c r="GH140"/>
  <c r="GI140"/>
  <c r="GJ140"/>
  <c r="GK140"/>
  <c r="GG141"/>
  <c r="GK141" s="1"/>
  <c r="GH141"/>
  <c r="GI141"/>
  <c r="GG142"/>
  <c r="GH142"/>
  <c r="GI142"/>
  <c r="GJ142"/>
  <c r="GG143"/>
  <c r="GK143" s="1"/>
  <c r="GH143"/>
  <c r="GI143"/>
  <c r="GJ143"/>
  <c r="GG144"/>
  <c r="GH144"/>
  <c r="GI144"/>
  <c r="GJ144"/>
  <c r="GK144"/>
  <c r="GG145"/>
  <c r="GH145"/>
  <c r="GI145"/>
  <c r="GJ145"/>
  <c r="GK145"/>
  <c r="GG146"/>
  <c r="GH146"/>
  <c r="GI146"/>
  <c r="GJ146"/>
  <c r="GG147"/>
  <c r="GK147" s="1"/>
  <c r="GH147"/>
  <c r="GI147"/>
  <c r="GJ147"/>
  <c r="GG148"/>
  <c r="GH148"/>
  <c r="GI148"/>
  <c r="GJ148"/>
  <c r="GK148"/>
  <c r="GG149"/>
  <c r="GH149"/>
  <c r="GI149"/>
  <c r="GJ149"/>
  <c r="GK149"/>
  <c r="GG150"/>
  <c r="GH150"/>
  <c r="GI150"/>
  <c r="GJ150"/>
  <c r="GK150"/>
  <c r="GG151"/>
  <c r="GK151" s="1"/>
  <c r="GH151"/>
  <c r="GI151"/>
  <c r="GJ151"/>
  <c r="GG152"/>
  <c r="GH152"/>
  <c r="GI152"/>
  <c r="GJ152"/>
  <c r="GK152"/>
  <c r="GG153"/>
  <c r="GH153"/>
  <c r="GI153"/>
  <c r="GJ153"/>
  <c r="GK153"/>
  <c r="GG154"/>
  <c r="GH154"/>
  <c r="GI154"/>
  <c r="GJ154"/>
  <c r="GG155"/>
  <c r="GH155"/>
  <c r="GI155"/>
  <c r="GJ155"/>
  <c r="GG156"/>
  <c r="GH156"/>
  <c r="GI156"/>
  <c r="GJ156"/>
  <c r="GK156"/>
  <c r="GG157"/>
  <c r="GK157" s="1"/>
  <c r="GH157"/>
  <c r="GI157"/>
  <c r="GJ157"/>
  <c r="GG158"/>
  <c r="GH158"/>
  <c r="GI158"/>
  <c r="GJ158"/>
  <c r="GK158"/>
  <c r="GG159"/>
  <c r="GK159" s="1"/>
  <c r="GH159"/>
  <c r="GI159"/>
  <c r="GJ159"/>
  <c r="GG160"/>
  <c r="GH160"/>
  <c r="GI160"/>
  <c r="GJ160"/>
  <c r="GG161"/>
  <c r="GH161"/>
  <c r="GI161"/>
  <c r="GJ161"/>
  <c r="GK161"/>
  <c r="GG162"/>
  <c r="GK162" s="1"/>
  <c r="GH162"/>
  <c r="GI162"/>
  <c r="GJ162"/>
  <c r="GG163"/>
  <c r="GH163"/>
  <c r="GI163"/>
  <c r="GJ163"/>
  <c r="GK163"/>
  <c r="GG164"/>
  <c r="GH164"/>
  <c r="GI164"/>
  <c r="GJ164"/>
  <c r="GK164"/>
  <c r="GG165"/>
  <c r="GK165" s="1"/>
  <c r="GH165"/>
  <c r="GI165"/>
  <c r="GJ165"/>
  <c r="GG166"/>
  <c r="GK166" s="1"/>
  <c r="GH166"/>
  <c r="GI166"/>
  <c r="GJ166"/>
  <c r="GG167"/>
  <c r="GK167" s="1"/>
  <c r="GH167"/>
  <c r="GI167"/>
  <c r="GJ167"/>
  <c r="GG168"/>
  <c r="GH168"/>
  <c r="GI168"/>
  <c r="GJ168"/>
  <c r="GK168"/>
  <c r="GG169"/>
  <c r="GK169" s="1"/>
  <c r="GH169"/>
  <c r="GI169"/>
  <c r="GJ169"/>
  <c r="GG170"/>
  <c r="GK170" s="1"/>
  <c r="GH170"/>
  <c r="GI170"/>
  <c r="GJ170"/>
  <c r="GG171"/>
  <c r="GH171"/>
  <c r="GI171"/>
  <c r="GJ171"/>
  <c r="GK171"/>
  <c r="GG172"/>
  <c r="GK172" s="1"/>
  <c r="GH172"/>
  <c r="GI172"/>
  <c r="GJ172"/>
  <c r="GG173"/>
  <c r="GH173"/>
  <c r="GI173"/>
  <c r="GJ173"/>
  <c r="GK173"/>
  <c r="GG174"/>
  <c r="GK174" s="1"/>
  <c r="GH174"/>
  <c r="GI174"/>
  <c r="GJ174"/>
  <c r="GG175"/>
  <c r="GK175" s="1"/>
  <c r="GH175"/>
  <c r="GI175"/>
  <c r="GJ175"/>
  <c r="GG176"/>
  <c r="GK176" s="1"/>
  <c r="GH176"/>
  <c r="GI176"/>
  <c r="GJ176"/>
  <c r="GG177"/>
  <c r="GK177" s="1"/>
  <c r="GH177"/>
  <c r="GI177"/>
  <c r="GJ177"/>
  <c r="GG178"/>
  <c r="GK178" s="1"/>
  <c r="GH178"/>
  <c r="GI178"/>
  <c r="GJ178"/>
  <c r="GG179"/>
  <c r="GK179" s="1"/>
  <c r="GH179"/>
  <c r="GI179"/>
  <c r="GJ179"/>
  <c r="GG180"/>
  <c r="GK180" s="1"/>
  <c r="GH180"/>
  <c r="GI180"/>
  <c r="GJ180"/>
  <c r="GG181"/>
  <c r="GK181" s="1"/>
  <c r="GH181"/>
  <c r="GI181"/>
  <c r="GJ181"/>
  <c r="GG182"/>
  <c r="GK182" s="1"/>
  <c r="GH182"/>
  <c r="GI182"/>
  <c r="GJ182"/>
  <c r="GG183"/>
  <c r="GK183" s="1"/>
  <c r="GH183"/>
  <c r="GI183"/>
  <c r="GJ183"/>
  <c r="GG184"/>
  <c r="GK184" s="1"/>
  <c r="GH184"/>
  <c r="GI184"/>
  <c r="GJ184"/>
  <c r="GG185"/>
  <c r="GK185" s="1"/>
  <c r="GH185"/>
  <c r="GI185"/>
  <c r="GJ185"/>
  <c r="GG186"/>
  <c r="GK186" s="1"/>
  <c r="GH186"/>
  <c r="GI186"/>
  <c r="GJ186"/>
  <c r="GG187"/>
  <c r="GK187" s="1"/>
  <c r="GH187"/>
  <c r="GI187"/>
  <c r="GJ187"/>
  <c r="GG188"/>
  <c r="GK188" s="1"/>
  <c r="GH188"/>
  <c r="GI188"/>
  <c r="GJ188"/>
  <c r="GG189"/>
  <c r="GK189" s="1"/>
  <c r="GH189"/>
  <c r="GI189"/>
  <c r="GJ189"/>
  <c r="GG190"/>
  <c r="GK190" s="1"/>
  <c r="GH190"/>
  <c r="GI190"/>
  <c r="GJ190"/>
  <c r="GG191"/>
  <c r="GK191" s="1"/>
  <c r="GH191"/>
  <c r="GI191"/>
  <c r="GJ191"/>
  <c r="GG192"/>
  <c r="GK192" s="1"/>
  <c r="GH192"/>
  <c r="GI192"/>
  <c r="GJ192"/>
  <c r="GG193"/>
  <c r="GH193"/>
  <c r="GI193"/>
  <c r="GJ193"/>
  <c r="GK193"/>
  <c r="GG194"/>
  <c r="GK194" s="1"/>
  <c r="GH194"/>
  <c r="GI194"/>
  <c r="GJ194"/>
  <c r="GG195"/>
  <c r="GK195" s="1"/>
  <c r="GH195"/>
  <c r="GI195"/>
  <c r="GJ195"/>
  <c r="GG196"/>
  <c r="GK196" s="1"/>
  <c r="GH196"/>
  <c r="GI196"/>
  <c r="GJ196"/>
  <c r="GG197"/>
  <c r="GK197" s="1"/>
  <c r="GH197"/>
  <c r="GI197"/>
  <c r="GJ197"/>
  <c r="GG198"/>
  <c r="GH198"/>
  <c r="GI198"/>
  <c r="GJ198"/>
  <c r="GK198"/>
  <c r="GG199"/>
  <c r="GK199" s="1"/>
  <c r="GH199"/>
  <c r="GI199"/>
  <c r="GJ199"/>
  <c r="GG200"/>
  <c r="GK200" s="1"/>
  <c r="GH200"/>
  <c r="GI200"/>
  <c r="GJ200"/>
  <c r="GG201"/>
  <c r="GK201" s="1"/>
  <c r="GH201"/>
  <c r="GI201"/>
  <c r="GJ201"/>
  <c r="GG202"/>
  <c r="GK202" s="1"/>
  <c r="GH202"/>
  <c r="GI202"/>
  <c r="GJ202"/>
  <c r="GG203"/>
  <c r="GK203" s="1"/>
  <c r="GH203"/>
  <c r="GI203"/>
  <c r="GJ203"/>
  <c r="GG204"/>
  <c r="GK204" s="1"/>
  <c r="GH204"/>
  <c r="GI204"/>
  <c r="GJ204"/>
  <c r="GG205"/>
  <c r="GK205" s="1"/>
  <c r="GH205"/>
  <c r="GI205"/>
  <c r="GJ205"/>
  <c r="GG206"/>
  <c r="GK206" s="1"/>
  <c r="GH206"/>
  <c r="GI206"/>
  <c r="GJ206"/>
  <c r="GG207"/>
  <c r="GK207" s="1"/>
  <c r="GH207"/>
  <c r="GI207"/>
  <c r="GJ207"/>
  <c r="GG208"/>
  <c r="GH208"/>
  <c r="GI208"/>
  <c r="GJ208"/>
  <c r="GG209"/>
  <c r="GK209" s="1"/>
  <c r="GH209"/>
  <c r="GI209"/>
  <c r="GJ209"/>
  <c r="GG210"/>
  <c r="GK210" s="1"/>
  <c r="GH210"/>
  <c r="GI210"/>
  <c r="GJ210"/>
  <c r="GG211"/>
  <c r="GK211" s="1"/>
  <c r="GH211"/>
  <c r="GI211"/>
  <c r="GJ211"/>
  <c r="GG212"/>
  <c r="GK212" s="1"/>
  <c r="GH212"/>
  <c r="GI212"/>
  <c r="GJ212"/>
  <c r="GG213"/>
  <c r="GK213" s="1"/>
  <c r="GH213"/>
  <c r="GI213"/>
  <c r="GJ213"/>
  <c r="GG214"/>
  <c r="GH214"/>
  <c r="GI214"/>
  <c r="GJ214"/>
  <c r="GG215"/>
  <c r="GH215"/>
  <c r="GI215"/>
  <c r="GJ215"/>
  <c r="GG216"/>
  <c r="GK216" s="1"/>
  <c r="GH216"/>
  <c r="GI216"/>
  <c r="GJ216"/>
  <c r="GG217"/>
  <c r="GK217" s="1"/>
  <c r="GH217"/>
  <c r="GI217"/>
  <c r="GJ217"/>
  <c r="GG218"/>
  <c r="GK218" s="1"/>
  <c r="GH218"/>
  <c r="GI218"/>
  <c r="GJ218"/>
  <c r="GG219"/>
  <c r="GK219" s="1"/>
  <c r="GH219"/>
  <c r="GI219"/>
  <c r="GJ219"/>
  <c r="GG220"/>
  <c r="GK220" s="1"/>
  <c r="GH220"/>
  <c r="GI220"/>
  <c r="GJ220"/>
  <c r="GG221"/>
  <c r="GK221" s="1"/>
  <c r="GH221"/>
  <c r="GI221"/>
  <c r="GJ221"/>
  <c r="GG222"/>
  <c r="GK222" s="1"/>
  <c r="GH222"/>
  <c r="GI222"/>
  <c r="GJ222"/>
  <c r="GG223"/>
  <c r="GH223"/>
  <c r="GI223"/>
  <c r="GJ223"/>
  <c r="GG224"/>
  <c r="GK224" s="1"/>
  <c r="GH224"/>
  <c r="GI224"/>
  <c r="GJ224"/>
  <c r="GG225"/>
  <c r="GK225" s="1"/>
  <c r="GH225"/>
  <c r="GI225"/>
  <c r="GJ225"/>
  <c r="GG226"/>
  <c r="GK226" s="1"/>
  <c r="GH226"/>
  <c r="GI226"/>
  <c r="GJ226"/>
  <c r="GG227"/>
  <c r="GK227" s="1"/>
  <c r="GH227"/>
  <c r="GI227"/>
  <c r="GJ227"/>
  <c r="GG228"/>
  <c r="GK228" s="1"/>
  <c r="GH228"/>
  <c r="GI228"/>
  <c r="GJ228"/>
  <c r="GG229"/>
  <c r="GK229" s="1"/>
  <c r="GH229"/>
  <c r="GI229"/>
  <c r="GJ229"/>
  <c r="GG230"/>
  <c r="GK230" s="1"/>
  <c r="GH230"/>
  <c r="GI230"/>
  <c r="GJ230"/>
  <c r="GG231"/>
  <c r="GK231" s="1"/>
  <c r="GH231"/>
  <c r="GI231"/>
  <c r="GJ231"/>
  <c r="GG232"/>
  <c r="GK232" s="1"/>
  <c r="GH232"/>
  <c r="GI232"/>
  <c r="GJ232"/>
  <c r="GG233"/>
  <c r="GH233"/>
  <c r="GI233"/>
  <c r="GJ233"/>
  <c r="GG234"/>
  <c r="GK234" s="1"/>
  <c r="GH234"/>
  <c r="GI234"/>
  <c r="GJ234"/>
  <c r="GG235"/>
  <c r="GK235" s="1"/>
  <c r="GH235"/>
  <c r="GI235"/>
  <c r="GJ235"/>
  <c r="GG236"/>
  <c r="GK236" s="1"/>
  <c r="GH236"/>
  <c r="GI236"/>
  <c r="GJ236"/>
  <c r="GG237"/>
  <c r="GK237" s="1"/>
  <c r="GH237"/>
  <c r="GI237"/>
  <c r="GJ237"/>
  <c r="GG238"/>
  <c r="GK238" s="1"/>
  <c r="GH238"/>
  <c r="GI238"/>
  <c r="GJ238"/>
  <c r="GG239"/>
  <c r="GK239" s="1"/>
  <c r="GH239"/>
  <c r="GI239"/>
  <c r="GJ239"/>
  <c r="GG240"/>
  <c r="GK240" s="1"/>
  <c r="GH240"/>
  <c r="GI240"/>
  <c r="GJ240"/>
  <c r="GG241"/>
  <c r="GK241" s="1"/>
  <c r="GH241"/>
  <c r="GI241"/>
  <c r="GJ241"/>
  <c r="GG242"/>
  <c r="GH242"/>
  <c r="GI242"/>
  <c r="GJ242"/>
  <c r="GG243"/>
  <c r="GK243" s="1"/>
  <c r="GH243"/>
  <c r="GI243"/>
  <c r="GJ243"/>
  <c r="GG244"/>
  <c r="GH244"/>
  <c r="GI244"/>
  <c r="GJ244"/>
  <c r="GG245"/>
  <c r="GK245" s="1"/>
  <c r="GH245"/>
  <c r="GI245"/>
  <c r="GJ245"/>
  <c r="GG246"/>
  <c r="GK246" s="1"/>
  <c r="GH246"/>
  <c r="GI246"/>
  <c r="GJ246"/>
  <c r="GG247"/>
  <c r="GK247" s="1"/>
  <c r="GH247"/>
  <c r="GI247"/>
  <c r="GJ247"/>
  <c r="GG248"/>
  <c r="GK248" s="1"/>
  <c r="GH248"/>
  <c r="GI248"/>
  <c r="GJ248"/>
  <c r="GG249"/>
  <c r="GK249" s="1"/>
  <c r="GH249"/>
  <c r="GI249"/>
  <c r="GJ249"/>
  <c r="GG250"/>
  <c r="GK250" s="1"/>
  <c r="GH250"/>
  <c r="GI250"/>
  <c r="GJ250"/>
  <c r="GG251"/>
  <c r="GK251" s="1"/>
  <c r="GH251"/>
  <c r="GI251"/>
  <c r="GJ251"/>
  <c r="GG252"/>
  <c r="GK252" s="1"/>
  <c r="GH252"/>
  <c r="GI252"/>
  <c r="GJ252"/>
  <c r="GG253"/>
  <c r="GK253" s="1"/>
  <c r="GH253"/>
  <c r="GI253"/>
  <c r="GJ253"/>
  <c r="GG254"/>
  <c r="GH254"/>
  <c r="GI254"/>
  <c r="GJ254"/>
  <c r="GG255"/>
  <c r="GK255" s="1"/>
  <c r="GH255"/>
  <c r="GI255"/>
  <c r="GJ255"/>
  <c r="GG256"/>
  <c r="GK256" s="1"/>
  <c r="GH256"/>
  <c r="GI256"/>
  <c r="GJ256"/>
  <c r="GG257"/>
  <c r="GK257" s="1"/>
  <c r="GH257"/>
  <c r="GI257"/>
  <c r="GJ257"/>
  <c r="GG258"/>
  <c r="GK258" s="1"/>
  <c r="GH258"/>
  <c r="GI258"/>
  <c r="GJ258"/>
  <c r="GG259"/>
  <c r="GK259" s="1"/>
  <c r="GH259"/>
  <c r="GI259"/>
  <c r="GJ259"/>
  <c r="GG260"/>
  <c r="GK260" s="1"/>
  <c r="GH260"/>
  <c r="GI260"/>
  <c r="GJ260"/>
  <c r="GG261"/>
  <c r="GK261" s="1"/>
  <c r="GH261"/>
  <c r="GI261"/>
  <c r="GJ261"/>
  <c r="GG262"/>
  <c r="GK262" s="1"/>
  <c r="GH262"/>
  <c r="GI262"/>
  <c r="GJ262"/>
  <c r="GG263"/>
  <c r="GH263"/>
  <c r="GI263"/>
  <c r="GJ263"/>
  <c r="GG264"/>
  <c r="GK264" s="1"/>
  <c r="GH264"/>
  <c r="GI264"/>
  <c r="GJ264"/>
  <c r="GG265"/>
  <c r="GH265"/>
  <c r="GI265"/>
  <c r="GJ265"/>
  <c r="GG266"/>
  <c r="GK266" s="1"/>
  <c r="GH266"/>
  <c r="GI266"/>
  <c r="GJ266"/>
  <c r="GG267"/>
  <c r="GH267"/>
  <c r="GI267"/>
  <c r="GJ267"/>
  <c r="GG268"/>
  <c r="GK268" s="1"/>
  <c r="GH268"/>
  <c r="GI268"/>
  <c r="GJ268"/>
  <c r="GG269"/>
  <c r="GK269" s="1"/>
  <c r="GH269"/>
  <c r="GI269"/>
  <c r="GJ269"/>
  <c r="GG270"/>
  <c r="GK270" s="1"/>
  <c r="GH270"/>
  <c r="GI270"/>
  <c r="GJ270"/>
  <c r="GG271"/>
  <c r="GK271" s="1"/>
  <c r="GH271"/>
  <c r="GI271"/>
  <c r="GJ271"/>
  <c r="GG272"/>
  <c r="GK272" s="1"/>
  <c r="GH272"/>
  <c r="GI272"/>
  <c r="GJ272"/>
  <c r="GG273"/>
  <c r="GH273"/>
  <c r="GI273"/>
  <c r="GJ273"/>
  <c r="GG274"/>
  <c r="GK274" s="1"/>
  <c r="GH274"/>
  <c r="GI274"/>
  <c r="GJ274"/>
  <c r="GG275"/>
  <c r="GH275"/>
  <c r="GI275"/>
  <c r="GJ275"/>
  <c r="GG276"/>
  <c r="GK276" s="1"/>
  <c r="GH276"/>
  <c r="GI276"/>
  <c r="GJ276"/>
  <c r="GG277"/>
  <c r="GK277" s="1"/>
  <c r="GH277"/>
  <c r="GI277"/>
  <c r="GJ277"/>
  <c r="GG278"/>
  <c r="GK278" s="1"/>
  <c r="GH278"/>
  <c r="GI278"/>
  <c r="GJ278"/>
  <c r="GG279"/>
  <c r="GK279" s="1"/>
  <c r="GH279"/>
  <c r="GI279"/>
  <c r="GJ279"/>
  <c r="GG280"/>
  <c r="GK280" s="1"/>
  <c r="GH280"/>
  <c r="GI280"/>
  <c r="GJ280"/>
  <c r="GG281"/>
  <c r="GK281" s="1"/>
  <c r="GH281"/>
  <c r="GI281"/>
  <c r="GJ281"/>
  <c r="GG282"/>
  <c r="GK282" s="1"/>
  <c r="GH282"/>
  <c r="GI282"/>
  <c r="GJ282"/>
  <c r="GG283"/>
  <c r="GK283" s="1"/>
  <c r="GH283"/>
  <c r="GI283"/>
  <c r="GJ283"/>
  <c r="GG284"/>
  <c r="GK284" s="1"/>
  <c r="GH284"/>
  <c r="GI284"/>
  <c r="GJ284"/>
  <c r="GG285"/>
  <c r="GK285" s="1"/>
  <c r="GH285"/>
  <c r="GI285"/>
  <c r="GJ285"/>
  <c r="GG286"/>
  <c r="GK286" s="1"/>
  <c r="GH286"/>
  <c r="GI286"/>
  <c r="GJ286"/>
  <c r="GG287"/>
  <c r="GK287" s="1"/>
  <c r="GH287"/>
  <c r="GI287"/>
  <c r="GJ287"/>
  <c r="GG288"/>
  <c r="GK288" s="1"/>
  <c r="GH288"/>
  <c r="GI288"/>
  <c r="GJ288"/>
  <c r="GG289"/>
  <c r="GK289" s="1"/>
  <c r="GH289"/>
  <c r="GI289"/>
  <c r="GJ289"/>
  <c r="GG290"/>
  <c r="GH290"/>
  <c r="GI290"/>
  <c r="GJ290"/>
  <c r="GG291"/>
  <c r="GH291"/>
  <c r="GI291"/>
  <c r="GJ291"/>
  <c r="GG292"/>
  <c r="GH292"/>
  <c r="GI292"/>
  <c r="GJ292"/>
  <c r="GG293"/>
  <c r="GK293" s="1"/>
  <c r="GH293"/>
  <c r="GI293"/>
  <c r="GJ293"/>
  <c r="GG294"/>
  <c r="GK294" s="1"/>
  <c r="GH294"/>
  <c r="GI294"/>
  <c r="GJ294"/>
  <c r="GG295"/>
  <c r="GK295" s="1"/>
  <c r="GH295"/>
  <c r="GI295"/>
  <c r="GJ295"/>
  <c r="GG296"/>
  <c r="GK296" s="1"/>
  <c r="GH296"/>
  <c r="GI296"/>
  <c r="GJ296"/>
  <c r="GG297"/>
  <c r="GK297" s="1"/>
  <c r="GH297"/>
  <c r="GI297"/>
  <c r="GJ297"/>
  <c r="GG298"/>
  <c r="GH298"/>
  <c r="GI298"/>
  <c r="GJ298"/>
  <c r="GG299"/>
  <c r="GK299" s="1"/>
  <c r="GH299"/>
  <c r="GI299"/>
  <c r="GJ299"/>
  <c r="GG300"/>
  <c r="GK300" s="1"/>
  <c r="GH300"/>
  <c r="GI300"/>
  <c r="GJ300"/>
  <c r="GG301"/>
  <c r="GK301" s="1"/>
  <c r="GH301"/>
  <c r="GI301"/>
  <c r="GJ301"/>
  <c r="GG302"/>
  <c r="GK302" s="1"/>
  <c r="GH302"/>
  <c r="GI302"/>
  <c r="GJ302"/>
  <c r="GG303"/>
  <c r="GK303" s="1"/>
  <c r="GH303"/>
  <c r="GI303"/>
  <c r="GJ303"/>
  <c r="GG304"/>
  <c r="GK304" s="1"/>
  <c r="GH304"/>
  <c r="GI304"/>
  <c r="GJ304"/>
  <c r="GG305"/>
  <c r="GK305" s="1"/>
  <c r="GH305"/>
  <c r="GI305"/>
  <c r="GJ305"/>
  <c r="GG306"/>
  <c r="GK306" s="1"/>
  <c r="GH306"/>
  <c r="GI306"/>
  <c r="GJ306"/>
  <c r="GG307"/>
  <c r="GK307" s="1"/>
  <c r="GH307"/>
  <c r="GI307"/>
  <c r="GJ307"/>
  <c r="GG308"/>
  <c r="GK308" s="1"/>
  <c r="GH308"/>
  <c r="GI308"/>
  <c r="GJ308"/>
  <c r="GG309"/>
  <c r="GK309" s="1"/>
  <c r="GH309"/>
  <c r="GI309"/>
  <c r="GJ309"/>
  <c r="GG310"/>
  <c r="GK310" s="1"/>
  <c r="GH310"/>
  <c r="GI310"/>
  <c r="GJ310"/>
  <c r="GG311"/>
  <c r="GK311" s="1"/>
  <c r="GH311"/>
  <c r="GI311"/>
  <c r="GJ311"/>
  <c r="GG312"/>
  <c r="GK312" s="1"/>
  <c r="GH312"/>
  <c r="GI312"/>
  <c r="GJ312"/>
  <c r="GG313"/>
  <c r="GK313" s="1"/>
  <c r="GH313"/>
  <c r="GI313"/>
  <c r="GJ313"/>
  <c r="GG314"/>
  <c r="GK314" s="1"/>
  <c r="GH314"/>
  <c r="GI314"/>
  <c r="GJ314"/>
  <c r="GG315"/>
  <c r="GK315" s="1"/>
  <c r="GH315"/>
  <c r="GI315"/>
  <c r="GJ315"/>
  <c r="GG316"/>
  <c r="GK316" s="1"/>
  <c r="GH316"/>
  <c r="GI316"/>
  <c r="GJ316"/>
  <c r="GG317"/>
  <c r="GK317" s="1"/>
  <c r="GH317"/>
  <c r="GI317"/>
  <c r="GJ317"/>
  <c r="GG318"/>
  <c r="GK318" s="1"/>
  <c r="GH318"/>
  <c r="GI318"/>
  <c r="GJ318"/>
  <c r="GG319"/>
  <c r="GK319" s="1"/>
  <c r="GH319"/>
  <c r="GI319"/>
  <c r="GJ319"/>
  <c r="GG320"/>
  <c r="GK320" s="1"/>
  <c r="GH320"/>
  <c r="GI320"/>
  <c r="GJ320"/>
  <c r="GG321"/>
  <c r="GK321" s="1"/>
  <c r="GH321"/>
  <c r="GI321"/>
  <c r="GJ321"/>
  <c r="GG322"/>
  <c r="GK322" s="1"/>
  <c r="GH322"/>
  <c r="GI322"/>
  <c r="GJ322"/>
  <c r="GG323"/>
  <c r="GK323" s="1"/>
  <c r="GH323"/>
  <c r="GI323"/>
  <c r="GJ323"/>
  <c r="GG324"/>
  <c r="GK324" s="1"/>
  <c r="GH324"/>
  <c r="GI324"/>
  <c r="GJ324"/>
  <c r="GG325"/>
  <c r="GK325" s="1"/>
  <c r="GH325"/>
  <c r="GI325"/>
  <c r="GJ325"/>
  <c r="GG326"/>
  <c r="GK326" s="1"/>
  <c r="GH326"/>
  <c r="GI326"/>
  <c r="GJ326"/>
  <c r="GG327"/>
  <c r="GK327" s="1"/>
  <c r="GH327"/>
  <c r="GI327"/>
  <c r="GJ327"/>
  <c r="GG328"/>
  <c r="GK328" s="1"/>
  <c r="GH328"/>
  <c r="GI328"/>
  <c r="GJ328"/>
  <c r="GG329"/>
  <c r="GK329" s="1"/>
  <c r="GH329"/>
  <c r="GI329"/>
  <c r="GJ329"/>
  <c r="GG330"/>
  <c r="GK330" s="1"/>
  <c r="GH330"/>
  <c r="GI330"/>
  <c r="GJ330"/>
  <c r="GG331"/>
  <c r="GK331" s="1"/>
  <c r="GH331"/>
  <c r="GI331"/>
  <c r="GJ331"/>
  <c r="GG332"/>
  <c r="GK332" s="1"/>
  <c r="GH332"/>
  <c r="GI332"/>
  <c r="GJ332"/>
  <c r="GG333"/>
  <c r="GK333" s="1"/>
  <c r="GH333"/>
  <c r="GI333"/>
  <c r="GJ333"/>
  <c r="GG334"/>
  <c r="GK334" s="1"/>
  <c r="GH334"/>
  <c r="GI334"/>
  <c r="GJ334"/>
  <c r="GG335"/>
  <c r="GK335" s="1"/>
  <c r="GH335"/>
  <c r="GI335"/>
  <c r="GJ335"/>
  <c r="GG336"/>
  <c r="GK336" s="1"/>
  <c r="GH336"/>
  <c r="GI336"/>
  <c r="GJ336"/>
  <c r="GG337"/>
  <c r="GK337" s="1"/>
  <c r="GH337"/>
  <c r="GI337"/>
  <c r="GJ337"/>
  <c r="GG338"/>
  <c r="GK338" s="1"/>
  <c r="GH338"/>
  <c r="GI338"/>
  <c r="GJ338"/>
  <c r="GG339"/>
  <c r="GK339" s="1"/>
  <c r="GH339"/>
  <c r="GI339"/>
  <c r="GJ339"/>
  <c r="GG340"/>
  <c r="GK340" s="1"/>
  <c r="GH340"/>
  <c r="GI340"/>
  <c r="GJ340"/>
  <c r="GG341"/>
  <c r="GK341" s="1"/>
  <c r="GH341"/>
  <c r="GI341"/>
  <c r="GJ341"/>
  <c r="GG342"/>
  <c r="GK342" s="1"/>
  <c r="GH342"/>
  <c r="GI342"/>
  <c r="GJ342"/>
  <c r="GG343"/>
  <c r="GK343" s="1"/>
  <c r="GH343"/>
  <c r="GI343"/>
  <c r="GJ343"/>
  <c r="GG344"/>
  <c r="GK344" s="1"/>
  <c r="GH344"/>
  <c r="GI344"/>
  <c r="GJ344"/>
  <c r="GG345"/>
  <c r="GK345" s="1"/>
  <c r="GH345"/>
  <c r="GI345"/>
  <c r="GJ345"/>
  <c r="GG346"/>
  <c r="GK346" s="1"/>
  <c r="GH346"/>
  <c r="GI346"/>
  <c r="GJ346"/>
  <c r="GG347"/>
  <c r="GK347" s="1"/>
  <c r="GH347"/>
  <c r="GI347"/>
  <c r="GJ347"/>
  <c r="GG348"/>
  <c r="GK348" s="1"/>
  <c r="GH348"/>
  <c r="GI348"/>
  <c r="GJ348"/>
  <c r="GG349"/>
  <c r="GK349" s="1"/>
  <c r="GH349"/>
  <c r="GI349"/>
  <c r="GJ349"/>
  <c r="GG350"/>
  <c r="GK350" s="1"/>
  <c r="GH350"/>
  <c r="GI350"/>
  <c r="GJ350"/>
  <c r="GG351"/>
  <c r="GK351" s="1"/>
  <c r="GH351"/>
  <c r="GI351"/>
  <c r="GJ351"/>
  <c r="GG352"/>
  <c r="GK352" s="1"/>
  <c r="GH352"/>
  <c r="GI352"/>
  <c r="GJ352"/>
  <c r="GG353"/>
  <c r="GK353" s="1"/>
  <c r="GH353"/>
  <c r="GI353"/>
  <c r="GJ353"/>
  <c r="GG354"/>
  <c r="GK354" s="1"/>
  <c r="GH354"/>
  <c r="GI354"/>
  <c r="GJ354"/>
  <c r="GG355"/>
  <c r="GK355" s="1"/>
  <c r="GH355"/>
  <c r="GI355"/>
  <c r="GJ355"/>
  <c r="GG356"/>
  <c r="GK356" s="1"/>
  <c r="GH356"/>
  <c r="GI356"/>
  <c r="GJ356"/>
  <c r="GG357"/>
  <c r="GK357" s="1"/>
  <c r="GH357"/>
  <c r="GI357"/>
  <c r="GJ357"/>
  <c r="GG358"/>
  <c r="GK358" s="1"/>
  <c r="GH358"/>
  <c r="GI358"/>
  <c r="GJ358"/>
  <c r="GG359"/>
  <c r="GK359" s="1"/>
  <c r="GH359"/>
  <c r="GI359"/>
  <c r="GJ359"/>
  <c r="GG360"/>
  <c r="GK360" s="1"/>
  <c r="GH360"/>
  <c r="GI360"/>
  <c r="GJ360"/>
  <c r="GG361"/>
  <c r="GK361" s="1"/>
  <c r="GH361"/>
  <c r="GI361"/>
  <c r="GJ361"/>
  <c r="GG362"/>
  <c r="GK362" s="1"/>
  <c r="GH362"/>
  <c r="GI362"/>
  <c r="GJ362"/>
  <c r="GG363"/>
  <c r="GK363" s="1"/>
  <c r="GH363"/>
  <c r="GI363"/>
  <c r="GJ363"/>
  <c r="GG364"/>
  <c r="GK364" s="1"/>
  <c r="GH364"/>
  <c r="GI364"/>
  <c r="GJ364"/>
  <c r="GG365"/>
  <c r="GK365" s="1"/>
  <c r="GH365"/>
  <c r="GI365"/>
  <c r="GJ365"/>
  <c r="GG366"/>
  <c r="GK366" s="1"/>
  <c r="GH366"/>
  <c r="GI366"/>
  <c r="GJ366"/>
  <c r="GG367"/>
  <c r="GK367" s="1"/>
  <c r="GH367"/>
  <c r="GI367"/>
  <c r="GJ367"/>
  <c r="GG368"/>
  <c r="GK368" s="1"/>
  <c r="GH368"/>
  <c r="GI368"/>
  <c r="GJ368"/>
  <c r="GG369"/>
  <c r="GK369" s="1"/>
  <c r="GH369"/>
  <c r="GI369"/>
  <c r="GJ369"/>
  <c r="GG370"/>
  <c r="GK370" s="1"/>
  <c r="GH370"/>
  <c r="GI370"/>
  <c r="GJ370"/>
  <c r="GG371"/>
  <c r="GK371" s="1"/>
  <c r="GH371"/>
  <c r="GI371"/>
  <c r="GJ371"/>
  <c r="GG372"/>
  <c r="GK372" s="1"/>
  <c r="GH372"/>
  <c r="GI372"/>
  <c r="GJ372"/>
  <c r="GG373"/>
  <c r="GK373" s="1"/>
  <c r="GH373"/>
  <c r="GI373"/>
  <c r="GJ373"/>
  <c r="GG374"/>
  <c r="GK374" s="1"/>
  <c r="GH374"/>
  <c r="GI374"/>
  <c r="GJ374"/>
  <c r="GG375"/>
  <c r="GK375" s="1"/>
  <c r="GH375"/>
  <c r="GI375"/>
  <c r="GJ375"/>
  <c r="GG376"/>
  <c r="GK376" s="1"/>
  <c r="GH376"/>
  <c r="GI376"/>
  <c r="GJ376"/>
  <c r="GG377"/>
  <c r="GK377" s="1"/>
  <c r="GH377"/>
  <c r="GI377"/>
  <c r="GJ377"/>
  <c r="GG378"/>
  <c r="GK378" s="1"/>
  <c r="GH378"/>
  <c r="GI378"/>
  <c r="GJ378"/>
  <c r="GG379"/>
  <c r="GK379" s="1"/>
  <c r="GH379"/>
  <c r="GI379"/>
  <c r="GJ379"/>
  <c r="GI13"/>
  <c r="GH13"/>
  <c r="GG13"/>
  <c r="GK13" s="1"/>
  <c r="GJ13"/>
  <c r="GA14"/>
  <c r="GE14" s="1"/>
  <c r="GB14"/>
  <c r="GC14"/>
  <c r="GD14"/>
  <c r="GA15"/>
  <c r="GE15" s="1"/>
  <c r="GB15"/>
  <c r="GC15"/>
  <c r="GD15"/>
  <c r="GA16"/>
  <c r="GE16" s="1"/>
  <c r="GB16"/>
  <c r="GC16"/>
  <c r="GD16"/>
  <c r="GA17"/>
  <c r="GE17" s="1"/>
  <c r="GB17"/>
  <c r="GC17"/>
  <c r="GD17"/>
  <c r="GA18"/>
  <c r="GB18"/>
  <c r="GC18"/>
  <c r="GD18"/>
  <c r="GE18"/>
  <c r="GA19"/>
  <c r="GB19"/>
  <c r="GC19"/>
  <c r="GD19"/>
  <c r="GA20"/>
  <c r="GE20" s="1"/>
  <c r="GB20"/>
  <c r="GC20"/>
  <c r="GD20"/>
  <c r="GA21"/>
  <c r="GE21" s="1"/>
  <c r="GB21"/>
  <c r="GC21"/>
  <c r="GD21"/>
  <c r="GA22"/>
  <c r="GE22" s="1"/>
  <c r="GB22"/>
  <c r="GC22"/>
  <c r="GD22"/>
  <c r="GA23"/>
  <c r="GE23" s="1"/>
  <c r="GB23"/>
  <c r="GC23"/>
  <c r="GD23"/>
  <c r="GA24"/>
  <c r="GE24" s="1"/>
  <c r="GB24"/>
  <c r="GC24"/>
  <c r="GD24"/>
  <c r="GA25"/>
  <c r="GE25" s="1"/>
  <c r="GB25"/>
  <c r="GC25"/>
  <c r="GD25"/>
  <c r="GA26"/>
  <c r="GE26" s="1"/>
  <c r="GB26"/>
  <c r="GC26"/>
  <c r="GD26"/>
  <c r="GA27"/>
  <c r="GB27"/>
  <c r="GC27"/>
  <c r="GD27"/>
  <c r="GE27"/>
  <c r="GA28"/>
  <c r="GE28" s="1"/>
  <c r="GB28"/>
  <c r="GC28"/>
  <c r="GD28"/>
  <c r="GA29"/>
  <c r="GE29" s="1"/>
  <c r="GB29"/>
  <c r="GC29"/>
  <c r="GD29"/>
  <c r="GA30"/>
  <c r="GE30" s="1"/>
  <c r="GB30"/>
  <c r="GC30"/>
  <c r="GD30"/>
  <c r="GA31"/>
  <c r="GE31" s="1"/>
  <c r="GB31"/>
  <c r="GC31"/>
  <c r="GD31"/>
  <c r="GA32"/>
  <c r="GE32" s="1"/>
  <c r="GB32"/>
  <c r="GC32"/>
  <c r="GD32"/>
  <c r="GA33"/>
  <c r="GE33" s="1"/>
  <c r="GB33"/>
  <c r="GC33"/>
  <c r="GD33"/>
  <c r="GA34"/>
  <c r="GE34" s="1"/>
  <c r="GB34"/>
  <c r="GC34"/>
  <c r="GD34"/>
  <c r="GA35"/>
  <c r="GB35"/>
  <c r="GC35"/>
  <c r="GD35"/>
  <c r="GE35"/>
  <c r="GA36"/>
  <c r="GE36" s="1"/>
  <c r="GB36"/>
  <c r="GC36"/>
  <c r="GD36"/>
  <c r="GA37"/>
  <c r="GE37" s="1"/>
  <c r="GB37"/>
  <c r="GC37"/>
  <c r="GD37"/>
  <c r="GA38"/>
  <c r="GE38" s="1"/>
  <c r="GB38"/>
  <c r="GC38"/>
  <c r="GD38"/>
  <c r="GA39"/>
  <c r="GB39"/>
  <c r="GC39"/>
  <c r="GD39"/>
  <c r="GE39"/>
  <c r="GA40"/>
  <c r="GE40" s="1"/>
  <c r="GB40"/>
  <c r="GC40"/>
  <c r="GD40"/>
  <c r="GA41"/>
  <c r="GE41" s="1"/>
  <c r="GB41"/>
  <c r="GC41"/>
  <c r="GD41"/>
  <c r="GA42"/>
  <c r="GB42"/>
  <c r="GC42"/>
  <c r="GD42"/>
  <c r="GA43"/>
  <c r="GE43" s="1"/>
  <c r="GB43"/>
  <c r="GC43"/>
  <c r="GD43"/>
  <c r="GA44"/>
  <c r="GB44"/>
  <c r="GC44"/>
  <c r="GD44"/>
  <c r="GA45"/>
  <c r="GE45" s="1"/>
  <c r="GB45"/>
  <c r="GC45"/>
  <c r="GD45"/>
  <c r="GA46"/>
  <c r="GE46" s="1"/>
  <c r="GB46"/>
  <c r="GC46"/>
  <c r="GD46"/>
  <c r="GA47"/>
  <c r="GE47" s="1"/>
  <c r="GB47"/>
  <c r="GC47"/>
  <c r="GD47"/>
  <c r="GA48"/>
  <c r="GE48" s="1"/>
  <c r="GB48"/>
  <c r="GC48"/>
  <c r="GD48"/>
  <c r="GA49"/>
  <c r="GE49" s="1"/>
  <c r="GB49"/>
  <c r="GC49"/>
  <c r="GD49"/>
  <c r="GA50"/>
  <c r="GE50" s="1"/>
  <c r="GB50"/>
  <c r="GC50"/>
  <c r="GD50"/>
  <c r="GA51"/>
  <c r="GE51" s="1"/>
  <c r="GB51"/>
  <c r="GC51"/>
  <c r="GD51"/>
  <c r="GA52"/>
  <c r="GE52" s="1"/>
  <c r="GB52"/>
  <c r="GC52"/>
  <c r="GD52"/>
  <c r="GA53"/>
  <c r="GE53" s="1"/>
  <c r="GB53"/>
  <c r="GC53"/>
  <c r="GD53"/>
  <c r="GA54"/>
  <c r="GE54" s="1"/>
  <c r="GB54"/>
  <c r="GC54"/>
  <c r="GD54"/>
  <c r="GA55"/>
  <c r="GE55" s="1"/>
  <c r="GB55"/>
  <c r="GC55"/>
  <c r="GD55"/>
  <c r="GA56"/>
  <c r="GE56" s="1"/>
  <c r="GB56"/>
  <c r="GC56"/>
  <c r="GD56"/>
  <c r="GA57"/>
  <c r="GB57"/>
  <c r="GC57"/>
  <c r="GD57"/>
  <c r="GA58"/>
  <c r="GE58" s="1"/>
  <c r="GB58"/>
  <c r="GC58"/>
  <c r="GD58"/>
  <c r="GA59"/>
  <c r="GE59" s="1"/>
  <c r="GB59"/>
  <c r="GC59"/>
  <c r="GD59"/>
  <c r="GA60"/>
  <c r="GE60" s="1"/>
  <c r="GB60"/>
  <c r="GC60"/>
  <c r="GD60"/>
  <c r="GA61"/>
  <c r="GE61" s="1"/>
  <c r="GB61"/>
  <c r="GC61"/>
  <c r="GD61"/>
  <c r="GA62"/>
  <c r="GE62" s="1"/>
  <c r="GB62"/>
  <c r="GC62"/>
  <c r="GD62"/>
  <c r="GA63"/>
  <c r="GE63" s="1"/>
  <c r="GB63"/>
  <c r="GC63"/>
  <c r="GD63"/>
  <c r="GA64"/>
  <c r="GE64" s="1"/>
  <c r="GB64"/>
  <c r="GC64"/>
  <c r="GD64"/>
  <c r="GA65"/>
  <c r="GE65" s="1"/>
  <c r="GB65"/>
  <c r="GC65"/>
  <c r="GD65"/>
  <c r="GA66"/>
  <c r="GE66" s="1"/>
  <c r="GB66"/>
  <c r="GC66"/>
  <c r="GD66"/>
  <c r="GA67"/>
  <c r="GB67"/>
  <c r="GC67"/>
  <c r="GD67"/>
  <c r="GE67"/>
  <c r="GA68"/>
  <c r="GE68" s="1"/>
  <c r="GB68"/>
  <c r="GC68"/>
  <c r="GD68"/>
  <c r="GA69"/>
  <c r="GE69" s="1"/>
  <c r="GB69"/>
  <c r="GC69"/>
  <c r="GD69"/>
  <c r="GA70"/>
  <c r="GE70" s="1"/>
  <c r="GB70"/>
  <c r="GC70"/>
  <c r="GD70"/>
  <c r="GA71"/>
  <c r="GE71" s="1"/>
  <c r="GB71"/>
  <c r="GC71"/>
  <c r="GD71"/>
  <c r="GA72"/>
  <c r="GE72" s="1"/>
  <c r="GB72"/>
  <c r="GC72"/>
  <c r="GA73"/>
  <c r="GE73" s="1"/>
  <c r="GB73"/>
  <c r="GC73"/>
  <c r="GD73"/>
  <c r="GA74"/>
  <c r="GE74" s="1"/>
  <c r="GB74"/>
  <c r="GC74"/>
  <c r="GD74"/>
  <c r="GA75"/>
  <c r="GE75" s="1"/>
  <c r="GB75"/>
  <c r="GC75"/>
  <c r="GD75"/>
  <c r="GA76"/>
  <c r="GE76" s="1"/>
  <c r="GB76"/>
  <c r="GC76"/>
  <c r="GD76"/>
  <c r="GA77"/>
  <c r="GE77" s="1"/>
  <c r="GB77"/>
  <c r="GC77"/>
  <c r="GD77"/>
  <c r="GA78"/>
  <c r="GE78" s="1"/>
  <c r="GB78"/>
  <c r="GC78"/>
  <c r="GD78"/>
  <c r="GA79"/>
  <c r="GE79" s="1"/>
  <c r="GB79"/>
  <c r="GC79"/>
  <c r="GD79"/>
  <c r="GA80"/>
  <c r="GB80"/>
  <c r="GC80"/>
  <c r="GD80"/>
  <c r="GA81"/>
  <c r="GE81" s="1"/>
  <c r="GB81"/>
  <c r="GC81"/>
  <c r="GD81"/>
  <c r="GA82"/>
  <c r="GE82" s="1"/>
  <c r="GB82"/>
  <c r="GC82"/>
  <c r="GD82"/>
  <c r="GA83"/>
  <c r="GE83" s="1"/>
  <c r="GB83"/>
  <c r="GC83"/>
  <c r="GD83"/>
  <c r="GA84"/>
  <c r="GE84" s="1"/>
  <c r="GB84"/>
  <c r="GC84"/>
  <c r="GD84"/>
  <c r="GA85"/>
  <c r="GE85" s="1"/>
  <c r="GB85"/>
  <c r="GC85"/>
  <c r="GD85"/>
  <c r="GA86"/>
  <c r="GE86" s="1"/>
  <c r="GB86"/>
  <c r="GC86"/>
  <c r="GD86"/>
  <c r="GA87"/>
  <c r="GB87"/>
  <c r="GC87"/>
  <c r="GD87"/>
  <c r="GE87"/>
  <c r="GA88"/>
  <c r="GE88" s="1"/>
  <c r="GB88"/>
  <c r="GC88"/>
  <c r="GD88"/>
  <c r="GA89"/>
  <c r="GE89" s="1"/>
  <c r="GB89"/>
  <c r="GC89"/>
  <c r="GD89"/>
  <c r="GA90"/>
  <c r="GE90" s="1"/>
  <c r="GB90"/>
  <c r="GC90"/>
  <c r="GD90"/>
  <c r="GA91"/>
  <c r="GB91"/>
  <c r="GC91"/>
  <c r="GD91"/>
  <c r="GE91"/>
  <c r="GA92"/>
  <c r="GB92"/>
  <c r="GC92"/>
  <c r="GD92"/>
  <c r="GA93"/>
  <c r="GE93" s="1"/>
  <c r="GB93"/>
  <c r="GC93"/>
  <c r="GD93"/>
  <c r="GA94"/>
  <c r="GB94"/>
  <c r="GC94"/>
  <c r="GD94"/>
  <c r="GA95"/>
  <c r="GE95" s="1"/>
  <c r="GB95"/>
  <c r="GC95"/>
  <c r="GA96"/>
  <c r="GE96" s="1"/>
  <c r="GB96"/>
  <c r="GC96"/>
  <c r="GD96"/>
  <c r="GA97"/>
  <c r="GB97"/>
  <c r="GC97"/>
  <c r="GA98"/>
  <c r="GE98" s="1"/>
  <c r="GB98"/>
  <c r="GC98"/>
  <c r="GA99"/>
  <c r="GE99" s="1"/>
  <c r="GB99"/>
  <c r="GC99"/>
  <c r="GD99"/>
  <c r="GA100"/>
  <c r="GB100"/>
  <c r="GC100"/>
  <c r="GA101"/>
  <c r="GB101"/>
  <c r="GC101"/>
  <c r="GA102"/>
  <c r="GE102" s="1"/>
  <c r="GB102"/>
  <c r="GC102"/>
  <c r="GD102"/>
  <c r="GA103"/>
  <c r="GE103" s="1"/>
  <c r="GB103"/>
  <c r="GC103"/>
  <c r="GA104"/>
  <c r="GE104" s="1"/>
  <c r="GB104"/>
  <c r="GC104"/>
  <c r="GD104"/>
  <c r="GA105"/>
  <c r="GE105" s="1"/>
  <c r="GB105"/>
  <c r="GC105"/>
  <c r="GD105"/>
  <c r="GA106"/>
  <c r="GE106" s="1"/>
  <c r="GB106"/>
  <c r="GC106"/>
  <c r="GD106"/>
  <c r="GA107"/>
  <c r="GE107" s="1"/>
  <c r="GB107"/>
  <c r="GC107"/>
  <c r="GA108"/>
  <c r="GE108" s="1"/>
  <c r="GB108"/>
  <c r="GC108"/>
  <c r="GD108"/>
  <c r="GA109"/>
  <c r="GE109" s="1"/>
  <c r="GB109"/>
  <c r="GC109"/>
  <c r="GD109"/>
  <c r="GA110"/>
  <c r="GE110" s="1"/>
  <c r="GB110"/>
  <c r="GC110"/>
  <c r="GD110"/>
  <c r="GA111"/>
  <c r="GE111" s="1"/>
  <c r="GB111"/>
  <c r="GC111"/>
  <c r="GD111"/>
  <c r="GA112"/>
  <c r="GE112" s="1"/>
  <c r="GB112"/>
  <c r="GC112"/>
  <c r="GD112"/>
  <c r="GA113"/>
  <c r="GE113" s="1"/>
  <c r="GB113"/>
  <c r="GC113"/>
  <c r="GD113"/>
  <c r="GA114"/>
  <c r="GE114" s="1"/>
  <c r="GB114"/>
  <c r="GC114"/>
  <c r="GD114"/>
  <c r="GA115"/>
  <c r="GE115" s="1"/>
  <c r="GB115"/>
  <c r="GC115"/>
  <c r="GA116"/>
  <c r="GB116"/>
  <c r="GC116"/>
  <c r="GD116"/>
  <c r="GA117"/>
  <c r="GE117" s="1"/>
  <c r="GB117"/>
  <c r="GC117"/>
  <c r="GD117"/>
  <c r="GA118"/>
  <c r="GE118" s="1"/>
  <c r="GB118"/>
  <c r="GC118"/>
  <c r="GD118"/>
  <c r="GA119"/>
  <c r="GE119" s="1"/>
  <c r="GB119"/>
  <c r="GC119"/>
  <c r="GD119"/>
  <c r="GA120"/>
  <c r="GE120" s="1"/>
  <c r="GB120"/>
  <c r="GC120"/>
  <c r="GD120"/>
  <c r="GA121"/>
  <c r="GE121" s="1"/>
  <c r="GB121"/>
  <c r="GC121"/>
  <c r="GD121"/>
  <c r="GA122"/>
  <c r="GE122" s="1"/>
  <c r="GB122"/>
  <c r="GC122"/>
  <c r="GD122"/>
  <c r="GA123"/>
  <c r="GE123" s="1"/>
  <c r="GB123"/>
  <c r="GC123"/>
  <c r="GA124"/>
  <c r="GE124" s="1"/>
  <c r="GB124"/>
  <c r="GC124"/>
  <c r="GD124"/>
  <c r="GA125"/>
  <c r="GE125" s="1"/>
  <c r="GB125"/>
  <c r="GC125"/>
  <c r="GD125"/>
  <c r="GA126"/>
  <c r="GE126" s="1"/>
  <c r="GB126"/>
  <c r="GC126"/>
  <c r="GD126"/>
  <c r="GA127"/>
  <c r="GE127" s="1"/>
  <c r="GB127"/>
  <c r="GC127"/>
  <c r="GD127"/>
  <c r="GA128"/>
  <c r="GE128" s="1"/>
  <c r="GB128"/>
  <c r="GC128"/>
  <c r="GD128"/>
  <c r="GA129"/>
  <c r="GB129"/>
  <c r="GC129"/>
  <c r="GD129"/>
  <c r="GA130"/>
  <c r="GE130" s="1"/>
  <c r="GB130"/>
  <c r="GC130"/>
  <c r="GD130"/>
  <c r="GA131"/>
  <c r="GE131" s="1"/>
  <c r="GB131"/>
  <c r="GC131"/>
  <c r="GD131"/>
  <c r="GA132"/>
  <c r="GE132" s="1"/>
  <c r="GB132"/>
  <c r="GC132"/>
  <c r="GD132"/>
  <c r="GA133"/>
  <c r="GE133" s="1"/>
  <c r="GB133"/>
  <c r="GC133"/>
  <c r="GD133"/>
  <c r="GA134"/>
  <c r="GB134"/>
  <c r="GC134"/>
  <c r="GD134"/>
  <c r="GE134"/>
  <c r="GA135"/>
  <c r="GE135" s="1"/>
  <c r="GB135"/>
  <c r="GC135"/>
  <c r="GD135"/>
  <c r="GA136"/>
  <c r="GE136" s="1"/>
  <c r="GB136"/>
  <c r="GC136"/>
  <c r="GD136"/>
  <c r="GA137"/>
  <c r="GE137" s="1"/>
  <c r="GB137"/>
  <c r="GC137"/>
  <c r="GD137"/>
  <c r="GA138"/>
  <c r="GE138" s="1"/>
  <c r="GB138"/>
  <c r="GC138"/>
  <c r="GD138"/>
  <c r="GA139"/>
  <c r="GE139" s="1"/>
  <c r="GB139"/>
  <c r="GC139"/>
  <c r="GD139"/>
  <c r="GA140"/>
  <c r="GE140" s="1"/>
  <c r="GB140"/>
  <c r="GC140"/>
  <c r="GD140"/>
  <c r="GA141"/>
  <c r="GE141" s="1"/>
  <c r="GB141"/>
  <c r="GC141"/>
  <c r="GA142"/>
  <c r="GE142" s="1"/>
  <c r="GB142"/>
  <c r="GC142"/>
  <c r="GD142"/>
  <c r="GA143"/>
  <c r="GE143" s="1"/>
  <c r="GB143"/>
  <c r="GC143"/>
  <c r="GD143"/>
  <c r="GA144"/>
  <c r="GE144" s="1"/>
  <c r="GB144"/>
  <c r="GC144"/>
  <c r="GD144"/>
  <c r="GA145"/>
  <c r="GE145" s="1"/>
  <c r="GB145"/>
  <c r="GC145"/>
  <c r="GD145"/>
  <c r="GA146"/>
  <c r="GB146"/>
  <c r="GC146"/>
  <c r="GD146"/>
  <c r="GA147"/>
  <c r="GE147" s="1"/>
  <c r="GB147"/>
  <c r="GC147"/>
  <c r="GD147"/>
  <c r="GA148"/>
  <c r="GE148" s="1"/>
  <c r="GB148"/>
  <c r="GC148"/>
  <c r="GD148"/>
  <c r="GA149"/>
  <c r="GE149" s="1"/>
  <c r="GB149"/>
  <c r="GC149"/>
  <c r="GD149"/>
  <c r="GA150"/>
  <c r="GE150" s="1"/>
  <c r="GB150"/>
  <c r="GC150"/>
  <c r="GD150"/>
  <c r="GA151"/>
  <c r="GE151" s="1"/>
  <c r="GB151"/>
  <c r="GC151"/>
  <c r="GD151"/>
  <c r="GA152"/>
  <c r="GE152" s="1"/>
  <c r="GB152"/>
  <c r="GC152"/>
  <c r="GD152"/>
  <c r="GA153"/>
  <c r="GE153" s="1"/>
  <c r="GB153"/>
  <c r="GC153"/>
  <c r="GD153"/>
  <c r="GA154"/>
  <c r="GE154" s="1"/>
  <c r="GB154"/>
  <c r="GC154"/>
  <c r="GD154"/>
  <c r="GA155"/>
  <c r="GB155"/>
  <c r="GC155"/>
  <c r="GD155"/>
  <c r="GA156"/>
  <c r="GE156" s="1"/>
  <c r="GB156"/>
  <c r="GC156"/>
  <c r="GD156"/>
  <c r="GA157"/>
  <c r="GE157" s="1"/>
  <c r="GB157"/>
  <c r="GC157"/>
  <c r="GD157"/>
  <c r="GA158"/>
  <c r="GE158" s="1"/>
  <c r="GB158"/>
  <c r="GC158"/>
  <c r="GD158"/>
  <c r="GA159"/>
  <c r="GE159" s="1"/>
  <c r="GB159"/>
  <c r="GC159"/>
  <c r="GD159"/>
  <c r="GA160"/>
  <c r="GB160"/>
  <c r="GC160"/>
  <c r="GD160"/>
  <c r="GA161"/>
  <c r="GE161" s="1"/>
  <c r="GB161"/>
  <c r="GC161"/>
  <c r="GD161"/>
  <c r="GA162"/>
  <c r="GE162" s="1"/>
  <c r="GB162"/>
  <c r="GC162"/>
  <c r="GD162"/>
  <c r="GA163"/>
  <c r="GE163" s="1"/>
  <c r="GB163"/>
  <c r="GC163"/>
  <c r="GD163"/>
  <c r="GA164"/>
  <c r="GE164" s="1"/>
  <c r="GB164"/>
  <c r="GC164"/>
  <c r="GD164"/>
  <c r="GA165"/>
  <c r="GE165" s="1"/>
  <c r="GB165"/>
  <c r="GC165"/>
  <c r="GD165"/>
  <c r="GA166"/>
  <c r="GE166" s="1"/>
  <c r="GB166"/>
  <c r="GC166"/>
  <c r="GD166"/>
  <c r="GA167"/>
  <c r="GE167" s="1"/>
  <c r="GB167"/>
  <c r="GC167"/>
  <c r="GD167"/>
  <c r="GA168"/>
  <c r="GE168" s="1"/>
  <c r="GB168"/>
  <c r="GC168"/>
  <c r="GD168"/>
  <c r="GA169"/>
  <c r="GE169" s="1"/>
  <c r="GB169"/>
  <c r="GC169"/>
  <c r="GD169"/>
  <c r="GA170"/>
  <c r="GE170" s="1"/>
  <c r="GB170"/>
  <c r="GC170"/>
  <c r="GD170"/>
  <c r="GA171"/>
  <c r="GE171" s="1"/>
  <c r="GB171"/>
  <c r="GC171"/>
  <c r="GD171"/>
  <c r="GA172"/>
  <c r="GE172" s="1"/>
  <c r="GB172"/>
  <c r="GC172"/>
  <c r="GD172"/>
  <c r="GA173"/>
  <c r="GE173" s="1"/>
  <c r="GB173"/>
  <c r="GC173"/>
  <c r="GD173"/>
  <c r="GA174"/>
  <c r="GB174"/>
  <c r="GC174"/>
  <c r="GD174"/>
  <c r="GE174"/>
  <c r="GA175"/>
  <c r="GE175" s="1"/>
  <c r="GB175"/>
  <c r="GC175"/>
  <c r="GD175"/>
  <c r="GA176"/>
  <c r="GE176" s="1"/>
  <c r="GB176"/>
  <c r="GC176"/>
  <c r="GD176"/>
  <c r="GA177"/>
  <c r="GE177" s="1"/>
  <c r="GB177"/>
  <c r="GC177"/>
  <c r="GD177"/>
  <c r="GA178"/>
  <c r="GE178" s="1"/>
  <c r="GB178"/>
  <c r="GC178"/>
  <c r="GD178"/>
  <c r="GA179"/>
  <c r="GE179" s="1"/>
  <c r="GB179"/>
  <c r="GC179"/>
  <c r="GD179"/>
  <c r="GA180"/>
  <c r="GB180"/>
  <c r="GC180"/>
  <c r="GD180"/>
  <c r="GA181"/>
  <c r="GB181"/>
  <c r="GC181"/>
  <c r="GD181"/>
  <c r="GA182"/>
  <c r="GB182"/>
  <c r="GC182"/>
  <c r="GD182"/>
  <c r="GA183"/>
  <c r="GE183" s="1"/>
  <c r="GB183"/>
  <c r="GC183"/>
  <c r="GD183"/>
  <c r="GA184"/>
  <c r="GE184" s="1"/>
  <c r="GB184"/>
  <c r="GC184"/>
  <c r="GD184"/>
  <c r="GA185"/>
  <c r="GE185" s="1"/>
  <c r="GB185"/>
  <c r="GC185"/>
  <c r="GD185"/>
  <c r="GA186"/>
  <c r="GE186" s="1"/>
  <c r="GB186"/>
  <c r="GC186"/>
  <c r="GD186"/>
  <c r="GA187"/>
  <c r="GE187" s="1"/>
  <c r="GB187"/>
  <c r="GC187"/>
  <c r="GD187"/>
  <c r="GA188"/>
  <c r="GE188" s="1"/>
  <c r="GB188"/>
  <c r="GC188"/>
  <c r="GD188"/>
  <c r="GA189"/>
  <c r="GB189"/>
  <c r="GC189"/>
  <c r="GD189"/>
  <c r="GE189"/>
  <c r="GA190"/>
  <c r="GE190" s="1"/>
  <c r="GB190"/>
  <c r="GC190"/>
  <c r="GD190"/>
  <c r="GA191"/>
  <c r="GE191" s="1"/>
  <c r="GB191"/>
  <c r="GC191"/>
  <c r="GD191"/>
  <c r="GA192"/>
  <c r="GE192" s="1"/>
  <c r="GB192"/>
  <c r="GC192"/>
  <c r="GD192"/>
  <c r="GA193"/>
  <c r="GE193" s="1"/>
  <c r="GB193"/>
  <c r="GC193"/>
  <c r="GD193"/>
  <c r="GA194"/>
  <c r="GE194" s="1"/>
  <c r="GB194"/>
  <c r="GC194"/>
  <c r="GD194"/>
  <c r="GA195"/>
  <c r="GE195" s="1"/>
  <c r="GB195"/>
  <c r="GC195"/>
  <c r="GD195"/>
  <c r="GA196"/>
  <c r="GE196" s="1"/>
  <c r="GB196"/>
  <c r="GC196"/>
  <c r="GD196"/>
  <c r="GA197"/>
  <c r="GE197" s="1"/>
  <c r="GB197"/>
  <c r="GC197"/>
  <c r="GD197"/>
  <c r="GA198"/>
  <c r="GE198" s="1"/>
  <c r="GB198"/>
  <c r="GC198"/>
  <c r="GD198"/>
  <c r="GA199"/>
  <c r="GE199" s="1"/>
  <c r="GB199"/>
  <c r="GC199"/>
  <c r="GD199"/>
  <c r="GA200"/>
  <c r="GE200" s="1"/>
  <c r="GB200"/>
  <c r="GC200"/>
  <c r="GD200"/>
  <c r="GA201"/>
  <c r="GE201" s="1"/>
  <c r="GB201"/>
  <c r="GC201"/>
  <c r="GD201"/>
  <c r="GA202"/>
  <c r="GE202" s="1"/>
  <c r="GB202"/>
  <c r="GC202"/>
  <c r="GD202"/>
  <c r="GA203"/>
  <c r="GB203"/>
  <c r="GC203"/>
  <c r="GD203"/>
  <c r="GA204"/>
  <c r="GE204" s="1"/>
  <c r="GB204"/>
  <c r="GC204"/>
  <c r="GD204"/>
  <c r="GA205"/>
  <c r="GE205" s="1"/>
  <c r="GB205"/>
  <c r="GC205"/>
  <c r="GD205"/>
  <c r="GA206"/>
  <c r="GE206" s="1"/>
  <c r="GB206"/>
  <c r="GC206"/>
  <c r="GD206"/>
  <c r="GA207"/>
  <c r="GE207" s="1"/>
  <c r="GB207"/>
  <c r="GC207"/>
  <c r="GD207"/>
  <c r="GA208"/>
  <c r="GE208" s="1"/>
  <c r="GB208"/>
  <c r="GC208"/>
  <c r="GD208"/>
  <c r="GA209"/>
  <c r="GE209" s="1"/>
  <c r="GB209"/>
  <c r="GC209"/>
  <c r="GD209"/>
  <c r="GA210"/>
  <c r="GE210" s="1"/>
  <c r="GB210"/>
  <c r="GC210"/>
  <c r="GD210"/>
  <c r="GA211"/>
  <c r="GE211" s="1"/>
  <c r="GB211"/>
  <c r="GC211"/>
  <c r="GD211"/>
  <c r="GA212"/>
  <c r="GE212" s="1"/>
  <c r="GB212"/>
  <c r="GC212"/>
  <c r="GD212"/>
  <c r="GA213"/>
  <c r="GE213" s="1"/>
  <c r="GB213"/>
  <c r="GC213"/>
  <c r="GD213"/>
  <c r="GA214"/>
  <c r="GE214" s="1"/>
  <c r="GB214"/>
  <c r="GC214"/>
  <c r="GD214"/>
  <c r="GA215"/>
  <c r="GE215" s="1"/>
  <c r="GB215"/>
  <c r="GC215"/>
  <c r="GD215"/>
  <c r="GA216"/>
  <c r="GE216" s="1"/>
  <c r="GB216"/>
  <c r="GC216"/>
  <c r="GD216"/>
  <c r="GA217"/>
  <c r="GE217" s="1"/>
  <c r="GB217"/>
  <c r="GC217"/>
  <c r="GD217"/>
  <c r="GA218"/>
  <c r="GE218" s="1"/>
  <c r="GB218"/>
  <c r="GC218"/>
  <c r="GD218"/>
  <c r="GA219"/>
  <c r="GE219" s="1"/>
  <c r="GB219"/>
  <c r="GC219"/>
  <c r="GD219"/>
  <c r="GA220"/>
  <c r="GE220" s="1"/>
  <c r="GB220"/>
  <c r="GC220"/>
  <c r="GD220"/>
  <c r="GA221"/>
  <c r="GE221" s="1"/>
  <c r="GB221"/>
  <c r="GC221"/>
  <c r="GD221"/>
  <c r="GA222"/>
  <c r="GE222" s="1"/>
  <c r="GB222"/>
  <c r="GC222"/>
  <c r="GD222"/>
  <c r="GA223"/>
  <c r="GE223" s="1"/>
  <c r="GB223"/>
  <c r="GC223"/>
  <c r="GD223"/>
  <c r="GA224"/>
  <c r="GE224" s="1"/>
  <c r="GB224"/>
  <c r="GC224"/>
  <c r="GD224"/>
  <c r="GA225"/>
  <c r="GE225" s="1"/>
  <c r="GB225"/>
  <c r="GC225"/>
  <c r="GD225"/>
  <c r="GA226"/>
  <c r="GE226" s="1"/>
  <c r="GB226"/>
  <c r="GC226"/>
  <c r="GD226"/>
  <c r="GA227"/>
  <c r="GE227" s="1"/>
  <c r="GB227"/>
  <c r="GC227"/>
  <c r="GD227"/>
  <c r="GA228"/>
  <c r="GE228" s="1"/>
  <c r="GB228"/>
  <c r="GC228"/>
  <c r="GD228"/>
  <c r="GA229"/>
  <c r="GE229" s="1"/>
  <c r="GB229"/>
  <c r="GC229"/>
  <c r="GD229"/>
  <c r="GA230"/>
  <c r="GE230" s="1"/>
  <c r="GB230"/>
  <c r="GC230"/>
  <c r="GD230"/>
  <c r="GA231"/>
  <c r="GE231" s="1"/>
  <c r="GB231"/>
  <c r="GC231"/>
  <c r="GD231"/>
  <c r="GA232"/>
  <c r="GE232" s="1"/>
  <c r="GB232"/>
  <c r="GC232"/>
  <c r="GD232"/>
  <c r="GA233"/>
  <c r="GE233" s="1"/>
  <c r="GB233"/>
  <c r="GC233"/>
  <c r="GD233"/>
  <c r="GA234"/>
  <c r="GE234" s="1"/>
  <c r="GB234"/>
  <c r="GC234"/>
  <c r="GD234"/>
  <c r="GA235"/>
  <c r="GE235" s="1"/>
  <c r="GB235"/>
  <c r="GC235"/>
  <c r="GD235"/>
  <c r="GA236"/>
  <c r="GE236" s="1"/>
  <c r="GB236"/>
  <c r="GC236"/>
  <c r="GD236"/>
  <c r="GA237"/>
  <c r="GE237" s="1"/>
  <c r="GB237"/>
  <c r="GC237"/>
  <c r="GD237"/>
  <c r="GA238"/>
  <c r="GE238" s="1"/>
  <c r="GB238"/>
  <c r="GC238"/>
  <c r="GD238"/>
  <c r="GA239"/>
  <c r="GE239" s="1"/>
  <c r="GB239"/>
  <c r="GC239"/>
  <c r="GD239"/>
  <c r="GA240"/>
  <c r="GE240" s="1"/>
  <c r="GB240"/>
  <c r="GC240"/>
  <c r="GD240"/>
  <c r="GA241"/>
  <c r="GE241" s="1"/>
  <c r="GB241"/>
  <c r="GC241"/>
  <c r="GD241"/>
  <c r="GA242"/>
  <c r="GE242" s="1"/>
  <c r="GB242"/>
  <c r="GC242"/>
  <c r="GD242"/>
  <c r="GA243"/>
  <c r="GE243" s="1"/>
  <c r="GB243"/>
  <c r="GC243"/>
  <c r="GD243"/>
  <c r="GA244"/>
  <c r="GE244" s="1"/>
  <c r="GB244"/>
  <c r="GC244"/>
  <c r="GD244"/>
  <c r="GA245"/>
  <c r="GE245" s="1"/>
  <c r="GB245"/>
  <c r="GC245"/>
  <c r="GD245"/>
  <c r="GA246"/>
  <c r="GE246" s="1"/>
  <c r="GB246"/>
  <c r="GC246"/>
  <c r="GD246"/>
  <c r="GA247"/>
  <c r="GE247" s="1"/>
  <c r="GB247"/>
  <c r="GC247"/>
  <c r="GD247"/>
  <c r="GA248"/>
  <c r="GE248" s="1"/>
  <c r="GB248"/>
  <c r="GC248"/>
  <c r="GD248"/>
  <c r="GA249"/>
  <c r="GE249" s="1"/>
  <c r="GB249"/>
  <c r="GC249"/>
  <c r="GD249"/>
  <c r="GA250"/>
  <c r="GE250" s="1"/>
  <c r="GB250"/>
  <c r="GC250"/>
  <c r="GD250"/>
  <c r="GA251"/>
  <c r="GE251" s="1"/>
  <c r="GB251"/>
  <c r="GC251"/>
  <c r="GD251"/>
  <c r="GA252"/>
  <c r="GE252" s="1"/>
  <c r="GB252"/>
  <c r="GC252"/>
  <c r="GD252"/>
  <c r="GA253"/>
  <c r="GE253" s="1"/>
  <c r="GB253"/>
  <c r="GC253"/>
  <c r="GD253"/>
  <c r="GA254"/>
  <c r="GE254" s="1"/>
  <c r="GB254"/>
  <c r="GC254"/>
  <c r="GD254"/>
  <c r="GA255"/>
  <c r="GE255" s="1"/>
  <c r="GB255"/>
  <c r="GC255"/>
  <c r="GD255"/>
  <c r="GA256"/>
  <c r="GE256" s="1"/>
  <c r="GB256"/>
  <c r="GC256"/>
  <c r="GD256"/>
  <c r="GA257"/>
  <c r="GE257" s="1"/>
  <c r="GB257"/>
  <c r="GC257"/>
  <c r="GD257"/>
  <c r="GA258"/>
  <c r="GE258" s="1"/>
  <c r="GB258"/>
  <c r="GC258"/>
  <c r="GD258"/>
  <c r="GA259"/>
  <c r="GE259" s="1"/>
  <c r="GB259"/>
  <c r="GC259"/>
  <c r="GD259"/>
  <c r="GA260"/>
  <c r="GE260" s="1"/>
  <c r="GB260"/>
  <c r="GC260"/>
  <c r="GD260"/>
  <c r="GA261"/>
  <c r="GE261" s="1"/>
  <c r="GB261"/>
  <c r="GC261"/>
  <c r="GD261"/>
  <c r="GA262"/>
  <c r="GE262" s="1"/>
  <c r="GB262"/>
  <c r="GC262"/>
  <c r="GD262"/>
  <c r="GA263"/>
  <c r="GE263" s="1"/>
  <c r="GB263"/>
  <c r="GC263"/>
  <c r="GD263"/>
  <c r="GA264"/>
  <c r="GB264"/>
  <c r="GC264"/>
  <c r="GD264"/>
  <c r="GA265"/>
  <c r="GB265"/>
  <c r="GC265"/>
  <c r="GD265"/>
  <c r="GA266"/>
  <c r="GE266" s="1"/>
  <c r="GB266"/>
  <c r="GC266"/>
  <c r="GD266"/>
  <c r="GA267"/>
  <c r="GB267"/>
  <c r="GC267"/>
  <c r="GD267"/>
  <c r="GA268"/>
  <c r="GE268" s="1"/>
  <c r="GB268"/>
  <c r="GC268"/>
  <c r="GD268"/>
  <c r="GA269"/>
  <c r="GE269" s="1"/>
  <c r="GB269"/>
  <c r="GC269"/>
  <c r="GD269"/>
  <c r="GA270"/>
  <c r="GE270" s="1"/>
  <c r="GB270"/>
  <c r="GC270"/>
  <c r="GD270"/>
  <c r="GA271"/>
  <c r="GE271" s="1"/>
  <c r="GB271"/>
  <c r="GC271"/>
  <c r="GD271"/>
  <c r="GA272"/>
  <c r="GE272" s="1"/>
  <c r="GB272"/>
  <c r="GC272"/>
  <c r="GD272"/>
  <c r="GA273"/>
  <c r="GB273"/>
  <c r="GC273"/>
  <c r="GD273"/>
  <c r="GA274"/>
  <c r="GE274" s="1"/>
  <c r="GB274"/>
  <c r="GC274"/>
  <c r="GD274"/>
  <c r="GA275"/>
  <c r="GE275" s="1"/>
  <c r="GB275"/>
  <c r="GC275"/>
  <c r="GD275"/>
  <c r="GA276"/>
  <c r="GE276" s="1"/>
  <c r="GB276"/>
  <c r="GC276"/>
  <c r="GD276"/>
  <c r="GA277"/>
  <c r="GE277" s="1"/>
  <c r="GB277"/>
  <c r="GC277"/>
  <c r="GD277"/>
  <c r="GA278"/>
  <c r="GE278" s="1"/>
  <c r="GB278"/>
  <c r="GC278"/>
  <c r="GD278"/>
  <c r="GA279"/>
  <c r="GE279" s="1"/>
  <c r="GB279"/>
  <c r="GC279"/>
  <c r="GD279"/>
  <c r="GA280"/>
  <c r="GE280" s="1"/>
  <c r="GB280"/>
  <c r="GC280"/>
  <c r="GD280"/>
  <c r="GA281"/>
  <c r="GE281" s="1"/>
  <c r="GB281"/>
  <c r="GC281"/>
  <c r="GD281"/>
  <c r="GA282"/>
  <c r="GE282" s="1"/>
  <c r="GB282"/>
  <c r="GC282"/>
  <c r="GD282"/>
  <c r="GA283"/>
  <c r="GE283" s="1"/>
  <c r="GB283"/>
  <c r="GC283"/>
  <c r="GD283"/>
  <c r="GA284"/>
  <c r="GE284" s="1"/>
  <c r="GB284"/>
  <c r="GC284"/>
  <c r="GD284"/>
  <c r="GA285"/>
  <c r="GE285" s="1"/>
  <c r="GB285"/>
  <c r="GC285"/>
  <c r="GD285"/>
  <c r="GA286"/>
  <c r="GE286" s="1"/>
  <c r="GB286"/>
  <c r="GC286"/>
  <c r="GD286"/>
  <c r="GA287"/>
  <c r="GE287" s="1"/>
  <c r="GB287"/>
  <c r="GC287"/>
  <c r="GD287"/>
  <c r="GA288"/>
  <c r="GE288" s="1"/>
  <c r="GB288"/>
  <c r="GC288"/>
  <c r="GD288"/>
  <c r="GA289"/>
  <c r="GE289" s="1"/>
  <c r="GB289"/>
  <c r="GC289"/>
  <c r="GD289"/>
  <c r="GA290"/>
  <c r="GE290" s="1"/>
  <c r="GB290"/>
  <c r="GC290"/>
  <c r="GD290"/>
  <c r="GA291"/>
  <c r="GE291" s="1"/>
  <c r="GB291"/>
  <c r="GC291"/>
  <c r="GD291"/>
  <c r="GA292"/>
  <c r="GE292" s="1"/>
  <c r="GB292"/>
  <c r="GC292"/>
  <c r="GD292"/>
  <c r="GA293"/>
  <c r="GE293" s="1"/>
  <c r="GB293"/>
  <c r="GC293"/>
  <c r="GD293"/>
  <c r="GA294"/>
  <c r="GE294" s="1"/>
  <c r="GB294"/>
  <c r="GC294"/>
  <c r="GD294"/>
  <c r="GA295"/>
  <c r="GE295" s="1"/>
  <c r="GB295"/>
  <c r="GC295"/>
  <c r="GD295"/>
  <c r="GA296"/>
  <c r="GE296" s="1"/>
  <c r="GB296"/>
  <c r="GC296"/>
  <c r="GD296"/>
  <c r="GA297"/>
  <c r="GE297" s="1"/>
  <c r="GB297"/>
  <c r="GC297"/>
  <c r="GD297"/>
  <c r="GA298"/>
  <c r="GE298" s="1"/>
  <c r="GB298"/>
  <c r="GC298"/>
  <c r="GD298"/>
  <c r="GA299"/>
  <c r="GE299" s="1"/>
  <c r="GB299"/>
  <c r="GC299"/>
  <c r="GD299"/>
  <c r="GA300"/>
  <c r="GE300" s="1"/>
  <c r="GB300"/>
  <c r="GC300"/>
  <c r="GD300"/>
  <c r="GA301"/>
  <c r="GE301" s="1"/>
  <c r="GB301"/>
  <c r="GC301"/>
  <c r="GD301"/>
  <c r="GA302"/>
  <c r="GE302" s="1"/>
  <c r="GB302"/>
  <c r="GC302"/>
  <c r="GD302"/>
  <c r="GA303"/>
  <c r="GE303" s="1"/>
  <c r="GB303"/>
  <c r="GC303"/>
  <c r="GD303"/>
  <c r="GA304"/>
  <c r="GE304" s="1"/>
  <c r="GB304"/>
  <c r="GC304"/>
  <c r="GD304"/>
  <c r="GA305"/>
  <c r="GE305" s="1"/>
  <c r="GB305"/>
  <c r="GC305"/>
  <c r="GD305"/>
  <c r="GA306"/>
  <c r="GE306" s="1"/>
  <c r="GB306"/>
  <c r="GC306"/>
  <c r="GD306"/>
  <c r="GA307"/>
  <c r="GE307" s="1"/>
  <c r="GB307"/>
  <c r="GC307"/>
  <c r="GD307"/>
  <c r="GA308"/>
  <c r="GE308" s="1"/>
  <c r="GB308"/>
  <c r="GC308"/>
  <c r="GD308"/>
  <c r="GA309"/>
  <c r="GE309" s="1"/>
  <c r="GB309"/>
  <c r="GC309"/>
  <c r="GD309"/>
  <c r="GA310"/>
  <c r="GE310" s="1"/>
  <c r="GB310"/>
  <c r="GC310"/>
  <c r="GD310"/>
  <c r="GA311"/>
  <c r="GE311" s="1"/>
  <c r="GB311"/>
  <c r="GC311"/>
  <c r="GD311"/>
  <c r="GA312"/>
  <c r="GE312" s="1"/>
  <c r="GB312"/>
  <c r="GC312"/>
  <c r="GD312"/>
  <c r="GA313"/>
  <c r="GE313" s="1"/>
  <c r="GB313"/>
  <c r="GC313"/>
  <c r="GD313"/>
  <c r="GA314"/>
  <c r="GE314" s="1"/>
  <c r="GB314"/>
  <c r="GC314"/>
  <c r="GD314"/>
  <c r="GA315"/>
  <c r="GE315" s="1"/>
  <c r="GB315"/>
  <c r="GC315"/>
  <c r="GD315"/>
  <c r="GA316"/>
  <c r="GE316" s="1"/>
  <c r="GB316"/>
  <c r="GC316"/>
  <c r="GD316"/>
  <c r="GA317"/>
  <c r="GE317" s="1"/>
  <c r="GB317"/>
  <c r="GC317"/>
  <c r="GD317"/>
  <c r="GA318"/>
  <c r="GE318" s="1"/>
  <c r="GB318"/>
  <c r="GC318"/>
  <c r="GD318"/>
  <c r="GA319"/>
  <c r="GE319" s="1"/>
  <c r="GB319"/>
  <c r="GC319"/>
  <c r="GD319"/>
  <c r="GA320"/>
  <c r="GE320" s="1"/>
  <c r="GB320"/>
  <c r="GC320"/>
  <c r="GD320"/>
  <c r="GA321"/>
  <c r="GE321" s="1"/>
  <c r="GB321"/>
  <c r="GC321"/>
  <c r="GD321"/>
  <c r="GA322"/>
  <c r="GE322" s="1"/>
  <c r="GB322"/>
  <c r="GC322"/>
  <c r="GD322"/>
  <c r="GA323"/>
  <c r="GE323" s="1"/>
  <c r="GB323"/>
  <c r="GC323"/>
  <c r="GD323"/>
  <c r="GA324"/>
  <c r="GE324" s="1"/>
  <c r="GB324"/>
  <c r="GC324"/>
  <c r="GD324"/>
  <c r="GA325"/>
  <c r="GE325" s="1"/>
  <c r="GB325"/>
  <c r="GC325"/>
  <c r="GD325"/>
  <c r="GA326"/>
  <c r="GE326" s="1"/>
  <c r="GB326"/>
  <c r="GC326"/>
  <c r="GD326"/>
  <c r="GA327"/>
  <c r="GE327" s="1"/>
  <c r="GB327"/>
  <c r="GC327"/>
  <c r="GD327"/>
  <c r="GA328"/>
  <c r="GE328" s="1"/>
  <c r="GB328"/>
  <c r="GC328"/>
  <c r="GD328"/>
  <c r="GA329"/>
  <c r="GE329" s="1"/>
  <c r="GB329"/>
  <c r="GC329"/>
  <c r="GD329"/>
  <c r="GA330"/>
  <c r="GE330" s="1"/>
  <c r="GB330"/>
  <c r="GC330"/>
  <c r="GD330"/>
  <c r="GA331"/>
  <c r="GE331" s="1"/>
  <c r="GB331"/>
  <c r="GC331"/>
  <c r="GD331"/>
  <c r="GA332"/>
  <c r="GE332" s="1"/>
  <c r="GB332"/>
  <c r="GC332"/>
  <c r="GD332"/>
  <c r="GA333"/>
  <c r="GE333" s="1"/>
  <c r="GB333"/>
  <c r="GC333"/>
  <c r="GD333"/>
  <c r="GA334"/>
  <c r="GE334" s="1"/>
  <c r="GB334"/>
  <c r="GC334"/>
  <c r="GD334"/>
  <c r="GA335"/>
  <c r="GE335" s="1"/>
  <c r="GB335"/>
  <c r="GC335"/>
  <c r="GD335"/>
  <c r="GA336"/>
  <c r="GE336" s="1"/>
  <c r="GB336"/>
  <c r="GC336"/>
  <c r="GD336"/>
  <c r="GA337"/>
  <c r="GE337" s="1"/>
  <c r="GB337"/>
  <c r="GC337"/>
  <c r="GD337"/>
  <c r="GA338"/>
  <c r="GE338" s="1"/>
  <c r="GB338"/>
  <c r="GC338"/>
  <c r="GD338"/>
  <c r="GA339"/>
  <c r="GE339" s="1"/>
  <c r="GB339"/>
  <c r="GC339"/>
  <c r="GD339"/>
  <c r="GA340"/>
  <c r="GE340" s="1"/>
  <c r="GB340"/>
  <c r="GC340"/>
  <c r="GD340"/>
  <c r="GA341"/>
  <c r="GE341" s="1"/>
  <c r="GB341"/>
  <c r="GC341"/>
  <c r="GD341"/>
  <c r="GA342"/>
  <c r="GE342" s="1"/>
  <c r="GB342"/>
  <c r="GC342"/>
  <c r="GD342"/>
  <c r="GA343"/>
  <c r="GE343" s="1"/>
  <c r="GB343"/>
  <c r="GC343"/>
  <c r="GD343"/>
  <c r="GA344"/>
  <c r="GE344" s="1"/>
  <c r="GB344"/>
  <c r="GC344"/>
  <c r="GD344"/>
  <c r="GA345"/>
  <c r="GE345" s="1"/>
  <c r="GB345"/>
  <c r="GC345"/>
  <c r="GD345"/>
  <c r="GA346"/>
  <c r="GE346" s="1"/>
  <c r="GB346"/>
  <c r="GC346"/>
  <c r="GD346"/>
  <c r="GA347"/>
  <c r="GE347" s="1"/>
  <c r="GB347"/>
  <c r="GC347"/>
  <c r="GD347"/>
  <c r="GA348"/>
  <c r="GE348" s="1"/>
  <c r="GB348"/>
  <c r="GC348"/>
  <c r="GD348"/>
  <c r="GA349"/>
  <c r="GE349" s="1"/>
  <c r="GB349"/>
  <c r="GC349"/>
  <c r="GD349"/>
  <c r="GA350"/>
  <c r="GE350" s="1"/>
  <c r="GB350"/>
  <c r="GC350"/>
  <c r="GD350"/>
  <c r="GA351"/>
  <c r="GE351" s="1"/>
  <c r="GB351"/>
  <c r="GC351"/>
  <c r="GD351"/>
  <c r="GA352"/>
  <c r="GE352" s="1"/>
  <c r="GB352"/>
  <c r="GC352"/>
  <c r="GD352"/>
  <c r="GA353"/>
  <c r="GE353" s="1"/>
  <c r="GB353"/>
  <c r="GC353"/>
  <c r="GD353"/>
  <c r="GA354"/>
  <c r="GE354" s="1"/>
  <c r="GB354"/>
  <c r="GC354"/>
  <c r="GD354"/>
  <c r="GA355"/>
  <c r="GB355"/>
  <c r="GC355"/>
  <c r="GD355"/>
  <c r="GA356"/>
  <c r="GE356" s="1"/>
  <c r="GB356"/>
  <c r="GC356"/>
  <c r="GD356"/>
  <c r="GA357"/>
  <c r="GE357" s="1"/>
  <c r="GB357"/>
  <c r="GC357"/>
  <c r="GD357"/>
  <c r="GA358"/>
  <c r="GE358" s="1"/>
  <c r="GB358"/>
  <c r="GC358"/>
  <c r="GD358"/>
  <c r="GA359"/>
  <c r="GE359" s="1"/>
  <c r="GB359"/>
  <c r="GC359"/>
  <c r="GD359"/>
  <c r="GA360"/>
  <c r="GE360" s="1"/>
  <c r="GB360"/>
  <c r="GC360"/>
  <c r="GD360"/>
  <c r="GA361"/>
  <c r="GE361" s="1"/>
  <c r="GB361"/>
  <c r="GC361"/>
  <c r="GD361"/>
  <c r="GA362"/>
  <c r="GE362" s="1"/>
  <c r="GB362"/>
  <c r="GC362"/>
  <c r="GD362"/>
  <c r="GA363"/>
  <c r="GE363" s="1"/>
  <c r="GB363"/>
  <c r="GC363"/>
  <c r="GD363"/>
  <c r="GA364"/>
  <c r="GE364" s="1"/>
  <c r="GB364"/>
  <c r="GC364"/>
  <c r="GD364"/>
  <c r="GA365"/>
  <c r="GE365" s="1"/>
  <c r="GB365"/>
  <c r="GC365"/>
  <c r="GD365"/>
  <c r="GA366"/>
  <c r="GE366" s="1"/>
  <c r="GB366"/>
  <c r="GC366"/>
  <c r="GD366"/>
  <c r="GA367"/>
  <c r="GE367" s="1"/>
  <c r="GB367"/>
  <c r="GC367"/>
  <c r="GD367"/>
  <c r="GA368"/>
  <c r="GE368" s="1"/>
  <c r="GB368"/>
  <c r="GC368"/>
  <c r="GD368"/>
  <c r="GA369"/>
  <c r="GB369"/>
  <c r="GC369"/>
  <c r="GD369"/>
  <c r="GA370"/>
  <c r="GE370" s="1"/>
  <c r="GB370"/>
  <c r="GC370"/>
  <c r="GD370"/>
  <c r="GA371"/>
  <c r="GE371" s="1"/>
  <c r="GB371"/>
  <c r="GC371"/>
  <c r="GD371"/>
  <c r="GA372"/>
  <c r="GE372" s="1"/>
  <c r="GB372"/>
  <c r="GC372"/>
  <c r="GD372"/>
  <c r="GA373"/>
  <c r="GE373" s="1"/>
  <c r="GB373"/>
  <c r="GC373"/>
  <c r="GD373"/>
  <c r="GA374"/>
  <c r="GE374" s="1"/>
  <c r="GB374"/>
  <c r="GC374"/>
  <c r="GD374"/>
  <c r="GA375"/>
  <c r="GE375" s="1"/>
  <c r="GB375"/>
  <c r="GC375"/>
  <c r="GD375"/>
  <c r="GA376"/>
  <c r="GE376" s="1"/>
  <c r="GB376"/>
  <c r="GC376"/>
  <c r="GD376"/>
  <c r="GA377"/>
  <c r="GE377" s="1"/>
  <c r="GB377"/>
  <c r="GC377"/>
  <c r="GD377"/>
  <c r="GA378"/>
  <c r="GE378" s="1"/>
  <c r="GB378"/>
  <c r="GC378"/>
  <c r="GD378"/>
  <c r="GA379"/>
  <c r="GE379" s="1"/>
  <c r="GB379"/>
  <c r="GC379"/>
  <c r="GD379"/>
  <c r="GA380"/>
  <c r="GB380"/>
  <c r="GC380"/>
  <c r="GD380"/>
  <c r="GA381"/>
  <c r="GE381" s="1"/>
  <c r="GB381"/>
  <c r="GC381"/>
  <c r="GD381"/>
  <c r="GA382"/>
  <c r="GE382" s="1"/>
  <c r="GB382"/>
  <c r="GC382"/>
  <c r="GD382"/>
  <c r="GA383"/>
  <c r="GE383" s="1"/>
  <c r="GB383"/>
  <c r="GC383"/>
  <c r="GD383"/>
  <c r="GA384"/>
  <c r="GE384" s="1"/>
  <c r="GB384"/>
  <c r="GC384"/>
  <c r="GD384"/>
  <c r="GA385"/>
  <c r="GE385" s="1"/>
  <c r="GB385"/>
  <c r="GC385"/>
  <c r="GD385"/>
  <c r="GA386"/>
  <c r="GE386" s="1"/>
  <c r="GB386"/>
  <c r="GC386"/>
  <c r="GD386"/>
  <c r="GA387"/>
  <c r="GE387" s="1"/>
  <c r="GB387"/>
  <c r="GC387"/>
  <c r="GD387"/>
  <c r="GA388"/>
  <c r="GE388" s="1"/>
  <c r="GB388"/>
  <c r="GC388"/>
  <c r="GD388"/>
  <c r="GA389"/>
  <c r="GE389" s="1"/>
  <c r="GB389"/>
  <c r="GC389"/>
  <c r="GD389"/>
  <c r="GA390"/>
  <c r="GE390" s="1"/>
  <c r="GB390"/>
  <c r="GC390"/>
  <c r="GD390"/>
  <c r="GA391"/>
  <c r="GE391" s="1"/>
  <c r="GB391"/>
  <c r="GC391"/>
  <c r="GD391"/>
  <c r="GA392"/>
  <c r="GE392" s="1"/>
  <c r="GB392"/>
  <c r="GC392"/>
  <c r="GD392"/>
  <c r="GA393"/>
  <c r="GE393" s="1"/>
  <c r="GB393"/>
  <c r="GC393"/>
  <c r="GD393"/>
  <c r="GA394"/>
  <c r="GE394" s="1"/>
  <c r="GB394"/>
  <c r="GC394"/>
  <c r="GD394"/>
  <c r="GA395"/>
  <c r="GE395" s="1"/>
  <c r="GB395"/>
  <c r="GC395"/>
  <c r="GD395"/>
  <c r="GA396"/>
  <c r="GE396" s="1"/>
  <c r="GB396"/>
  <c r="GC396"/>
  <c r="GD396"/>
  <c r="GA397"/>
  <c r="GE397" s="1"/>
  <c r="GB397"/>
  <c r="GC397"/>
  <c r="GD397"/>
  <c r="GA398"/>
  <c r="GE398" s="1"/>
  <c r="GB398"/>
  <c r="GC398"/>
  <c r="GD398"/>
  <c r="GA399"/>
  <c r="GE399" s="1"/>
  <c r="GB399"/>
  <c r="GC399"/>
  <c r="GD399"/>
  <c r="GA400"/>
  <c r="GE400" s="1"/>
  <c r="GB400"/>
  <c r="GC400"/>
  <c r="GD400"/>
  <c r="GA401"/>
  <c r="GE401" s="1"/>
  <c r="GB401"/>
  <c r="GC401"/>
  <c r="GD401"/>
  <c r="GA402"/>
  <c r="GE402" s="1"/>
  <c r="GB402"/>
  <c r="GC402"/>
  <c r="GD402"/>
  <c r="GA403"/>
  <c r="GE403" s="1"/>
  <c r="GB403"/>
  <c r="GC403"/>
  <c r="GD403"/>
  <c r="GA404"/>
  <c r="GE404" s="1"/>
  <c r="GB404"/>
  <c r="GC404"/>
  <c r="GD404"/>
  <c r="GA405"/>
  <c r="GE405" s="1"/>
  <c r="GB405"/>
  <c r="GC405"/>
  <c r="GD405"/>
  <c r="GA406"/>
  <c r="GE406" s="1"/>
  <c r="GB406"/>
  <c r="GC406"/>
  <c r="GD406"/>
  <c r="GA407"/>
  <c r="GE407" s="1"/>
  <c r="GB407"/>
  <c r="GC407"/>
  <c r="GD407"/>
  <c r="GA408"/>
  <c r="GE408" s="1"/>
  <c r="GB408"/>
  <c r="GC408"/>
  <c r="GD408"/>
  <c r="GA409"/>
  <c r="GE409" s="1"/>
  <c r="GB409"/>
  <c r="GC409"/>
  <c r="GD409"/>
  <c r="GA410"/>
  <c r="GE410" s="1"/>
  <c r="GB410"/>
  <c r="GC410"/>
  <c r="GD410"/>
  <c r="GA411"/>
  <c r="GE411" s="1"/>
  <c r="GB411"/>
  <c r="GC411"/>
  <c r="GD411"/>
  <c r="GA412"/>
  <c r="GE412" s="1"/>
  <c r="GB412"/>
  <c r="GC412"/>
  <c r="GD412"/>
  <c r="GA413"/>
  <c r="GE413" s="1"/>
  <c r="GB413"/>
  <c r="GC413"/>
  <c r="GD413"/>
  <c r="GA414"/>
  <c r="GE414" s="1"/>
  <c r="GB414"/>
  <c r="GC414"/>
  <c r="GD414"/>
  <c r="GA415"/>
  <c r="GE415" s="1"/>
  <c r="GB415"/>
  <c r="GC415"/>
  <c r="GD415"/>
  <c r="GA416"/>
  <c r="GE416" s="1"/>
  <c r="GB416"/>
  <c r="GC416"/>
  <c r="GD416"/>
  <c r="GA417"/>
  <c r="GE417" s="1"/>
  <c r="GB417"/>
  <c r="GC417"/>
  <c r="GD417"/>
  <c r="GA418"/>
  <c r="GE418" s="1"/>
  <c r="GB418"/>
  <c r="GC418"/>
  <c r="GD418"/>
  <c r="GA419"/>
  <c r="GE419" s="1"/>
  <c r="GB419"/>
  <c r="GC419"/>
  <c r="GD419"/>
  <c r="GA420"/>
  <c r="GE420" s="1"/>
  <c r="GB420"/>
  <c r="GC420"/>
  <c r="GD420"/>
  <c r="GA421"/>
  <c r="GE421" s="1"/>
  <c r="GB421"/>
  <c r="GC421"/>
  <c r="GD421"/>
  <c r="GA422"/>
  <c r="GE422" s="1"/>
  <c r="GB422"/>
  <c r="GC422"/>
  <c r="GD422"/>
  <c r="GA423"/>
  <c r="GE423" s="1"/>
  <c r="GB423"/>
  <c r="GC423"/>
  <c r="GD423"/>
  <c r="GA424"/>
  <c r="GE424" s="1"/>
  <c r="GB424"/>
  <c r="GC424"/>
  <c r="GD424"/>
  <c r="GA425"/>
  <c r="GE425" s="1"/>
  <c r="GB425"/>
  <c r="GC425"/>
  <c r="GD425"/>
  <c r="GA426"/>
  <c r="GE426" s="1"/>
  <c r="GB426"/>
  <c r="GC426"/>
  <c r="GD426"/>
  <c r="GA427"/>
  <c r="GE427" s="1"/>
  <c r="GB427"/>
  <c r="GC427"/>
  <c r="GD427"/>
  <c r="GA428"/>
  <c r="GE428" s="1"/>
  <c r="GB428"/>
  <c r="GC428"/>
  <c r="GD428"/>
  <c r="GA429"/>
  <c r="GE429" s="1"/>
  <c r="GB429"/>
  <c r="GC429"/>
  <c r="GD429"/>
  <c r="GA430"/>
  <c r="GE430" s="1"/>
  <c r="GB430"/>
  <c r="GC430"/>
  <c r="GD430"/>
  <c r="GA431"/>
  <c r="GE431" s="1"/>
  <c r="GB431"/>
  <c r="GC431"/>
  <c r="GD431"/>
  <c r="GA432"/>
  <c r="GE432" s="1"/>
  <c r="GB432"/>
  <c r="GC432"/>
  <c r="GD432"/>
  <c r="GA433"/>
  <c r="GE433" s="1"/>
  <c r="GB433"/>
  <c r="GC433"/>
  <c r="GD433"/>
  <c r="GA434"/>
  <c r="GE434" s="1"/>
  <c r="GB434"/>
  <c r="GC434"/>
  <c r="GD434"/>
  <c r="GA435"/>
  <c r="GE435" s="1"/>
  <c r="GB435"/>
  <c r="GC435"/>
  <c r="GD435"/>
  <c r="GA436"/>
  <c r="GE436" s="1"/>
  <c r="GB436"/>
  <c r="GC436"/>
  <c r="GD436"/>
  <c r="GA437"/>
  <c r="GE437" s="1"/>
  <c r="GB437"/>
  <c r="GC437"/>
  <c r="GD437"/>
  <c r="GA438"/>
  <c r="GE438" s="1"/>
  <c r="GB438"/>
  <c r="GC438"/>
  <c r="GD438"/>
  <c r="GA439"/>
  <c r="GE439" s="1"/>
  <c r="GB439"/>
  <c r="GC439"/>
  <c r="GD439"/>
  <c r="GA440"/>
  <c r="GE440" s="1"/>
  <c r="GB440"/>
  <c r="GC440"/>
  <c r="GD440"/>
  <c r="GA441"/>
  <c r="GE441" s="1"/>
  <c r="GB441"/>
  <c r="GC441"/>
  <c r="GD441"/>
  <c r="GA442"/>
  <c r="GE442" s="1"/>
  <c r="GB442"/>
  <c r="GC442"/>
  <c r="GD442"/>
  <c r="GA443"/>
  <c r="GE443" s="1"/>
  <c r="GB443"/>
  <c r="GC443"/>
  <c r="GD443"/>
  <c r="GA444"/>
  <c r="GE444" s="1"/>
  <c r="GB444"/>
  <c r="GC444"/>
  <c r="GD444"/>
  <c r="GA445"/>
  <c r="GE445" s="1"/>
  <c r="GB445"/>
  <c r="GC445"/>
  <c r="GD445"/>
  <c r="GA446"/>
  <c r="GE446" s="1"/>
  <c r="GB446"/>
  <c r="GC446"/>
  <c r="GD446"/>
  <c r="GC13"/>
  <c r="GB13"/>
  <c r="GA13"/>
  <c r="GE13" s="1"/>
  <c r="GD13"/>
  <c r="Z963" i="22"/>
  <c r="AU962"/>
  <c r="AT962"/>
  <c r="AQ961"/>
  <c r="AS961" s="1"/>
  <c r="AP961"/>
  <c r="AN961"/>
  <c r="AR961" s="1"/>
  <c r="AM961"/>
  <c r="AB961"/>
  <c r="AD961" s="1"/>
  <c r="AA961"/>
  <c r="Y961"/>
  <c r="X961"/>
  <c r="W961"/>
  <c r="V961"/>
  <c r="K961"/>
  <c r="M961" s="1"/>
  <c r="J961"/>
  <c r="H961"/>
  <c r="G961"/>
  <c r="F961"/>
  <c r="E961"/>
  <c r="AQ945"/>
  <c r="AP945"/>
  <c r="AN945"/>
  <c r="AR945" s="1"/>
  <c r="AM945"/>
  <c r="AB945"/>
  <c r="AA945"/>
  <c r="Y945"/>
  <c r="X945"/>
  <c r="W945"/>
  <c r="V945"/>
  <c r="K945"/>
  <c r="J945"/>
  <c r="H945"/>
  <c r="G945"/>
  <c r="F945"/>
  <c r="E945"/>
  <c r="AQ929"/>
  <c r="AS929" s="1"/>
  <c r="AP929"/>
  <c r="AN929"/>
  <c r="AM929"/>
  <c r="AB929"/>
  <c r="AD929" s="1"/>
  <c r="AA929"/>
  <c r="Y929"/>
  <c r="X929"/>
  <c r="W929"/>
  <c r="V929"/>
  <c r="K929"/>
  <c r="M929" s="1"/>
  <c r="J929"/>
  <c r="H929"/>
  <c r="G929"/>
  <c r="F929"/>
  <c r="E929"/>
  <c r="AQ913"/>
  <c r="AS913" s="1"/>
  <c r="AP913"/>
  <c r="AN913"/>
  <c r="AR913" s="1"/>
  <c r="AM913"/>
  <c r="AB913"/>
  <c r="AD913" s="1"/>
  <c r="AA913"/>
  <c r="Y913"/>
  <c r="X913"/>
  <c r="W913"/>
  <c r="V913"/>
  <c r="K913"/>
  <c r="M913" s="1"/>
  <c r="J913"/>
  <c r="H913"/>
  <c r="G913"/>
  <c r="F913"/>
  <c r="E913"/>
  <c r="AU897"/>
  <c r="AT897"/>
  <c r="AO897"/>
  <c r="O897"/>
  <c r="N897"/>
  <c r="I897"/>
  <c r="AQ896"/>
  <c r="AP896"/>
  <c r="AN896"/>
  <c r="AM896"/>
  <c r="AB896"/>
  <c r="AA896"/>
  <c r="Y896"/>
  <c r="X896"/>
  <c r="W896"/>
  <c r="V896"/>
  <c r="K896"/>
  <c r="J896"/>
  <c r="H896"/>
  <c r="G896"/>
  <c r="F896"/>
  <c r="E896"/>
  <c r="AQ880"/>
  <c r="AS880" s="1"/>
  <c r="AP880"/>
  <c r="AN880"/>
  <c r="AR880" s="1"/>
  <c r="AM880"/>
  <c r="AB880"/>
  <c r="AD880" s="1"/>
  <c r="AA880"/>
  <c r="Y880"/>
  <c r="X880"/>
  <c r="W880"/>
  <c r="V880"/>
  <c r="K880"/>
  <c r="M880" s="1"/>
  <c r="J880"/>
  <c r="H880"/>
  <c r="G880"/>
  <c r="F880"/>
  <c r="E880"/>
  <c r="AQ864"/>
  <c r="AS864" s="1"/>
  <c r="AP864"/>
  <c r="AN864"/>
  <c r="AM864"/>
  <c r="AB864"/>
  <c r="AD864" s="1"/>
  <c r="AA864"/>
  <c r="Y864"/>
  <c r="X864"/>
  <c r="W864"/>
  <c r="V864"/>
  <c r="K864"/>
  <c r="M864" s="1"/>
  <c r="J864"/>
  <c r="H864"/>
  <c r="G864"/>
  <c r="F864"/>
  <c r="E864"/>
  <c r="AQ848"/>
  <c r="AS848" s="1"/>
  <c r="AP848"/>
  <c r="AN848"/>
  <c r="AM848"/>
  <c r="AB848"/>
  <c r="AD848" s="1"/>
  <c r="AA848"/>
  <c r="Y848"/>
  <c r="X848"/>
  <c r="W848"/>
  <c r="V848"/>
  <c r="K848"/>
  <c r="M848" s="1"/>
  <c r="J848"/>
  <c r="H848"/>
  <c r="G848"/>
  <c r="F848"/>
  <c r="E848"/>
  <c r="AQ832"/>
  <c r="AS832" s="1"/>
  <c r="AP832"/>
  <c r="AN832"/>
  <c r="AM832"/>
  <c r="AB832"/>
  <c r="AD832" s="1"/>
  <c r="AA832"/>
  <c r="Y832"/>
  <c r="X832"/>
  <c r="W832"/>
  <c r="V832"/>
  <c r="K832"/>
  <c r="M832" s="1"/>
  <c r="J832"/>
  <c r="H832"/>
  <c r="G832"/>
  <c r="F832"/>
  <c r="E832"/>
  <c r="AQ816"/>
  <c r="AS816" s="1"/>
  <c r="AP816"/>
  <c r="AN816"/>
  <c r="AM816"/>
  <c r="AB816"/>
  <c r="AD816" s="1"/>
  <c r="AA816"/>
  <c r="Y816"/>
  <c r="X816"/>
  <c r="W816"/>
  <c r="V816"/>
  <c r="K816"/>
  <c r="M816" s="1"/>
  <c r="J816"/>
  <c r="H816"/>
  <c r="G816"/>
  <c r="F816"/>
  <c r="E816"/>
  <c r="AQ800"/>
  <c r="AS800" s="1"/>
  <c r="AP800"/>
  <c r="AN800"/>
  <c r="AM800"/>
  <c r="AB800"/>
  <c r="AD800" s="1"/>
  <c r="AA800"/>
  <c r="Y800"/>
  <c r="X800"/>
  <c r="W800"/>
  <c r="AC800" s="1"/>
  <c r="V800"/>
  <c r="K800"/>
  <c r="M800" s="1"/>
  <c r="J800"/>
  <c r="H800"/>
  <c r="G800"/>
  <c r="F800"/>
  <c r="L800" s="1"/>
  <c r="E800"/>
  <c r="GQ378" i="1" l="1"/>
  <c r="GQ142"/>
  <c r="GQ73"/>
  <c r="AR929" i="22"/>
  <c r="GQ130" i="1"/>
  <c r="GQ72"/>
  <c r="GQ91"/>
  <c r="GQ29"/>
  <c r="GQ369"/>
  <c r="GQ269"/>
  <c r="GQ275"/>
  <c r="GQ267"/>
  <c r="GQ265"/>
  <c r="GQ208"/>
  <c r="GQ210"/>
  <c r="GQ155"/>
  <c r="GQ277"/>
  <c r="AR848" i="22"/>
  <c r="GQ154" i="1"/>
  <c r="GQ76"/>
  <c r="GQ377"/>
  <c r="GQ57"/>
  <c r="AR864" i="22"/>
  <c r="GQ203" i="1"/>
  <c r="GQ160"/>
  <c r="AR832" i="22"/>
  <c r="GQ44" i="1"/>
  <c r="GQ40"/>
  <c r="AR816" i="22"/>
  <c r="AR800"/>
  <c r="AC945"/>
  <c r="GK142" i="1"/>
  <c r="GK129"/>
  <c r="AC961" i="22"/>
  <c r="GK146" i="1"/>
  <c r="AC929" i="22"/>
  <c r="GK101" i="1"/>
  <c r="GK100"/>
  <c r="GK115"/>
  <c r="GK97"/>
  <c r="AC913" i="22"/>
  <c r="GK139" i="1"/>
  <c r="AC880" i="22"/>
  <c r="GK291" i="1"/>
  <c r="GK290"/>
  <c r="GK233"/>
  <c r="GK215"/>
  <c r="GK214"/>
  <c r="GK208"/>
  <c r="GK254"/>
  <c r="AC864" i="22"/>
  <c r="GK61" i="1"/>
  <c r="GK298"/>
  <c r="GK292"/>
  <c r="GK83"/>
  <c r="GK244"/>
  <c r="GK59"/>
  <c r="AC848" i="22"/>
  <c r="GK155" i="1"/>
  <c r="GK242"/>
  <c r="GK223"/>
  <c r="GK40"/>
  <c r="AC832" i="22"/>
  <c r="Y897"/>
  <c r="AA897"/>
  <c r="AB897"/>
  <c r="X897"/>
  <c r="AC816"/>
  <c r="GK263" i="1"/>
  <c r="GK267"/>
  <c r="GK275"/>
  <c r="GK154"/>
  <c r="W897" i="22"/>
  <c r="GK160" i="1"/>
  <c r="V897" i="22"/>
  <c r="GK273" i="1"/>
  <c r="GK265"/>
  <c r="AT963" i="22"/>
  <c r="GE97" i="1"/>
  <c r="GE101"/>
  <c r="GE116"/>
  <c r="L929" i="22"/>
  <c r="L945"/>
  <c r="GE94" i="1"/>
  <c r="GE92"/>
  <c r="GE100"/>
  <c r="L913" i="22"/>
  <c r="GE129" i="1"/>
  <c r="L961" i="22"/>
  <c r="GE146" i="1"/>
  <c r="GJ108"/>
  <c r="GP115"/>
  <c r="GP101"/>
  <c r="GJ115"/>
  <c r="GP97"/>
  <c r="E897" i="22"/>
  <c r="J897"/>
  <c r="F897"/>
  <c r="K897"/>
  <c r="GE181" i="1"/>
  <c r="GJ98"/>
  <c r="GP116"/>
  <c r="H897" i="22"/>
  <c r="G897"/>
  <c r="GP100" i="1"/>
  <c r="GP98"/>
  <c r="GE160"/>
  <c r="GJ113"/>
  <c r="GE180"/>
  <c r="GJ100"/>
  <c r="GE182"/>
  <c r="GE42"/>
  <c r="GE203"/>
  <c r="L896" i="22"/>
  <c r="L848"/>
  <c r="GE57" i="1"/>
  <c r="GE80"/>
  <c r="GE44"/>
  <c r="GE155"/>
  <c r="GE380"/>
  <c r="GE369"/>
  <c r="GE355"/>
  <c r="GE264"/>
  <c r="L864" i="22"/>
  <c r="GE273" i="1"/>
  <c r="GE265"/>
  <c r="GE267"/>
  <c r="L880" i="22"/>
  <c r="GE19" i="1"/>
  <c r="L816" i="22"/>
  <c r="GD95" i="1"/>
  <c r="L832" i="22"/>
  <c r="GD123" i="1"/>
  <c r="GD141"/>
  <c r="GD115"/>
  <c r="GD103"/>
  <c r="AP962" i="22"/>
  <c r="GD98" i="1"/>
  <c r="GD97"/>
  <c r="GJ141"/>
  <c r="GJ101"/>
  <c r="GP108"/>
  <c r="GP107"/>
  <c r="AQ962" i="22"/>
  <c r="AS962" s="1"/>
  <c r="AU963"/>
  <c r="GD107" i="1"/>
  <c r="GD101"/>
  <c r="GD100"/>
  <c r="GD72"/>
  <c r="GJ107"/>
  <c r="GJ97"/>
  <c r="AM962" i="22"/>
  <c r="AN897"/>
  <c r="AQ897"/>
  <c r="AM897"/>
  <c r="AP897"/>
  <c r="V962"/>
  <c r="X962"/>
  <c r="AA962"/>
  <c r="Y962"/>
  <c r="Y963" s="1"/>
  <c r="AB962"/>
  <c r="G962"/>
  <c r="J962"/>
  <c r="J963" s="1"/>
  <c r="H962"/>
  <c r="K962"/>
  <c r="M962" s="1"/>
  <c r="E962"/>
  <c r="M896"/>
  <c r="AD896"/>
  <c r="AS896"/>
  <c r="M945"/>
  <c r="AD945"/>
  <c r="AS945"/>
  <c r="F962"/>
  <c r="W962"/>
  <c r="AN962"/>
  <c r="AC896"/>
  <c r="AR896"/>
  <c r="G963" l="1"/>
  <c r="AS897"/>
  <c r="AD897"/>
  <c r="AC897"/>
  <c r="AP963"/>
  <c r="H963"/>
  <c r="K963"/>
  <c r="M963" s="1"/>
  <c r="X963"/>
  <c r="AA963"/>
  <c r="M897"/>
  <c r="AQ963"/>
  <c r="AB963"/>
  <c r="E963"/>
  <c r="L897"/>
  <c r="AD962"/>
  <c r="V963"/>
  <c r="AM963"/>
  <c r="AR897"/>
  <c r="AN963"/>
  <c r="AR962"/>
  <c r="L962"/>
  <c r="F963"/>
  <c r="AC962"/>
  <c r="W963"/>
  <c r="AS963" l="1"/>
  <c r="AD963"/>
  <c r="AM964"/>
  <c r="AR964"/>
  <c r="AR963"/>
  <c r="V964"/>
  <c r="AC964"/>
  <c r="AC963"/>
  <c r="E964"/>
  <c r="L963"/>
  <c r="L964"/>
  <c r="FU13" i="1" l="1"/>
  <c r="FY13" s="1"/>
  <c r="FW13"/>
  <c r="FX13"/>
  <c r="FU14"/>
  <c r="FY14" s="1"/>
  <c r="FW14"/>
  <c r="GU14" s="1"/>
  <c r="FX14"/>
  <c r="FU15"/>
  <c r="FY15" s="1"/>
  <c r="FW15"/>
  <c r="GU15" s="1"/>
  <c r="FX15"/>
  <c r="FU16"/>
  <c r="FY16" s="1"/>
  <c r="FW16"/>
  <c r="GU16" s="1"/>
  <c r="FX16"/>
  <c r="FU17"/>
  <c r="FY17" s="1"/>
  <c r="FW17"/>
  <c r="GU17" s="1"/>
  <c r="FX17"/>
  <c r="FU18"/>
  <c r="FY18" s="1"/>
  <c r="FW18"/>
  <c r="GU18" s="1"/>
  <c r="FX18"/>
  <c r="FU19"/>
  <c r="FY19" s="1"/>
  <c r="FW19"/>
  <c r="GU19" s="1"/>
  <c r="FX19"/>
  <c r="FU20"/>
  <c r="FY20" s="1"/>
  <c r="FW20"/>
  <c r="GU20" s="1"/>
  <c r="FX20"/>
  <c r="FU21"/>
  <c r="FY21" s="1"/>
  <c r="FW21"/>
  <c r="GU21" s="1"/>
  <c r="FX21"/>
  <c r="FU22"/>
  <c r="FY22" s="1"/>
  <c r="FW22"/>
  <c r="GU22" s="1"/>
  <c r="FX22"/>
  <c r="FU23"/>
  <c r="FY23" s="1"/>
  <c r="FW23"/>
  <c r="GU23" s="1"/>
  <c r="FX23"/>
  <c r="FU24"/>
  <c r="FY24" s="1"/>
  <c r="FW24"/>
  <c r="GU24" s="1"/>
  <c r="FX24"/>
  <c r="FU25"/>
  <c r="FY25" s="1"/>
  <c r="FW25"/>
  <c r="GU25" s="1"/>
  <c r="FX25"/>
  <c r="FU26"/>
  <c r="FY26" s="1"/>
  <c r="FW26"/>
  <c r="GU26" s="1"/>
  <c r="FX26"/>
  <c r="FU27"/>
  <c r="FY27" s="1"/>
  <c r="FW27"/>
  <c r="GU27" s="1"/>
  <c r="FX27"/>
  <c r="FU28"/>
  <c r="FY28" s="1"/>
  <c r="FW28"/>
  <c r="GU28" s="1"/>
  <c r="FX28"/>
  <c r="FU29"/>
  <c r="FY29" s="1"/>
  <c r="FW29"/>
  <c r="GU29" s="1"/>
  <c r="FX29"/>
  <c r="FU30"/>
  <c r="FY30" s="1"/>
  <c r="FW30"/>
  <c r="GU30" s="1"/>
  <c r="FX30"/>
  <c r="FU31"/>
  <c r="FY31" s="1"/>
  <c r="FW31"/>
  <c r="GU31" s="1"/>
  <c r="FX31"/>
  <c r="FU32"/>
  <c r="FY32" s="1"/>
  <c r="FW32"/>
  <c r="GU32" s="1"/>
  <c r="FX32"/>
  <c r="FU33"/>
  <c r="FY33" s="1"/>
  <c r="FW33"/>
  <c r="GU33" s="1"/>
  <c r="FX33"/>
  <c r="FU34"/>
  <c r="FY34" s="1"/>
  <c r="FW34"/>
  <c r="GU34" s="1"/>
  <c r="FX34"/>
  <c r="FU35"/>
  <c r="FY35" s="1"/>
  <c r="FW35"/>
  <c r="GU35" s="1"/>
  <c r="FX35"/>
  <c r="FU36"/>
  <c r="FY36" s="1"/>
  <c r="FW36"/>
  <c r="GU36" s="1"/>
  <c r="FX36"/>
  <c r="FU37"/>
  <c r="FY37" s="1"/>
  <c r="FW37"/>
  <c r="GU37" s="1"/>
  <c r="FX37"/>
  <c r="FU38"/>
  <c r="FY38" s="1"/>
  <c r="FW38"/>
  <c r="GU38" s="1"/>
  <c r="FX38"/>
  <c r="FU39"/>
  <c r="FY39" s="1"/>
  <c r="FW39"/>
  <c r="GU39" s="1"/>
  <c r="FX39"/>
  <c r="FU40"/>
  <c r="FY40" s="1"/>
  <c r="FW40"/>
  <c r="GU40" s="1"/>
  <c r="FX40"/>
  <c r="FU41"/>
  <c r="FY41" s="1"/>
  <c r="FW41"/>
  <c r="GU41" s="1"/>
  <c r="FX41"/>
  <c r="FU42"/>
  <c r="FY42" s="1"/>
  <c r="FW42"/>
  <c r="GU42" s="1"/>
  <c r="FX42"/>
  <c r="FU43"/>
  <c r="FY43" s="1"/>
  <c r="FW43"/>
  <c r="GU43" s="1"/>
  <c r="FX43"/>
  <c r="FU44"/>
  <c r="FY44" s="1"/>
  <c r="FW44"/>
  <c r="GU44" s="1"/>
  <c r="FX44"/>
  <c r="FU45"/>
  <c r="FY45" s="1"/>
  <c r="FW45"/>
  <c r="GU45" s="1"/>
  <c r="FX45"/>
  <c r="FU46"/>
  <c r="FY46" s="1"/>
  <c r="FW46"/>
  <c r="GU46" s="1"/>
  <c r="FX46"/>
  <c r="FU47"/>
  <c r="FY47" s="1"/>
  <c r="FW47"/>
  <c r="GU47" s="1"/>
  <c r="FX47"/>
  <c r="FU48"/>
  <c r="FY48" s="1"/>
  <c r="FW48"/>
  <c r="GU48" s="1"/>
  <c r="FX48"/>
  <c r="FU49"/>
  <c r="FY49" s="1"/>
  <c r="FW49"/>
  <c r="GU49" s="1"/>
  <c r="FX49"/>
  <c r="FU50"/>
  <c r="FY50" s="1"/>
  <c r="FW50"/>
  <c r="GU50" s="1"/>
  <c r="FX50"/>
  <c r="FU51"/>
  <c r="FY51" s="1"/>
  <c r="FW51"/>
  <c r="GU51" s="1"/>
  <c r="FX51"/>
  <c r="FU52"/>
  <c r="FY52" s="1"/>
  <c r="FW52"/>
  <c r="GU52" s="1"/>
  <c r="FX52"/>
  <c r="FU53"/>
  <c r="FY53" s="1"/>
  <c r="FW53"/>
  <c r="GU53" s="1"/>
  <c r="FX53"/>
  <c r="FU54"/>
  <c r="FY54" s="1"/>
  <c r="FW54"/>
  <c r="GU54" s="1"/>
  <c r="FX54"/>
  <c r="FU55"/>
  <c r="FY55" s="1"/>
  <c r="FW55"/>
  <c r="GU55" s="1"/>
  <c r="FX55"/>
  <c r="FU56"/>
  <c r="FY56" s="1"/>
  <c r="FW56"/>
  <c r="GU56" s="1"/>
  <c r="FX56"/>
  <c r="FU57"/>
  <c r="FY57" s="1"/>
  <c r="FW57"/>
  <c r="GU57" s="1"/>
  <c r="FX57"/>
  <c r="FU58"/>
  <c r="FY58" s="1"/>
  <c r="FW58"/>
  <c r="GU58" s="1"/>
  <c r="FX58"/>
  <c r="FU59"/>
  <c r="FY59" s="1"/>
  <c r="FW59"/>
  <c r="GU59" s="1"/>
  <c r="FX59"/>
  <c r="FU60"/>
  <c r="FY60" s="1"/>
  <c r="FW60"/>
  <c r="GU60" s="1"/>
  <c r="FX60"/>
  <c r="FU61"/>
  <c r="FY61" s="1"/>
  <c r="FW61"/>
  <c r="GU61" s="1"/>
  <c r="FX61"/>
  <c r="FU62"/>
  <c r="FY62" s="1"/>
  <c r="FW62"/>
  <c r="GU62" s="1"/>
  <c r="FX62"/>
  <c r="FU63"/>
  <c r="FY63" s="1"/>
  <c r="FW63"/>
  <c r="GU63" s="1"/>
  <c r="FX63"/>
  <c r="FU64"/>
  <c r="FY64" s="1"/>
  <c r="FW64"/>
  <c r="GU64" s="1"/>
  <c r="FX64"/>
  <c r="FU65"/>
  <c r="FY65" s="1"/>
  <c r="FW65"/>
  <c r="GU65" s="1"/>
  <c r="FX65"/>
  <c r="FU66"/>
  <c r="FY66" s="1"/>
  <c r="FW66"/>
  <c r="GU66" s="1"/>
  <c r="FX66"/>
  <c r="FU67"/>
  <c r="FY67" s="1"/>
  <c r="FW67"/>
  <c r="GU67" s="1"/>
  <c r="FX67"/>
  <c r="FU68"/>
  <c r="FY68" s="1"/>
  <c r="FW68"/>
  <c r="GU68" s="1"/>
  <c r="FX68"/>
  <c r="GU400" l="1"/>
  <c r="GU401"/>
  <c r="GU402"/>
  <c r="GU403"/>
  <c r="GU404"/>
  <c r="GU405"/>
  <c r="GU406"/>
  <c r="GU407"/>
  <c r="GU408"/>
  <c r="GU409"/>
  <c r="GU410"/>
  <c r="GU411"/>
  <c r="GU412"/>
  <c r="GU413"/>
  <c r="GU414"/>
  <c r="GU415"/>
  <c r="GU416"/>
  <c r="GU417"/>
  <c r="GU418"/>
  <c r="GU419"/>
  <c r="GU420"/>
  <c r="GU421"/>
  <c r="GU422"/>
  <c r="GU423"/>
  <c r="GU424"/>
  <c r="GU425"/>
  <c r="GU426"/>
  <c r="GU427"/>
  <c r="GU428"/>
  <c r="GU429"/>
  <c r="GU430"/>
  <c r="GU431"/>
  <c r="GU432"/>
  <c r="GU433"/>
  <c r="GU434"/>
  <c r="GU435"/>
  <c r="GU436"/>
  <c r="GU437"/>
  <c r="GU438"/>
  <c r="GU439"/>
  <c r="GU440"/>
  <c r="GU441"/>
  <c r="GU442"/>
  <c r="GU443"/>
  <c r="GU444"/>
  <c r="GU445"/>
  <c r="GU446"/>
  <c r="GU13"/>
  <c r="FT11"/>
  <c r="FU79"/>
  <c r="FY79" s="1"/>
  <c r="FW79"/>
  <c r="GU79" s="1"/>
  <c r="FX79"/>
  <c r="FU80"/>
  <c r="FY80" s="1"/>
  <c r="FW80"/>
  <c r="GU80" s="1"/>
  <c r="FX80"/>
  <c r="FU81"/>
  <c r="FY81" s="1"/>
  <c r="FW81"/>
  <c r="GU81" s="1"/>
  <c r="FX81"/>
  <c r="FU82"/>
  <c r="FY82" s="1"/>
  <c r="FW82"/>
  <c r="GU82" s="1"/>
  <c r="FX82"/>
  <c r="FU83"/>
  <c r="FY83" s="1"/>
  <c r="FW83"/>
  <c r="GU83" s="1"/>
  <c r="FX83"/>
  <c r="FU84"/>
  <c r="FY84" s="1"/>
  <c r="FW84"/>
  <c r="GU84" s="1"/>
  <c r="FX84"/>
  <c r="FU85"/>
  <c r="FY85" s="1"/>
  <c r="FW85"/>
  <c r="GU85" s="1"/>
  <c r="FX85"/>
  <c r="FU86"/>
  <c r="FY86" s="1"/>
  <c r="FW86"/>
  <c r="GU86" s="1"/>
  <c r="FX86"/>
  <c r="FU87"/>
  <c r="FY87" s="1"/>
  <c r="FW87"/>
  <c r="GU87" s="1"/>
  <c r="FX87"/>
  <c r="FU88"/>
  <c r="FY88" s="1"/>
  <c r="FW88"/>
  <c r="GU88" s="1"/>
  <c r="FX88"/>
  <c r="FU89"/>
  <c r="FY89" s="1"/>
  <c r="FW89"/>
  <c r="GU89" s="1"/>
  <c r="FX89"/>
  <c r="FU90"/>
  <c r="FY90" s="1"/>
  <c r="FW90"/>
  <c r="GU90" s="1"/>
  <c r="FX90"/>
  <c r="FU91"/>
  <c r="FY91" s="1"/>
  <c r="FW91"/>
  <c r="GU91" s="1"/>
  <c r="FX91"/>
  <c r="FU92"/>
  <c r="FY92" s="1"/>
  <c r="FW92"/>
  <c r="GU92" s="1"/>
  <c r="FX92"/>
  <c r="FU93"/>
  <c r="FY93" s="1"/>
  <c r="FW93"/>
  <c r="GU93" s="1"/>
  <c r="FX93"/>
  <c r="FU94"/>
  <c r="FY94" s="1"/>
  <c r="FW94"/>
  <c r="GU94" s="1"/>
  <c r="FX94"/>
  <c r="FU95"/>
  <c r="FY95" s="1"/>
  <c r="FW95"/>
  <c r="GU95" s="1"/>
  <c r="FX95"/>
  <c r="FU96"/>
  <c r="FY96" s="1"/>
  <c r="FW96"/>
  <c r="GU96" s="1"/>
  <c r="FX96"/>
  <c r="FU97"/>
  <c r="FY97" s="1"/>
  <c r="FW97"/>
  <c r="GU97" s="1"/>
  <c r="FX97"/>
  <c r="FU98"/>
  <c r="FY98" s="1"/>
  <c r="FW98"/>
  <c r="GU98" s="1"/>
  <c r="FX98"/>
  <c r="FU99"/>
  <c r="FY99" s="1"/>
  <c r="FW99"/>
  <c r="GU99" s="1"/>
  <c r="FX99"/>
  <c r="FU100"/>
  <c r="FY100" s="1"/>
  <c r="FW100"/>
  <c r="GU100" s="1"/>
  <c r="FX100"/>
  <c r="FU101"/>
  <c r="FY101" s="1"/>
  <c r="FW101"/>
  <c r="GU101" s="1"/>
  <c r="FX101"/>
  <c r="FU102"/>
  <c r="FY102" s="1"/>
  <c r="FW102"/>
  <c r="GU102" s="1"/>
  <c r="FX102"/>
  <c r="FU103"/>
  <c r="FY103" s="1"/>
  <c r="FW103"/>
  <c r="GU103" s="1"/>
  <c r="FX103"/>
  <c r="FU104"/>
  <c r="FY104" s="1"/>
  <c r="FW104"/>
  <c r="GU104" s="1"/>
  <c r="FX104"/>
  <c r="FU105"/>
  <c r="FY105" s="1"/>
  <c r="FW105"/>
  <c r="GU105" s="1"/>
  <c r="FX105"/>
  <c r="FU106"/>
  <c r="FY106" s="1"/>
  <c r="FW106"/>
  <c r="GU106" s="1"/>
  <c r="FX106"/>
  <c r="FU107"/>
  <c r="FY107" s="1"/>
  <c r="FW107"/>
  <c r="GU107" s="1"/>
  <c r="FX107"/>
  <c r="FU108"/>
  <c r="FY108" s="1"/>
  <c r="FW108"/>
  <c r="GU108" s="1"/>
  <c r="FX108"/>
  <c r="FU109"/>
  <c r="FY109" s="1"/>
  <c r="FW109"/>
  <c r="GU109" s="1"/>
  <c r="FX109"/>
  <c r="FU110"/>
  <c r="FY110" s="1"/>
  <c r="FW110"/>
  <c r="GU110" s="1"/>
  <c r="FX110"/>
  <c r="FU111"/>
  <c r="FY111" s="1"/>
  <c r="FW111"/>
  <c r="GU111" s="1"/>
  <c r="FX111"/>
  <c r="FU112"/>
  <c r="FY112" s="1"/>
  <c r="FW112"/>
  <c r="GU112" s="1"/>
  <c r="FX112"/>
  <c r="FU113"/>
  <c r="FY113" s="1"/>
  <c r="FW113"/>
  <c r="GU113" s="1"/>
  <c r="FX113"/>
  <c r="FU114"/>
  <c r="FY114" s="1"/>
  <c r="FW114"/>
  <c r="GU114" s="1"/>
  <c r="FX114"/>
  <c r="FU115"/>
  <c r="FY115" s="1"/>
  <c r="FW115"/>
  <c r="GU115" s="1"/>
  <c r="FX115"/>
  <c r="FU116"/>
  <c r="FY116" s="1"/>
  <c r="FW116"/>
  <c r="GU116" s="1"/>
  <c r="FX116"/>
  <c r="FU117"/>
  <c r="FY117" s="1"/>
  <c r="FW117"/>
  <c r="GU117" s="1"/>
  <c r="FX117"/>
  <c r="FU118"/>
  <c r="FY118" s="1"/>
  <c r="FW118"/>
  <c r="GU118" s="1"/>
  <c r="FX118"/>
  <c r="FU119"/>
  <c r="FY119" s="1"/>
  <c r="FW119"/>
  <c r="GU119" s="1"/>
  <c r="FX119"/>
  <c r="FU120"/>
  <c r="FY120" s="1"/>
  <c r="FW120"/>
  <c r="GU120" s="1"/>
  <c r="FX120"/>
  <c r="FU121"/>
  <c r="FY121" s="1"/>
  <c r="FW121"/>
  <c r="GU121" s="1"/>
  <c r="FX121"/>
  <c r="FU122"/>
  <c r="FY122" s="1"/>
  <c r="FW122"/>
  <c r="GU122" s="1"/>
  <c r="FX122"/>
  <c r="FU123"/>
  <c r="FY123" s="1"/>
  <c r="FW123"/>
  <c r="GU123" s="1"/>
  <c r="FX123"/>
  <c r="FU124"/>
  <c r="FY124" s="1"/>
  <c r="FW124"/>
  <c r="GU124" s="1"/>
  <c r="FX124"/>
  <c r="FU125"/>
  <c r="FY125" s="1"/>
  <c r="FW125"/>
  <c r="GU125" s="1"/>
  <c r="FX125"/>
  <c r="FU126"/>
  <c r="FY126" s="1"/>
  <c r="FW126"/>
  <c r="GU126" s="1"/>
  <c r="FX126"/>
  <c r="FU127"/>
  <c r="FY127" s="1"/>
  <c r="FW127"/>
  <c r="GU127" s="1"/>
  <c r="FX127"/>
  <c r="FU128"/>
  <c r="FY128" s="1"/>
  <c r="FW128"/>
  <c r="GU128" s="1"/>
  <c r="FX128"/>
  <c r="FU129"/>
  <c r="FY129" s="1"/>
  <c r="FW129"/>
  <c r="GU129" s="1"/>
  <c r="FX129"/>
  <c r="FU130"/>
  <c r="FY130" s="1"/>
  <c r="FW130"/>
  <c r="GU130" s="1"/>
  <c r="FX130"/>
  <c r="FU131"/>
  <c r="FY131" s="1"/>
  <c r="FW131"/>
  <c r="GU131" s="1"/>
  <c r="FX131"/>
  <c r="FU132"/>
  <c r="FY132" s="1"/>
  <c r="FW132"/>
  <c r="GU132" s="1"/>
  <c r="FX132"/>
  <c r="FU133"/>
  <c r="FY133" s="1"/>
  <c r="FW133"/>
  <c r="GU133" s="1"/>
  <c r="FX133"/>
  <c r="FU134"/>
  <c r="FY134" s="1"/>
  <c r="FW134"/>
  <c r="GU134" s="1"/>
  <c r="FX134"/>
  <c r="FU135"/>
  <c r="FY135" s="1"/>
  <c r="FW135"/>
  <c r="GU135" s="1"/>
  <c r="FX135"/>
  <c r="FU136"/>
  <c r="FY136" s="1"/>
  <c r="FW136"/>
  <c r="GU136" s="1"/>
  <c r="FX136"/>
  <c r="FU137"/>
  <c r="FY137" s="1"/>
  <c r="FW137"/>
  <c r="GU137" s="1"/>
  <c r="FX137"/>
  <c r="FU138"/>
  <c r="FY138" s="1"/>
  <c r="FW138"/>
  <c r="GU138" s="1"/>
  <c r="FX138"/>
  <c r="FU139"/>
  <c r="FY139" s="1"/>
  <c r="FW139"/>
  <c r="GU139" s="1"/>
  <c r="FX139"/>
  <c r="FU140"/>
  <c r="FY140" s="1"/>
  <c r="FW140"/>
  <c r="GU140" s="1"/>
  <c r="FX140"/>
  <c r="FU141"/>
  <c r="FY141" s="1"/>
  <c r="FW141"/>
  <c r="GU141" s="1"/>
  <c r="FX141"/>
  <c r="FU142"/>
  <c r="FY142" s="1"/>
  <c r="FW142"/>
  <c r="GU142" s="1"/>
  <c r="FX142"/>
  <c r="FU143"/>
  <c r="FY143" s="1"/>
  <c r="FW143"/>
  <c r="GU143" s="1"/>
  <c r="FX143"/>
  <c r="FU144"/>
  <c r="FY144" s="1"/>
  <c r="FW144"/>
  <c r="GU144" s="1"/>
  <c r="FX144"/>
  <c r="FU145"/>
  <c r="FY145" s="1"/>
  <c r="FW145"/>
  <c r="GU145" s="1"/>
  <c r="FX145"/>
  <c r="FU146"/>
  <c r="FY146" s="1"/>
  <c r="FW146"/>
  <c r="GU146" s="1"/>
  <c r="FX146"/>
  <c r="FU147"/>
  <c r="FY147" s="1"/>
  <c r="FW147"/>
  <c r="GU147" s="1"/>
  <c r="FX147"/>
  <c r="FU148"/>
  <c r="FY148" s="1"/>
  <c r="FW148"/>
  <c r="GU148" s="1"/>
  <c r="FX148"/>
  <c r="FU149"/>
  <c r="FY149" s="1"/>
  <c r="FW149"/>
  <c r="GU149" s="1"/>
  <c r="FX149"/>
  <c r="FU150"/>
  <c r="FY150" s="1"/>
  <c r="FW150"/>
  <c r="GU150" s="1"/>
  <c r="FX150"/>
  <c r="FU151"/>
  <c r="FY151" s="1"/>
  <c r="FW151"/>
  <c r="GU151" s="1"/>
  <c r="FX151"/>
  <c r="FU152"/>
  <c r="FY152" s="1"/>
  <c r="FW152"/>
  <c r="GU152" s="1"/>
  <c r="FX152"/>
  <c r="FU153"/>
  <c r="FY153" s="1"/>
  <c r="FW153"/>
  <c r="GU153" s="1"/>
  <c r="FX153"/>
  <c r="FU154"/>
  <c r="FY154" s="1"/>
  <c r="FW154"/>
  <c r="GU154" s="1"/>
  <c r="FX154"/>
  <c r="FU155"/>
  <c r="FY155" s="1"/>
  <c r="FW155"/>
  <c r="GU155" s="1"/>
  <c r="FX155"/>
  <c r="FU156"/>
  <c r="FY156" s="1"/>
  <c r="FW156"/>
  <c r="GU156" s="1"/>
  <c r="FX156"/>
  <c r="FU157"/>
  <c r="FY157" s="1"/>
  <c r="FW157"/>
  <c r="GU157" s="1"/>
  <c r="FX157"/>
  <c r="FU158"/>
  <c r="FY158" s="1"/>
  <c r="FW158"/>
  <c r="GU158" s="1"/>
  <c r="FX158"/>
  <c r="FU159"/>
  <c r="FY159" s="1"/>
  <c r="FW159"/>
  <c r="GU159" s="1"/>
  <c r="FX159"/>
  <c r="FU160"/>
  <c r="FY160" s="1"/>
  <c r="FW160"/>
  <c r="GU160" s="1"/>
  <c r="FX160"/>
  <c r="FU161"/>
  <c r="FY161" s="1"/>
  <c r="FW161"/>
  <c r="GU161" s="1"/>
  <c r="FX161"/>
  <c r="FU162"/>
  <c r="FY162" s="1"/>
  <c r="FW162"/>
  <c r="GU162" s="1"/>
  <c r="FX162"/>
  <c r="FU163"/>
  <c r="FY163" s="1"/>
  <c r="FW163"/>
  <c r="GU163" s="1"/>
  <c r="FX163"/>
  <c r="FU164"/>
  <c r="FY164" s="1"/>
  <c r="FW164"/>
  <c r="GU164" s="1"/>
  <c r="FX164"/>
  <c r="FU165"/>
  <c r="FY165" s="1"/>
  <c r="FW165"/>
  <c r="GU165" s="1"/>
  <c r="FX165"/>
  <c r="FU166"/>
  <c r="FY166" s="1"/>
  <c r="FW166"/>
  <c r="GU166" s="1"/>
  <c r="FX166"/>
  <c r="FU167"/>
  <c r="FY167" s="1"/>
  <c r="FW167"/>
  <c r="GU167" s="1"/>
  <c r="FX167"/>
  <c r="FU168"/>
  <c r="FY168" s="1"/>
  <c r="FW168"/>
  <c r="GU168" s="1"/>
  <c r="FX168"/>
  <c r="FU169"/>
  <c r="FY169" s="1"/>
  <c r="FW169"/>
  <c r="GU169" s="1"/>
  <c r="FX169"/>
  <c r="FU170"/>
  <c r="FY170" s="1"/>
  <c r="FW170"/>
  <c r="GU170" s="1"/>
  <c r="FX170"/>
  <c r="FU171"/>
  <c r="FY171" s="1"/>
  <c r="FW171"/>
  <c r="GU171" s="1"/>
  <c r="FX171"/>
  <c r="FU172"/>
  <c r="FY172" s="1"/>
  <c r="FW172"/>
  <c r="GU172" s="1"/>
  <c r="FX172"/>
  <c r="FU173"/>
  <c r="FY173" s="1"/>
  <c r="FW173"/>
  <c r="GU173" s="1"/>
  <c r="FX173"/>
  <c r="FU174"/>
  <c r="FY174" s="1"/>
  <c r="FW174"/>
  <c r="GU174" s="1"/>
  <c r="FX174"/>
  <c r="FU175"/>
  <c r="FY175" s="1"/>
  <c r="FW175"/>
  <c r="GU175" s="1"/>
  <c r="FX175"/>
  <c r="FU176"/>
  <c r="FY176" s="1"/>
  <c r="FW176"/>
  <c r="GU176" s="1"/>
  <c r="FX176"/>
  <c r="FU177"/>
  <c r="FY177" s="1"/>
  <c r="FW177"/>
  <c r="GU177" s="1"/>
  <c r="FX177"/>
  <c r="FU178"/>
  <c r="FY178" s="1"/>
  <c r="FW178"/>
  <c r="GU178" s="1"/>
  <c r="FX178"/>
  <c r="FU179"/>
  <c r="FY179" s="1"/>
  <c r="FW179"/>
  <c r="GU179" s="1"/>
  <c r="FX179"/>
  <c r="FU180"/>
  <c r="FY180" s="1"/>
  <c r="FW180"/>
  <c r="GU180" s="1"/>
  <c r="FX180"/>
  <c r="FU181"/>
  <c r="FY181" s="1"/>
  <c r="FW181"/>
  <c r="GU181" s="1"/>
  <c r="FX181"/>
  <c r="FU182"/>
  <c r="FY182" s="1"/>
  <c r="FW182"/>
  <c r="GU182" s="1"/>
  <c r="FX182"/>
  <c r="FU183"/>
  <c r="FY183" s="1"/>
  <c r="FW183"/>
  <c r="GU183" s="1"/>
  <c r="FX183"/>
  <c r="FU184"/>
  <c r="FY184" s="1"/>
  <c r="FW184"/>
  <c r="GU184" s="1"/>
  <c r="FX184"/>
  <c r="FU185"/>
  <c r="FY185" s="1"/>
  <c r="FW185"/>
  <c r="GU185" s="1"/>
  <c r="FX185"/>
  <c r="FU186"/>
  <c r="FY186" s="1"/>
  <c r="FW186"/>
  <c r="GU186" s="1"/>
  <c r="FX186"/>
  <c r="FU187"/>
  <c r="FY187" s="1"/>
  <c r="FW187"/>
  <c r="GU187" s="1"/>
  <c r="FX187"/>
  <c r="FU188"/>
  <c r="FY188" s="1"/>
  <c r="FW188"/>
  <c r="GU188" s="1"/>
  <c r="FX188"/>
  <c r="FU189"/>
  <c r="FY189" s="1"/>
  <c r="FW189"/>
  <c r="GU189" s="1"/>
  <c r="FX189"/>
  <c r="FU190"/>
  <c r="FY190" s="1"/>
  <c r="FW190"/>
  <c r="GU190" s="1"/>
  <c r="FX190"/>
  <c r="FU191"/>
  <c r="FY191" s="1"/>
  <c r="FW191"/>
  <c r="GU191" s="1"/>
  <c r="FX191"/>
  <c r="FU192"/>
  <c r="FY192" s="1"/>
  <c r="FW192"/>
  <c r="GU192" s="1"/>
  <c r="FX192"/>
  <c r="FU193"/>
  <c r="FY193" s="1"/>
  <c r="FW193"/>
  <c r="GU193" s="1"/>
  <c r="FX193"/>
  <c r="FU194"/>
  <c r="FY194" s="1"/>
  <c r="FW194"/>
  <c r="GU194" s="1"/>
  <c r="FX194"/>
  <c r="FU195"/>
  <c r="FY195" s="1"/>
  <c r="FW195"/>
  <c r="GU195" s="1"/>
  <c r="FX195"/>
  <c r="FU196"/>
  <c r="FY196" s="1"/>
  <c r="FW196"/>
  <c r="GU196" s="1"/>
  <c r="FX196"/>
  <c r="FU197"/>
  <c r="FY197" s="1"/>
  <c r="FW197"/>
  <c r="GU197" s="1"/>
  <c r="FX197"/>
  <c r="FU198"/>
  <c r="FY198" s="1"/>
  <c r="FW198"/>
  <c r="GU198" s="1"/>
  <c r="FX198"/>
  <c r="FU199"/>
  <c r="FY199" s="1"/>
  <c r="FW199"/>
  <c r="GU199" s="1"/>
  <c r="FX199"/>
  <c r="FU200"/>
  <c r="FY200" s="1"/>
  <c r="FW200"/>
  <c r="GU200" s="1"/>
  <c r="FX200"/>
  <c r="FU201"/>
  <c r="FY201" s="1"/>
  <c r="FW201"/>
  <c r="GU201" s="1"/>
  <c r="FX201"/>
  <c r="FU202"/>
  <c r="FY202" s="1"/>
  <c r="FW202"/>
  <c r="GU202" s="1"/>
  <c r="FX202"/>
  <c r="FU203"/>
  <c r="FY203" s="1"/>
  <c r="FW203"/>
  <c r="GU203" s="1"/>
  <c r="FX203"/>
  <c r="FU204"/>
  <c r="FY204" s="1"/>
  <c r="FW204"/>
  <c r="GU204" s="1"/>
  <c r="FX204"/>
  <c r="FU205"/>
  <c r="FY205" s="1"/>
  <c r="FW205"/>
  <c r="GU205" s="1"/>
  <c r="FX205"/>
  <c r="FU206"/>
  <c r="FY206" s="1"/>
  <c r="FW206"/>
  <c r="GU206" s="1"/>
  <c r="FX206"/>
  <c r="FU207"/>
  <c r="FY207" s="1"/>
  <c r="FW207"/>
  <c r="GU207" s="1"/>
  <c r="FX207"/>
  <c r="FU208"/>
  <c r="FY208" s="1"/>
  <c r="FW208"/>
  <c r="GU208" s="1"/>
  <c r="FX208"/>
  <c r="FU209"/>
  <c r="FY209" s="1"/>
  <c r="FW209"/>
  <c r="GU209" s="1"/>
  <c r="FX209"/>
  <c r="FU210"/>
  <c r="FY210" s="1"/>
  <c r="FW210"/>
  <c r="GU210" s="1"/>
  <c r="FX210"/>
  <c r="FU211"/>
  <c r="FY211" s="1"/>
  <c r="FW211"/>
  <c r="GU211" s="1"/>
  <c r="FX211"/>
  <c r="FU212"/>
  <c r="FY212" s="1"/>
  <c r="FW212"/>
  <c r="GU212" s="1"/>
  <c r="FX212"/>
  <c r="FU213"/>
  <c r="FY213" s="1"/>
  <c r="FW213"/>
  <c r="GU213" s="1"/>
  <c r="FX213"/>
  <c r="FU214"/>
  <c r="FY214" s="1"/>
  <c r="FW214"/>
  <c r="GU214" s="1"/>
  <c r="FX214"/>
  <c r="FU215"/>
  <c r="FY215" s="1"/>
  <c r="FW215"/>
  <c r="GU215" s="1"/>
  <c r="FX215"/>
  <c r="FU216"/>
  <c r="FY216" s="1"/>
  <c r="FW216"/>
  <c r="GU216" s="1"/>
  <c r="FX216"/>
  <c r="FU217"/>
  <c r="FY217" s="1"/>
  <c r="FW217"/>
  <c r="GU217" s="1"/>
  <c r="FX217"/>
  <c r="FU218"/>
  <c r="FY218" s="1"/>
  <c r="FW218"/>
  <c r="GU218" s="1"/>
  <c r="FX218"/>
  <c r="FU219"/>
  <c r="FY219" s="1"/>
  <c r="FW219"/>
  <c r="GU219" s="1"/>
  <c r="FX219"/>
  <c r="FU220"/>
  <c r="FY220" s="1"/>
  <c r="FW220"/>
  <c r="GU220" s="1"/>
  <c r="FX220"/>
  <c r="FU221"/>
  <c r="FY221" s="1"/>
  <c r="FW221"/>
  <c r="GU221" s="1"/>
  <c r="FX221"/>
  <c r="FU222"/>
  <c r="FY222" s="1"/>
  <c r="FW222"/>
  <c r="GU222" s="1"/>
  <c r="FX222"/>
  <c r="FU223"/>
  <c r="FY223" s="1"/>
  <c r="FW223"/>
  <c r="GU223" s="1"/>
  <c r="FX223"/>
  <c r="FU224"/>
  <c r="FY224" s="1"/>
  <c r="FW224"/>
  <c r="GU224" s="1"/>
  <c r="FX224"/>
  <c r="FU225"/>
  <c r="FY225" s="1"/>
  <c r="FW225"/>
  <c r="GU225" s="1"/>
  <c r="FX225"/>
  <c r="FU226"/>
  <c r="FY226" s="1"/>
  <c r="FW226"/>
  <c r="GU226" s="1"/>
  <c r="FX226"/>
  <c r="FU227"/>
  <c r="FY227" s="1"/>
  <c r="FW227"/>
  <c r="GU227" s="1"/>
  <c r="FX227"/>
  <c r="FU228"/>
  <c r="FY228" s="1"/>
  <c r="FW228"/>
  <c r="GU228" s="1"/>
  <c r="FX228"/>
  <c r="FU229"/>
  <c r="FY229" s="1"/>
  <c r="FW229"/>
  <c r="GU229" s="1"/>
  <c r="FX229"/>
  <c r="FU230"/>
  <c r="FY230" s="1"/>
  <c r="FW230"/>
  <c r="GU230" s="1"/>
  <c r="FX230"/>
  <c r="FU231"/>
  <c r="FY231" s="1"/>
  <c r="FW231"/>
  <c r="GU231" s="1"/>
  <c r="FX231"/>
  <c r="FU232"/>
  <c r="FY232" s="1"/>
  <c r="FW232"/>
  <c r="GU232" s="1"/>
  <c r="FX232"/>
  <c r="FU233"/>
  <c r="FY233" s="1"/>
  <c r="FW233"/>
  <c r="GU233" s="1"/>
  <c r="FX233"/>
  <c r="FU234"/>
  <c r="FY234" s="1"/>
  <c r="FW234"/>
  <c r="GU234" s="1"/>
  <c r="FX234"/>
  <c r="FU235"/>
  <c r="FY235" s="1"/>
  <c r="FW235"/>
  <c r="GU235" s="1"/>
  <c r="FX235"/>
  <c r="FU236"/>
  <c r="FY236" s="1"/>
  <c r="FW236"/>
  <c r="GU236" s="1"/>
  <c r="FX236"/>
  <c r="FU237"/>
  <c r="FY237" s="1"/>
  <c r="FW237"/>
  <c r="GU237" s="1"/>
  <c r="FX237"/>
  <c r="FU238"/>
  <c r="FY238" s="1"/>
  <c r="FW238"/>
  <c r="GU238" s="1"/>
  <c r="FX238"/>
  <c r="FU239"/>
  <c r="FY239" s="1"/>
  <c r="FW239"/>
  <c r="GU239" s="1"/>
  <c r="FX239"/>
  <c r="FU240"/>
  <c r="FY240" s="1"/>
  <c r="FW240"/>
  <c r="GU240" s="1"/>
  <c r="FX240"/>
  <c r="FU241"/>
  <c r="FY241" s="1"/>
  <c r="FW241"/>
  <c r="GU241" s="1"/>
  <c r="FX241"/>
  <c r="FU242"/>
  <c r="FY242" s="1"/>
  <c r="FW242"/>
  <c r="GU242" s="1"/>
  <c r="FX242"/>
  <c r="FU243"/>
  <c r="FY243" s="1"/>
  <c r="FW243"/>
  <c r="GU243" s="1"/>
  <c r="FX243"/>
  <c r="FU244"/>
  <c r="FY244" s="1"/>
  <c r="FW244"/>
  <c r="GU244" s="1"/>
  <c r="FX244"/>
  <c r="FU245"/>
  <c r="FY245" s="1"/>
  <c r="FW245"/>
  <c r="GU245" s="1"/>
  <c r="FX245"/>
  <c r="FU246"/>
  <c r="FY246" s="1"/>
  <c r="FW246"/>
  <c r="GU246" s="1"/>
  <c r="FX246"/>
  <c r="FU247"/>
  <c r="FY247" s="1"/>
  <c r="FW247"/>
  <c r="GU247" s="1"/>
  <c r="FX247"/>
  <c r="FU248"/>
  <c r="FY248" s="1"/>
  <c r="FW248"/>
  <c r="GU248" s="1"/>
  <c r="FX248"/>
  <c r="FU249"/>
  <c r="FY249" s="1"/>
  <c r="FW249"/>
  <c r="GU249" s="1"/>
  <c r="FX249"/>
  <c r="FU250"/>
  <c r="FY250" s="1"/>
  <c r="FW250"/>
  <c r="GU250" s="1"/>
  <c r="FX250"/>
  <c r="FU251"/>
  <c r="FY251" s="1"/>
  <c r="FW251"/>
  <c r="GU251" s="1"/>
  <c r="FX251"/>
  <c r="FU252"/>
  <c r="FY252" s="1"/>
  <c r="FW252"/>
  <c r="GU252" s="1"/>
  <c r="FX252"/>
  <c r="FU253"/>
  <c r="FY253" s="1"/>
  <c r="FW253"/>
  <c r="GU253" s="1"/>
  <c r="FX253"/>
  <c r="FU254"/>
  <c r="FY254" s="1"/>
  <c r="FW254"/>
  <c r="GU254" s="1"/>
  <c r="FX254"/>
  <c r="FU255"/>
  <c r="FY255" s="1"/>
  <c r="FW255"/>
  <c r="GU255" s="1"/>
  <c r="FX255"/>
  <c r="FU256"/>
  <c r="FY256" s="1"/>
  <c r="FW256"/>
  <c r="GU256" s="1"/>
  <c r="FX256"/>
  <c r="FU257"/>
  <c r="FY257" s="1"/>
  <c r="FW257"/>
  <c r="GU257" s="1"/>
  <c r="FX257"/>
  <c r="FU258"/>
  <c r="FY258" s="1"/>
  <c r="FW258"/>
  <c r="GU258" s="1"/>
  <c r="FX258"/>
  <c r="FU259"/>
  <c r="FY259" s="1"/>
  <c r="FW259"/>
  <c r="GU259" s="1"/>
  <c r="FX259"/>
  <c r="FU260"/>
  <c r="FY260" s="1"/>
  <c r="FW260"/>
  <c r="GU260" s="1"/>
  <c r="FX260"/>
  <c r="FU261"/>
  <c r="FY261" s="1"/>
  <c r="FW261"/>
  <c r="GU261" s="1"/>
  <c r="FX261"/>
  <c r="FU262"/>
  <c r="FY262" s="1"/>
  <c r="FW262"/>
  <c r="GU262" s="1"/>
  <c r="FX262"/>
  <c r="FU263"/>
  <c r="FY263" s="1"/>
  <c r="FW263"/>
  <c r="GU263" s="1"/>
  <c r="FX263"/>
  <c r="FU264"/>
  <c r="FY264" s="1"/>
  <c r="FW264"/>
  <c r="GU264" s="1"/>
  <c r="FX264"/>
  <c r="FU265"/>
  <c r="FY265" s="1"/>
  <c r="FW265"/>
  <c r="GU265" s="1"/>
  <c r="FX265"/>
  <c r="FU266"/>
  <c r="FY266" s="1"/>
  <c r="FW266"/>
  <c r="GU266" s="1"/>
  <c r="FX266"/>
  <c r="FU267"/>
  <c r="FY267" s="1"/>
  <c r="FW267"/>
  <c r="GU267" s="1"/>
  <c r="FX267"/>
  <c r="FU268"/>
  <c r="FY268" s="1"/>
  <c r="FW268"/>
  <c r="GU268" s="1"/>
  <c r="FX268"/>
  <c r="FU269"/>
  <c r="FY269" s="1"/>
  <c r="FW269"/>
  <c r="GU269" s="1"/>
  <c r="FX269"/>
  <c r="FU270"/>
  <c r="FY270" s="1"/>
  <c r="FW270"/>
  <c r="GU270" s="1"/>
  <c r="FX270"/>
  <c r="FU271"/>
  <c r="FY271" s="1"/>
  <c r="FW271"/>
  <c r="GU271" s="1"/>
  <c r="FX271"/>
  <c r="FU272"/>
  <c r="FY272" s="1"/>
  <c r="FW272"/>
  <c r="GU272" s="1"/>
  <c r="FX272"/>
  <c r="FU273"/>
  <c r="FY273" s="1"/>
  <c r="FW273"/>
  <c r="GU273" s="1"/>
  <c r="FX273"/>
  <c r="FU274"/>
  <c r="FY274" s="1"/>
  <c r="FW274"/>
  <c r="GU274" s="1"/>
  <c r="FX274"/>
  <c r="FU275"/>
  <c r="FY275" s="1"/>
  <c r="FW275"/>
  <c r="GU275" s="1"/>
  <c r="FX275"/>
  <c r="FU276"/>
  <c r="FY276" s="1"/>
  <c r="FW276"/>
  <c r="GU276" s="1"/>
  <c r="FX276"/>
  <c r="FU277"/>
  <c r="FY277" s="1"/>
  <c r="FW277"/>
  <c r="GU277" s="1"/>
  <c r="FX277"/>
  <c r="FU278"/>
  <c r="FY278" s="1"/>
  <c r="FW278"/>
  <c r="GU278" s="1"/>
  <c r="FX278"/>
  <c r="FU279"/>
  <c r="FY279" s="1"/>
  <c r="FW279"/>
  <c r="GU279" s="1"/>
  <c r="FX279"/>
  <c r="FU280"/>
  <c r="FY280" s="1"/>
  <c r="FW280"/>
  <c r="GU280" s="1"/>
  <c r="FX280"/>
  <c r="FU281"/>
  <c r="FY281" s="1"/>
  <c r="FW281"/>
  <c r="GU281" s="1"/>
  <c r="FX281"/>
  <c r="FU282"/>
  <c r="FY282" s="1"/>
  <c r="FW282"/>
  <c r="GU282" s="1"/>
  <c r="FX282"/>
  <c r="FU283"/>
  <c r="FY283" s="1"/>
  <c r="FW283"/>
  <c r="GU283" s="1"/>
  <c r="FX283"/>
  <c r="FU284"/>
  <c r="FY284" s="1"/>
  <c r="FW284"/>
  <c r="GU284" s="1"/>
  <c r="FX284"/>
  <c r="FU285"/>
  <c r="FY285" s="1"/>
  <c r="FW285"/>
  <c r="GU285" s="1"/>
  <c r="FX285"/>
  <c r="FU286"/>
  <c r="FY286" s="1"/>
  <c r="FW286"/>
  <c r="GU286" s="1"/>
  <c r="FX286"/>
  <c r="FU287"/>
  <c r="FY287" s="1"/>
  <c r="FW287"/>
  <c r="GU287" s="1"/>
  <c r="FX287"/>
  <c r="FU288"/>
  <c r="FY288" s="1"/>
  <c r="FW288"/>
  <c r="GU288" s="1"/>
  <c r="FX288"/>
  <c r="FU289"/>
  <c r="FY289" s="1"/>
  <c r="FW289"/>
  <c r="GU289" s="1"/>
  <c r="FX289"/>
  <c r="FU290"/>
  <c r="FY290" s="1"/>
  <c r="FW290"/>
  <c r="GU290" s="1"/>
  <c r="FX290"/>
  <c r="FU291"/>
  <c r="FY291" s="1"/>
  <c r="FW291"/>
  <c r="GU291" s="1"/>
  <c r="FX291"/>
  <c r="FU292"/>
  <c r="FY292" s="1"/>
  <c r="FW292"/>
  <c r="GU292" s="1"/>
  <c r="FX292"/>
  <c r="FU293"/>
  <c r="FY293" s="1"/>
  <c r="FW293"/>
  <c r="GU293" s="1"/>
  <c r="FX293"/>
  <c r="FU294"/>
  <c r="FY294" s="1"/>
  <c r="FW294"/>
  <c r="GU294" s="1"/>
  <c r="FX294"/>
  <c r="FU295"/>
  <c r="FY295" s="1"/>
  <c r="FW295"/>
  <c r="GU295" s="1"/>
  <c r="FX295"/>
  <c r="FU296"/>
  <c r="FY296" s="1"/>
  <c r="FW296"/>
  <c r="GU296" s="1"/>
  <c r="FX296"/>
  <c r="FU297"/>
  <c r="FY297" s="1"/>
  <c r="FW297"/>
  <c r="GU297" s="1"/>
  <c r="FX297"/>
  <c r="FU298"/>
  <c r="FY298" s="1"/>
  <c r="FW298"/>
  <c r="GU298" s="1"/>
  <c r="FX298"/>
  <c r="FU299"/>
  <c r="FY299" s="1"/>
  <c r="FW299"/>
  <c r="GU299" s="1"/>
  <c r="FX299"/>
  <c r="FU300"/>
  <c r="FY300" s="1"/>
  <c r="FW300"/>
  <c r="GU300" s="1"/>
  <c r="FX300"/>
  <c r="FU301"/>
  <c r="FY301" s="1"/>
  <c r="FW301"/>
  <c r="GU301" s="1"/>
  <c r="FX301"/>
  <c r="FU302"/>
  <c r="FY302" s="1"/>
  <c r="FW302"/>
  <c r="GU302" s="1"/>
  <c r="FX302"/>
  <c r="FU303"/>
  <c r="FY303" s="1"/>
  <c r="FW303"/>
  <c r="GU303" s="1"/>
  <c r="FX303"/>
  <c r="FU304"/>
  <c r="FY304" s="1"/>
  <c r="FW304"/>
  <c r="GU304" s="1"/>
  <c r="FX304"/>
  <c r="FU305"/>
  <c r="FY305" s="1"/>
  <c r="FW305"/>
  <c r="GU305" s="1"/>
  <c r="FX305"/>
  <c r="FU306"/>
  <c r="FY306" s="1"/>
  <c r="FW306"/>
  <c r="GU306" s="1"/>
  <c r="FX306"/>
  <c r="FU307"/>
  <c r="FY307" s="1"/>
  <c r="FW307"/>
  <c r="GU307" s="1"/>
  <c r="FX307"/>
  <c r="FU308"/>
  <c r="FY308" s="1"/>
  <c r="FW308"/>
  <c r="GU308" s="1"/>
  <c r="FX308"/>
  <c r="FU309"/>
  <c r="FY309" s="1"/>
  <c r="FW309"/>
  <c r="GU309" s="1"/>
  <c r="FX309"/>
  <c r="FU310"/>
  <c r="FY310" s="1"/>
  <c r="FW310"/>
  <c r="GU310" s="1"/>
  <c r="FX310"/>
  <c r="FU311"/>
  <c r="FY311" s="1"/>
  <c r="FW311"/>
  <c r="GU311" s="1"/>
  <c r="FX311"/>
  <c r="FU312"/>
  <c r="FY312" s="1"/>
  <c r="FW312"/>
  <c r="GU312" s="1"/>
  <c r="FX312"/>
  <c r="FU313"/>
  <c r="FY313" s="1"/>
  <c r="FW313"/>
  <c r="GU313" s="1"/>
  <c r="FX313"/>
  <c r="FU314"/>
  <c r="FY314" s="1"/>
  <c r="FW314"/>
  <c r="GU314" s="1"/>
  <c r="FX314"/>
  <c r="FU315"/>
  <c r="FY315" s="1"/>
  <c r="FW315"/>
  <c r="GU315" s="1"/>
  <c r="FX315"/>
  <c r="FU316"/>
  <c r="FY316" s="1"/>
  <c r="FW316"/>
  <c r="GU316" s="1"/>
  <c r="FX316"/>
  <c r="FU317"/>
  <c r="FY317" s="1"/>
  <c r="FW317"/>
  <c r="GU317" s="1"/>
  <c r="FX317"/>
  <c r="FU318"/>
  <c r="FY318" s="1"/>
  <c r="FW318"/>
  <c r="GU318" s="1"/>
  <c r="FX318"/>
  <c r="FU319"/>
  <c r="FY319" s="1"/>
  <c r="FW319"/>
  <c r="GU319" s="1"/>
  <c r="FX319"/>
  <c r="FU320"/>
  <c r="FY320" s="1"/>
  <c r="FW320"/>
  <c r="GU320" s="1"/>
  <c r="FX320"/>
  <c r="FU321"/>
  <c r="FY321" s="1"/>
  <c r="FW321"/>
  <c r="GU321" s="1"/>
  <c r="FX321"/>
  <c r="FU322"/>
  <c r="FY322" s="1"/>
  <c r="FW322"/>
  <c r="GU322" s="1"/>
  <c r="FX322"/>
  <c r="FU323"/>
  <c r="FY323" s="1"/>
  <c r="FW323"/>
  <c r="GU323" s="1"/>
  <c r="FX323"/>
  <c r="FU324"/>
  <c r="FY324" s="1"/>
  <c r="FW324"/>
  <c r="GU324" s="1"/>
  <c r="FX324"/>
  <c r="FU325"/>
  <c r="FY325" s="1"/>
  <c r="FW325"/>
  <c r="GU325" s="1"/>
  <c r="FX325"/>
  <c r="FU326"/>
  <c r="FY326" s="1"/>
  <c r="FW326"/>
  <c r="GU326" s="1"/>
  <c r="FX326"/>
  <c r="FU327"/>
  <c r="FY327" s="1"/>
  <c r="FW327"/>
  <c r="GU327" s="1"/>
  <c r="FX327"/>
  <c r="FU328"/>
  <c r="FY328" s="1"/>
  <c r="FW328"/>
  <c r="GU328" s="1"/>
  <c r="FX328"/>
  <c r="FU329"/>
  <c r="FY329" s="1"/>
  <c r="FW329"/>
  <c r="GU329" s="1"/>
  <c r="FX329"/>
  <c r="FU330"/>
  <c r="FY330" s="1"/>
  <c r="FW330"/>
  <c r="GU330" s="1"/>
  <c r="FX330"/>
  <c r="FU331"/>
  <c r="FY331" s="1"/>
  <c r="FW331"/>
  <c r="GU331" s="1"/>
  <c r="FX331"/>
  <c r="FU332"/>
  <c r="FY332" s="1"/>
  <c r="FW332"/>
  <c r="GU332" s="1"/>
  <c r="FX332"/>
  <c r="FU333"/>
  <c r="FY333" s="1"/>
  <c r="FW333"/>
  <c r="GU333" s="1"/>
  <c r="FX333"/>
  <c r="FU334"/>
  <c r="FY334" s="1"/>
  <c r="FW334"/>
  <c r="GU334" s="1"/>
  <c r="FX334"/>
  <c r="FU335"/>
  <c r="FY335" s="1"/>
  <c r="FW335"/>
  <c r="GU335" s="1"/>
  <c r="FX335"/>
  <c r="FU336"/>
  <c r="FY336" s="1"/>
  <c r="FW336"/>
  <c r="GU336" s="1"/>
  <c r="FX336"/>
  <c r="FU337"/>
  <c r="FY337" s="1"/>
  <c r="FW337"/>
  <c r="GU337" s="1"/>
  <c r="FX337"/>
  <c r="FU338"/>
  <c r="FY338" s="1"/>
  <c r="FW338"/>
  <c r="GU338" s="1"/>
  <c r="FX338"/>
  <c r="FU339"/>
  <c r="FY339" s="1"/>
  <c r="FW339"/>
  <c r="GU339" s="1"/>
  <c r="FX339"/>
  <c r="FU340"/>
  <c r="FY340" s="1"/>
  <c r="FW340"/>
  <c r="GU340" s="1"/>
  <c r="FX340"/>
  <c r="FU341"/>
  <c r="FY341" s="1"/>
  <c r="FW341"/>
  <c r="GU341" s="1"/>
  <c r="FX341"/>
  <c r="FU342"/>
  <c r="FY342" s="1"/>
  <c r="FW342"/>
  <c r="GU342" s="1"/>
  <c r="FX342"/>
  <c r="FU343"/>
  <c r="FY343" s="1"/>
  <c r="FW343"/>
  <c r="GU343" s="1"/>
  <c r="FX343"/>
  <c r="FU344"/>
  <c r="FY344" s="1"/>
  <c r="FW344"/>
  <c r="GU344" s="1"/>
  <c r="FX344"/>
  <c r="FU345"/>
  <c r="FY345" s="1"/>
  <c r="FW345"/>
  <c r="GU345" s="1"/>
  <c r="FX345"/>
  <c r="FU346"/>
  <c r="FY346" s="1"/>
  <c r="FW346"/>
  <c r="GU346" s="1"/>
  <c r="FX346"/>
  <c r="FU347"/>
  <c r="FY347" s="1"/>
  <c r="FW347"/>
  <c r="GU347" s="1"/>
  <c r="FX347"/>
  <c r="FU348"/>
  <c r="FY348" s="1"/>
  <c r="FW348"/>
  <c r="GU348" s="1"/>
  <c r="FX348"/>
  <c r="FU349"/>
  <c r="FY349" s="1"/>
  <c r="FW349"/>
  <c r="GU349" s="1"/>
  <c r="FX349"/>
  <c r="FU350"/>
  <c r="FY350" s="1"/>
  <c r="FW350"/>
  <c r="GU350" s="1"/>
  <c r="FX350"/>
  <c r="FU351"/>
  <c r="FY351" s="1"/>
  <c r="FW351"/>
  <c r="GU351" s="1"/>
  <c r="FX351"/>
  <c r="FU352"/>
  <c r="FY352" s="1"/>
  <c r="FW352"/>
  <c r="GU352" s="1"/>
  <c r="FX352"/>
  <c r="FU353"/>
  <c r="FY353" s="1"/>
  <c r="FW353"/>
  <c r="GU353" s="1"/>
  <c r="FX353"/>
  <c r="FU354"/>
  <c r="FY354" s="1"/>
  <c r="FW354"/>
  <c r="GU354" s="1"/>
  <c r="FX354"/>
  <c r="FU355"/>
  <c r="FY355" s="1"/>
  <c r="FW355"/>
  <c r="GU355" s="1"/>
  <c r="FX355"/>
  <c r="FU356"/>
  <c r="FY356" s="1"/>
  <c r="FW356"/>
  <c r="GU356" s="1"/>
  <c r="FX356"/>
  <c r="FU357"/>
  <c r="FY357" s="1"/>
  <c r="FW357"/>
  <c r="GU357" s="1"/>
  <c r="FX357"/>
  <c r="FU358"/>
  <c r="FY358" s="1"/>
  <c r="FW358"/>
  <c r="GU358" s="1"/>
  <c r="FX358"/>
  <c r="FU359"/>
  <c r="FY359" s="1"/>
  <c r="FW359"/>
  <c r="GU359" s="1"/>
  <c r="FX359"/>
  <c r="FU360"/>
  <c r="FY360" s="1"/>
  <c r="FW360"/>
  <c r="GU360" s="1"/>
  <c r="FX360"/>
  <c r="FU361"/>
  <c r="FY361" s="1"/>
  <c r="FW361"/>
  <c r="GU361" s="1"/>
  <c r="FX361"/>
  <c r="FU362"/>
  <c r="FY362" s="1"/>
  <c r="FW362"/>
  <c r="GU362" s="1"/>
  <c r="FX362"/>
  <c r="FU363"/>
  <c r="FY363" s="1"/>
  <c r="FW363"/>
  <c r="GU363" s="1"/>
  <c r="FX363"/>
  <c r="FU364"/>
  <c r="FY364" s="1"/>
  <c r="FW364"/>
  <c r="GU364" s="1"/>
  <c r="FX364"/>
  <c r="FU365"/>
  <c r="FY365" s="1"/>
  <c r="FW365"/>
  <c r="GU365" s="1"/>
  <c r="FX365"/>
  <c r="FU366"/>
  <c r="FY366" s="1"/>
  <c r="FW366"/>
  <c r="GU366" s="1"/>
  <c r="FX366"/>
  <c r="FU367"/>
  <c r="FY367" s="1"/>
  <c r="FW367"/>
  <c r="GU367" s="1"/>
  <c r="FX367"/>
  <c r="FU368"/>
  <c r="FY368" s="1"/>
  <c r="FW368"/>
  <c r="GU368" s="1"/>
  <c r="FX368"/>
  <c r="FU369"/>
  <c r="FY369" s="1"/>
  <c r="FW369"/>
  <c r="GU369" s="1"/>
  <c r="FX369"/>
  <c r="FU370"/>
  <c r="FY370" s="1"/>
  <c r="FW370"/>
  <c r="GU370" s="1"/>
  <c r="FX370"/>
  <c r="FU371"/>
  <c r="FY371" s="1"/>
  <c r="FW371"/>
  <c r="GU371" s="1"/>
  <c r="FX371"/>
  <c r="FU372"/>
  <c r="FY372" s="1"/>
  <c r="FW372"/>
  <c r="GU372" s="1"/>
  <c r="FX372"/>
  <c r="FU373"/>
  <c r="FY373" s="1"/>
  <c r="FW373"/>
  <c r="GU373" s="1"/>
  <c r="FX373"/>
  <c r="FU374"/>
  <c r="FY374" s="1"/>
  <c r="FW374"/>
  <c r="GU374" s="1"/>
  <c r="FX374"/>
  <c r="FU375"/>
  <c r="FY375" s="1"/>
  <c r="FW375"/>
  <c r="GU375" s="1"/>
  <c r="FX375"/>
  <c r="FU376"/>
  <c r="FY376" s="1"/>
  <c r="FW376"/>
  <c r="GU376" s="1"/>
  <c r="FX376"/>
  <c r="FU377"/>
  <c r="FY377" s="1"/>
  <c r="FW377"/>
  <c r="GU377" s="1"/>
  <c r="FX377"/>
  <c r="FU378"/>
  <c r="FY378" s="1"/>
  <c r="FW378"/>
  <c r="GU378" s="1"/>
  <c r="FX378"/>
  <c r="FU379"/>
  <c r="FY379" s="1"/>
  <c r="FW379"/>
  <c r="GU379" s="1"/>
  <c r="FX379"/>
  <c r="FU380"/>
  <c r="FY380" s="1"/>
  <c r="FW380"/>
  <c r="GU380" s="1"/>
  <c r="FX380"/>
  <c r="FU381"/>
  <c r="FY381" s="1"/>
  <c r="FW381"/>
  <c r="GU381" s="1"/>
  <c r="FX381"/>
  <c r="FU382"/>
  <c r="FY382" s="1"/>
  <c r="FW382"/>
  <c r="GU382" s="1"/>
  <c r="FX382"/>
  <c r="FU383"/>
  <c r="FY383" s="1"/>
  <c r="FW383"/>
  <c r="GU383" s="1"/>
  <c r="FX383"/>
  <c r="FU384"/>
  <c r="FY384" s="1"/>
  <c r="FW384"/>
  <c r="GU384" s="1"/>
  <c r="FX384"/>
  <c r="FU385"/>
  <c r="FY385" s="1"/>
  <c r="FW385"/>
  <c r="GU385" s="1"/>
  <c r="FX385"/>
  <c r="FU386"/>
  <c r="FY386" s="1"/>
  <c r="FW386"/>
  <c r="GU386" s="1"/>
  <c r="FX386"/>
  <c r="FU387"/>
  <c r="FY387" s="1"/>
  <c r="FW387"/>
  <c r="GU387" s="1"/>
  <c r="FX387"/>
  <c r="FU388"/>
  <c r="FY388" s="1"/>
  <c r="FW388"/>
  <c r="GU388" s="1"/>
  <c r="FX388"/>
  <c r="FU389"/>
  <c r="FY389" s="1"/>
  <c r="FW389"/>
  <c r="GU389" s="1"/>
  <c r="FX389"/>
  <c r="FU390"/>
  <c r="FY390" s="1"/>
  <c r="FW390"/>
  <c r="GU390" s="1"/>
  <c r="FX390"/>
  <c r="FU391"/>
  <c r="FY391" s="1"/>
  <c r="FW391"/>
  <c r="GU391" s="1"/>
  <c r="FX391"/>
  <c r="FU392"/>
  <c r="FY392" s="1"/>
  <c r="FW392"/>
  <c r="GU392" s="1"/>
  <c r="FX392"/>
  <c r="FU393"/>
  <c r="FY393" s="1"/>
  <c r="FW393"/>
  <c r="GU393" s="1"/>
  <c r="FX393"/>
  <c r="FU394"/>
  <c r="FY394" s="1"/>
  <c r="FW394"/>
  <c r="GU394" s="1"/>
  <c r="FX394"/>
  <c r="FU395"/>
  <c r="FY395" s="1"/>
  <c r="FW395"/>
  <c r="GU395" s="1"/>
  <c r="FX395"/>
  <c r="FU396"/>
  <c r="FY396" s="1"/>
  <c r="FW396"/>
  <c r="GU396" s="1"/>
  <c r="FX396"/>
  <c r="FU397"/>
  <c r="FY397" s="1"/>
  <c r="FW397"/>
  <c r="GU397" s="1"/>
  <c r="FX397"/>
  <c r="FU398"/>
  <c r="FY398" s="1"/>
  <c r="FW398"/>
  <c r="GU398" s="1"/>
  <c r="FX398"/>
  <c r="FU399"/>
  <c r="FY399" s="1"/>
  <c r="FW399"/>
  <c r="GU399" s="1"/>
  <c r="FX399"/>
  <c r="FU70"/>
  <c r="FY70" s="1"/>
  <c r="FW70"/>
  <c r="GU70" s="1"/>
  <c r="FX70"/>
  <c r="FU71"/>
  <c r="FY71" s="1"/>
  <c r="FW71"/>
  <c r="GU71" s="1"/>
  <c r="FX71"/>
  <c r="FU72"/>
  <c r="FY72" s="1"/>
  <c r="FW72"/>
  <c r="GU72" s="1"/>
  <c r="FX72"/>
  <c r="FU73"/>
  <c r="FY73" s="1"/>
  <c r="FW73"/>
  <c r="GU73" s="1"/>
  <c r="FX73"/>
  <c r="FU74"/>
  <c r="FY74" s="1"/>
  <c r="FW74"/>
  <c r="GU74" s="1"/>
  <c r="FX74"/>
  <c r="FU75"/>
  <c r="FY75" s="1"/>
  <c r="FW75"/>
  <c r="GU75" s="1"/>
  <c r="FX75"/>
  <c r="FU76"/>
  <c r="FY76" s="1"/>
  <c r="FW76"/>
  <c r="GU76" s="1"/>
  <c r="FX76"/>
  <c r="FU77"/>
  <c r="FY77" s="1"/>
  <c r="FW77"/>
  <c r="GU77" s="1"/>
  <c r="FX77"/>
  <c r="FU78"/>
  <c r="FY78" s="1"/>
  <c r="FW78"/>
  <c r="GU78" s="1"/>
  <c r="FX78"/>
  <c r="FV11"/>
  <c r="FW69"/>
  <c r="GU69" s="1"/>
  <c r="FU69"/>
  <c r="FY69" s="1"/>
  <c r="FX11"/>
  <c r="FX69"/>
  <c r="FO14"/>
  <c r="FS14" s="1"/>
  <c r="FP14"/>
  <c r="FR14"/>
  <c r="FO15"/>
  <c r="FS15" s="1"/>
  <c r="FP15"/>
  <c r="FR15"/>
  <c r="FO16"/>
  <c r="FS16" s="1"/>
  <c r="FP16"/>
  <c r="FR16"/>
  <c r="FO17"/>
  <c r="FS17" s="1"/>
  <c r="FP17"/>
  <c r="FR17"/>
  <c r="FO18"/>
  <c r="FS18" s="1"/>
  <c r="FP18"/>
  <c r="FR18"/>
  <c r="FO19"/>
  <c r="FS19" s="1"/>
  <c r="FP19"/>
  <c r="FR19"/>
  <c r="FO20"/>
  <c r="FS20" s="1"/>
  <c r="FP20"/>
  <c r="FR20"/>
  <c r="FO21"/>
  <c r="FS21" s="1"/>
  <c r="FP21"/>
  <c r="FR21"/>
  <c r="FO22"/>
  <c r="FS22" s="1"/>
  <c r="FP22"/>
  <c r="FR22"/>
  <c r="FO23"/>
  <c r="FS23" s="1"/>
  <c r="FP23"/>
  <c r="FR23"/>
  <c r="FO24"/>
  <c r="FS24" s="1"/>
  <c r="FP24"/>
  <c r="FR24"/>
  <c r="FO25"/>
  <c r="FS25" s="1"/>
  <c r="FP25"/>
  <c r="FR25"/>
  <c r="FO26"/>
  <c r="FS26" s="1"/>
  <c r="FP26"/>
  <c r="FR26"/>
  <c r="FO27"/>
  <c r="FS27" s="1"/>
  <c r="FP27"/>
  <c r="FR27"/>
  <c r="FO28"/>
  <c r="FS28" s="1"/>
  <c r="FP28"/>
  <c r="FR28"/>
  <c r="FO29"/>
  <c r="FS29" s="1"/>
  <c r="FP29"/>
  <c r="FR29"/>
  <c r="FO30"/>
  <c r="FS30" s="1"/>
  <c r="FP30"/>
  <c r="FR30"/>
  <c r="FO31"/>
  <c r="FS31" s="1"/>
  <c r="FP31"/>
  <c r="FR31"/>
  <c r="FO32"/>
  <c r="FS32" s="1"/>
  <c r="FP32"/>
  <c r="FR32"/>
  <c r="FO33"/>
  <c r="FS33" s="1"/>
  <c r="FP33"/>
  <c r="FR33"/>
  <c r="FO34"/>
  <c r="FS34" s="1"/>
  <c r="FP34"/>
  <c r="FR34"/>
  <c r="FO35"/>
  <c r="FS35" s="1"/>
  <c r="FP35"/>
  <c r="FR35"/>
  <c r="FO36"/>
  <c r="FS36" s="1"/>
  <c r="FP36"/>
  <c r="FR36"/>
  <c r="FO37"/>
  <c r="FS37" s="1"/>
  <c r="FP37"/>
  <c r="FR37"/>
  <c r="FO38"/>
  <c r="FS38" s="1"/>
  <c r="FP38"/>
  <c r="FR38"/>
  <c r="FO39"/>
  <c r="FS39" s="1"/>
  <c r="FP39"/>
  <c r="FR39"/>
  <c r="FO40"/>
  <c r="FP40"/>
  <c r="FR40"/>
  <c r="FO41"/>
  <c r="FS41" s="1"/>
  <c r="FP41"/>
  <c r="FR41"/>
  <c r="FO42"/>
  <c r="FS42" s="1"/>
  <c r="FP42"/>
  <c r="FR42"/>
  <c r="FO43"/>
  <c r="FS43" s="1"/>
  <c r="FP43"/>
  <c r="FR43"/>
  <c r="FO44"/>
  <c r="FS44" s="1"/>
  <c r="FP44"/>
  <c r="FR44"/>
  <c r="FO45"/>
  <c r="FS45" s="1"/>
  <c r="FP45"/>
  <c r="FR45"/>
  <c r="FO46"/>
  <c r="FS46" s="1"/>
  <c r="FP46"/>
  <c r="FR46"/>
  <c r="FO47"/>
  <c r="FS47" s="1"/>
  <c r="FP47"/>
  <c r="FR47"/>
  <c r="FO48"/>
  <c r="FS48" s="1"/>
  <c r="FP48"/>
  <c r="FR48"/>
  <c r="FO49"/>
  <c r="FS49" s="1"/>
  <c r="FP49"/>
  <c r="FR49"/>
  <c r="FO50"/>
  <c r="FS50" s="1"/>
  <c r="FP50"/>
  <c r="FR50"/>
  <c r="FO51"/>
  <c r="FS51" s="1"/>
  <c r="FP51"/>
  <c r="FR51"/>
  <c r="FO52"/>
  <c r="FS52" s="1"/>
  <c r="FP52"/>
  <c r="FR52"/>
  <c r="FO53"/>
  <c r="FP53"/>
  <c r="FR53"/>
  <c r="FO54"/>
  <c r="FS54" s="1"/>
  <c r="FP54"/>
  <c r="FR54"/>
  <c r="FO55"/>
  <c r="FS55" s="1"/>
  <c r="FP55"/>
  <c r="FR55"/>
  <c r="FO56"/>
  <c r="FS56" s="1"/>
  <c r="FP56"/>
  <c r="FR56"/>
  <c r="FO57"/>
  <c r="FS57" s="1"/>
  <c r="FP57"/>
  <c r="FR57"/>
  <c r="FO58"/>
  <c r="FS58" s="1"/>
  <c r="FP58"/>
  <c r="FR58"/>
  <c r="FO59"/>
  <c r="FS59" s="1"/>
  <c r="FP59"/>
  <c r="FR59"/>
  <c r="FO60"/>
  <c r="FS60" s="1"/>
  <c r="FP60"/>
  <c r="FR60"/>
  <c r="FO61"/>
  <c r="FS61" s="1"/>
  <c r="FP61"/>
  <c r="FR61"/>
  <c r="FO62"/>
  <c r="FS62" s="1"/>
  <c r="FP62"/>
  <c r="FR62"/>
  <c r="FO63"/>
  <c r="FS63" s="1"/>
  <c r="FP63"/>
  <c r="FR63"/>
  <c r="FO64"/>
  <c r="FS64" s="1"/>
  <c r="FP64"/>
  <c r="FR64"/>
  <c r="FO65"/>
  <c r="FS65" s="1"/>
  <c r="FP65"/>
  <c r="FR65"/>
  <c r="FO66"/>
  <c r="FS66" s="1"/>
  <c r="FP66"/>
  <c r="FR66"/>
  <c r="FO67"/>
  <c r="FS67" s="1"/>
  <c r="FP67"/>
  <c r="FR67"/>
  <c r="FO68"/>
  <c r="FS68" s="1"/>
  <c r="FP68"/>
  <c r="FR68"/>
  <c r="FO69"/>
  <c r="FS69" s="1"/>
  <c r="FP69"/>
  <c r="FR69"/>
  <c r="FO70"/>
  <c r="FS70" s="1"/>
  <c r="FP70"/>
  <c r="FR70"/>
  <c r="FO71"/>
  <c r="FS71" s="1"/>
  <c r="FP71"/>
  <c r="FR71"/>
  <c r="FO72"/>
  <c r="FP72"/>
  <c r="FR72"/>
  <c r="FO73"/>
  <c r="FS73" s="1"/>
  <c r="FP73"/>
  <c r="FR73"/>
  <c r="FO74"/>
  <c r="FS74" s="1"/>
  <c r="FP74"/>
  <c r="FR74"/>
  <c r="FO75"/>
  <c r="FS75" s="1"/>
  <c r="FP75"/>
  <c r="FR75"/>
  <c r="FO76"/>
  <c r="FP76"/>
  <c r="FR76"/>
  <c r="FO77"/>
  <c r="FS77" s="1"/>
  <c r="FP77"/>
  <c r="FR77"/>
  <c r="FO78"/>
  <c r="FS78" s="1"/>
  <c r="FP78"/>
  <c r="FR78"/>
  <c r="FO79"/>
  <c r="FS79" s="1"/>
  <c r="FP79"/>
  <c r="FR79"/>
  <c r="FO80"/>
  <c r="FS80" s="1"/>
  <c r="FP80"/>
  <c r="FR80"/>
  <c r="FO81"/>
  <c r="FS81" s="1"/>
  <c r="FP81"/>
  <c r="FR81"/>
  <c r="FO82"/>
  <c r="FS82" s="1"/>
  <c r="FP82"/>
  <c r="FR82"/>
  <c r="FO83"/>
  <c r="FS83" s="1"/>
  <c r="FP83"/>
  <c r="FR83"/>
  <c r="FO84"/>
  <c r="FS84" s="1"/>
  <c r="FP84"/>
  <c r="FR84"/>
  <c r="FO85"/>
  <c r="FS85" s="1"/>
  <c r="FP85"/>
  <c r="FR85"/>
  <c r="FO86"/>
  <c r="FS86" s="1"/>
  <c r="FP86"/>
  <c r="FR86"/>
  <c r="FO87"/>
  <c r="FS87" s="1"/>
  <c r="FP87"/>
  <c r="FR87"/>
  <c r="FO88"/>
  <c r="FS88" s="1"/>
  <c r="FP88"/>
  <c r="FR88"/>
  <c r="FO89"/>
  <c r="FS89" s="1"/>
  <c r="FP89"/>
  <c r="FR89"/>
  <c r="FO90"/>
  <c r="FS90" s="1"/>
  <c r="FP90"/>
  <c r="FR90"/>
  <c r="FO91"/>
  <c r="FP91"/>
  <c r="FR91"/>
  <c r="FO92"/>
  <c r="FS92" s="1"/>
  <c r="FP92"/>
  <c r="FR92"/>
  <c r="FO93"/>
  <c r="FS93" s="1"/>
  <c r="FP93"/>
  <c r="FR93" s="1"/>
  <c r="FO94"/>
  <c r="FS94" s="1"/>
  <c r="FP94"/>
  <c r="FR94"/>
  <c r="FO95"/>
  <c r="FS95" s="1"/>
  <c r="FP95"/>
  <c r="FR95" s="1"/>
  <c r="FO96"/>
  <c r="FS96" s="1"/>
  <c r="FP96"/>
  <c r="FR96"/>
  <c r="FO97"/>
  <c r="FS97" s="1"/>
  <c r="FP97"/>
  <c r="FR97" s="1"/>
  <c r="FO98"/>
  <c r="FS98" s="1"/>
  <c r="FP98"/>
  <c r="FR98" s="1"/>
  <c r="FO99"/>
  <c r="FS99" s="1"/>
  <c r="FP99"/>
  <c r="FR99"/>
  <c r="FO100"/>
  <c r="FS100" s="1"/>
  <c r="FP100"/>
  <c r="FR100" s="1"/>
  <c r="FO101"/>
  <c r="FS101" s="1"/>
  <c r="FP101"/>
  <c r="FR101" s="1"/>
  <c r="FO102"/>
  <c r="FS102" s="1"/>
  <c r="FP102"/>
  <c r="FR102"/>
  <c r="FO103"/>
  <c r="FS103" s="1"/>
  <c r="FP103"/>
  <c r="FR103"/>
  <c r="FO104"/>
  <c r="FS104" s="1"/>
  <c r="FP104"/>
  <c r="FR104"/>
  <c r="FO105"/>
  <c r="FS105" s="1"/>
  <c r="FP105"/>
  <c r="FR105"/>
  <c r="FO106"/>
  <c r="FS106" s="1"/>
  <c r="FP106"/>
  <c r="FR106"/>
  <c r="FO107"/>
  <c r="FS107" s="1"/>
  <c r="FP107"/>
  <c r="FR107"/>
  <c r="FO108"/>
  <c r="FS108" s="1"/>
  <c r="FP108"/>
  <c r="FR108"/>
  <c r="FO109"/>
  <c r="FS109" s="1"/>
  <c r="FP109"/>
  <c r="FR109"/>
  <c r="FO110"/>
  <c r="FS110" s="1"/>
  <c r="FP110"/>
  <c r="FR110"/>
  <c r="FO111"/>
  <c r="FS111" s="1"/>
  <c r="FP111"/>
  <c r="FR111" s="1"/>
  <c r="FO112"/>
  <c r="FS112" s="1"/>
  <c r="FP112"/>
  <c r="FR112"/>
  <c r="FO113"/>
  <c r="FS113" s="1"/>
  <c r="FP113"/>
  <c r="FR113" s="1"/>
  <c r="FO114"/>
  <c r="FS114" s="1"/>
  <c r="FP114"/>
  <c r="FR114"/>
  <c r="FO115"/>
  <c r="FS115" s="1"/>
  <c r="FP115"/>
  <c r="FR115"/>
  <c r="FO116"/>
  <c r="FS116" s="1"/>
  <c r="FP116"/>
  <c r="FR116" s="1"/>
  <c r="FO117"/>
  <c r="FS117" s="1"/>
  <c r="FP117"/>
  <c r="FR117"/>
  <c r="FO118"/>
  <c r="FS118" s="1"/>
  <c r="FP118"/>
  <c r="FR118"/>
  <c r="FO119"/>
  <c r="FS119" s="1"/>
  <c r="FP119"/>
  <c r="FR119"/>
  <c r="FO120"/>
  <c r="FS120" s="1"/>
  <c r="FP120"/>
  <c r="FR120"/>
  <c r="FO121"/>
  <c r="FS121" s="1"/>
  <c r="FP121"/>
  <c r="FR121"/>
  <c r="FO122"/>
  <c r="FS122" s="1"/>
  <c r="FP122"/>
  <c r="FR122"/>
  <c r="FO123"/>
  <c r="FP123"/>
  <c r="FR123" s="1"/>
  <c r="FO124"/>
  <c r="FS124" s="1"/>
  <c r="FP124"/>
  <c r="FR124"/>
  <c r="FO125"/>
  <c r="FS125" s="1"/>
  <c r="FP125"/>
  <c r="FR125"/>
  <c r="FO126"/>
  <c r="FS126" s="1"/>
  <c r="FP126"/>
  <c r="FR126"/>
  <c r="FO127"/>
  <c r="FS127" s="1"/>
  <c r="FP127"/>
  <c r="FR127"/>
  <c r="FO128"/>
  <c r="FS128" s="1"/>
  <c r="FP128"/>
  <c r="FR128"/>
  <c r="FO129"/>
  <c r="FS129" s="1"/>
  <c r="FP129"/>
  <c r="FR129"/>
  <c r="FO130"/>
  <c r="FS130" s="1"/>
  <c r="FP130"/>
  <c r="FR130"/>
  <c r="FO131"/>
  <c r="FS131" s="1"/>
  <c r="FP131"/>
  <c r="FR131"/>
  <c r="FO132"/>
  <c r="FS132" s="1"/>
  <c r="FP132"/>
  <c r="FR132"/>
  <c r="FO133"/>
  <c r="FS133" s="1"/>
  <c r="FP133"/>
  <c r="FR133"/>
  <c r="FO134"/>
  <c r="FS134" s="1"/>
  <c r="FP134"/>
  <c r="FR134"/>
  <c r="FO135"/>
  <c r="FS135" s="1"/>
  <c r="FP135"/>
  <c r="FR135"/>
  <c r="FO136"/>
  <c r="FS136" s="1"/>
  <c r="FP136"/>
  <c r="FR136"/>
  <c r="FO137"/>
  <c r="FS137" s="1"/>
  <c r="FP137"/>
  <c r="FR137"/>
  <c r="FO138"/>
  <c r="FS138" s="1"/>
  <c r="FP138"/>
  <c r="FR138"/>
  <c r="FO139"/>
  <c r="FS139" s="1"/>
  <c r="FP139"/>
  <c r="FR139"/>
  <c r="FO140"/>
  <c r="FS140" s="1"/>
  <c r="FP140"/>
  <c r="FR140"/>
  <c r="FO141"/>
  <c r="FP141"/>
  <c r="FR141" s="1"/>
  <c r="FO142"/>
  <c r="FS142" s="1"/>
  <c r="FP142"/>
  <c r="FR142"/>
  <c r="FO143"/>
  <c r="FS143" s="1"/>
  <c r="FP143"/>
  <c r="FR143"/>
  <c r="FO144"/>
  <c r="FS144" s="1"/>
  <c r="FP144"/>
  <c r="FR144"/>
  <c r="FO145"/>
  <c r="FS145" s="1"/>
  <c r="FP145"/>
  <c r="FR145"/>
  <c r="FO146"/>
  <c r="FS146" s="1"/>
  <c r="FP146"/>
  <c r="FR146"/>
  <c r="FO147"/>
  <c r="FS147" s="1"/>
  <c r="FP147"/>
  <c r="FR147"/>
  <c r="FO148"/>
  <c r="FS148" s="1"/>
  <c r="FP148"/>
  <c r="FR148"/>
  <c r="FO149"/>
  <c r="FS149" s="1"/>
  <c r="FP149"/>
  <c r="FR149"/>
  <c r="FO150"/>
  <c r="FS150" s="1"/>
  <c r="FP150"/>
  <c r="FR150"/>
  <c r="FO151"/>
  <c r="FS151" s="1"/>
  <c r="FP151"/>
  <c r="FR151"/>
  <c r="FO152"/>
  <c r="FS152" s="1"/>
  <c r="FP152"/>
  <c r="FR152"/>
  <c r="FO153"/>
  <c r="FS153" s="1"/>
  <c r="FP153"/>
  <c r="FR153"/>
  <c r="FO154"/>
  <c r="FS154" s="1"/>
  <c r="FP154"/>
  <c r="FR154"/>
  <c r="FO155"/>
  <c r="FS155" s="1"/>
  <c r="FP155"/>
  <c r="FR155"/>
  <c r="FO156"/>
  <c r="FS156" s="1"/>
  <c r="FP156"/>
  <c r="FR156"/>
  <c r="FO157"/>
  <c r="FS157" s="1"/>
  <c r="FP157"/>
  <c r="FR157"/>
  <c r="FO158"/>
  <c r="FS158" s="1"/>
  <c r="FP158"/>
  <c r="FR158"/>
  <c r="FO159"/>
  <c r="FS159" s="1"/>
  <c r="FP159"/>
  <c r="FR159"/>
  <c r="FO160"/>
  <c r="FS160" s="1"/>
  <c r="FP160"/>
  <c r="FR160"/>
  <c r="FO161"/>
  <c r="FS161" s="1"/>
  <c r="FP161"/>
  <c r="FR161"/>
  <c r="FO162"/>
  <c r="FS162" s="1"/>
  <c r="FP162"/>
  <c r="FR162"/>
  <c r="FO163"/>
  <c r="FP163"/>
  <c r="FR163"/>
  <c r="FO164"/>
  <c r="FS164" s="1"/>
  <c r="FP164"/>
  <c r="FR164"/>
  <c r="FO165"/>
  <c r="FP165"/>
  <c r="FR165"/>
  <c r="FO166"/>
  <c r="FS166" s="1"/>
  <c r="FP166"/>
  <c r="FR166"/>
  <c r="FO167"/>
  <c r="FS167" s="1"/>
  <c r="FP167"/>
  <c r="FR167"/>
  <c r="FO168"/>
  <c r="FS168" s="1"/>
  <c r="FP168"/>
  <c r="FR168"/>
  <c r="FO169"/>
  <c r="FS169" s="1"/>
  <c r="FP169"/>
  <c r="FR169"/>
  <c r="FO170"/>
  <c r="FS170" s="1"/>
  <c r="FP170"/>
  <c r="FR170"/>
  <c r="FO171"/>
  <c r="FS171" s="1"/>
  <c r="FP171"/>
  <c r="FR171"/>
  <c r="FO172"/>
  <c r="FS172" s="1"/>
  <c r="FP172"/>
  <c r="FR172"/>
  <c r="FO173"/>
  <c r="FS173" s="1"/>
  <c r="FP173"/>
  <c r="FR173"/>
  <c r="FO174"/>
  <c r="FS174" s="1"/>
  <c r="FP174"/>
  <c r="FR174"/>
  <c r="FO175"/>
  <c r="FS175" s="1"/>
  <c r="FP175"/>
  <c r="FR175"/>
  <c r="FO176"/>
  <c r="FS176" s="1"/>
  <c r="FP176"/>
  <c r="FR176"/>
  <c r="FO177"/>
  <c r="FS177" s="1"/>
  <c r="FP177"/>
  <c r="FR177"/>
  <c r="FO178"/>
  <c r="FS178" s="1"/>
  <c r="FP178"/>
  <c r="FR178"/>
  <c r="FO179"/>
  <c r="FS179" s="1"/>
  <c r="FP179"/>
  <c r="FR179"/>
  <c r="FO180"/>
  <c r="FS180" s="1"/>
  <c r="FP180"/>
  <c r="FR180"/>
  <c r="FO181"/>
  <c r="FS181" s="1"/>
  <c r="FP181"/>
  <c r="FR181"/>
  <c r="FO182"/>
  <c r="FS182" s="1"/>
  <c r="FP182"/>
  <c r="FR182"/>
  <c r="FO183"/>
  <c r="FS183" s="1"/>
  <c r="FP183"/>
  <c r="FR183"/>
  <c r="FO184"/>
  <c r="FS184" s="1"/>
  <c r="FP184"/>
  <c r="FR184"/>
  <c r="FO185"/>
  <c r="FS185" s="1"/>
  <c r="FP185"/>
  <c r="FR185"/>
  <c r="FO186"/>
  <c r="FS186" s="1"/>
  <c r="FP186"/>
  <c r="FR186"/>
  <c r="FO187"/>
  <c r="FP187"/>
  <c r="FR187"/>
  <c r="FO188"/>
  <c r="FS188" s="1"/>
  <c r="FP188"/>
  <c r="FR188"/>
  <c r="FO189"/>
  <c r="FS189" s="1"/>
  <c r="FP189"/>
  <c r="FR189"/>
  <c r="FO190"/>
  <c r="FS190" s="1"/>
  <c r="FP190"/>
  <c r="FR190"/>
  <c r="FO191"/>
  <c r="FS191" s="1"/>
  <c r="FP191"/>
  <c r="FR191"/>
  <c r="FO192"/>
  <c r="FS192" s="1"/>
  <c r="FP192"/>
  <c r="FR192"/>
  <c r="FO193"/>
  <c r="FS193" s="1"/>
  <c r="FP193"/>
  <c r="FR193"/>
  <c r="FO194"/>
  <c r="FS194" s="1"/>
  <c r="FP194"/>
  <c r="FR194"/>
  <c r="FO195"/>
  <c r="FS195" s="1"/>
  <c r="FP195"/>
  <c r="FR195"/>
  <c r="FO196"/>
  <c r="FS196" s="1"/>
  <c r="FP196"/>
  <c r="FR196"/>
  <c r="FO197"/>
  <c r="FS197" s="1"/>
  <c r="FP197"/>
  <c r="FR197"/>
  <c r="FO198"/>
  <c r="FS198" s="1"/>
  <c r="FP198"/>
  <c r="FR198"/>
  <c r="FO199"/>
  <c r="FS199" s="1"/>
  <c r="FP199"/>
  <c r="FR199"/>
  <c r="FO200"/>
  <c r="FS200" s="1"/>
  <c r="FP200"/>
  <c r="FR200"/>
  <c r="FO201"/>
  <c r="FS201" s="1"/>
  <c r="FP201"/>
  <c r="FR201"/>
  <c r="FO202"/>
  <c r="FS202" s="1"/>
  <c r="FP202"/>
  <c r="FR202"/>
  <c r="FO203"/>
  <c r="FS203" s="1"/>
  <c r="FP203"/>
  <c r="FR203"/>
  <c r="FO204"/>
  <c r="FS204" s="1"/>
  <c r="FP204"/>
  <c r="FR204"/>
  <c r="FO205"/>
  <c r="FS205" s="1"/>
  <c r="FP205"/>
  <c r="FR205"/>
  <c r="FO206"/>
  <c r="FS206" s="1"/>
  <c r="FP206"/>
  <c r="FR206"/>
  <c r="FO207"/>
  <c r="FS207" s="1"/>
  <c r="FP207"/>
  <c r="FR207"/>
  <c r="FO208"/>
  <c r="FS208" s="1"/>
  <c r="FP208"/>
  <c r="FR208"/>
  <c r="FO209"/>
  <c r="FS209" s="1"/>
  <c r="FP209"/>
  <c r="FR209"/>
  <c r="FO210"/>
  <c r="FS210" s="1"/>
  <c r="FP210"/>
  <c r="FR210"/>
  <c r="FO211"/>
  <c r="FS211" s="1"/>
  <c r="FP211"/>
  <c r="FR211"/>
  <c r="FO212"/>
  <c r="FS212" s="1"/>
  <c r="FP212"/>
  <c r="FR212"/>
  <c r="FO213"/>
  <c r="FS213" s="1"/>
  <c r="FP213"/>
  <c r="FR213"/>
  <c r="FO214"/>
  <c r="FS214" s="1"/>
  <c r="FP214"/>
  <c r="FR214"/>
  <c r="FO215"/>
  <c r="FS215" s="1"/>
  <c r="FP215"/>
  <c r="FR215"/>
  <c r="FO216"/>
  <c r="FS216" s="1"/>
  <c r="FP216"/>
  <c r="FR216"/>
  <c r="FO217"/>
  <c r="FS217" s="1"/>
  <c r="FP217"/>
  <c r="FR217"/>
  <c r="FO218"/>
  <c r="FS218" s="1"/>
  <c r="FP218"/>
  <c r="FR218"/>
  <c r="FO219"/>
  <c r="FS219" s="1"/>
  <c r="FP219"/>
  <c r="FR219"/>
  <c r="FO220"/>
  <c r="FS220" s="1"/>
  <c r="FP220"/>
  <c r="FR220"/>
  <c r="FO221"/>
  <c r="FP221"/>
  <c r="FR221"/>
  <c r="FO222"/>
  <c r="FS222" s="1"/>
  <c r="FP222"/>
  <c r="FR222"/>
  <c r="FO223"/>
  <c r="FP223"/>
  <c r="FR223"/>
  <c r="FO224"/>
  <c r="FP224"/>
  <c r="FR224"/>
  <c r="FO225"/>
  <c r="FP225"/>
  <c r="FR225"/>
  <c r="FO226"/>
  <c r="FS226" s="1"/>
  <c r="FP226"/>
  <c r="FR226"/>
  <c r="FO227"/>
  <c r="FS227" s="1"/>
  <c r="FP227"/>
  <c r="FR227"/>
  <c r="FO228"/>
  <c r="FS228" s="1"/>
  <c r="FP228"/>
  <c r="FR228"/>
  <c r="FO229"/>
  <c r="FS229" s="1"/>
  <c r="FP229"/>
  <c r="FR229"/>
  <c r="FO230"/>
  <c r="FS230" s="1"/>
  <c r="FP230"/>
  <c r="FR230"/>
  <c r="FO231"/>
  <c r="FS231" s="1"/>
  <c r="FP231"/>
  <c r="FR231"/>
  <c r="FO232"/>
  <c r="FS232" s="1"/>
  <c r="FP232"/>
  <c r="FR232"/>
  <c r="FO233"/>
  <c r="FS233" s="1"/>
  <c r="FP233"/>
  <c r="FR233"/>
  <c r="FO234"/>
  <c r="FS234" s="1"/>
  <c r="FP234"/>
  <c r="FR234"/>
  <c r="FO235"/>
  <c r="FS235" s="1"/>
  <c r="FP235"/>
  <c r="FR235"/>
  <c r="FO236"/>
  <c r="FS236" s="1"/>
  <c r="FP236"/>
  <c r="FR236"/>
  <c r="FO237"/>
  <c r="FS237" s="1"/>
  <c r="FP237"/>
  <c r="FR237"/>
  <c r="FO238"/>
  <c r="FS238" s="1"/>
  <c r="FP238"/>
  <c r="FR238"/>
  <c r="FO239"/>
  <c r="FS239" s="1"/>
  <c r="FP239"/>
  <c r="FR239"/>
  <c r="FO240"/>
  <c r="FS240" s="1"/>
  <c r="FP240"/>
  <c r="FR240"/>
  <c r="FO241"/>
  <c r="FS241" s="1"/>
  <c r="FP241"/>
  <c r="FR241"/>
  <c r="FO242"/>
  <c r="FS242" s="1"/>
  <c r="FP242"/>
  <c r="FR242"/>
  <c r="FO243"/>
  <c r="FS243" s="1"/>
  <c r="FP243"/>
  <c r="FR243"/>
  <c r="FO244"/>
  <c r="FS244" s="1"/>
  <c r="FP244"/>
  <c r="FR244"/>
  <c r="FO245"/>
  <c r="FS245" s="1"/>
  <c r="FP245"/>
  <c r="FR245"/>
  <c r="FO246"/>
  <c r="FS246" s="1"/>
  <c r="FP246"/>
  <c r="FR246"/>
  <c r="FO247"/>
  <c r="FS247" s="1"/>
  <c r="FP247"/>
  <c r="FR247"/>
  <c r="FO248"/>
  <c r="FS248" s="1"/>
  <c r="FP248"/>
  <c r="FR248"/>
  <c r="FO249"/>
  <c r="FS249" s="1"/>
  <c r="FP249"/>
  <c r="FR249"/>
  <c r="FO250"/>
  <c r="FS250" s="1"/>
  <c r="FP250"/>
  <c r="FR250"/>
  <c r="FO251"/>
  <c r="FS251" s="1"/>
  <c r="FP251"/>
  <c r="FR251"/>
  <c r="FO252"/>
  <c r="FS252" s="1"/>
  <c r="FP252"/>
  <c r="FR252"/>
  <c r="FO253"/>
  <c r="FS253" s="1"/>
  <c r="FP253"/>
  <c r="FR253"/>
  <c r="FO254"/>
  <c r="FS254" s="1"/>
  <c r="FP254"/>
  <c r="FR254"/>
  <c r="FO255"/>
  <c r="FS255" s="1"/>
  <c r="FP255"/>
  <c r="FR255"/>
  <c r="FO256"/>
  <c r="FS256" s="1"/>
  <c r="FP256"/>
  <c r="FR256"/>
  <c r="FO257"/>
  <c r="FS257" s="1"/>
  <c r="FP257"/>
  <c r="FR257"/>
  <c r="FO258"/>
  <c r="FS258" s="1"/>
  <c r="FP258"/>
  <c r="FR258"/>
  <c r="FO259"/>
  <c r="FS259" s="1"/>
  <c r="FP259"/>
  <c r="FR259"/>
  <c r="FO260"/>
  <c r="FS260" s="1"/>
  <c r="FP260"/>
  <c r="FR260"/>
  <c r="FO261"/>
  <c r="FS261" s="1"/>
  <c r="FP261"/>
  <c r="FR261"/>
  <c r="FO262"/>
  <c r="FS262" s="1"/>
  <c r="FP262"/>
  <c r="FR262"/>
  <c r="FO263"/>
  <c r="FS263" s="1"/>
  <c r="FP263"/>
  <c r="FR263"/>
  <c r="FO264"/>
  <c r="FS264" s="1"/>
  <c r="FP264"/>
  <c r="FR264"/>
  <c r="FO265"/>
  <c r="FS265" s="1"/>
  <c r="FP265"/>
  <c r="FR265"/>
  <c r="FO266"/>
  <c r="FS266" s="1"/>
  <c r="FP266"/>
  <c r="FR266"/>
  <c r="FO267"/>
  <c r="FS267" s="1"/>
  <c r="FP267"/>
  <c r="FR267"/>
  <c r="FO268"/>
  <c r="FS268" s="1"/>
  <c r="FP268"/>
  <c r="FR268"/>
  <c r="FO269"/>
  <c r="FP269"/>
  <c r="FR269"/>
  <c r="FO270"/>
  <c r="FS270" s="1"/>
  <c r="FP270"/>
  <c r="FR270"/>
  <c r="FO271"/>
  <c r="FS271" s="1"/>
  <c r="FP271"/>
  <c r="FR271"/>
  <c r="FO272"/>
  <c r="FS272" s="1"/>
  <c r="FP272"/>
  <c r="FR272"/>
  <c r="FO273"/>
  <c r="FS273" s="1"/>
  <c r="FP273"/>
  <c r="FR273"/>
  <c r="FO274"/>
  <c r="FS274" s="1"/>
  <c r="FP274"/>
  <c r="FR274"/>
  <c r="FO275"/>
  <c r="FS275" s="1"/>
  <c r="FP275"/>
  <c r="FR275"/>
  <c r="FO276"/>
  <c r="FS276" s="1"/>
  <c r="FP276"/>
  <c r="FR276"/>
  <c r="FO277"/>
  <c r="FS277" s="1"/>
  <c r="FP277"/>
  <c r="FR277"/>
  <c r="FO278"/>
  <c r="FS278" s="1"/>
  <c r="FP278"/>
  <c r="FR278"/>
  <c r="FO279"/>
  <c r="FS279" s="1"/>
  <c r="FP279"/>
  <c r="FR279"/>
  <c r="FO280"/>
  <c r="FS280" s="1"/>
  <c r="FP280"/>
  <c r="FR280"/>
  <c r="FO281"/>
  <c r="FS281" s="1"/>
  <c r="FP281"/>
  <c r="FR281"/>
  <c r="FO282"/>
  <c r="FS282" s="1"/>
  <c r="FP282"/>
  <c r="FR282"/>
  <c r="FO283"/>
  <c r="FS283" s="1"/>
  <c r="FP283"/>
  <c r="FR283"/>
  <c r="FO284"/>
  <c r="FS284" s="1"/>
  <c r="FP284"/>
  <c r="FR284"/>
  <c r="FO285"/>
  <c r="FS285" s="1"/>
  <c r="FP285"/>
  <c r="FR285"/>
  <c r="FO286"/>
  <c r="FS286" s="1"/>
  <c r="FP286"/>
  <c r="FR286"/>
  <c r="FO287"/>
  <c r="FS287" s="1"/>
  <c r="FP287"/>
  <c r="FR287"/>
  <c r="FO288"/>
  <c r="FS288" s="1"/>
  <c r="FP288"/>
  <c r="FR288"/>
  <c r="FO289"/>
  <c r="FS289" s="1"/>
  <c r="FP289"/>
  <c r="FR289"/>
  <c r="FO290"/>
  <c r="FS290" s="1"/>
  <c r="FP290"/>
  <c r="FR290"/>
  <c r="FO291"/>
  <c r="FS291" s="1"/>
  <c r="FP291"/>
  <c r="FR291"/>
  <c r="FO292"/>
  <c r="FS292" s="1"/>
  <c r="FP292"/>
  <c r="FR292"/>
  <c r="FO293"/>
  <c r="FS293" s="1"/>
  <c r="FP293"/>
  <c r="FR293"/>
  <c r="FO294"/>
  <c r="FS294" s="1"/>
  <c r="FP294"/>
  <c r="FR294"/>
  <c r="FO295"/>
  <c r="FS295" s="1"/>
  <c r="FP295"/>
  <c r="FR295"/>
  <c r="FO296"/>
  <c r="FS296" s="1"/>
  <c r="FP296"/>
  <c r="FR296"/>
  <c r="FO297"/>
  <c r="FS297" s="1"/>
  <c r="FP297"/>
  <c r="FR297"/>
  <c r="FO298"/>
  <c r="FS298" s="1"/>
  <c r="FP298"/>
  <c r="FR298"/>
  <c r="FO299"/>
  <c r="FS299" s="1"/>
  <c r="FP299"/>
  <c r="FR299"/>
  <c r="FO300"/>
  <c r="FS300" s="1"/>
  <c r="FP300"/>
  <c r="FR300"/>
  <c r="FO301"/>
  <c r="FS301" s="1"/>
  <c r="FP301"/>
  <c r="FR301"/>
  <c r="FO302"/>
  <c r="FS302" s="1"/>
  <c r="FP302"/>
  <c r="FR302"/>
  <c r="FO303"/>
  <c r="FS303" s="1"/>
  <c r="FP303"/>
  <c r="FR303"/>
  <c r="FO304"/>
  <c r="FS304" s="1"/>
  <c r="FP304"/>
  <c r="FR304"/>
  <c r="FO305"/>
  <c r="FS305" s="1"/>
  <c r="FP305"/>
  <c r="FR305"/>
  <c r="FO306"/>
  <c r="FS306" s="1"/>
  <c r="FP306"/>
  <c r="FR306"/>
  <c r="FO307"/>
  <c r="FS307" s="1"/>
  <c r="FP307"/>
  <c r="FR307"/>
  <c r="FO308"/>
  <c r="FS308" s="1"/>
  <c r="FP308"/>
  <c r="FR308"/>
  <c r="FO309"/>
  <c r="FS309" s="1"/>
  <c r="FP309"/>
  <c r="FR309"/>
  <c r="FO310"/>
  <c r="FS310" s="1"/>
  <c r="FP310"/>
  <c r="FR310"/>
  <c r="FO311"/>
  <c r="FS311" s="1"/>
  <c r="FP311"/>
  <c r="FR311"/>
  <c r="FO312"/>
  <c r="FS312" s="1"/>
  <c r="FP312"/>
  <c r="FR312"/>
  <c r="FO313"/>
  <c r="FS313" s="1"/>
  <c r="FP313"/>
  <c r="FR313"/>
  <c r="FO314"/>
  <c r="FS314" s="1"/>
  <c r="FP314"/>
  <c r="FR314"/>
  <c r="FO315"/>
  <c r="FS315" s="1"/>
  <c r="FP315"/>
  <c r="FR315"/>
  <c r="FO316"/>
  <c r="FS316" s="1"/>
  <c r="FP316"/>
  <c r="FR316"/>
  <c r="FO317"/>
  <c r="FS317" s="1"/>
  <c r="FP317"/>
  <c r="FR317"/>
  <c r="FO318"/>
  <c r="FS318" s="1"/>
  <c r="FP318"/>
  <c r="FR318"/>
  <c r="FO319"/>
  <c r="FS319" s="1"/>
  <c r="FP319"/>
  <c r="FR319"/>
  <c r="FO320"/>
  <c r="FS320" s="1"/>
  <c r="FP320"/>
  <c r="FR320"/>
  <c r="FO321"/>
  <c r="FS321" s="1"/>
  <c r="FP321"/>
  <c r="FR321"/>
  <c r="FO322"/>
  <c r="FS322" s="1"/>
  <c r="FP322"/>
  <c r="FR322"/>
  <c r="FO323"/>
  <c r="FS323" s="1"/>
  <c r="FP323"/>
  <c r="FR323"/>
  <c r="FO324"/>
  <c r="FS324" s="1"/>
  <c r="FP324"/>
  <c r="FR324"/>
  <c r="FO325"/>
  <c r="FS325" s="1"/>
  <c r="FP325"/>
  <c r="FR325"/>
  <c r="FO326"/>
  <c r="FS326" s="1"/>
  <c r="FP326"/>
  <c r="FR326"/>
  <c r="FO327"/>
  <c r="FS327" s="1"/>
  <c r="FP327"/>
  <c r="FR327"/>
  <c r="FO328"/>
  <c r="FS328" s="1"/>
  <c r="FP328"/>
  <c r="FR328"/>
  <c r="FO329"/>
  <c r="FS329" s="1"/>
  <c r="FP329"/>
  <c r="FR329"/>
  <c r="FO330"/>
  <c r="FS330" s="1"/>
  <c r="FP330"/>
  <c r="FR330"/>
  <c r="FO331"/>
  <c r="FS331" s="1"/>
  <c r="FP331"/>
  <c r="FR331"/>
  <c r="FO332"/>
  <c r="FS332" s="1"/>
  <c r="FP332"/>
  <c r="FR332"/>
  <c r="FO333"/>
  <c r="FS333" s="1"/>
  <c r="FP333"/>
  <c r="FR333"/>
  <c r="FO334"/>
  <c r="FS334" s="1"/>
  <c r="FP334"/>
  <c r="FR334"/>
  <c r="FO335"/>
  <c r="FS335" s="1"/>
  <c r="FP335"/>
  <c r="FR335"/>
  <c r="FO336"/>
  <c r="FS336" s="1"/>
  <c r="FP336"/>
  <c r="FR336"/>
  <c r="FO337"/>
  <c r="FS337" s="1"/>
  <c r="FP337"/>
  <c r="FR337"/>
  <c r="FO338"/>
  <c r="FS338" s="1"/>
  <c r="FP338"/>
  <c r="FR338"/>
  <c r="FO339"/>
  <c r="FS339" s="1"/>
  <c r="FP339"/>
  <c r="FR339"/>
  <c r="FO340"/>
  <c r="FS340" s="1"/>
  <c r="FP340"/>
  <c r="FR340"/>
  <c r="FO341"/>
  <c r="FS341" s="1"/>
  <c r="FP341"/>
  <c r="FR341"/>
  <c r="FO342"/>
  <c r="FS342" s="1"/>
  <c r="FP342"/>
  <c r="FR342"/>
  <c r="FO343"/>
  <c r="FS343" s="1"/>
  <c r="FP343"/>
  <c r="FR343"/>
  <c r="FO344"/>
  <c r="FS344" s="1"/>
  <c r="FP344"/>
  <c r="FR344"/>
  <c r="FO345"/>
  <c r="FS345" s="1"/>
  <c r="FP345"/>
  <c r="FR345"/>
  <c r="FO346"/>
  <c r="FS346" s="1"/>
  <c r="FP346"/>
  <c r="FR346"/>
  <c r="FO347"/>
  <c r="FS347" s="1"/>
  <c r="FP347"/>
  <c r="FR347"/>
  <c r="FO348"/>
  <c r="FS348" s="1"/>
  <c r="FP348"/>
  <c r="FR348"/>
  <c r="FO349"/>
  <c r="FS349" s="1"/>
  <c r="FP349"/>
  <c r="FR349"/>
  <c r="FO350"/>
  <c r="FS350" s="1"/>
  <c r="FP350"/>
  <c r="FR350"/>
  <c r="FO351"/>
  <c r="FS351" s="1"/>
  <c r="FP351"/>
  <c r="FR351"/>
  <c r="FO352"/>
  <c r="FS352" s="1"/>
  <c r="FP352"/>
  <c r="FR352"/>
  <c r="FO353"/>
  <c r="FS353" s="1"/>
  <c r="FP353"/>
  <c r="FR353"/>
  <c r="FO354"/>
  <c r="FS354" s="1"/>
  <c r="FP354"/>
  <c r="FR354"/>
  <c r="FO355"/>
  <c r="FS355" s="1"/>
  <c r="FP355"/>
  <c r="FR355"/>
  <c r="FO356"/>
  <c r="FS356" s="1"/>
  <c r="FP356"/>
  <c r="FR356"/>
  <c r="FO357"/>
  <c r="FS357" s="1"/>
  <c r="FP357"/>
  <c r="FR357"/>
  <c r="FO358"/>
  <c r="FS358" s="1"/>
  <c r="FP358"/>
  <c r="FR358" s="1"/>
  <c r="FO359"/>
  <c r="FS359" s="1"/>
  <c r="FP359"/>
  <c r="FR359"/>
  <c r="FO360"/>
  <c r="FS360" s="1"/>
  <c r="FP360"/>
  <c r="FR360"/>
  <c r="FO361"/>
  <c r="FS361" s="1"/>
  <c r="FP361"/>
  <c r="FR361"/>
  <c r="FO362"/>
  <c r="FS362" s="1"/>
  <c r="FP362"/>
  <c r="FR362"/>
  <c r="FO363"/>
  <c r="FS363" s="1"/>
  <c r="FP363"/>
  <c r="FR363"/>
  <c r="FO364"/>
  <c r="FS364" s="1"/>
  <c r="FP364"/>
  <c r="FR364"/>
  <c r="FO365"/>
  <c r="FS365" s="1"/>
  <c r="FP365"/>
  <c r="FR365"/>
  <c r="FO366"/>
  <c r="FS366" s="1"/>
  <c r="FP366"/>
  <c r="FR366"/>
  <c r="FO367"/>
  <c r="FS367" s="1"/>
  <c r="FP367"/>
  <c r="FR367"/>
  <c r="FO368"/>
  <c r="FS368" s="1"/>
  <c r="FP368"/>
  <c r="FR368"/>
  <c r="FO369"/>
  <c r="FS369" s="1"/>
  <c r="FP369"/>
  <c r="FR369"/>
  <c r="FO370"/>
  <c r="FS370" s="1"/>
  <c r="FP370"/>
  <c r="FR370"/>
  <c r="FO371"/>
  <c r="FS371" s="1"/>
  <c r="FP371"/>
  <c r="FR371"/>
  <c r="FO372"/>
  <c r="FS372" s="1"/>
  <c r="FP372"/>
  <c r="FR372"/>
  <c r="FO373"/>
  <c r="FS373" s="1"/>
  <c r="FP373"/>
  <c r="FR373"/>
  <c r="FO374"/>
  <c r="FS374" s="1"/>
  <c r="FP374"/>
  <c r="FR374"/>
  <c r="FO375"/>
  <c r="FS375" s="1"/>
  <c r="FP375"/>
  <c r="FR375"/>
  <c r="FO376"/>
  <c r="FS376" s="1"/>
  <c r="FP376"/>
  <c r="FR376"/>
  <c r="FO377"/>
  <c r="FS377" s="1"/>
  <c r="FP377"/>
  <c r="FR377"/>
  <c r="FO378"/>
  <c r="FS378" s="1"/>
  <c r="FP378"/>
  <c r="FR378"/>
  <c r="FO379"/>
  <c r="FP379"/>
  <c r="FR379"/>
  <c r="FO380"/>
  <c r="FS380" s="1"/>
  <c r="FP380"/>
  <c r="FR380"/>
  <c r="FO381"/>
  <c r="FS381" s="1"/>
  <c r="FP381"/>
  <c r="FR381"/>
  <c r="FO382"/>
  <c r="FS382" s="1"/>
  <c r="FP382"/>
  <c r="FR382"/>
  <c r="FO383"/>
  <c r="FS383" s="1"/>
  <c r="FP383"/>
  <c r="FR383"/>
  <c r="FO384"/>
  <c r="FS384" s="1"/>
  <c r="FP384"/>
  <c r="FR384"/>
  <c r="FO385"/>
  <c r="FS385" s="1"/>
  <c r="FP385"/>
  <c r="FR385"/>
  <c r="FO386"/>
  <c r="FS386" s="1"/>
  <c r="FP386"/>
  <c r="FR386"/>
  <c r="FO387"/>
  <c r="FS387" s="1"/>
  <c r="FP387"/>
  <c r="FR387"/>
  <c r="FO388"/>
  <c r="FS388" s="1"/>
  <c r="FP388"/>
  <c r="FR388"/>
  <c r="FO389"/>
  <c r="FS389" s="1"/>
  <c r="FP389"/>
  <c r="FR389"/>
  <c r="FO390"/>
  <c r="FS390" s="1"/>
  <c r="FP390"/>
  <c r="FR390"/>
  <c r="FO391"/>
  <c r="FS391" s="1"/>
  <c r="FP391"/>
  <c r="FR391"/>
  <c r="FO392"/>
  <c r="FS392" s="1"/>
  <c r="FP392"/>
  <c r="FR392"/>
  <c r="FO393"/>
  <c r="FS393" s="1"/>
  <c r="FP393"/>
  <c r="FR393"/>
  <c r="FO394"/>
  <c r="FS394" s="1"/>
  <c r="FP394"/>
  <c r="FR394"/>
  <c r="FO395"/>
  <c r="FS395" s="1"/>
  <c r="FP395"/>
  <c r="FR395"/>
  <c r="FO396"/>
  <c r="FS396" s="1"/>
  <c r="FP396"/>
  <c r="FR396"/>
  <c r="FO397"/>
  <c r="FS397" s="1"/>
  <c r="FP397"/>
  <c r="FR397"/>
  <c r="FO398"/>
  <c r="FS398" s="1"/>
  <c r="FP398"/>
  <c r="FR398"/>
  <c r="FO399"/>
  <c r="FS399" s="1"/>
  <c r="FP399"/>
  <c r="FR399"/>
  <c r="FR13"/>
  <c r="FP13"/>
  <c r="FO13"/>
  <c r="FS13" s="1"/>
  <c r="FU11" l="1"/>
  <c r="FY11" s="1"/>
  <c r="FW11"/>
  <c r="FS379"/>
  <c r="FS141"/>
  <c r="FS223"/>
  <c r="FS187"/>
  <c r="FS163"/>
  <c r="FS91"/>
  <c r="FS269"/>
  <c r="FS225"/>
  <c r="FS221"/>
  <c r="FS76"/>
  <c r="FS72"/>
  <c r="FS40"/>
  <c r="FS224"/>
  <c r="FS165"/>
  <c r="FS123"/>
  <c r="FS53"/>
  <c r="FI14"/>
  <c r="FM14" s="1"/>
  <c r="FJ14"/>
  <c r="FL14"/>
  <c r="FI15"/>
  <c r="FM15" s="1"/>
  <c r="FJ15"/>
  <c r="FL15"/>
  <c r="FI16"/>
  <c r="FM16" s="1"/>
  <c r="FJ16"/>
  <c r="FL16"/>
  <c r="FI17"/>
  <c r="FM17" s="1"/>
  <c r="FJ17"/>
  <c r="FL17"/>
  <c r="FI18"/>
  <c r="FM18" s="1"/>
  <c r="FJ18"/>
  <c r="FL18"/>
  <c r="FI19"/>
  <c r="FM19" s="1"/>
  <c r="FJ19"/>
  <c r="FL19"/>
  <c r="FI20"/>
  <c r="FM20" s="1"/>
  <c r="FJ20"/>
  <c r="FL20"/>
  <c r="FI21"/>
  <c r="FM21" s="1"/>
  <c r="FJ21"/>
  <c r="FL21"/>
  <c r="FI22"/>
  <c r="FM22" s="1"/>
  <c r="FJ22"/>
  <c r="FL22"/>
  <c r="FI23"/>
  <c r="FM23" s="1"/>
  <c r="FJ23"/>
  <c r="FL23"/>
  <c r="FI24"/>
  <c r="FM24" s="1"/>
  <c r="FJ24"/>
  <c r="FL24"/>
  <c r="FI25"/>
  <c r="FM25" s="1"/>
  <c r="FJ25"/>
  <c r="FL25"/>
  <c r="FI26"/>
  <c r="FM26" s="1"/>
  <c r="FJ26"/>
  <c r="FL26"/>
  <c r="FI27"/>
  <c r="FM27" s="1"/>
  <c r="FJ27"/>
  <c r="FL27"/>
  <c r="FI28"/>
  <c r="FM28" s="1"/>
  <c r="FJ28"/>
  <c r="FL28"/>
  <c r="FI29"/>
  <c r="FM29" s="1"/>
  <c r="FJ29"/>
  <c r="FL29"/>
  <c r="FI30"/>
  <c r="FM30" s="1"/>
  <c r="FJ30"/>
  <c r="FL30"/>
  <c r="FI31"/>
  <c r="FM31" s="1"/>
  <c r="FJ31"/>
  <c r="FL31"/>
  <c r="FI32"/>
  <c r="FM32" s="1"/>
  <c r="FJ32"/>
  <c r="FL32"/>
  <c r="FI33"/>
  <c r="FM33" s="1"/>
  <c r="FJ33"/>
  <c r="FL33"/>
  <c r="FI34"/>
  <c r="FM34" s="1"/>
  <c r="FJ34"/>
  <c r="FL34"/>
  <c r="FI35"/>
  <c r="FM35" s="1"/>
  <c r="FJ35"/>
  <c r="FL35"/>
  <c r="FI36"/>
  <c r="FM36" s="1"/>
  <c r="FJ36"/>
  <c r="FL36"/>
  <c r="FI37"/>
  <c r="FM37" s="1"/>
  <c r="FJ37"/>
  <c r="FL37"/>
  <c r="FI38"/>
  <c r="FM38" s="1"/>
  <c r="FJ38"/>
  <c r="FL38"/>
  <c r="FI39"/>
  <c r="FM39" s="1"/>
  <c r="FJ39"/>
  <c r="FL39"/>
  <c r="FI40"/>
  <c r="FM40" s="1"/>
  <c r="FJ40"/>
  <c r="FL40"/>
  <c r="FI41"/>
  <c r="FM41" s="1"/>
  <c r="FJ41"/>
  <c r="FL41"/>
  <c r="FI42"/>
  <c r="FM42" s="1"/>
  <c r="FJ42"/>
  <c r="FL42"/>
  <c r="FI43"/>
  <c r="FM43" s="1"/>
  <c r="FJ43"/>
  <c r="FL43"/>
  <c r="FI44"/>
  <c r="FM44" s="1"/>
  <c r="FJ44"/>
  <c r="FL44"/>
  <c r="FI45"/>
  <c r="FM45" s="1"/>
  <c r="FJ45"/>
  <c r="FL45"/>
  <c r="FI46"/>
  <c r="FM46" s="1"/>
  <c r="FJ46"/>
  <c r="FL46"/>
  <c r="FI47"/>
  <c r="FM47" s="1"/>
  <c r="FJ47"/>
  <c r="FL47"/>
  <c r="FI48"/>
  <c r="FM48" s="1"/>
  <c r="FJ48"/>
  <c r="FL48"/>
  <c r="FI49"/>
  <c r="FM49" s="1"/>
  <c r="FJ49"/>
  <c r="FL49"/>
  <c r="FI50"/>
  <c r="FM50" s="1"/>
  <c r="FJ50"/>
  <c r="FL50"/>
  <c r="FI51"/>
  <c r="FM51" s="1"/>
  <c r="FJ51"/>
  <c r="FL51"/>
  <c r="FI52"/>
  <c r="FM52" s="1"/>
  <c r="FJ52"/>
  <c r="FL52"/>
  <c r="FI53"/>
  <c r="FM53" s="1"/>
  <c r="FJ53"/>
  <c r="FL53"/>
  <c r="FI54"/>
  <c r="FM54" s="1"/>
  <c r="FJ54"/>
  <c r="FL54"/>
  <c r="FI55"/>
  <c r="FM55" s="1"/>
  <c r="FJ55"/>
  <c r="FL55"/>
  <c r="FI56"/>
  <c r="FM56" s="1"/>
  <c r="FJ56"/>
  <c r="FL56"/>
  <c r="FI57"/>
  <c r="FM57" s="1"/>
  <c r="FJ57"/>
  <c r="FL57"/>
  <c r="FI58"/>
  <c r="FJ58"/>
  <c r="FL58"/>
  <c r="FI59"/>
  <c r="FM59" s="1"/>
  <c r="FJ59"/>
  <c r="FL59"/>
  <c r="FI60"/>
  <c r="FM60" s="1"/>
  <c r="FJ60"/>
  <c r="FL60"/>
  <c r="FI61"/>
  <c r="FM61" s="1"/>
  <c r="FJ61"/>
  <c r="FL61"/>
  <c r="FI62"/>
  <c r="FM62" s="1"/>
  <c r="FJ62"/>
  <c r="FL62"/>
  <c r="FI63"/>
  <c r="FM63" s="1"/>
  <c r="FJ63"/>
  <c r="FL63"/>
  <c r="FI64"/>
  <c r="FM64" s="1"/>
  <c r="FJ64"/>
  <c r="FL64"/>
  <c r="FI65"/>
  <c r="FM65" s="1"/>
  <c r="FJ65"/>
  <c r="FL65"/>
  <c r="FI66"/>
  <c r="FM66" s="1"/>
  <c r="FJ66"/>
  <c r="FL66"/>
  <c r="FI67"/>
  <c r="FM67" s="1"/>
  <c r="FJ67"/>
  <c r="FL67"/>
  <c r="FI68"/>
  <c r="FM68" s="1"/>
  <c r="FJ68"/>
  <c r="FL68"/>
  <c r="FI69"/>
  <c r="FM69" s="1"/>
  <c r="FJ69"/>
  <c r="FL69"/>
  <c r="FI70"/>
  <c r="FM70" s="1"/>
  <c r="FJ70"/>
  <c r="FL70"/>
  <c r="FI71"/>
  <c r="FM71" s="1"/>
  <c r="FJ71"/>
  <c r="FL71"/>
  <c r="FI72"/>
  <c r="FM72" s="1"/>
  <c r="FJ72"/>
  <c r="FL72"/>
  <c r="FI73"/>
  <c r="FJ73"/>
  <c r="FL73"/>
  <c r="FI74"/>
  <c r="FJ74"/>
  <c r="FL74"/>
  <c r="FI75"/>
  <c r="FJ75"/>
  <c r="FL75"/>
  <c r="FI76"/>
  <c r="FJ76"/>
  <c r="FL76"/>
  <c r="FI77"/>
  <c r="FM77" s="1"/>
  <c r="FJ77"/>
  <c r="FL77"/>
  <c r="FI78"/>
  <c r="FM78" s="1"/>
  <c r="FJ78"/>
  <c r="FL78"/>
  <c r="FI79"/>
  <c r="FM79" s="1"/>
  <c r="FJ79"/>
  <c r="FL79"/>
  <c r="FI80"/>
  <c r="FM80" s="1"/>
  <c r="FJ80"/>
  <c r="FL80"/>
  <c r="FI81"/>
  <c r="FM81" s="1"/>
  <c r="FJ81"/>
  <c r="FL81"/>
  <c r="FI82"/>
  <c r="FM82" s="1"/>
  <c r="FJ82"/>
  <c r="FL82"/>
  <c r="FI83"/>
  <c r="FM83" s="1"/>
  <c r="FJ83"/>
  <c r="FL83"/>
  <c r="FI84"/>
  <c r="FM84" s="1"/>
  <c r="FJ84"/>
  <c r="FL84"/>
  <c r="FI85"/>
  <c r="FM85" s="1"/>
  <c r="FJ85"/>
  <c r="FL85"/>
  <c r="FI86"/>
  <c r="FM86" s="1"/>
  <c r="FJ86"/>
  <c r="FL86"/>
  <c r="FI87"/>
  <c r="FM87" s="1"/>
  <c r="FJ87"/>
  <c r="FL87"/>
  <c r="FI88"/>
  <c r="FM88" s="1"/>
  <c r="FJ88"/>
  <c r="FL88"/>
  <c r="FI89"/>
  <c r="FM89" s="1"/>
  <c r="FJ89"/>
  <c r="FL89"/>
  <c r="FI90"/>
  <c r="FM90" s="1"/>
  <c r="FJ90"/>
  <c r="FL90"/>
  <c r="FI91"/>
  <c r="FJ91"/>
  <c r="FL91"/>
  <c r="FI92"/>
  <c r="FM92" s="1"/>
  <c r="FJ92"/>
  <c r="FL92"/>
  <c r="FI93"/>
  <c r="FM93" s="1"/>
  <c r="FJ93"/>
  <c r="FL93"/>
  <c r="FI94"/>
  <c r="FM94" s="1"/>
  <c r="FJ94"/>
  <c r="FL94"/>
  <c r="FI95"/>
  <c r="FM95" s="1"/>
  <c r="FJ95"/>
  <c r="FL95"/>
  <c r="FI96"/>
  <c r="FM96" s="1"/>
  <c r="FJ96"/>
  <c r="FL96"/>
  <c r="FI97"/>
  <c r="FM97" s="1"/>
  <c r="FJ97"/>
  <c r="FL97" s="1"/>
  <c r="FI98"/>
  <c r="FM98" s="1"/>
  <c r="FJ98"/>
  <c r="FL98" s="1"/>
  <c r="FI99"/>
  <c r="FM99" s="1"/>
  <c r="FJ99"/>
  <c r="FL99"/>
  <c r="FI100"/>
  <c r="FM100" s="1"/>
  <c r="FJ100"/>
  <c r="FL100"/>
  <c r="FI101"/>
  <c r="FM101" s="1"/>
  <c r="FJ101"/>
  <c r="FL101" s="1"/>
  <c r="FI102"/>
  <c r="FM102" s="1"/>
  <c r="FJ102"/>
  <c r="FL102"/>
  <c r="FI103"/>
  <c r="FM103" s="1"/>
  <c r="FJ103"/>
  <c r="FL103"/>
  <c r="FI104"/>
  <c r="FM104" s="1"/>
  <c r="FJ104"/>
  <c r="FL104"/>
  <c r="FI105"/>
  <c r="FM105" s="1"/>
  <c r="FJ105"/>
  <c r="FL105"/>
  <c r="FI106"/>
  <c r="FM106" s="1"/>
  <c r="FJ106"/>
  <c r="FL106"/>
  <c r="FI107"/>
  <c r="FM107" s="1"/>
  <c r="FJ107"/>
  <c r="FL107" s="1"/>
  <c r="FI108"/>
  <c r="FM108" s="1"/>
  <c r="FJ108"/>
  <c r="FL108" s="1"/>
  <c r="FI109"/>
  <c r="FM109" s="1"/>
  <c r="FJ109"/>
  <c r="FL109"/>
  <c r="FI110"/>
  <c r="FM110" s="1"/>
  <c r="FJ110"/>
  <c r="FL110" s="1"/>
  <c r="FI111"/>
  <c r="FM111" s="1"/>
  <c r="FJ111"/>
  <c r="FL111"/>
  <c r="FI112"/>
  <c r="FM112" s="1"/>
  <c r="FJ112"/>
  <c r="FL112"/>
  <c r="FI113"/>
  <c r="FM113" s="1"/>
  <c r="FJ113"/>
  <c r="FL113" s="1"/>
  <c r="FI114"/>
  <c r="FM114" s="1"/>
  <c r="FJ114"/>
  <c r="FL114"/>
  <c r="FI115"/>
  <c r="FM115" s="1"/>
  <c r="FJ115"/>
  <c r="FL115" s="1"/>
  <c r="FI116"/>
  <c r="FM116" s="1"/>
  <c r="FJ116"/>
  <c r="FL116" s="1"/>
  <c r="FI117"/>
  <c r="FM117" s="1"/>
  <c r="FJ117"/>
  <c r="FL117"/>
  <c r="FI118"/>
  <c r="FM118" s="1"/>
  <c r="FJ118"/>
  <c r="FL118"/>
  <c r="FI119"/>
  <c r="FM119" s="1"/>
  <c r="FJ119"/>
  <c r="FL119"/>
  <c r="FI120"/>
  <c r="FM120" s="1"/>
  <c r="FJ120"/>
  <c r="FL120"/>
  <c r="FI121"/>
  <c r="FM121" s="1"/>
  <c r="FJ121"/>
  <c r="FL121"/>
  <c r="FI122"/>
  <c r="FM122" s="1"/>
  <c r="FJ122"/>
  <c r="FL122"/>
  <c r="FI123"/>
  <c r="FM123" s="1"/>
  <c r="FJ123"/>
  <c r="FL123" s="1"/>
  <c r="FI124"/>
  <c r="FM124" s="1"/>
  <c r="FJ124"/>
  <c r="FL124"/>
  <c r="FI125"/>
  <c r="FM125" s="1"/>
  <c r="FJ125"/>
  <c r="FL125"/>
  <c r="FI126"/>
  <c r="FM126" s="1"/>
  <c r="FJ126"/>
  <c r="FL126"/>
  <c r="FI127"/>
  <c r="FM127" s="1"/>
  <c r="FJ127"/>
  <c r="FL127"/>
  <c r="FI128"/>
  <c r="FM128" s="1"/>
  <c r="FJ128"/>
  <c r="FL128"/>
  <c r="FI129"/>
  <c r="FM129" s="1"/>
  <c r="FJ129"/>
  <c r="FL129"/>
  <c r="FI130"/>
  <c r="FJ130"/>
  <c r="FL130"/>
  <c r="FI131"/>
  <c r="FM131" s="1"/>
  <c r="FJ131"/>
  <c r="FL131"/>
  <c r="FI132"/>
  <c r="FM132" s="1"/>
  <c r="FJ132"/>
  <c r="FL132"/>
  <c r="FI133"/>
  <c r="FM133" s="1"/>
  <c r="FJ133"/>
  <c r="FL133"/>
  <c r="FI134"/>
  <c r="FM134" s="1"/>
  <c r="FJ134"/>
  <c r="FL134"/>
  <c r="FI135"/>
  <c r="FM135" s="1"/>
  <c r="FJ135"/>
  <c r="FL135"/>
  <c r="FI136"/>
  <c r="FM136" s="1"/>
  <c r="FJ136"/>
  <c r="FL136"/>
  <c r="FI137"/>
  <c r="FM137" s="1"/>
  <c r="FJ137"/>
  <c r="FL137"/>
  <c r="FI138"/>
  <c r="FM138" s="1"/>
  <c r="FJ138"/>
  <c r="FL138"/>
  <c r="FI139"/>
  <c r="FM139" s="1"/>
  <c r="FJ139"/>
  <c r="FL139"/>
  <c r="FI140"/>
  <c r="FM140" s="1"/>
  <c r="FJ140"/>
  <c r="FL140"/>
  <c r="FI141"/>
  <c r="FM141" s="1"/>
  <c r="FJ141"/>
  <c r="FL141" s="1"/>
  <c r="FI142"/>
  <c r="FM142" s="1"/>
  <c r="FJ142"/>
  <c r="FL142"/>
  <c r="FI143"/>
  <c r="FM143" s="1"/>
  <c r="FJ143"/>
  <c r="FL143"/>
  <c r="FI144"/>
  <c r="FM144" s="1"/>
  <c r="FJ144"/>
  <c r="FL144"/>
  <c r="FI145"/>
  <c r="FM145" s="1"/>
  <c r="FJ145"/>
  <c r="FL145"/>
  <c r="FI146"/>
  <c r="FJ146"/>
  <c r="FL146"/>
  <c r="FI147"/>
  <c r="FM147" s="1"/>
  <c r="FJ147"/>
  <c r="FL147"/>
  <c r="FI148"/>
  <c r="FM148" s="1"/>
  <c r="FJ148"/>
  <c r="FL148"/>
  <c r="FI149"/>
  <c r="FM149" s="1"/>
  <c r="FJ149"/>
  <c r="FL149"/>
  <c r="FI150"/>
  <c r="FM150" s="1"/>
  <c r="FJ150"/>
  <c r="FL150"/>
  <c r="FI151"/>
  <c r="FM151" s="1"/>
  <c r="FJ151"/>
  <c r="FL151"/>
  <c r="FI152"/>
  <c r="FM152" s="1"/>
  <c r="FJ152"/>
  <c r="FL152"/>
  <c r="FI153"/>
  <c r="FM153" s="1"/>
  <c r="FJ153"/>
  <c r="FL153"/>
  <c r="FI154"/>
  <c r="FM154" s="1"/>
  <c r="FJ154"/>
  <c r="FL154"/>
  <c r="FI155"/>
  <c r="FM155" s="1"/>
  <c r="FJ155"/>
  <c r="FL155"/>
  <c r="FI156"/>
  <c r="FM156" s="1"/>
  <c r="FJ156"/>
  <c r="FL156"/>
  <c r="FI157"/>
  <c r="FM157" s="1"/>
  <c r="FJ157"/>
  <c r="FL157"/>
  <c r="FI158"/>
  <c r="FM158" s="1"/>
  <c r="FJ158"/>
  <c r="FL158"/>
  <c r="FI159"/>
  <c r="FM159" s="1"/>
  <c r="FJ159"/>
  <c r="FL159"/>
  <c r="FI160"/>
  <c r="FM160" s="1"/>
  <c r="FJ160"/>
  <c r="FL160"/>
  <c r="FI161"/>
  <c r="FM161" s="1"/>
  <c r="FJ161"/>
  <c r="FL161"/>
  <c r="FI162"/>
  <c r="FM162" s="1"/>
  <c r="FJ162"/>
  <c r="FL162"/>
  <c r="FI163"/>
  <c r="FM163" s="1"/>
  <c r="FJ163"/>
  <c r="FL163"/>
  <c r="FI164"/>
  <c r="FM164" s="1"/>
  <c r="FJ164"/>
  <c r="FL164"/>
  <c r="FI165"/>
  <c r="FM165" s="1"/>
  <c r="FJ165"/>
  <c r="FL165"/>
  <c r="FI166"/>
  <c r="FM166" s="1"/>
  <c r="FJ166"/>
  <c r="FL166"/>
  <c r="FI167"/>
  <c r="FM167" s="1"/>
  <c r="FJ167"/>
  <c r="FL167"/>
  <c r="FI168"/>
  <c r="FM168" s="1"/>
  <c r="FJ168"/>
  <c r="FL168"/>
  <c r="FI169"/>
  <c r="FM169" s="1"/>
  <c r="FJ169"/>
  <c r="FL169"/>
  <c r="FI170"/>
  <c r="FJ170"/>
  <c r="FL170"/>
  <c r="FI171"/>
  <c r="FM171" s="1"/>
  <c r="FJ171"/>
  <c r="FL171"/>
  <c r="FI172"/>
  <c r="FM172" s="1"/>
  <c r="FJ172"/>
  <c r="FL172"/>
  <c r="FI173"/>
  <c r="FM173" s="1"/>
  <c r="FJ173"/>
  <c r="FL173"/>
  <c r="FI174"/>
  <c r="FM174" s="1"/>
  <c r="FJ174"/>
  <c r="FL174"/>
  <c r="FI175"/>
  <c r="FM175" s="1"/>
  <c r="FJ175"/>
  <c r="FL175"/>
  <c r="FI176"/>
  <c r="FM176" s="1"/>
  <c r="FJ176"/>
  <c r="FL176"/>
  <c r="FI177"/>
  <c r="FM177" s="1"/>
  <c r="FJ177"/>
  <c r="FL177"/>
  <c r="FI178"/>
  <c r="FM178" s="1"/>
  <c r="FJ178"/>
  <c r="FL178"/>
  <c r="FI179"/>
  <c r="FM179" s="1"/>
  <c r="FJ179"/>
  <c r="FL179"/>
  <c r="FI180"/>
  <c r="FM180" s="1"/>
  <c r="FJ180"/>
  <c r="FL180"/>
  <c r="FI181"/>
  <c r="FM181" s="1"/>
  <c r="FJ181"/>
  <c r="FL181"/>
  <c r="FI182"/>
  <c r="FM182" s="1"/>
  <c r="FJ182"/>
  <c r="FL182"/>
  <c r="FI183"/>
  <c r="FM183" s="1"/>
  <c r="FJ183"/>
  <c r="FL183"/>
  <c r="FI184"/>
  <c r="FJ184"/>
  <c r="FL184"/>
  <c r="FI185"/>
  <c r="FM185" s="1"/>
  <c r="FJ185"/>
  <c r="FL185"/>
  <c r="FI186"/>
  <c r="FM186" s="1"/>
  <c r="FJ186"/>
  <c r="FL186"/>
  <c r="FI187"/>
  <c r="FM187" s="1"/>
  <c r="FJ187"/>
  <c r="FL187"/>
  <c r="FI188"/>
  <c r="FM188" s="1"/>
  <c r="FJ188"/>
  <c r="FL188"/>
  <c r="FI189"/>
  <c r="FM189" s="1"/>
  <c r="FJ189"/>
  <c r="FL189"/>
  <c r="FI190"/>
  <c r="FM190" s="1"/>
  <c r="FJ190"/>
  <c r="FL190"/>
  <c r="FI191"/>
  <c r="FM191" s="1"/>
  <c r="FJ191"/>
  <c r="FL191"/>
  <c r="FI192"/>
  <c r="FM192" s="1"/>
  <c r="FJ192"/>
  <c r="FL192"/>
  <c r="FI193"/>
  <c r="FM193" s="1"/>
  <c r="FJ193"/>
  <c r="FL193"/>
  <c r="FI194"/>
  <c r="FM194" s="1"/>
  <c r="FJ194"/>
  <c r="FL194"/>
  <c r="FI195"/>
  <c r="FM195" s="1"/>
  <c r="FJ195"/>
  <c r="FL195"/>
  <c r="FI196"/>
  <c r="FM196" s="1"/>
  <c r="FJ196"/>
  <c r="FL196"/>
  <c r="FI197"/>
  <c r="FM197" s="1"/>
  <c r="FJ197"/>
  <c r="FL197"/>
  <c r="FI198"/>
  <c r="FJ198"/>
  <c r="FL198"/>
  <c r="FI199"/>
  <c r="FM199" s="1"/>
  <c r="FJ199"/>
  <c r="FL199"/>
  <c r="FI200"/>
  <c r="FM200" s="1"/>
  <c r="FJ200"/>
  <c r="FL200"/>
  <c r="FI201"/>
  <c r="FM201" s="1"/>
  <c r="FJ201"/>
  <c r="FL201"/>
  <c r="FI202"/>
  <c r="FM202" s="1"/>
  <c r="FJ202"/>
  <c r="FL202"/>
  <c r="FI203"/>
  <c r="FM203" s="1"/>
  <c r="FJ203"/>
  <c r="FL203"/>
  <c r="FI204"/>
  <c r="FM204" s="1"/>
  <c r="FJ204"/>
  <c r="FL204"/>
  <c r="FI205"/>
  <c r="FM205" s="1"/>
  <c r="FJ205"/>
  <c r="FL205"/>
  <c r="FI206"/>
  <c r="FM206" s="1"/>
  <c r="FJ206"/>
  <c r="FL206"/>
  <c r="FI207"/>
  <c r="FM207" s="1"/>
  <c r="FJ207"/>
  <c r="FL207"/>
  <c r="FI208"/>
  <c r="FM208" s="1"/>
  <c r="FJ208"/>
  <c r="FL208"/>
  <c r="FI209"/>
  <c r="FM209" s="1"/>
  <c r="FJ209"/>
  <c r="FL209"/>
  <c r="FI210"/>
  <c r="FM210" s="1"/>
  <c r="FJ210"/>
  <c r="FL210"/>
  <c r="FI211"/>
  <c r="FM211" s="1"/>
  <c r="FJ211"/>
  <c r="FL211"/>
  <c r="FI212"/>
  <c r="FM212" s="1"/>
  <c r="FJ212"/>
  <c r="FL212"/>
  <c r="FI213"/>
  <c r="FM213" s="1"/>
  <c r="FJ213"/>
  <c r="FL213"/>
  <c r="FI214"/>
  <c r="FJ214"/>
  <c r="FL214"/>
  <c r="FI215"/>
  <c r="FM215" s="1"/>
  <c r="FJ215"/>
  <c r="FL215"/>
  <c r="FI216"/>
  <c r="FM216" s="1"/>
  <c r="FJ216"/>
  <c r="FL216"/>
  <c r="FI217"/>
  <c r="FM217" s="1"/>
  <c r="FJ217"/>
  <c r="FL217"/>
  <c r="FI218"/>
  <c r="FM218" s="1"/>
  <c r="FJ218"/>
  <c r="FL218"/>
  <c r="FI219"/>
  <c r="FM219" s="1"/>
  <c r="FJ219"/>
  <c r="FL219"/>
  <c r="FI220"/>
  <c r="FM220" s="1"/>
  <c r="FJ220"/>
  <c r="FL220"/>
  <c r="FI221"/>
  <c r="FM221" s="1"/>
  <c r="FJ221"/>
  <c r="FL221"/>
  <c r="FI222"/>
  <c r="FM222" s="1"/>
  <c r="FJ222"/>
  <c r="FL222"/>
  <c r="FI223"/>
  <c r="FM223" s="1"/>
  <c r="FJ223"/>
  <c r="FL223"/>
  <c r="FI224"/>
  <c r="FM224" s="1"/>
  <c r="FJ224"/>
  <c r="FL224"/>
  <c r="FI225"/>
  <c r="FM225" s="1"/>
  <c r="FJ225"/>
  <c r="FL225"/>
  <c r="FI226"/>
  <c r="FM226" s="1"/>
  <c r="FJ226"/>
  <c r="FL226"/>
  <c r="FI227"/>
  <c r="FM227" s="1"/>
  <c r="FJ227"/>
  <c r="FL227"/>
  <c r="FI228"/>
  <c r="FJ228"/>
  <c r="FL228"/>
  <c r="FI229"/>
  <c r="FM229" s="1"/>
  <c r="FJ229"/>
  <c r="FL229"/>
  <c r="FI230"/>
  <c r="FM230" s="1"/>
  <c r="FJ230"/>
  <c r="FL230" s="1"/>
  <c r="FI231"/>
  <c r="FM231" s="1"/>
  <c r="FJ231"/>
  <c r="FL231" s="1"/>
  <c r="FI232"/>
  <c r="FM232" s="1"/>
  <c r="FJ232"/>
  <c r="FL232"/>
  <c r="FI233"/>
  <c r="FM233" s="1"/>
  <c r="FJ233"/>
  <c r="FL233"/>
  <c r="FI234"/>
  <c r="FJ234"/>
  <c r="FL234"/>
  <c r="FI235"/>
  <c r="FM235" s="1"/>
  <c r="FJ235"/>
  <c r="FL235"/>
  <c r="FI236"/>
  <c r="FM236" s="1"/>
  <c r="FJ236"/>
  <c r="FL236"/>
  <c r="FI237"/>
  <c r="FM237" s="1"/>
  <c r="FJ237"/>
  <c r="FL237"/>
  <c r="FI238"/>
  <c r="FM238" s="1"/>
  <c r="FJ238"/>
  <c r="FL238"/>
  <c r="FI239"/>
  <c r="FM239" s="1"/>
  <c r="FJ239"/>
  <c r="FL239"/>
  <c r="FI240"/>
  <c r="FM240" s="1"/>
  <c r="FJ240"/>
  <c r="FL240"/>
  <c r="FI241"/>
  <c r="FM241" s="1"/>
  <c r="FJ241"/>
  <c r="FL241"/>
  <c r="FI242"/>
  <c r="FM242" s="1"/>
  <c r="FJ242"/>
  <c r="FL242"/>
  <c r="FI243"/>
  <c r="FM243" s="1"/>
  <c r="FJ243"/>
  <c r="FL243"/>
  <c r="FI244"/>
  <c r="FM244" s="1"/>
  <c r="FJ244"/>
  <c r="FL244"/>
  <c r="FI245"/>
  <c r="FM245" s="1"/>
  <c r="FJ245"/>
  <c r="FL245" s="1"/>
  <c r="FI246"/>
  <c r="FJ246"/>
  <c r="FL246"/>
  <c r="FI247"/>
  <c r="FM247" s="1"/>
  <c r="FJ247"/>
  <c r="FL247"/>
  <c r="FI248"/>
  <c r="FM248" s="1"/>
  <c r="FJ248"/>
  <c r="FL248"/>
  <c r="FI249"/>
  <c r="FM249" s="1"/>
  <c r="FJ249"/>
  <c r="FL249"/>
  <c r="FI250"/>
  <c r="FM250" s="1"/>
  <c r="FJ250"/>
  <c r="FL250"/>
  <c r="FI251"/>
  <c r="FM251" s="1"/>
  <c r="FJ251"/>
  <c r="FL251"/>
  <c r="FI252"/>
  <c r="FM252" s="1"/>
  <c r="FJ252"/>
  <c r="FL252"/>
  <c r="FI253"/>
  <c r="FM253" s="1"/>
  <c r="FJ253"/>
  <c r="FL253"/>
  <c r="FI254"/>
  <c r="FM254" s="1"/>
  <c r="FJ254"/>
  <c r="FL254"/>
  <c r="FI255"/>
  <c r="FM255" s="1"/>
  <c r="FJ255"/>
  <c r="FL255"/>
  <c r="FI256"/>
  <c r="FM256" s="1"/>
  <c r="FJ256"/>
  <c r="FL256" s="1"/>
  <c r="FI257"/>
  <c r="FM257" s="1"/>
  <c r="FJ257"/>
  <c r="FL257"/>
  <c r="FI258"/>
  <c r="FM258" s="1"/>
  <c r="FJ258"/>
  <c r="FL258"/>
  <c r="FI259"/>
  <c r="FM259" s="1"/>
  <c r="FJ259"/>
  <c r="FL259"/>
  <c r="FI260"/>
  <c r="FM260" s="1"/>
  <c r="FJ260"/>
  <c r="FL260" s="1"/>
  <c r="FI261"/>
  <c r="FM261" s="1"/>
  <c r="FJ261"/>
  <c r="FL261"/>
  <c r="FI262"/>
  <c r="FM262" s="1"/>
  <c r="FJ262"/>
  <c r="FL262" s="1"/>
  <c r="FI263"/>
  <c r="FM263" s="1"/>
  <c r="FJ263"/>
  <c r="FL263" s="1"/>
  <c r="FI264"/>
  <c r="FM264" s="1"/>
  <c r="FJ264"/>
  <c r="FL264"/>
  <c r="FI265"/>
  <c r="FM265" s="1"/>
  <c r="FJ265"/>
  <c r="FL265" s="1"/>
  <c r="FI266"/>
  <c r="FM266" s="1"/>
  <c r="FJ266"/>
  <c r="FL266"/>
  <c r="FI267"/>
  <c r="FM267" s="1"/>
  <c r="FJ267"/>
  <c r="FL267" s="1"/>
  <c r="FI268"/>
  <c r="FM268" s="1"/>
  <c r="FJ268"/>
  <c r="FL268"/>
  <c r="FI269"/>
  <c r="FM269" s="1"/>
  <c r="FJ269"/>
  <c r="FL269"/>
  <c r="FI270"/>
  <c r="FM270" s="1"/>
  <c r="FJ270"/>
  <c r="FL270"/>
  <c r="FI271"/>
  <c r="FM271" s="1"/>
  <c r="FJ271"/>
  <c r="FL271"/>
  <c r="FI272"/>
  <c r="FJ272"/>
  <c r="FL272" s="1"/>
  <c r="FI273"/>
  <c r="FM273" s="1"/>
  <c r="FJ273"/>
  <c r="FL273" s="1"/>
  <c r="FI274"/>
  <c r="FM274" s="1"/>
  <c r="FJ274"/>
  <c r="FL274"/>
  <c r="FI275"/>
  <c r="FM275" s="1"/>
  <c r="FJ275"/>
  <c r="FL275" s="1"/>
  <c r="FI276"/>
  <c r="FM276" s="1"/>
  <c r="FJ276"/>
  <c r="FL276"/>
  <c r="FI277"/>
  <c r="FM277" s="1"/>
  <c r="FJ277"/>
  <c r="FL277"/>
  <c r="FI278"/>
  <c r="FM278" s="1"/>
  <c r="FJ278"/>
  <c r="FL278"/>
  <c r="FI279"/>
  <c r="FM279" s="1"/>
  <c r="FJ279"/>
  <c r="FL279"/>
  <c r="FI280"/>
  <c r="FM280" s="1"/>
  <c r="FJ280"/>
  <c r="FL280"/>
  <c r="FI281"/>
  <c r="FM281" s="1"/>
  <c r="FJ281"/>
  <c r="FL281"/>
  <c r="FI282"/>
  <c r="FM282" s="1"/>
  <c r="FJ282"/>
  <c r="FL282"/>
  <c r="FI283"/>
  <c r="FM283" s="1"/>
  <c r="FJ283"/>
  <c r="FL283"/>
  <c r="FI284"/>
  <c r="FM284" s="1"/>
  <c r="FJ284"/>
  <c r="FL284"/>
  <c r="FI285"/>
  <c r="FM285" s="1"/>
  <c r="FJ285"/>
  <c r="FL285"/>
  <c r="FI286"/>
  <c r="FM286" s="1"/>
  <c r="FJ286"/>
  <c r="FL286"/>
  <c r="FI287"/>
  <c r="FM287" s="1"/>
  <c r="FJ287"/>
  <c r="FL287"/>
  <c r="FI288"/>
  <c r="FM288" s="1"/>
  <c r="FJ288"/>
  <c r="FL288"/>
  <c r="FI289"/>
  <c r="FM289" s="1"/>
  <c r="FJ289"/>
  <c r="FL289"/>
  <c r="FI290"/>
  <c r="FM290" s="1"/>
  <c r="FJ290"/>
  <c r="FL290"/>
  <c r="FI291"/>
  <c r="FM291" s="1"/>
  <c r="FJ291"/>
  <c r="FL291"/>
  <c r="FI292"/>
  <c r="FM292" s="1"/>
  <c r="FJ292"/>
  <c r="FL292"/>
  <c r="FI293"/>
  <c r="FM293" s="1"/>
  <c r="FJ293"/>
  <c r="FL293"/>
  <c r="FI294"/>
  <c r="FM294" s="1"/>
  <c r="FJ294"/>
  <c r="FL294"/>
  <c r="FI295"/>
  <c r="FM295" s="1"/>
  <c r="FJ295"/>
  <c r="FL295"/>
  <c r="FI296"/>
  <c r="FM296" s="1"/>
  <c r="FJ296"/>
  <c r="FL296"/>
  <c r="FI297"/>
  <c r="FM297" s="1"/>
  <c r="FJ297"/>
  <c r="FL297"/>
  <c r="FI298"/>
  <c r="FM298" s="1"/>
  <c r="FJ298"/>
  <c r="FL298"/>
  <c r="FI299"/>
  <c r="FM299" s="1"/>
  <c r="FJ299"/>
  <c r="FL299"/>
  <c r="FI300"/>
  <c r="FM300" s="1"/>
  <c r="FJ300"/>
  <c r="FL300"/>
  <c r="FI301"/>
  <c r="FM301" s="1"/>
  <c r="FJ301"/>
  <c r="FL301"/>
  <c r="FI302"/>
  <c r="FM302" s="1"/>
  <c r="FJ302"/>
  <c r="FL302"/>
  <c r="FI303"/>
  <c r="FM303" s="1"/>
  <c r="FJ303"/>
  <c r="FL303"/>
  <c r="FI304"/>
  <c r="FM304" s="1"/>
  <c r="FJ304"/>
  <c r="FL304"/>
  <c r="FI305"/>
  <c r="FM305" s="1"/>
  <c r="FJ305"/>
  <c r="FL305"/>
  <c r="FI306"/>
  <c r="FM306" s="1"/>
  <c r="FJ306"/>
  <c r="FL306"/>
  <c r="FI307"/>
  <c r="FM307" s="1"/>
  <c r="FJ307"/>
  <c r="FL307"/>
  <c r="FI308"/>
  <c r="FM308" s="1"/>
  <c r="FJ308"/>
  <c r="FL308"/>
  <c r="FI309"/>
  <c r="FM309" s="1"/>
  <c r="FJ309"/>
  <c r="FL309"/>
  <c r="FI310"/>
  <c r="FM310" s="1"/>
  <c r="FJ310"/>
  <c r="FL310"/>
  <c r="FI311"/>
  <c r="FM311" s="1"/>
  <c r="FJ311"/>
  <c r="FL311"/>
  <c r="FI312"/>
  <c r="FM312" s="1"/>
  <c r="FJ312"/>
  <c r="FL312"/>
  <c r="FI313"/>
  <c r="FM313" s="1"/>
  <c r="FJ313"/>
  <c r="FL313"/>
  <c r="FI314"/>
  <c r="FM314" s="1"/>
  <c r="FJ314"/>
  <c r="FL314"/>
  <c r="FI315"/>
  <c r="FM315" s="1"/>
  <c r="FJ315"/>
  <c r="FL315"/>
  <c r="FI316"/>
  <c r="FM316" s="1"/>
  <c r="FJ316"/>
  <c r="FL316"/>
  <c r="FI317"/>
  <c r="FM317" s="1"/>
  <c r="FJ317"/>
  <c r="FL317"/>
  <c r="FI318"/>
  <c r="FM318" s="1"/>
  <c r="FJ318"/>
  <c r="FL318"/>
  <c r="FI319"/>
  <c r="FM319" s="1"/>
  <c r="FJ319"/>
  <c r="FL319"/>
  <c r="FI320"/>
  <c r="FM320" s="1"/>
  <c r="FJ320"/>
  <c r="FL320"/>
  <c r="FI321"/>
  <c r="FM321" s="1"/>
  <c r="FJ321"/>
  <c r="FL321"/>
  <c r="FI322"/>
  <c r="FM322" s="1"/>
  <c r="FJ322"/>
  <c r="FL322"/>
  <c r="FI323"/>
  <c r="FM323" s="1"/>
  <c r="FJ323"/>
  <c r="FL323"/>
  <c r="FI324"/>
  <c r="FM324" s="1"/>
  <c r="FJ324"/>
  <c r="FL324"/>
  <c r="FI325"/>
  <c r="FM325" s="1"/>
  <c r="FJ325"/>
  <c r="FL325"/>
  <c r="FI326"/>
  <c r="FM326" s="1"/>
  <c r="FJ326"/>
  <c r="FL326"/>
  <c r="FI327"/>
  <c r="FM327" s="1"/>
  <c r="FJ327"/>
  <c r="FL327"/>
  <c r="FI328"/>
  <c r="FM328" s="1"/>
  <c r="FJ328"/>
  <c r="FL328"/>
  <c r="FI329"/>
  <c r="FM329" s="1"/>
  <c r="FJ329"/>
  <c r="FL329"/>
  <c r="FI330"/>
  <c r="FM330" s="1"/>
  <c r="FJ330"/>
  <c r="FL330"/>
  <c r="FI331"/>
  <c r="FM331" s="1"/>
  <c r="FJ331"/>
  <c r="FL331"/>
  <c r="FI332"/>
  <c r="FM332" s="1"/>
  <c r="FJ332"/>
  <c r="FL332"/>
  <c r="FI333"/>
  <c r="FM333" s="1"/>
  <c r="FJ333"/>
  <c r="FL333"/>
  <c r="FI334"/>
  <c r="FM334" s="1"/>
  <c r="FJ334"/>
  <c r="FL334"/>
  <c r="FI335"/>
  <c r="FM335" s="1"/>
  <c r="FJ335"/>
  <c r="FL335"/>
  <c r="FI336"/>
  <c r="FM336" s="1"/>
  <c r="FJ336"/>
  <c r="FL336"/>
  <c r="FI337"/>
  <c r="FM337" s="1"/>
  <c r="FJ337"/>
  <c r="FL337"/>
  <c r="FI338"/>
  <c r="FM338" s="1"/>
  <c r="FJ338"/>
  <c r="FL338"/>
  <c r="FI339"/>
  <c r="FM339" s="1"/>
  <c r="FJ339"/>
  <c r="FL339"/>
  <c r="FI340"/>
  <c r="FM340" s="1"/>
  <c r="FJ340"/>
  <c r="FL340"/>
  <c r="FI341"/>
  <c r="FM341" s="1"/>
  <c r="FJ341"/>
  <c r="FL341"/>
  <c r="FI342"/>
  <c r="FM342" s="1"/>
  <c r="FJ342"/>
  <c r="FL342"/>
  <c r="FI343"/>
  <c r="FM343" s="1"/>
  <c r="FJ343"/>
  <c r="FL343"/>
  <c r="FI344"/>
  <c r="FM344" s="1"/>
  <c r="FJ344"/>
  <c r="FL344"/>
  <c r="FI345"/>
  <c r="FM345" s="1"/>
  <c r="FJ345"/>
  <c r="FL345"/>
  <c r="FI346"/>
  <c r="FM346" s="1"/>
  <c r="FJ346"/>
  <c r="FL346"/>
  <c r="FI347"/>
  <c r="FM347" s="1"/>
  <c r="FJ347"/>
  <c r="FL347"/>
  <c r="FI348"/>
  <c r="FM348" s="1"/>
  <c r="FJ348"/>
  <c r="FL348"/>
  <c r="FI349"/>
  <c r="FM349" s="1"/>
  <c r="FJ349"/>
  <c r="FL349"/>
  <c r="FI350"/>
  <c r="FM350" s="1"/>
  <c r="FJ350"/>
  <c r="FL350"/>
  <c r="FI351"/>
  <c r="FM351" s="1"/>
  <c r="FJ351"/>
  <c r="FL351"/>
  <c r="FI352"/>
  <c r="FM352" s="1"/>
  <c r="FJ352"/>
  <c r="FL352"/>
  <c r="FI353"/>
  <c r="FM353" s="1"/>
  <c r="FJ353"/>
  <c r="FL353"/>
  <c r="FI354"/>
  <c r="FM354" s="1"/>
  <c r="FJ354"/>
  <c r="FL354"/>
  <c r="FI355"/>
  <c r="FM355" s="1"/>
  <c r="FJ355"/>
  <c r="FL355"/>
  <c r="FI356"/>
  <c r="FM356" s="1"/>
  <c r="FJ356"/>
  <c r="FL356"/>
  <c r="FI357"/>
  <c r="FM357" s="1"/>
  <c r="FJ357"/>
  <c r="FL357"/>
  <c r="FI358"/>
  <c r="FM358" s="1"/>
  <c r="FJ358"/>
  <c r="FL358" s="1"/>
  <c r="FI359"/>
  <c r="FM359" s="1"/>
  <c r="FJ359"/>
  <c r="FL359"/>
  <c r="FI360"/>
  <c r="FM360" s="1"/>
  <c r="FJ360"/>
  <c r="FL360"/>
  <c r="FI361"/>
  <c r="FM361" s="1"/>
  <c r="FJ361"/>
  <c r="FL361"/>
  <c r="FI362"/>
  <c r="FM362" s="1"/>
  <c r="FJ362"/>
  <c r="FL362"/>
  <c r="FI363"/>
  <c r="FM363" s="1"/>
  <c r="FJ363"/>
  <c r="FL363"/>
  <c r="FI364"/>
  <c r="FM364" s="1"/>
  <c r="FJ364"/>
  <c r="FL364"/>
  <c r="FI365"/>
  <c r="FM365" s="1"/>
  <c r="FJ365"/>
  <c r="FL365"/>
  <c r="FI366"/>
  <c r="FJ366"/>
  <c r="FL366"/>
  <c r="FI367"/>
  <c r="FM367" s="1"/>
  <c r="FJ367"/>
  <c r="FL367"/>
  <c r="FI368"/>
  <c r="FM368" s="1"/>
  <c r="FJ368"/>
  <c r="FL368"/>
  <c r="FI369"/>
  <c r="FM369" s="1"/>
  <c r="FJ369"/>
  <c r="FL369"/>
  <c r="FI370"/>
  <c r="FM370" s="1"/>
  <c r="FJ370"/>
  <c r="FL370"/>
  <c r="FI371"/>
  <c r="FM371" s="1"/>
  <c r="FJ371"/>
  <c r="FL371"/>
  <c r="FI372"/>
  <c r="FM372" s="1"/>
  <c r="FJ372"/>
  <c r="FL372"/>
  <c r="FI373"/>
  <c r="FM373" s="1"/>
  <c r="FJ373"/>
  <c r="FL373"/>
  <c r="FI374"/>
  <c r="FM374" s="1"/>
  <c r="FJ374"/>
  <c r="FL374"/>
  <c r="FI375"/>
  <c r="FM375" s="1"/>
  <c r="FJ375"/>
  <c r="FL375"/>
  <c r="FI376"/>
  <c r="FJ376"/>
  <c r="FL376"/>
  <c r="FI377"/>
  <c r="FM377" s="1"/>
  <c r="FJ377"/>
  <c r="FL377"/>
  <c r="FI378"/>
  <c r="FM378" s="1"/>
  <c r="FJ378"/>
  <c r="FL378"/>
  <c r="FI379"/>
  <c r="FM379" s="1"/>
  <c r="FJ379"/>
  <c r="FL379"/>
  <c r="FI380"/>
  <c r="FM380" s="1"/>
  <c r="FJ380"/>
  <c r="FL380"/>
  <c r="FI381"/>
  <c r="FM381" s="1"/>
  <c r="FJ381"/>
  <c r="FL381"/>
  <c r="FI382"/>
  <c r="FM382" s="1"/>
  <c r="FJ382"/>
  <c r="FL382"/>
  <c r="FI383"/>
  <c r="FM383" s="1"/>
  <c r="FJ383"/>
  <c r="FL383"/>
  <c r="FI384"/>
  <c r="FM384" s="1"/>
  <c r="FJ384"/>
  <c r="FL384"/>
  <c r="FI385"/>
  <c r="FM385" s="1"/>
  <c r="FJ385"/>
  <c r="FL385"/>
  <c r="FI386"/>
  <c r="FM386" s="1"/>
  <c r="FJ386"/>
  <c r="FL386"/>
  <c r="FI387"/>
  <c r="FM387" s="1"/>
  <c r="FJ387"/>
  <c r="FL387"/>
  <c r="FI388"/>
  <c r="FM388" s="1"/>
  <c r="FJ388"/>
  <c r="FL388"/>
  <c r="FI389"/>
  <c r="FM389" s="1"/>
  <c r="FJ389"/>
  <c r="FL389"/>
  <c r="FI390"/>
  <c r="FM390" s="1"/>
  <c r="FJ390"/>
  <c r="FL390"/>
  <c r="FI391"/>
  <c r="FM391" s="1"/>
  <c r="FJ391"/>
  <c r="FL391"/>
  <c r="FI392"/>
  <c r="FM392" s="1"/>
  <c r="FJ392"/>
  <c r="FL392"/>
  <c r="FI393"/>
  <c r="FM393" s="1"/>
  <c r="FJ393"/>
  <c r="FL393"/>
  <c r="FI394"/>
  <c r="FM394" s="1"/>
  <c r="FJ394"/>
  <c r="FL394"/>
  <c r="FI395"/>
  <c r="FM395" s="1"/>
  <c r="FJ395"/>
  <c r="FL395"/>
  <c r="FI396"/>
  <c r="FM396" s="1"/>
  <c r="FJ396"/>
  <c r="FL396"/>
  <c r="FI397"/>
  <c r="FM397" s="1"/>
  <c r="FJ397"/>
  <c r="FL397"/>
  <c r="FI398"/>
  <c r="FM398" s="1"/>
  <c r="FJ398"/>
  <c r="FL398"/>
  <c r="FI399"/>
  <c r="FM399" s="1"/>
  <c r="FJ399"/>
  <c r="FL399"/>
  <c r="FI400"/>
  <c r="FM400" s="1"/>
  <c r="FJ400"/>
  <c r="FL400"/>
  <c r="FI401"/>
  <c r="FM401" s="1"/>
  <c r="FJ401"/>
  <c r="FL401"/>
  <c r="FI402"/>
  <c r="FM402" s="1"/>
  <c r="FJ402"/>
  <c r="FL402"/>
  <c r="FI403"/>
  <c r="FM403" s="1"/>
  <c r="FJ403"/>
  <c r="FL403"/>
  <c r="FI404"/>
  <c r="FM404" s="1"/>
  <c r="FJ404"/>
  <c r="FL404"/>
  <c r="FI405"/>
  <c r="FM405" s="1"/>
  <c r="FJ405"/>
  <c r="FL405"/>
  <c r="FI406"/>
  <c r="FM406" s="1"/>
  <c r="FJ406"/>
  <c r="FL406"/>
  <c r="FI407"/>
  <c r="FM407" s="1"/>
  <c r="FJ407"/>
  <c r="FL407"/>
  <c r="FI408"/>
  <c r="FM408" s="1"/>
  <c r="FJ408"/>
  <c r="FL408"/>
  <c r="FI409"/>
  <c r="FM409" s="1"/>
  <c r="FJ409"/>
  <c r="FL409"/>
  <c r="FI410"/>
  <c r="FM410" s="1"/>
  <c r="FJ410"/>
  <c r="FL410"/>
  <c r="FI411"/>
  <c r="FM411" s="1"/>
  <c r="FJ411"/>
  <c r="FL411"/>
  <c r="FI412"/>
  <c r="FM412" s="1"/>
  <c r="FJ412"/>
  <c r="FL412"/>
  <c r="FI413"/>
  <c r="FM413" s="1"/>
  <c r="FJ413"/>
  <c r="FL413"/>
  <c r="FI414"/>
  <c r="FM414" s="1"/>
  <c r="FJ414"/>
  <c r="FL414"/>
  <c r="FI415"/>
  <c r="FM415" s="1"/>
  <c r="FJ415"/>
  <c r="FL415"/>
  <c r="FI416"/>
  <c r="FM416" s="1"/>
  <c r="FJ416"/>
  <c r="FL416"/>
  <c r="FI417"/>
  <c r="FM417" s="1"/>
  <c r="FJ417"/>
  <c r="FL417"/>
  <c r="FI418"/>
  <c r="FM418" s="1"/>
  <c r="FJ418"/>
  <c r="FL418"/>
  <c r="FI419"/>
  <c r="FM419" s="1"/>
  <c r="FJ419"/>
  <c r="FL419"/>
  <c r="FI420"/>
  <c r="FM420" s="1"/>
  <c r="FJ420"/>
  <c r="FL420"/>
  <c r="FI421"/>
  <c r="FM421" s="1"/>
  <c r="FJ421"/>
  <c r="FL421"/>
  <c r="FI422"/>
  <c r="FM422" s="1"/>
  <c r="FJ422"/>
  <c r="FL422"/>
  <c r="FI423"/>
  <c r="FM423" s="1"/>
  <c r="FJ423"/>
  <c r="FL423"/>
  <c r="FI424"/>
  <c r="FM424" s="1"/>
  <c r="FJ424"/>
  <c r="FL424"/>
  <c r="FI425"/>
  <c r="FM425" s="1"/>
  <c r="FJ425"/>
  <c r="FL425"/>
  <c r="FI426"/>
  <c r="FM426" s="1"/>
  <c r="FJ426"/>
  <c r="FL426"/>
  <c r="FI427"/>
  <c r="FM427" s="1"/>
  <c r="FJ427"/>
  <c r="FL427"/>
  <c r="FI428"/>
  <c r="FM428" s="1"/>
  <c r="FJ428"/>
  <c r="FL428"/>
  <c r="FI429"/>
  <c r="FM429" s="1"/>
  <c r="FJ429"/>
  <c r="FL429"/>
  <c r="FI430"/>
  <c r="FM430" s="1"/>
  <c r="FJ430"/>
  <c r="FL430"/>
  <c r="FI431"/>
  <c r="FM431" s="1"/>
  <c r="FJ431"/>
  <c r="FL431"/>
  <c r="FI432"/>
  <c r="FM432" s="1"/>
  <c r="FJ432"/>
  <c r="FL432"/>
  <c r="FI433"/>
  <c r="FM433" s="1"/>
  <c r="FJ433"/>
  <c r="FL433"/>
  <c r="FI434"/>
  <c r="FM434" s="1"/>
  <c r="FJ434"/>
  <c r="FL434"/>
  <c r="FI435"/>
  <c r="FM435" s="1"/>
  <c r="FJ435"/>
  <c r="FL435"/>
  <c r="FI436"/>
  <c r="FM436" s="1"/>
  <c r="FJ436"/>
  <c r="FL436"/>
  <c r="FI437"/>
  <c r="FM437" s="1"/>
  <c r="FJ437"/>
  <c r="FL437"/>
  <c r="FI438"/>
  <c r="FM438" s="1"/>
  <c r="FJ438"/>
  <c r="FL438"/>
  <c r="FI439"/>
  <c r="FM439" s="1"/>
  <c r="FJ439"/>
  <c r="FL439"/>
  <c r="FI440"/>
  <c r="FM440" s="1"/>
  <c r="FJ440"/>
  <c r="FL440"/>
  <c r="FI441"/>
  <c r="FM441" s="1"/>
  <c r="FJ441"/>
  <c r="FL441"/>
  <c r="FI442"/>
  <c r="GS442" s="1"/>
  <c r="FJ442"/>
  <c r="GT442" s="1"/>
  <c r="FL442"/>
  <c r="FI443"/>
  <c r="GS443" s="1"/>
  <c r="FJ443"/>
  <c r="GT443" s="1"/>
  <c r="FL443"/>
  <c r="FI444"/>
  <c r="GS444" s="1"/>
  <c r="FJ444"/>
  <c r="GT444" s="1"/>
  <c r="FL444"/>
  <c r="FI445"/>
  <c r="GS445" s="1"/>
  <c r="FJ445"/>
  <c r="GT445" s="1"/>
  <c r="FL445"/>
  <c r="FI446"/>
  <c r="GS446" s="1"/>
  <c r="FJ446"/>
  <c r="GT446" s="1"/>
  <c r="FL446"/>
  <c r="FJ13"/>
  <c r="FI13"/>
  <c r="FM13" s="1"/>
  <c r="FL13"/>
  <c r="BF764" i="22"/>
  <c r="BH764" s="1"/>
  <c r="BE764"/>
  <c r="BC764"/>
  <c r="BB764"/>
  <c r="AU765"/>
  <c r="AT765"/>
  <c r="FF14" i="1"/>
  <c r="FF15"/>
  <c r="FF16"/>
  <c r="FF17"/>
  <c r="FF18"/>
  <c r="FF19"/>
  <c r="FF20"/>
  <c r="FF21"/>
  <c r="FF22"/>
  <c r="FF23"/>
  <c r="FF24"/>
  <c r="FF25"/>
  <c r="FF26"/>
  <c r="FF27"/>
  <c r="FF28"/>
  <c r="FF29"/>
  <c r="FF30"/>
  <c r="FF31"/>
  <c r="FF32"/>
  <c r="FF33"/>
  <c r="FF34"/>
  <c r="FF35"/>
  <c r="FF36"/>
  <c r="FF37"/>
  <c r="FF38"/>
  <c r="FF39"/>
  <c r="FF40"/>
  <c r="FF41"/>
  <c r="FF42"/>
  <c r="FF43"/>
  <c r="FF44"/>
  <c r="FF45"/>
  <c r="FF46"/>
  <c r="FF47"/>
  <c r="FF48"/>
  <c r="FF49"/>
  <c r="FF50"/>
  <c r="FF51"/>
  <c r="FF52"/>
  <c r="FF53"/>
  <c r="FF54"/>
  <c r="FF55"/>
  <c r="FF56"/>
  <c r="FF57"/>
  <c r="FF58"/>
  <c r="FF59"/>
  <c r="FF60"/>
  <c r="FF61"/>
  <c r="FF62"/>
  <c r="FF63"/>
  <c r="FF64"/>
  <c r="FF65"/>
  <c r="FF66"/>
  <c r="FF67"/>
  <c r="FF68"/>
  <c r="FF69"/>
  <c r="FF70"/>
  <c r="FF71"/>
  <c r="FF72"/>
  <c r="FF73"/>
  <c r="FF74"/>
  <c r="FF75"/>
  <c r="FF78"/>
  <c r="FF79"/>
  <c r="FF80"/>
  <c r="FF81"/>
  <c r="FF82"/>
  <c r="FF83"/>
  <c r="FF84"/>
  <c r="FF85"/>
  <c r="FF86"/>
  <c r="FF87"/>
  <c r="FF88"/>
  <c r="FF89"/>
  <c r="FF90"/>
  <c r="FF91"/>
  <c r="FF92"/>
  <c r="FF93"/>
  <c r="FF94"/>
  <c r="FF95"/>
  <c r="FF96"/>
  <c r="FF99"/>
  <c r="FF102"/>
  <c r="FF103"/>
  <c r="FF104"/>
  <c r="FF105"/>
  <c r="FF106"/>
  <c r="FF107"/>
  <c r="FF109"/>
  <c r="FF110"/>
  <c r="FF111"/>
  <c r="FF112"/>
  <c r="FF113"/>
  <c r="FF114"/>
  <c r="FF116"/>
  <c r="FF117"/>
  <c r="FF118"/>
  <c r="FF119"/>
  <c r="FF120"/>
  <c r="FF121"/>
  <c r="FF122"/>
  <c r="FF124"/>
  <c r="FF125"/>
  <c r="FF126"/>
  <c r="FF127"/>
  <c r="FF128"/>
  <c r="FF129"/>
  <c r="FF130"/>
  <c r="FF131"/>
  <c r="FF132"/>
  <c r="FF133"/>
  <c r="FF134"/>
  <c r="FF135"/>
  <c r="FF136"/>
  <c r="FF137"/>
  <c r="FF138"/>
  <c r="FF139"/>
  <c r="FF140"/>
  <c r="FF142"/>
  <c r="FF143"/>
  <c r="FF144"/>
  <c r="FF145"/>
  <c r="FF146"/>
  <c r="FF147"/>
  <c r="FF148"/>
  <c r="FF149"/>
  <c r="FF150"/>
  <c r="FF151"/>
  <c r="FF152"/>
  <c r="FF153"/>
  <c r="FF154"/>
  <c r="FF155"/>
  <c r="FF156"/>
  <c r="FF157"/>
  <c r="FF158"/>
  <c r="FF159"/>
  <c r="FF160"/>
  <c r="FF161"/>
  <c r="FF163"/>
  <c r="FF164"/>
  <c r="FF165"/>
  <c r="FF166"/>
  <c r="FF167"/>
  <c r="FF168"/>
  <c r="FF169"/>
  <c r="FF170"/>
  <c r="FF171"/>
  <c r="FF172"/>
  <c r="FF173"/>
  <c r="FF174"/>
  <c r="FF175"/>
  <c r="FF176"/>
  <c r="FF177"/>
  <c r="FF178"/>
  <c r="FF179"/>
  <c r="FF182"/>
  <c r="FF183"/>
  <c r="FF184"/>
  <c r="FF187"/>
  <c r="FF188"/>
  <c r="FF189"/>
  <c r="FF190"/>
  <c r="FF191"/>
  <c r="FF192"/>
  <c r="FF193"/>
  <c r="FF194"/>
  <c r="FF195"/>
  <c r="FF196"/>
  <c r="FF197"/>
  <c r="FF198"/>
  <c r="FF199"/>
  <c r="FF200"/>
  <c r="FF201"/>
  <c r="FF202"/>
  <c r="FF203"/>
  <c r="FF204"/>
  <c r="FF205"/>
  <c r="FF206"/>
  <c r="FF207"/>
  <c r="FF208"/>
  <c r="FF209"/>
  <c r="FF210"/>
  <c r="FF211"/>
  <c r="FF212"/>
  <c r="FF213"/>
  <c r="FF214"/>
  <c r="FF215"/>
  <c r="FF216"/>
  <c r="FF217"/>
  <c r="FF218"/>
  <c r="FF219"/>
  <c r="FF220"/>
  <c r="FF225"/>
  <c r="FF226"/>
  <c r="FF227"/>
  <c r="FF228"/>
  <c r="FF229"/>
  <c r="FF230"/>
  <c r="FF231"/>
  <c r="FF232"/>
  <c r="FF233"/>
  <c r="FF234"/>
  <c r="FF235"/>
  <c r="FF236"/>
  <c r="FF237"/>
  <c r="FF238"/>
  <c r="FF239"/>
  <c r="FF240"/>
  <c r="FF241"/>
  <c r="FF242"/>
  <c r="FF243"/>
  <c r="FF244"/>
  <c r="FF245"/>
  <c r="FF246"/>
  <c r="FF247"/>
  <c r="FF248"/>
  <c r="FF249"/>
  <c r="FF250"/>
  <c r="FF251"/>
  <c r="FF252"/>
  <c r="FF253"/>
  <c r="FF254"/>
  <c r="FF255"/>
  <c r="FF256"/>
  <c r="FF257"/>
  <c r="FF258"/>
  <c r="FF259"/>
  <c r="FF260"/>
  <c r="FF261"/>
  <c r="FF262"/>
  <c r="FF263"/>
  <c r="FF264"/>
  <c r="FF265"/>
  <c r="FF266"/>
  <c r="FF267"/>
  <c r="FF268"/>
  <c r="FF269"/>
  <c r="FF270"/>
  <c r="FF271"/>
  <c r="FF272"/>
  <c r="FF273"/>
  <c r="FF274"/>
  <c r="FF275"/>
  <c r="FF276"/>
  <c r="FF277"/>
  <c r="FF278"/>
  <c r="FF279"/>
  <c r="FF280"/>
  <c r="FF281"/>
  <c r="FF282"/>
  <c r="FF283"/>
  <c r="FF284"/>
  <c r="FF285"/>
  <c r="FF286"/>
  <c r="FF287"/>
  <c r="FF288"/>
  <c r="FF289"/>
  <c r="FF290"/>
  <c r="FF291"/>
  <c r="FF292"/>
  <c r="FF293"/>
  <c r="FF294"/>
  <c r="FF295"/>
  <c r="FF296"/>
  <c r="FF297"/>
  <c r="FF298"/>
  <c r="FF299"/>
  <c r="FF300"/>
  <c r="FF301"/>
  <c r="FF302"/>
  <c r="FF303"/>
  <c r="FF304"/>
  <c r="FF305"/>
  <c r="FF306"/>
  <c r="FF307"/>
  <c r="FF308"/>
  <c r="FF309"/>
  <c r="FF310"/>
  <c r="FF311"/>
  <c r="FF312"/>
  <c r="FF313"/>
  <c r="FF314"/>
  <c r="FF315"/>
  <c r="FF316"/>
  <c r="FF317"/>
  <c r="FF318"/>
  <c r="FF319"/>
  <c r="FF320"/>
  <c r="FF321"/>
  <c r="FF322"/>
  <c r="FF323"/>
  <c r="FF324"/>
  <c r="FF325"/>
  <c r="FF326"/>
  <c r="FF327"/>
  <c r="FF328"/>
  <c r="FF332"/>
  <c r="FF333"/>
  <c r="FF335"/>
  <c r="FF336"/>
  <c r="FF337"/>
  <c r="FF338"/>
  <c r="FF339"/>
  <c r="FF340"/>
  <c r="FF341"/>
  <c r="FF342"/>
  <c r="FF343"/>
  <c r="FF344"/>
  <c r="FF345"/>
  <c r="FF346"/>
  <c r="FF347"/>
  <c r="FF348"/>
  <c r="FF349"/>
  <c r="FF350"/>
  <c r="FF351"/>
  <c r="FF352"/>
  <c r="FF353"/>
  <c r="FF354"/>
  <c r="FF355"/>
  <c r="FF356"/>
  <c r="FF357"/>
  <c r="FF359"/>
  <c r="FF360"/>
  <c r="FF361"/>
  <c r="FF362"/>
  <c r="FF363"/>
  <c r="FF364"/>
  <c r="FF365"/>
  <c r="FF366"/>
  <c r="FF367"/>
  <c r="FF368"/>
  <c r="FF369"/>
  <c r="FF370"/>
  <c r="FF371"/>
  <c r="FF372"/>
  <c r="FF373"/>
  <c r="FF374"/>
  <c r="FF375"/>
  <c r="FF376"/>
  <c r="FF377"/>
  <c r="FF378"/>
  <c r="FF379"/>
  <c r="FF380"/>
  <c r="FF381"/>
  <c r="FF382"/>
  <c r="FF383"/>
  <c r="FF384"/>
  <c r="FF385"/>
  <c r="FF386"/>
  <c r="FF387"/>
  <c r="FF388"/>
  <c r="FF389"/>
  <c r="FF390"/>
  <c r="FF391"/>
  <c r="FF392"/>
  <c r="FF393"/>
  <c r="FF394"/>
  <c r="FF395"/>
  <c r="FF396"/>
  <c r="FF397"/>
  <c r="FF398"/>
  <c r="FF399"/>
  <c r="FF400"/>
  <c r="FF401"/>
  <c r="FF402"/>
  <c r="FF403"/>
  <c r="FF404"/>
  <c r="FF405"/>
  <c r="FF406"/>
  <c r="FF407"/>
  <c r="FF408"/>
  <c r="FF409"/>
  <c r="FF410"/>
  <c r="FF411"/>
  <c r="FF412"/>
  <c r="FF413"/>
  <c r="FF414"/>
  <c r="FF415"/>
  <c r="FF416"/>
  <c r="FF417"/>
  <c r="FF418"/>
  <c r="FF419"/>
  <c r="FF420"/>
  <c r="FF421"/>
  <c r="FF422"/>
  <c r="FF423"/>
  <c r="FF424"/>
  <c r="FF425"/>
  <c r="FF426"/>
  <c r="FF427"/>
  <c r="FF428"/>
  <c r="FF429"/>
  <c r="FF430"/>
  <c r="FF431"/>
  <c r="FF432"/>
  <c r="FF433"/>
  <c r="FF434"/>
  <c r="FF435"/>
  <c r="FF436"/>
  <c r="FF437"/>
  <c r="FF438"/>
  <c r="FF439"/>
  <c r="FF440"/>
  <c r="FF441"/>
  <c r="FF13"/>
  <c r="FC14"/>
  <c r="FG14" s="1"/>
  <c r="FD14"/>
  <c r="FC15"/>
  <c r="FG15" s="1"/>
  <c r="FD15"/>
  <c r="FC16"/>
  <c r="FG16" s="1"/>
  <c r="FD16"/>
  <c r="FC17"/>
  <c r="FG17" s="1"/>
  <c r="FD17"/>
  <c r="FC18"/>
  <c r="FG18" s="1"/>
  <c r="FD18"/>
  <c r="FC19"/>
  <c r="FG19" s="1"/>
  <c r="FD19"/>
  <c r="FC20"/>
  <c r="FG20" s="1"/>
  <c r="FD20"/>
  <c r="FC21"/>
  <c r="FG21" s="1"/>
  <c r="FD21"/>
  <c r="FC22"/>
  <c r="FG22" s="1"/>
  <c r="FD22"/>
  <c r="FC23"/>
  <c r="FG23" s="1"/>
  <c r="FD23"/>
  <c r="FC24"/>
  <c r="FG24" s="1"/>
  <c r="FD24"/>
  <c r="FC25"/>
  <c r="FG25" s="1"/>
  <c r="FD25"/>
  <c r="FC26"/>
  <c r="FG26" s="1"/>
  <c r="FD26"/>
  <c r="FC27"/>
  <c r="FG27" s="1"/>
  <c r="FD27"/>
  <c r="FC28"/>
  <c r="FG28" s="1"/>
  <c r="FD28"/>
  <c r="FC29"/>
  <c r="FG29" s="1"/>
  <c r="FD29"/>
  <c r="FC30"/>
  <c r="FG30" s="1"/>
  <c r="FD30"/>
  <c r="FC31"/>
  <c r="FG31" s="1"/>
  <c r="FD31"/>
  <c r="FC32"/>
  <c r="FG32" s="1"/>
  <c r="FD32"/>
  <c r="FC33"/>
  <c r="FG33" s="1"/>
  <c r="FD33"/>
  <c r="FC34"/>
  <c r="FG34" s="1"/>
  <c r="FD34"/>
  <c r="FC35"/>
  <c r="FG35" s="1"/>
  <c r="FD35"/>
  <c r="FC36"/>
  <c r="FG36" s="1"/>
  <c r="FD36"/>
  <c r="FC37"/>
  <c r="FG37" s="1"/>
  <c r="FD37"/>
  <c r="FC38"/>
  <c r="FG38" s="1"/>
  <c r="FD38"/>
  <c r="FC39"/>
  <c r="FG39" s="1"/>
  <c r="FD39"/>
  <c r="FC40"/>
  <c r="FG40" s="1"/>
  <c r="FD40"/>
  <c r="FC41"/>
  <c r="FG41" s="1"/>
  <c r="FD41"/>
  <c r="FC42"/>
  <c r="FG42" s="1"/>
  <c r="FD42"/>
  <c r="FC43"/>
  <c r="FG43" s="1"/>
  <c r="FD43"/>
  <c r="FC44"/>
  <c r="FG44" s="1"/>
  <c r="FD44"/>
  <c r="FC45"/>
  <c r="FG45" s="1"/>
  <c r="FD45"/>
  <c r="FC46"/>
  <c r="FG46" s="1"/>
  <c r="FD46"/>
  <c r="FC47"/>
  <c r="FG47" s="1"/>
  <c r="FD47"/>
  <c r="FC48"/>
  <c r="FG48" s="1"/>
  <c r="FD48"/>
  <c r="FC49"/>
  <c r="FG49" s="1"/>
  <c r="FD49"/>
  <c r="FC50"/>
  <c r="FG50" s="1"/>
  <c r="FD50"/>
  <c r="FC51"/>
  <c r="FG51" s="1"/>
  <c r="FD51"/>
  <c r="FC52"/>
  <c r="FG52" s="1"/>
  <c r="FD52"/>
  <c r="FC53"/>
  <c r="FG53" s="1"/>
  <c r="FD53"/>
  <c r="FC54"/>
  <c r="FG54" s="1"/>
  <c r="FD54"/>
  <c r="FC55"/>
  <c r="FG55" s="1"/>
  <c r="FD55"/>
  <c r="FC56"/>
  <c r="FG56" s="1"/>
  <c r="FD56"/>
  <c r="FC57"/>
  <c r="FD57"/>
  <c r="FC58"/>
  <c r="FG58" s="1"/>
  <c r="FD58"/>
  <c r="FC59"/>
  <c r="FG59" s="1"/>
  <c r="FD59"/>
  <c r="FC60"/>
  <c r="FG60" s="1"/>
  <c r="FD60"/>
  <c r="FC61"/>
  <c r="FG61" s="1"/>
  <c r="FD61"/>
  <c r="FC62"/>
  <c r="FG62" s="1"/>
  <c r="FD62"/>
  <c r="FC63"/>
  <c r="FG63" s="1"/>
  <c r="FD63"/>
  <c r="FC64"/>
  <c r="FG64" s="1"/>
  <c r="FD64"/>
  <c r="FC65"/>
  <c r="FG65" s="1"/>
  <c r="FD65"/>
  <c r="FC66"/>
  <c r="FG66" s="1"/>
  <c r="FD66"/>
  <c r="FC67"/>
  <c r="FD67"/>
  <c r="FC68"/>
  <c r="FD68"/>
  <c r="FC69"/>
  <c r="FG69" s="1"/>
  <c r="FD69"/>
  <c r="FC70"/>
  <c r="FG70" s="1"/>
  <c r="FD70"/>
  <c r="FC71"/>
  <c r="FG71" s="1"/>
  <c r="FD71"/>
  <c r="FC72"/>
  <c r="FG72" s="1"/>
  <c r="FD72"/>
  <c r="FC73"/>
  <c r="FG73" s="1"/>
  <c r="FD73"/>
  <c r="FC74"/>
  <c r="FG74" s="1"/>
  <c r="FD74"/>
  <c r="FC75"/>
  <c r="FG75" s="1"/>
  <c r="FD75"/>
  <c r="FC76"/>
  <c r="FD76"/>
  <c r="FF76" s="1"/>
  <c r="FC77"/>
  <c r="FG77" s="1"/>
  <c r="FD77"/>
  <c r="FF77" s="1"/>
  <c r="FC78"/>
  <c r="FG78" s="1"/>
  <c r="FD78"/>
  <c r="FC79"/>
  <c r="FG79" s="1"/>
  <c r="FD79"/>
  <c r="FC80"/>
  <c r="FG80" s="1"/>
  <c r="FD80"/>
  <c r="FC81"/>
  <c r="FG81" s="1"/>
  <c r="FD81"/>
  <c r="FC82"/>
  <c r="FG82" s="1"/>
  <c r="FD82"/>
  <c r="FC83"/>
  <c r="FG83" s="1"/>
  <c r="FD83"/>
  <c r="FC84"/>
  <c r="FG84" s="1"/>
  <c r="FD84"/>
  <c r="FC85"/>
  <c r="FG85" s="1"/>
  <c r="FD85"/>
  <c r="FC86"/>
  <c r="FG86" s="1"/>
  <c r="FD86"/>
  <c r="FC87"/>
  <c r="FG87" s="1"/>
  <c r="FD87"/>
  <c r="FC88"/>
  <c r="FG88" s="1"/>
  <c r="FD88"/>
  <c r="FC89"/>
  <c r="FG89" s="1"/>
  <c r="FD89"/>
  <c r="FC90"/>
  <c r="FG90" s="1"/>
  <c r="FD90"/>
  <c r="FC91"/>
  <c r="FG91" s="1"/>
  <c r="FD91"/>
  <c r="FC92"/>
  <c r="FG92" s="1"/>
  <c r="FD92"/>
  <c r="FC93"/>
  <c r="FG93" s="1"/>
  <c r="FD93"/>
  <c r="FC94"/>
  <c r="FG94" s="1"/>
  <c r="FD94"/>
  <c r="FC95"/>
  <c r="FG95" s="1"/>
  <c r="FD95"/>
  <c r="FC96"/>
  <c r="FG96" s="1"/>
  <c r="FD96"/>
  <c r="FC97"/>
  <c r="FD97"/>
  <c r="FF97" s="1"/>
  <c r="FC98"/>
  <c r="FG98" s="1"/>
  <c r="FD98"/>
  <c r="FF98" s="1"/>
  <c r="FC99"/>
  <c r="FG99" s="1"/>
  <c r="FD99"/>
  <c r="FC100"/>
  <c r="FD100"/>
  <c r="FF100" s="1"/>
  <c r="FC101"/>
  <c r="FG101" s="1"/>
  <c r="FD101"/>
  <c r="FF101" s="1"/>
  <c r="FC102"/>
  <c r="FG102" s="1"/>
  <c r="FD102"/>
  <c r="FC103"/>
  <c r="FG103" s="1"/>
  <c r="FD103"/>
  <c r="FC104"/>
  <c r="FG104" s="1"/>
  <c r="FD104"/>
  <c r="FC105"/>
  <c r="FG105" s="1"/>
  <c r="FD105"/>
  <c r="FC106"/>
  <c r="FG106" s="1"/>
  <c r="FD106"/>
  <c r="FC107"/>
  <c r="FD107"/>
  <c r="FC108"/>
  <c r="FG108" s="1"/>
  <c r="FD108"/>
  <c r="FF108" s="1"/>
  <c r="FC109"/>
  <c r="FG109" s="1"/>
  <c r="FD109"/>
  <c r="FC110"/>
  <c r="FG110" s="1"/>
  <c r="FD110"/>
  <c r="FC111"/>
  <c r="FG111" s="1"/>
  <c r="FD111"/>
  <c r="FC112"/>
  <c r="FG112" s="1"/>
  <c r="FD112"/>
  <c r="FC113"/>
  <c r="FG113" s="1"/>
  <c r="FD113"/>
  <c r="FC114"/>
  <c r="FG114" s="1"/>
  <c r="FD114"/>
  <c r="FC115"/>
  <c r="FD115"/>
  <c r="FF115" s="1"/>
  <c r="FC116"/>
  <c r="FG116" s="1"/>
  <c r="FD116"/>
  <c r="FC117"/>
  <c r="FG117" s="1"/>
  <c r="FD117"/>
  <c r="FC118"/>
  <c r="FG118" s="1"/>
  <c r="FD118"/>
  <c r="FC119"/>
  <c r="FG119" s="1"/>
  <c r="FD119"/>
  <c r="FC120"/>
  <c r="FG120" s="1"/>
  <c r="FD120"/>
  <c r="FC121"/>
  <c r="FG121" s="1"/>
  <c r="FD121"/>
  <c r="FC122"/>
  <c r="FG122" s="1"/>
  <c r="FD122"/>
  <c r="FC123"/>
  <c r="FG123" s="1"/>
  <c r="FD123"/>
  <c r="FF123" s="1"/>
  <c r="FC124"/>
  <c r="FG124" s="1"/>
  <c r="FD124"/>
  <c r="FC125"/>
  <c r="FG125" s="1"/>
  <c r="FD125"/>
  <c r="FC126"/>
  <c r="FG126" s="1"/>
  <c r="FD126"/>
  <c r="FC127"/>
  <c r="FG127" s="1"/>
  <c r="FD127"/>
  <c r="FC128"/>
  <c r="FG128" s="1"/>
  <c r="FD128"/>
  <c r="FC129"/>
  <c r="FD129"/>
  <c r="FC130"/>
  <c r="FG130" s="1"/>
  <c r="FD130"/>
  <c r="FC131"/>
  <c r="FG131" s="1"/>
  <c r="FD131"/>
  <c r="FC132"/>
  <c r="FG132" s="1"/>
  <c r="FD132"/>
  <c r="FC133"/>
  <c r="FG133" s="1"/>
  <c r="FD133"/>
  <c r="FC134"/>
  <c r="FG134" s="1"/>
  <c r="FD134"/>
  <c r="FC135"/>
  <c r="FG135" s="1"/>
  <c r="FD135"/>
  <c r="FC136"/>
  <c r="FG136" s="1"/>
  <c r="FD136"/>
  <c r="FC137"/>
  <c r="FG137" s="1"/>
  <c r="FD137"/>
  <c r="FC138"/>
  <c r="FG138" s="1"/>
  <c r="FD138"/>
  <c r="FC139"/>
  <c r="FG139" s="1"/>
  <c r="FD139"/>
  <c r="FC140"/>
  <c r="FG140" s="1"/>
  <c r="FD140"/>
  <c r="FC141"/>
  <c r="FG141" s="1"/>
  <c r="FD141"/>
  <c r="FF141" s="1"/>
  <c r="FC142"/>
  <c r="FG142" s="1"/>
  <c r="FD142"/>
  <c r="FC143"/>
  <c r="FG143" s="1"/>
  <c r="FD143"/>
  <c r="FC144"/>
  <c r="FG144" s="1"/>
  <c r="FD144"/>
  <c r="FC145"/>
  <c r="FG145" s="1"/>
  <c r="FD145"/>
  <c r="FC146"/>
  <c r="FG146" s="1"/>
  <c r="FD146"/>
  <c r="FC147"/>
  <c r="FG147" s="1"/>
  <c r="FD147"/>
  <c r="FC148"/>
  <c r="FG148" s="1"/>
  <c r="FD148"/>
  <c r="FC149"/>
  <c r="FG149" s="1"/>
  <c r="FD149"/>
  <c r="FC150"/>
  <c r="FG150" s="1"/>
  <c r="FD150"/>
  <c r="FC151"/>
  <c r="FD151"/>
  <c r="FC152"/>
  <c r="FG152" s="1"/>
  <c r="FD152"/>
  <c r="FC153"/>
  <c r="FG153" s="1"/>
  <c r="FD153"/>
  <c r="FC154"/>
  <c r="FD154"/>
  <c r="FC155"/>
  <c r="FG155" s="1"/>
  <c r="FD155"/>
  <c r="FC156"/>
  <c r="FG156" s="1"/>
  <c r="FD156"/>
  <c r="FC157"/>
  <c r="FG157" s="1"/>
  <c r="FD157"/>
  <c r="FC158"/>
  <c r="FG158" s="1"/>
  <c r="FD158"/>
  <c r="FC159"/>
  <c r="FG159" s="1"/>
  <c r="FD159"/>
  <c r="FC160"/>
  <c r="FG160" s="1"/>
  <c r="FD160"/>
  <c r="FC161"/>
  <c r="FG161" s="1"/>
  <c r="FD161"/>
  <c r="FC162"/>
  <c r="FG162" s="1"/>
  <c r="FD162"/>
  <c r="FF162" s="1"/>
  <c r="FC163"/>
  <c r="FG163" s="1"/>
  <c r="FD163"/>
  <c r="FC164"/>
  <c r="FG164" s="1"/>
  <c r="FD164"/>
  <c r="FC165"/>
  <c r="FG165" s="1"/>
  <c r="FD165"/>
  <c r="FC166"/>
  <c r="FG166" s="1"/>
  <c r="FD166"/>
  <c r="FC167"/>
  <c r="FG167" s="1"/>
  <c r="FD167"/>
  <c r="FC168"/>
  <c r="FG168" s="1"/>
  <c r="FD168"/>
  <c r="FC169"/>
  <c r="FG169" s="1"/>
  <c r="FD169"/>
  <c r="FC170"/>
  <c r="FG170" s="1"/>
  <c r="FD170"/>
  <c r="FC171"/>
  <c r="FG171" s="1"/>
  <c r="FD171"/>
  <c r="FC172"/>
  <c r="FG172" s="1"/>
  <c r="FD172"/>
  <c r="FC173"/>
  <c r="FG173" s="1"/>
  <c r="FD173"/>
  <c r="FC174"/>
  <c r="FG174" s="1"/>
  <c r="FD174"/>
  <c r="FC175"/>
  <c r="FG175" s="1"/>
  <c r="FD175"/>
  <c r="FC176"/>
  <c r="FG176" s="1"/>
  <c r="FD176"/>
  <c r="FC177"/>
  <c r="FG177" s="1"/>
  <c r="FD177"/>
  <c r="FC178"/>
  <c r="FG178" s="1"/>
  <c r="FD178"/>
  <c r="FC179"/>
  <c r="FG179" s="1"/>
  <c r="FD179"/>
  <c r="FC180"/>
  <c r="FG180" s="1"/>
  <c r="FD180"/>
  <c r="FF180" s="1"/>
  <c r="FC181"/>
  <c r="FG181" s="1"/>
  <c r="FD181"/>
  <c r="FF181" s="1"/>
  <c r="FC182"/>
  <c r="FG182" s="1"/>
  <c r="FD182"/>
  <c r="FC183"/>
  <c r="FG183" s="1"/>
  <c r="FD183"/>
  <c r="FC184"/>
  <c r="FG184" s="1"/>
  <c r="FD184"/>
  <c r="FC185"/>
  <c r="FD185"/>
  <c r="FF185" s="1"/>
  <c r="FC186"/>
  <c r="FG186" s="1"/>
  <c r="FD186"/>
  <c r="FF186" s="1"/>
  <c r="FC187"/>
  <c r="FD187"/>
  <c r="FC188"/>
  <c r="FD188"/>
  <c r="FC189"/>
  <c r="FG189" s="1"/>
  <c r="FD189"/>
  <c r="FC190"/>
  <c r="FG190" s="1"/>
  <c r="FD190"/>
  <c r="FC191"/>
  <c r="FG191" s="1"/>
  <c r="FD191"/>
  <c r="FC192"/>
  <c r="FG192" s="1"/>
  <c r="FD192"/>
  <c r="FC193"/>
  <c r="FG193" s="1"/>
  <c r="FD193"/>
  <c r="FC194"/>
  <c r="FG194" s="1"/>
  <c r="FD194"/>
  <c r="FC195"/>
  <c r="FG195" s="1"/>
  <c r="FD195"/>
  <c r="FC196"/>
  <c r="FG196" s="1"/>
  <c r="FD196"/>
  <c r="FC197"/>
  <c r="FG197" s="1"/>
  <c r="FD197"/>
  <c r="FC198"/>
  <c r="FG198" s="1"/>
  <c r="FD198"/>
  <c r="FC199"/>
  <c r="FG199" s="1"/>
  <c r="FD199"/>
  <c r="FC200"/>
  <c r="FG200" s="1"/>
  <c r="FD200"/>
  <c r="FC201"/>
  <c r="FG201" s="1"/>
  <c r="FD201"/>
  <c r="FC202"/>
  <c r="FG202" s="1"/>
  <c r="FD202"/>
  <c r="FC203"/>
  <c r="FD203"/>
  <c r="FC204"/>
  <c r="FG204" s="1"/>
  <c r="FD204"/>
  <c r="FC205"/>
  <c r="FG205" s="1"/>
  <c r="FD205"/>
  <c r="FC206"/>
  <c r="FG206" s="1"/>
  <c r="FD206"/>
  <c r="FC207"/>
  <c r="FG207" s="1"/>
  <c r="FD207"/>
  <c r="FC208"/>
  <c r="FG208" s="1"/>
  <c r="FD208"/>
  <c r="FC209"/>
  <c r="FG209" s="1"/>
  <c r="FD209"/>
  <c r="FC210"/>
  <c r="FG210" s="1"/>
  <c r="FD210"/>
  <c r="FC211"/>
  <c r="FG211" s="1"/>
  <c r="FD211"/>
  <c r="FC212"/>
  <c r="FG212" s="1"/>
  <c r="FD212"/>
  <c r="FC213"/>
  <c r="FG213" s="1"/>
  <c r="FD213"/>
  <c r="FC214"/>
  <c r="FG214" s="1"/>
  <c r="FD214"/>
  <c r="FC215"/>
  <c r="FG215" s="1"/>
  <c r="FD215"/>
  <c r="FC216"/>
  <c r="FG216" s="1"/>
  <c r="FD216"/>
  <c r="FC217"/>
  <c r="FG217" s="1"/>
  <c r="FD217"/>
  <c r="FC218"/>
  <c r="FG218" s="1"/>
  <c r="FD218"/>
  <c r="FC219"/>
  <c r="FG219" s="1"/>
  <c r="FD219"/>
  <c r="FC220"/>
  <c r="FG220" s="1"/>
  <c r="FD220"/>
  <c r="FC221"/>
  <c r="FG221" s="1"/>
  <c r="FD221"/>
  <c r="FF221" s="1"/>
  <c r="FC222"/>
  <c r="FG222" s="1"/>
  <c r="FD222"/>
  <c r="FF222" s="1"/>
  <c r="FC223"/>
  <c r="FG223" s="1"/>
  <c r="FD223"/>
  <c r="FF223" s="1"/>
  <c r="FC224"/>
  <c r="FG224" s="1"/>
  <c r="FD224"/>
  <c r="FF224" s="1"/>
  <c r="FC225"/>
  <c r="FG225" s="1"/>
  <c r="FD225"/>
  <c r="FC226"/>
  <c r="FG226" s="1"/>
  <c r="FD226"/>
  <c r="FC227"/>
  <c r="FG227" s="1"/>
  <c r="FD227"/>
  <c r="FC228"/>
  <c r="FG228" s="1"/>
  <c r="FD228"/>
  <c r="FC229"/>
  <c r="FG229" s="1"/>
  <c r="FD229"/>
  <c r="FC230"/>
  <c r="FG230" s="1"/>
  <c r="FD230"/>
  <c r="FC231"/>
  <c r="FG231" s="1"/>
  <c r="FD231"/>
  <c r="FC232"/>
  <c r="FG232" s="1"/>
  <c r="FD232"/>
  <c r="FC233"/>
  <c r="FG233" s="1"/>
  <c r="FD233"/>
  <c r="FC234"/>
  <c r="FG234" s="1"/>
  <c r="FD234"/>
  <c r="FC235"/>
  <c r="FG235" s="1"/>
  <c r="FD235"/>
  <c r="FC236"/>
  <c r="FG236" s="1"/>
  <c r="FD236"/>
  <c r="FC237"/>
  <c r="FG237" s="1"/>
  <c r="FD237"/>
  <c r="FC238"/>
  <c r="FG238" s="1"/>
  <c r="FD238"/>
  <c r="FC239"/>
  <c r="FG239" s="1"/>
  <c r="FD239"/>
  <c r="FC240"/>
  <c r="FG240" s="1"/>
  <c r="FD240"/>
  <c r="FC241"/>
  <c r="FG241" s="1"/>
  <c r="FD241"/>
  <c r="FC242"/>
  <c r="FG242" s="1"/>
  <c r="FD242"/>
  <c r="FC243"/>
  <c r="FG243" s="1"/>
  <c r="FD243"/>
  <c r="FC244"/>
  <c r="FG244" s="1"/>
  <c r="FD244"/>
  <c r="FC245"/>
  <c r="FG245" s="1"/>
  <c r="FD245"/>
  <c r="FC246"/>
  <c r="FG246" s="1"/>
  <c r="FD246"/>
  <c r="FC247"/>
  <c r="FG247" s="1"/>
  <c r="FD247"/>
  <c r="FC248"/>
  <c r="FG248" s="1"/>
  <c r="FD248"/>
  <c r="FC249"/>
  <c r="FG249" s="1"/>
  <c r="FD249"/>
  <c r="FC250"/>
  <c r="FG250" s="1"/>
  <c r="FD250"/>
  <c r="FC251"/>
  <c r="FG251" s="1"/>
  <c r="FD251"/>
  <c r="FC252"/>
  <c r="FG252" s="1"/>
  <c r="FD252"/>
  <c r="FC253"/>
  <c r="FG253" s="1"/>
  <c r="FD253"/>
  <c r="FC254"/>
  <c r="FG254" s="1"/>
  <c r="FD254"/>
  <c r="FC255"/>
  <c r="FG255" s="1"/>
  <c r="FD255"/>
  <c r="FC256"/>
  <c r="FG256" s="1"/>
  <c r="FD256"/>
  <c r="FC257"/>
  <c r="FG257" s="1"/>
  <c r="FD257"/>
  <c r="FC258"/>
  <c r="FG258" s="1"/>
  <c r="FD258"/>
  <c r="FC259"/>
  <c r="FG259" s="1"/>
  <c r="FD259"/>
  <c r="FC260"/>
  <c r="FG260" s="1"/>
  <c r="FD260"/>
  <c r="FC261"/>
  <c r="FG261" s="1"/>
  <c r="FD261"/>
  <c r="FC262"/>
  <c r="FG262" s="1"/>
  <c r="FD262"/>
  <c r="FC263"/>
  <c r="FG263" s="1"/>
  <c r="FD263"/>
  <c r="FC264"/>
  <c r="FG264" s="1"/>
  <c r="FD264"/>
  <c r="FC265"/>
  <c r="FG265" s="1"/>
  <c r="FD265"/>
  <c r="FC266"/>
  <c r="FG266" s="1"/>
  <c r="FD266"/>
  <c r="FC267"/>
  <c r="FG267" s="1"/>
  <c r="FD267"/>
  <c r="FC268"/>
  <c r="FG268" s="1"/>
  <c r="FD268"/>
  <c r="FC269"/>
  <c r="FG269" s="1"/>
  <c r="FD269"/>
  <c r="FC270"/>
  <c r="FG270" s="1"/>
  <c r="FD270"/>
  <c r="FC271"/>
  <c r="FG271" s="1"/>
  <c r="FD271"/>
  <c r="FC272"/>
  <c r="FG272" s="1"/>
  <c r="FD272"/>
  <c r="FC273"/>
  <c r="FG273" s="1"/>
  <c r="FD273"/>
  <c r="FC274"/>
  <c r="FG274" s="1"/>
  <c r="FD274"/>
  <c r="FC275"/>
  <c r="FG275" s="1"/>
  <c r="FD275"/>
  <c r="FC276"/>
  <c r="FG276" s="1"/>
  <c r="FD276"/>
  <c r="FC277"/>
  <c r="FG277" s="1"/>
  <c r="FD277"/>
  <c r="FC278"/>
  <c r="FG278" s="1"/>
  <c r="FD278"/>
  <c r="FC279"/>
  <c r="FG279" s="1"/>
  <c r="FD279"/>
  <c r="FC280"/>
  <c r="FG280" s="1"/>
  <c r="FD280"/>
  <c r="FC281"/>
  <c r="FG281" s="1"/>
  <c r="FD281"/>
  <c r="FC282"/>
  <c r="FG282" s="1"/>
  <c r="FD282"/>
  <c r="FC283"/>
  <c r="FG283" s="1"/>
  <c r="FD283"/>
  <c r="FC284"/>
  <c r="FG284" s="1"/>
  <c r="FD284"/>
  <c r="FC285"/>
  <c r="FG285" s="1"/>
  <c r="FD285"/>
  <c r="FC286"/>
  <c r="FG286" s="1"/>
  <c r="FD286"/>
  <c r="FC287"/>
  <c r="FG287" s="1"/>
  <c r="FD287"/>
  <c r="FC288"/>
  <c r="FG288" s="1"/>
  <c r="FD288"/>
  <c r="FC289"/>
  <c r="FG289" s="1"/>
  <c r="FD289"/>
  <c r="FC290"/>
  <c r="FG290" s="1"/>
  <c r="FD290"/>
  <c r="FC291"/>
  <c r="FG291" s="1"/>
  <c r="FD291"/>
  <c r="FC292"/>
  <c r="FG292" s="1"/>
  <c r="FD292"/>
  <c r="FC293"/>
  <c r="FG293" s="1"/>
  <c r="FD293"/>
  <c r="FC294"/>
  <c r="FG294" s="1"/>
  <c r="FD294"/>
  <c r="FC295"/>
  <c r="FG295" s="1"/>
  <c r="FD295"/>
  <c r="FC296"/>
  <c r="FG296" s="1"/>
  <c r="FD296"/>
  <c r="FC297"/>
  <c r="FG297" s="1"/>
  <c r="FD297"/>
  <c r="FC298"/>
  <c r="FG298" s="1"/>
  <c r="FD298"/>
  <c r="FC299"/>
  <c r="FG299" s="1"/>
  <c r="FD299"/>
  <c r="FC300"/>
  <c r="FG300" s="1"/>
  <c r="FD300"/>
  <c r="FC301"/>
  <c r="FG301" s="1"/>
  <c r="FD301"/>
  <c r="FC302"/>
  <c r="FG302" s="1"/>
  <c r="FD302"/>
  <c r="FC303"/>
  <c r="FG303" s="1"/>
  <c r="FD303"/>
  <c r="FC304"/>
  <c r="FG304" s="1"/>
  <c r="FD304"/>
  <c r="FC305"/>
  <c r="FG305" s="1"/>
  <c r="FD305"/>
  <c r="FC306"/>
  <c r="FG306" s="1"/>
  <c r="FD306"/>
  <c r="FC307"/>
  <c r="FG307" s="1"/>
  <c r="FD307"/>
  <c r="FC308"/>
  <c r="FG308" s="1"/>
  <c r="FD308"/>
  <c r="FC309"/>
  <c r="FG309" s="1"/>
  <c r="FD309"/>
  <c r="FC310"/>
  <c r="FG310" s="1"/>
  <c r="FD310"/>
  <c r="FC311"/>
  <c r="FG311" s="1"/>
  <c r="FD311"/>
  <c r="FC312"/>
  <c r="FG312" s="1"/>
  <c r="FD312"/>
  <c r="FC313"/>
  <c r="FG313" s="1"/>
  <c r="FD313"/>
  <c r="FC314"/>
  <c r="FG314" s="1"/>
  <c r="FD314"/>
  <c r="FC315"/>
  <c r="FG315" s="1"/>
  <c r="FD315"/>
  <c r="FC316"/>
  <c r="FG316" s="1"/>
  <c r="FD316"/>
  <c r="FC317"/>
  <c r="FG317" s="1"/>
  <c r="FD317"/>
  <c r="FC318"/>
  <c r="FG318" s="1"/>
  <c r="FD318"/>
  <c r="FC319"/>
  <c r="FG319" s="1"/>
  <c r="FD319"/>
  <c r="FC320"/>
  <c r="FG320" s="1"/>
  <c r="FD320"/>
  <c r="FC321"/>
  <c r="FG321" s="1"/>
  <c r="FD321"/>
  <c r="FC322"/>
  <c r="FG322" s="1"/>
  <c r="FD322"/>
  <c r="FC323"/>
  <c r="FG323" s="1"/>
  <c r="FD323"/>
  <c r="FC324"/>
  <c r="FG324" s="1"/>
  <c r="FD324"/>
  <c r="FC325"/>
  <c r="FG325" s="1"/>
  <c r="FD325"/>
  <c r="FC326"/>
  <c r="FG326" s="1"/>
  <c r="FD326"/>
  <c r="FC327"/>
  <c r="FG327" s="1"/>
  <c r="FD327"/>
  <c r="FC328"/>
  <c r="FG328" s="1"/>
  <c r="FD328"/>
  <c r="FC329"/>
  <c r="FG329" s="1"/>
  <c r="FD329"/>
  <c r="FC330"/>
  <c r="FG330" s="1"/>
  <c r="FD330"/>
  <c r="FC331"/>
  <c r="FG331" s="1"/>
  <c r="FD331"/>
  <c r="FC332"/>
  <c r="FG332" s="1"/>
  <c r="FD332"/>
  <c r="FC333"/>
  <c r="FG333" s="1"/>
  <c r="FD333"/>
  <c r="FC334"/>
  <c r="FG334" s="1"/>
  <c r="FD334"/>
  <c r="FC335"/>
  <c r="FG335" s="1"/>
  <c r="FD335"/>
  <c r="FC336"/>
  <c r="FG336" s="1"/>
  <c r="FD336"/>
  <c r="FC337"/>
  <c r="FG337" s="1"/>
  <c r="FD337"/>
  <c r="FC338"/>
  <c r="FG338" s="1"/>
  <c r="FD338"/>
  <c r="FC339"/>
  <c r="FG339" s="1"/>
  <c r="FD339"/>
  <c r="FC340"/>
  <c r="FG340" s="1"/>
  <c r="FD340"/>
  <c r="FC341"/>
  <c r="FG341" s="1"/>
  <c r="FD341"/>
  <c r="FC342"/>
  <c r="FG342" s="1"/>
  <c r="FD342"/>
  <c r="FC343"/>
  <c r="FG343" s="1"/>
  <c r="FD343"/>
  <c r="FC344"/>
  <c r="FG344" s="1"/>
  <c r="FD344"/>
  <c r="FC345"/>
  <c r="FG345" s="1"/>
  <c r="FD345"/>
  <c r="FC346"/>
  <c r="FG346" s="1"/>
  <c r="FD346"/>
  <c r="FC347"/>
  <c r="FG347" s="1"/>
  <c r="FD347"/>
  <c r="FC348"/>
  <c r="FG348" s="1"/>
  <c r="FD348"/>
  <c r="FC349"/>
  <c r="FG349" s="1"/>
  <c r="FD349"/>
  <c r="FC350"/>
  <c r="FG350" s="1"/>
  <c r="FD350"/>
  <c r="FC351"/>
  <c r="FG351" s="1"/>
  <c r="FD351"/>
  <c r="FC352"/>
  <c r="FG352" s="1"/>
  <c r="FD352"/>
  <c r="FC353"/>
  <c r="FG353" s="1"/>
  <c r="FD353"/>
  <c r="FC354"/>
  <c r="FG354" s="1"/>
  <c r="FD354"/>
  <c r="FC355"/>
  <c r="FG355" s="1"/>
  <c r="FD355"/>
  <c r="FC356"/>
  <c r="FG356" s="1"/>
  <c r="FD356"/>
  <c r="FC357"/>
  <c r="FG357" s="1"/>
  <c r="FD357"/>
  <c r="FC358"/>
  <c r="FG358" s="1"/>
  <c r="FD358"/>
  <c r="FF358" s="1"/>
  <c r="FC359"/>
  <c r="FG359" s="1"/>
  <c r="FD359"/>
  <c r="FC360"/>
  <c r="FG360" s="1"/>
  <c r="FD360"/>
  <c r="FC361"/>
  <c r="FG361" s="1"/>
  <c r="FD361"/>
  <c r="FC362"/>
  <c r="FG362" s="1"/>
  <c r="FD362"/>
  <c r="FC363"/>
  <c r="FG363" s="1"/>
  <c r="FD363"/>
  <c r="FC364"/>
  <c r="FG364" s="1"/>
  <c r="FD364"/>
  <c r="FC365"/>
  <c r="FG365" s="1"/>
  <c r="FD365"/>
  <c r="FC366"/>
  <c r="FG366" s="1"/>
  <c r="FD366"/>
  <c r="FC367"/>
  <c r="FG367" s="1"/>
  <c r="FD367"/>
  <c r="FC368"/>
  <c r="FG368" s="1"/>
  <c r="FD368"/>
  <c r="FC369"/>
  <c r="FG369" s="1"/>
  <c r="FD369"/>
  <c r="FC370"/>
  <c r="FG370" s="1"/>
  <c r="FD370"/>
  <c r="FC371"/>
  <c r="FG371" s="1"/>
  <c r="FD371"/>
  <c r="FC372"/>
  <c r="FG372" s="1"/>
  <c r="FD372"/>
  <c r="FC373"/>
  <c r="FG373" s="1"/>
  <c r="FD373"/>
  <c r="FC374"/>
  <c r="FG374" s="1"/>
  <c r="FD374"/>
  <c r="FC375"/>
  <c r="FG375" s="1"/>
  <c r="FD375"/>
  <c r="FC376"/>
  <c r="FG376" s="1"/>
  <c r="FD376"/>
  <c r="FC377"/>
  <c r="FG377" s="1"/>
  <c r="FD377"/>
  <c r="FC378"/>
  <c r="FG378" s="1"/>
  <c r="FD378"/>
  <c r="FC379"/>
  <c r="FG379" s="1"/>
  <c r="FD379"/>
  <c r="FC380"/>
  <c r="FG380" s="1"/>
  <c r="FD380"/>
  <c r="FC381"/>
  <c r="FG381" s="1"/>
  <c r="FD381"/>
  <c r="FC382"/>
  <c r="FG382" s="1"/>
  <c r="FD382"/>
  <c r="FC383"/>
  <c r="FG383" s="1"/>
  <c r="FD383"/>
  <c r="FC384"/>
  <c r="FG384" s="1"/>
  <c r="FD384"/>
  <c r="FC385"/>
  <c r="FG385" s="1"/>
  <c r="FD385"/>
  <c r="FC386"/>
  <c r="FG386" s="1"/>
  <c r="FD386"/>
  <c r="FC387"/>
  <c r="FG387" s="1"/>
  <c r="FD387"/>
  <c r="FC388"/>
  <c r="FG388" s="1"/>
  <c r="FD388"/>
  <c r="FC389"/>
  <c r="FG389" s="1"/>
  <c r="FD389"/>
  <c r="FC390"/>
  <c r="FG390" s="1"/>
  <c r="FD390"/>
  <c r="FC391"/>
  <c r="FG391" s="1"/>
  <c r="FD391"/>
  <c r="FC392"/>
  <c r="FG392" s="1"/>
  <c r="FD392"/>
  <c r="FC393"/>
  <c r="FG393" s="1"/>
  <c r="FD393"/>
  <c r="FC394"/>
  <c r="FG394" s="1"/>
  <c r="FD394"/>
  <c r="FC395"/>
  <c r="FG395" s="1"/>
  <c r="FD395"/>
  <c r="FC396"/>
  <c r="FG396" s="1"/>
  <c r="FD396"/>
  <c r="FC397"/>
  <c r="FG397" s="1"/>
  <c r="FD397"/>
  <c r="FC398"/>
  <c r="FG398" s="1"/>
  <c r="FD398"/>
  <c r="FC399"/>
  <c r="FG399" s="1"/>
  <c r="FD399"/>
  <c r="FC400"/>
  <c r="FG400" s="1"/>
  <c r="FD400"/>
  <c r="FC401"/>
  <c r="FG401" s="1"/>
  <c r="FD401"/>
  <c r="FC402"/>
  <c r="FG402" s="1"/>
  <c r="FD402"/>
  <c r="FC403"/>
  <c r="FG403" s="1"/>
  <c r="FD403"/>
  <c r="FC404"/>
  <c r="FG404" s="1"/>
  <c r="FD404"/>
  <c r="FC405"/>
  <c r="FG405" s="1"/>
  <c r="FD405"/>
  <c r="FC406"/>
  <c r="FG406" s="1"/>
  <c r="FD406"/>
  <c r="FC407"/>
  <c r="FG407" s="1"/>
  <c r="FD407"/>
  <c r="FC408"/>
  <c r="FG408" s="1"/>
  <c r="FD408"/>
  <c r="FC409"/>
  <c r="FG409" s="1"/>
  <c r="FD409"/>
  <c r="FC410"/>
  <c r="FG410" s="1"/>
  <c r="FD410"/>
  <c r="FC411"/>
  <c r="FG411" s="1"/>
  <c r="FD411"/>
  <c r="FC412"/>
  <c r="FG412" s="1"/>
  <c r="FD412"/>
  <c r="FC413"/>
  <c r="FG413" s="1"/>
  <c r="FD413"/>
  <c r="FC414"/>
  <c r="FG414" s="1"/>
  <c r="FD414"/>
  <c r="FC415"/>
  <c r="FG415" s="1"/>
  <c r="FD415"/>
  <c r="FC416"/>
  <c r="FG416" s="1"/>
  <c r="FD416"/>
  <c r="FC417"/>
  <c r="FG417" s="1"/>
  <c r="FD417"/>
  <c r="FC418"/>
  <c r="FG418" s="1"/>
  <c r="FD418"/>
  <c r="FC419"/>
  <c r="FG419" s="1"/>
  <c r="FD419"/>
  <c r="FC420"/>
  <c r="FG420" s="1"/>
  <c r="FD420"/>
  <c r="FC421"/>
  <c r="FG421" s="1"/>
  <c r="FD421"/>
  <c r="FC422"/>
  <c r="FG422" s="1"/>
  <c r="FD422"/>
  <c r="FC423"/>
  <c r="FG423" s="1"/>
  <c r="FD423"/>
  <c r="FC424"/>
  <c r="FG424" s="1"/>
  <c r="FD424"/>
  <c r="FC425"/>
  <c r="FG425" s="1"/>
  <c r="FD425"/>
  <c r="FC426"/>
  <c r="FG426" s="1"/>
  <c r="FD426"/>
  <c r="FC427"/>
  <c r="FG427" s="1"/>
  <c r="FD427"/>
  <c r="FC428"/>
  <c r="FG428" s="1"/>
  <c r="FD428"/>
  <c r="FC429"/>
  <c r="FG429" s="1"/>
  <c r="FD429"/>
  <c r="FC430"/>
  <c r="FG430" s="1"/>
  <c r="FD430"/>
  <c r="FC431"/>
  <c r="FG431" s="1"/>
  <c r="FD431"/>
  <c r="FC432"/>
  <c r="FG432" s="1"/>
  <c r="FD432"/>
  <c r="FC433"/>
  <c r="FG433" s="1"/>
  <c r="FD433"/>
  <c r="FC434"/>
  <c r="FG434" s="1"/>
  <c r="FD434"/>
  <c r="FC435"/>
  <c r="FG435" s="1"/>
  <c r="FD435"/>
  <c r="FC436"/>
  <c r="FG436" s="1"/>
  <c r="FD436"/>
  <c r="FC437"/>
  <c r="FG437" s="1"/>
  <c r="FD437"/>
  <c r="FC438"/>
  <c r="FG438" s="1"/>
  <c r="FD438"/>
  <c r="FC439"/>
  <c r="FG439" s="1"/>
  <c r="FD439"/>
  <c r="FC440"/>
  <c r="FG440" s="1"/>
  <c r="FD440"/>
  <c r="FC441"/>
  <c r="FG441" s="1"/>
  <c r="FD441"/>
  <c r="FD13"/>
  <c r="FC13"/>
  <c r="FG13" s="1"/>
  <c r="AQ764" i="22"/>
  <c r="AS764" s="1"/>
  <c r="AP764"/>
  <c r="AN764"/>
  <c r="AR764" s="1"/>
  <c r="AM764"/>
  <c r="EW14" i="1"/>
  <c r="FA14" s="1"/>
  <c r="EX14"/>
  <c r="EZ14"/>
  <c r="EW15"/>
  <c r="FA15" s="1"/>
  <c r="EX15"/>
  <c r="EZ15"/>
  <c r="EW16"/>
  <c r="FA16" s="1"/>
  <c r="EX16"/>
  <c r="EZ16"/>
  <c r="EW17"/>
  <c r="FA17" s="1"/>
  <c r="EX17"/>
  <c r="EZ17"/>
  <c r="EW18"/>
  <c r="FA18" s="1"/>
  <c r="EX18"/>
  <c r="EZ18"/>
  <c r="EW19"/>
  <c r="FA19" s="1"/>
  <c r="EX19"/>
  <c r="EZ19"/>
  <c r="EW20"/>
  <c r="FA20" s="1"/>
  <c r="EX20"/>
  <c r="EZ20"/>
  <c r="EW21"/>
  <c r="FA21" s="1"/>
  <c r="EX21"/>
  <c r="EZ21"/>
  <c r="EW22"/>
  <c r="FA22" s="1"/>
  <c r="EX22"/>
  <c r="EZ22"/>
  <c r="EW23"/>
  <c r="FA23" s="1"/>
  <c r="EX23"/>
  <c r="EZ23"/>
  <c r="EW24"/>
  <c r="FA24" s="1"/>
  <c r="EX24"/>
  <c r="EZ24"/>
  <c r="EW25"/>
  <c r="FA25" s="1"/>
  <c r="EX25"/>
  <c r="EZ25"/>
  <c r="EW26"/>
  <c r="FA26" s="1"/>
  <c r="EX26"/>
  <c r="EZ26"/>
  <c r="EW27"/>
  <c r="FA27" s="1"/>
  <c r="EX27"/>
  <c r="EZ27"/>
  <c r="EW28"/>
  <c r="FA28" s="1"/>
  <c r="EX28"/>
  <c r="EZ28"/>
  <c r="EW29"/>
  <c r="EX29"/>
  <c r="EZ29"/>
  <c r="EW30"/>
  <c r="FA30" s="1"/>
  <c r="EX30"/>
  <c r="EZ30"/>
  <c r="EW31"/>
  <c r="FA31" s="1"/>
  <c r="EX31"/>
  <c r="EZ31"/>
  <c r="EW32"/>
  <c r="FA32" s="1"/>
  <c r="EX32"/>
  <c r="EZ32"/>
  <c r="EW33"/>
  <c r="FA33" s="1"/>
  <c r="EX33"/>
  <c r="EZ33"/>
  <c r="EW34"/>
  <c r="FA34" s="1"/>
  <c r="EX34"/>
  <c r="EZ34"/>
  <c r="EW35"/>
  <c r="FA35" s="1"/>
  <c r="EX35"/>
  <c r="EZ35"/>
  <c r="EW36"/>
  <c r="FA36" s="1"/>
  <c r="EX36"/>
  <c r="EZ36"/>
  <c r="EW37"/>
  <c r="FA37" s="1"/>
  <c r="EX37"/>
  <c r="EZ37"/>
  <c r="EW38"/>
  <c r="FA38" s="1"/>
  <c r="EX38"/>
  <c r="EZ38"/>
  <c r="EW39"/>
  <c r="FA39" s="1"/>
  <c r="EX39"/>
  <c r="EZ39"/>
  <c r="EW40"/>
  <c r="FA40" s="1"/>
  <c r="EX40"/>
  <c r="EZ40"/>
  <c r="EW41"/>
  <c r="FA41" s="1"/>
  <c r="EX41"/>
  <c r="EZ41"/>
  <c r="EW42"/>
  <c r="FA42" s="1"/>
  <c r="EX42"/>
  <c r="EZ42"/>
  <c r="EW43"/>
  <c r="FA43" s="1"/>
  <c r="EX43"/>
  <c r="EZ43"/>
  <c r="EW44"/>
  <c r="FA44" s="1"/>
  <c r="EX44"/>
  <c r="EZ44"/>
  <c r="EW45"/>
  <c r="FA45" s="1"/>
  <c r="EX45"/>
  <c r="EZ45"/>
  <c r="EW46"/>
  <c r="FA46" s="1"/>
  <c r="EX46"/>
  <c r="EZ46"/>
  <c r="EW47"/>
  <c r="FA47" s="1"/>
  <c r="EX47"/>
  <c r="EZ47"/>
  <c r="EW48"/>
  <c r="FA48" s="1"/>
  <c r="EX48"/>
  <c r="EZ48"/>
  <c r="EW49"/>
  <c r="FA49" s="1"/>
  <c r="EX49"/>
  <c r="EZ49"/>
  <c r="EW50"/>
  <c r="FA50" s="1"/>
  <c r="EX50"/>
  <c r="EZ50"/>
  <c r="EW51"/>
  <c r="FA51" s="1"/>
  <c r="EX51"/>
  <c r="EZ51"/>
  <c r="EW52"/>
  <c r="FA52" s="1"/>
  <c r="EX52"/>
  <c r="EZ52"/>
  <c r="EW53"/>
  <c r="FA53" s="1"/>
  <c r="EX53"/>
  <c r="EZ53"/>
  <c r="EW54"/>
  <c r="FA54" s="1"/>
  <c r="EX54"/>
  <c r="EZ54"/>
  <c r="EW55"/>
  <c r="FA55" s="1"/>
  <c r="EX55"/>
  <c r="EZ55"/>
  <c r="EW56"/>
  <c r="FA56" s="1"/>
  <c r="EX56"/>
  <c r="EZ56"/>
  <c r="EW57"/>
  <c r="FA57" s="1"/>
  <c r="EX57"/>
  <c r="EZ57"/>
  <c r="EW58"/>
  <c r="EX58"/>
  <c r="EZ58"/>
  <c r="EW59"/>
  <c r="FA59" s="1"/>
  <c r="EX59"/>
  <c r="EZ59"/>
  <c r="EW60"/>
  <c r="FA60" s="1"/>
  <c r="EX60"/>
  <c r="EZ60"/>
  <c r="EW61"/>
  <c r="FA61" s="1"/>
  <c r="EX61"/>
  <c r="EZ61"/>
  <c r="EW62"/>
  <c r="FA62" s="1"/>
  <c r="EX62"/>
  <c r="EZ62"/>
  <c r="EW63"/>
  <c r="FA63" s="1"/>
  <c r="EX63"/>
  <c r="EZ63"/>
  <c r="EW64"/>
  <c r="FA64" s="1"/>
  <c r="EX64"/>
  <c r="EZ64"/>
  <c r="EW65"/>
  <c r="FA65" s="1"/>
  <c r="EX65"/>
  <c r="EZ65"/>
  <c r="EW66"/>
  <c r="FA66" s="1"/>
  <c r="EX66"/>
  <c r="EZ66"/>
  <c r="EW67"/>
  <c r="FA67" s="1"/>
  <c r="EX67"/>
  <c r="EZ67"/>
  <c r="EW68"/>
  <c r="FA68" s="1"/>
  <c r="EX68"/>
  <c r="EZ68"/>
  <c r="EW69"/>
  <c r="FA69" s="1"/>
  <c r="EX69"/>
  <c r="EZ69"/>
  <c r="EW70"/>
  <c r="FA70" s="1"/>
  <c r="EX70"/>
  <c r="EZ70"/>
  <c r="EW71"/>
  <c r="FA71" s="1"/>
  <c r="EX71"/>
  <c r="EZ71"/>
  <c r="EW72"/>
  <c r="FA72" s="1"/>
  <c r="EX72"/>
  <c r="EZ72"/>
  <c r="EW73"/>
  <c r="FA73" s="1"/>
  <c r="EX73"/>
  <c r="EZ73"/>
  <c r="EW74"/>
  <c r="FA74" s="1"/>
  <c r="EX74"/>
  <c r="EZ74"/>
  <c r="EW75"/>
  <c r="FA75" s="1"/>
  <c r="EX75"/>
  <c r="EZ75"/>
  <c r="EW76"/>
  <c r="FA76" s="1"/>
  <c r="EX76"/>
  <c r="EZ76" s="1"/>
  <c r="EW77"/>
  <c r="FA77" s="1"/>
  <c r="EX77"/>
  <c r="EZ77"/>
  <c r="EW78"/>
  <c r="FA78" s="1"/>
  <c r="EX78"/>
  <c r="EZ78"/>
  <c r="EW79"/>
  <c r="FA79" s="1"/>
  <c r="EX79"/>
  <c r="EZ79"/>
  <c r="EW80"/>
  <c r="FA80" s="1"/>
  <c r="EX80"/>
  <c r="EZ80" s="1"/>
  <c r="EW81"/>
  <c r="FA81" s="1"/>
  <c r="EX81"/>
  <c r="EZ81"/>
  <c r="EW82"/>
  <c r="FA82" s="1"/>
  <c r="EX82"/>
  <c r="EZ82"/>
  <c r="EW83"/>
  <c r="FA83" s="1"/>
  <c r="EX83"/>
  <c r="EZ83"/>
  <c r="EW84"/>
  <c r="FA84" s="1"/>
  <c r="EX84"/>
  <c r="EZ84"/>
  <c r="EW85"/>
  <c r="FA85" s="1"/>
  <c r="EX85"/>
  <c r="EZ85"/>
  <c r="EW86"/>
  <c r="FA86" s="1"/>
  <c r="EX86"/>
  <c r="EZ86"/>
  <c r="EW87"/>
  <c r="FA87" s="1"/>
  <c r="EX87"/>
  <c r="EZ87"/>
  <c r="EW88"/>
  <c r="FA88" s="1"/>
  <c r="EX88"/>
  <c r="EZ88"/>
  <c r="EW89"/>
  <c r="FA89" s="1"/>
  <c r="EX89"/>
  <c r="EZ89"/>
  <c r="EW90"/>
  <c r="FA90" s="1"/>
  <c r="EX90"/>
  <c r="EZ90"/>
  <c r="EW91"/>
  <c r="FA91" s="1"/>
  <c r="EX91"/>
  <c r="EZ91"/>
  <c r="EW92"/>
  <c r="FA92" s="1"/>
  <c r="EX92"/>
  <c r="EZ92"/>
  <c r="EW93"/>
  <c r="EX93"/>
  <c r="EZ93"/>
  <c r="EW94"/>
  <c r="FA94" s="1"/>
  <c r="EX94"/>
  <c r="EZ94" s="1"/>
  <c r="EW95"/>
  <c r="FA95" s="1"/>
  <c r="EX95"/>
  <c r="EZ95"/>
  <c r="EW96"/>
  <c r="FA96" s="1"/>
  <c r="EX96"/>
  <c r="EZ96"/>
  <c r="EW97"/>
  <c r="EX97"/>
  <c r="EZ97" s="1"/>
  <c r="EW98"/>
  <c r="FA98" s="1"/>
  <c r="EX98"/>
  <c r="EZ98" s="1"/>
  <c r="EW99"/>
  <c r="FA99" s="1"/>
  <c r="EX99"/>
  <c r="EZ99"/>
  <c r="EW100"/>
  <c r="EX100"/>
  <c r="EZ100" s="1"/>
  <c r="EW101"/>
  <c r="FA101" s="1"/>
  <c r="EX101"/>
  <c r="EZ101" s="1"/>
  <c r="EW102"/>
  <c r="FA102" s="1"/>
  <c r="EX102"/>
  <c r="EZ102"/>
  <c r="EW103"/>
  <c r="FA103" s="1"/>
  <c r="EX103"/>
  <c r="EZ103"/>
  <c r="EW104"/>
  <c r="FA104" s="1"/>
  <c r="EX104"/>
  <c r="EZ104"/>
  <c r="EW105"/>
  <c r="FA105" s="1"/>
  <c r="EX105"/>
  <c r="EZ105"/>
  <c r="EW106"/>
  <c r="FA106" s="1"/>
  <c r="EX106"/>
  <c r="EZ106"/>
  <c r="EW107"/>
  <c r="EX107"/>
  <c r="EZ107"/>
  <c r="EW108"/>
  <c r="FA108" s="1"/>
  <c r="EX108"/>
  <c r="EZ108" s="1"/>
  <c r="EW109"/>
  <c r="FA109" s="1"/>
  <c r="EX109"/>
  <c r="EZ109"/>
  <c r="EW110"/>
  <c r="FA110" s="1"/>
  <c r="EX110"/>
  <c r="EZ110"/>
  <c r="EW111"/>
  <c r="FA111" s="1"/>
  <c r="EX111"/>
  <c r="EZ111"/>
  <c r="EW112"/>
  <c r="FA112" s="1"/>
  <c r="EX112"/>
  <c r="EZ112"/>
  <c r="EW113"/>
  <c r="FA113" s="1"/>
  <c r="EX113"/>
  <c r="EZ113"/>
  <c r="EW114"/>
  <c r="FA114" s="1"/>
  <c r="EX114"/>
  <c r="EZ114"/>
  <c r="EW115"/>
  <c r="EX115"/>
  <c r="EZ115" s="1"/>
  <c r="EW116"/>
  <c r="EX116"/>
  <c r="EZ116" s="1"/>
  <c r="EW117"/>
  <c r="FA117" s="1"/>
  <c r="EX117"/>
  <c r="EZ117"/>
  <c r="EW118"/>
  <c r="FA118" s="1"/>
  <c r="EX118"/>
  <c r="EZ118"/>
  <c r="EW119"/>
  <c r="FA119" s="1"/>
  <c r="EX119"/>
  <c r="EZ119"/>
  <c r="EW120"/>
  <c r="FA120" s="1"/>
  <c r="EX120"/>
  <c r="EZ120"/>
  <c r="EW121"/>
  <c r="FA121" s="1"/>
  <c r="EX121"/>
  <c r="EZ121"/>
  <c r="EW122"/>
  <c r="FA122" s="1"/>
  <c r="EX122"/>
  <c r="EZ122"/>
  <c r="EW123"/>
  <c r="FA123" s="1"/>
  <c r="EX123"/>
  <c r="EZ123" s="1"/>
  <c r="EW124"/>
  <c r="FA124" s="1"/>
  <c r="EX124"/>
  <c r="EZ124"/>
  <c r="EW125"/>
  <c r="FA125" s="1"/>
  <c r="EX125"/>
  <c r="EZ125"/>
  <c r="EW126"/>
  <c r="FA126" s="1"/>
  <c r="EX126"/>
  <c r="EZ126"/>
  <c r="EW127"/>
  <c r="FA127" s="1"/>
  <c r="EX127"/>
  <c r="EZ127"/>
  <c r="EW128"/>
  <c r="FA128" s="1"/>
  <c r="EX128"/>
  <c r="EZ128"/>
  <c r="EW129"/>
  <c r="EX129"/>
  <c r="EZ129"/>
  <c r="EW130"/>
  <c r="FA130" s="1"/>
  <c r="EX130"/>
  <c r="EZ130"/>
  <c r="EW131"/>
  <c r="FA131" s="1"/>
  <c r="EX131"/>
  <c r="EZ131"/>
  <c r="EW132"/>
  <c r="FA132" s="1"/>
  <c r="EX132"/>
  <c r="EZ132"/>
  <c r="EW133"/>
  <c r="FA133" s="1"/>
  <c r="EX133"/>
  <c r="EZ133"/>
  <c r="EW134"/>
  <c r="FA134" s="1"/>
  <c r="EX134"/>
  <c r="EZ134"/>
  <c r="EW135"/>
  <c r="FA135" s="1"/>
  <c r="EX135"/>
  <c r="EZ135"/>
  <c r="EW136"/>
  <c r="FA136" s="1"/>
  <c r="EX136"/>
  <c r="EZ136"/>
  <c r="EW137"/>
  <c r="FA137" s="1"/>
  <c r="EX137"/>
  <c r="EZ137"/>
  <c r="EW138"/>
  <c r="FA138" s="1"/>
  <c r="EX138"/>
  <c r="EZ138"/>
  <c r="EW139"/>
  <c r="FA139" s="1"/>
  <c r="EX139"/>
  <c r="EZ139"/>
  <c r="EW140"/>
  <c r="FA140" s="1"/>
  <c r="EX140"/>
  <c r="EZ140"/>
  <c r="EW141"/>
  <c r="FA141" s="1"/>
  <c r="EX141"/>
  <c r="EZ141" s="1"/>
  <c r="EW142"/>
  <c r="FA142" s="1"/>
  <c r="EX142"/>
  <c r="EZ142"/>
  <c r="EW143"/>
  <c r="FA143" s="1"/>
  <c r="EX143"/>
  <c r="EZ143"/>
  <c r="EW144"/>
  <c r="FA144" s="1"/>
  <c r="EX144"/>
  <c r="EZ144"/>
  <c r="EW145"/>
  <c r="FA145" s="1"/>
  <c r="EX145"/>
  <c r="EZ145"/>
  <c r="EW146"/>
  <c r="FA146" s="1"/>
  <c r="EX146"/>
  <c r="EZ146"/>
  <c r="EW147"/>
  <c r="FA147" s="1"/>
  <c r="EX147"/>
  <c r="EZ147"/>
  <c r="EW148"/>
  <c r="FA148" s="1"/>
  <c r="EX148"/>
  <c r="EZ148"/>
  <c r="EW149"/>
  <c r="FA149" s="1"/>
  <c r="EX149"/>
  <c r="EZ149" s="1"/>
  <c r="EW150"/>
  <c r="FA150" s="1"/>
  <c r="EX150"/>
  <c r="EZ150"/>
  <c r="EW151"/>
  <c r="FA151" s="1"/>
  <c r="EX151"/>
  <c r="EZ151" s="1"/>
  <c r="EW152"/>
  <c r="FA152" s="1"/>
  <c r="EX152"/>
  <c r="EZ152"/>
  <c r="EW153"/>
  <c r="FA153" s="1"/>
  <c r="EX153"/>
  <c r="EZ153"/>
  <c r="EW154"/>
  <c r="FA154" s="1"/>
  <c r="EX154"/>
  <c r="EZ154" s="1"/>
  <c r="EW155"/>
  <c r="FA155" s="1"/>
  <c r="EX155"/>
  <c r="EZ155"/>
  <c r="EW156"/>
  <c r="FA156" s="1"/>
  <c r="EX156"/>
  <c r="EZ156"/>
  <c r="EW157"/>
  <c r="FA157" s="1"/>
  <c r="EX157"/>
  <c r="EZ157"/>
  <c r="EW158"/>
  <c r="FA158" s="1"/>
  <c r="EX158"/>
  <c r="EZ158"/>
  <c r="EW159"/>
  <c r="FA159" s="1"/>
  <c r="EX159"/>
  <c r="EZ159"/>
  <c r="EW160"/>
  <c r="FA160" s="1"/>
  <c r="EX160"/>
  <c r="EZ160"/>
  <c r="EW161"/>
  <c r="FA161" s="1"/>
  <c r="EX161"/>
  <c r="EZ161"/>
  <c r="EW162"/>
  <c r="FA162" s="1"/>
  <c r="EX162"/>
  <c r="EZ162"/>
  <c r="EW163"/>
  <c r="FA163" s="1"/>
  <c r="EX163"/>
  <c r="EZ163"/>
  <c r="EW164"/>
  <c r="FA164" s="1"/>
  <c r="EX164"/>
  <c r="EZ164"/>
  <c r="EW165"/>
  <c r="FA165" s="1"/>
  <c r="EX165"/>
  <c r="EZ165"/>
  <c r="EW166"/>
  <c r="FA166" s="1"/>
  <c r="EX166"/>
  <c r="EZ166"/>
  <c r="EW167"/>
  <c r="FA167" s="1"/>
  <c r="EX167"/>
  <c r="EZ167"/>
  <c r="EW168"/>
  <c r="FA168" s="1"/>
  <c r="EX168"/>
  <c r="EZ168"/>
  <c r="EW169"/>
  <c r="FA169" s="1"/>
  <c r="EX169"/>
  <c r="EZ169"/>
  <c r="EW170"/>
  <c r="FA170" s="1"/>
  <c r="EX170"/>
  <c r="EZ170"/>
  <c r="EW171"/>
  <c r="FA171" s="1"/>
  <c r="EX171"/>
  <c r="EZ171"/>
  <c r="EW172"/>
  <c r="FA172" s="1"/>
  <c r="EX172"/>
  <c r="EZ172"/>
  <c r="EW173"/>
  <c r="FA173" s="1"/>
  <c r="EX173"/>
  <c r="EZ173"/>
  <c r="EW174"/>
  <c r="FA174" s="1"/>
  <c r="EX174"/>
  <c r="EZ174"/>
  <c r="EW175"/>
  <c r="FA175" s="1"/>
  <c r="EX175"/>
  <c r="EZ175"/>
  <c r="EW176"/>
  <c r="FA176" s="1"/>
  <c r="EX176"/>
  <c r="EZ176"/>
  <c r="EW177"/>
  <c r="FA177" s="1"/>
  <c r="EX177"/>
  <c r="EZ177"/>
  <c r="EW178"/>
  <c r="FA178" s="1"/>
  <c r="EX178"/>
  <c r="EZ178"/>
  <c r="EW179"/>
  <c r="FA179" s="1"/>
  <c r="EX179"/>
  <c r="EZ179"/>
  <c r="EW180"/>
  <c r="FA180" s="1"/>
  <c r="EX180"/>
  <c r="EZ180"/>
  <c r="EW181"/>
  <c r="FA181" s="1"/>
  <c r="EX181"/>
  <c r="EZ181"/>
  <c r="EW182"/>
  <c r="EX182"/>
  <c r="EZ182"/>
  <c r="EW183"/>
  <c r="FA183" s="1"/>
  <c r="EX183"/>
  <c r="EZ183"/>
  <c r="EW184"/>
  <c r="FA184" s="1"/>
  <c r="EX184"/>
  <c r="EZ184"/>
  <c r="EW185"/>
  <c r="FA185" s="1"/>
  <c r="EX185"/>
  <c r="EZ185"/>
  <c r="EW186"/>
  <c r="EX186"/>
  <c r="EZ186"/>
  <c r="EW187"/>
  <c r="FA187" s="1"/>
  <c r="EX187"/>
  <c r="EZ187"/>
  <c r="EW188"/>
  <c r="FA188" s="1"/>
  <c r="EX188"/>
  <c r="EZ188"/>
  <c r="EW189"/>
  <c r="FA189" s="1"/>
  <c r="EX189"/>
  <c r="EZ189"/>
  <c r="EW190"/>
  <c r="FA190" s="1"/>
  <c r="EX190"/>
  <c r="EZ190"/>
  <c r="EW191"/>
  <c r="FA191" s="1"/>
  <c r="EX191"/>
  <c r="EZ191"/>
  <c r="EW192"/>
  <c r="FA192" s="1"/>
  <c r="EX192"/>
  <c r="EZ192"/>
  <c r="EW193"/>
  <c r="FA193" s="1"/>
  <c r="EX193"/>
  <c r="EZ193"/>
  <c r="EW194"/>
  <c r="FA194" s="1"/>
  <c r="EX194"/>
  <c r="EZ194"/>
  <c r="EW195"/>
  <c r="FA195" s="1"/>
  <c r="EX195"/>
  <c r="EZ195"/>
  <c r="EW196"/>
  <c r="FA196" s="1"/>
  <c r="EX196"/>
  <c r="EZ196"/>
  <c r="EW197"/>
  <c r="FA197" s="1"/>
  <c r="EX197"/>
  <c r="EZ197"/>
  <c r="EW198"/>
  <c r="EX198"/>
  <c r="EZ198"/>
  <c r="EW199"/>
  <c r="FA199" s="1"/>
  <c r="EX199"/>
  <c r="EZ199"/>
  <c r="EW200"/>
  <c r="FA200" s="1"/>
  <c r="EX200"/>
  <c r="EZ200"/>
  <c r="EW201"/>
  <c r="FA201" s="1"/>
  <c r="EX201"/>
  <c r="EZ201"/>
  <c r="EW202"/>
  <c r="FA202" s="1"/>
  <c r="EX202"/>
  <c r="EZ202"/>
  <c r="EW203"/>
  <c r="FA203" s="1"/>
  <c r="EX203"/>
  <c r="EZ203"/>
  <c r="EW204"/>
  <c r="FA204" s="1"/>
  <c r="EX204"/>
  <c r="EZ204"/>
  <c r="EW205"/>
  <c r="FA205" s="1"/>
  <c r="EX205"/>
  <c r="EZ205"/>
  <c r="EW206"/>
  <c r="FA206" s="1"/>
  <c r="EX206"/>
  <c r="EZ206"/>
  <c r="EW207"/>
  <c r="FA207" s="1"/>
  <c r="EX207"/>
  <c r="EZ207"/>
  <c r="EW208"/>
  <c r="FA208" s="1"/>
  <c r="EX208"/>
  <c r="EZ208"/>
  <c r="EW209"/>
  <c r="FA209" s="1"/>
  <c r="EX209"/>
  <c r="EZ209"/>
  <c r="EW210"/>
  <c r="EX210"/>
  <c r="EZ210"/>
  <c r="EW211"/>
  <c r="FA211" s="1"/>
  <c r="EX211"/>
  <c r="EZ211" s="1"/>
  <c r="EW212"/>
  <c r="FA212" s="1"/>
  <c r="EX212"/>
  <c r="EZ212"/>
  <c r="EW213"/>
  <c r="FA213" s="1"/>
  <c r="EX213"/>
  <c r="EZ213"/>
  <c r="EW214"/>
  <c r="EX214"/>
  <c r="EZ214"/>
  <c r="EW215"/>
  <c r="FA215" s="1"/>
  <c r="EX215"/>
  <c r="EZ215"/>
  <c r="EW216"/>
  <c r="FA216" s="1"/>
  <c r="EX216"/>
  <c r="EZ216" s="1"/>
  <c r="EW217"/>
  <c r="FA217" s="1"/>
  <c r="EX217"/>
  <c r="EZ217" s="1"/>
  <c r="EW218"/>
  <c r="EX218"/>
  <c r="EZ218"/>
  <c r="EW219"/>
  <c r="FA219" s="1"/>
  <c r="EX219"/>
  <c r="EZ219" s="1"/>
  <c r="EW220"/>
  <c r="FA220" s="1"/>
  <c r="EX220"/>
  <c r="EZ220"/>
  <c r="EW221"/>
  <c r="FA221" s="1"/>
  <c r="EX221"/>
  <c r="EZ221"/>
  <c r="EW222"/>
  <c r="FA222" s="1"/>
  <c r="EX222"/>
  <c r="EZ222"/>
  <c r="EW223"/>
  <c r="FA223" s="1"/>
  <c r="EX223"/>
  <c r="EZ223"/>
  <c r="EW224"/>
  <c r="FA224" s="1"/>
  <c r="EX224"/>
  <c r="EZ224"/>
  <c r="EW225"/>
  <c r="FA225" s="1"/>
  <c r="EX225"/>
  <c r="EZ225"/>
  <c r="EW226"/>
  <c r="FA226" s="1"/>
  <c r="EX226"/>
  <c r="EZ226"/>
  <c r="EW227"/>
  <c r="FA227" s="1"/>
  <c r="EX227"/>
  <c r="EZ227"/>
  <c r="EW228"/>
  <c r="EX228"/>
  <c r="EZ228"/>
  <c r="EW229"/>
  <c r="FA229" s="1"/>
  <c r="EX229"/>
  <c r="EZ229"/>
  <c r="EW230"/>
  <c r="FA230" s="1"/>
  <c r="EX230"/>
  <c r="EZ230"/>
  <c r="EW231"/>
  <c r="FA231" s="1"/>
  <c r="EX231"/>
  <c r="EZ231"/>
  <c r="EW232"/>
  <c r="FA232" s="1"/>
  <c r="EX232"/>
  <c r="EZ232"/>
  <c r="EW233"/>
  <c r="FA233" s="1"/>
  <c r="EX233"/>
  <c r="EZ233"/>
  <c r="EW234"/>
  <c r="EX234"/>
  <c r="EZ234"/>
  <c r="EW235"/>
  <c r="EX235"/>
  <c r="EZ235"/>
  <c r="EW236"/>
  <c r="EX236"/>
  <c r="EZ236"/>
  <c r="EW237"/>
  <c r="FA237" s="1"/>
  <c r="EX237"/>
  <c r="EZ237"/>
  <c r="EW238"/>
  <c r="FA238" s="1"/>
  <c r="EX238"/>
  <c r="EZ238"/>
  <c r="EW239"/>
  <c r="EX239"/>
  <c r="EZ239"/>
  <c r="EW240"/>
  <c r="FA240" s="1"/>
  <c r="EX240"/>
  <c r="EZ240"/>
  <c r="EW241"/>
  <c r="FA241" s="1"/>
  <c r="EX241"/>
  <c r="EZ241"/>
  <c r="EW242"/>
  <c r="EX242"/>
  <c r="EZ242"/>
  <c r="EW243"/>
  <c r="FA243" s="1"/>
  <c r="EX243"/>
  <c r="EZ243"/>
  <c r="EW244"/>
  <c r="EX244"/>
  <c r="EZ244"/>
  <c r="EW245"/>
  <c r="EX245"/>
  <c r="EZ245"/>
  <c r="EW246"/>
  <c r="EX246"/>
  <c r="EZ246"/>
  <c r="EW247"/>
  <c r="FA247" s="1"/>
  <c r="EX247"/>
  <c r="EZ247"/>
  <c r="EW248"/>
  <c r="FA248" s="1"/>
  <c r="EX248"/>
  <c r="EZ248"/>
  <c r="EW249"/>
  <c r="EX249"/>
  <c r="EZ249"/>
  <c r="EW250"/>
  <c r="FA250" s="1"/>
  <c r="EX250"/>
  <c r="EZ250"/>
  <c r="EW251"/>
  <c r="EX251"/>
  <c r="EZ251"/>
  <c r="EW252"/>
  <c r="FA252" s="1"/>
  <c r="EX252"/>
  <c r="EZ252"/>
  <c r="EW253"/>
  <c r="FA253" s="1"/>
  <c r="EX253"/>
  <c r="EZ253"/>
  <c r="EW254"/>
  <c r="FA254" s="1"/>
  <c r="EX254"/>
  <c r="EZ254"/>
  <c r="EW255"/>
  <c r="FA255" s="1"/>
  <c r="EX255"/>
  <c r="EZ255"/>
  <c r="EW256"/>
  <c r="FA256" s="1"/>
  <c r="EX256"/>
  <c r="EZ256"/>
  <c r="EW257"/>
  <c r="FA257" s="1"/>
  <c r="EX257"/>
  <c r="EZ257"/>
  <c r="EW258"/>
  <c r="FA258" s="1"/>
  <c r="EX258"/>
  <c r="EZ258"/>
  <c r="EW259"/>
  <c r="FA259" s="1"/>
  <c r="EX259"/>
  <c r="EZ259"/>
  <c r="EW260"/>
  <c r="FA260" s="1"/>
  <c r="EX260"/>
  <c r="EZ260"/>
  <c r="EW261"/>
  <c r="FA261" s="1"/>
  <c r="EX261"/>
  <c r="EZ261"/>
  <c r="EW262"/>
  <c r="FA262" s="1"/>
  <c r="EX262"/>
  <c r="EZ262"/>
  <c r="EW263"/>
  <c r="FA263" s="1"/>
  <c r="EX263"/>
  <c r="EZ263"/>
  <c r="EW264"/>
  <c r="FA264" s="1"/>
  <c r="EX264"/>
  <c r="EZ264"/>
  <c r="EW265"/>
  <c r="FA265" s="1"/>
  <c r="EX265"/>
  <c r="EZ265"/>
  <c r="EW266"/>
  <c r="FA266" s="1"/>
  <c r="EX266"/>
  <c r="EZ266"/>
  <c r="EW267"/>
  <c r="EX267"/>
  <c r="EZ267"/>
  <c r="EW268"/>
  <c r="FA268" s="1"/>
  <c r="EX268"/>
  <c r="EZ268"/>
  <c r="EW269"/>
  <c r="FA269" s="1"/>
  <c r="EX269"/>
  <c r="EZ269"/>
  <c r="EW270"/>
  <c r="FA270" s="1"/>
  <c r="EX270"/>
  <c r="EZ270"/>
  <c r="EW271"/>
  <c r="FA271" s="1"/>
  <c r="EX271"/>
  <c r="EZ271"/>
  <c r="EW272"/>
  <c r="EX272"/>
  <c r="EZ272"/>
  <c r="EW273"/>
  <c r="FA273" s="1"/>
  <c r="EX273"/>
  <c r="EZ273"/>
  <c r="EW274"/>
  <c r="FA274" s="1"/>
  <c r="EX274"/>
  <c r="EZ274"/>
  <c r="EW275"/>
  <c r="FA275" s="1"/>
  <c r="EX275"/>
  <c r="EZ275"/>
  <c r="EW276"/>
  <c r="FA276" s="1"/>
  <c r="EX276"/>
  <c r="EZ276"/>
  <c r="EW277"/>
  <c r="FA277" s="1"/>
  <c r="EX277"/>
  <c r="EZ277"/>
  <c r="EW278"/>
  <c r="FA278" s="1"/>
  <c r="EX278"/>
  <c r="EZ278"/>
  <c r="EW279"/>
  <c r="FA279" s="1"/>
  <c r="EX279"/>
  <c r="EZ279"/>
  <c r="EW280"/>
  <c r="FA280" s="1"/>
  <c r="EX280"/>
  <c r="EZ280"/>
  <c r="EW281"/>
  <c r="FA281" s="1"/>
  <c r="EX281"/>
  <c r="EZ281"/>
  <c r="EW282"/>
  <c r="FA282" s="1"/>
  <c r="EX282"/>
  <c r="EZ282"/>
  <c r="EW283"/>
  <c r="FA283" s="1"/>
  <c r="EX283"/>
  <c r="EZ283"/>
  <c r="EW284"/>
  <c r="FA284" s="1"/>
  <c r="EX284"/>
  <c r="EZ284"/>
  <c r="EW285"/>
  <c r="FA285" s="1"/>
  <c r="EX285"/>
  <c r="EZ285"/>
  <c r="EW286"/>
  <c r="FA286" s="1"/>
  <c r="EX286"/>
  <c r="EZ286"/>
  <c r="EW287"/>
  <c r="FA287" s="1"/>
  <c r="EX287"/>
  <c r="EZ287"/>
  <c r="EW288"/>
  <c r="FA288" s="1"/>
  <c r="EX288"/>
  <c r="EZ288"/>
  <c r="EW289"/>
  <c r="FA289" s="1"/>
  <c r="EX289"/>
  <c r="EZ289"/>
  <c r="EW290"/>
  <c r="EX290"/>
  <c r="EZ290"/>
  <c r="EW291"/>
  <c r="EX291"/>
  <c r="EZ291"/>
  <c r="EW292"/>
  <c r="FA292" s="1"/>
  <c r="EX292"/>
  <c r="EZ292"/>
  <c r="EW293"/>
  <c r="FA293" s="1"/>
  <c r="EX293"/>
  <c r="EZ293"/>
  <c r="EW294"/>
  <c r="FA294" s="1"/>
  <c r="EX294"/>
  <c r="EZ294"/>
  <c r="EW295"/>
  <c r="FA295" s="1"/>
  <c r="EX295"/>
  <c r="EZ295"/>
  <c r="EW296"/>
  <c r="FA296" s="1"/>
  <c r="EX296"/>
  <c r="EZ296"/>
  <c r="EW297"/>
  <c r="FA297" s="1"/>
  <c r="EX297"/>
  <c r="EZ297"/>
  <c r="EW298"/>
  <c r="FA298" s="1"/>
  <c r="EX298"/>
  <c r="EZ298"/>
  <c r="EW299"/>
  <c r="FA299" s="1"/>
  <c r="EX299"/>
  <c r="EZ299"/>
  <c r="EW300"/>
  <c r="FA300" s="1"/>
  <c r="EX300"/>
  <c r="EZ300"/>
  <c r="EW301"/>
  <c r="FA301" s="1"/>
  <c r="EX301"/>
  <c r="EZ301"/>
  <c r="EW302"/>
  <c r="FA302" s="1"/>
  <c r="EX302"/>
  <c r="EZ302"/>
  <c r="EW303"/>
  <c r="FA303" s="1"/>
  <c r="EX303"/>
  <c r="EZ303"/>
  <c r="EW304"/>
  <c r="FA304" s="1"/>
  <c r="EX304"/>
  <c r="EZ304"/>
  <c r="EW305"/>
  <c r="FA305" s="1"/>
  <c r="EX305"/>
  <c r="EZ305"/>
  <c r="EW306"/>
  <c r="FA306" s="1"/>
  <c r="EX306"/>
  <c r="EZ306"/>
  <c r="EW307"/>
  <c r="FA307" s="1"/>
  <c r="EX307"/>
  <c r="EZ307"/>
  <c r="EW308"/>
  <c r="FA308" s="1"/>
  <c r="EX308"/>
  <c r="EZ308"/>
  <c r="EW309"/>
  <c r="FA309" s="1"/>
  <c r="EX309"/>
  <c r="EZ309"/>
  <c r="EW310"/>
  <c r="FA310" s="1"/>
  <c r="EX310"/>
  <c r="EZ310"/>
  <c r="EW311"/>
  <c r="FA311" s="1"/>
  <c r="EX311"/>
  <c r="EZ311"/>
  <c r="EW312"/>
  <c r="FA312" s="1"/>
  <c r="EX312"/>
  <c r="EZ312"/>
  <c r="EW313"/>
  <c r="FA313" s="1"/>
  <c r="EX313"/>
  <c r="EZ313"/>
  <c r="EW314"/>
  <c r="FA314" s="1"/>
  <c r="EX314"/>
  <c r="EZ314"/>
  <c r="EW315"/>
  <c r="FA315" s="1"/>
  <c r="EX315"/>
  <c r="EZ315"/>
  <c r="EW316"/>
  <c r="FA316" s="1"/>
  <c r="EX316"/>
  <c r="EZ316"/>
  <c r="EW317"/>
  <c r="FA317" s="1"/>
  <c r="EX317"/>
  <c r="EZ317"/>
  <c r="EW318"/>
  <c r="FA318" s="1"/>
  <c r="EX318"/>
  <c r="EZ318"/>
  <c r="EW319"/>
  <c r="FA319" s="1"/>
  <c r="EX319"/>
  <c r="EZ319"/>
  <c r="EW320"/>
  <c r="FA320" s="1"/>
  <c r="EX320"/>
  <c r="EZ320"/>
  <c r="EW321"/>
  <c r="FA321" s="1"/>
  <c r="EX321"/>
  <c r="EZ321"/>
  <c r="EW322"/>
  <c r="FA322" s="1"/>
  <c r="EX322"/>
  <c r="EZ322"/>
  <c r="EW323"/>
  <c r="FA323" s="1"/>
  <c r="EX323"/>
  <c r="EZ323"/>
  <c r="EW324"/>
  <c r="FA324" s="1"/>
  <c r="EX324"/>
  <c r="EZ324"/>
  <c r="EW325"/>
  <c r="FA325" s="1"/>
  <c r="EX325"/>
  <c r="EZ325"/>
  <c r="EW326"/>
  <c r="FA326" s="1"/>
  <c r="EX326"/>
  <c r="EZ326"/>
  <c r="EW327"/>
  <c r="FA327" s="1"/>
  <c r="EX327"/>
  <c r="EZ327"/>
  <c r="EW328"/>
  <c r="FA328" s="1"/>
  <c r="EX328"/>
  <c r="EZ328"/>
  <c r="EW329"/>
  <c r="FA329" s="1"/>
  <c r="EX329"/>
  <c r="EZ329"/>
  <c r="EW330"/>
  <c r="FA330" s="1"/>
  <c r="EX330"/>
  <c r="EZ330"/>
  <c r="EW331"/>
  <c r="FA331" s="1"/>
  <c r="EX331"/>
  <c r="EZ331"/>
  <c r="EW332"/>
  <c r="FA332" s="1"/>
  <c r="EX332"/>
  <c r="EZ332"/>
  <c r="EW333"/>
  <c r="FA333" s="1"/>
  <c r="EX333"/>
  <c r="EZ333"/>
  <c r="EW334"/>
  <c r="FA334" s="1"/>
  <c r="EX334"/>
  <c r="EZ334"/>
  <c r="EW335"/>
  <c r="FA335" s="1"/>
  <c r="EX335"/>
  <c r="EZ335"/>
  <c r="EW336"/>
  <c r="FA336" s="1"/>
  <c r="EX336"/>
  <c r="EZ336"/>
  <c r="EW337"/>
  <c r="FA337" s="1"/>
  <c r="EX337"/>
  <c r="EZ337"/>
  <c r="EW338"/>
  <c r="FA338" s="1"/>
  <c r="EX338"/>
  <c r="EZ338"/>
  <c r="EW339"/>
  <c r="FA339" s="1"/>
  <c r="EX339"/>
  <c r="EZ339"/>
  <c r="EW340"/>
  <c r="FA340" s="1"/>
  <c r="EX340"/>
  <c r="EZ340"/>
  <c r="EW341"/>
  <c r="FA341" s="1"/>
  <c r="EX341"/>
  <c r="EZ341"/>
  <c r="EW342"/>
  <c r="FA342" s="1"/>
  <c r="EX342"/>
  <c r="EZ342"/>
  <c r="EW343"/>
  <c r="FA343" s="1"/>
  <c r="EX343"/>
  <c r="EZ343"/>
  <c r="EW344"/>
  <c r="FA344" s="1"/>
  <c r="EX344"/>
  <c r="EZ344"/>
  <c r="EW345"/>
  <c r="FA345" s="1"/>
  <c r="EX345"/>
  <c r="EZ345"/>
  <c r="EW346"/>
  <c r="FA346" s="1"/>
  <c r="EX346"/>
  <c r="EZ346"/>
  <c r="EW347"/>
  <c r="FA347" s="1"/>
  <c r="EX347"/>
  <c r="EZ347"/>
  <c r="EW348"/>
  <c r="FA348" s="1"/>
  <c r="EX348"/>
  <c r="EZ348"/>
  <c r="EW349"/>
  <c r="FA349" s="1"/>
  <c r="EX349"/>
  <c r="EZ349"/>
  <c r="EW350"/>
  <c r="FA350" s="1"/>
  <c r="EX350"/>
  <c r="EZ350"/>
  <c r="EW351"/>
  <c r="FA351" s="1"/>
  <c r="EX351"/>
  <c r="EZ351"/>
  <c r="EW352"/>
  <c r="FA352" s="1"/>
  <c r="EX352"/>
  <c r="EZ352"/>
  <c r="EW353"/>
  <c r="FA353" s="1"/>
  <c r="EX353"/>
  <c r="EZ353"/>
  <c r="EW354"/>
  <c r="FA354" s="1"/>
  <c r="EX354"/>
  <c r="EZ354"/>
  <c r="EW355"/>
  <c r="FA355" s="1"/>
  <c r="EX355"/>
  <c r="EZ355"/>
  <c r="EW356"/>
  <c r="EX356"/>
  <c r="EZ356"/>
  <c r="EW357"/>
  <c r="FA357" s="1"/>
  <c r="EX357"/>
  <c r="EZ357"/>
  <c r="EW358"/>
  <c r="FA358" s="1"/>
  <c r="EX358"/>
  <c r="EZ358" s="1"/>
  <c r="EW359"/>
  <c r="FA359" s="1"/>
  <c r="EX359"/>
  <c r="EZ359"/>
  <c r="EW360"/>
  <c r="FA360" s="1"/>
  <c r="EX360"/>
  <c r="EZ360"/>
  <c r="EW361"/>
  <c r="FA361" s="1"/>
  <c r="EX361"/>
  <c r="EZ361"/>
  <c r="EW362"/>
  <c r="FA362" s="1"/>
  <c r="EX362"/>
  <c r="EZ362"/>
  <c r="EW363"/>
  <c r="FA363" s="1"/>
  <c r="EX363"/>
  <c r="EZ363"/>
  <c r="EW364"/>
  <c r="FA364" s="1"/>
  <c r="EX364"/>
  <c r="EZ364"/>
  <c r="EW365"/>
  <c r="FA365" s="1"/>
  <c r="EX365"/>
  <c r="EZ365"/>
  <c r="EW366"/>
  <c r="EX366"/>
  <c r="EZ366"/>
  <c r="EW367"/>
  <c r="EX367"/>
  <c r="EZ367"/>
  <c r="EW368"/>
  <c r="FA368" s="1"/>
  <c r="EX368"/>
  <c r="EZ368"/>
  <c r="EW369"/>
  <c r="EX369"/>
  <c r="EZ369"/>
  <c r="EW370"/>
  <c r="EX370"/>
  <c r="EZ370"/>
  <c r="EW371"/>
  <c r="FA371" s="1"/>
  <c r="EX371"/>
  <c r="EZ371"/>
  <c r="EW372"/>
  <c r="EX372"/>
  <c r="EZ372"/>
  <c r="EW373"/>
  <c r="FA373" s="1"/>
  <c r="EX373"/>
  <c r="EZ373"/>
  <c r="EW374"/>
  <c r="FA374" s="1"/>
  <c r="EX374"/>
  <c r="EZ374"/>
  <c r="EW375"/>
  <c r="FA375" s="1"/>
  <c r="EX375"/>
  <c r="EZ375"/>
  <c r="EW376"/>
  <c r="FA376" s="1"/>
  <c r="EX376"/>
  <c r="EZ376"/>
  <c r="EW377"/>
  <c r="FA377" s="1"/>
  <c r="EX377"/>
  <c r="EZ377"/>
  <c r="EW378"/>
  <c r="FA378" s="1"/>
  <c r="EX378"/>
  <c r="EZ378"/>
  <c r="EW379"/>
  <c r="FA379" s="1"/>
  <c r="EX379"/>
  <c r="EZ379"/>
  <c r="EW380"/>
  <c r="FA380" s="1"/>
  <c r="EX380"/>
  <c r="EZ380"/>
  <c r="EW381"/>
  <c r="FA381" s="1"/>
  <c r="EX381"/>
  <c r="EZ381"/>
  <c r="EW382"/>
  <c r="FA382" s="1"/>
  <c r="EX382"/>
  <c r="EZ382"/>
  <c r="EW383"/>
  <c r="EX383"/>
  <c r="EZ383"/>
  <c r="EW384"/>
  <c r="FA384" s="1"/>
  <c r="EX384"/>
  <c r="EZ384"/>
  <c r="EW385"/>
  <c r="FA385" s="1"/>
  <c r="EX385"/>
  <c r="EZ385"/>
  <c r="EW386"/>
  <c r="FA386" s="1"/>
  <c r="EX386"/>
  <c r="EZ386"/>
  <c r="EW387"/>
  <c r="FA387" s="1"/>
  <c r="EX387"/>
  <c r="EZ387"/>
  <c r="EW388"/>
  <c r="FA388" s="1"/>
  <c r="EX388"/>
  <c r="EZ388"/>
  <c r="EW389"/>
  <c r="FA389" s="1"/>
  <c r="EX389"/>
  <c r="EZ389"/>
  <c r="EW390"/>
  <c r="GS390" s="1"/>
  <c r="EX390"/>
  <c r="GT390" s="1"/>
  <c r="EZ390"/>
  <c r="EW391"/>
  <c r="GS391" s="1"/>
  <c r="EX391"/>
  <c r="GT391" s="1"/>
  <c r="EZ391"/>
  <c r="EW392"/>
  <c r="GS392" s="1"/>
  <c r="EX392"/>
  <c r="GT392" s="1"/>
  <c r="EZ392"/>
  <c r="EW393"/>
  <c r="GS393" s="1"/>
  <c r="EX393"/>
  <c r="GT393" s="1"/>
  <c r="EZ393"/>
  <c r="EW394"/>
  <c r="GS394" s="1"/>
  <c r="EX394"/>
  <c r="GT394" s="1"/>
  <c r="EZ394"/>
  <c r="EW395"/>
  <c r="GS395" s="1"/>
  <c r="EX395"/>
  <c r="GT395" s="1"/>
  <c r="EZ395"/>
  <c r="EW396"/>
  <c r="GS396" s="1"/>
  <c r="EX396"/>
  <c r="GT396" s="1"/>
  <c r="EZ396"/>
  <c r="EW397"/>
  <c r="GS397" s="1"/>
  <c r="EX397"/>
  <c r="GT397" s="1"/>
  <c r="EZ397"/>
  <c r="EW398"/>
  <c r="GS398" s="1"/>
  <c r="EX398"/>
  <c r="GT398" s="1"/>
  <c r="EZ398"/>
  <c r="EW399"/>
  <c r="GS399" s="1"/>
  <c r="EX399"/>
  <c r="GT399" s="1"/>
  <c r="EZ399"/>
  <c r="EW400"/>
  <c r="GS400" s="1"/>
  <c r="EX400"/>
  <c r="GT400" s="1"/>
  <c r="EZ400"/>
  <c r="EW401"/>
  <c r="GS401" s="1"/>
  <c r="EX401"/>
  <c r="GT401" s="1"/>
  <c r="EZ401"/>
  <c r="EW402"/>
  <c r="GS402" s="1"/>
  <c r="EX402"/>
  <c r="GT402" s="1"/>
  <c r="EZ402"/>
  <c r="EW403"/>
  <c r="GS403" s="1"/>
  <c r="EX403"/>
  <c r="GT403" s="1"/>
  <c r="EZ403"/>
  <c r="EW404"/>
  <c r="GS404" s="1"/>
  <c r="EX404"/>
  <c r="GT404" s="1"/>
  <c r="EZ404"/>
  <c r="EW405"/>
  <c r="GS405" s="1"/>
  <c r="EX405"/>
  <c r="GT405" s="1"/>
  <c r="EZ405"/>
  <c r="EW406"/>
  <c r="GS406" s="1"/>
  <c r="EX406"/>
  <c r="GT406" s="1"/>
  <c r="EZ406"/>
  <c r="EW407"/>
  <c r="GS407" s="1"/>
  <c r="EX407"/>
  <c r="GT407" s="1"/>
  <c r="EZ407"/>
  <c r="EW408"/>
  <c r="GS408" s="1"/>
  <c r="EX408"/>
  <c r="GT408" s="1"/>
  <c r="EZ408"/>
  <c r="EW409"/>
  <c r="GS409" s="1"/>
  <c r="EX409"/>
  <c r="GT409" s="1"/>
  <c r="EZ409"/>
  <c r="EW410"/>
  <c r="GS410" s="1"/>
  <c r="EX410"/>
  <c r="GT410" s="1"/>
  <c r="EZ410"/>
  <c r="EW411"/>
  <c r="GS411" s="1"/>
  <c r="EX411"/>
  <c r="GT411" s="1"/>
  <c r="EZ411"/>
  <c r="EW412"/>
  <c r="GS412" s="1"/>
  <c r="EX412"/>
  <c r="GT412" s="1"/>
  <c r="EZ412"/>
  <c r="EW413"/>
  <c r="GS413" s="1"/>
  <c r="EX413"/>
  <c r="GT413" s="1"/>
  <c r="EZ413"/>
  <c r="EW414"/>
  <c r="GS414" s="1"/>
  <c r="EX414"/>
  <c r="GT414" s="1"/>
  <c r="EZ414"/>
  <c r="EW415"/>
  <c r="GS415" s="1"/>
  <c r="EX415"/>
  <c r="GT415" s="1"/>
  <c r="EZ415"/>
  <c r="EW416"/>
  <c r="GS416" s="1"/>
  <c r="EX416"/>
  <c r="GT416" s="1"/>
  <c r="EZ416"/>
  <c r="EW417"/>
  <c r="GS417" s="1"/>
  <c r="EX417"/>
  <c r="GT417" s="1"/>
  <c r="EZ417"/>
  <c r="EW418"/>
  <c r="GS418" s="1"/>
  <c r="EX418"/>
  <c r="GT418" s="1"/>
  <c r="EZ418"/>
  <c r="EW419"/>
  <c r="GS419" s="1"/>
  <c r="EX419"/>
  <c r="GT419" s="1"/>
  <c r="EZ419"/>
  <c r="EW420"/>
  <c r="GS420" s="1"/>
  <c r="EX420"/>
  <c r="GT420" s="1"/>
  <c r="EZ420"/>
  <c r="EW421"/>
  <c r="GS421" s="1"/>
  <c r="EX421"/>
  <c r="GT421" s="1"/>
  <c r="EZ421"/>
  <c r="EW422"/>
  <c r="GS422" s="1"/>
  <c r="EX422"/>
  <c r="GT422" s="1"/>
  <c r="EZ422"/>
  <c r="EW423"/>
  <c r="GS423" s="1"/>
  <c r="EX423"/>
  <c r="GT423" s="1"/>
  <c r="EZ423"/>
  <c r="EW424"/>
  <c r="GS424" s="1"/>
  <c r="EX424"/>
  <c r="GT424" s="1"/>
  <c r="EZ424"/>
  <c r="EW425"/>
  <c r="GS425" s="1"/>
  <c r="EX425"/>
  <c r="GT425" s="1"/>
  <c r="EZ425"/>
  <c r="EW426"/>
  <c r="GS426" s="1"/>
  <c r="EX426"/>
  <c r="GT426" s="1"/>
  <c r="EZ426"/>
  <c r="EW427"/>
  <c r="GS427" s="1"/>
  <c r="EX427"/>
  <c r="GT427" s="1"/>
  <c r="EZ427"/>
  <c r="EW428"/>
  <c r="GS428" s="1"/>
  <c r="EX428"/>
  <c r="GT428" s="1"/>
  <c r="EZ428"/>
  <c r="EW429"/>
  <c r="GS429" s="1"/>
  <c r="EX429"/>
  <c r="GT429" s="1"/>
  <c r="EZ429"/>
  <c r="EW430"/>
  <c r="GS430" s="1"/>
  <c r="EX430"/>
  <c r="GT430" s="1"/>
  <c r="EZ430"/>
  <c r="EW431"/>
  <c r="GS431" s="1"/>
  <c r="EX431"/>
  <c r="GT431" s="1"/>
  <c r="EZ431"/>
  <c r="EW432"/>
  <c r="GS432" s="1"/>
  <c r="EX432"/>
  <c r="GT432" s="1"/>
  <c r="EZ432"/>
  <c r="EW433"/>
  <c r="GS433" s="1"/>
  <c r="EX433"/>
  <c r="GT433" s="1"/>
  <c r="EZ433"/>
  <c r="EW434"/>
  <c r="GS434" s="1"/>
  <c r="EX434"/>
  <c r="GT434" s="1"/>
  <c r="EZ434"/>
  <c r="EW435"/>
  <c r="GS435" s="1"/>
  <c r="EX435"/>
  <c r="GT435" s="1"/>
  <c r="EZ435"/>
  <c r="EW436"/>
  <c r="GS436" s="1"/>
  <c r="EX436"/>
  <c r="GT436" s="1"/>
  <c r="EZ436"/>
  <c r="EW437"/>
  <c r="GS437" s="1"/>
  <c r="EX437"/>
  <c r="GT437" s="1"/>
  <c r="EZ437"/>
  <c r="EW438"/>
  <c r="GS438" s="1"/>
  <c r="EX438"/>
  <c r="GT438" s="1"/>
  <c r="EZ438"/>
  <c r="EW439"/>
  <c r="GS439" s="1"/>
  <c r="EX439"/>
  <c r="GT439" s="1"/>
  <c r="EZ439"/>
  <c r="EW440"/>
  <c r="GS440" s="1"/>
  <c r="EX440"/>
  <c r="GT440" s="1"/>
  <c r="EZ440"/>
  <c r="EW441"/>
  <c r="GS441" s="1"/>
  <c r="EX441"/>
  <c r="GT441" s="1"/>
  <c r="EZ441"/>
  <c r="EZ13"/>
  <c r="EX13"/>
  <c r="EW13"/>
  <c r="FA13" s="1"/>
  <c r="X764" i="22"/>
  <c r="Y764"/>
  <c r="X748"/>
  <c r="Y748"/>
  <c r="X732"/>
  <c r="Y732"/>
  <c r="X716"/>
  <c r="Y716"/>
  <c r="X699"/>
  <c r="Y699"/>
  <c r="X683"/>
  <c r="Y683"/>
  <c r="X667"/>
  <c r="Y667"/>
  <c r="X651"/>
  <c r="Y651"/>
  <c r="X635"/>
  <c r="Y635"/>
  <c r="X619"/>
  <c r="Y619"/>
  <c r="X603"/>
  <c r="Y603"/>
  <c r="EQ14" i="1"/>
  <c r="GS14" s="1"/>
  <c r="EQ15"/>
  <c r="GS15" s="1"/>
  <c r="EQ16"/>
  <c r="GS16" s="1"/>
  <c r="EQ17"/>
  <c r="GS17" s="1"/>
  <c r="EQ18"/>
  <c r="GS18" s="1"/>
  <c r="EQ19"/>
  <c r="GS19" s="1"/>
  <c r="EQ20"/>
  <c r="GS20" s="1"/>
  <c r="EQ21"/>
  <c r="GS21" s="1"/>
  <c r="EQ22"/>
  <c r="GS22" s="1"/>
  <c r="EQ23"/>
  <c r="GS23" s="1"/>
  <c r="EQ24"/>
  <c r="GS24" s="1"/>
  <c r="EQ25"/>
  <c r="GS25" s="1"/>
  <c r="EQ26"/>
  <c r="GS26" s="1"/>
  <c r="EQ27"/>
  <c r="GS27" s="1"/>
  <c r="EQ28"/>
  <c r="GS28" s="1"/>
  <c r="EQ29"/>
  <c r="GS29" s="1"/>
  <c r="EQ30"/>
  <c r="GS30" s="1"/>
  <c r="EQ31"/>
  <c r="GS31" s="1"/>
  <c r="EQ32"/>
  <c r="GS32" s="1"/>
  <c r="EQ33"/>
  <c r="GS33" s="1"/>
  <c r="EQ34"/>
  <c r="GS34" s="1"/>
  <c r="EQ35"/>
  <c r="GS35" s="1"/>
  <c r="EQ36"/>
  <c r="GS36" s="1"/>
  <c r="EQ37"/>
  <c r="GS37" s="1"/>
  <c r="EQ38"/>
  <c r="GS38" s="1"/>
  <c r="EQ39"/>
  <c r="GS39" s="1"/>
  <c r="EQ40"/>
  <c r="GS40" s="1"/>
  <c r="EQ41"/>
  <c r="GS41" s="1"/>
  <c r="EQ42"/>
  <c r="GS42" s="1"/>
  <c r="EQ43"/>
  <c r="GS43" s="1"/>
  <c r="EQ44"/>
  <c r="GS44" s="1"/>
  <c r="EQ45"/>
  <c r="GS45" s="1"/>
  <c r="EQ46"/>
  <c r="GS46" s="1"/>
  <c r="EQ47"/>
  <c r="GS47" s="1"/>
  <c r="EQ48"/>
  <c r="GS48" s="1"/>
  <c r="EQ49"/>
  <c r="GS49" s="1"/>
  <c r="EQ50"/>
  <c r="GS50" s="1"/>
  <c r="EQ51"/>
  <c r="GS51" s="1"/>
  <c r="EQ52"/>
  <c r="GS52" s="1"/>
  <c r="EQ53"/>
  <c r="GS53" s="1"/>
  <c r="EQ54"/>
  <c r="GS54" s="1"/>
  <c r="EQ55"/>
  <c r="GS55" s="1"/>
  <c r="EQ56"/>
  <c r="GS56" s="1"/>
  <c r="EQ57"/>
  <c r="GS57" s="1"/>
  <c r="EQ58"/>
  <c r="GS58" s="1"/>
  <c r="EQ59"/>
  <c r="GS59" s="1"/>
  <c r="EQ60"/>
  <c r="GS60" s="1"/>
  <c r="EQ61"/>
  <c r="GS61" s="1"/>
  <c r="EQ62"/>
  <c r="GS62" s="1"/>
  <c r="EQ63"/>
  <c r="GS63" s="1"/>
  <c r="EQ64"/>
  <c r="GS64" s="1"/>
  <c r="EQ65"/>
  <c r="GS65" s="1"/>
  <c r="EQ66"/>
  <c r="GS66" s="1"/>
  <c r="EQ67"/>
  <c r="GS67" s="1"/>
  <c r="EQ68"/>
  <c r="GS68" s="1"/>
  <c r="EQ69"/>
  <c r="GS69" s="1"/>
  <c r="EQ70"/>
  <c r="GS70" s="1"/>
  <c r="EQ71"/>
  <c r="GS71" s="1"/>
  <c r="EQ72"/>
  <c r="GS72" s="1"/>
  <c r="EQ73"/>
  <c r="GS73" s="1"/>
  <c r="EQ74"/>
  <c r="GS74" s="1"/>
  <c r="EQ75"/>
  <c r="GS75" s="1"/>
  <c r="EQ76"/>
  <c r="GS76" s="1"/>
  <c r="EQ77"/>
  <c r="GS77" s="1"/>
  <c r="EQ78"/>
  <c r="GS78" s="1"/>
  <c r="EQ79"/>
  <c r="GS79" s="1"/>
  <c r="EQ80"/>
  <c r="GS80" s="1"/>
  <c r="EQ81"/>
  <c r="GS81" s="1"/>
  <c r="EQ82"/>
  <c r="GS82" s="1"/>
  <c r="EQ83"/>
  <c r="GS83" s="1"/>
  <c r="EQ84"/>
  <c r="GS84" s="1"/>
  <c r="EQ85"/>
  <c r="GS85" s="1"/>
  <c r="EQ86"/>
  <c r="GS86" s="1"/>
  <c r="EQ87"/>
  <c r="GS87" s="1"/>
  <c r="EQ88"/>
  <c r="GS88" s="1"/>
  <c r="EQ89"/>
  <c r="GS89" s="1"/>
  <c r="EQ90"/>
  <c r="GS90" s="1"/>
  <c r="EQ91"/>
  <c r="GS91" s="1"/>
  <c r="EQ92"/>
  <c r="GS92" s="1"/>
  <c r="EQ93"/>
  <c r="GS93" s="1"/>
  <c r="EQ94"/>
  <c r="GS94" s="1"/>
  <c r="EQ95"/>
  <c r="GS95" s="1"/>
  <c r="EQ96"/>
  <c r="GS96" s="1"/>
  <c r="EQ97"/>
  <c r="GS97" s="1"/>
  <c r="EQ98"/>
  <c r="GS98" s="1"/>
  <c r="EQ99"/>
  <c r="GS99" s="1"/>
  <c r="EQ100"/>
  <c r="GS100" s="1"/>
  <c r="EQ101"/>
  <c r="GS101" s="1"/>
  <c r="EQ102"/>
  <c r="GS102" s="1"/>
  <c r="EQ103"/>
  <c r="GS103" s="1"/>
  <c r="EQ104"/>
  <c r="GS104" s="1"/>
  <c r="EQ105"/>
  <c r="GS105" s="1"/>
  <c r="EQ106"/>
  <c r="GS106" s="1"/>
  <c r="EQ107"/>
  <c r="GS107" s="1"/>
  <c r="EQ108"/>
  <c r="GS108" s="1"/>
  <c r="EQ109"/>
  <c r="GS109" s="1"/>
  <c r="EQ110"/>
  <c r="GS110" s="1"/>
  <c r="EQ111"/>
  <c r="GS111" s="1"/>
  <c r="EQ112"/>
  <c r="GS112" s="1"/>
  <c r="EQ113"/>
  <c r="GS113" s="1"/>
  <c r="EQ114"/>
  <c r="GS114" s="1"/>
  <c r="EQ115"/>
  <c r="GS115" s="1"/>
  <c r="EQ116"/>
  <c r="GS116" s="1"/>
  <c r="EQ117"/>
  <c r="GS117" s="1"/>
  <c r="EQ118"/>
  <c r="GS118" s="1"/>
  <c r="EQ119"/>
  <c r="GS119" s="1"/>
  <c r="EQ120"/>
  <c r="GS120" s="1"/>
  <c r="EQ121"/>
  <c r="GS121" s="1"/>
  <c r="EQ122"/>
  <c r="GS122" s="1"/>
  <c r="EQ123"/>
  <c r="GS123" s="1"/>
  <c r="EQ124"/>
  <c r="GS124" s="1"/>
  <c r="EQ125"/>
  <c r="GS125" s="1"/>
  <c r="EQ126"/>
  <c r="GS126" s="1"/>
  <c r="EQ127"/>
  <c r="GS127" s="1"/>
  <c r="EQ128"/>
  <c r="GS128" s="1"/>
  <c r="EQ129"/>
  <c r="GS129" s="1"/>
  <c r="EQ130"/>
  <c r="GS130" s="1"/>
  <c r="EQ131"/>
  <c r="GS131" s="1"/>
  <c r="EQ132"/>
  <c r="GS132" s="1"/>
  <c r="EQ133"/>
  <c r="GS133" s="1"/>
  <c r="EQ134"/>
  <c r="GS134" s="1"/>
  <c r="EQ135"/>
  <c r="GS135" s="1"/>
  <c r="EQ136"/>
  <c r="GS136" s="1"/>
  <c r="EQ137"/>
  <c r="GS137" s="1"/>
  <c r="EQ138"/>
  <c r="GS138" s="1"/>
  <c r="EQ139"/>
  <c r="GS139" s="1"/>
  <c r="EQ140"/>
  <c r="GS140" s="1"/>
  <c r="EQ141"/>
  <c r="GS141" s="1"/>
  <c r="EQ142"/>
  <c r="GS142" s="1"/>
  <c r="EQ143"/>
  <c r="GS143" s="1"/>
  <c r="EQ144"/>
  <c r="GS144" s="1"/>
  <c r="EQ145"/>
  <c r="GS145" s="1"/>
  <c r="EQ146"/>
  <c r="GS146" s="1"/>
  <c r="EQ147"/>
  <c r="GS147" s="1"/>
  <c r="EQ148"/>
  <c r="GS148" s="1"/>
  <c r="EQ149"/>
  <c r="GS149" s="1"/>
  <c r="EQ150"/>
  <c r="GS150" s="1"/>
  <c r="EQ151"/>
  <c r="GS151" s="1"/>
  <c r="EQ152"/>
  <c r="GS152" s="1"/>
  <c r="EQ153"/>
  <c r="GS153" s="1"/>
  <c r="EQ154"/>
  <c r="GS154" s="1"/>
  <c r="EQ155"/>
  <c r="GS155" s="1"/>
  <c r="EQ156"/>
  <c r="GS156" s="1"/>
  <c r="EQ157"/>
  <c r="GS157" s="1"/>
  <c r="EQ158"/>
  <c r="GS158" s="1"/>
  <c r="EQ159"/>
  <c r="GS159" s="1"/>
  <c r="EQ160"/>
  <c r="GS160" s="1"/>
  <c r="EQ161"/>
  <c r="GS161" s="1"/>
  <c r="EQ162"/>
  <c r="GS162" s="1"/>
  <c r="EQ163"/>
  <c r="GS163" s="1"/>
  <c r="EQ164"/>
  <c r="GS164" s="1"/>
  <c r="EQ165"/>
  <c r="GS165" s="1"/>
  <c r="EQ166"/>
  <c r="GS166" s="1"/>
  <c r="EQ167"/>
  <c r="GS167" s="1"/>
  <c r="EQ168"/>
  <c r="GS168" s="1"/>
  <c r="EQ169"/>
  <c r="GS169" s="1"/>
  <c r="EQ170"/>
  <c r="GS170" s="1"/>
  <c r="EQ171"/>
  <c r="GS171" s="1"/>
  <c r="EQ172"/>
  <c r="GS172" s="1"/>
  <c r="EQ173"/>
  <c r="GS173" s="1"/>
  <c r="EQ174"/>
  <c r="GS174" s="1"/>
  <c r="EQ175"/>
  <c r="GS175" s="1"/>
  <c r="EQ176"/>
  <c r="GS176" s="1"/>
  <c r="EQ177"/>
  <c r="GS177" s="1"/>
  <c r="EQ178"/>
  <c r="GS178" s="1"/>
  <c r="EQ179"/>
  <c r="GS179" s="1"/>
  <c r="EQ180"/>
  <c r="GS180" s="1"/>
  <c r="EQ181"/>
  <c r="GS181" s="1"/>
  <c r="EQ182"/>
  <c r="GS182" s="1"/>
  <c r="EQ183"/>
  <c r="GS183" s="1"/>
  <c r="EQ184"/>
  <c r="GS184" s="1"/>
  <c r="EQ185"/>
  <c r="GS185" s="1"/>
  <c r="EQ186"/>
  <c r="GS186" s="1"/>
  <c r="EQ187"/>
  <c r="GS187" s="1"/>
  <c r="EQ188"/>
  <c r="GS188" s="1"/>
  <c r="EQ189"/>
  <c r="GS189" s="1"/>
  <c r="EQ190"/>
  <c r="GS190" s="1"/>
  <c r="EQ191"/>
  <c r="GS191" s="1"/>
  <c r="EQ192"/>
  <c r="GS192" s="1"/>
  <c r="EQ193"/>
  <c r="GS193" s="1"/>
  <c r="EQ194"/>
  <c r="GS194" s="1"/>
  <c r="EQ195"/>
  <c r="GS195" s="1"/>
  <c r="EQ196"/>
  <c r="GS196" s="1"/>
  <c r="EQ197"/>
  <c r="GS197" s="1"/>
  <c r="EQ198"/>
  <c r="GS198" s="1"/>
  <c r="EQ199"/>
  <c r="GS199" s="1"/>
  <c r="EQ200"/>
  <c r="GS200" s="1"/>
  <c r="EQ201"/>
  <c r="GS201" s="1"/>
  <c r="EQ202"/>
  <c r="GS202" s="1"/>
  <c r="EQ203"/>
  <c r="GS203" s="1"/>
  <c r="EQ204"/>
  <c r="GS204" s="1"/>
  <c r="EQ205"/>
  <c r="GS205" s="1"/>
  <c r="EQ206"/>
  <c r="GS206" s="1"/>
  <c r="EQ207"/>
  <c r="GS207" s="1"/>
  <c r="EQ208"/>
  <c r="GS208" s="1"/>
  <c r="EQ209"/>
  <c r="GS209" s="1"/>
  <c r="EQ210"/>
  <c r="GS210" s="1"/>
  <c r="EQ211"/>
  <c r="GS211" s="1"/>
  <c r="EQ212"/>
  <c r="GS212" s="1"/>
  <c r="EQ213"/>
  <c r="GS213" s="1"/>
  <c r="EQ214"/>
  <c r="GS214" s="1"/>
  <c r="EQ215"/>
  <c r="GS215" s="1"/>
  <c r="EQ216"/>
  <c r="GS216" s="1"/>
  <c r="EQ217"/>
  <c r="GS217" s="1"/>
  <c r="EQ218"/>
  <c r="GS218" s="1"/>
  <c r="EQ219"/>
  <c r="GS219" s="1"/>
  <c r="EQ220"/>
  <c r="GS220" s="1"/>
  <c r="EQ221"/>
  <c r="GS221" s="1"/>
  <c r="EQ222"/>
  <c r="GS222" s="1"/>
  <c r="EQ223"/>
  <c r="GS223" s="1"/>
  <c r="EQ224"/>
  <c r="GS224" s="1"/>
  <c r="EQ225"/>
  <c r="GS225" s="1"/>
  <c r="EQ226"/>
  <c r="GS226" s="1"/>
  <c r="EQ227"/>
  <c r="GS227" s="1"/>
  <c r="EQ228"/>
  <c r="GS228" s="1"/>
  <c r="EQ229"/>
  <c r="GS229" s="1"/>
  <c r="EQ230"/>
  <c r="GS230" s="1"/>
  <c r="EQ231"/>
  <c r="GS231" s="1"/>
  <c r="EQ232"/>
  <c r="GS232" s="1"/>
  <c r="EQ233"/>
  <c r="GS233" s="1"/>
  <c r="EQ234"/>
  <c r="GS234" s="1"/>
  <c r="EQ235"/>
  <c r="GS235" s="1"/>
  <c r="EQ236"/>
  <c r="GS236" s="1"/>
  <c r="EQ237"/>
  <c r="GS237" s="1"/>
  <c r="EQ238"/>
  <c r="GS238" s="1"/>
  <c r="EQ239"/>
  <c r="GS239" s="1"/>
  <c r="EQ240"/>
  <c r="GS240" s="1"/>
  <c r="EQ241"/>
  <c r="GS241" s="1"/>
  <c r="EQ242"/>
  <c r="GS242" s="1"/>
  <c r="EQ243"/>
  <c r="GS243" s="1"/>
  <c r="EQ244"/>
  <c r="GS244" s="1"/>
  <c r="EQ245"/>
  <c r="GS245" s="1"/>
  <c r="EQ246"/>
  <c r="GS246" s="1"/>
  <c r="EQ247"/>
  <c r="GS247" s="1"/>
  <c r="EQ248"/>
  <c r="GS248" s="1"/>
  <c r="EQ249"/>
  <c r="GS249" s="1"/>
  <c r="EQ250"/>
  <c r="GS250" s="1"/>
  <c r="EQ251"/>
  <c r="GS251" s="1"/>
  <c r="EQ252"/>
  <c r="GS252" s="1"/>
  <c r="EQ253"/>
  <c r="GS253" s="1"/>
  <c r="EQ254"/>
  <c r="GS254" s="1"/>
  <c r="EQ255"/>
  <c r="GS255" s="1"/>
  <c r="EQ256"/>
  <c r="GS256" s="1"/>
  <c r="EQ257"/>
  <c r="GS257" s="1"/>
  <c r="EQ258"/>
  <c r="GS258" s="1"/>
  <c r="EQ259"/>
  <c r="GS259" s="1"/>
  <c r="EQ260"/>
  <c r="GS260" s="1"/>
  <c r="EQ261"/>
  <c r="GS261" s="1"/>
  <c r="EQ262"/>
  <c r="GS262" s="1"/>
  <c r="EQ263"/>
  <c r="GS263" s="1"/>
  <c r="EQ264"/>
  <c r="GS264" s="1"/>
  <c r="EQ265"/>
  <c r="GS265" s="1"/>
  <c r="EQ266"/>
  <c r="GS266" s="1"/>
  <c r="EQ267"/>
  <c r="GS267" s="1"/>
  <c r="EQ268"/>
  <c r="GS268" s="1"/>
  <c r="EQ269"/>
  <c r="GS269" s="1"/>
  <c r="EQ270"/>
  <c r="GS270" s="1"/>
  <c r="EQ271"/>
  <c r="GS271" s="1"/>
  <c r="EQ272"/>
  <c r="GS272" s="1"/>
  <c r="EQ273"/>
  <c r="GS273" s="1"/>
  <c r="EQ274"/>
  <c r="GS274" s="1"/>
  <c r="EQ275"/>
  <c r="GS275" s="1"/>
  <c r="EQ276"/>
  <c r="GS276" s="1"/>
  <c r="EQ277"/>
  <c r="GS277" s="1"/>
  <c r="EQ278"/>
  <c r="GS278" s="1"/>
  <c r="EQ279"/>
  <c r="GS279" s="1"/>
  <c r="EQ280"/>
  <c r="GS280" s="1"/>
  <c r="EQ281"/>
  <c r="GS281" s="1"/>
  <c r="EQ282"/>
  <c r="GS282" s="1"/>
  <c r="EQ283"/>
  <c r="GS283" s="1"/>
  <c r="EQ284"/>
  <c r="GS284" s="1"/>
  <c r="EQ285"/>
  <c r="GS285" s="1"/>
  <c r="EQ286"/>
  <c r="GS286" s="1"/>
  <c r="EQ287"/>
  <c r="GS287" s="1"/>
  <c r="EQ288"/>
  <c r="GS288" s="1"/>
  <c r="EQ289"/>
  <c r="GS289" s="1"/>
  <c r="EQ290"/>
  <c r="GS290" s="1"/>
  <c r="EQ291"/>
  <c r="GS291" s="1"/>
  <c r="EQ292"/>
  <c r="GS292" s="1"/>
  <c r="EQ293"/>
  <c r="GS293" s="1"/>
  <c r="EQ294"/>
  <c r="GS294" s="1"/>
  <c r="EQ295"/>
  <c r="GS295" s="1"/>
  <c r="EQ296"/>
  <c r="GS296" s="1"/>
  <c r="EQ297"/>
  <c r="GS297" s="1"/>
  <c r="EQ298"/>
  <c r="GS298" s="1"/>
  <c r="EQ299"/>
  <c r="GS299" s="1"/>
  <c r="EQ300"/>
  <c r="GS300" s="1"/>
  <c r="EQ301"/>
  <c r="GS301" s="1"/>
  <c r="EQ302"/>
  <c r="GS302" s="1"/>
  <c r="EQ303"/>
  <c r="GS303" s="1"/>
  <c r="EQ304"/>
  <c r="GS304" s="1"/>
  <c r="EQ305"/>
  <c r="GS305" s="1"/>
  <c r="EQ306"/>
  <c r="GS306" s="1"/>
  <c r="EQ307"/>
  <c r="GS307" s="1"/>
  <c r="EQ308"/>
  <c r="GS308" s="1"/>
  <c r="EQ309"/>
  <c r="GS309" s="1"/>
  <c r="EQ310"/>
  <c r="GS310" s="1"/>
  <c r="EQ311"/>
  <c r="GS311" s="1"/>
  <c r="EQ312"/>
  <c r="GS312" s="1"/>
  <c r="EQ313"/>
  <c r="GS313" s="1"/>
  <c r="EQ314"/>
  <c r="GS314" s="1"/>
  <c r="EQ315"/>
  <c r="GS315" s="1"/>
  <c r="EQ316"/>
  <c r="GS316" s="1"/>
  <c r="EQ317"/>
  <c r="GS317" s="1"/>
  <c r="EQ318"/>
  <c r="GS318" s="1"/>
  <c r="EQ319"/>
  <c r="GS319" s="1"/>
  <c r="EQ320"/>
  <c r="GS320" s="1"/>
  <c r="EQ321"/>
  <c r="GS321" s="1"/>
  <c r="EQ322"/>
  <c r="GS322" s="1"/>
  <c r="EQ323"/>
  <c r="GS323" s="1"/>
  <c r="EQ324"/>
  <c r="GS324" s="1"/>
  <c r="EQ325"/>
  <c r="GS325" s="1"/>
  <c r="EQ326"/>
  <c r="GS326" s="1"/>
  <c r="EQ327"/>
  <c r="GS327" s="1"/>
  <c r="EQ328"/>
  <c r="GS328" s="1"/>
  <c r="EQ329"/>
  <c r="GS329" s="1"/>
  <c r="EQ330"/>
  <c r="GS330" s="1"/>
  <c r="EQ331"/>
  <c r="GS331" s="1"/>
  <c r="EQ332"/>
  <c r="GS332" s="1"/>
  <c r="EQ333"/>
  <c r="GS333" s="1"/>
  <c r="EQ334"/>
  <c r="GS334" s="1"/>
  <c r="EQ335"/>
  <c r="GS335" s="1"/>
  <c r="EQ336"/>
  <c r="GS336" s="1"/>
  <c r="EQ337"/>
  <c r="GS337" s="1"/>
  <c r="EQ338"/>
  <c r="GS338" s="1"/>
  <c r="EQ339"/>
  <c r="GS339" s="1"/>
  <c r="EQ340"/>
  <c r="GS340" s="1"/>
  <c r="EQ341"/>
  <c r="GS341" s="1"/>
  <c r="EQ342"/>
  <c r="GS342" s="1"/>
  <c r="EQ343"/>
  <c r="GS343" s="1"/>
  <c r="EQ344"/>
  <c r="GS344" s="1"/>
  <c r="EQ345"/>
  <c r="GS345" s="1"/>
  <c r="EQ346"/>
  <c r="GS346" s="1"/>
  <c r="EQ347"/>
  <c r="GS347" s="1"/>
  <c r="EQ348"/>
  <c r="GS348" s="1"/>
  <c r="EQ349"/>
  <c r="GS349" s="1"/>
  <c r="EQ350"/>
  <c r="GS350" s="1"/>
  <c r="EQ351"/>
  <c r="GS351" s="1"/>
  <c r="EQ352"/>
  <c r="GS352" s="1"/>
  <c r="EQ353"/>
  <c r="GS353" s="1"/>
  <c r="EQ354"/>
  <c r="GS354" s="1"/>
  <c r="EQ355"/>
  <c r="GS355" s="1"/>
  <c r="EQ356"/>
  <c r="GS356" s="1"/>
  <c r="EQ357"/>
  <c r="GS357" s="1"/>
  <c r="EQ358"/>
  <c r="GS358" s="1"/>
  <c r="EQ359"/>
  <c r="GS359" s="1"/>
  <c r="EQ360"/>
  <c r="GS360" s="1"/>
  <c r="EQ361"/>
  <c r="GS361" s="1"/>
  <c r="EQ362"/>
  <c r="GS362" s="1"/>
  <c r="EQ363"/>
  <c r="GS363" s="1"/>
  <c r="EQ364"/>
  <c r="GS364" s="1"/>
  <c r="EQ365"/>
  <c r="GS365" s="1"/>
  <c r="EQ366"/>
  <c r="GS366" s="1"/>
  <c r="EQ367"/>
  <c r="GS367" s="1"/>
  <c r="EQ368"/>
  <c r="GS368" s="1"/>
  <c r="EQ369"/>
  <c r="GS369" s="1"/>
  <c r="EQ13"/>
  <c r="FA383" l="1"/>
  <c r="GS13"/>
  <c r="FM75"/>
  <c r="FA440"/>
  <c r="FA432"/>
  <c r="FA424"/>
  <c r="FA416"/>
  <c r="FA439"/>
  <c r="FA435"/>
  <c r="FA431"/>
  <c r="FA427"/>
  <c r="FA423"/>
  <c r="FA419"/>
  <c r="FA415"/>
  <c r="FA411"/>
  <c r="FA407"/>
  <c r="FA403"/>
  <c r="FA399"/>
  <c r="FA395"/>
  <c r="FA391"/>
  <c r="FM444"/>
  <c r="FA404"/>
  <c r="FA400"/>
  <c r="FA396"/>
  <c r="FA392"/>
  <c r="FM445"/>
  <c r="FA436"/>
  <c r="FA428"/>
  <c r="FA420"/>
  <c r="FA412"/>
  <c r="FA441"/>
  <c r="FA437"/>
  <c r="FA433"/>
  <c r="FA429"/>
  <c r="FA425"/>
  <c r="FA421"/>
  <c r="FA417"/>
  <c r="FA413"/>
  <c r="FA409"/>
  <c r="FA405"/>
  <c r="FA401"/>
  <c r="FA397"/>
  <c r="FA393"/>
  <c r="BG764" i="22"/>
  <c r="FM446" i="1"/>
  <c r="FM442"/>
  <c r="FA408"/>
  <c r="FA438"/>
  <c r="FA434"/>
  <c r="FA430"/>
  <c r="FA426"/>
  <c r="FA422"/>
  <c r="FA418"/>
  <c r="FA414"/>
  <c r="FA410"/>
  <c r="FA406"/>
  <c r="FA402"/>
  <c r="FA398"/>
  <c r="FA394"/>
  <c r="FA390"/>
  <c r="FM443"/>
  <c r="FG203"/>
  <c r="FG188"/>
  <c r="FG187"/>
  <c r="FG185"/>
  <c r="FG154"/>
  <c r="FG151"/>
  <c r="FG129"/>
  <c r="FG115"/>
  <c r="FG107"/>
  <c r="FG100"/>
  <c r="FG97"/>
  <c r="FG76"/>
  <c r="FG68"/>
  <c r="FG67"/>
  <c r="FG57"/>
  <c r="FM74"/>
  <c r="FM73"/>
  <c r="FM91"/>
  <c r="FM146"/>
  <c r="FM130"/>
  <c r="FM376"/>
  <c r="FM366"/>
  <c r="FM214"/>
  <c r="FM198"/>
  <c r="FM170"/>
  <c r="FM272"/>
  <c r="FM234"/>
  <c r="FM228"/>
  <c r="FM184"/>
  <c r="FM246"/>
  <c r="FM76"/>
  <c r="FM58"/>
  <c r="Y700" i="22"/>
  <c r="X700"/>
  <c r="Y765"/>
  <c r="FA367" i="1"/>
  <c r="X765" i="22"/>
  <c r="FA370" i="1"/>
  <c r="FA356"/>
  <c r="FA290"/>
  <c r="FA246"/>
  <c r="FA242"/>
  <c r="FA234"/>
  <c r="FA107"/>
  <c r="FA372"/>
  <c r="FA369"/>
  <c r="FA366"/>
  <c r="FA291"/>
  <c r="FA249"/>
  <c r="FA245"/>
  <c r="FA218"/>
  <c r="FA214"/>
  <c r="FA210"/>
  <c r="FA198"/>
  <c r="FA186"/>
  <c r="FA182"/>
  <c r="FA116"/>
  <c r="FA115"/>
  <c r="FA100"/>
  <c r="FA267"/>
  <c r="FA251"/>
  <c r="FA239"/>
  <c r="FA235"/>
  <c r="FA272"/>
  <c r="FA244"/>
  <c r="FA236"/>
  <c r="FA228"/>
  <c r="FA129"/>
  <c r="FA97"/>
  <c r="FA93"/>
  <c r="FA29"/>
  <c r="FA58"/>
  <c r="ET14"/>
  <c r="ET15"/>
  <c r="ET16"/>
  <c r="ET17"/>
  <c r="ET18"/>
  <c r="ET19"/>
  <c r="ET20"/>
  <c r="ET21"/>
  <c r="ET22"/>
  <c r="ET23"/>
  <c r="ET24"/>
  <c r="ET25"/>
  <c r="ET26"/>
  <c r="ET27"/>
  <c r="ET28"/>
  <c r="ET29"/>
  <c r="ET30"/>
  <c r="ET31"/>
  <c r="ET32"/>
  <c r="ET33"/>
  <c r="ET34"/>
  <c r="ET35"/>
  <c r="ET36"/>
  <c r="ET37"/>
  <c r="ET38"/>
  <c r="ET39"/>
  <c r="ET40"/>
  <c r="ET41"/>
  <c r="ET42"/>
  <c r="ET43"/>
  <c r="ET44"/>
  <c r="ET45"/>
  <c r="ET46"/>
  <c r="ET47"/>
  <c r="ET48"/>
  <c r="ET49"/>
  <c r="ET50"/>
  <c r="ET51"/>
  <c r="ET52"/>
  <c r="ET53"/>
  <c r="ET54"/>
  <c r="ET55"/>
  <c r="ET56"/>
  <c r="ET57"/>
  <c r="ET58"/>
  <c r="ET59"/>
  <c r="ET60"/>
  <c r="ET62"/>
  <c r="ET63"/>
  <c r="ET64"/>
  <c r="ET65"/>
  <c r="ET66"/>
  <c r="ET67"/>
  <c r="ET69"/>
  <c r="ET70"/>
  <c r="ET71"/>
  <c r="ET72"/>
  <c r="ET73"/>
  <c r="ET75"/>
  <c r="ET77"/>
  <c r="ET78"/>
  <c r="ET79"/>
  <c r="ET80"/>
  <c r="ET81"/>
  <c r="ET82"/>
  <c r="ET83"/>
  <c r="ET84"/>
  <c r="ET85"/>
  <c r="ET86"/>
  <c r="ET87"/>
  <c r="ET88"/>
  <c r="ET89"/>
  <c r="ET90"/>
  <c r="ET91"/>
  <c r="ET92"/>
  <c r="ET93"/>
  <c r="ET94"/>
  <c r="ET95"/>
  <c r="ET96"/>
  <c r="ET99"/>
  <c r="ET102"/>
  <c r="ET103"/>
  <c r="ET104"/>
  <c r="ET105"/>
  <c r="ET106"/>
  <c r="ET107"/>
  <c r="ET109"/>
  <c r="ET110"/>
  <c r="ET111"/>
  <c r="ET112"/>
  <c r="ET113"/>
  <c r="ET114"/>
  <c r="ET117"/>
  <c r="ET118"/>
  <c r="ET119"/>
  <c r="ET120"/>
  <c r="ET121"/>
  <c r="ET122"/>
  <c r="ET124"/>
  <c r="ET125"/>
  <c r="ET126"/>
  <c r="ET127"/>
  <c r="ET128"/>
  <c r="ET129"/>
  <c r="ET130"/>
  <c r="ET131"/>
  <c r="ET132"/>
  <c r="ET133"/>
  <c r="ET134"/>
  <c r="ET135"/>
  <c r="ET136"/>
  <c r="ET137"/>
  <c r="ET138"/>
  <c r="ET139"/>
  <c r="ET140"/>
  <c r="ET142"/>
  <c r="ET143"/>
  <c r="ET144"/>
  <c r="ET145"/>
  <c r="ET146"/>
  <c r="ET147"/>
  <c r="ET148"/>
  <c r="ET149"/>
  <c r="ET150"/>
  <c r="ET151"/>
  <c r="ET152"/>
  <c r="ET153"/>
  <c r="ET154"/>
  <c r="ET155"/>
  <c r="ET156"/>
  <c r="ET157"/>
  <c r="ET158"/>
  <c r="ET159"/>
  <c r="ET160"/>
  <c r="ET161"/>
  <c r="ET162"/>
  <c r="ET163"/>
  <c r="ET164"/>
  <c r="ET165"/>
  <c r="ET166"/>
  <c r="ET167"/>
  <c r="ET168"/>
  <c r="ET169"/>
  <c r="ET170"/>
  <c r="ET171"/>
  <c r="ET172"/>
  <c r="ET173"/>
  <c r="ET174"/>
  <c r="ET175"/>
  <c r="ET176"/>
  <c r="ET177"/>
  <c r="ET178"/>
  <c r="ET179"/>
  <c r="ET180"/>
  <c r="ET181"/>
  <c r="ET182"/>
  <c r="ET183"/>
  <c r="ET184"/>
  <c r="ET185"/>
  <c r="ET186"/>
  <c r="ET189"/>
  <c r="ET190"/>
  <c r="ET191"/>
  <c r="ET192"/>
  <c r="ET193"/>
  <c r="ET194"/>
  <c r="ET195"/>
  <c r="ET196"/>
  <c r="ET197"/>
  <c r="ET198"/>
  <c r="ET200"/>
  <c r="ET201"/>
  <c r="ET202"/>
  <c r="ET204"/>
  <c r="ET205"/>
  <c r="ET206"/>
  <c r="ET207"/>
  <c r="ET208"/>
  <c r="ET209"/>
  <c r="ET210"/>
  <c r="ET211"/>
  <c r="ET214"/>
  <c r="ET215"/>
  <c r="ET216"/>
  <c r="ET217"/>
  <c r="ET218"/>
  <c r="ET219"/>
  <c r="ET220"/>
  <c r="ET221"/>
  <c r="ET222"/>
  <c r="ET223"/>
  <c r="ET224"/>
  <c r="ET225"/>
  <c r="ET226"/>
  <c r="ET227"/>
  <c r="ET228"/>
  <c r="ET229"/>
  <c r="ET230"/>
  <c r="ET231"/>
  <c r="ET232"/>
  <c r="ET233"/>
  <c r="ET234"/>
  <c r="ET235"/>
  <c r="ET236"/>
  <c r="ET237"/>
  <c r="ET238"/>
  <c r="ET239"/>
  <c r="ET240"/>
  <c r="ET241"/>
  <c r="ET242"/>
  <c r="ET243"/>
  <c r="ET244"/>
  <c r="ET245"/>
  <c r="ET246"/>
  <c r="ET247"/>
  <c r="ET249"/>
  <c r="ET250"/>
  <c r="ET251"/>
  <c r="ET252"/>
  <c r="ET253"/>
  <c r="ET254"/>
  <c r="ET255"/>
  <c r="ET256"/>
  <c r="ET257"/>
  <c r="ET258"/>
  <c r="ET259"/>
  <c r="ET260"/>
  <c r="ET261"/>
  <c r="ET262"/>
  <c r="ET263"/>
  <c r="ET264"/>
  <c r="ET265"/>
  <c r="ET266"/>
  <c r="ET267"/>
  <c r="ET268"/>
  <c r="ET269"/>
  <c r="ET270"/>
  <c r="ET271"/>
  <c r="ET272"/>
  <c r="ET273"/>
  <c r="ET274"/>
  <c r="ET275"/>
  <c r="ET276"/>
  <c r="ET277"/>
  <c r="ET278"/>
  <c r="ET279"/>
  <c r="ET280"/>
  <c r="ET281"/>
  <c r="ET282"/>
  <c r="ET283"/>
  <c r="ET284"/>
  <c r="ET285"/>
  <c r="ET286"/>
  <c r="ET287"/>
  <c r="ET288"/>
  <c r="ET289"/>
  <c r="ET290"/>
  <c r="ET293"/>
  <c r="ET294"/>
  <c r="ET295"/>
  <c r="ET296"/>
  <c r="ET297"/>
  <c r="ET298"/>
  <c r="ET299"/>
  <c r="ET300"/>
  <c r="ET302"/>
  <c r="ET303"/>
  <c r="ET304"/>
  <c r="ET305"/>
  <c r="ET306"/>
  <c r="ET307"/>
  <c r="ET308"/>
  <c r="ET309"/>
  <c r="ET310"/>
  <c r="ET311"/>
  <c r="ET312"/>
  <c r="ET313"/>
  <c r="ET314"/>
  <c r="ET315"/>
  <c r="ET316"/>
  <c r="ET317"/>
  <c r="ET318"/>
  <c r="ET319"/>
  <c r="ET320"/>
  <c r="ET321"/>
  <c r="ET322"/>
  <c r="ET323"/>
  <c r="ET324"/>
  <c r="ET325"/>
  <c r="ET326"/>
  <c r="ET327"/>
  <c r="ET328"/>
  <c r="ET329"/>
  <c r="ET330"/>
  <c r="ET331"/>
  <c r="ET332"/>
  <c r="ET333"/>
  <c r="ET334"/>
  <c r="ET335"/>
  <c r="ET336"/>
  <c r="ET337"/>
  <c r="ET338"/>
  <c r="ET339"/>
  <c r="ET340"/>
  <c r="ET341"/>
  <c r="ET342"/>
  <c r="ET343"/>
  <c r="ET344"/>
  <c r="ET345"/>
  <c r="ET346"/>
  <c r="ET347"/>
  <c r="ET348"/>
  <c r="ET349"/>
  <c r="ET350"/>
  <c r="ET351"/>
  <c r="ET352"/>
  <c r="ET353"/>
  <c r="ET354"/>
  <c r="ET355"/>
  <c r="ET356"/>
  <c r="ET357"/>
  <c r="ET359"/>
  <c r="ET360"/>
  <c r="ET361"/>
  <c r="ET362"/>
  <c r="ET363"/>
  <c r="ET364"/>
  <c r="ET365"/>
  <c r="ET366"/>
  <c r="ET367"/>
  <c r="ET368"/>
  <c r="ET369"/>
  <c r="ET370"/>
  <c r="ET371"/>
  <c r="ET372"/>
  <c r="ET373"/>
  <c r="ET374"/>
  <c r="ET375"/>
  <c r="ET376"/>
  <c r="ET377"/>
  <c r="ET378"/>
  <c r="ET379"/>
  <c r="ET380"/>
  <c r="ET381"/>
  <c r="ET382"/>
  <c r="ET383"/>
  <c r="ET384"/>
  <c r="ET385"/>
  <c r="ET386"/>
  <c r="ET387"/>
  <c r="ET388"/>
  <c r="ET389"/>
  <c r="ET390"/>
  <c r="EU390"/>
  <c r="ET391"/>
  <c r="EU391"/>
  <c r="ET392"/>
  <c r="EU392"/>
  <c r="ET393"/>
  <c r="EU393"/>
  <c r="ET394"/>
  <c r="EU394"/>
  <c r="ET395"/>
  <c r="EU395"/>
  <c r="ET396"/>
  <c r="EU396"/>
  <c r="ET397"/>
  <c r="EU397"/>
  <c r="ET398"/>
  <c r="EU398"/>
  <c r="ET399"/>
  <c r="EU399"/>
  <c r="ET400"/>
  <c r="EU400"/>
  <c r="ET401"/>
  <c r="EU401"/>
  <c r="ET402"/>
  <c r="EU402"/>
  <c r="ET403"/>
  <c r="EU403"/>
  <c r="ET404"/>
  <c r="EU404"/>
  <c r="ET405"/>
  <c r="EU405"/>
  <c r="ET406"/>
  <c r="EU406"/>
  <c r="ET407"/>
  <c r="EU407"/>
  <c r="ET408"/>
  <c r="EU408"/>
  <c r="ET409"/>
  <c r="EU409"/>
  <c r="ET410"/>
  <c r="EU410"/>
  <c r="ET411"/>
  <c r="EU411"/>
  <c r="ET412"/>
  <c r="EU412"/>
  <c r="ET413"/>
  <c r="EU413"/>
  <c r="ET414"/>
  <c r="EU414"/>
  <c r="ET415"/>
  <c r="EU415"/>
  <c r="ET416"/>
  <c r="EU416"/>
  <c r="ET417"/>
  <c r="EU417"/>
  <c r="ET418"/>
  <c r="EU418"/>
  <c r="ET419"/>
  <c r="EU419"/>
  <c r="ET420"/>
  <c r="EU420"/>
  <c r="ET421"/>
  <c r="EU421"/>
  <c r="ET422"/>
  <c r="EU422"/>
  <c r="ET423"/>
  <c r="EU423"/>
  <c r="ET424"/>
  <c r="EU424"/>
  <c r="ET425"/>
  <c r="EU425"/>
  <c r="ET426"/>
  <c r="EU426"/>
  <c r="ET13"/>
  <c r="ER24"/>
  <c r="GT24" s="1"/>
  <c r="GV24" s="1"/>
  <c r="GW24" s="1"/>
  <c r="ER25"/>
  <c r="GT25" s="1"/>
  <c r="GV25" s="1"/>
  <c r="GW25" s="1"/>
  <c r="ER26"/>
  <c r="GT26" s="1"/>
  <c r="GV26" s="1"/>
  <c r="GW26" s="1"/>
  <c r="ER27"/>
  <c r="GT27" s="1"/>
  <c r="GV27" s="1"/>
  <c r="GW27" s="1"/>
  <c r="ER28"/>
  <c r="GT28" s="1"/>
  <c r="GV28" s="1"/>
  <c r="GW28" s="1"/>
  <c r="ER29"/>
  <c r="GT29" s="1"/>
  <c r="GV29" s="1"/>
  <c r="GW29" s="1"/>
  <c r="ER30"/>
  <c r="GT30" s="1"/>
  <c r="GV30" s="1"/>
  <c r="GW30" s="1"/>
  <c r="ER31"/>
  <c r="GT31" s="1"/>
  <c r="GV31" s="1"/>
  <c r="GW31" s="1"/>
  <c r="ER32"/>
  <c r="GT32" s="1"/>
  <c r="GV32" s="1"/>
  <c r="GW32" s="1"/>
  <c r="ER33"/>
  <c r="GT33" s="1"/>
  <c r="GV33" s="1"/>
  <c r="GW33" s="1"/>
  <c r="ER34"/>
  <c r="GT34" s="1"/>
  <c r="GV34" s="1"/>
  <c r="GW34" s="1"/>
  <c r="ER35"/>
  <c r="GT35" s="1"/>
  <c r="GV35" s="1"/>
  <c r="GW35" s="1"/>
  <c r="ER36"/>
  <c r="GT36" s="1"/>
  <c r="GV36" s="1"/>
  <c r="GW36" s="1"/>
  <c r="ER37"/>
  <c r="GT37" s="1"/>
  <c r="GV37" s="1"/>
  <c r="GW37" s="1"/>
  <c r="ER38"/>
  <c r="GT38" s="1"/>
  <c r="GV38" s="1"/>
  <c r="GW38" s="1"/>
  <c r="ER39"/>
  <c r="GT39" s="1"/>
  <c r="GV39" s="1"/>
  <c r="GW39" s="1"/>
  <c r="ER40"/>
  <c r="GT40" s="1"/>
  <c r="GV40" s="1"/>
  <c r="GW40" s="1"/>
  <c r="ER41"/>
  <c r="GT41" s="1"/>
  <c r="GV41" s="1"/>
  <c r="GW41" s="1"/>
  <c r="ER42"/>
  <c r="GT42" s="1"/>
  <c r="GV42" s="1"/>
  <c r="GW42" s="1"/>
  <c r="ER43"/>
  <c r="GT43" s="1"/>
  <c r="GV43" s="1"/>
  <c r="GW43" s="1"/>
  <c r="ER44"/>
  <c r="GT44" s="1"/>
  <c r="GV44" s="1"/>
  <c r="GW44" s="1"/>
  <c r="ER45"/>
  <c r="GT45" s="1"/>
  <c r="GV45" s="1"/>
  <c r="GW45" s="1"/>
  <c r="ER46"/>
  <c r="GT46" s="1"/>
  <c r="GV46" s="1"/>
  <c r="GW46" s="1"/>
  <c r="ER47"/>
  <c r="GT47" s="1"/>
  <c r="GV47" s="1"/>
  <c r="GW47" s="1"/>
  <c r="ER48"/>
  <c r="GT48" s="1"/>
  <c r="GV48" s="1"/>
  <c r="GW48" s="1"/>
  <c r="ER49"/>
  <c r="GT49" s="1"/>
  <c r="GV49" s="1"/>
  <c r="GW49" s="1"/>
  <c r="ER50"/>
  <c r="GT50" s="1"/>
  <c r="GV50" s="1"/>
  <c r="GW50" s="1"/>
  <c r="ER51"/>
  <c r="GT51" s="1"/>
  <c r="GV51" s="1"/>
  <c r="GW51" s="1"/>
  <c r="ER52"/>
  <c r="GT52" s="1"/>
  <c r="GV52" s="1"/>
  <c r="GW52" s="1"/>
  <c r="ER53"/>
  <c r="GT53" s="1"/>
  <c r="GV53" s="1"/>
  <c r="GW53" s="1"/>
  <c r="ER54"/>
  <c r="GT54" s="1"/>
  <c r="GV54" s="1"/>
  <c r="GW54" s="1"/>
  <c r="ER55"/>
  <c r="GT55" s="1"/>
  <c r="GV55" s="1"/>
  <c r="GW55" s="1"/>
  <c r="ER56"/>
  <c r="GT56" s="1"/>
  <c r="GV56" s="1"/>
  <c r="GW56" s="1"/>
  <c r="ER57"/>
  <c r="GT57" s="1"/>
  <c r="GV57" s="1"/>
  <c r="GW57" s="1"/>
  <c r="ER58"/>
  <c r="GT58" s="1"/>
  <c r="GV58" s="1"/>
  <c r="GW58" s="1"/>
  <c r="ER59"/>
  <c r="GT59" s="1"/>
  <c r="GV59" s="1"/>
  <c r="GW59" s="1"/>
  <c r="ER60"/>
  <c r="GT60" s="1"/>
  <c r="GV60" s="1"/>
  <c r="GW60" s="1"/>
  <c r="ER61"/>
  <c r="GT61" s="1"/>
  <c r="GV61" s="1"/>
  <c r="ER62"/>
  <c r="GT62" s="1"/>
  <c r="GV62" s="1"/>
  <c r="GW62" s="1"/>
  <c r="ER63"/>
  <c r="GT63" s="1"/>
  <c r="GV63" s="1"/>
  <c r="GW63" s="1"/>
  <c r="ER64"/>
  <c r="GT64" s="1"/>
  <c r="GV64" s="1"/>
  <c r="GW64" s="1"/>
  <c r="ER65"/>
  <c r="GT65" s="1"/>
  <c r="GV65" s="1"/>
  <c r="GW65" s="1"/>
  <c r="ER66"/>
  <c r="GT66" s="1"/>
  <c r="GV66" s="1"/>
  <c r="GW66" s="1"/>
  <c r="ER67"/>
  <c r="GT67" s="1"/>
  <c r="GV67" s="1"/>
  <c r="GW67" s="1"/>
  <c r="ER68"/>
  <c r="GT68" s="1"/>
  <c r="GV68" s="1"/>
  <c r="ER69"/>
  <c r="GT69" s="1"/>
  <c r="GV69" s="1"/>
  <c r="GW69" s="1"/>
  <c r="ER70"/>
  <c r="GT70" s="1"/>
  <c r="GV70" s="1"/>
  <c r="GW70" s="1"/>
  <c r="ER71"/>
  <c r="GT71" s="1"/>
  <c r="GV71" s="1"/>
  <c r="GW71" s="1"/>
  <c r="ER72"/>
  <c r="GT72" s="1"/>
  <c r="GV72" s="1"/>
  <c r="ER73"/>
  <c r="GT73" s="1"/>
  <c r="GV73" s="1"/>
  <c r="GW73" s="1"/>
  <c r="ER74"/>
  <c r="GT74" s="1"/>
  <c r="GV74" s="1"/>
  <c r="ER75"/>
  <c r="GT75" s="1"/>
  <c r="GV75" s="1"/>
  <c r="GW75" s="1"/>
  <c r="ER76"/>
  <c r="GT76" s="1"/>
  <c r="GV76" s="1"/>
  <c r="ER77"/>
  <c r="GT77" s="1"/>
  <c r="GV77" s="1"/>
  <c r="ER78"/>
  <c r="GT78" s="1"/>
  <c r="GV78" s="1"/>
  <c r="GW78" s="1"/>
  <c r="ER79"/>
  <c r="GT79" s="1"/>
  <c r="GV79" s="1"/>
  <c r="GW79" s="1"/>
  <c r="ER80"/>
  <c r="GT80" s="1"/>
  <c r="GV80" s="1"/>
  <c r="ER81"/>
  <c r="GT81" s="1"/>
  <c r="GV81" s="1"/>
  <c r="GW81" s="1"/>
  <c r="ER82"/>
  <c r="GT82" s="1"/>
  <c r="GV82" s="1"/>
  <c r="GW82" s="1"/>
  <c r="ER83"/>
  <c r="GT83" s="1"/>
  <c r="GV83" s="1"/>
  <c r="GW83" s="1"/>
  <c r="ER84"/>
  <c r="GT84" s="1"/>
  <c r="GV84" s="1"/>
  <c r="GW84" s="1"/>
  <c r="ER85"/>
  <c r="GT85" s="1"/>
  <c r="GV85" s="1"/>
  <c r="GW85" s="1"/>
  <c r="ER86"/>
  <c r="GT86" s="1"/>
  <c r="GV86" s="1"/>
  <c r="GW86" s="1"/>
  <c r="ER87"/>
  <c r="GT87" s="1"/>
  <c r="GV87" s="1"/>
  <c r="GW87" s="1"/>
  <c r="ER88"/>
  <c r="GT88" s="1"/>
  <c r="GV88" s="1"/>
  <c r="GW88" s="1"/>
  <c r="ER89"/>
  <c r="GT89" s="1"/>
  <c r="GV89" s="1"/>
  <c r="GW89" s="1"/>
  <c r="ER90"/>
  <c r="GT90" s="1"/>
  <c r="GV90" s="1"/>
  <c r="GW90" s="1"/>
  <c r="ER91"/>
  <c r="GT91" s="1"/>
  <c r="GV91" s="1"/>
  <c r="GW91" s="1"/>
  <c r="ER92"/>
  <c r="GT92" s="1"/>
  <c r="GV92" s="1"/>
  <c r="GW92" s="1"/>
  <c r="ER93"/>
  <c r="GT93" s="1"/>
  <c r="GV93" s="1"/>
  <c r="ER94"/>
  <c r="GT94" s="1"/>
  <c r="GV94" s="1"/>
  <c r="ER95"/>
  <c r="GT95" s="1"/>
  <c r="GV95" s="1"/>
  <c r="ER96"/>
  <c r="GT96" s="1"/>
  <c r="GV96" s="1"/>
  <c r="GW96" s="1"/>
  <c r="ER97"/>
  <c r="GT97" s="1"/>
  <c r="GV97" s="1"/>
  <c r="ER98"/>
  <c r="GT98" s="1"/>
  <c r="GV98" s="1"/>
  <c r="ER99"/>
  <c r="GT99" s="1"/>
  <c r="GV99" s="1"/>
  <c r="GW99" s="1"/>
  <c r="ER100"/>
  <c r="GT100" s="1"/>
  <c r="GV100" s="1"/>
  <c r="ER101"/>
  <c r="GT101" s="1"/>
  <c r="GV101" s="1"/>
  <c r="ER102"/>
  <c r="GT102" s="1"/>
  <c r="GV102" s="1"/>
  <c r="GW102" s="1"/>
  <c r="ER103"/>
  <c r="GT103" s="1"/>
  <c r="GV103" s="1"/>
  <c r="ER104"/>
  <c r="GT104" s="1"/>
  <c r="GV104" s="1"/>
  <c r="GW104" s="1"/>
  <c r="ER105"/>
  <c r="GT105" s="1"/>
  <c r="GV105" s="1"/>
  <c r="GW105" s="1"/>
  <c r="ER106"/>
  <c r="GT106" s="1"/>
  <c r="GV106" s="1"/>
  <c r="GW106" s="1"/>
  <c r="ER107"/>
  <c r="GT107" s="1"/>
  <c r="GV107" s="1"/>
  <c r="ER108"/>
  <c r="GT108" s="1"/>
  <c r="GV108" s="1"/>
  <c r="ER109"/>
  <c r="GT109" s="1"/>
  <c r="GV109" s="1"/>
  <c r="GW109" s="1"/>
  <c r="ER110"/>
  <c r="GT110" s="1"/>
  <c r="GV110" s="1"/>
  <c r="ER111"/>
  <c r="GT111" s="1"/>
  <c r="GV111" s="1"/>
  <c r="ER112"/>
  <c r="GT112" s="1"/>
  <c r="GV112" s="1"/>
  <c r="GW112" s="1"/>
  <c r="ER113"/>
  <c r="GT113" s="1"/>
  <c r="GV113" s="1"/>
  <c r="ER114"/>
  <c r="GT114" s="1"/>
  <c r="GV114" s="1"/>
  <c r="GW114" s="1"/>
  <c r="ER115"/>
  <c r="GT115" s="1"/>
  <c r="GV115" s="1"/>
  <c r="ER116"/>
  <c r="GT116" s="1"/>
  <c r="GV116" s="1"/>
  <c r="ER117"/>
  <c r="GT117" s="1"/>
  <c r="GV117" s="1"/>
  <c r="GW117" s="1"/>
  <c r="ER118"/>
  <c r="GT118" s="1"/>
  <c r="GV118" s="1"/>
  <c r="GW118" s="1"/>
  <c r="ER119"/>
  <c r="GT119" s="1"/>
  <c r="GV119" s="1"/>
  <c r="GW119" s="1"/>
  <c r="ER120"/>
  <c r="GT120" s="1"/>
  <c r="GV120" s="1"/>
  <c r="GW120" s="1"/>
  <c r="ER121"/>
  <c r="GT121" s="1"/>
  <c r="GV121" s="1"/>
  <c r="GW121" s="1"/>
  <c r="ER122"/>
  <c r="GT122" s="1"/>
  <c r="GV122" s="1"/>
  <c r="GW122" s="1"/>
  <c r="ER123"/>
  <c r="GT123" s="1"/>
  <c r="GV123" s="1"/>
  <c r="ER124"/>
  <c r="GT124" s="1"/>
  <c r="GV124" s="1"/>
  <c r="GW124" s="1"/>
  <c r="ER125"/>
  <c r="GT125" s="1"/>
  <c r="GV125" s="1"/>
  <c r="GW125" s="1"/>
  <c r="ER126"/>
  <c r="GT126" s="1"/>
  <c r="GV126" s="1"/>
  <c r="GW126" s="1"/>
  <c r="ER127"/>
  <c r="GT127" s="1"/>
  <c r="GV127" s="1"/>
  <c r="GW127" s="1"/>
  <c r="ER128"/>
  <c r="GT128" s="1"/>
  <c r="GV128" s="1"/>
  <c r="GW128" s="1"/>
  <c r="ER129"/>
  <c r="GT129" s="1"/>
  <c r="GV129" s="1"/>
  <c r="GW129" s="1"/>
  <c r="ER130"/>
  <c r="GT130" s="1"/>
  <c r="GV130" s="1"/>
  <c r="GW130" s="1"/>
  <c r="ER131"/>
  <c r="GT131" s="1"/>
  <c r="GV131" s="1"/>
  <c r="GW131" s="1"/>
  <c r="ER132"/>
  <c r="GT132" s="1"/>
  <c r="GV132" s="1"/>
  <c r="GW132" s="1"/>
  <c r="ER133"/>
  <c r="GT133" s="1"/>
  <c r="GV133" s="1"/>
  <c r="GW133" s="1"/>
  <c r="ER134"/>
  <c r="GT134" s="1"/>
  <c r="GV134" s="1"/>
  <c r="GW134" s="1"/>
  <c r="ER135"/>
  <c r="GT135" s="1"/>
  <c r="GV135" s="1"/>
  <c r="GW135" s="1"/>
  <c r="ER136"/>
  <c r="GT136" s="1"/>
  <c r="GV136" s="1"/>
  <c r="GW136" s="1"/>
  <c r="ER137"/>
  <c r="GT137" s="1"/>
  <c r="GV137" s="1"/>
  <c r="GW137" s="1"/>
  <c r="ER138"/>
  <c r="GT138" s="1"/>
  <c r="GV138" s="1"/>
  <c r="GW138" s="1"/>
  <c r="ER139"/>
  <c r="GT139" s="1"/>
  <c r="GV139" s="1"/>
  <c r="GW139" s="1"/>
  <c r="ER140"/>
  <c r="GT140" s="1"/>
  <c r="GV140" s="1"/>
  <c r="GW140" s="1"/>
  <c r="ER141"/>
  <c r="GT141" s="1"/>
  <c r="GV141" s="1"/>
  <c r="ER142"/>
  <c r="GT142" s="1"/>
  <c r="GV142" s="1"/>
  <c r="GW142" s="1"/>
  <c r="ER143"/>
  <c r="GT143" s="1"/>
  <c r="GV143" s="1"/>
  <c r="GW143" s="1"/>
  <c r="ER144"/>
  <c r="GT144" s="1"/>
  <c r="GV144" s="1"/>
  <c r="GW144" s="1"/>
  <c r="ER145"/>
  <c r="GT145" s="1"/>
  <c r="GV145" s="1"/>
  <c r="GW145" s="1"/>
  <c r="ER146"/>
  <c r="GT146" s="1"/>
  <c r="GV146" s="1"/>
  <c r="GW146" s="1"/>
  <c r="ER147"/>
  <c r="GT147" s="1"/>
  <c r="GV147" s="1"/>
  <c r="GW147" s="1"/>
  <c r="ER148"/>
  <c r="GT148" s="1"/>
  <c r="GV148" s="1"/>
  <c r="GW148" s="1"/>
  <c r="ER149"/>
  <c r="GT149" s="1"/>
  <c r="GV149" s="1"/>
  <c r="ER150"/>
  <c r="GT150" s="1"/>
  <c r="GV150" s="1"/>
  <c r="GW150" s="1"/>
  <c r="ER151"/>
  <c r="GT151" s="1"/>
  <c r="GV151" s="1"/>
  <c r="ER152"/>
  <c r="GT152" s="1"/>
  <c r="GV152" s="1"/>
  <c r="GW152" s="1"/>
  <c r="ER153"/>
  <c r="GT153" s="1"/>
  <c r="GV153" s="1"/>
  <c r="GW153" s="1"/>
  <c r="ER154"/>
  <c r="GT154" s="1"/>
  <c r="GV154" s="1"/>
  <c r="ER155"/>
  <c r="GT155" s="1"/>
  <c r="GV155" s="1"/>
  <c r="GW155" s="1"/>
  <c r="ER156"/>
  <c r="GT156" s="1"/>
  <c r="GV156" s="1"/>
  <c r="GW156" s="1"/>
  <c r="ER157"/>
  <c r="GT157" s="1"/>
  <c r="GV157" s="1"/>
  <c r="GW157" s="1"/>
  <c r="ER158"/>
  <c r="GT158" s="1"/>
  <c r="GV158" s="1"/>
  <c r="GW158" s="1"/>
  <c r="ER159"/>
  <c r="GT159" s="1"/>
  <c r="GV159" s="1"/>
  <c r="GW159" s="1"/>
  <c r="ER160"/>
  <c r="GT160" s="1"/>
  <c r="GV160" s="1"/>
  <c r="GW160" s="1"/>
  <c r="ER161"/>
  <c r="GT161" s="1"/>
  <c r="GV161" s="1"/>
  <c r="GW161" s="1"/>
  <c r="ER162"/>
  <c r="GT162" s="1"/>
  <c r="GV162" s="1"/>
  <c r="ER163"/>
  <c r="GT163" s="1"/>
  <c r="GV163" s="1"/>
  <c r="GW163" s="1"/>
  <c r="ER164"/>
  <c r="GT164" s="1"/>
  <c r="GV164" s="1"/>
  <c r="GW164" s="1"/>
  <c r="ER165"/>
  <c r="GT165" s="1"/>
  <c r="GV165" s="1"/>
  <c r="GW165" s="1"/>
  <c r="ER166"/>
  <c r="GT166" s="1"/>
  <c r="GV166" s="1"/>
  <c r="GW166" s="1"/>
  <c r="ER167"/>
  <c r="GT167" s="1"/>
  <c r="GV167" s="1"/>
  <c r="GW167" s="1"/>
  <c r="ER168"/>
  <c r="GT168" s="1"/>
  <c r="GV168" s="1"/>
  <c r="GW168" s="1"/>
  <c r="ER169"/>
  <c r="GT169" s="1"/>
  <c r="GV169" s="1"/>
  <c r="GW169" s="1"/>
  <c r="ER170"/>
  <c r="GT170" s="1"/>
  <c r="GV170" s="1"/>
  <c r="GW170" s="1"/>
  <c r="ER171"/>
  <c r="GT171" s="1"/>
  <c r="GV171" s="1"/>
  <c r="GW171" s="1"/>
  <c r="ER172"/>
  <c r="GT172" s="1"/>
  <c r="GV172" s="1"/>
  <c r="GW172" s="1"/>
  <c r="ER173"/>
  <c r="GT173" s="1"/>
  <c r="GV173" s="1"/>
  <c r="GW173" s="1"/>
  <c r="ER174"/>
  <c r="GT174" s="1"/>
  <c r="GV174" s="1"/>
  <c r="GW174" s="1"/>
  <c r="ER175"/>
  <c r="GT175" s="1"/>
  <c r="GV175" s="1"/>
  <c r="GW175" s="1"/>
  <c r="ER176"/>
  <c r="GT176" s="1"/>
  <c r="GV176" s="1"/>
  <c r="GW176" s="1"/>
  <c r="ER177"/>
  <c r="GT177" s="1"/>
  <c r="GV177" s="1"/>
  <c r="GW177" s="1"/>
  <c r="ER178"/>
  <c r="GT178" s="1"/>
  <c r="GV178" s="1"/>
  <c r="GW178" s="1"/>
  <c r="ER179"/>
  <c r="GT179" s="1"/>
  <c r="GV179" s="1"/>
  <c r="GW179" s="1"/>
  <c r="ER180"/>
  <c r="GT180" s="1"/>
  <c r="GV180" s="1"/>
  <c r="ER181"/>
  <c r="GT181" s="1"/>
  <c r="GV181" s="1"/>
  <c r="ER182"/>
  <c r="GT182" s="1"/>
  <c r="GV182" s="1"/>
  <c r="GW182" s="1"/>
  <c r="ER183"/>
  <c r="GT183" s="1"/>
  <c r="GV183" s="1"/>
  <c r="GW183" s="1"/>
  <c r="ER184"/>
  <c r="GT184" s="1"/>
  <c r="GV184" s="1"/>
  <c r="GW184" s="1"/>
  <c r="ER185"/>
  <c r="GT185" s="1"/>
  <c r="GV185" s="1"/>
  <c r="ER186"/>
  <c r="GT186" s="1"/>
  <c r="GV186" s="1"/>
  <c r="ER187"/>
  <c r="GT187" s="1"/>
  <c r="GV187" s="1"/>
  <c r="ER188"/>
  <c r="GT188" s="1"/>
  <c r="GV188" s="1"/>
  <c r="ER189"/>
  <c r="GT189" s="1"/>
  <c r="GV189" s="1"/>
  <c r="GW189" s="1"/>
  <c r="ER190"/>
  <c r="GT190" s="1"/>
  <c r="GV190" s="1"/>
  <c r="GW190" s="1"/>
  <c r="ER191"/>
  <c r="GT191" s="1"/>
  <c r="GV191" s="1"/>
  <c r="GW191" s="1"/>
  <c r="ER192"/>
  <c r="GT192" s="1"/>
  <c r="GV192" s="1"/>
  <c r="GW192" s="1"/>
  <c r="ER193"/>
  <c r="GT193" s="1"/>
  <c r="GV193" s="1"/>
  <c r="GW193" s="1"/>
  <c r="ER194"/>
  <c r="GT194" s="1"/>
  <c r="GV194" s="1"/>
  <c r="GW194" s="1"/>
  <c r="ER195"/>
  <c r="GT195" s="1"/>
  <c r="GV195" s="1"/>
  <c r="GW195" s="1"/>
  <c r="ER196"/>
  <c r="GT196" s="1"/>
  <c r="GV196" s="1"/>
  <c r="GW196" s="1"/>
  <c r="ER197"/>
  <c r="GT197" s="1"/>
  <c r="GV197" s="1"/>
  <c r="GW197" s="1"/>
  <c r="ER198"/>
  <c r="GT198" s="1"/>
  <c r="GV198" s="1"/>
  <c r="GW198" s="1"/>
  <c r="ER199"/>
  <c r="GT199" s="1"/>
  <c r="GV199" s="1"/>
  <c r="ER200"/>
  <c r="GT200" s="1"/>
  <c r="GV200" s="1"/>
  <c r="GW200" s="1"/>
  <c r="ER201"/>
  <c r="GT201" s="1"/>
  <c r="GV201" s="1"/>
  <c r="GW201" s="1"/>
  <c r="ER202"/>
  <c r="GT202" s="1"/>
  <c r="GV202" s="1"/>
  <c r="GW202" s="1"/>
  <c r="ER203"/>
  <c r="GT203" s="1"/>
  <c r="GV203" s="1"/>
  <c r="ER204"/>
  <c r="GT204" s="1"/>
  <c r="GV204" s="1"/>
  <c r="GW204" s="1"/>
  <c r="ER205"/>
  <c r="GT205" s="1"/>
  <c r="GV205" s="1"/>
  <c r="GW205" s="1"/>
  <c r="ER206"/>
  <c r="GT206" s="1"/>
  <c r="GV206" s="1"/>
  <c r="GW206" s="1"/>
  <c r="ER207"/>
  <c r="GT207" s="1"/>
  <c r="GV207" s="1"/>
  <c r="GW207" s="1"/>
  <c r="ER208"/>
  <c r="GT208" s="1"/>
  <c r="GV208" s="1"/>
  <c r="GW208" s="1"/>
  <c r="ER209"/>
  <c r="GT209" s="1"/>
  <c r="GV209" s="1"/>
  <c r="GW209" s="1"/>
  <c r="ER210"/>
  <c r="GT210" s="1"/>
  <c r="GV210" s="1"/>
  <c r="GW210" s="1"/>
  <c r="ER211"/>
  <c r="GT211" s="1"/>
  <c r="GV211" s="1"/>
  <c r="ER212"/>
  <c r="GT212" s="1"/>
  <c r="GV212" s="1"/>
  <c r="ER213"/>
  <c r="GT213" s="1"/>
  <c r="GV213" s="1"/>
  <c r="ER214"/>
  <c r="GT214" s="1"/>
  <c r="GV214" s="1"/>
  <c r="GW214" s="1"/>
  <c r="ER215"/>
  <c r="GT215" s="1"/>
  <c r="GV215" s="1"/>
  <c r="GW215" s="1"/>
  <c r="ER216"/>
  <c r="GT216" s="1"/>
  <c r="GV216" s="1"/>
  <c r="ER217"/>
  <c r="GT217" s="1"/>
  <c r="GV217" s="1"/>
  <c r="ER218"/>
  <c r="GT218" s="1"/>
  <c r="GV218" s="1"/>
  <c r="GW218" s="1"/>
  <c r="ER219"/>
  <c r="GT219" s="1"/>
  <c r="GV219" s="1"/>
  <c r="ER220"/>
  <c r="GT220" s="1"/>
  <c r="GV220" s="1"/>
  <c r="GW220" s="1"/>
  <c r="ER221"/>
  <c r="GT221" s="1"/>
  <c r="GV221" s="1"/>
  <c r="ER222"/>
  <c r="GT222" s="1"/>
  <c r="GV222" s="1"/>
  <c r="ER223"/>
  <c r="GT223" s="1"/>
  <c r="GV223" s="1"/>
  <c r="ER224"/>
  <c r="GT224" s="1"/>
  <c r="GV224" s="1"/>
  <c r="ER225"/>
  <c r="GT225" s="1"/>
  <c r="GV225" s="1"/>
  <c r="GW225" s="1"/>
  <c r="ER226"/>
  <c r="GT226" s="1"/>
  <c r="GV226" s="1"/>
  <c r="GW226" s="1"/>
  <c r="ER227"/>
  <c r="GT227" s="1"/>
  <c r="GV227" s="1"/>
  <c r="GW227" s="1"/>
  <c r="ER228"/>
  <c r="GT228" s="1"/>
  <c r="GV228" s="1"/>
  <c r="GW228" s="1"/>
  <c r="ER229"/>
  <c r="GT229" s="1"/>
  <c r="GV229" s="1"/>
  <c r="GW229" s="1"/>
  <c r="ER230"/>
  <c r="GT230" s="1"/>
  <c r="GV230" s="1"/>
  <c r="ER231"/>
  <c r="GT231" s="1"/>
  <c r="GV231" s="1"/>
  <c r="ER232"/>
  <c r="GT232" s="1"/>
  <c r="GV232" s="1"/>
  <c r="GW232" s="1"/>
  <c r="ER233"/>
  <c r="GT233" s="1"/>
  <c r="GV233" s="1"/>
  <c r="GW233" s="1"/>
  <c r="ER234"/>
  <c r="GT234" s="1"/>
  <c r="GV234" s="1"/>
  <c r="GW234" s="1"/>
  <c r="ER235"/>
  <c r="GT235" s="1"/>
  <c r="GV235" s="1"/>
  <c r="GW235" s="1"/>
  <c r="ER236"/>
  <c r="GT236" s="1"/>
  <c r="GV236" s="1"/>
  <c r="GW236" s="1"/>
  <c r="ER237"/>
  <c r="GT237" s="1"/>
  <c r="GV237" s="1"/>
  <c r="GW237" s="1"/>
  <c r="ER238"/>
  <c r="GT238" s="1"/>
  <c r="GV238" s="1"/>
  <c r="GW238" s="1"/>
  <c r="ER239"/>
  <c r="GT239" s="1"/>
  <c r="GV239" s="1"/>
  <c r="GW239" s="1"/>
  <c r="ER240"/>
  <c r="GT240" s="1"/>
  <c r="GV240" s="1"/>
  <c r="GW240" s="1"/>
  <c r="ER241"/>
  <c r="GT241" s="1"/>
  <c r="GV241" s="1"/>
  <c r="GW241" s="1"/>
  <c r="ER242"/>
  <c r="GT242" s="1"/>
  <c r="GV242" s="1"/>
  <c r="GW242" s="1"/>
  <c r="ER243"/>
  <c r="GT243" s="1"/>
  <c r="GV243" s="1"/>
  <c r="GW243" s="1"/>
  <c r="ER244"/>
  <c r="GT244" s="1"/>
  <c r="GV244" s="1"/>
  <c r="GW244" s="1"/>
  <c r="ER245"/>
  <c r="GT245" s="1"/>
  <c r="GV245" s="1"/>
  <c r="ER246"/>
  <c r="GT246" s="1"/>
  <c r="GV246" s="1"/>
  <c r="GW246" s="1"/>
  <c r="ER247"/>
  <c r="GT247" s="1"/>
  <c r="GV247" s="1"/>
  <c r="GW247" s="1"/>
  <c r="ER248"/>
  <c r="GT248" s="1"/>
  <c r="GV248" s="1"/>
  <c r="ER249"/>
  <c r="GT249" s="1"/>
  <c r="GV249" s="1"/>
  <c r="GW249" s="1"/>
  <c r="ER250"/>
  <c r="GT250" s="1"/>
  <c r="GV250" s="1"/>
  <c r="GW250" s="1"/>
  <c r="ER251"/>
  <c r="GT251" s="1"/>
  <c r="GV251" s="1"/>
  <c r="GW251" s="1"/>
  <c r="ER252"/>
  <c r="GT252" s="1"/>
  <c r="GV252" s="1"/>
  <c r="GW252" s="1"/>
  <c r="ER253"/>
  <c r="GT253" s="1"/>
  <c r="GV253" s="1"/>
  <c r="GW253" s="1"/>
  <c r="ER254"/>
  <c r="GT254" s="1"/>
  <c r="GV254" s="1"/>
  <c r="GW254" s="1"/>
  <c r="ER255"/>
  <c r="GT255" s="1"/>
  <c r="GV255" s="1"/>
  <c r="GW255" s="1"/>
  <c r="ER256"/>
  <c r="GT256" s="1"/>
  <c r="GV256" s="1"/>
  <c r="ER257"/>
  <c r="GT257" s="1"/>
  <c r="GV257" s="1"/>
  <c r="GW257" s="1"/>
  <c r="ER258"/>
  <c r="GT258" s="1"/>
  <c r="GV258" s="1"/>
  <c r="GW258" s="1"/>
  <c r="ER259"/>
  <c r="GT259" s="1"/>
  <c r="GV259" s="1"/>
  <c r="GW259" s="1"/>
  <c r="ER260"/>
  <c r="GT260" s="1"/>
  <c r="GV260" s="1"/>
  <c r="ER261"/>
  <c r="GT261" s="1"/>
  <c r="GV261" s="1"/>
  <c r="GW261" s="1"/>
  <c r="ER262"/>
  <c r="GT262" s="1"/>
  <c r="GV262" s="1"/>
  <c r="ER263"/>
  <c r="GT263" s="1"/>
  <c r="GV263" s="1"/>
  <c r="ER264"/>
  <c r="GT264" s="1"/>
  <c r="GV264" s="1"/>
  <c r="GW264" s="1"/>
  <c r="ER265"/>
  <c r="GT265" s="1"/>
  <c r="GV265" s="1"/>
  <c r="ER266"/>
  <c r="GT266" s="1"/>
  <c r="GV266" s="1"/>
  <c r="GW266" s="1"/>
  <c r="ER267"/>
  <c r="GT267" s="1"/>
  <c r="GV267" s="1"/>
  <c r="ER268"/>
  <c r="GT268" s="1"/>
  <c r="GV268" s="1"/>
  <c r="GW268" s="1"/>
  <c r="ER269"/>
  <c r="GT269" s="1"/>
  <c r="GV269" s="1"/>
  <c r="GW269" s="1"/>
  <c r="ER270"/>
  <c r="GT270" s="1"/>
  <c r="GV270" s="1"/>
  <c r="GW270" s="1"/>
  <c r="ER271"/>
  <c r="GT271" s="1"/>
  <c r="GV271" s="1"/>
  <c r="GW271" s="1"/>
  <c r="ER272"/>
  <c r="GT272" s="1"/>
  <c r="GV272" s="1"/>
  <c r="ER273"/>
  <c r="GT273" s="1"/>
  <c r="GV273" s="1"/>
  <c r="ER274"/>
  <c r="GT274" s="1"/>
  <c r="GV274" s="1"/>
  <c r="GW274" s="1"/>
  <c r="ER275"/>
  <c r="GT275" s="1"/>
  <c r="GV275" s="1"/>
  <c r="ER276"/>
  <c r="GT276" s="1"/>
  <c r="GV276" s="1"/>
  <c r="GW276" s="1"/>
  <c r="ER277"/>
  <c r="GT277" s="1"/>
  <c r="GV277" s="1"/>
  <c r="GW277" s="1"/>
  <c r="ER278"/>
  <c r="GT278" s="1"/>
  <c r="GV278" s="1"/>
  <c r="GW278" s="1"/>
  <c r="ER279"/>
  <c r="GT279" s="1"/>
  <c r="GV279" s="1"/>
  <c r="GW279" s="1"/>
  <c r="ER280"/>
  <c r="GT280" s="1"/>
  <c r="GV280" s="1"/>
  <c r="GW280" s="1"/>
  <c r="ER281"/>
  <c r="GT281" s="1"/>
  <c r="GV281" s="1"/>
  <c r="GW281" s="1"/>
  <c r="ER282"/>
  <c r="GT282" s="1"/>
  <c r="GV282" s="1"/>
  <c r="GW282" s="1"/>
  <c r="ER283"/>
  <c r="GT283" s="1"/>
  <c r="GV283" s="1"/>
  <c r="GW283" s="1"/>
  <c r="ER284"/>
  <c r="GT284" s="1"/>
  <c r="GV284" s="1"/>
  <c r="GW284" s="1"/>
  <c r="ER285"/>
  <c r="GT285" s="1"/>
  <c r="GV285" s="1"/>
  <c r="GW285" s="1"/>
  <c r="ER286"/>
  <c r="GT286" s="1"/>
  <c r="GV286" s="1"/>
  <c r="GW286" s="1"/>
  <c r="ER287"/>
  <c r="GT287" s="1"/>
  <c r="GV287" s="1"/>
  <c r="GW287" s="1"/>
  <c r="ER288"/>
  <c r="GT288" s="1"/>
  <c r="GV288" s="1"/>
  <c r="GW288" s="1"/>
  <c r="ER289"/>
  <c r="GT289" s="1"/>
  <c r="GV289" s="1"/>
  <c r="GW289" s="1"/>
  <c r="ER290"/>
  <c r="GT290" s="1"/>
  <c r="GV290" s="1"/>
  <c r="GW290" s="1"/>
  <c r="ER291"/>
  <c r="GT291" s="1"/>
  <c r="GV291" s="1"/>
  <c r="ER292"/>
  <c r="GT292" s="1"/>
  <c r="GV292" s="1"/>
  <c r="ER293"/>
  <c r="GT293" s="1"/>
  <c r="GV293" s="1"/>
  <c r="GW293" s="1"/>
  <c r="ER294"/>
  <c r="GT294" s="1"/>
  <c r="GV294" s="1"/>
  <c r="GW294" s="1"/>
  <c r="ER295"/>
  <c r="GT295" s="1"/>
  <c r="GV295" s="1"/>
  <c r="GW295" s="1"/>
  <c r="ER296"/>
  <c r="GT296" s="1"/>
  <c r="GV296" s="1"/>
  <c r="GW296" s="1"/>
  <c r="ER297"/>
  <c r="GT297" s="1"/>
  <c r="GV297" s="1"/>
  <c r="GW297" s="1"/>
  <c r="ER298"/>
  <c r="GT298" s="1"/>
  <c r="GV298" s="1"/>
  <c r="GW298" s="1"/>
  <c r="ER299"/>
  <c r="GT299" s="1"/>
  <c r="GV299" s="1"/>
  <c r="GW299" s="1"/>
  <c r="ER300"/>
  <c r="GT300" s="1"/>
  <c r="GV300" s="1"/>
  <c r="GW300" s="1"/>
  <c r="ER301"/>
  <c r="GT301" s="1"/>
  <c r="GV301" s="1"/>
  <c r="ER302"/>
  <c r="GT302" s="1"/>
  <c r="GV302" s="1"/>
  <c r="GW302" s="1"/>
  <c r="ER303"/>
  <c r="GT303" s="1"/>
  <c r="GV303" s="1"/>
  <c r="GW303" s="1"/>
  <c r="ER304"/>
  <c r="GT304" s="1"/>
  <c r="GV304" s="1"/>
  <c r="GW304" s="1"/>
  <c r="ER305"/>
  <c r="GT305" s="1"/>
  <c r="GV305" s="1"/>
  <c r="GW305" s="1"/>
  <c r="ER306"/>
  <c r="GT306" s="1"/>
  <c r="GV306" s="1"/>
  <c r="GW306" s="1"/>
  <c r="ER307"/>
  <c r="GT307" s="1"/>
  <c r="GV307" s="1"/>
  <c r="GW307" s="1"/>
  <c r="ER308"/>
  <c r="GT308" s="1"/>
  <c r="GV308" s="1"/>
  <c r="GW308" s="1"/>
  <c r="ER309"/>
  <c r="GT309" s="1"/>
  <c r="GV309" s="1"/>
  <c r="GW309" s="1"/>
  <c r="ER310"/>
  <c r="GT310" s="1"/>
  <c r="GV310" s="1"/>
  <c r="GW310" s="1"/>
  <c r="ER311"/>
  <c r="GT311" s="1"/>
  <c r="GV311" s="1"/>
  <c r="GW311" s="1"/>
  <c r="ER312"/>
  <c r="GT312" s="1"/>
  <c r="GV312" s="1"/>
  <c r="GW312" s="1"/>
  <c r="ER313"/>
  <c r="GT313" s="1"/>
  <c r="GV313" s="1"/>
  <c r="GW313" s="1"/>
  <c r="ER314"/>
  <c r="GT314" s="1"/>
  <c r="GV314" s="1"/>
  <c r="GW314" s="1"/>
  <c r="ER315"/>
  <c r="GT315" s="1"/>
  <c r="GV315" s="1"/>
  <c r="GW315" s="1"/>
  <c r="ER316"/>
  <c r="GT316" s="1"/>
  <c r="GV316" s="1"/>
  <c r="GW316" s="1"/>
  <c r="ER317"/>
  <c r="GT317" s="1"/>
  <c r="GV317" s="1"/>
  <c r="GW317" s="1"/>
  <c r="ER318"/>
  <c r="GT318" s="1"/>
  <c r="GV318" s="1"/>
  <c r="GW318" s="1"/>
  <c r="ER319"/>
  <c r="GT319" s="1"/>
  <c r="GV319" s="1"/>
  <c r="GW319" s="1"/>
  <c r="ER320"/>
  <c r="GT320" s="1"/>
  <c r="GV320" s="1"/>
  <c r="GW320" s="1"/>
  <c r="ER321"/>
  <c r="GT321" s="1"/>
  <c r="GV321" s="1"/>
  <c r="GW321" s="1"/>
  <c r="ER322"/>
  <c r="GT322" s="1"/>
  <c r="GV322" s="1"/>
  <c r="GW322" s="1"/>
  <c r="ER323"/>
  <c r="GT323" s="1"/>
  <c r="GV323" s="1"/>
  <c r="GW323" s="1"/>
  <c r="ER324"/>
  <c r="GT324" s="1"/>
  <c r="GV324" s="1"/>
  <c r="GW324" s="1"/>
  <c r="ER325"/>
  <c r="GT325" s="1"/>
  <c r="GV325" s="1"/>
  <c r="GW325" s="1"/>
  <c r="ER326"/>
  <c r="GT326" s="1"/>
  <c r="GV326" s="1"/>
  <c r="GW326" s="1"/>
  <c r="ER327"/>
  <c r="GT327" s="1"/>
  <c r="GV327" s="1"/>
  <c r="GW327" s="1"/>
  <c r="ER328"/>
  <c r="GT328" s="1"/>
  <c r="GV328" s="1"/>
  <c r="GW328" s="1"/>
  <c r="ER329"/>
  <c r="GT329" s="1"/>
  <c r="GV329" s="1"/>
  <c r="ER330"/>
  <c r="GT330" s="1"/>
  <c r="GV330" s="1"/>
  <c r="ER331"/>
  <c r="GT331" s="1"/>
  <c r="GV331" s="1"/>
  <c r="ER332"/>
  <c r="GT332" s="1"/>
  <c r="GV332" s="1"/>
  <c r="GW332" s="1"/>
  <c r="ER333"/>
  <c r="GT333" s="1"/>
  <c r="GV333" s="1"/>
  <c r="GW333" s="1"/>
  <c r="ER334"/>
  <c r="GT334" s="1"/>
  <c r="GV334" s="1"/>
  <c r="ER335"/>
  <c r="GT335" s="1"/>
  <c r="GV335" s="1"/>
  <c r="GW335" s="1"/>
  <c r="ER336"/>
  <c r="GT336" s="1"/>
  <c r="GV336" s="1"/>
  <c r="GW336" s="1"/>
  <c r="ER337"/>
  <c r="GT337" s="1"/>
  <c r="GV337" s="1"/>
  <c r="GW337" s="1"/>
  <c r="ER338"/>
  <c r="GT338" s="1"/>
  <c r="GV338" s="1"/>
  <c r="GW338" s="1"/>
  <c r="ER339"/>
  <c r="GT339" s="1"/>
  <c r="GV339" s="1"/>
  <c r="GW339" s="1"/>
  <c r="ER340"/>
  <c r="GT340" s="1"/>
  <c r="GV340" s="1"/>
  <c r="GW340" s="1"/>
  <c r="ER341"/>
  <c r="GT341" s="1"/>
  <c r="GV341" s="1"/>
  <c r="GW341" s="1"/>
  <c r="ER342"/>
  <c r="GT342" s="1"/>
  <c r="GV342" s="1"/>
  <c r="GW342" s="1"/>
  <c r="ER343"/>
  <c r="GT343" s="1"/>
  <c r="GV343" s="1"/>
  <c r="GW343" s="1"/>
  <c r="ER344"/>
  <c r="GT344" s="1"/>
  <c r="GV344" s="1"/>
  <c r="GW344" s="1"/>
  <c r="ER345"/>
  <c r="GT345" s="1"/>
  <c r="GV345" s="1"/>
  <c r="GW345" s="1"/>
  <c r="ER346"/>
  <c r="GT346" s="1"/>
  <c r="GV346" s="1"/>
  <c r="GW346" s="1"/>
  <c r="ER347"/>
  <c r="GT347" s="1"/>
  <c r="GV347" s="1"/>
  <c r="GW347" s="1"/>
  <c r="ER348"/>
  <c r="GT348" s="1"/>
  <c r="GV348" s="1"/>
  <c r="GW348" s="1"/>
  <c r="ER349"/>
  <c r="GT349" s="1"/>
  <c r="GV349" s="1"/>
  <c r="GW349" s="1"/>
  <c r="ER350"/>
  <c r="GT350" s="1"/>
  <c r="GV350" s="1"/>
  <c r="GW350" s="1"/>
  <c r="ER351"/>
  <c r="GT351" s="1"/>
  <c r="GV351" s="1"/>
  <c r="GW351" s="1"/>
  <c r="ER352"/>
  <c r="GT352" s="1"/>
  <c r="GV352" s="1"/>
  <c r="GW352" s="1"/>
  <c r="ER353"/>
  <c r="GT353" s="1"/>
  <c r="GV353" s="1"/>
  <c r="GW353" s="1"/>
  <c r="ER354"/>
  <c r="GT354" s="1"/>
  <c r="GV354" s="1"/>
  <c r="GW354" s="1"/>
  <c r="ER355"/>
  <c r="GT355" s="1"/>
  <c r="GV355" s="1"/>
  <c r="GW355" s="1"/>
  <c r="ER356"/>
  <c r="GT356" s="1"/>
  <c r="GV356" s="1"/>
  <c r="GW356" s="1"/>
  <c r="ER357"/>
  <c r="GT357" s="1"/>
  <c r="GV357" s="1"/>
  <c r="GW357" s="1"/>
  <c r="ER358"/>
  <c r="GT358" s="1"/>
  <c r="GV358" s="1"/>
  <c r="ER359"/>
  <c r="GT359" s="1"/>
  <c r="GV359" s="1"/>
  <c r="GW359" s="1"/>
  <c r="ER360"/>
  <c r="GT360" s="1"/>
  <c r="GV360" s="1"/>
  <c r="GW360" s="1"/>
  <c r="ER361"/>
  <c r="GT361" s="1"/>
  <c r="GV361" s="1"/>
  <c r="GW361" s="1"/>
  <c r="ER362"/>
  <c r="GT362" s="1"/>
  <c r="GV362" s="1"/>
  <c r="GW362" s="1"/>
  <c r="ER363"/>
  <c r="GT363" s="1"/>
  <c r="GV363" s="1"/>
  <c r="GW363" s="1"/>
  <c r="ER364"/>
  <c r="GT364" s="1"/>
  <c r="GV364" s="1"/>
  <c r="GW364" s="1"/>
  <c r="ER365"/>
  <c r="GT365" s="1"/>
  <c r="GV365" s="1"/>
  <c r="GW365" s="1"/>
  <c r="ER366"/>
  <c r="GT366" s="1"/>
  <c r="GV366" s="1"/>
  <c r="GW366" s="1"/>
  <c r="ER367"/>
  <c r="GT367" s="1"/>
  <c r="GV367" s="1"/>
  <c r="GW367" s="1"/>
  <c r="ER368"/>
  <c r="GT368" s="1"/>
  <c r="GV368" s="1"/>
  <c r="GW368" s="1"/>
  <c r="ER369"/>
  <c r="GT369" s="1"/>
  <c r="GV369" s="1"/>
  <c r="GW369" s="1"/>
  <c r="EQ370"/>
  <c r="GS370" s="1"/>
  <c r="ER370"/>
  <c r="GT370" s="1"/>
  <c r="GV370" s="1"/>
  <c r="GW370" s="1"/>
  <c r="EQ371"/>
  <c r="GS371" s="1"/>
  <c r="ER371"/>
  <c r="GT371" s="1"/>
  <c r="GV371" s="1"/>
  <c r="GW371" s="1"/>
  <c r="EQ372"/>
  <c r="GS372" s="1"/>
  <c r="ER372"/>
  <c r="GT372" s="1"/>
  <c r="GV372" s="1"/>
  <c r="GW372" s="1"/>
  <c r="EQ373"/>
  <c r="GS373" s="1"/>
  <c r="ER373"/>
  <c r="GT373" s="1"/>
  <c r="GV373" s="1"/>
  <c r="GW373" s="1"/>
  <c r="EQ374"/>
  <c r="GS374" s="1"/>
  <c r="ER374"/>
  <c r="GT374" s="1"/>
  <c r="GV374" s="1"/>
  <c r="GW374" s="1"/>
  <c r="EQ375"/>
  <c r="GS375" s="1"/>
  <c r="ER375"/>
  <c r="GT375" s="1"/>
  <c r="GV375" s="1"/>
  <c r="GW375" s="1"/>
  <c r="EQ376"/>
  <c r="GS376" s="1"/>
  <c r="ER376"/>
  <c r="GT376" s="1"/>
  <c r="GV376" s="1"/>
  <c r="GW376" s="1"/>
  <c r="EQ377"/>
  <c r="GS377" s="1"/>
  <c r="ER377"/>
  <c r="GT377" s="1"/>
  <c r="GV377" s="1"/>
  <c r="GW377" s="1"/>
  <c r="EQ378"/>
  <c r="GS378" s="1"/>
  <c r="ER378"/>
  <c r="GT378" s="1"/>
  <c r="GV378" s="1"/>
  <c r="GW378" s="1"/>
  <c r="EQ379"/>
  <c r="GS379" s="1"/>
  <c r="ER379"/>
  <c r="GT379" s="1"/>
  <c r="GV379" s="1"/>
  <c r="GW379" s="1"/>
  <c r="EQ380"/>
  <c r="GS380" s="1"/>
  <c r="ER380"/>
  <c r="GT380" s="1"/>
  <c r="GV380" s="1"/>
  <c r="GW380" s="1"/>
  <c r="EQ381"/>
  <c r="GS381" s="1"/>
  <c r="ER381"/>
  <c r="GT381" s="1"/>
  <c r="GV381" s="1"/>
  <c r="GW381" s="1"/>
  <c r="EQ382"/>
  <c r="GS382" s="1"/>
  <c r="ER382"/>
  <c r="GT382" s="1"/>
  <c r="GV382" s="1"/>
  <c r="GW382" s="1"/>
  <c r="EQ383"/>
  <c r="GS383" s="1"/>
  <c r="ER383"/>
  <c r="GT383" s="1"/>
  <c r="GV383" s="1"/>
  <c r="GW383" s="1"/>
  <c r="EQ384"/>
  <c r="GS384" s="1"/>
  <c r="ER384"/>
  <c r="GT384" s="1"/>
  <c r="EQ385"/>
  <c r="GS385" s="1"/>
  <c r="ER385"/>
  <c r="GT385" s="1"/>
  <c r="EQ386"/>
  <c r="GS386" s="1"/>
  <c r="ER386"/>
  <c r="GT386" s="1"/>
  <c r="EQ387"/>
  <c r="GS387" s="1"/>
  <c r="ER387"/>
  <c r="GT387" s="1"/>
  <c r="EQ388"/>
  <c r="GS388" s="1"/>
  <c r="ER388"/>
  <c r="GT388" s="1"/>
  <c r="EQ389"/>
  <c r="GS389" s="1"/>
  <c r="ER389"/>
  <c r="GT389" s="1"/>
  <c r="EU14"/>
  <c r="ER14"/>
  <c r="GT14" s="1"/>
  <c r="GV14" s="1"/>
  <c r="GW14" s="1"/>
  <c r="ER15"/>
  <c r="GT15" s="1"/>
  <c r="GV15" s="1"/>
  <c r="GW15" s="1"/>
  <c r="ER16"/>
  <c r="GT16" s="1"/>
  <c r="GV16" s="1"/>
  <c r="GW16" s="1"/>
  <c r="ER17"/>
  <c r="GT17" s="1"/>
  <c r="GV17" s="1"/>
  <c r="GW17" s="1"/>
  <c r="ER18"/>
  <c r="GT18" s="1"/>
  <c r="GV18" s="1"/>
  <c r="GW18" s="1"/>
  <c r="ER19"/>
  <c r="GT19" s="1"/>
  <c r="GV19" s="1"/>
  <c r="GW19" s="1"/>
  <c r="ER20"/>
  <c r="GT20" s="1"/>
  <c r="GV20" s="1"/>
  <c r="GW20" s="1"/>
  <c r="ER21"/>
  <c r="GT21" s="1"/>
  <c r="GV21" s="1"/>
  <c r="GW21" s="1"/>
  <c r="ER22"/>
  <c r="GT22" s="1"/>
  <c r="GV22" s="1"/>
  <c r="GW22" s="1"/>
  <c r="ER23"/>
  <c r="GT23" s="1"/>
  <c r="GV23" s="1"/>
  <c r="GW23" s="1"/>
  <c r="ER13"/>
  <c r="GT13" s="1"/>
  <c r="EU13"/>
  <c r="GW358" l="1"/>
  <c r="GX358"/>
  <c r="GW292"/>
  <c r="GX292"/>
  <c r="GW272"/>
  <c r="GX272"/>
  <c r="GW262"/>
  <c r="GX262"/>
  <c r="GX260"/>
  <c r="GW260"/>
  <c r="GW256"/>
  <c r="GX256"/>
  <c r="GW248"/>
  <c r="GX248"/>
  <c r="GW230"/>
  <c r="GX230"/>
  <c r="GW224"/>
  <c r="GX224"/>
  <c r="GW222"/>
  <c r="GX222"/>
  <c r="GW216"/>
  <c r="GX216"/>
  <c r="GW212"/>
  <c r="GX212"/>
  <c r="GW188"/>
  <c r="GX188"/>
  <c r="GW186"/>
  <c r="GX186"/>
  <c r="GW180"/>
  <c r="GX180"/>
  <c r="GW162"/>
  <c r="GX162"/>
  <c r="GW154"/>
  <c r="GX154"/>
  <c r="GX116"/>
  <c r="GW116"/>
  <c r="GX110"/>
  <c r="GW110"/>
  <c r="GW108"/>
  <c r="GX108"/>
  <c r="GW100"/>
  <c r="GX100"/>
  <c r="GX98"/>
  <c r="GW98"/>
  <c r="GW94"/>
  <c r="GX94"/>
  <c r="GW80"/>
  <c r="GX80"/>
  <c r="GW76"/>
  <c r="GX76"/>
  <c r="GW74"/>
  <c r="GX74"/>
  <c r="GW72"/>
  <c r="GX72"/>
  <c r="GW68"/>
  <c r="GX68"/>
  <c r="GW301"/>
  <c r="GX301"/>
  <c r="GW291"/>
  <c r="GX291"/>
  <c r="GX275"/>
  <c r="GW275"/>
  <c r="GW273"/>
  <c r="GX273"/>
  <c r="GW267"/>
  <c r="GX267"/>
  <c r="GW265"/>
  <c r="GX265"/>
  <c r="GX263"/>
  <c r="GW263"/>
  <c r="GW245"/>
  <c r="GX245"/>
  <c r="GX231"/>
  <c r="GW231"/>
  <c r="GW223"/>
  <c r="GX223"/>
  <c r="GW221"/>
  <c r="GX221"/>
  <c r="GW219"/>
  <c r="GX219"/>
  <c r="GW217"/>
  <c r="GX217"/>
  <c r="GX213"/>
  <c r="GW213"/>
  <c r="GX211"/>
  <c r="GW211"/>
  <c r="GW203"/>
  <c r="GX203"/>
  <c r="GW199"/>
  <c r="GX199"/>
  <c r="GW187"/>
  <c r="GX187"/>
  <c r="GX185"/>
  <c r="GW185"/>
  <c r="GW181"/>
  <c r="GX181"/>
  <c r="GW151"/>
  <c r="GX151"/>
  <c r="GW149"/>
  <c r="GX149"/>
  <c r="GW141"/>
  <c r="GX141"/>
  <c r="GX123"/>
  <c r="GW123"/>
  <c r="GW115"/>
  <c r="GX115"/>
  <c r="GX113"/>
  <c r="GW113"/>
  <c r="GW111"/>
  <c r="GX111"/>
  <c r="GW107"/>
  <c r="GX107"/>
  <c r="GW103"/>
  <c r="GX103"/>
  <c r="GW101"/>
  <c r="GX101"/>
  <c r="GW97"/>
  <c r="GX97"/>
  <c r="GW95"/>
  <c r="GX95"/>
  <c r="GW93"/>
  <c r="GX93"/>
  <c r="GX77"/>
  <c r="GW77"/>
  <c r="GW61"/>
  <c r="GX61"/>
  <c r="EU389"/>
  <c r="EU383"/>
  <c r="EU381"/>
  <c r="EU379"/>
  <c r="EU377"/>
  <c r="EU375"/>
  <c r="EU373"/>
  <c r="EU371"/>
  <c r="EU385"/>
  <c r="EU387"/>
  <c r="EU388"/>
  <c r="EU386"/>
  <c r="EU384"/>
  <c r="EU382"/>
  <c r="EU380"/>
  <c r="EU378"/>
  <c r="EU376"/>
  <c r="EU374"/>
  <c r="EU372"/>
  <c r="EU370"/>
  <c r="X766" i="22"/>
  <c r="Y766"/>
  <c r="ET358" i="1"/>
  <c r="EU23"/>
  <c r="EU22"/>
  <c r="EU21"/>
  <c r="EU20"/>
  <c r="EU19"/>
  <c r="EU18"/>
  <c r="EU17"/>
  <c r="EU16"/>
  <c r="EU15"/>
  <c r="EU365"/>
  <c r="EU364"/>
  <c r="EU363"/>
  <c r="EU362"/>
  <c r="EU361"/>
  <c r="EU360"/>
  <c r="EU359"/>
  <c r="EU358"/>
  <c r="EU357"/>
  <c r="EU356"/>
  <c r="EU355"/>
  <c r="EU354"/>
  <c r="EU353"/>
  <c r="EU352"/>
  <c r="EU351"/>
  <c r="EU350"/>
  <c r="EU349"/>
  <c r="EU348"/>
  <c r="EU347"/>
  <c r="EU346"/>
  <c r="EU345"/>
  <c r="EU344"/>
  <c r="EU343"/>
  <c r="EU342"/>
  <c r="EU341"/>
  <c r="EU340"/>
  <c r="EU339"/>
  <c r="EU338"/>
  <c r="EU337"/>
  <c r="EU336"/>
  <c r="EU335"/>
  <c r="EU334"/>
  <c r="EU333"/>
  <c r="EU332"/>
  <c r="EU331"/>
  <c r="EU330"/>
  <c r="EU329"/>
  <c r="EU328"/>
  <c r="EU327"/>
  <c r="EU326"/>
  <c r="EU325"/>
  <c r="EU324"/>
  <c r="EU323"/>
  <c r="EU322"/>
  <c r="EU321"/>
  <c r="EU320"/>
  <c r="EU319"/>
  <c r="EU318"/>
  <c r="EU317"/>
  <c r="EU316"/>
  <c r="EU315"/>
  <c r="EU314"/>
  <c r="EU313"/>
  <c r="EU312"/>
  <c r="EU311"/>
  <c r="EU310"/>
  <c r="EU309"/>
  <c r="EU308"/>
  <c r="EU307"/>
  <c r="EU306"/>
  <c r="EU305"/>
  <c r="EU304"/>
  <c r="EU303"/>
  <c r="EU302"/>
  <c r="EU301"/>
  <c r="EU300"/>
  <c r="EU299"/>
  <c r="EU297"/>
  <c r="EU296"/>
  <c r="EU295"/>
  <c r="EU294"/>
  <c r="EU293"/>
  <c r="EU292"/>
  <c r="EU291"/>
  <c r="EU289"/>
  <c r="EU288"/>
  <c r="EU287"/>
  <c r="EU286"/>
  <c r="EU285"/>
  <c r="EU284"/>
  <c r="EU283"/>
  <c r="EU282"/>
  <c r="EU281"/>
  <c r="EU280"/>
  <c r="EU279"/>
  <c r="EU277"/>
  <c r="EU276"/>
  <c r="EU275"/>
  <c r="EU274"/>
  <c r="EU273"/>
  <c r="EU269"/>
  <c r="EU268"/>
  <c r="EU267"/>
  <c r="EU266"/>
  <c r="EU265"/>
  <c r="EU264"/>
  <c r="EU263"/>
  <c r="EU262"/>
  <c r="EU261"/>
  <c r="EU260"/>
  <c r="EU259"/>
  <c r="EU258"/>
  <c r="EU256"/>
  <c r="EU255"/>
  <c r="EU254"/>
  <c r="EU253"/>
  <c r="EU252"/>
  <c r="EU251"/>
  <c r="EU250"/>
  <c r="EU249"/>
  <c r="EU248"/>
  <c r="EU247"/>
  <c r="EU245"/>
  <c r="EU244"/>
  <c r="EU243"/>
  <c r="EU242"/>
  <c r="EU241"/>
  <c r="EU240"/>
  <c r="EU239"/>
  <c r="EU238"/>
  <c r="EU236"/>
  <c r="EU235"/>
  <c r="EU234"/>
  <c r="EU233"/>
  <c r="EU232"/>
  <c r="EU230"/>
  <c r="EU229"/>
  <c r="EU227"/>
  <c r="EU226"/>
  <c r="EU225"/>
  <c r="EU224"/>
  <c r="EU223"/>
  <c r="EU222"/>
  <c r="EU221"/>
  <c r="EU220"/>
  <c r="EU219"/>
  <c r="EU218"/>
  <c r="EU217"/>
  <c r="EU216"/>
  <c r="EU215"/>
  <c r="EU214"/>
  <c r="EU211"/>
  <c r="EU210"/>
  <c r="EU209"/>
  <c r="EU208"/>
  <c r="EU207"/>
  <c r="EU206"/>
  <c r="EU205"/>
  <c r="EU204"/>
  <c r="EU203"/>
  <c r="EU202"/>
  <c r="EU201"/>
  <c r="EU200"/>
  <c r="EU199"/>
  <c r="EU197"/>
  <c r="EU196"/>
  <c r="EU195"/>
  <c r="EU194"/>
  <c r="EU193"/>
  <c r="EU192"/>
  <c r="EU191"/>
  <c r="EU190"/>
  <c r="EU189"/>
  <c r="EU188"/>
  <c r="EU187"/>
  <c r="EU185"/>
  <c r="EU184"/>
  <c r="EU183"/>
  <c r="EU182"/>
  <c r="EU181"/>
  <c r="EU180"/>
  <c r="EU179"/>
  <c r="EU178"/>
  <c r="EU177"/>
  <c r="EU176"/>
  <c r="EU175"/>
  <c r="EU174"/>
  <c r="EU173"/>
  <c r="EU172"/>
  <c r="EU171"/>
  <c r="EU170"/>
  <c r="EU169"/>
  <c r="EU168"/>
  <c r="EU167"/>
  <c r="EU166"/>
  <c r="EU165"/>
  <c r="EU164"/>
  <c r="EU163"/>
  <c r="EU162"/>
  <c r="EU161"/>
  <c r="EU160"/>
  <c r="EU159"/>
  <c r="EU158"/>
  <c r="EU157"/>
  <c r="EU156"/>
  <c r="EU155"/>
  <c r="EU154"/>
  <c r="EU153"/>
  <c r="EU152"/>
  <c r="EU150"/>
  <c r="EU149"/>
  <c r="EU148"/>
  <c r="EU146"/>
  <c r="EU145"/>
  <c r="EU144"/>
  <c r="EU143"/>
  <c r="EU142"/>
  <c r="EU141"/>
  <c r="EU140"/>
  <c r="EU139"/>
  <c r="EU138"/>
  <c r="EU137"/>
  <c r="EU136"/>
  <c r="EU135"/>
  <c r="EU134"/>
  <c r="EU133"/>
  <c r="EU132"/>
  <c r="EU131"/>
  <c r="EU130"/>
  <c r="EU129"/>
  <c r="EU128"/>
  <c r="EU127"/>
  <c r="EU126"/>
  <c r="EU125"/>
  <c r="EU124"/>
  <c r="EU123"/>
  <c r="EU122"/>
  <c r="EU121"/>
  <c r="EU120"/>
  <c r="EU119"/>
  <c r="EU118"/>
  <c r="EU117"/>
  <c r="EU115"/>
  <c r="EU114"/>
  <c r="EU113"/>
  <c r="EU112"/>
  <c r="EU111"/>
  <c r="EU110"/>
  <c r="EU108"/>
  <c r="EU107"/>
  <c r="EU106"/>
  <c r="EU105"/>
  <c r="EU104"/>
  <c r="EU103"/>
  <c r="EU102"/>
  <c r="EU101"/>
  <c r="EU99"/>
  <c r="EU98"/>
  <c r="EU96"/>
  <c r="EU94"/>
  <c r="EU92"/>
  <c r="EU91"/>
  <c r="EU90"/>
  <c r="EU89"/>
  <c r="EU88"/>
  <c r="EU87"/>
  <c r="EU86"/>
  <c r="EU85"/>
  <c r="EU84"/>
  <c r="EU83"/>
  <c r="EU81"/>
  <c r="EU79"/>
  <c r="EU78"/>
  <c r="EU76"/>
  <c r="EU75"/>
  <c r="EU74"/>
  <c r="EU73"/>
  <c r="EU72"/>
  <c r="EU71"/>
  <c r="EU70"/>
  <c r="EU69"/>
  <c r="EU66"/>
  <c r="EU65"/>
  <c r="EU64"/>
  <c r="EU63"/>
  <c r="EU62"/>
  <c r="EU60"/>
  <c r="EU59"/>
  <c r="EU58"/>
  <c r="EU56"/>
  <c r="EU55"/>
  <c r="EU54"/>
  <c r="EU53"/>
  <c r="EU52"/>
  <c r="EU51"/>
  <c r="EU50"/>
  <c r="EU49"/>
  <c r="EU48"/>
  <c r="EU47"/>
  <c r="EU46"/>
  <c r="EU45"/>
  <c r="EU44"/>
  <c r="EU43"/>
  <c r="EU42"/>
  <c r="EU41"/>
  <c r="EU40"/>
  <c r="EU39"/>
  <c r="EU38"/>
  <c r="EU37"/>
  <c r="EU36"/>
  <c r="EU35"/>
  <c r="EU34"/>
  <c r="EU33"/>
  <c r="EU32"/>
  <c r="EU31"/>
  <c r="EU30"/>
  <c r="EU28"/>
  <c r="EU27"/>
  <c r="EU26"/>
  <c r="EU25"/>
  <c r="EU24"/>
  <c r="ET301"/>
  <c r="ET292"/>
  <c r="ET291"/>
  <c r="ET248"/>
  <c r="ET213"/>
  <c r="ET212"/>
  <c r="ET203"/>
  <c r="ET199"/>
  <c r="ET188"/>
  <c r="ET187"/>
  <c r="ET141"/>
  <c r="ET123"/>
  <c r="ET116"/>
  <c r="ET115"/>
  <c r="ET108"/>
  <c r="ET101"/>
  <c r="ET100"/>
  <c r="ET98"/>
  <c r="ET97"/>
  <c r="ET76"/>
  <c r="ET74"/>
  <c r="ET68"/>
  <c r="ET61"/>
  <c r="EU369"/>
  <c r="EU368"/>
  <c r="EU367"/>
  <c r="EU366"/>
  <c r="EU298"/>
  <c r="EU290"/>
  <c r="EU278"/>
  <c r="EU272"/>
  <c r="EU271"/>
  <c r="EU270"/>
  <c r="EU257"/>
  <c r="EU246"/>
  <c r="EU237"/>
  <c r="EU231"/>
  <c r="EU228"/>
  <c r="EU213"/>
  <c r="EU212"/>
  <c r="EU198"/>
  <c r="EU186"/>
  <c r="EU116"/>
  <c r="EU82"/>
  <c r="EU80"/>
  <c r="EU77"/>
  <c r="EU68"/>
  <c r="EU67"/>
  <c r="EU61"/>
  <c r="EU57"/>
  <c r="EU29"/>
  <c r="EU151"/>
  <c r="EU147"/>
  <c r="EU109"/>
  <c r="EU100"/>
  <c r="EU97"/>
  <c r="EU95"/>
  <c r="EU93"/>
  <c r="V13"/>
  <c r="G764" i="22"/>
  <c r="H764"/>
  <c r="G748"/>
  <c r="H748"/>
  <c r="G732"/>
  <c r="H732"/>
  <c r="G716"/>
  <c r="H716"/>
  <c r="G699"/>
  <c r="H699"/>
  <c r="G683"/>
  <c r="H683"/>
  <c r="G667"/>
  <c r="H667"/>
  <c r="G651"/>
  <c r="H651"/>
  <c r="G635"/>
  <c r="H635"/>
  <c r="G619"/>
  <c r="H619"/>
  <c r="F603"/>
  <c r="G603"/>
  <c r="H603"/>
  <c r="BY765"/>
  <c r="BX765"/>
  <c r="AB764"/>
  <c r="AD764" s="1"/>
  <c r="AA764"/>
  <c r="W764"/>
  <c r="AC764" s="1"/>
  <c r="V764"/>
  <c r="K764"/>
  <c r="M764" s="1"/>
  <c r="J764"/>
  <c r="F764"/>
  <c r="L764" s="1"/>
  <c r="E764"/>
  <c r="CJ748"/>
  <c r="CI748"/>
  <c r="CG748"/>
  <c r="CK748" s="1"/>
  <c r="CF748"/>
  <c r="BU748"/>
  <c r="BT748"/>
  <c r="BR748"/>
  <c r="BQ748"/>
  <c r="BF748"/>
  <c r="BE748"/>
  <c r="BC748"/>
  <c r="BB748"/>
  <c r="AQ748"/>
  <c r="AP748"/>
  <c r="AN748"/>
  <c r="AM748"/>
  <c r="AB748"/>
  <c r="AA748"/>
  <c r="W748"/>
  <c r="AC748" s="1"/>
  <c r="V748"/>
  <c r="K748"/>
  <c r="J748"/>
  <c r="F748"/>
  <c r="E748"/>
  <c r="CI732"/>
  <c r="CG732"/>
  <c r="CK732" s="1"/>
  <c r="CF732"/>
  <c r="BU732"/>
  <c r="BW732" s="1"/>
  <c r="BT732"/>
  <c r="BR732"/>
  <c r="BQ732"/>
  <c r="BF732"/>
  <c r="BH732" s="1"/>
  <c r="BE732"/>
  <c r="BC732"/>
  <c r="BB732"/>
  <c r="AQ732"/>
  <c r="AS732" s="1"/>
  <c r="AP732"/>
  <c r="AN732"/>
  <c r="AM732"/>
  <c r="AB732"/>
  <c r="AD732" s="1"/>
  <c r="AA732"/>
  <c r="W732"/>
  <c r="V732"/>
  <c r="K732"/>
  <c r="M732" s="1"/>
  <c r="J732"/>
  <c r="F732"/>
  <c r="E732"/>
  <c r="CJ732"/>
  <c r="CJ716"/>
  <c r="CI716"/>
  <c r="CG716"/>
  <c r="CK716" s="1"/>
  <c r="CF716"/>
  <c r="BU716"/>
  <c r="BW716" s="1"/>
  <c r="BT716"/>
  <c r="BR716"/>
  <c r="BQ716"/>
  <c r="BF716"/>
  <c r="BH716" s="1"/>
  <c r="BE716"/>
  <c r="BC716"/>
  <c r="BB716"/>
  <c r="AQ716"/>
  <c r="AP716"/>
  <c r="AN716"/>
  <c r="AM716"/>
  <c r="AB716"/>
  <c r="AD716" s="1"/>
  <c r="AA716"/>
  <c r="W716"/>
  <c r="V716"/>
  <c r="K716"/>
  <c r="M716" s="1"/>
  <c r="J716"/>
  <c r="F716"/>
  <c r="E716"/>
  <c r="CH700"/>
  <c r="CH766" s="1"/>
  <c r="BY700"/>
  <c r="BX700"/>
  <c r="BS700"/>
  <c r="BS766" s="1"/>
  <c r="BD700"/>
  <c r="BD766" s="1"/>
  <c r="AU700"/>
  <c r="AU766" s="1"/>
  <c r="AT700"/>
  <c r="AT766" s="1"/>
  <c r="AO700"/>
  <c r="Z766"/>
  <c r="O700"/>
  <c r="N700"/>
  <c r="I700"/>
  <c r="CJ699"/>
  <c r="CL699" s="1"/>
  <c r="CI699"/>
  <c r="CG699"/>
  <c r="CK699" s="1"/>
  <c r="CF699"/>
  <c r="BU699"/>
  <c r="BW699" s="1"/>
  <c r="BT699"/>
  <c r="BR699"/>
  <c r="BQ699"/>
  <c r="BF699"/>
  <c r="BE699"/>
  <c r="BC699"/>
  <c r="BB699"/>
  <c r="AQ699"/>
  <c r="AS699" s="1"/>
  <c r="AP699"/>
  <c r="AN699"/>
  <c r="AM699"/>
  <c r="AB699"/>
  <c r="AD699" s="1"/>
  <c r="AA699"/>
  <c r="W699"/>
  <c r="V699"/>
  <c r="K699"/>
  <c r="M699" s="1"/>
  <c r="J699"/>
  <c r="F699"/>
  <c r="E699"/>
  <c r="CJ683"/>
  <c r="CL683" s="1"/>
  <c r="CI683"/>
  <c r="CG683"/>
  <c r="CK683" s="1"/>
  <c r="CF683"/>
  <c r="BU683"/>
  <c r="BW683" s="1"/>
  <c r="BT683"/>
  <c r="BR683"/>
  <c r="BV683" s="1"/>
  <c r="BQ683"/>
  <c r="AQ683"/>
  <c r="AS683" s="1"/>
  <c r="AP683"/>
  <c r="AN683"/>
  <c r="AR683" s="1"/>
  <c r="AM683"/>
  <c r="AB683"/>
  <c r="AD683" s="1"/>
  <c r="AA683"/>
  <c r="W683"/>
  <c r="AC683" s="1"/>
  <c r="V683"/>
  <c r="K683"/>
  <c r="M683" s="1"/>
  <c r="J683"/>
  <c r="F683"/>
  <c r="L683" s="1"/>
  <c r="E683"/>
  <c r="CJ667"/>
  <c r="CL667" s="1"/>
  <c r="CI667"/>
  <c r="CG667"/>
  <c r="CK667" s="1"/>
  <c r="CF667"/>
  <c r="BU667"/>
  <c r="BW667" s="1"/>
  <c r="BT667"/>
  <c r="BR667"/>
  <c r="BQ667"/>
  <c r="BF667"/>
  <c r="BH667" s="1"/>
  <c r="BE667"/>
  <c r="BC667"/>
  <c r="BB667"/>
  <c r="AQ667"/>
  <c r="AS667" s="1"/>
  <c r="AP667"/>
  <c r="AN667"/>
  <c r="AM667"/>
  <c r="AB667"/>
  <c r="AD667" s="1"/>
  <c r="AA667"/>
  <c r="W667"/>
  <c r="V667"/>
  <c r="K667"/>
  <c r="M667" s="1"/>
  <c r="J667"/>
  <c r="F667"/>
  <c r="E667"/>
  <c r="CJ651"/>
  <c r="CL651" s="1"/>
  <c r="CI651"/>
  <c r="CG651"/>
  <c r="CK651" s="1"/>
  <c r="CF651"/>
  <c r="BU651"/>
  <c r="BW651" s="1"/>
  <c r="BT651"/>
  <c r="BR651"/>
  <c r="BQ651"/>
  <c r="BF651"/>
  <c r="BH651" s="1"/>
  <c r="BE651"/>
  <c r="BC651"/>
  <c r="BB651"/>
  <c r="AQ651"/>
  <c r="AP651"/>
  <c r="AN651"/>
  <c r="AM651"/>
  <c r="AB651"/>
  <c r="AD651" s="1"/>
  <c r="AA651"/>
  <c r="W651"/>
  <c r="V651"/>
  <c r="K651"/>
  <c r="M651" s="1"/>
  <c r="J651"/>
  <c r="F651"/>
  <c r="E651"/>
  <c r="CJ635"/>
  <c r="CL635" s="1"/>
  <c r="CI635"/>
  <c r="CG635"/>
  <c r="CK635" s="1"/>
  <c r="CF635"/>
  <c r="BU635"/>
  <c r="BW635" s="1"/>
  <c r="BT635"/>
  <c r="BR635"/>
  <c r="BQ635"/>
  <c r="BF635"/>
  <c r="BH635" s="1"/>
  <c r="BE635"/>
  <c r="BC635"/>
  <c r="BB635"/>
  <c r="AQ635"/>
  <c r="AS635" s="1"/>
  <c r="AP635"/>
  <c r="AN635"/>
  <c r="AM635"/>
  <c r="AB635"/>
  <c r="AD635" s="1"/>
  <c r="AA635"/>
  <c r="W635"/>
  <c r="V635"/>
  <c r="K635"/>
  <c r="M635" s="1"/>
  <c r="J635"/>
  <c r="F635"/>
  <c r="E635"/>
  <c r="CJ619"/>
  <c r="CL619" s="1"/>
  <c r="CI619"/>
  <c r="CG619"/>
  <c r="CK619" s="1"/>
  <c r="CF619"/>
  <c r="BU619"/>
  <c r="BW619" s="1"/>
  <c r="BT619"/>
  <c r="BR619"/>
  <c r="BQ619"/>
  <c r="BF619"/>
  <c r="BH619" s="1"/>
  <c r="BE619"/>
  <c r="BC619"/>
  <c r="BB619"/>
  <c r="AQ619"/>
  <c r="AS619" s="1"/>
  <c r="AP619"/>
  <c r="AN619"/>
  <c r="AM619"/>
  <c r="AB619"/>
  <c r="AD619" s="1"/>
  <c r="AA619"/>
  <c r="W619"/>
  <c r="V619"/>
  <c r="K619"/>
  <c r="M619" s="1"/>
  <c r="J619"/>
  <c r="F619"/>
  <c r="E619"/>
  <c r="CJ603"/>
  <c r="CL603" s="1"/>
  <c r="CI603"/>
  <c r="CG603"/>
  <c r="CK603" s="1"/>
  <c r="CF603"/>
  <c r="BU603"/>
  <c r="BW603" s="1"/>
  <c r="BT603"/>
  <c r="BR603"/>
  <c r="BQ603"/>
  <c r="BF603"/>
  <c r="BH603" s="1"/>
  <c r="BE603"/>
  <c r="BC603"/>
  <c r="BB603"/>
  <c r="AQ603"/>
  <c r="AS603" s="1"/>
  <c r="AP603"/>
  <c r="AN603"/>
  <c r="AM603"/>
  <c r="AB603"/>
  <c r="AD603" s="1"/>
  <c r="AA603"/>
  <c r="W603"/>
  <c r="V603"/>
  <c r="K603"/>
  <c r="M603" s="1"/>
  <c r="J603"/>
  <c r="E603"/>
  <c r="EC14" i="1"/>
  <c r="ED14"/>
  <c r="EE14"/>
  <c r="EF14"/>
  <c r="EG14"/>
  <c r="EC15"/>
  <c r="ED15"/>
  <c r="EE15"/>
  <c r="EF15"/>
  <c r="EG15"/>
  <c r="EC16"/>
  <c r="ED16"/>
  <c r="EE16"/>
  <c r="EF16"/>
  <c r="EG16"/>
  <c r="EC17"/>
  <c r="ED17"/>
  <c r="EE17"/>
  <c r="EF17"/>
  <c r="EG17"/>
  <c r="EC18"/>
  <c r="ED18"/>
  <c r="EE18"/>
  <c r="EF18"/>
  <c r="EG18"/>
  <c r="EC19"/>
  <c r="ED19"/>
  <c r="EE19"/>
  <c r="EF19"/>
  <c r="EG19"/>
  <c r="EC20"/>
  <c r="ED20"/>
  <c r="EE20"/>
  <c r="EF20"/>
  <c r="EG20"/>
  <c r="EC21"/>
  <c r="ED21"/>
  <c r="EE21"/>
  <c r="EF21"/>
  <c r="EG21"/>
  <c r="EC22"/>
  <c r="ED22"/>
  <c r="EE22"/>
  <c r="EF22"/>
  <c r="EG22"/>
  <c r="EC23"/>
  <c r="ED23"/>
  <c r="EE23"/>
  <c r="EF23"/>
  <c r="EG23"/>
  <c r="EC24"/>
  <c r="ED24"/>
  <c r="EE24"/>
  <c r="EF24"/>
  <c r="EG24"/>
  <c r="EC25"/>
  <c r="ED25"/>
  <c r="EE25"/>
  <c r="EF25"/>
  <c r="EG25"/>
  <c r="EC26"/>
  <c r="ED26"/>
  <c r="EE26"/>
  <c r="EF26"/>
  <c r="EG26"/>
  <c r="EC27"/>
  <c r="ED27"/>
  <c r="EE27"/>
  <c r="EF27"/>
  <c r="EG27"/>
  <c r="EC28"/>
  <c r="ED28"/>
  <c r="EE28"/>
  <c r="EF28"/>
  <c r="EG28"/>
  <c r="EC29"/>
  <c r="ED29"/>
  <c r="EE29"/>
  <c r="EF29"/>
  <c r="EG29"/>
  <c r="EC30"/>
  <c r="ED30"/>
  <c r="EE30"/>
  <c r="EF30"/>
  <c r="EG30"/>
  <c r="EC31"/>
  <c r="ED31"/>
  <c r="EE31"/>
  <c r="EF31"/>
  <c r="EG31"/>
  <c r="EC32"/>
  <c r="ED32"/>
  <c r="EE32"/>
  <c r="EF32"/>
  <c r="EG32"/>
  <c r="EC33"/>
  <c r="ED33"/>
  <c r="EE33"/>
  <c r="EF33"/>
  <c r="EG33"/>
  <c r="EC34"/>
  <c r="ED34"/>
  <c r="EE34"/>
  <c r="EF34"/>
  <c r="EG34"/>
  <c r="EC35"/>
  <c r="ED35"/>
  <c r="EE35"/>
  <c r="EF35"/>
  <c r="EG35"/>
  <c r="EC36"/>
  <c r="ED36"/>
  <c r="EE36"/>
  <c r="EF36"/>
  <c r="EG36"/>
  <c r="EC37"/>
  <c r="ED37"/>
  <c r="EE37"/>
  <c r="EF37"/>
  <c r="EG37"/>
  <c r="EC38"/>
  <c r="ED38"/>
  <c r="EE38"/>
  <c r="EF38"/>
  <c r="EG38"/>
  <c r="EC39"/>
  <c r="ED39"/>
  <c r="EE39"/>
  <c r="EF39"/>
  <c r="EG39"/>
  <c r="EC40"/>
  <c r="ED40"/>
  <c r="EE40"/>
  <c r="EF40"/>
  <c r="EG40"/>
  <c r="EC41"/>
  <c r="ED41"/>
  <c r="EE41"/>
  <c r="EF41"/>
  <c r="EG41"/>
  <c r="EC42"/>
  <c r="ED42"/>
  <c r="EE42"/>
  <c r="EF42"/>
  <c r="EG42"/>
  <c r="EC43"/>
  <c r="ED43"/>
  <c r="EE43"/>
  <c r="EF43"/>
  <c r="EG43"/>
  <c r="EC44"/>
  <c r="ED44"/>
  <c r="EE44"/>
  <c r="EF44"/>
  <c r="EG44"/>
  <c r="EC45"/>
  <c r="ED45"/>
  <c r="EE45"/>
  <c r="EF45"/>
  <c r="EG45"/>
  <c r="EC46"/>
  <c r="ED46"/>
  <c r="EE46"/>
  <c r="EF46"/>
  <c r="EG46"/>
  <c r="EC47"/>
  <c r="ED47"/>
  <c r="EE47"/>
  <c r="EF47"/>
  <c r="EG47"/>
  <c r="EC48"/>
  <c r="ED48"/>
  <c r="EE48"/>
  <c r="EF48"/>
  <c r="EG48"/>
  <c r="EC49"/>
  <c r="ED49"/>
  <c r="EE49"/>
  <c r="EF49"/>
  <c r="EG49"/>
  <c r="EC50"/>
  <c r="ED50"/>
  <c r="EE50"/>
  <c r="EF50"/>
  <c r="EG50"/>
  <c r="EC51"/>
  <c r="ED51"/>
  <c r="EE51"/>
  <c r="EF51"/>
  <c r="EG51"/>
  <c r="EC52"/>
  <c r="ED52"/>
  <c r="EE52"/>
  <c r="EF52"/>
  <c r="EG52"/>
  <c r="EC53"/>
  <c r="ED53"/>
  <c r="EE53"/>
  <c r="EF53"/>
  <c r="EG53"/>
  <c r="EC54"/>
  <c r="ED54"/>
  <c r="EE54"/>
  <c r="EF54"/>
  <c r="EG54"/>
  <c r="EC55"/>
  <c r="ED55"/>
  <c r="EE55"/>
  <c r="EF55"/>
  <c r="EG55"/>
  <c r="EC56"/>
  <c r="ED56"/>
  <c r="EE56"/>
  <c r="EF56"/>
  <c r="EG56"/>
  <c r="EC57"/>
  <c r="ED57"/>
  <c r="EE57"/>
  <c r="EF57"/>
  <c r="EG57"/>
  <c r="EC58"/>
  <c r="ED58"/>
  <c r="EE58"/>
  <c r="EF58"/>
  <c r="EG58"/>
  <c r="EC59"/>
  <c r="ED59"/>
  <c r="EE59"/>
  <c r="EF59"/>
  <c r="EG59"/>
  <c r="EC60"/>
  <c r="ED60"/>
  <c r="EE60"/>
  <c r="EF60"/>
  <c r="EG60"/>
  <c r="EC61"/>
  <c r="ED61"/>
  <c r="EE61"/>
  <c r="EF61"/>
  <c r="EG61"/>
  <c r="EC62"/>
  <c r="ED62"/>
  <c r="EE62"/>
  <c r="EF62"/>
  <c r="EG62"/>
  <c r="EC63"/>
  <c r="ED63"/>
  <c r="EE63"/>
  <c r="EF63"/>
  <c r="EG63"/>
  <c r="EC64"/>
  <c r="ED64"/>
  <c r="EE64"/>
  <c r="EF64"/>
  <c r="EG64"/>
  <c r="EC65"/>
  <c r="ED65"/>
  <c r="EE65"/>
  <c r="EF65"/>
  <c r="EG65"/>
  <c r="EC66"/>
  <c r="ED66"/>
  <c r="EE66"/>
  <c r="EF66"/>
  <c r="EG66"/>
  <c r="EC67"/>
  <c r="ED67"/>
  <c r="EE67"/>
  <c r="EF67"/>
  <c r="EG67"/>
  <c r="EC68"/>
  <c r="ED68"/>
  <c r="EE68"/>
  <c r="EF68"/>
  <c r="EG68"/>
  <c r="EC69"/>
  <c r="ED69"/>
  <c r="EE69"/>
  <c r="EF69"/>
  <c r="EG69"/>
  <c r="EC70"/>
  <c r="ED70"/>
  <c r="EE70"/>
  <c r="EF70"/>
  <c r="EG70"/>
  <c r="EC71"/>
  <c r="ED71"/>
  <c r="EE71"/>
  <c r="EF71"/>
  <c r="EG71"/>
  <c r="EC72"/>
  <c r="ED72"/>
  <c r="EE72"/>
  <c r="EF72"/>
  <c r="EG72"/>
  <c r="EC73"/>
  <c r="ED73"/>
  <c r="EE73"/>
  <c r="EF73"/>
  <c r="EG73"/>
  <c r="EC74"/>
  <c r="ED74"/>
  <c r="EE74"/>
  <c r="EF74"/>
  <c r="EG74"/>
  <c r="EC75"/>
  <c r="ED75"/>
  <c r="EE75"/>
  <c r="EF75"/>
  <c r="EG75"/>
  <c r="EC76"/>
  <c r="ED76"/>
  <c r="EE76"/>
  <c r="EF76"/>
  <c r="EG76"/>
  <c r="EC77"/>
  <c r="ED77"/>
  <c r="EE77"/>
  <c r="EF77"/>
  <c r="EG77"/>
  <c r="EC78"/>
  <c r="ED78"/>
  <c r="EE78"/>
  <c r="EF78"/>
  <c r="EG78"/>
  <c r="EC79"/>
  <c r="ED79"/>
  <c r="EE79"/>
  <c r="EF79"/>
  <c r="EG79"/>
  <c r="EC80"/>
  <c r="ED80"/>
  <c r="EE80"/>
  <c r="EF80"/>
  <c r="EG80"/>
  <c r="EC81"/>
  <c r="ED81"/>
  <c r="EE81"/>
  <c r="EF81"/>
  <c r="EG81"/>
  <c r="EC82"/>
  <c r="ED82"/>
  <c r="EE82"/>
  <c r="EF82"/>
  <c r="EG82"/>
  <c r="EC83"/>
  <c r="ED83"/>
  <c r="EE83"/>
  <c r="EF83"/>
  <c r="EG83"/>
  <c r="EC84"/>
  <c r="ED84"/>
  <c r="EE84"/>
  <c r="EF84"/>
  <c r="EG84"/>
  <c r="EC85"/>
  <c r="ED85"/>
  <c r="EE85"/>
  <c r="EF85"/>
  <c r="EG85"/>
  <c r="EC86"/>
  <c r="ED86"/>
  <c r="EE86"/>
  <c r="EF86"/>
  <c r="EG86"/>
  <c r="EC87"/>
  <c r="ED87"/>
  <c r="EE87"/>
  <c r="EF87"/>
  <c r="EG87"/>
  <c r="EC88"/>
  <c r="ED88"/>
  <c r="EE88"/>
  <c r="EF88"/>
  <c r="EG88"/>
  <c r="EC89"/>
  <c r="ED89"/>
  <c r="EE89"/>
  <c r="EF89"/>
  <c r="EG89"/>
  <c r="EC90"/>
  <c r="ED90"/>
  <c r="EE90"/>
  <c r="EF90"/>
  <c r="EG90"/>
  <c r="EC91"/>
  <c r="ED91"/>
  <c r="EE91"/>
  <c r="EF91"/>
  <c r="EG91"/>
  <c r="EC92"/>
  <c r="ED92"/>
  <c r="EE92"/>
  <c r="EF92"/>
  <c r="EG92"/>
  <c r="EC93"/>
  <c r="ED93"/>
  <c r="EE93"/>
  <c r="EF93"/>
  <c r="EG93"/>
  <c r="EC94"/>
  <c r="EG94" s="1"/>
  <c r="ED94"/>
  <c r="EE94"/>
  <c r="EC95"/>
  <c r="ED95"/>
  <c r="EE95"/>
  <c r="EF95"/>
  <c r="EG95"/>
  <c r="EC96"/>
  <c r="ED96"/>
  <c r="EE96"/>
  <c r="EF96"/>
  <c r="EG96"/>
  <c r="EC97"/>
  <c r="EG97" s="1"/>
  <c r="ED97"/>
  <c r="EE97"/>
  <c r="EC98"/>
  <c r="EG98" s="1"/>
  <c r="ED98"/>
  <c r="EE98"/>
  <c r="EC99"/>
  <c r="ED99"/>
  <c r="EE99"/>
  <c r="EF99"/>
  <c r="EG99"/>
  <c r="EC100"/>
  <c r="EG100" s="1"/>
  <c r="ED100"/>
  <c r="EE100"/>
  <c r="EC101"/>
  <c r="ED101"/>
  <c r="EE101"/>
  <c r="EF101"/>
  <c r="EG101"/>
  <c r="EC102"/>
  <c r="ED102"/>
  <c r="EE102"/>
  <c r="EF102"/>
  <c r="EG102"/>
  <c r="EC103"/>
  <c r="ED103"/>
  <c r="EE103"/>
  <c r="EF103"/>
  <c r="EG103"/>
  <c r="EC104"/>
  <c r="ED104"/>
  <c r="EE104"/>
  <c r="EF104"/>
  <c r="EG104"/>
  <c r="EC105"/>
  <c r="ED105"/>
  <c r="EE105"/>
  <c r="EF105"/>
  <c r="EG105"/>
  <c r="EC106"/>
  <c r="ED106"/>
  <c r="EE106"/>
  <c r="EF106"/>
  <c r="EG106"/>
  <c r="EC107"/>
  <c r="EG107" s="1"/>
  <c r="ED107"/>
  <c r="EE107"/>
  <c r="EC108"/>
  <c r="ED108"/>
  <c r="EE108"/>
  <c r="EF108"/>
  <c r="EG108"/>
  <c r="EC109"/>
  <c r="ED109"/>
  <c r="EE109"/>
  <c r="EF109"/>
  <c r="EG109"/>
  <c r="EC110"/>
  <c r="ED110"/>
  <c r="EE110"/>
  <c r="EF110"/>
  <c r="EG110"/>
  <c r="EC111"/>
  <c r="ED111"/>
  <c r="EE111"/>
  <c r="EF111"/>
  <c r="EG111"/>
  <c r="EC112"/>
  <c r="ED112"/>
  <c r="EE112"/>
  <c r="EF112"/>
  <c r="EG112"/>
  <c r="EC113"/>
  <c r="EG113" s="1"/>
  <c r="ED113"/>
  <c r="EE113"/>
  <c r="EC114"/>
  <c r="ED114"/>
  <c r="EE114"/>
  <c r="EF114"/>
  <c r="EG114"/>
  <c r="EC115"/>
  <c r="EG115" s="1"/>
  <c r="ED115"/>
  <c r="EE115"/>
  <c r="EC116"/>
  <c r="EG116" s="1"/>
  <c r="ED116"/>
  <c r="EE116"/>
  <c r="EC117"/>
  <c r="ED117"/>
  <c r="EE117"/>
  <c r="EF117"/>
  <c r="EG117"/>
  <c r="EC118"/>
  <c r="ED118"/>
  <c r="EE118"/>
  <c r="EF118"/>
  <c r="EG118"/>
  <c r="EC119"/>
  <c r="ED119"/>
  <c r="EE119"/>
  <c r="EF119"/>
  <c r="EG119"/>
  <c r="EC120"/>
  <c r="ED120"/>
  <c r="EE120"/>
  <c r="EF120"/>
  <c r="EG120"/>
  <c r="EC121"/>
  <c r="ED121"/>
  <c r="EE121"/>
  <c r="EF121"/>
  <c r="EG121"/>
  <c r="EC122"/>
  <c r="ED122"/>
  <c r="EE122"/>
  <c r="EF122"/>
  <c r="EG122"/>
  <c r="EC123"/>
  <c r="ED123"/>
  <c r="EE123"/>
  <c r="EF123"/>
  <c r="EG123"/>
  <c r="EC124"/>
  <c r="ED124"/>
  <c r="EE124"/>
  <c r="EF124"/>
  <c r="EG124"/>
  <c r="EC125"/>
  <c r="ED125"/>
  <c r="EE125"/>
  <c r="EF125"/>
  <c r="EG125"/>
  <c r="EC126"/>
  <c r="ED126"/>
  <c r="EE126"/>
  <c r="EF126"/>
  <c r="EG126"/>
  <c r="EC127"/>
  <c r="ED127"/>
  <c r="EE127"/>
  <c r="EF127"/>
  <c r="EG127"/>
  <c r="EC128"/>
  <c r="ED128"/>
  <c r="EE128"/>
  <c r="EF128"/>
  <c r="EG128"/>
  <c r="EC129"/>
  <c r="EG129" s="1"/>
  <c r="ED129"/>
  <c r="EF129"/>
  <c r="EC130"/>
  <c r="ED130"/>
  <c r="EE130"/>
  <c r="EF130"/>
  <c r="EG130"/>
  <c r="EC131"/>
  <c r="ED131"/>
  <c r="EE131"/>
  <c r="EF131"/>
  <c r="EG131"/>
  <c r="EC132"/>
  <c r="ED132"/>
  <c r="EE132"/>
  <c r="EF132"/>
  <c r="EG132"/>
  <c r="EC133"/>
  <c r="ED133"/>
  <c r="EE133"/>
  <c r="EF133"/>
  <c r="EG133"/>
  <c r="EC134"/>
  <c r="ED134"/>
  <c r="EE134"/>
  <c r="EF134"/>
  <c r="EG134"/>
  <c r="EC135"/>
  <c r="ED135"/>
  <c r="EE135"/>
  <c r="EF135"/>
  <c r="EG135"/>
  <c r="EC136"/>
  <c r="ED136"/>
  <c r="EE136"/>
  <c r="EF136"/>
  <c r="EG136"/>
  <c r="EC137"/>
  <c r="ED137"/>
  <c r="EE137"/>
  <c r="EF137"/>
  <c r="EG137"/>
  <c r="EC138"/>
  <c r="ED138"/>
  <c r="EE138"/>
  <c r="EF138"/>
  <c r="EG138"/>
  <c r="EC139"/>
  <c r="ED139"/>
  <c r="EE139"/>
  <c r="EF139"/>
  <c r="EG139"/>
  <c r="EC140"/>
  <c r="ED140"/>
  <c r="EE140"/>
  <c r="EF140"/>
  <c r="EG140"/>
  <c r="EC141"/>
  <c r="ED141"/>
  <c r="EE141"/>
  <c r="EF141"/>
  <c r="EG141"/>
  <c r="EC142"/>
  <c r="ED142"/>
  <c r="EE142"/>
  <c r="EF142"/>
  <c r="EG142"/>
  <c r="EC143"/>
  <c r="ED143"/>
  <c r="EE143"/>
  <c r="EF143"/>
  <c r="EG143"/>
  <c r="EC144"/>
  <c r="ED144"/>
  <c r="EE144"/>
  <c r="EF144"/>
  <c r="EG144"/>
  <c r="EC145"/>
  <c r="ED145"/>
  <c r="EE145"/>
  <c r="EF145"/>
  <c r="EG145"/>
  <c r="EC146"/>
  <c r="ED146"/>
  <c r="EE146"/>
  <c r="EF146"/>
  <c r="EG146"/>
  <c r="EC147"/>
  <c r="ED147"/>
  <c r="EF147"/>
  <c r="EC148"/>
  <c r="ED148"/>
  <c r="EE148"/>
  <c r="EF148"/>
  <c r="EG148"/>
  <c r="EC149"/>
  <c r="ED149"/>
  <c r="EE149"/>
  <c r="EF149"/>
  <c r="EG149"/>
  <c r="EC150"/>
  <c r="ED150"/>
  <c r="EE150"/>
  <c r="EF150"/>
  <c r="EG150"/>
  <c r="EC151"/>
  <c r="ED151"/>
  <c r="EE151"/>
  <c r="EF151"/>
  <c r="EG151"/>
  <c r="EC152"/>
  <c r="ED152"/>
  <c r="EE152"/>
  <c r="EF152"/>
  <c r="EG152"/>
  <c r="EC153"/>
  <c r="ED153"/>
  <c r="EE153"/>
  <c r="EF153"/>
  <c r="EG153"/>
  <c r="EC154"/>
  <c r="ED154"/>
  <c r="EE154"/>
  <c r="EF154"/>
  <c r="EG154"/>
  <c r="EC155"/>
  <c r="ED155"/>
  <c r="EE155"/>
  <c r="EF155"/>
  <c r="EG155"/>
  <c r="EC156"/>
  <c r="EG156" s="1"/>
  <c r="ED156"/>
  <c r="EE156"/>
  <c r="EC157"/>
  <c r="ED157"/>
  <c r="EE157"/>
  <c r="EF157"/>
  <c r="EG157"/>
  <c r="EC158"/>
  <c r="ED158"/>
  <c r="EE158"/>
  <c r="EF158"/>
  <c r="EG158"/>
  <c r="EC159"/>
  <c r="ED159"/>
  <c r="EE159"/>
  <c r="EF159"/>
  <c r="EG159"/>
  <c r="EC160"/>
  <c r="ED160"/>
  <c r="EE160"/>
  <c r="EF160"/>
  <c r="EG160"/>
  <c r="EC161"/>
  <c r="ED161"/>
  <c r="EE161"/>
  <c r="EF161"/>
  <c r="EG161"/>
  <c r="EC162"/>
  <c r="ED162"/>
  <c r="EE162"/>
  <c r="EF162"/>
  <c r="EG162"/>
  <c r="EC163"/>
  <c r="ED163"/>
  <c r="EE163"/>
  <c r="EF163"/>
  <c r="EG163"/>
  <c r="EC164"/>
  <c r="ED164"/>
  <c r="EE164"/>
  <c r="EF164"/>
  <c r="EG164"/>
  <c r="EC165"/>
  <c r="EG165" s="1"/>
  <c r="ED165"/>
  <c r="EE165"/>
  <c r="EC166"/>
  <c r="EG166" s="1"/>
  <c r="ED166"/>
  <c r="EE166"/>
  <c r="EC167"/>
  <c r="EG167" s="1"/>
  <c r="ED167"/>
  <c r="EE167"/>
  <c r="EF167"/>
  <c r="EC168"/>
  <c r="ED168"/>
  <c r="EE168"/>
  <c r="EF168"/>
  <c r="EG168"/>
  <c r="EC169"/>
  <c r="ED169"/>
  <c r="EE169"/>
  <c r="EF169"/>
  <c r="EG169"/>
  <c r="EC170"/>
  <c r="EG170" s="1"/>
  <c r="ED170"/>
  <c r="EE170"/>
  <c r="EF170"/>
  <c r="EC171"/>
  <c r="ED171"/>
  <c r="EE171"/>
  <c r="EF171"/>
  <c r="EG171"/>
  <c r="EC172"/>
  <c r="ED172"/>
  <c r="EE172"/>
  <c r="EF172"/>
  <c r="EG172"/>
  <c r="EC173"/>
  <c r="ED173"/>
  <c r="EE173"/>
  <c r="EF173"/>
  <c r="EG173"/>
  <c r="EC174"/>
  <c r="EG174" s="1"/>
  <c r="ED174"/>
  <c r="EE174"/>
  <c r="EC175"/>
  <c r="ED175"/>
  <c r="EE175"/>
  <c r="EF175"/>
  <c r="EG175"/>
  <c r="EC176"/>
  <c r="ED176"/>
  <c r="EE176"/>
  <c r="EF176"/>
  <c r="EG176"/>
  <c r="EC177"/>
  <c r="ED177"/>
  <c r="EE177"/>
  <c r="EF177"/>
  <c r="EG177"/>
  <c r="EC178"/>
  <c r="ED178"/>
  <c r="EE178"/>
  <c r="EF178"/>
  <c r="EG178"/>
  <c r="EC179"/>
  <c r="ED179"/>
  <c r="EE179"/>
  <c r="EF179"/>
  <c r="EG179"/>
  <c r="EC180"/>
  <c r="ED180"/>
  <c r="EE180"/>
  <c r="EF180"/>
  <c r="EG180"/>
  <c r="EC181"/>
  <c r="ED181"/>
  <c r="EE181"/>
  <c r="EF181"/>
  <c r="EG181"/>
  <c r="EC182"/>
  <c r="ED182"/>
  <c r="EE182"/>
  <c r="EF182"/>
  <c r="EG182"/>
  <c r="EC183"/>
  <c r="ED183"/>
  <c r="EE183"/>
  <c r="EF183"/>
  <c r="EG183"/>
  <c r="EC184"/>
  <c r="ED184"/>
  <c r="EE184"/>
  <c r="EF184"/>
  <c r="EG184"/>
  <c r="EC185"/>
  <c r="ED185"/>
  <c r="EE185"/>
  <c r="EF185"/>
  <c r="EG185"/>
  <c r="EC186"/>
  <c r="ED186"/>
  <c r="EE186"/>
  <c r="EF186"/>
  <c r="EG186"/>
  <c r="EC187"/>
  <c r="ED187"/>
  <c r="EE187"/>
  <c r="EF187"/>
  <c r="EG187"/>
  <c r="EC188"/>
  <c r="ED188"/>
  <c r="EE188"/>
  <c r="EF188"/>
  <c r="EG188"/>
  <c r="EC189"/>
  <c r="ED189"/>
  <c r="EE189"/>
  <c r="EF189"/>
  <c r="EG189"/>
  <c r="EC190"/>
  <c r="ED190"/>
  <c r="EE190"/>
  <c r="EF190"/>
  <c r="EG190"/>
  <c r="EC191"/>
  <c r="ED191"/>
  <c r="EE191"/>
  <c r="EF191"/>
  <c r="EG191"/>
  <c r="EC192"/>
  <c r="ED192"/>
  <c r="EE192"/>
  <c r="EF192"/>
  <c r="EG192"/>
  <c r="EC193"/>
  <c r="ED193"/>
  <c r="EE193"/>
  <c r="EF193"/>
  <c r="EG193"/>
  <c r="EC194"/>
  <c r="ED194"/>
  <c r="EE194"/>
  <c r="EF194"/>
  <c r="EG194"/>
  <c r="EC195"/>
  <c r="ED195"/>
  <c r="EE195"/>
  <c r="EF195"/>
  <c r="EG195"/>
  <c r="EC196"/>
  <c r="ED196"/>
  <c r="EE196"/>
  <c r="EF196"/>
  <c r="EG196"/>
  <c r="EC197"/>
  <c r="ED197"/>
  <c r="EE197"/>
  <c r="EF197"/>
  <c r="EG197"/>
  <c r="EC198"/>
  <c r="ED198"/>
  <c r="EE198"/>
  <c r="EF198"/>
  <c r="EG198"/>
  <c r="EC199"/>
  <c r="ED199"/>
  <c r="EE199"/>
  <c r="EF199"/>
  <c r="EG199"/>
  <c r="EC200"/>
  <c r="ED200"/>
  <c r="EE200"/>
  <c r="EF200"/>
  <c r="EG200"/>
  <c r="EC201"/>
  <c r="ED201"/>
  <c r="EE201"/>
  <c r="EF201"/>
  <c r="EG201"/>
  <c r="EC202"/>
  <c r="ED202"/>
  <c r="EE202"/>
  <c r="EF202"/>
  <c r="EG202"/>
  <c r="EC203"/>
  <c r="ED203"/>
  <c r="EE203"/>
  <c r="EF203"/>
  <c r="EG203"/>
  <c r="EC204"/>
  <c r="ED204"/>
  <c r="EE204"/>
  <c r="EF204"/>
  <c r="EG204"/>
  <c r="EC205"/>
  <c r="ED205"/>
  <c r="EE205"/>
  <c r="EF205"/>
  <c r="EG205"/>
  <c r="EC206"/>
  <c r="ED206"/>
  <c r="EE206"/>
  <c r="EF206"/>
  <c r="EG206"/>
  <c r="EC207"/>
  <c r="ED207"/>
  <c r="EE207"/>
  <c r="EF207"/>
  <c r="EG207"/>
  <c r="EC208"/>
  <c r="ED208"/>
  <c r="EE208"/>
  <c r="EF208"/>
  <c r="EG208"/>
  <c r="EC209"/>
  <c r="ED209"/>
  <c r="EE209"/>
  <c r="EF209"/>
  <c r="EG209"/>
  <c r="EC210"/>
  <c r="ED210"/>
  <c r="EE210"/>
  <c r="EF210"/>
  <c r="EG210"/>
  <c r="EC211"/>
  <c r="ED211"/>
  <c r="EE211"/>
  <c r="EF211"/>
  <c r="EG211"/>
  <c r="EC212"/>
  <c r="ED212"/>
  <c r="EE212"/>
  <c r="EF212"/>
  <c r="EG212"/>
  <c r="EC213"/>
  <c r="ED213"/>
  <c r="EE213"/>
  <c r="EF213"/>
  <c r="EG213"/>
  <c r="EC214"/>
  <c r="ED214"/>
  <c r="EE214"/>
  <c r="EF214"/>
  <c r="EG214"/>
  <c r="EC215"/>
  <c r="ED215"/>
  <c r="EE215"/>
  <c r="EF215"/>
  <c r="EG215"/>
  <c r="EC216"/>
  <c r="ED216"/>
  <c r="EE216"/>
  <c r="EF216"/>
  <c r="EG216"/>
  <c r="EC217"/>
  <c r="ED217"/>
  <c r="EE217"/>
  <c r="EF217"/>
  <c r="EG217"/>
  <c r="EC218"/>
  <c r="ED218"/>
  <c r="EE218"/>
  <c r="EF218"/>
  <c r="EG218"/>
  <c r="EC219"/>
  <c r="ED219"/>
  <c r="EE219"/>
  <c r="EF219"/>
  <c r="EG219"/>
  <c r="EC220"/>
  <c r="ED220"/>
  <c r="EE220"/>
  <c r="EF220"/>
  <c r="EG220"/>
  <c r="EC221"/>
  <c r="ED221"/>
  <c r="EE221"/>
  <c r="EF221"/>
  <c r="EG221"/>
  <c r="EC222"/>
  <c r="ED222"/>
  <c r="EE222"/>
  <c r="EF222"/>
  <c r="EG222"/>
  <c r="EC223"/>
  <c r="ED223"/>
  <c r="EE223"/>
  <c r="EF223"/>
  <c r="EG223"/>
  <c r="EC224"/>
  <c r="ED224"/>
  <c r="EE224"/>
  <c r="EF224"/>
  <c r="EG224"/>
  <c r="EC225"/>
  <c r="ED225"/>
  <c r="EE225"/>
  <c r="EF225"/>
  <c r="EG225"/>
  <c r="EC226"/>
  <c r="EG226" s="1"/>
  <c r="ED226"/>
  <c r="EE226"/>
  <c r="EF226"/>
  <c r="EC227"/>
  <c r="ED227"/>
  <c r="EE227"/>
  <c r="EF227"/>
  <c r="EG227"/>
  <c r="EC228"/>
  <c r="ED228"/>
  <c r="EE228"/>
  <c r="EF228"/>
  <c r="EG228"/>
  <c r="EC229"/>
  <c r="ED229"/>
  <c r="EE229"/>
  <c r="EF229"/>
  <c r="EG229"/>
  <c r="EC230"/>
  <c r="EG230" s="1"/>
  <c r="ED230"/>
  <c r="EE230"/>
  <c r="EF230"/>
  <c r="EC231"/>
  <c r="ED231"/>
  <c r="EE231"/>
  <c r="EF231"/>
  <c r="EG231"/>
  <c r="EC232"/>
  <c r="ED232"/>
  <c r="EE232"/>
  <c r="EF232"/>
  <c r="EG232"/>
  <c r="EC233"/>
  <c r="ED233"/>
  <c r="EE233"/>
  <c r="EF233"/>
  <c r="EG233"/>
  <c r="EC234"/>
  <c r="EG234" s="1"/>
  <c r="ED234"/>
  <c r="EE234"/>
  <c r="EF234"/>
  <c r="EC235"/>
  <c r="ED235"/>
  <c r="EE235"/>
  <c r="EF235"/>
  <c r="EG235"/>
  <c r="EC236"/>
  <c r="ED236"/>
  <c r="EE236"/>
  <c r="EF236"/>
  <c r="EG236"/>
  <c r="EC237"/>
  <c r="ED237"/>
  <c r="EE237"/>
  <c r="EF237"/>
  <c r="EG237"/>
  <c r="EC238"/>
  <c r="EG238" s="1"/>
  <c r="ED238"/>
  <c r="EE238"/>
  <c r="EF238"/>
  <c r="EC239"/>
  <c r="ED239"/>
  <c r="EE239"/>
  <c r="EF239"/>
  <c r="EG239"/>
  <c r="EC240"/>
  <c r="ED240"/>
  <c r="EE240"/>
  <c r="EF240"/>
  <c r="EG240"/>
  <c r="EC241"/>
  <c r="ED241"/>
  <c r="EE241"/>
  <c r="EF241"/>
  <c r="EG241"/>
  <c r="EC242"/>
  <c r="EG242" s="1"/>
  <c r="ED242"/>
  <c r="EE242"/>
  <c r="EF242"/>
  <c r="EC243"/>
  <c r="ED243"/>
  <c r="EE243"/>
  <c r="EF243"/>
  <c r="EG243"/>
  <c r="EC244"/>
  <c r="ED244"/>
  <c r="EE244"/>
  <c r="EF244"/>
  <c r="EG244"/>
  <c r="EC245"/>
  <c r="ED245"/>
  <c r="EE245"/>
  <c r="EF245"/>
  <c r="EG245"/>
  <c r="EC246"/>
  <c r="EG246" s="1"/>
  <c r="ED246"/>
  <c r="EE246"/>
  <c r="EF246"/>
  <c r="EC247"/>
  <c r="EG247" s="1"/>
  <c r="ED247"/>
  <c r="EE247"/>
  <c r="EF247"/>
  <c r="EC248"/>
  <c r="ED248"/>
  <c r="EE248"/>
  <c r="EF248"/>
  <c r="EG248"/>
  <c r="EC249"/>
  <c r="ED249"/>
  <c r="EE249"/>
  <c r="EF249"/>
  <c r="EG249"/>
  <c r="EC250"/>
  <c r="ED250"/>
  <c r="EE250"/>
  <c r="EF250"/>
  <c r="EG250"/>
  <c r="EC251"/>
  <c r="EG251" s="1"/>
  <c r="ED251"/>
  <c r="EE251"/>
  <c r="EF251"/>
  <c r="EC252"/>
  <c r="ED252"/>
  <c r="EE252"/>
  <c r="EF252"/>
  <c r="EG252"/>
  <c r="EC253"/>
  <c r="ED253"/>
  <c r="EE253"/>
  <c r="EF253"/>
  <c r="EG253"/>
  <c r="EC254"/>
  <c r="ED254"/>
  <c r="EE254"/>
  <c r="EF254"/>
  <c r="EG254"/>
  <c r="EC255"/>
  <c r="EG255" s="1"/>
  <c r="ED255"/>
  <c r="EE255"/>
  <c r="EF255"/>
  <c r="EC256"/>
  <c r="ED256"/>
  <c r="EE256"/>
  <c r="EF256"/>
  <c r="EG256"/>
  <c r="EC257"/>
  <c r="ED257"/>
  <c r="EE257"/>
  <c r="EF257"/>
  <c r="EG257"/>
  <c r="EC258"/>
  <c r="ED258"/>
  <c r="EE258"/>
  <c r="EF258"/>
  <c r="EG258"/>
  <c r="EC259"/>
  <c r="EG259" s="1"/>
  <c r="ED259"/>
  <c r="EE259"/>
  <c r="EF259"/>
  <c r="EC260"/>
  <c r="ED260"/>
  <c r="EE260"/>
  <c r="EF260"/>
  <c r="EG260"/>
  <c r="EC261"/>
  <c r="ED261"/>
  <c r="EE261"/>
  <c r="EF261"/>
  <c r="EG261"/>
  <c r="EC262"/>
  <c r="ED262"/>
  <c r="EE262"/>
  <c r="EF262"/>
  <c r="EG262"/>
  <c r="EC263"/>
  <c r="EG263" s="1"/>
  <c r="ED263"/>
  <c r="EE263"/>
  <c r="EF263"/>
  <c r="EC264"/>
  <c r="ED264"/>
  <c r="EE264"/>
  <c r="EF264"/>
  <c r="EG264"/>
  <c r="EC265"/>
  <c r="ED265"/>
  <c r="EE265"/>
  <c r="EF265"/>
  <c r="EG265"/>
  <c r="EC266"/>
  <c r="ED266"/>
  <c r="EE266"/>
  <c r="EF266"/>
  <c r="EG266"/>
  <c r="EC267"/>
  <c r="EG267" s="1"/>
  <c r="ED267"/>
  <c r="EE267"/>
  <c r="EF267"/>
  <c r="EC268"/>
  <c r="ED268"/>
  <c r="EE268"/>
  <c r="EF268"/>
  <c r="EG268"/>
  <c r="EC269"/>
  <c r="ED269"/>
  <c r="EE269"/>
  <c r="EF269"/>
  <c r="EG269"/>
  <c r="EC270"/>
  <c r="ED270"/>
  <c r="EE270"/>
  <c r="EF270"/>
  <c r="EG270"/>
  <c r="EC271"/>
  <c r="EG271" s="1"/>
  <c r="ED271"/>
  <c r="EE271"/>
  <c r="EF271"/>
  <c r="EC272"/>
  <c r="ED272"/>
  <c r="EE272"/>
  <c r="EF272"/>
  <c r="EG272"/>
  <c r="EC273"/>
  <c r="EG273" s="1"/>
  <c r="ED273"/>
  <c r="EE273"/>
  <c r="EF273"/>
  <c r="EC274"/>
  <c r="EG274" s="1"/>
  <c r="ED274"/>
  <c r="EE274"/>
  <c r="EF274"/>
  <c r="EC275"/>
  <c r="ED275"/>
  <c r="EE275"/>
  <c r="EF275"/>
  <c r="EG275"/>
  <c r="EC276"/>
  <c r="EG276" s="1"/>
  <c r="ED276"/>
  <c r="EE276"/>
  <c r="EF276"/>
  <c r="EC277"/>
  <c r="ED277"/>
  <c r="EE277"/>
  <c r="EF277"/>
  <c r="EG277"/>
  <c r="EC278"/>
  <c r="ED278"/>
  <c r="EE278"/>
  <c r="EF278"/>
  <c r="EG278"/>
  <c r="EC279"/>
  <c r="EG279" s="1"/>
  <c r="ED279"/>
  <c r="EE279"/>
  <c r="EF279"/>
  <c r="EC280"/>
  <c r="EG280" s="1"/>
  <c r="ED280"/>
  <c r="EE280"/>
  <c r="EF280"/>
  <c r="EC281"/>
  <c r="ED281"/>
  <c r="EE281"/>
  <c r="EF281"/>
  <c r="EG281"/>
  <c r="EC282"/>
  <c r="ED282"/>
  <c r="EE282"/>
  <c r="EF282"/>
  <c r="EG282"/>
  <c r="EC283"/>
  <c r="ED283"/>
  <c r="EE283"/>
  <c r="EF283"/>
  <c r="EG283"/>
  <c r="EC284"/>
  <c r="EG284" s="1"/>
  <c r="ED284"/>
  <c r="EE284"/>
  <c r="EF284"/>
  <c r="EC285"/>
  <c r="EG285" s="1"/>
  <c r="ED285"/>
  <c r="EE285"/>
  <c r="EF285"/>
  <c r="EC286"/>
  <c r="ED286"/>
  <c r="EE286"/>
  <c r="EF286"/>
  <c r="EG286"/>
  <c r="EC287"/>
  <c r="ED287"/>
  <c r="EE287"/>
  <c r="EF287"/>
  <c r="EG287"/>
  <c r="EC288"/>
  <c r="EG288" s="1"/>
  <c r="ED288"/>
  <c r="EE288"/>
  <c r="EF288"/>
  <c r="EC289"/>
  <c r="ED289"/>
  <c r="EE289"/>
  <c r="EF289"/>
  <c r="EG289"/>
  <c r="EC290"/>
  <c r="EG290" s="1"/>
  <c r="ED290"/>
  <c r="EE290"/>
  <c r="EF290"/>
  <c r="EC291"/>
  <c r="ED291"/>
  <c r="EE291"/>
  <c r="EF291"/>
  <c r="EG291"/>
  <c r="EC292"/>
  <c r="EG292" s="1"/>
  <c r="ED292"/>
  <c r="EE292"/>
  <c r="EF292"/>
  <c r="EC293"/>
  <c r="ED293"/>
  <c r="EE293"/>
  <c r="EF293"/>
  <c r="EG293"/>
  <c r="EC294"/>
  <c r="ED294"/>
  <c r="EE294"/>
  <c r="EF294"/>
  <c r="EG294"/>
  <c r="EC295"/>
  <c r="EG295" s="1"/>
  <c r="ED295"/>
  <c r="EE295"/>
  <c r="EF295"/>
  <c r="EC296"/>
  <c r="EG296" s="1"/>
  <c r="ED296"/>
  <c r="EE296"/>
  <c r="EF296"/>
  <c r="EC297"/>
  <c r="ED297"/>
  <c r="EE297"/>
  <c r="EF297"/>
  <c r="EG297"/>
  <c r="EC298"/>
  <c r="ED298"/>
  <c r="EE298"/>
  <c r="EF298"/>
  <c r="EG298"/>
  <c r="EC299"/>
  <c r="ED299"/>
  <c r="EE299"/>
  <c r="EF299"/>
  <c r="EG299"/>
  <c r="EC300"/>
  <c r="EG300" s="1"/>
  <c r="ED300"/>
  <c r="EE300"/>
  <c r="EF300"/>
  <c r="EC301"/>
  <c r="EG301" s="1"/>
  <c r="ED301"/>
  <c r="EE301"/>
  <c r="EF301"/>
  <c r="EC302"/>
  <c r="ED302"/>
  <c r="EE302"/>
  <c r="EF302"/>
  <c r="EG302"/>
  <c r="EC303"/>
  <c r="ED303"/>
  <c r="EE303"/>
  <c r="EF303"/>
  <c r="EG303"/>
  <c r="EC304"/>
  <c r="EG304" s="1"/>
  <c r="ED304"/>
  <c r="EE304"/>
  <c r="EF304"/>
  <c r="EC305"/>
  <c r="ED305"/>
  <c r="EE305"/>
  <c r="EF305"/>
  <c r="EG305"/>
  <c r="EC306"/>
  <c r="EG306" s="1"/>
  <c r="ED306"/>
  <c r="EE306"/>
  <c r="EF306"/>
  <c r="EC307"/>
  <c r="ED307"/>
  <c r="EE307"/>
  <c r="EF307"/>
  <c r="EG307"/>
  <c r="EC308"/>
  <c r="EG308" s="1"/>
  <c r="ED308"/>
  <c r="EE308"/>
  <c r="EF308"/>
  <c r="EC309"/>
  <c r="ED309"/>
  <c r="EE309"/>
  <c r="EF309"/>
  <c r="EG309"/>
  <c r="EC310"/>
  <c r="ED310"/>
  <c r="EE310"/>
  <c r="EF310"/>
  <c r="EG310"/>
  <c r="EC311"/>
  <c r="EG311" s="1"/>
  <c r="ED311"/>
  <c r="EE311"/>
  <c r="EF311"/>
  <c r="EC312"/>
  <c r="EG312" s="1"/>
  <c r="ED312"/>
  <c r="EE312"/>
  <c r="EF312"/>
  <c r="EC313"/>
  <c r="ED313"/>
  <c r="EE313"/>
  <c r="EF313"/>
  <c r="EG313"/>
  <c r="EC314"/>
  <c r="ED314"/>
  <c r="EE314"/>
  <c r="EF314"/>
  <c r="EG314"/>
  <c r="EC315"/>
  <c r="ED315"/>
  <c r="EE315"/>
  <c r="EF315"/>
  <c r="EG315"/>
  <c r="EC316"/>
  <c r="EG316" s="1"/>
  <c r="ED316"/>
  <c r="EE316"/>
  <c r="EF316"/>
  <c r="EC317"/>
  <c r="EG317" s="1"/>
  <c r="ED317"/>
  <c r="EE317"/>
  <c r="EF317"/>
  <c r="EC318"/>
  <c r="ED318"/>
  <c r="EE318"/>
  <c r="EF318"/>
  <c r="EG318"/>
  <c r="EC319"/>
  <c r="ED319"/>
  <c r="EE319"/>
  <c r="EF319"/>
  <c r="EG319"/>
  <c r="EC320"/>
  <c r="EG320" s="1"/>
  <c r="ED320"/>
  <c r="EE320"/>
  <c r="EF320"/>
  <c r="EC321"/>
  <c r="EG321" s="1"/>
  <c r="ED321"/>
  <c r="EE321"/>
  <c r="EC322"/>
  <c r="EG322" s="1"/>
  <c r="ED322"/>
  <c r="EE322"/>
  <c r="EF322"/>
  <c r="EC323"/>
  <c r="ED323"/>
  <c r="EE323"/>
  <c r="EF323"/>
  <c r="EG323"/>
  <c r="EC324"/>
  <c r="ED324"/>
  <c r="EE324"/>
  <c r="EF324"/>
  <c r="EG324"/>
  <c r="EC325"/>
  <c r="EG325" s="1"/>
  <c r="ED325"/>
  <c r="EE325"/>
  <c r="EF325"/>
  <c r="EC326"/>
  <c r="EG326" s="1"/>
  <c r="ED326"/>
  <c r="EE326"/>
  <c r="EF326"/>
  <c r="EC327"/>
  <c r="ED327"/>
  <c r="EE327"/>
  <c r="EF327"/>
  <c r="EG327"/>
  <c r="EC328"/>
  <c r="ED328"/>
  <c r="EE328"/>
  <c r="EF328"/>
  <c r="EG328"/>
  <c r="EC329"/>
  <c r="ED329"/>
  <c r="EE329"/>
  <c r="EF329"/>
  <c r="EG329"/>
  <c r="EC330"/>
  <c r="EG330" s="1"/>
  <c r="ED330"/>
  <c r="EE330"/>
  <c r="EF330"/>
  <c r="EC331"/>
  <c r="EG331" s="1"/>
  <c r="ED331"/>
  <c r="EE331"/>
  <c r="EF331"/>
  <c r="EC332"/>
  <c r="ED332"/>
  <c r="EE332"/>
  <c r="EF332"/>
  <c r="EG332"/>
  <c r="EC333"/>
  <c r="ED333"/>
  <c r="EE333"/>
  <c r="EF333"/>
  <c r="EG333"/>
  <c r="EC334"/>
  <c r="EG334" s="1"/>
  <c r="ED334"/>
  <c r="EE334"/>
  <c r="EF334"/>
  <c r="EC335"/>
  <c r="ED335"/>
  <c r="EE335"/>
  <c r="EF335"/>
  <c r="EG335"/>
  <c r="EC336"/>
  <c r="EG336" s="1"/>
  <c r="ED336"/>
  <c r="EE336"/>
  <c r="EF336"/>
  <c r="EC337"/>
  <c r="EG337" s="1"/>
  <c r="ED337"/>
  <c r="EE337"/>
  <c r="EF337"/>
  <c r="EC338"/>
  <c r="EG338" s="1"/>
  <c r="ED338"/>
  <c r="EE338"/>
  <c r="EF338"/>
  <c r="EC339"/>
  <c r="ED339"/>
  <c r="EE339"/>
  <c r="EF339"/>
  <c r="EG339"/>
  <c r="EC340"/>
  <c r="ED340"/>
  <c r="EE340"/>
  <c r="EF340"/>
  <c r="EG340"/>
  <c r="EC341"/>
  <c r="EG341" s="1"/>
  <c r="ED341"/>
  <c r="EE341"/>
  <c r="EF341"/>
  <c r="EC342"/>
  <c r="EG342" s="1"/>
  <c r="ED342"/>
  <c r="EE342"/>
  <c r="EF342"/>
  <c r="EC343"/>
  <c r="EG343" s="1"/>
  <c r="ED343"/>
  <c r="EE343"/>
  <c r="EF343"/>
  <c r="EC344"/>
  <c r="ED344"/>
  <c r="EE344"/>
  <c r="EF344"/>
  <c r="EG344"/>
  <c r="EC345"/>
  <c r="EG345" s="1"/>
  <c r="ED345"/>
  <c r="EE345"/>
  <c r="EF345"/>
  <c r="EC346"/>
  <c r="EG346" s="1"/>
  <c r="ED346"/>
  <c r="EE346"/>
  <c r="EF346"/>
  <c r="EC347"/>
  <c r="EG347" s="1"/>
  <c r="ED347"/>
  <c r="EE347"/>
  <c r="EF347"/>
  <c r="EC348"/>
  <c r="ED348"/>
  <c r="EE348"/>
  <c r="EF348"/>
  <c r="EG348"/>
  <c r="EC349"/>
  <c r="EG349" s="1"/>
  <c r="ED349"/>
  <c r="EE349"/>
  <c r="EF349"/>
  <c r="EC350"/>
  <c r="EG350" s="1"/>
  <c r="ED350"/>
  <c r="EE350"/>
  <c r="EF350"/>
  <c r="EC351"/>
  <c r="EG351" s="1"/>
  <c r="ED351"/>
  <c r="EE351"/>
  <c r="EF351"/>
  <c r="EC352"/>
  <c r="EG352" s="1"/>
  <c r="ED352"/>
  <c r="EE352"/>
  <c r="EF352"/>
  <c r="EC353"/>
  <c r="EG353" s="1"/>
  <c r="ED353"/>
  <c r="EE353"/>
  <c r="EF353"/>
  <c r="EC354"/>
  <c r="EG354" s="1"/>
  <c r="ED354"/>
  <c r="EE354"/>
  <c r="EF354"/>
  <c r="EC355"/>
  <c r="EG355" s="1"/>
  <c r="ED355"/>
  <c r="EE355"/>
  <c r="EF355"/>
  <c r="EC356"/>
  <c r="EG356" s="1"/>
  <c r="ED356"/>
  <c r="EE356"/>
  <c r="EF356"/>
  <c r="EC357"/>
  <c r="EG357" s="1"/>
  <c r="ED357"/>
  <c r="EE357"/>
  <c r="EF357"/>
  <c r="EC358"/>
  <c r="EG358" s="1"/>
  <c r="ED358"/>
  <c r="EE358"/>
  <c r="EF358"/>
  <c r="EC359"/>
  <c r="EG359" s="1"/>
  <c r="ED359"/>
  <c r="EE359"/>
  <c r="EF359"/>
  <c r="EC360"/>
  <c r="EG360" s="1"/>
  <c r="ED360"/>
  <c r="EE360"/>
  <c r="EF360"/>
  <c r="EC361"/>
  <c r="EG361" s="1"/>
  <c r="ED361"/>
  <c r="EE361"/>
  <c r="EF361"/>
  <c r="EC362"/>
  <c r="EG362" s="1"/>
  <c r="ED362"/>
  <c r="EE362"/>
  <c r="EF362"/>
  <c r="EC363"/>
  <c r="EG363" s="1"/>
  <c r="ED363"/>
  <c r="EE363"/>
  <c r="EF363"/>
  <c r="EC364"/>
  <c r="EG364" s="1"/>
  <c r="ED364"/>
  <c r="EE364"/>
  <c r="EF364"/>
  <c r="EC365"/>
  <c r="EG365" s="1"/>
  <c r="ED365"/>
  <c r="EE365"/>
  <c r="EF365"/>
  <c r="EC366"/>
  <c r="EG366" s="1"/>
  <c r="ED366"/>
  <c r="EE366"/>
  <c r="EF366"/>
  <c r="EC367"/>
  <c r="ED367"/>
  <c r="EE367"/>
  <c r="EF367"/>
  <c r="EG367"/>
  <c r="EC368"/>
  <c r="EG368" s="1"/>
  <c r="ED368"/>
  <c r="EE368"/>
  <c r="EF368"/>
  <c r="EC369"/>
  <c r="EG369" s="1"/>
  <c r="ED369"/>
  <c r="EE369"/>
  <c r="EF369"/>
  <c r="EC370"/>
  <c r="EG370" s="1"/>
  <c r="ED370"/>
  <c r="EE370"/>
  <c r="EF370"/>
  <c r="EC371"/>
  <c r="EG371" s="1"/>
  <c r="ED371"/>
  <c r="EE371"/>
  <c r="EF371"/>
  <c r="EC372"/>
  <c r="EG372" s="1"/>
  <c r="ED372"/>
  <c r="EE372"/>
  <c r="EF372"/>
  <c r="EC373"/>
  <c r="EG373" s="1"/>
  <c r="ED373"/>
  <c r="EE373"/>
  <c r="EF373"/>
  <c r="EC374"/>
  <c r="EG374" s="1"/>
  <c r="ED374"/>
  <c r="EE374"/>
  <c r="EF374"/>
  <c r="EC375"/>
  <c r="EG375" s="1"/>
  <c r="ED375"/>
  <c r="EE375"/>
  <c r="EF375"/>
  <c r="EC376"/>
  <c r="EG376" s="1"/>
  <c r="ED376"/>
  <c r="EE376"/>
  <c r="EF376"/>
  <c r="EC377"/>
  <c r="EG377" s="1"/>
  <c r="ED377"/>
  <c r="EE377"/>
  <c r="EF377"/>
  <c r="EC378"/>
  <c r="EG378" s="1"/>
  <c r="ED378"/>
  <c r="EE378"/>
  <c r="EF378"/>
  <c r="EC379"/>
  <c r="EG379" s="1"/>
  <c r="ED379"/>
  <c r="EE379"/>
  <c r="EF379"/>
  <c r="EC380"/>
  <c r="EG380" s="1"/>
  <c r="ED380"/>
  <c r="EE380"/>
  <c r="EF380"/>
  <c r="EC381"/>
  <c r="EG381" s="1"/>
  <c r="ED381"/>
  <c r="EE381"/>
  <c r="EF381"/>
  <c r="EC382"/>
  <c r="EG382" s="1"/>
  <c r="ED382"/>
  <c r="EE382"/>
  <c r="EF382"/>
  <c r="EC383"/>
  <c r="EG383" s="1"/>
  <c r="ED383"/>
  <c r="EE383"/>
  <c r="EF383"/>
  <c r="EC384"/>
  <c r="EG384" s="1"/>
  <c r="ED384"/>
  <c r="EE384"/>
  <c r="EF384"/>
  <c r="EC385"/>
  <c r="EG385" s="1"/>
  <c r="ED385"/>
  <c r="EE385"/>
  <c r="EF385"/>
  <c r="EC386"/>
  <c r="EG386" s="1"/>
  <c r="ED386"/>
  <c r="EE386"/>
  <c r="EF386"/>
  <c r="EC387"/>
  <c r="EG387" s="1"/>
  <c r="ED387"/>
  <c r="EE387"/>
  <c r="EF387"/>
  <c r="EC388"/>
  <c r="EG388" s="1"/>
  <c r="ED388"/>
  <c r="EE388"/>
  <c r="EF388"/>
  <c r="EC389"/>
  <c r="EG389" s="1"/>
  <c r="ED389"/>
  <c r="EE389"/>
  <c r="EF389"/>
  <c r="EC390"/>
  <c r="EG390" s="1"/>
  <c r="ED390"/>
  <c r="EE390"/>
  <c r="EF390"/>
  <c r="EC391"/>
  <c r="EG391" s="1"/>
  <c r="ED391"/>
  <c r="EE391"/>
  <c r="EF391"/>
  <c r="EC392"/>
  <c r="EG392" s="1"/>
  <c r="ED392"/>
  <c r="EE392"/>
  <c r="EF392"/>
  <c r="EC393"/>
  <c r="EG393" s="1"/>
  <c r="ED393"/>
  <c r="EE393"/>
  <c r="EF393"/>
  <c r="EC394"/>
  <c r="EG394" s="1"/>
  <c r="ED394"/>
  <c r="EE394"/>
  <c r="EF394"/>
  <c r="EC395"/>
  <c r="EG395" s="1"/>
  <c r="ED395"/>
  <c r="EE395"/>
  <c r="EF395"/>
  <c r="EC396"/>
  <c r="EG396" s="1"/>
  <c r="ED396"/>
  <c r="EE396"/>
  <c r="EF396"/>
  <c r="EC397"/>
  <c r="EG397" s="1"/>
  <c r="ED397"/>
  <c r="EE397"/>
  <c r="EF397"/>
  <c r="EC398"/>
  <c r="EG398" s="1"/>
  <c r="ED398"/>
  <c r="EE398"/>
  <c r="EF398"/>
  <c r="EC399"/>
  <c r="EG399" s="1"/>
  <c r="ED399"/>
  <c r="EE399"/>
  <c r="EF399"/>
  <c r="EC400"/>
  <c r="EG400" s="1"/>
  <c r="ED400"/>
  <c r="EE400"/>
  <c r="EF400"/>
  <c r="EC401"/>
  <c r="EG401" s="1"/>
  <c r="ED401"/>
  <c r="EE401"/>
  <c r="EF401"/>
  <c r="EC402"/>
  <c r="EG402" s="1"/>
  <c r="ED402"/>
  <c r="EE402"/>
  <c r="EF402"/>
  <c r="EC403"/>
  <c r="EG403" s="1"/>
  <c r="ED403"/>
  <c r="EE403"/>
  <c r="EF403"/>
  <c r="EC404"/>
  <c r="EG404" s="1"/>
  <c r="ED404"/>
  <c r="EE404"/>
  <c r="EF404"/>
  <c r="EC405"/>
  <c r="EG405" s="1"/>
  <c r="ED405"/>
  <c r="EE405"/>
  <c r="EF405"/>
  <c r="EC406"/>
  <c r="EG406" s="1"/>
  <c r="ED406"/>
  <c r="EE406"/>
  <c r="EF406"/>
  <c r="EC407"/>
  <c r="EG407" s="1"/>
  <c r="ED407"/>
  <c r="EE407"/>
  <c r="EF407"/>
  <c r="EC408"/>
  <c r="EG408" s="1"/>
  <c r="ED408"/>
  <c r="EE408"/>
  <c r="EF408"/>
  <c r="EC409"/>
  <c r="EG409" s="1"/>
  <c r="ED409"/>
  <c r="EE409"/>
  <c r="EF409"/>
  <c r="EC410"/>
  <c r="EG410" s="1"/>
  <c r="ED410"/>
  <c r="EE410"/>
  <c r="EF410"/>
  <c r="EC411"/>
  <c r="EG411" s="1"/>
  <c r="ED411"/>
  <c r="EE411"/>
  <c r="EF411"/>
  <c r="EC412"/>
  <c r="EG412" s="1"/>
  <c r="ED412"/>
  <c r="EE412"/>
  <c r="EF412"/>
  <c r="EC413"/>
  <c r="EG413" s="1"/>
  <c r="ED413"/>
  <c r="EE413"/>
  <c r="EF413"/>
  <c r="EC414"/>
  <c r="EG414" s="1"/>
  <c r="ED414"/>
  <c r="EE414"/>
  <c r="EF414"/>
  <c r="EC415"/>
  <c r="EG415" s="1"/>
  <c r="ED415"/>
  <c r="EE415"/>
  <c r="EF415"/>
  <c r="EC416"/>
  <c r="EG416" s="1"/>
  <c r="ED416"/>
  <c r="EE416"/>
  <c r="EF416"/>
  <c r="EC417"/>
  <c r="EG417" s="1"/>
  <c r="ED417"/>
  <c r="EE417"/>
  <c r="EF417"/>
  <c r="EC418"/>
  <c r="EG418" s="1"/>
  <c r="ED418"/>
  <c r="EE418"/>
  <c r="EF418"/>
  <c r="EC419"/>
  <c r="EG419" s="1"/>
  <c r="ED419"/>
  <c r="EE419"/>
  <c r="EF419"/>
  <c r="EC420"/>
  <c r="EG420" s="1"/>
  <c r="ED420"/>
  <c r="EE420"/>
  <c r="EF420"/>
  <c r="EC421"/>
  <c r="EG421" s="1"/>
  <c r="ED421"/>
  <c r="EE421"/>
  <c r="EF421"/>
  <c r="EC422"/>
  <c r="EG422" s="1"/>
  <c r="ED422"/>
  <c r="EE422"/>
  <c r="EF422"/>
  <c r="EC423"/>
  <c r="EG423" s="1"/>
  <c r="ED423"/>
  <c r="EE423"/>
  <c r="EF423"/>
  <c r="EC424"/>
  <c r="EG424" s="1"/>
  <c r="ED424"/>
  <c r="EE424"/>
  <c r="EF424"/>
  <c r="EC425"/>
  <c r="EG425" s="1"/>
  <c r="ED425"/>
  <c r="EE425"/>
  <c r="EF425"/>
  <c r="EC426"/>
  <c r="EG426" s="1"/>
  <c r="ED426"/>
  <c r="EE426"/>
  <c r="EF426"/>
  <c r="EC427"/>
  <c r="EG427" s="1"/>
  <c r="ED427"/>
  <c r="EE427"/>
  <c r="EF427"/>
  <c r="EC428"/>
  <c r="EG428" s="1"/>
  <c r="ED428"/>
  <c r="EE428"/>
  <c r="EF428"/>
  <c r="EC429"/>
  <c r="EG429" s="1"/>
  <c r="ED429"/>
  <c r="EE429"/>
  <c r="EF429"/>
  <c r="EC430"/>
  <c r="EG430" s="1"/>
  <c r="ED430"/>
  <c r="EE430"/>
  <c r="EF430"/>
  <c r="EC431"/>
  <c r="EG431" s="1"/>
  <c r="ED431"/>
  <c r="EE431"/>
  <c r="EF431"/>
  <c r="EC432"/>
  <c r="EG432" s="1"/>
  <c r="ED432"/>
  <c r="EE432"/>
  <c r="EF432"/>
  <c r="EC433"/>
  <c r="EG433" s="1"/>
  <c r="ED433"/>
  <c r="EE433"/>
  <c r="EF433"/>
  <c r="EC434"/>
  <c r="EG434" s="1"/>
  <c r="ED434"/>
  <c r="EE434"/>
  <c r="EF434"/>
  <c r="EC435"/>
  <c r="EG435" s="1"/>
  <c r="ED435"/>
  <c r="EE435"/>
  <c r="EF435"/>
  <c r="EC436"/>
  <c r="EG436" s="1"/>
  <c r="ED436"/>
  <c r="EE436"/>
  <c r="EF436"/>
  <c r="EC437"/>
  <c r="EG437" s="1"/>
  <c r="ED437"/>
  <c r="EE437"/>
  <c r="EF437"/>
  <c r="EC438"/>
  <c r="EG438" s="1"/>
  <c r="ED438"/>
  <c r="EE438"/>
  <c r="EF438"/>
  <c r="EC439"/>
  <c r="EG439" s="1"/>
  <c r="ED439"/>
  <c r="EE439"/>
  <c r="EF439"/>
  <c r="EC440"/>
  <c r="EG440" s="1"/>
  <c r="ED440"/>
  <c r="EE440"/>
  <c r="EF440"/>
  <c r="EC441"/>
  <c r="EG441" s="1"/>
  <c r="ED441"/>
  <c r="EE441"/>
  <c r="EF441"/>
  <c r="EC442"/>
  <c r="EG442" s="1"/>
  <c r="ED442"/>
  <c r="EE442"/>
  <c r="EF442"/>
  <c r="EC443"/>
  <c r="EG443" s="1"/>
  <c r="ED443"/>
  <c r="EE443"/>
  <c r="EF443"/>
  <c r="EC444"/>
  <c r="EG444" s="1"/>
  <c r="ED444"/>
  <c r="EE444"/>
  <c r="EF444"/>
  <c r="EC445"/>
  <c r="EG445" s="1"/>
  <c r="ED445"/>
  <c r="EE445"/>
  <c r="EF445"/>
  <c r="EC446"/>
  <c r="EG446" s="1"/>
  <c r="ED446"/>
  <c r="EE446"/>
  <c r="EF446"/>
  <c r="EE13"/>
  <c r="ED13"/>
  <c r="CJ521" i="22"/>
  <c r="EE129" i="1" s="1"/>
  <c r="CJ520" i="22"/>
  <c r="EE147" i="1" s="1"/>
  <c r="EC13"/>
  <c r="EG13" s="1"/>
  <c r="EF13"/>
  <c r="CL716" i="22" l="1"/>
  <c r="L603"/>
  <c r="BV603"/>
  <c r="AN765"/>
  <c r="BC765"/>
  <c r="BG748"/>
  <c r="BB700"/>
  <c r="BC700"/>
  <c r="BB765"/>
  <c r="BE765"/>
  <c r="BH748"/>
  <c r="BF765"/>
  <c r="BG603"/>
  <c r="AR748"/>
  <c r="AP765"/>
  <c r="AM765"/>
  <c r="AS716"/>
  <c r="AQ765"/>
  <c r="BG732"/>
  <c r="BV732"/>
  <c r="BG635"/>
  <c r="BV635"/>
  <c r="EF166" i="1"/>
  <c r="AC716" i="22"/>
  <c r="BG667"/>
  <c r="BV667"/>
  <c r="BV651"/>
  <c r="BG619"/>
  <c r="BV619"/>
  <c r="AC699"/>
  <c r="L619"/>
  <c r="BG651"/>
  <c r="H700"/>
  <c r="G700"/>
  <c r="BV716"/>
  <c r="H765"/>
  <c r="BR765"/>
  <c r="BU765"/>
  <c r="BW765" s="1"/>
  <c r="G765"/>
  <c r="L667"/>
  <c r="L651"/>
  <c r="L635"/>
  <c r="L732"/>
  <c r="L716"/>
  <c r="EF115" i="1"/>
  <c r="EF107"/>
  <c r="EF321"/>
  <c r="EF116"/>
  <c r="EG147"/>
  <c r="EF98"/>
  <c r="EF94"/>
  <c r="AC603" i="22"/>
  <c r="AR603"/>
  <c r="K700"/>
  <c r="M700" s="1"/>
  <c r="AB700"/>
  <c r="AD700" s="1"/>
  <c r="AP700"/>
  <c r="AP766" s="1"/>
  <c r="BE700"/>
  <c r="BR700"/>
  <c r="AC732"/>
  <c r="AR732"/>
  <c r="K765"/>
  <c r="AB765"/>
  <c r="AD765" s="1"/>
  <c r="AR765"/>
  <c r="BT765"/>
  <c r="CG765"/>
  <c r="CK765" s="1"/>
  <c r="AQ700"/>
  <c r="AS700" s="1"/>
  <c r="CG700"/>
  <c r="CK700" s="1"/>
  <c r="E700"/>
  <c r="BF700"/>
  <c r="BH700" s="1"/>
  <c r="BT700"/>
  <c r="CI700"/>
  <c r="E765"/>
  <c r="V765"/>
  <c r="CI765"/>
  <c r="AC619"/>
  <c r="AR619"/>
  <c r="AC635"/>
  <c r="AR635"/>
  <c r="AC651"/>
  <c r="AR651"/>
  <c r="AS651"/>
  <c r="BU700"/>
  <c r="BW700" s="1"/>
  <c r="AC667"/>
  <c r="AR667"/>
  <c r="F700"/>
  <c r="AM700"/>
  <c r="BG699"/>
  <c r="BH699"/>
  <c r="CJ700"/>
  <c r="CL700" s="1"/>
  <c r="AR716"/>
  <c r="BG716"/>
  <c r="F765"/>
  <c r="W765"/>
  <c r="AD748"/>
  <c r="AS765"/>
  <c r="BQ765"/>
  <c r="BV748"/>
  <c r="BX766"/>
  <c r="W700"/>
  <c r="J700"/>
  <c r="AA700"/>
  <c r="AN700"/>
  <c r="BQ700"/>
  <c r="CF700"/>
  <c r="J765"/>
  <c r="AA765"/>
  <c r="BH765"/>
  <c r="CF765"/>
  <c r="BY766"/>
  <c r="BU766"/>
  <c r="BW766" s="1"/>
  <c r="CJ765"/>
  <c r="V700"/>
  <c r="M748"/>
  <c r="AS748"/>
  <c r="BW748"/>
  <c r="CL748"/>
  <c r="L699"/>
  <c r="AR699"/>
  <c r="BV699"/>
  <c r="L748"/>
  <c r="EF165" i="1"/>
  <c r="EF156"/>
  <c r="EF113"/>
  <c r="EF97"/>
  <c r="EF174"/>
  <c r="EF100"/>
  <c r="BX503" i="22"/>
  <c r="BY503"/>
  <c r="BY568"/>
  <c r="BX568"/>
  <c r="DW69" i="1"/>
  <c r="DX69"/>
  <c r="DY69"/>
  <c r="DZ69"/>
  <c r="EA69"/>
  <c r="DW70"/>
  <c r="DX70"/>
  <c r="DY70"/>
  <c r="DZ70"/>
  <c r="EA70"/>
  <c r="DW71"/>
  <c r="DX71"/>
  <c r="DY71"/>
  <c r="DZ71"/>
  <c r="EA71"/>
  <c r="DW72"/>
  <c r="DX72"/>
  <c r="DY72"/>
  <c r="DZ72"/>
  <c r="EA72"/>
  <c r="DW73"/>
  <c r="DX73"/>
  <c r="DY73"/>
  <c r="DZ73"/>
  <c r="EA73"/>
  <c r="DW74"/>
  <c r="DX74"/>
  <c r="DY74"/>
  <c r="DZ74"/>
  <c r="EA74"/>
  <c r="DW75"/>
  <c r="DX75"/>
  <c r="DY75"/>
  <c r="DZ75"/>
  <c r="EA75"/>
  <c r="DW76"/>
  <c r="DX76"/>
  <c r="DY76"/>
  <c r="DZ76"/>
  <c r="EA76"/>
  <c r="DW77"/>
  <c r="DX77"/>
  <c r="DY77"/>
  <c r="DZ77"/>
  <c r="EA77"/>
  <c r="DW78"/>
  <c r="DX78"/>
  <c r="DY78"/>
  <c r="DZ78"/>
  <c r="DW79"/>
  <c r="DX79"/>
  <c r="DY79"/>
  <c r="DZ79"/>
  <c r="EA79"/>
  <c r="DW80"/>
  <c r="DX80"/>
  <c r="DY80"/>
  <c r="DZ80"/>
  <c r="EA80"/>
  <c r="DW81"/>
  <c r="DX81"/>
  <c r="DY81"/>
  <c r="DZ81"/>
  <c r="EA81"/>
  <c r="DW82"/>
  <c r="DX82"/>
  <c r="DY82"/>
  <c r="DZ82"/>
  <c r="EA82"/>
  <c r="DW83"/>
  <c r="DX83"/>
  <c r="DY83"/>
  <c r="DZ83"/>
  <c r="DW84"/>
  <c r="DX84"/>
  <c r="DY84"/>
  <c r="DZ84"/>
  <c r="EA84"/>
  <c r="DW85"/>
  <c r="DX85"/>
  <c r="DY85"/>
  <c r="DZ85"/>
  <c r="DW86"/>
  <c r="DX86"/>
  <c r="DY86"/>
  <c r="DZ86"/>
  <c r="EA86"/>
  <c r="DW87"/>
  <c r="DX87"/>
  <c r="DY87"/>
  <c r="DZ87"/>
  <c r="EA87"/>
  <c r="DW88"/>
  <c r="DX88"/>
  <c r="DY88"/>
  <c r="DZ88"/>
  <c r="EA88"/>
  <c r="DW89"/>
  <c r="DX89"/>
  <c r="DY89"/>
  <c r="DZ89"/>
  <c r="EA89"/>
  <c r="DW90"/>
  <c r="DX90"/>
  <c r="DY90"/>
  <c r="DZ90"/>
  <c r="DW91"/>
  <c r="DX91"/>
  <c r="DY91"/>
  <c r="DZ91"/>
  <c r="EA91"/>
  <c r="DW92"/>
  <c r="DX92"/>
  <c r="DY92"/>
  <c r="DZ92"/>
  <c r="EA92"/>
  <c r="DW93"/>
  <c r="EA93" s="1"/>
  <c r="DX93"/>
  <c r="DY93"/>
  <c r="DW94"/>
  <c r="EA94" s="1"/>
  <c r="DX94"/>
  <c r="DY94"/>
  <c r="DW95"/>
  <c r="DX95"/>
  <c r="DY95"/>
  <c r="DZ95"/>
  <c r="DW96"/>
  <c r="DX96"/>
  <c r="DY96"/>
  <c r="DZ96"/>
  <c r="EA96"/>
  <c r="DW97"/>
  <c r="DX97"/>
  <c r="DY97"/>
  <c r="DW98"/>
  <c r="DX98"/>
  <c r="DY98"/>
  <c r="DZ98"/>
  <c r="EA98"/>
  <c r="DW99"/>
  <c r="DX99"/>
  <c r="DY99"/>
  <c r="DZ99"/>
  <c r="EA99"/>
  <c r="DW100"/>
  <c r="DX100"/>
  <c r="DY100"/>
  <c r="DZ100"/>
  <c r="DW101"/>
  <c r="EA101" s="1"/>
  <c r="DX101"/>
  <c r="DY101"/>
  <c r="DW102"/>
  <c r="DX102"/>
  <c r="DY102"/>
  <c r="DZ102"/>
  <c r="EA102"/>
  <c r="DW103"/>
  <c r="DX103"/>
  <c r="DY103"/>
  <c r="DZ103"/>
  <c r="EA103"/>
  <c r="DW104"/>
  <c r="DX104"/>
  <c r="DY104"/>
  <c r="DZ104"/>
  <c r="EA104"/>
  <c r="DW105"/>
  <c r="DX105"/>
  <c r="DY105"/>
  <c r="DZ105"/>
  <c r="EA105"/>
  <c r="DW106"/>
  <c r="DX106"/>
  <c r="DY106"/>
  <c r="DZ106"/>
  <c r="EA106"/>
  <c r="DW107"/>
  <c r="EA107" s="1"/>
  <c r="DX107"/>
  <c r="DY107"/>
  <c r="DW108"/>
  <c r="DX108"/>
  <c r="DY108"/>
  <c r="DZ108"/>
  <c r="DW109"/>
  <c r="DX109"/>
  <c r="DY109"/>
  <c r="DZ109"/>
  <c r="EA109"/>
  <c r="DW110"/>
  <c r="DX110"/>
  <c r="DY110"/>
  <c r="DZ110"/>
  <c r="EA110"/>
  <c r="DW111"/>
  <c r="DX111"/>
  <c r="DY111"/>
  <c r="DZ111"/>
  <c r="EA111"/>
  <c r="DW112"/>
  <c r="DX112"/>
  <c r="DY112"/>
  <c r="DZ112"/>
  <c r="EA112"/>
  <c r="DW113"/>
  <c r="DX113"/>
  <c r="DY113"/>
  <c r="DZ113"/>
  <c r="DW114"/>
  <c r="DX114"/>
  <c r="DY114"/>
  <c r="DZ114"/>
  <c r="EA114"/>
  <c r="DW115"/>
  <c r="EA115" s="1"/>
  <c r="DX115"/>
  <c r="DY115"/>
  <c r="DW116"/>
  <c r="DX116"/>
  <c r="DY116"/>
  <c r="DW117"/>
  <c r="DX117"/>
  <c r="DY117"/>
  <c r="DZ117"/>
  <c r="EA117"/>
  <c r="DW118"/>
  <c r="DX118"/>
  <c r="DY118"/>
  <c r="DZ118"/>
  <c r="EA118"/>
  <c r="DW119"/>
  <c r="DX119"/>
  <c r="DY119"/>
  <c r="DZ119"/>
  <c r="EA119"/>
  <c r="DW120"/>
  <c r="DX120"/>
  <c r="DY120"/>
  <c r="DZ120"/>
  <c r="EA120"/>
  <c r="DW121"/>
  <c r="DX121"/>
  <c r="DY121"/>
  <c r="DZ121"/>
  <c r="EA121"/>
  <c r="DW122"/>
  <c r="DX122"/>
  <c r="DY122"/>
  <c r="DZ122"/>
  <c r="EA122"/>
  <c r="DW123"/>
  <c r="EA123" s="1"/>
  <c r="DX123"/>
  <c r="DY123"/>
  <c r="DW124"/>
  <c r="DX124"/>
  <c r="DY124"/>
  <c r="DZ124"/>
  <c r="EA124"/>
  <c r="DW125"/>
  <c r="DX125"/>
  <c r="DY125"/>
  <c r="DZ125"/>
  <c r="EA125"/>
  <c r="DW126"/>
  <c r="DX126"/>
  <c r="DY126"/>
  <c r="DZ126"/>
  <c r="EA126"/>
  <c r="DW127"/>
  <c r="DX127"/>
  <c r="DY127"/>
  <c r="DZ127"/>
  <c r="EA127"/>
  <c r="DW128"/>
  <c r="DX128"/>
  <c r="DY128"/>
  <c r="DZ128"/>
  <c r="EA128"/>
  <c r="DW129"/>
  <c r="DX129"/>
  <c r="DY129"/>
  <c r="DZ129"/>
  <c r="EA129"/>
  <c r="DW130"/>
  <c r="DX130"/>
  <c r="DY130"/>
  <c r="DZ130"/>
  <c r="DW131"/>
  <c r="DX131"/>
  <c r="DY131"/>
  <c r="DZ131"/>
  <c r="EA131"/>
  <c r="DW132"/>
  <c r="DX132"/>
  <c r="DY132"/>
  <c r="DZ132"/>
  <c r="EA132"/>
  <c r="DW133"/>
  <c r="DX133"/>
  <c r="DY133"/>
  <c r="DZ133"/>
  <c r="EA133"/>
  <c r="DW134"/>
  <c r="DX134"/>
  <c r="DY134"/>
  <c r="DZ134"/>
  <c r="DW135"/>
  <c r="DX135"/>
  <c r="DY135"/>
  <c r="DZ135"/>
  <c r="EA135"/>
  <c r="DW136"/>
  <c r="DX136"/>
  <c r="DY136"/>
  <c r="DZ136"/>
  <c r="EA136"/>
  <c r="DW137"/>
  <c r="DX137"/>
  <c r="DY137"/>
  <c r="DZ137"/>
  <c r="EA137"/>
  <c r="DW138"/>
  <c r="DX138"/>
  <c r="DY138"/>
  <c r="DZ138"/>
  <c r="EA138"/>
  <c r="DW139"/>
  <c r="DX139"/>
  <c r="DY139"/>
  <c r="DZ139"/>
  <c r="EA139"/>
  <c r="DW140"/>
  <c r="DX140"/>
  <c r="DY140"/>
  <c r="DZ140"/>
  <c r="EA140"/>
  <c r="DW141"/>
  <c r="EA141" s="1"/>
  <c r="DX141"/>
  <c r="DY141"/>
  <c r="DW142"/>
  <c r="DX142"/>
  <c r="DY142"/>
  <c r="DZ142"/>
  <c r="EA142"/>
  <c r="DW143"/>
  <c r="DX143"/>
  <c r="DY143"/>
  <c r="DZ143"/>
  <c r="EA143"/>
  <c r="DW144"/>
  <c r="EA144" s="1"/>
  <c r="DX144"/>
  <c r="DY144"/>
  <c r="DZ144"/>
  <c r="DW145"/>
  <c r="DX145"/>
  <c r="DY145"/>
  <c r="DZ145"/>
  <c r="EA145"/>
  <c r="DW146"/>
  <c r="DX146"/>
  <c r="DY146"/>
  <c r="DZ146"/>
  <c r="EA146"/>
  <c r="DW147"/>
  <c r="DX147"/>
  <c r="DY147"/>
  <c r="DZ147"/>
  <c r="DW148"/>
  <c r="DX148"/>
  <c r="DY148"/>
  <c r="DZ148"/>
  <c r="EA148"/>
  <c r="DW149"/>
  <c r="DX149"/>
  <c r="DY149"/>
  <c r="DZ149"/>
  <c r="EA149"/>
  <c r="DW150"/>
  <c r="DX150"/>
  <c r="DY150"/>
  <c r="DZ150"/>
  <c r="EA150"/>
  <c r="DW151"/>
  <c r="DX151"/>
  <c r="DY151"/>
  <c r="DZ151"/>
  <c r="EA151"/>
  <c r="DW152"/>
  <c r="DX152"/>
  <c r="DY152"/>
  <c r="DZ152"/>
  <c r="EA152"/>
  <c r="DW153"/>
  <c r="DX153"/>
  <c r="DY153"/>
  <c r="DZ153"/>
  <c r="EA153"/>
  <c r="DW154"/>
  <c r="EA154" s="1"/>
  <c r="DX154"/>
  <c r="DY154"/>
  <c r="DW155"/>
  <c r="EA155" s="1"/>
  <c r="DX155"/>
  <c r="DY155"/>
  <c r="DW156"/>
  <c r="DX156"/>
  <c r="DY156"/>
  <c r="DZ156"/>
  <c r="EA156"/>
  <c r="DW157"/>
  <c r="DX157"/>
  <c r="DY157"/>
  <c r="DZ157"/>
  <c r="EA157"/>
  <c r="DW158"/>
  <c r="DX158"/>
  <c r="DY158"/>
  <c r="DZ158"/>
  <c r="EA158"/>
  <c r="DW159"/>
  <c r="DX159"/>
  <c r="DY159"/>
  <c r="DZ159"/>
  <c r="EA159"/>
  <c r="DW160"/>
  <c r="DX160"/>
  <c r="DY160"/>
  <c r="DZ160"/>
  <c r="EA160"/>
  <c r="DW161"/>
  <c r="DX161"/>
  <c r="DY161"/>
  <c r="DZ161"/>
  <c r="EA161"/>
  <c r="DW162"/>
  <c r="DX162"/>
  <c r="DY162"/>
  <c r="DZ162"/>
  <c r="EA162"/>
  <c r="DW163"/>
  <c r="DX163"/>
  <c r="DY163"/>
  <c r="DZ163"/>
  <c r="EA163"/>
  <c r="DW164"/>
  <c r="DX164"/>
  <c r="DY164"/>
  <c r="DZ164"/>
  <c r="EA164"/>
  <c r="DW165"/>
  <c r="DX165"/>
  <c r="DY165"/>
  <c r="DZ165"/>
  <c r="EA165"/>
  <c r="DW166"/>
  <c r="DX166"/>
  <c r="DY166"/>
  <c r="DZ166"/>
  <c r="DW167"/>
  <c r="DX167"/>
  <c r="DY167"/>
  <c r="DZ167"/>
  <c r="EA167"/>
  <c r="DW168"/>
  <c r="DX168"/>
  <c r="DY168"/>
  <c r="DZ168"/>
  <c r="EA168"/>
  <c r="DW169"/>
  <c r="DX169"/>
  <c r="DY169"/>
  <c r="DZ169"/>
  <c r="EA169"/>
  <c r="DW170"/>
  <c r="DX170"/>
  <c r="DY170"/>
  <c r="DZ170"/>
  <c r="EA170"/>
  <c r="DW171"/>
  <c r="EA171" s="1"/>
  <c r="DX171"/>
  <c r="DY171"/>
  <c r="DW172"/>
  <c r="DX172"/>
  <c r="DY172"/>
  <c r="DZ172"/>
  <c r="EA172"/>
  <c r="DW173"/>
  <c r="DX173"/>
  <c r="DY173"/>
  <c r="DZ173"/>
  <c r="EA173"/>
  <c r="DW174"/>
  <c r="DX174"/>
  <c r="DY174"/>
  <c r="DZ174"/>
  <c r="EA174"/>
  <c r="DW175"/>
  <c r="DX175"/>
  <c r="DY175"/>
  <c r="DZ175"/>
  <c r="EA175"/>
  <c r="DW176"/>
  <c r="DX176"/>
  <c r="DY176"/>
  <c r="DZ176"/>
  <c r="EA176"/>
  <c r="DW177"/>
  <c r="DX177"/>
  <c r="DY177"/>
  <c r="DZ177"/>
  <c r="EA177"/>
  <c r="DW178"/>
  <c r="DX178"/>
  <c r="DY178"/>
  <c r="DZ178"/>
  <c r="EA178"/>
  <c r="DW179"/>
  <c r="EA179" s="1"/>
  <c r="DX179"/>
  <c r="DY179"/>
  <c r="DW180"/>
  <c r="DX180"/>
  <c r="DY180"/>
  <c r="DZ180"/>
  <c r="EA180"/>
  <c r="DW181"/>
  <c r="DX181"/>
  <c r="DY181"/>
  <c r="DZ181"/>
  <c r="EA181"/>
  <c r="DW182"/>
  <c r="DX182"/>
  <c r="DY182"/>
  <c r="DZ182"/>
  <c r="EA182"/>
  <c r="DW183"/>
  <c r="DX183"/>
  <c r="DY183"/>
  <c r="DZ183"/>
  <c r="EA183"/>
  <c r="DW184"/>
  <c r="DX184"/>
  <c r="DY184"/>
  <c r="DZ184"/>
  <c r="EA184"/>
  <c r="DW185"/>
  <c r="DX185"/>
  <c r="DY185"/>
  <c r="DZ185"/>
  <c r="EA185"/>
  <c r="DW186"/>
  <c r="DX186"/>
  <c r="DY186"/>
  <c r="DZ186"/>
  <c r="EA186"/>
  <c r="DW187"/>
  <c r="DX187"/>
  <c r="DY187"/>
  <c r="DZ187"/>
  <c r="EA187"/>
  <c r="DW188"/>
  <c r="DX188"/>
  <c r="DY188"/>
  <c r="DZ188"/>
  <c r="EA188"/>
  <c r="DW189"/>
  <c r="DX189"/>
  <c r="DY189"/>
  <c r="DZ189"/>
  <c r="EA189"/>
  <c r="DW190"/>
  <c r="DX190"/>
  <c r="DY190"/>
  <c r="DZ190"/>
  <c r="EA190"/>
  <c r="DW191"/>
  <c r="DX191"/>
  <c r="DY191"/>
  <c r="DZ191"/>
  <c r="EA191"/>
  <c r="DW192"/>
  <c r="DX192"/>
  <c r="DY192"/>
  <c r="DZ192"/>
  <c r="EA192"/>
  <c r="DW193"/>
  <c r="DX193"/>
  <c r="DY193"/>
  <c r="DZ193"/>
  <c r="EA193"/>
  <c r="DW194"/>
  <c r="DX194"/>
  <c r="DY194"/>
  <c r="DZ194"/>
  <c r="EA194"/>
  <c r="DW195"/>
  <c r="DX195"/>
  <c r="DY195"/>
  <c r="DZ195"/>
  <c r="EA195"/>
  <c r="DW196"/>
  <c r="DX196"/>
  <c r="DY196"/>
  <c r="DZ196"/>
  <c r="EA196"/>
  <c r="DW197"/>
  <c r="DX197"/>
  <c r="DY197"/>
  <c r="DZ197"/>
  <c r="EA197"/>
  <c r="DW198"/>
  <c r="DX198"/>
  <c r="DY198"/>
  <c r="DZ198"/>
  <c r="EA198"/>
  <c r="DW199"/>
  <c r="DX199"/>
  <c r="DY199"/>
  <c r="DZ199"/>
  <c r="EA199"/>
  <c r="DW200"/>
  <c r="DX200"/>
  <c r="DY200"/>
  <c r="DZ200"/>
  <c r="EA200"/>
  <c r="DW201"/>
  <c r="DX201"/>
  <c r="DY201"/>
  <c r="DZ201"/>
  <c r="EA201"/>
  <c r="DW202"/>
  <c r="DX202"/>
  <c r="DY202"/>
  <c r="DZ202"/>
  <c r="EA202"/>
  <c r="DW203"/>
  <c r="DX203"/>
  <c r="DY203"/>
  <c r="DZ203"/>
  <c r="EA203"/>
  <c r="DW204"/>
  <c r="DX204"/>
  <c r="DY204"/>
  <c r="DZ204"/>
  <c r="EA204"/>
  <c r="DW205"/>
  <c r="DX205"/>
  <c r="DY205"/>
  <c r="DZ205"/>
  <c r="EA205"/>
  <c r="DW206"/>
  <c r="DX206"/>
  <c r="DY206"/>
  <c r="DZ206"/>
  <c r="EA206"/>
  <c r="DW207"/>
  <c r="DX207"/>
  <c r="DY207"/>
  <c r="DZ207"/>
  <c r="EA207"/>
  <c r="DW208"/>
  <c r="DX208"/>
  <c r="DY208"/>
  <c r="DZ208"/>
  <c r="EA208"/>
  <c r="DW209"/>
  <c r="DX209"/>
  <c r="DY209"/>
  <c r="DZ209"/>
  <c r="EA209"/>
  <c r="DW210"/>
  <c r="DX210"/>
  <c r="DY210"/>
  <c r="DZ210"/>
  <c r="DW211"/>
  <c r="DX211"/>
  <c r="DY211"/>
  <c r="DZ211"/>
  <c r="EA211"/>
  <c r="DW212"/>
  <c r="DX212"/>
  <c r="DY212"/>
  <c r="DZ212"/>
  <c r="EA212"/>
  <c r="DW213"/>
  <c r="DX213"/>
  <c r="DY213"/>
  <c r="DZ213"/>
  <c r="DW214"/>
  <c r="DX214"/>
  <c r="DY214"/>
  <c r="DW215"/>
  <c r="DX215"/>
  <c r="DY215"/>
  <c r="DZ215"/>
  <c r="EA215"/>
  <c r="DW216"/>
  <c r="EA216" s="1"/>
  <c r="DX216"/>
  <c r="DY216"/>
  <c r="DW217"/>
  <c r="EA217" s="1"/>
  <c r="DX217"/>
  <c r="DY217"/>
  <c r="DW218"/>
  <c r="DX218"/>
  <c r="DY218"/>
  <c r="DZ218"/>
  <c r="EA218"/>
  <c r="DW219"/>
  <c r="DX219"/>
  <c r="DY219"/>
  <c r="DZ219"/>
  <c r="EA219"/>
  <c r="DW220"/>
  <c r="DX220"/>
  <c r="DY220"/>
  <c r="DZ220"/>
  <c r="EA220"/>
  <c r="DW221"/>
  <c r="DX221"/>
  <c r="DY221"/>
  <c r="DZ221"/>
  <c r="EA221"/>
  <c r="DW222"/>
  <c r="DX222"/>
  <c r="DY222"/>
  <c r="DZ222"/>
  <c r="EA222"/>
  <c r="DW223"/>
  <c r="DX223"/>
  <c r="DY223"/>
  <c r="DZ223"/>
  <c r="EA223"/>
  <c r="DW224"/>
  <c r="DX224"/>
  <c r="DY224"/>
  <c r="DZ224"/>
  <c r="EA224"/>
  <c r="DW225"/>
  <c r="DX225"/>
  <c r="DY225"/>
  <c r="DZ225"/>
  <c r="EA225"/>
  <c r="DW226"/>
  <c r="DX226"/>
  <c r="DY226"/>
  <c r="DZ226"/>
  <c r="EA226"/>
  <c r="DW227"/>
  <c r="DX227"/>
  <c r="DY227"/>
  <c r="DZ227"/>
  <c r="EA227"/>
  <c r="DW228"/>
  <c r="DX228"/>
  <c r="DY228"/>
  <c r="DZ228"/>
  <c r="EA228"/>
  <c r="DW229"/>
  <c r="DX229"/>
  <c r="DY229"/>
  <c r="DZ229"/>
  <c r="EA229"/>
  <c r="DW230"/>
  <c r="DX230"/>
  <c r="DY230"/>
  <c r="DZ230"/>
  <c r="EA230"/>
  <c r="DW231"/>
  <c r="DX231"/>
  <c r="DY231"/>
  <c r="DZ231"/>
  <c r="EA231"/>
  <c r="DW232"/>
  <c r="DX232"/>
  <c r="DY232"/>
  <c r="DZ232"/>
  <c r="EA232"/>
  <c r="DW233"/>
  <c r="DX233"/>
  <c r="DY233"/>
  <c r="DZ233"/>
  <c r="EA233"/>
  <c r="DW234"/>
  <c r="DX234"/>
  <c r="DY234"/>
  <c r="DZ234"/>
  <c r="DW235"/>
  <c r="DX235"/>
  <c r="DY235"/>
  <c r="DZ235"/>
  <c r="DW236"/>
  <c r="DX236"/>
  <c r="DY236"/>
  <c r="DZ236"/>
  <c r="DW237"/>
  <c r="DX237"/>
  <c r="DY237"/>
  <c r="DZ237"/>
  <c r="EA237"/>
  <c r="DW238"/>
  <c r="DX238"/>
  <c r="DY238"/>
  <c r="DZ238"/>
  <c r="EA238"/>
  <c r="DW239"/>
  <c r="DX239"/>
  <c r="DY239"/>
  <c r="DZ239"/>
  <c r="EA239"/>
  <c r="DW240"/>
  <c r="DX240"/>
  <c r="DY240"/>
  <c r="DZ240"/>
  <c r="EA240"/>
  <c r="DW241"/>
  <c r="DX241"/>
  <c r="DY241"/>
  <c r="DZ241"/>
  <c r="EA241"/>
  <c r="DW242"/>
  <c r="DX242"/>
  <c r="DY242"/>
  <c r="DZ242"/>
  <c r="EA242"/>
  <c r="DW243"/>
  <c r="DX243"/>
  <c r="DY243"/>
  <c r="DZ243"/>
  <c r="EA243"/>
  <c r="DW244"/>
  <c r="DX244"/>
  <c r="DY244"/>
  <c r="DZ244"/>
  <c r="EA244"/>
  <c r="DW245"/>
  <c r="DX245"/>
  <c r="DY245"/>
  <c r="DZ245"/>
  <c r="EA245"/>
  <c r="DW246"/>
  <c r="EA246" s="1"/>
  <c r="DX246"/>
  <c r="DY246"/>
  <c r="DZ246"/>
  <c r="DW247"/>
  <c r="DX247"/>
  <c r="DY247"/>
  <c r="DZ247"/>
  <c r="DW248"/>
  <c r="DX248"/>
  <c r="DY248"/>
  <c r="DZ248"/>
  <c r="DW249"/>
  <c r="DX249"/>
  <c r="DY249"/>
  <c r="DZ249"/>
  <c r="EA249"/>
  <c r="DW250"/>
  <c r="DX250"/>
  <c r="DY250"/>
  <c r="DZ250"/>
  <c r="DW251"/>
  <c r="DX251"/>
  <c r="DY251"/>
  <c r="DZ251"/>
  <c r="DW252"/>
  <c r="DX252"/>
  <c r="DY252"/>
  <c r="DZ252"/>
  <c r="DW253"/>
  <c r="DX253"/>
  <c r="DY253"/>
  <c r="DZ253"/>
  <c r="EA253"/>
  <c r="DW254"/>
  <c r="DX254"/>
  <c r="DY254"/>
  <c r="DZ254"/>
  <c r="EA254"/>
  <c r="DW255"/>
  <c r="DX255"/>
  <c r="DY255"/>
  <c r="DZ255"/>
  <c r="EA255"/>
  <c r="DW256"/>
  <c r="DX256"/>
  <c r="DY256"/>
  <c r="DZ256"/>
  <c r="DW257"/>
  <c r="DX257"/>
  <c r="DY257"/>
  <c r="DZ257"/>
  <c r="EA257"/>
  <c r="DW258"/>
  <c r="DX258"/>
  <c r="DY258"/>
  <c r="DZ258"/>
  <c r="EA258"/>
  <c r="DW259"/>
  <c r="DX259"/>
  <c r="DY259"/>
  <c r="DZ259"/>
  <c r="EA259"/>
  <c r="DW260"/>
  <c r="DX260"/>
  <c r="DY260"/>
  <c r="DZ260"/>
  <c r="EA260"/>
  <c r="DW261"/>
  <c r="DX261"/>
  <c r="DY261"/>
  <c r="DZ261"/>
  <c r="EA261"/>
  <c r="DW262"/>
  <c r="DX262"/>
  <c r="DY262"/>
  <c r="DZ262"/>
  <c r="EA262"/>
  <c r="DW263"/>
  <c r="DX263"/>
  <c r="DY263"/>
  <c r="DZ263"/>
  <c r="EA263"/>
  <c r="DW264"/>
  <c r="DX264"/>
  <c r="DY264"/>
  <c r="DZ264"/>
  <c r="EA264"/>
  <c r="DW265"/>
  <c r="DX265"/>
  <c r="DY265"/>
  <c r="DZ265"/>
  <c r="DW266"/>
  <c r="DX266"/>
  <c r="DY266"/>
  <c r="DZ266"/>
  <c r="EA266"/>
  <c r="DW267"/>
  <c r="DX267"/>
  <c r="DY267"/>
  <c r="DZ267"/>
  <c r="EA267"/>
  <c r="DW268"/>
  <c r="DX268"/>
  <c r="DY268"/>
  <c r="DZ268"/>
  <c r="EA268"/>
  <c r="DW269"/>
  <c r="DX269"/>
  <c r="DY269"/>
  <c r="DZ269"/>
  <c r="EA269"/>
  <c r="DW270"/>
  <c r="DX270"/>
  <c r="DY270"/>
  <c r="DZ270"/>
  <c r="DW271"/>
  <c r="DX271"/>
  <c r="DY271"/>
  <c r="DZ271"/>
  <c r="EA271"/>
  <c r="DW272"/>
  <c r="DX272"/>
  <c r="DY272"/>
  <c r="DZ272"/>
  <c r="EA272"/>
  <c r="DW273"/>
  <c r="DX273"/>
  <c r="DY273"/>
  <c r="DZ273"/>
  <c r="EA273"/>
  <c r="DW274"/>
  <c r="DX274"/>
  <c r="DY274"/>
  <c r="DZ274"/>
  <c r="EA274"/>
  <c r="DW275"/>
  <c r="EA275" s="1"/>
  <c r="DX275"/>
  <c r="DY275"/>
  <c r="DW276"/>
  <c r="DX276"/>
  <c r="DY276"/>
  <c r="DZ276"/>
  <c r="EA276"/>
  <c r="DW277"/>
  <c r="DX277"/>
  <c r="DY277"/>
  <c r="DZ277"/>
  <c r="EA277"/>
  <c r="DW278"/>
  <c r="DX278"/>
  <c r="DY278"/>
  <c r="DZ278"/>
  <c r="EA278"/>
  <c r="DW279"/>
  <c r="DX279"/>
  <c r="DY279"/>
  <c r="DZ279"/>
  <c r="EA279"/>
  <c r="DW280"/>
  <c r="DX280"/>
  <c r="DY280"/>
  <c r="DZ280"/>
  <c r="EA280"/>
  <c r="DW281"/>
  <c r="DX281"/>
  <c r="DY281"/>
  <c r="DZ281"/>
  <c r="EA281"/>
  <c r="DW282"/>
  <c r="DX282"/>
  <c r="DY282"/>
  <c r="DZ282"/>
  <c r="EA282"/>
  <c r="DW283"/>
  <c r="DX283"/>
  <c r="DY283"/>
  <c r="DZ283"/>
  <c r="EA283"/>
  <c r="DW284"/>
  <c r="EA284" s="1"/>
  <c r="DX284"/>
  <c r="DY284"/>
  <c r="DW285"/>
  <c r="DX285"/>
  <c r="DY285"/>
  <c r="DZ285"/>
  <c r="EA285"/>
  <c r="DW286"/>
  <c r="DX286"/>
  <c r="DY286"/>
  <c r="DZ286"/>
  <c r="EA286"/>
  <c r="DW287"/>
  <c r="DX287"/>
  <c r="DY287"/>
  <c r="DZ287"/>
  <c r="EA287"/>
  <c r="DW288"/>
  <c r="DX288"/>
  <c r="DY288"/>
  <c r="DZ288"/>
  <c r="EA288"/>
  <c r="DW289"/>
  <c r="DX289"/>
  <c r="DY289"/>
  <c r="DZ289"/>
  <c r="EA289"/>
  <c r="DW290"/>
  <c r="DX290"/>
  <c r="DY290"/>
  <c r="DZ290"/>
  <c r="EA290"/>
  <c r="DW291"/>
  <c r="DX291"/>
  <c r="DY291"/>
  <c r="DZ291"/>
  <c r="EA291"/>
  <c r="DW292"/>
  <c r="DX292"/>
  <c r="DY292"/>
  <c r="DZ292"/>
  <c r="EA292"/>
  <c r="DW293"/>
  <c r="DX293"/>
  <c r="DY293"/>
  <c r="DZ293"/>
  <c r="EA293"/>
  <c r="DW294"/>
  <c r="DX294"/>
  <c r="DY294"/>
  <c r="DZ294"/>
  <c r="EA294"/>
  <c r="DW295"/>
  <c r="DX295"/>
  <c r="DY295"/>
  <c r="DZ295"/>
  <c r="EA295"/>
  <c r="DW296"/>
  <c r="DX296"/>
  <c r="DY296"/>
  <c r="DZ296"/>
  <c r="EA296"/>
  <c r="DW297"/>
  <c r="DX297"/>
  <c r="DY297"/>
  <c r="DZ297"/>
  <c r="EA297"/>
  <c r="DW298"/>
  <c r="DX298"/>
  <c r="DY298"/>
  <c r="DZ298"/>
  <c r="EA298"/>
  <c r="DW299"/>
  <c r="DX299"/>
  <c r="DY299"/>
  <c r="DZ299"/>
  <c r="EA299"/>
  <c r="DW300"/>
  <c r="DX300"/>
  <c r="DY300"/>
  <c r="DZ300"/>
  <c r="EA300"/>
  <c r="DW301"/>
  <c r="DX301"/>
  <c r="DY301"/>
  <c r="DZ301"/>
  <c r="EA301"/>
  <c r="DW302"/>
  <c r="DX302"/>
  <c r="DY302"/>
  <c r="DZ302"/>
  <c r="EA302"/>
  <c r="DW303"/>
  <c r="DX303"/>
  <c r="DY303"/>
  <c r="DZ303"/>
  <c r="EA303"/>
  <c r="DW304"/>
  <c r="DX304"/>
  <c r="DY304"/>
  <c r="DZ304"/>
  <c r="EA304"/>
  <c r="DW305"/>
  <c r="DX305"/>
  <c r="DY305"/>
  <c r="DZ305"/>
  <c r="EA305"/>
  <c r="DW306"/>
  <c r="DX306"/>
  <c r="DY306"/>
  <c r="DZ306"/>
  <c r="EA306"/>
  <c r="DW307"/>
  <c r="DX307"/>
  <c r="DY307"/>
  <c r="DZ307"/>
  <c r="EA307"/>
  <c r="DW308"/>
  <c r="DX308"/>
  <c r="DY308"/>
  <c r="DZ308"/>
  <c r="EA308"/>
  <c r="DW309"/>
  <c r="DX309"/>
  <c r="DY309"/>
  <c r="DZ309"/>
  <c r="EA309"/>
  <c r="DW310"/>
  <c r="DX310"/>
  <c r="DY310"/>
  <c r="DZ310"/>
  <c r="EA310"/>
  <c r="DW311"/>
  <c r="DX311"/>
  <c r="DY311"/>
  <c r="DZ311"/>
  <c r="EA311"/>
  <c r="DW312"/>
  <c r="DX312"/>
  <c r="DY312"/>
  <c r="DZ312"/>
  <c r="EA312"/>
  <c r="DW313"/>
  <c r="DX313"/>
  <c r="DY313"/>
  <c r="DZ313"/>
  <c r="EA313"/>
  <c r="DW314"/>
  <c r="DX314"/>
  <c r="DY314"/>
  <c r="DZ314"/>
  <c r="EA314"/>
  <c r="DW315"/>
  <c r="DX315"/>
  <c r="DY315"/>
  <c r="DZ315"/>
  <c r="EA315"/>
  <c r="DW316"/>
  <c r="DX316"/>
  <c r="DY316"/>
  <c r="DZ316"/>
  <c r="EA316"/>
  <c r="DW317"/>
  <c r="DX317"/>
  <c r="DY317"/>
  <c r="DZ317"/>
  <c r="EA317"/>
  <c r="DW318"/>
  <c r="DX318"/>
  <c r="DY318"/>
  <c r="DZ318"/>
  <c r="EA318"/>
  <c r="DW319"/>
  <c r="DX319"/>
  <c r="DY319"/>
  <c r="DZ319"/>
  <c r="EA319"/>
  <c r="DW320"/>
  <c r="DX320"/>
  <c r="DY320"/>
  <c r="DZ320"/>
  <c r="EA320"/>
  <c r="DW321"/>
  <c r="DX321"/>
  <c r="DY321"/>
  <c r="DZ321"/>
  <c r="EA321"/>
  <c r="DW322"/>
  <c r="DX322"/>
  <c r="DY322"/>
  <c r="DZ322"/>
  <c r="EA322"/>
  <c r="DW323"/>
  <c r="DX323"/>
  <c r="DY323"/>
  <c r="DZ323"/>
  <c r="EA323"/>
  <c r="DW324"/>
  <c r="DX324"/>
  <c r="DY324"/>
  <c r="DZ324"/>
  <c r="EA324"/>
  <c r="DW325"/>
  <c r="DX325"/>
  <c r="DY325"/>
  <c r="DZ325"/>
  <c r="EA325"/>
  <c r="DW326"/>
  <c r="DX326"/>
  <c r="DY326"/>
  <c r="DZ326"/>
  <c r="EA326"/>
  <c r="DW327"/>
  <c r="DX327"/>
  <c r="DY327"/>
  <c r="DZ327"/>
  <c r="EA327"/>
  <c r="DW328"/>
  <c r="DX328"/>
  <c r="DY328"/>
  <c r="DZ328"/>
  <c r="EA328"/>
  <c r="DW329"/>
  <c r="DX329"/>
  <c r="DY329"/>
  <c r="DZ329"/>
  <c r="EA329"/>
  <c r="DW330"/>
  <c r="DX330"/>
  <c r="DY330"/>
  <c r="DZ330"/>
  <c r="EA330"/>
  <c r="DW331"/>
  <c r="DX331"/>
  <c r="DY331"/>
  <c r="DZ331"/>
  <c r="EA331"/>
  <c r="DW332"/>
  <c r="DX332"/>
  <c r="DY332"/>
  <c r="DZ332"/>
  <c r="EA332"/>
  <c r="DW333"/>
  <c r="DX333"/>
  <c r="DY333"/>
  <c r="DZ333"/>
  <c r="EA333"/>
  <c r="DW334"/>
  <c r="DX334"/>
  <c r="DY334"/>
  <c r="DZ334"/>
  <c r="EA334"/>
  <c r="DW335"/>
  <c r="DX335"/>
  <c r="DY335"/>
  <c r="DZ335"/>
  <c r="EA335"/>
  <c r="DW336"/>
  <c r="DX336"/>
  <c r="DY336"/>
  <c r="DZ336"/>
  <c r="EA336"/>
  <c r="DW337"/>
  <c r="DX337"/>
  <c r="DY337"/>
  <c r="DZ337"/>
  <c r="EA337"/>
  <c r="DW338"/>
  <c r="DX338"/>
  <c r="DY338"/>
  <c r="DZ338"/>
  <c r="EA338"/>
  <c r="DW339"/>
  <c r="DX339"/>
  <c r="DY339"/>
  <c r="DZ339"/>
  <c r="EA339"/>
  <c r="DW340"/>
  <c r="DX340"/>
  <c r="DY340"/>
  <c r="DZ340"/>
  <c r="EA340"/>
  <c r="DW341"/>
  <c r="DX341"/>
  <c r="DY341"/>
  <c r="DZ341"/>
  <c r="EA341"/>
  <c r="DW342"/>
  <c r="DX342"/>
  <c r="DY342"/>
  <c r="DZ342"/>
  <c r="EA342"/>
  <c r="DW343"/>
  <c r="DX343"/>
  <c r="DY343"/>
  <c r="DZ343"/>
  <c r="EA343"/>
  <c r="DW344"/>
  <c r="DX344"/>
  <c r="DY344"/>
  <c r="DZ344"/>
  <c r="EA344"/>
  <c r="DW345"/>
  <c r="DX345"/>
  <c r="DY345"/>
  <c r="DZ345"/>
  <c r="EA345"/>
  <c r="DW346"/>
  <c r="DX346"/>
  <c r="DY346"/>
  <c r="DZ346"/>
  <c r="EA346"/>
  <c r="DW347"/>
  <c r="DX347"/>
  <c r="DY347"/>
  <c r="DZ347"/>
  <c r="EA347"/>
  <c r="DW348"/>
  <c r="DX348"/>
  <c r="DY348"/>
  <c r="DZ348"/>
  <c r="EA348"/>
  <c r="DW349"/>
  <c r="DX349"/>
  <c r="DY349"/>
  <c r="DZ349"/>
  <c r="EA349"/>
  <c r="DW350"/>
  <c r="DX350"/>
  <c r="DY350"/>
  <c r="DZ350"/>
  <c r="EA350"/>
  <c r="DW351"/>
  <c r="DX351"/>
  <c r="DY351"/>
  <c r="DZ351"/>
  <c r="EA351"/>
  <c r="DW352"/>
  <c r="DX352"/>
  <c r="DY352"/>
  <c r="DZ352"/>
  <c r="EA352"/>
  <c r="DW353"/>
  <c r="DX353"/>
  <c r="DY353"/>
  <c r="DZ353"/>
  <c r="EA353"/>
  <c r="DW354"/>
  <c r="EA354" s="1"/>
  <c r="DX354"/>
  <c r="DY354"/>
  <c r="DZ354"/>
  <c r="DW355"/>
  <c r="DX355"/>
  <c r="DY355"/>
  <c r="DZ355"/>
  <c r="EA355"/>
  <c r="DW356"/>
  <c r="DX356"/>
  <c r="DY356"/>
  <c r="DZ356"/>
  <c r="EA356"/>
  <c r="DW357"/>
  <c r="DX357"/>
  <c r="DY357"/>
  <c r="DZ357"/>
  <c r="EA357"/>
  <c r="DW358"/>
  <c r="DX358"/>
  <c r="DY358"/>
  <c r="DZ358"/>
  <c r="EA358"/>
  <c r="DW359"/>
  <c r="DX359"/>
  <c r="DY359"/>
  <c r="DZ359"/>
  <c r="EA359"/>
  <c r="DW360"/>
  <c r="DX360"/>
  <c r="DY360"/>
  <c r="DZ360"/>
  <c r="EA360"/>
  <c r="DW361"/>
  <c r="DX361"/>
  <c r="DY361"/>
  <c r="DZ361"/>
  <c r="EA361"/>
  <c r="DW362"/>
  <c r="DX362"/>
  <c r="DY362"/>
  <c r="DZ362"/>
  <c r="EA362"/>
  <c r="DW363"/>
  <c r="DX363"/>
  <c r="DY363"/>
  <c r="DZ363"/>
  <c r="EA363"/>
  <c r="DW364"/>
  <c r="DX364"/>
  <c r="DY364"/>
  <c r="DZ364"/>
  <c r="EA364"/>
  <c r="DW365"/>
  <c r="DX365"/>
  <c r="DY365"/>
  <c r="DZ365"/>
  <c r="EA365"/>
  <c r="DW366"/>
  <c r="EA366" s="1"/>
  <c r="DX366"/>
  <c r="DY366"/>
  <c r="DZ366"/>
  <c r="DW367"/>
  <c r="DX367"/>
  <c r="DY367"/>
  <c r="DZ367"/>
  <c r="DW368"/>
  <c r="EA368" s="1"/>
  <c r="DX368"/>
  <c r="DY368"/>
  <c r="DZ368"/>
  <c r="DW369"/>
  <c r="EA369" s="1"/>
  <c r="DX369"/>
  <c r="DY369"/>
  <c r="DZ369"/>
  <c r="DW370"/>
  <c r="DX370"/>
  <c r="DY370"/>
  <c r="DZ370"/>
  <c r="EA370"/>
  <c r="DW371"/>
  <c r="EA371" s="1"/>
  <c r="DX371"/>
  <c r="DY371"/>
  <c r="DZ371"/>
  <c r="DW372"/>
  <c r="EA372" s="1"/>
  <c r="DX372"/>
  <c r="DY372"/>
  <c r="DZ372"/>
  <c r="DW373"/>
  <c r="EA373" s="1"/>
  <c r="DX373"/>
  <c r="DY373"/>
  <c r="DZ373"/>
  <c r="DW374"/>
  <c r="DX374"/>
  <c r="DY374"/>
  <c r="DZ374"/>
  <c r="EA374"/>
  <c r="DW375"/>
  <c r="EA375" s="1"/>
  <c r="DX375"/>
  <c r="DY375"/>
  <c r="DZ375"/>
  <c r="DW376"/>
  <c r="EA376" s="1"/>
  <c r="DX376"/>
  <c r="DY376"/>
  <c r="DZ376"/>
  <c r="DW377"/>
  <c r="EA377" s="1"/>
  <c r="DX377"/>
  <c r="DY377"/>
  <c r="DZ377"/>
  <c r="DW378"/>
  <c r="EA378" s="1"/>
  <c r="DX378"/>
  <c r="DY378"/>
  <c r="DZ378"/>
  <c r="DW379"/>
  <c r="EA379" s="1"/>
  <c r="DX379"/>
  <c r="DY379"/>
  <c r="DZ379"/>
  <c r="DW380"/>
  <c r="EA380" s="1"/>
  <c r="DX380"/>
  <c r="DY380"/>
  <c r="DZ380"/>
  <c r="DW381"/>
  <c r="EA381" s="1"/>
  <c r="DX381"/>
  <c r="DY381"/>
  <c r="DZ381"/>
  <c r="DW382"/>
  <c r="EA382" s="1"/>
  <c r="DX382"/>
  <c r="DY382"/>
  <c r="DZ382"/>
  <c r="DW383"/>
  <c r="DX383"/>
  <c r="DY383"/>
  <c r="DZ383"/>
  <c r="DW384"/>
  <c r="EA384" s="1"/>
  <c r="DX384"/>
  <c r="DY384"/>
  <c r="DZ384"/>
  <c r="DW385"/>
  <c r="EA385" s="1"/>
  <c r="DX385"/>
  <c r="DY385"/>
  <c r="DZ385"/>
  <c r="DW386"/>
  <c r="EA386" s="1"/>
  <c r="DX386"/>
  <c r="DY386"/>
  <c r="DZ386"/>
  <c r="DW387"/>
  <c r="EA387" s="1"/>
  <c r="DX387"/>
  <c r="DY387"/>
  <c r="DZ387"/>
  <c r="DW388"/>
  <c r="DX388"/>
  <c r="DY388"/>
  <c r="DZ388"/>
  <c r="EA388"/>
  <c r="DW389"/>
  <c r="DX389"/>
  <c r="DY389"/>
  <c r="DZ389"/>
  <c r="EA389"/>
  <c r="DW390"/>
  <c r="DX390"/>
  <c r="DY390"/>
  <c r="DZ390"/>
  <c r="EA390"/>
  <c r="DW391"/>
  <c r="DX391"/>
  <c r="DY391"/>
  <c r="DZ391"/>
  <c r="EA391"/>
  <c r="DW392"/>
  <c r="DX392"/>
  <c r="DY392"/>
  <c r="DZ392"/>
  <c r="EA392"/>
  <c r="DW393"/>
  <c r="DX393"/>
  <c r="DY393"/>
  <c r="DZ393"/>
  <c r="EA393"/>
  <c r="DW394"/>
  <c r="DX394"/>
  <c r="DY394"/>
  <c r="DZ394"/>
  <c r="EA394"/>
  <c r="DW395"/>
  <c r="EA395" s="1"/>
  <c r="DX395"/>
  <c r="DY395"/>
  <c r="DZ395"/>
  <c r="DW396"/>
  <c r="DX396"/>
  <c r="DY396"/>
  <c r="DZ396"/>
  <c r="EA396"/>
  <c r="DW397"/>
  <c r="DX397"/>
  <c r="DY397"/>
  <c r="DZ397"/>
  <c r="EA397"/>
  <c r="DW398"/>
  <c r="DX398"/>
  <c r="DY398"/>
  <c r="DZ398"/>
  <c r="EA398"/>
  <c r="DW399"/>
  <c r="EA399" s="1"/>
  <c r="DX399"/>
  <c r="DY399"/>
  <c r="DZ399"/>
  <c r="DW400"/>
  <c r="EA400" s="1"/>
  <c r="DX400"/>
  <c r="DY400"/>
  <c r="DZ400"/>
  <c r="DW401"/>
  <c r="DX401"/>
  <c r="DY401"/>
  <c r="DZ401"/>
  <c r="EA401"/>
  <c r="DW402"/>
  <c r="DX402"/>
  <c r="DY402"/>
  <c r="DZ402"/>
  <c r="EA402"/>
  <c r="DW403"/>
  <c r="EA403" s="1"/>
  <c r="DX403"/>
  <c r="DY403"/>
  <c r="DZ403"/>
  <c r="DW404"/>
  <c r="DX404"/>
  <c r="DY404"/>
  <c r="DZ404"/>
  <c r="EA404"/>
  <c r="DW405"/>
  <c r="EA405" s="1"/>
  <c r="DX405"/>
  <c r="DY405"/>
  <c r="DZ405"/>
  <c r="DW406"/>
  <c r="EA406" s="1"/>
  <c r="DX406"/>
  <c r="DY406"/>
  <c r="DZ406"/>
  <c r="DW407"/>
  <c r="EA407" s="1"/>
  <c r="DX407"/>
  <c r="DY407"/>
  <c r="DZ407"/>
  <c r="DW408"/>
  <c r="DX408"/>
  <c r="DY408"/>
  <c r="DZ408"/>
  <c r="EA408"/>
  <c r="DW409"/>
  <c r="DX409"/>
  <c r="DY409"/>
  <c r="DZ409"/>
  <c r="EA409"/>
  <c r="DW410"/>
  <c r="DX410"/>
  <c r="DY410"/>
  <c r="DZ410"/>
  <c r="EA410"/>
  <c r="DW411"/>
  <c r="EA411" s="1"/>
  <c r="DX411"/>
  <c r="DY411"/>
  <c r="DZ411"/>
  <c r="DW412"/>
  <c r="EA412" s="1"/>
  <c r="DX412"/>
  <c r="DY412"/>
  <c r="DZ412"/>
  <c r="DW413"/>
  <c r="EA413" s="1"/>
  <c r="DX413"/>
  <c r="DY413"/>
  <c r="DZ413"/>
  <c r="DW414"/>
  <c r="EA414" s="1"/>
  <c r="DX414"/>
  <c r="DY414"/>
  <c r="DZ414"/>
  <c r="DW415"/>
  <c r="EA415" s="1"/>
  <c r="DX415"/>
  <c r="DY415"/>
  <c r="DZ415"/>
  <c r="DW416"/>
  <c r="EA416" s="1"/>
  <c r="DX416"/>
  <c r="DY416"/>
  <c r="DZ416"/>
  <c r="DW417"/>
  <c r="EA417" s="1"/>
  <c r="DX417"/>
  <c r="DY417"/>
  <c r="DZ417"/>
  <c r="DW418"/>
  <c r="EA418" s="1"/>
  <c r="DX418"/>
  <c r="DY418"/>
  <c r="DZ418"/>
  <c r="DW419"/>
  <c r="DX419"/>
  <c r="DY419"/>
  <c r="DZ419"/>
  <c r="EA419"/>
  <c r="DW420"/>
  <c r="EA420" s="1"/>
  <c r="DX420"/>
  <c r="DY420"/>
  <c r="DZ420"/>
  <c r="DW421"/>
  <c r="EA421" s="1"/>
  <c r="DX421"/>
  <c r="DY421"/>
  <c r="DZ421"/>
  <c r="DW422"/>
  <c r="EA422" s="1"/>
  <c r="DX422"/>
  <c r="DY422"/>
  <c r="DZ422"/>
  <c r="DW423"/>
  <c r="DX423"/>
  <c r="DY423"/>
  <c r="DZ423"/>
  <c r="EA423"/>
  <c r="DW424"/>
  <c r="EA424" s="1"/>
  <c r="DX424"/>
  <c r="DY424"/>
  <c r="DZ424"/>
  <c r="DW425"/>
  <c r="EA425" s="1"/>
  <c r="DX425"/>
  <c r="DY425"/>
  <c r="DZ425"/>
  <c r="DW426"/>
  <c r="EA426" s="1"/>
  <c r="DX426"/>
  <c r="DY426"/>
  <c r="DZ426"/>
  <c r="DW427"/>
  <c r="EA427" s="1"/>
  <c r="DX427"/>
  <c r="DY427"/>
  <c r="DZ427"/>
  <c r="DW428"/>
  <c r="EA428" s="1"/>
  <c r="DX428"/>
  <c r="DY428"/>
  <c r="DZ428"/>
  <c r="DW429"/>
  <c r="EA429" s="1"/>
  <c r="DX429"/>
  <c r="DY429"/>
  <c r="DZ429"/>
  <c r="DW430"/>
  <c r="EA430" s="1"/>
  <c r="DX430"/>
  <c r="DY430"/>
  <c r="DZ430"/>
  <c r="DW431"/>
  <c r="EA431" s="1"/>
  <c r="DX431"/>
  <c r="DY431"/>
  <c r="DZ431"/>
  <c r="DW432"/>
  <c r="EA432" s="1"/>
  <c r="DX432"/>
  <c r="DY432"/>
  <c r="DZ432"/>
  <c r="DW433"/>
  <c r="EA433" s="1"/>
  <c r="DX433"/>
  <c r="DY433"/>
  <c r="DZ433"/>
  <c r="DW434"/>
  <c r="EA434" s="1"/>
  <c r="DX434"/>
  <c r="DY434"/>
  <c r="DZ434"/>
  <c r="DW435"/>
  <c r="EA435" s="1"/>
  <c r="DX435"/>
  <c r="DY435"/>
  <c r="DZ435"/>
  <c r="DW436"/>
  <c r="EA436" s="1"/>
  <c r="DX436"/>
  <c r="DY436"/>
  <c r="DZ436"/>
  <c r="DW437"/>
  <c r="EA437" s="1"/>
  <c r="DX437"/>
  <c r="DY437"/>
  <c r="DZ437"/>
  <c r="DW438"/>
  <c r="EA438" s="1"/>
  <c r="DX438"/>
  <c r="DY438"/>
  <c r="DZ438"/>
  <c r="DW439"/>
  <c r="EA439" s="1"/>
  <c r="DX439"/>
  <c r="DY439"/>
  <c r="DZ439"/>
  <c r="DW440"/>
  <c r="EA440" s="1"/>
  <c r="DX440"/>
  <c r="DY440"/>
  <c r="DZ440"/>
  <c r="DW441"/>
  <c r="EA441" s="1"/>
  <c r="DX441"/>
  <c r="DY441"/>
  <c r="DZ441"/>
  <c r="DW442"/>
  <c r="EA442" s="1"/>
  <c r="DX442"/>
  <c r="DY442"/>
  <c r="DZ442"/>
  <c r="DW443"/>
  <c r="EA443" s="1"/>
  <c r="DX443"/>
  <c r="DY443"/>
  <c r="DZ443"/>
  <c r="DW444"/>
  <c r="EA444" s="1"/>
  <c r="DX444"/>
  <c r="DY444"/>
  <c r="DZ444"/>
  <c r="DW445"/>
  <c r="EA445" s="1"/>
  <c r="DX445"/>
  <c r="DY445"/>
  <c r="DZ445"/>
  <c r="DW446"/>
  <c r="EA446" s="1"/>
  <c r="DX446"/>
  <c r="DY446"/>
  <c r="DZ446"/>
  <c r="DW57"/>
  <c r="EA57" s="1"/>
  <c r="DX57"/>
  <c r="DY57"/>
  <c r="DZ57"/>
  <c r="DW58"/>
  <c r="EA58" s="1"/>
  <c r="DX58"/>
  <c r="DY58"/>
  <c r="DZ58"/>
  <c r="DW59"/>
  <c r="DX59"/>
  <c r="DY59"/>
  <c r="DZ59"/>
  <c r="DW60"/>
  <c r="EA60" s="1"/>
  <c r="DX60"/>
  <c r="DY60"/>
  <c r="DZ60"/>
  <c r="DW61"/>
  <c r="EA61" s="1"/>
  <c r="DX61"/>
  <c r="DY61"/>
  <c r="DZ61"/>
  <c r="DW62"/>
  <c r="EA62" s="1"/>
  <c r="DX62"/>
  <c r="DY62"/>
  <c r="DZ62"/>
  <c r="DW63"/>
  <c r="EA63" s="1"/>
  <c r="DX63"/>
  <c r="DY63"/>
  <c r="DZ63"/>
  <c r="DW64"/>
  <c r="DX64"/>
  <c r="DY64"/>
  <c r="DZ64"/>
  <c r="DW65"/>
  <c r="EA65" s="1"/>
  <c r="DX65"/>
  <c r="DY65"/>
  <c r="DZ65"/>
  <c r="DW66"/>
  <c r="DX66"/>
  <c r="DY66"/>
  <c r="DZ66"/>
  <c r="DW67"/>
  <c r="EA67" s="1"/>
  <c r="DX67"/>
  <c r="DY67"/>
  <c r="DZ67"/>
  <c r="DW68"/>
  <c r="EA68" s="1"/>
  <c r="DX68"/>
  <c r="DY68"/>
  <c r="DZ68"/>
  <c r="DW50"/>
  <c r="EA50" s="1"/>
  <c r="DX50"/>
  <c r="DY50"/>
  <c r="DZ50"/>
  <c r="DW51"/>
  <c r="EA51" s="1"/>
  <c r="DX51"/>
  <c r="DY51"/>
  <c r="DZ51"/>
  <c r="DW52"/>
  <c r="EA52" s="1"/>
  <c r="DX52"/>
  <c r="DY52"/>
  <c r="DZ52"/>
  <c r="DW53"/>
  <c r="EA53" s="1"/>
  <c r="DX53"/>
  <c r="DY53"/>
  <c r="DZ53"/>
  <c r="DW54"/>
  <c r="EA54" s="1"/>
  <c r="DX54"/>
  <c r="DY54"/>
  <c r="DZ54"/>
  <c r="DW55"/>
  <c r="EA55" s="1"/>
  <c r="DX55"/>
  <c r="DY55"/>
  <c r="DZ55"/>
  <c r="DW56"/>
  <c r="EA56" s="1"/>
  <c r="DX56"/>
  <c r="DY56"/>
  <c r="DZ56"/>
  <c r="DW42"/>
  <c r="EA42" s="1"/>
  <c r="DX42"/>
  <c r="DY42"/>
  <c r="DZ42"/>
  <c r="DW43"/>
  <c r="EA43" s="1"/>
  <c r="DX43"/>
  <c r="DY43"/>
  <c r="DZ43"/>
  <c r="DW44"/>
  <c r="EA44" s="1"/>
  <c r="DX44"/>
  <c r="DY44"/>
  <c r="DZ44"/>
  <c r="DW45"/>
  <c r="EA45" s="1"/>
  <c r="DX45"/>
  <c r="DY45"/>
  <c r="DZ45"/>
  <c r="DW46"/>
  <c r="EA46" s="1"/>
  <c r="DX46"/>
  <c r="DY46"/>
  <c r="DZ46"/>
  <c r="DW47"/>
  <c r="EA47" s="1"/>
  <c r="DX47"/>
  <c r="DY47"/>
  <c r="DZ47"/>
  <c r="DW48"/>
  <c r="EA48" s="1"/>
  <c r="DX48"/>
  <c r="DY48"/>
  <c r="DZ48"/>
  <c r="DW49"/>
  <c r="EA49" s="1"/>
  <c r="DX49"/>
  <c r="DY49"/>
  <c r="DZ49"/>
  <c r="DW34"/>
  <c r="EA34" s="1"/>
  <c r="DX34"/>
  <c r="DY34"/>
  <c r="DZ34"/>
  <c r="DW35"/>
  <c r="EA35" s="1"/>
  <c r="DX35"/>
  <c r="DY35"/>
  <c r="DZ35"/>
  <c r="DW36"/>
  <c r="EA36" s="1"/>
  <c r="DX36"/>
  <c r="DY36"/>
  <c r="DZ36"/>
  <c r="DW37"/>
  <c r="EA37" s="1"/>
  <c r="DX37"/>
  <c r="DY37"/>
  <c r="DZ37"/>
  <c r="DW38"/>
  <c r="EA38" s="1"/>
  <c r="DX38"/>
  <c r="DY38"/>
  <c r="DZ38"/>
  <c r="DW39"/>
  <c r="EA39" s="1"/>
  <c r="DX39"/>
  <c r="DY39"/>
  <c r="DZ39"/>
  <c r="DW40"/>
  <c r="EA40" s="1"/>
  <c r="DX40"/>
  <c r="DY40"/>
  <c r="DZ40"/>
  <c r="DW41"/>
  <c r="EA41" s="1"/>
  <c r="DX41"/>
  <c r="DY41"/>
  <c r="DZ41"/>
  <c r="DW26"/>
  <c r="EA26" s="1"/>
  <c r="DX26"/>
  <c r="DY26"/>
  <c r="DZ26"/>
  <c r="DW27"/>
  <c r="EA27" s="1"/>
  <c r="DX27"/>
  <c r="DY27"/>
  <c r="DZ27"/>
  <c r="DW28"/>
  <c r="EA28" s="1"/>
  <c r="DX28"/>
  <c r="DY28"/>
  <c r="DZ28"/>
  <c r="DW29"/>
  <c r="EA29" s="1"/>
  <c r="DX29"/>
  <c r="DY29"/>
  <c r="DZ29"/>
  <c r="DW30"/>
  <c r="EA30" s="1"/>
  <c r="DX30"/>
  <c r="DY30"/>
  <c r="DZ30"/>
  <c r="DW31"/>
  <c r="EA31" s="1"/>
  <c r="DX31"/>
  <c r="DY31"/>
  <c r="DZ31"/>
  <c r="DW32"/>
  <c r="EA32" s="1"/>
  <c r="DX32"/>
  <c r="DY32"/>
  <c r="DZ32"/>
  <c r="DW33"/>
  <c r="EA33" s="1"/>
  <c r="DX33"/>
  <c r="DY33"/>
  <c r="DZ33"/>
  <c r="DW21"/>
  <c r="EA21" s="1"/>
  <c r="DX21"/>
  <c r="DY21"/>
  <c r="DZ21"/>
  <c r="DW22"/>
  <c r="EA22" s="1"/>
  <c r="DX22"/>
  <c r="DY22"/>
  <c r="DZ22"/>
  <c r="DW23"/>
  <c r="EA23" s="1"/>
  <c r="DX23"/>
  <c r="DY23"/>
  <c r="DZ23"/>
  <c r="DW24"/>
  <c r="EA24" s="1"/>
  <c r="DX24"/>
  <c r="DY24"/>
  <c r="DZ24"/>
  <c r="DW25"/>
  <c r="EA25" s="1"/>
  <c r="DX25"/>
  <c r="DY25"/>
  <c r="DZ25"/>
  <c r="DW14"/>
  <c r="EA14" s="1"/>
  <c r="DX14"/>
  <c r="DY14"/>
  <c r="DZ14"/>
  <c r="DW15"/>
  <c r="EA15" s="1"/>
  <c r="DX15"/>
  <c r="DY15"/>
  <c r="DZ15"/>
  <c r="DW16"/>
  <c r="EA16" s="1"/>
  <c r="DX16"/>
  <c r="DY16"/>
  <c r="DZ16"/>
  <c r="DW17"/>
  <c r="EA17" s="1"/>
  <c r="DX17"/>
  <c r="DY17"/>
  <c r="DZ17"/>
  <c r="DW18"/>
  <c r="EA18" s="1"/>
  <c r="DX18"/>
  <c r="DY18"/>
  <c r="DZ18"/>
  <c r="DW19"/>
  <c r="EA19" s="1"/>
  <c r="DX19"/>
  <c r="DY19"/>
  <c r="DZ19"/>
  <c r="DW20"/>
  <c r="EA20" s="1"/>
  <c r="DX20"/>
  <c r="DY20"/>
  <c r="DZ20"/>
  <c r="DY13"/>
  <c r="DX13"/>
  <c r="DW13"/>
  <c r="EA13" s="1"/>
  <c r="DZ13"/>
  <c r="EA108" l="1"/>
  <c r="EA383"/>
  <c r="BR766" i="22"/>
  <c r="BQ767" s="1"/>
  <c r="K766"/>
  <c r="M766" s="1"/>
  <c r="BC766"/>
  <c r="BG700"/>
  <c r="BV765"/>
  <c r="BG765"/>
  <c r="BE766"/>
  <c r="V766"/>
  <c r="CG766"/>
  <c r="CK766" s="1"/>
  <c r="AM766"/>
  <c r="BF766"/>
  <c r="BH766" s="1"/>
  <c r="AN766"/>
  <c r="AC765"/>
  <c r="W766"/>
  <c r="M765"/>
  <c r="BQ766"/>
  <c r="BT766"/>
  <c r="AA766"/>
  <c r="CF766"/>
  <c r="H766"/>
  <c r="AQ766"/>
  <c r="AR700"/>
  <c r="BV700"/>
  <c r="G766"/>
  <c r="CI766"/>
  <c r="L765"/>
  <c r="J766"/>
  <c r="E766"/>
  <c r="F766"/>
  <c r="L700"/>
  <c r="EA100" i="1"/>
  <c r="AB766" i="22"/>
  <c r="AD766" s="1"/>
  <c r="AC700"/>
  <c r="CJ766"/>
  <c r="CL765"/>
  <c r="BB766"/>
  <c r="EA95" i="1"/>
  <c r="EA90"/>
  <c r="EA85"/>
  <c r="EA78"/>
  <c r="DZ171"/>
  <c r="EA130"/>
  <c r="BX569" i="22"/>
  <c r="BY569"/>
  <c r="EA83" i="1"/>
  <c r="EA367"/>
  <c r="DZ284"/>
  <c r="EA147"/>
  <c r="EA113"/>
  <c r="DZ179"/>
  <c r="DZ141"/>
  <c r="EA210"/>
  <c r="EA166"/>
  <c r="EA59"/>
  <c r="EA234"/>
  <c r="DZ107"/>
  <c r="DZ101"/>
  <c r="DZ275"/>
  <c r="EA270"/>
  <c r="DZ216"/>
  <c r="DZ214"/>
  <c r="DZ155"/>
  <c r="DZ154"/>
  <c r="DZ123"/>
  <c r="DZ115"/>
  <c r="DZ97"/>
  <c r="DZ93"/>
  <c r="EA250"/>
  <c r="EA214"/>
  <c r="DZ116"/>
  <c r="EA97"/>
  <c r="DZ94"/>
  <c r="DZ217"/>
  <c r="EA116"/>
  <c r="EA256"/>
  <c r="EA64"/>
  <c r="EA265"/>
  <c r="EA248"/>
  <c r="EA247"/>
  <c r="EA213"/>
  <c r="EA134"/>
  <c r="EA66"/>
  <c r="EA252"/>
  <c r="EA251"/>
  <c r="EA236"/>
  <c r="EA235"/>
  <c r="DQ24"/>
  <c r="DR24"/>
  <c r="DS24"/>
  <c r="DT24"/>
  <c r="DQ25"/>
  <c r="DR25"/>
  <c r="DS25"/>
  <c r="DT25"/>
  <c r="DQ26"/>
  <c r="DR26"/>
  <c r="DS26"/>
  <c r="DT26"/>
  <c r="DU26"/>
  <c r="DQ27"/>
  <c r="DR27"/>
  <c r="DS27"/>
  <c r="DT27"/>
  <c r="DU27"/>
  <c r="DQ28"/>
  <c r="DR28"/>
  <c r="DS28"/>
  <c r="DT28"/>
  <c r="DU28"/>
  <c r="DQ29"/>
  <c r="DR29"/>
  <c r="DS29"/>
  <c r="DT29"/>
  <c r="DU29"/>
  <c r="DQ30"/>
  <c r="DR30"/>
  <c r="DS30"/>
  <c r="DT30"/>
  <c r="DU30"/>
  <c r="DQ31"/>
  <c r="DR31"/>
  <c r="DS31"/>
  <c r="DT31"/>
  <c r="DU31"/>
  <c r="DQ32"/>
  <c r="DR32"/>
  <c r="DS32"/>
  <c r="DT32"/>
  <c r="DU32"/>
  <c r="DQ33"/>
  <c r="DR33"/>
  <c r="DS33"/>
  <c r="DT33"/>
  <c r="DU33"/>
  <c r="DQ34"/>
  <c r="DR34"/>
  <c r="DS34"/>
  <c r="DT34"/>
  <c r="DU34"/>
  <c r="DQ35"/>
  <c r="DR35"/>
  <c r="DS35"/>
  <c r="DT35"/>
  <c r="DU35"/>
  <c r="DQ36"/>
  <c r="DR36"/>
  <c r="DS36"/>
  <c r="DT36"/>
  <c r="DU36"/>
  <c r="DQ37"/>
  <c r="DR37"/>
  <c r="DS37"/>
  <c r="DT37"/>
  <c r="DU37"/>
  <c r="DQ38"/>
  <c r="DR38"/>
  <c r="DS38"/>
  <c r="DT38"/>
  <c r="DU38"/>
  <c r="DQ39"/>
  <c r="DR39"/>
  <c r="DS39"/>
  <c r="DT39"/>
  <c r="DU39"/>
  <c r="DQ40"/>
  <c r="DR40"/>
  <c r="DS40"/>
  <c r="DT40"/>
  <c r="DU40"/>
  <c r="DQ41"/>
  <c r="DR41"/>
  <c r="DS41"/>
  <c r="DT41"/>
  <c r="DQ42"/>
  <c r="DR42"/>
  <c r="DS42"/>
  <c r="DT42"/>
  <c r="DU42"/>
  <c r="DQ43"/>
  <c r="DR43"/>
  <c r="DS43"/>
  <c r="DT43"/>
  <c r="DU43"/>
  <c r="DQ44"/>
  <c r="DR44"/>
  <c r="DS44"/>
  <c r="DT44"/>
  <c r="DU44"/>
  <c r="DQ45"/>
  <c r="DR45"/>
  <c r="DS45"/>
  <c r="DT45"/>
  <c r="DU45"/>
  <c r="DQ46"/>
  <c r="DR46"/>
  <c r="DS46"/>
  <c r="DT46"/>
  <c r="DU46"/>
  <c r="DQ47"/>
  <c r="DR47"/>
  <c r="DS47"/>
  <c r="DT47"/>
  <c r="DU47"/>
  <c r="DQ48"/>
  <c r="DR48"/>
  <c r="DS48"/>
  <c r="DT48"/>
  <c r="DU48"/>
  <c r="DQ49"/>
  <c r="DR49"/>
  <c r="DS49"/>
  <c r="DT49"/>
  <c r="DU49"/>
  <c r="DQ50"/>
  <c r="DR50"/>
  <c r="DS50"/>
  <c r="DT50"/>
  <c r="DU50"/>
  <c r="DQ51"/>
  <c r="DR51"/>
  <c r="DS51"/>
  <c r="DT51"/>
  <c r="DU51"/>
  <c r="DQ52"/>
  <c r="DR52"/>
  <c r="DS52"/>
  <c r="DT52"/>
  <c r="DU52"/>
  <c r="DQ53"/>
  <c r="DR53"/>
  <c r="DS53"/>
  <c r="DT53"/>
  <c r="DU53"/>
  <c r="DQ54"/>
  <c r="DR54"/>
  <c r="DS54"/>
  <c r="DT54"/>
  <c r="DU54"/>
  <c r="DQ55"/>
  <c r="DR55"/>
  <c r="DS55"/>
  <c r="DT55"/>
  <c r="DU55"/>
  <c r="DQ56"/>
  <c r="DR56"/>
  <c r="DS56"/>
  <c r="DT56"/>
  <c r="DU56"/>
  <c r="DQ57"/>
  <c r="DR57"/>
  <c r="DS57"/>
  <c r="DT57"/>
  <c r="DU57"/>
  <c r="DQ58"/>
  <c r="DR58"/>
  <c r="DS58"/>
  <c r="DT58"/>
  <c r="DQ59"/>
  <c r="DR59"/>
  <c r="DS59"/>
  <c r="DT59"/>
  <c r="DU59"/>
  <c r="DQ60"/>
  <c r="DR60"/>
  <c r="DS60"/>
  <c r="DT60"/>
  <c r="DU60"/>
  <c r="DQ61"/>
  <c r="DR61"/>
  <c r="DS61"/>
  <c r="DT61"/>
  <c r="DU61"/>
  <c r="DQ62"/>
  <c r="DR62"/>
  <c r="DS62"/>
  <c r="DT62"/>
  <c r="DU62"/>
  <c r="DQ63"/>
  <c r="DR63"/>
  <c r="DS63"/>
  <c r="DT63"/>
  <c r="DQ64"/>
  <c r="DR64"/>
  <c r="DS64"/>
  <c r="DT64"/>
  <c r="DU64"/>
  <c r="DQ65"/>
  <c r="DR65"/>
  <c r="DS65"/>
  <c r="DT65"/>
  <c r="DU65"/>
  <c r="DQ66"/>
  <c r="DR66"/>
  <c r="DS66"/>
  <c r="DT66"/>
  <c r="DU66"/>
  <c r="DQ67"/>
  <c r="DR67"/>
  <c r="DS67"/>
  <c r="DT67"/>
  <c r="DU67"/>
  <c r="DQ68"/>
  <c r="DR68"/>
  <c r="DS68"/>
  <c r="DT68"/>
  <c r="DQ69"/>
  <c r="DR69"/>
  <c r="DS69"/>
  <c r="DT69"/>
  <c r="DU69"/>
  <c r="DQ70"/>
  <c r="DR70"/>
  <c r="DS70"/>
  <c r="DT70"/>
  <c r="DU70"/>
  <c r="DQ71"/>
  <c r="DR71"/>
  <c r="DS71"/>
  <c r="DT71"/>
  <c r="DQ72"/>
  <c r="DR72"/>
  <c r="DS72"/>
  <c r="DT72"/>
  <c r="DU72"/>
  <c r="DQ73"/>
  <c r="DR73"/>
  <c r="DS73"/>
  <c r="DT73"/>
  <c r="DU73"/>
  <c r="DQ74"/>
  <c r="DR74"/>
  <c r="DS74"/>
  <c r="DT74"/>
  <c r="DU74"/>
  <c r="DQ75"/>
  <c r="DR75"/>
  <c r="DS75"/>
  <c r="DT75"/>
  <c r="DU75"/>
  <c r="DQ76"/>
  <c r="DR76"/>
  <c r="DS76"/>
  <c r="DT76"/>
  <c r="DU76"/>
  <c r="DQ77"/>
  <c r="DR77"/>
  <c r="DS77"/>
  <c r="DT77"/>
  <c r="DU77"/>
  <c r="DQ78"/>
  <c r="DR78"/>
  <c r="DS78"/>
  <c r="DT78"/>
  <c r="DQ79"/>
  <c r="DR79"/>
  <c r="DS79"/>
  <c r="DT79"/>
  <c r="DU79"/>
  <c r="DQ80"/>
  <c r="DR80"/>
  <c r="DS80"/>
  <c r="DT80"/>
  <c r="DU80"/>
  <c r="DQ81"/>
  <c r="DR81"/>
  <c r="DS81"/>
  <c r="DT81"/>
  <c r="DU81"/>
  <c r="DQ82"/>
  <c r="DR82"/>
  <c r="DS82"/>
  <c r="DT82"/>
  <c r="DU82"/>
  <c r="DQ83"/>
  <c r="DR83"/>
  <c r="DS83"/>
  <c r="DT83"/>
  <c r="DU83"/>
  <c r="DQ84"/>
  <c r="DR84"/>
  <c r="DS84"/>
  <c r="DT84"/>
  <c r="DU84"/>
  <c r="DQ85"/>
  <c r="DR85"/>
  <c r="DS85"/>
  <c r="DT85"/>
  <c r="DU85"/>
  <c r="DQ86"/>
  <c r="DR86"/>
  <c r="DS86"/>
  <c r="DT86"/>
  <c r="DU86"/>
  <c r="DQ87"/>
  <c r="DR87"/>
  <c r="DS87"/>
  <c r="DT87"/>
  <c r="DU87"/>
  <c r="DQ88"/>
  <c r="DR88"/>
  <c r="DS88"/>
  <c r="DT88"/>
  <c r="DU88"/>
  <c r="DQ89"/>
  <c r="DR89"/>
  <c r="DS89"/>
  <c r="DT89"/>
  <c r="DU89"/>
  <c r="DQ90"/>
  <c r="DR90"/>
  <c r="DS90"/>
  <c r="DT90"/>
  <c r="DU90"/>
  <c r="DQ91"/>
  <c r="DR91"/>
  <c r="DS91"/>
  <c r="DT91"/>
  <c r="DU91"/>
  <c r="DQ92"/>
  <c r="DR92"/>
  <c r="DS92"/>
  <c r="DT92"/>
  <c r="DU92"/>
  <c r="DQ93"/>
  <c r="DR93"/>
  <c r="DS93"/>
  <c r="DT93"/>
  <c r="DU93"/>
  <c r="DQ94"/>
  <c r="DR94"/>
  <c r="DS94"/>
  <c r="DT94"/>
  <c r="DU94"/>
  <c r="DQ95"/>
  <c r="DU95" s="1"/>
  <c r="DR95"/>
  <c r="DS95"/>
  <c r="DQ96"/>
  <c r="DR96"/>
  <c r="DS96"/>
  <c r="DT96"/>
  <c r="DU96"/>
  <c r="DQ97"/>
  <c r="DR97"/>
  <c r="DS97"/>
  <c r="DQ98"/>
  <c r="DU98" s="1"/>
  <c r="DR98"/>
  <c r="DS98"/>
  <c r="DQ99"/>
  <c r="DR99"/>
  <c r="DS99"/>
  <c r="DT99"/>
  <c r="DU99"/>
  <c r="DQ100"/>
  <c r="DR100"/>
  <c r="DS100"/>
  <c r="DQ101"/>
  <c r="DR101"/>
  <c r="DS101"/>
  <c r="DT101"/>
  <c r="DU101"/>
  <c r="DQ102"/>
  <c r="DR102"/>
  <c r="DS102"/>
  <c r="DT102"/>
  <c r="DU102"/>
  <c r="DQ103"/>
  <c r="DR103"/>
  <c r="DS103"/>
  <c r="DT103"/>
  <c r="DU103"/>
  <c r="DQ104"/>
  <c r="DR104"/>
  <c r="DS104"/>
  <c r="DT104"/>
  <c r="DU104"/>
  <c r="DQ105"/>
  <c r="DR105"/>
  <c r="DS105"/>
  <c r="DT105"/>
  <c r="DU105"/>
  <c r="DQ106"/>
  <c r="DR106"/>
  <c r="DS106"/>
  <c r="DT106"/>
  <c r="DU106"/>
  <c r="DQ107"/>
  <c r="DR107"/>
  <c r="DS107"/>
  <c r="DT107"/>
  <c r="DU107"/>
  <c r="DQ108"/>
  <c r="DR108"/>
  <c r="DS108"/>
  <c r="DQ109"/>
  <c r="DR109"/>
  <c r="DS109"/>
  <c r="DT109"/>
  <c r="DU109"/>
  <c r="DQ110"/>
  <c r="DR110"/>
  <c r="DS110"/>
  <c r="DT110"/>
  <c r="DU110"/>
  <c r="DQ111"/>
  <c r="DR111"/>
  <c r="DS111"/>
  <c r="DT111"/>
  <c r="DU111"/>
  <c r="DQ112"/>
  <c r="DR112"/>
  <c r="DS112"/>
  <c r="DT112"/>
  <c r="DU112"/>
  <c r="DQ113"/>
  <c r="DR113"/>
  <c r="DS113"/>
  <c r="DT113"/>
  <c r="DU113"/>
  <c r="DQ114"/>
  <c r="DR114"/>
  <c r="DS114"/>
  <c r="DT114"/>
  <c r="DU114"/>
  <c r="DQ115"/>
  <c r="DR115"/>
  <c r="DS115"/>
  <c r="DQ116"/>
  <c r="DR116"/>
  <c r="DS116"/>
  <c r="DT116"/>
  <c r="DU116"/>
  <c r="DQ117"/>
  <c r="DR117"/>
  <c r="DS117"/>
  <c r="DT117"/>
  <c r="DU117"/>
  <c r="DQ118"/>
  <c r="DR118"/>
  <c r="DS118"/>
  <c r="DT118"/>
  <c r="DU118"/>
  <c r="DQ119"/>
  <c r="DR119"/>
  <c r="DS119"/>
  <c r="DT119"/>
  <c r="DU119"/>
  <c r="DQ120"/>
  <c r="DR120"/>
  <c r="DS120"/>
  <c r="DT120"/>
  <c r="DU120"/>
  <c r="DQ121"/>
  <c r="DR121"/>
  <c r="DS121"/>
  <c r="DT121"/>
  <c r="DU121"/>
  <c r="DQ122"/>
  <c r="DR122"/>
  <c r="DS122"/>
  <c r="DT122"/>
  <c r="DU122"/>
  <c r="DQ123"/>
  <c r="DU123" s="1"/>
  <c r="DR123"/>
  <c r="DS123"/>
  <c r="DQ124"/>
  <c r="DR124"/>
  <c r="DS124"/>
  <c r="DT124"/>
  <c r="DU124"/>
  <c r="DQ125"/>
  <c r="DR125"/>
  <c r="DS125"/>
  <c r="DT125"/>
  <c r="DU125"/>
  <c r="DQ126"/>
  <c r="DR126"/>
  <c r="DS126"/>
  <c r="DT126"/>
  <c r="DU126"/>
  <c r="DQ127"/>
  <c r="DR127"/>
  <c r="DS127"/>
  <c r="DT127"/>
  <c r="DU127"/>
  <c r="DQ128"/>
  <c r="DR128"/>
  <c r="DS128"/>
  <c r="DT128"/>
  <c r="DU128"/>
  <c r="DQ129"/>
  <c r="DR129"/>
  <c r="DS129"/>
  <c r="DT129"/>
  <c r="DU129"/>
  <c r="DQ130"/>
  <c r="DR130"/>
  <c r="DS130"/>
  <c r="DT130"/>
  <c r="DQ131"/>
  <c r="DR131"/>
  <c r="DS131"/>
  <c r="DT131"/>
  <c r="DU131"/>
  <c r="DQ132"/>
  <c r="DU132" s="1"/>
  <c r="DR132"/>
  <c r="DS132"/>
  <c r="DQ133"/>
  <c r="DR133"/>
  <c r="DS133"/>
  <c r="DT133"/>
  <c r="DU133"/>
  <c r="DQ134"/>
  <c r="DR134"/>
  <c r="DS134"/>
  <c r="DT134"/>
  <c r="DU134"/>
  <c r="DQ135"/>
  <c r="DR135"/>
  <c r="DS135"/>
  <c r="DT135"/>
  <c r="DU135"/>
  <c r="DQ136"/>
  <c r="DR136"/>
  <c r="DS136"/>
  <c r="DT136"/>
  <c r="DU136"/>
  <c r="DQ137"/>
  <c r="DR137"/>
  <c r="DS137"/>
  <c r="DT137"/>
  <c r="DU137"/>
  <c r="DQ138"/>
  <c r="DR138"/>
  <c r="DS138"/>
  <c r="DT138"/>
  <c r="DU138"/>
  <c r="DQ139"/>
  <c r="DR139"/>
  <c r="DS139"/>
  <c r="DT139"/>
  <c r="DU139"/>
  <c r="DQ140"/>
  <c r="DR140"/>
  <c r="DS140"/>
  <c r="DT140"/>
  <c r="DU140"/>
  <c r="DQ141"/>
  <c r="DU141" s="1"/>
  <c r="DR141"/>
  <c r="DS141"/>
  <c r="DQ142"/>
  <c r="DR142"/>
  <c r="DS142"/>
  <c r="DT142"/>
  <c r="DU142"/>
  <c r="DQ143"/>
  <c r="DR143"/>
  <c r="DS143"/>
  <c r="DT143"/>
  <c r="DU143"/>
  <c r="DQ144"/>
  <c r="DR144"/>
  <c r="DS144"/>
  <c r="DT144"/>
  <c r="DU144"/>
  <c r="DQ145"/>
  <c r="DR145"/>
  <c r="DS145"/>
  <c r="DT145"/>
  <c r="DU145"/>
  <c r="DQ146"/>
  <c r="DR146"/>
  <c r="DS146"/>
  <c r="DT146"/>
  <c r="DU146"/>
  <c r="DQ147"/>
  <c r="DR147"/>
  <c r="DS147"/>
  <c r="DT147"/>
  <c r="DQ148"/>
  <c r="DR148"/>
  <c r="DS148"/>
  <c r="DT148"/>
  <c r="DU148"/>
  <c r="DQ149"/>
  <c r="DR149"/>
  <c r="DS149"/>
  <c r="DT149"/>
  <c r="DU149"/>
  <c r="DQ150"/>
  <c r="DR150"/>
  <c r="DS150"/>
  <c r="DT150"/>
  <c r="DU150"/>
  <c r="DQ151"/>
  <c r="DR151"/>
  <c r="DS151"/>
  <c r="DT151"/>
  <c r="DQ152"/>
  <c r="DR152"/>
  <c r="DS152"/>
  <c r="DT152"/>
  <c r="DU152"/>
  <c r="DQ153"/>
  <c r="DR153"/>
  <c r="DS153"/>
  <c r="DT153"/>
  <c r="DU153"/>
  <c r="DQ154"/>
  <c r="DR154"/>
  <c r="DS154"/>
  <c r="DT154"/>
  <c r="DQ155"/>
  <c r="DU155" s="1"/>
  <c r="DR155"/>
  <c r="DS155"/>
  <c r="DQ156"/>
  <c r="DR156"/>
  <c r="DS156"/>
  <c r="DT156"/>
  <c r="DU156"/>
  <c r="DQ157"/>
  <c r="DR157"/>
  <c r="DS157"/>
  <c r="DT157"/>
  <c r="DU157"/>
  <c r="DQ158"/>
  <c r="DR158"/>
  <c r="DS158"/>
  <c r="DT158"/>
  <c r="DU158"/>
  <c r="DQ159"/>
  <c r="DR159"/>
  <c r="DS159"/>
  <c r="DT159"/>
  <c r="DU159"/>
  <c r="DQ160"/>
  <c r="DR160"/>
  <c r="DS160"/>
  <c r="DT160"/>
  <c r="DU160"/>
  <c r="DQ161"/>
  <c r="DR161"/>
  <c r="DS161"/>
  <c r="DT161"/>
  <c r="DU161"/>
  <c r="DQ162"/>
  <c r="DR162"/>
  <c r="DS162"/>
  <c r="DT162"/>
  <c r="DU162"/>
  <c r="DQ163"/>
  <c r="DR163"/>
  <c r="DS163"/>
  <c r="DT163"/>
  <c r="DQ164"/>
  <c r="DR164"/>
  <c r="DS164"/>
  <c r="DT164"/>
  <c r="DU164"/>
  <c r="DQ165"/>
  <c r="DR165"/>
  <c r="DS165"/>
  <c r="DT165"/>
  <c r="DU165"/>
  <c r="DQ166"/>
  <c r="DR166"/>
  <c r="DS166"/>
  <c r="DT166"/>
  <c r="DU166"/>
  <c r="DQ167"/>
  <c r="DR167"/>
  <c r="DS167"/>
  <c r="DT167"/>
  <c r="DU167"/>
  <c r="DQ168"/>
  <c r="DU168" s="1"/>
  <c r="DR168"/>
  <c r="DS168"/>
  <c r="DT168"/>
  <c r="DQ169"/>
  <c r="DR169"/>
  <c r="DS169"/>
  <c r="DT169"/>
  <c r="DU169"/>
  <c r="DQ170"/>
  <c r="DR170"/>
  <c r="DS170"/>
  <c r="DT170"/>
  <c r="DU170"/>
  <c r="DQ171"/>
  <c r="DR171"/>
  <c r="DS171"/>
  <c r="DT171"/>
  <c r="DU171"/>
  <c r="DQ172"/>
  <c r="DR172"/>
  <c r="DS172"/>
  <c r="DT172"/>
  <c r="DU172"/>
  <c r="DQ173"/>
  <c r="DR173"/>
  <c r="DS173"/>
  <c r="DT173"/>
  <c r="DU173"/>
  <c r="DQ174"/>
  <c r="DR174"/>
  <c r="DS174"/>
  <c r="DT174"/>
  <c r="DQ175"/>
  <c r="DR175"/>
  <c r="DS175"/>
  <c r="DT175"/>
  <c r="DU175"/>
  <c r="DQ176"/>
  <c r="DR176"/>
  <c r="DS176"/>
  <c r="DT176"/>
  <c r="DU176"/>
  <c r="DQ177"/>
  <c r="DR177"/>
  <c r="DS177"/>
  <c r="DT177"/>
  <c r="DU177"/>
  <c r="DQ178"/>
  <c r="DR178"/>
  <c r="DS178"/>
  <c r="DT178"/>
  <c r="DU178"/>
  <c r="DQ179"/>
  <c r="DR179"/>
  <c r="DS179"/>
  <c r="DT179"/>
  <c r="DU179"/>
  <c r="DQ180"/>
  <c r="DR180"/>
  <c r="DS180"/>
  <c r="DT180"/>
  <c r="DU180"/>
  <c r="DQ181"/>
  <c r="DR181"/>
  <c r="DS181"/>
  <c r="DT181"/>
  <c r="DU181"/>
  <c r="DQ182"/>
  <c r="DR182"/>
  <c r="DS182"/>
  <c r="DQ183"/>
  <c r="DR183"/>
  <c r="DS183"/>
  <c r="DT183"/>
  <c r="DU183"/>
  <c r="DQ184"/>
  <c r="DR184"/>
  <c r="DS184"/>
  <c r="DT184"/>
  <c r="DU184"/>
  <c r="DQ185"/>
  <c r="DR185"/>
  <c r="DS185"/>
  <c r="DT185"/>
  <c r="DU185"/>
  <c r="DQ186"/>
  <c r="DR186"/>
  <c r="DS186"/>
  <c r="DT186"/>
  <c r="DU186"/>
  <c r="DQ187"/>
  <c r="DR187"/>
  <c r="DS187"/>
  <c r="DT187"/>
  <c r="DU187"/>
  <c r="DQ188"/>
  <c r="DR188"/>
  <c r="DS188"/>
  <c r="DT188"/>
  <c r="DU188"/>
  <c r="DQ189"/>
  <c r="DR189"/>
  <c r="DS189"/>
  <c r="DT189"/>
  <c r="DU189"/>
  <c r="DQ190"/>
  <c r="DR190"/>
  <c r="DS190"/>
  <c r="DT190"/>
  <c r="DU190"/>
  <c r="DQ191"/>
  <c r="DR191"/>
  <c r="DS191"/>
  <c r="DT191"/>
  <c r="DU191"/>
  <c r="DQ192"/>
  <c r="DR192"/>
  <c r="DS192"/>
  <c r="DT192"/>
  <c r="DU192"/>
  <c r="DQ193"/>
  <c r="DR193"/>
  <c r="DS193"/>
  <c r="DT193"/>
  <c r="DU193"/>
  <c r="DQ194"/>
  <c r="DR194"/>
  <c r="DS194"/>
  <c r="DT194"/>
  <c r="DU194"/>
  <c r="DQ195"/>
  <c r="DR195"/>
  <c r="DS195"/>
  <c r="DT195"/>
  <c r="DU195"/>
  <c r="DQ196"/>
  <c r="DR196"/>
  <c r="DS196"/>
  <c r="DT196"/>
  <c r="DU196"/>
  <c r="DQ197"/>
  <c r="DR197"/>
  <c r="DS197"/>
  <c r="DT197"/>
  <c r="DU197"/>
  <c r="DQ198"/>
  <c r="DR198"/>
  <c r="DS198"/>
  <c r="DT198"/>
  <c r="DQ199"/>
  <c r="DR199"/>
  <c r="DS199"/>
  <c r="DT199"/>
  <c r="DU199"/>
  <c r="DQ200"/>
  <c r="DR200"/>
  <c r="DS200"/>
  <c r="DT200"/>
  <c r="DU200"/>
  <c r="DQ201"/>
  <c r="DR201"/>
  <c r="DS201"/>
  <c r="DT201"/>
  <c r="DU201"/>
  <c r="DQ202"/>
  <c r="DR202"/>
  <c r="DS202"/>
  <c r="DT202"/>
  <c r="DU202"/>
  <c r="DQ203"/>
  <c r="DR203"/>
  <c r="DS203"/>
  <c r="DT203"/>
  <c r="DQ204"/>
  <c r="DR204"/>
  <c r="DS204"/>
  <c r="DT204"/>
  <c r="DU204"/>
  <c r="DQ205"/>
  <c r="DR205"/>
  <c r="DS205"/>
  <c r="DT205"/>
  <c r="DU205"/>
  <c r="DQ206"/>
  <c r="DR206"/>
  <c r="DS206"/>
  <c r="DT206"/>
  <c r="DU206"/>
  <c r="DQ207"/>
  <c r="DR207"/>
  <c r="DS207"/>
  <c r="DT207"/>
  <c r="DU207"/>
  <c r="DQ208"/>
  <c r="DR208"/>
  <c r="DS208"/>
  <c r="DT208"/>
  <c r="DU208"/>
  <c r="DQ209"/>
  <c r="DR209"/>
  <c r="DS209"/>
  <c r="DT209"/>
  <c r="DU209"/>
  <c r="DQ210"/>
  <c r="DR210"/>
  <c r="DS210"/>
  <c r="DT210"/>
  <c r="DU210"/>
  <c r="DQ211"/>
  <c r="DR211"/>
  <c r="DS211"/>
  <c r="DT211"/>
  <c r="DU211"/>
  <c r="DQ212"/>
  <c r="DR212"/>
  <c r="DS212"/>
  <c r="DT212"/>
  <c r="DQ213"/>
  <c r="DR213"/>
  <c r="DS213"/>
  <c r="DT213"/>
  <c r="DQ214"/>
  <c r="DR214"/>
  <c r="DS214"/>
  <c r="DT214"/>
  <c r="DU214"/>
  <c r="DQ215"/>
  <c r="DR215"/>
  <c r="DS215"/>
  <c r="DT215"/>
  <c r="DU215"/>
  <c r="DQ216"/>
  <c r="DR216"/>
  <c r="DS216"/>
  <c r="DT216"/>
  <c r="DU216"/>
  <c r="DQ217"/>
  <c r="DR217"/>
  <c r="DS217"/>
  <c r="DT217"/>
  <c r="DU217"/>
  <c r="DQ218"/>
  <c r="DR218"/>
  <c r="DS218"/>
  <c r="DT218"/>
  <c r="DU218"/>
  <c r="DQ219"/>
  <c r="DR219"/>
  <c r="DS219"/>
  <c r="DT219"/>
  <c r="DQ220"/>
  <c r="DR220"/>
  <c r="DS220"/>
  <c r="DT220"/>
  <c r="DU220"/>
  <c r="DQ221"/>
  <c r="DR221"/>
  <c r="DS221"/>
  <c r="DT221"/>
  <c r="DU221"/>
  <c r="DQ222"/>
  <c r="DR222"/>
  <c r="DS222"/>
  <c r="DT222"/>
  <c r="DU222"/>
  <c r="DQ223"/>
  <c r="DR223"/>
  <c r="DS223"/>
  <c r="DT223"/>
  <c r="DU223"/>
  <c r="DQ224"/>
  <c r="DU224" s="1"/>
  <c r="DR224"/>
  <c r="DS224"/>
  <c r="DT224"/>
  <c r="DQ225"/>
  <c r="DR225"/>
  <c r="DS225"/>
  <c r="DT225"/>
  <c r="DU225"/>
  <c r="DQ226"/>
  <c r="DR226"/>
  <c r="DS226"/>
  <c r="DT226"/>
  <c r="DU226"/>
  <c r="DQ227"/>
  <c r="DR227"/>
  <c r="DS227"/>
  <c r="DT227"/>
  <c r="DU227"/>
  <c r="DQ228"/>
  <c r="DR228"/>
  <c r="DS228"/>
  <c r="DT228"/>
  <c r="DQ229"/>
  <c r="DU229" s="1"/>
  <c r="DR229"/>
  <c r="DS229"/>
  <c r="DT229"/>
  <c r="DQ230"/>
  <c r="DR230"/>
  <c r="DS230"/>
  <c r="DT230"/>
  <c r="DU230"/>
  <c r="DQ231"/>
  <c r="DR231"/>
  <c r="DS231"/>
  <c r="DT231"/>
  <c r="DU231"/>
  <c r="DQ232"/>
  <c r="DR232"/>
  <c r="DS232"/>
  <c r="DT232"/>
  <c r="DU232"/>
  <c r="DQ233"/>
  <c r="DU233" s="1"/>
  <c r="DR233"/>
  <c r="DS233"/>
  <c r="DT233"/>
  <c r="DQ234"/>
  <c r="DU234" s="1"/>
  <c r="DR234"/>
  <c r="DS234"/>
  <c r="DT234"/>
  <c r="DQ235"/>
  <c r="DR235"/>
  <c r="DS235"/>
  <c r="DT235"/>
  <c r="DU235"/>
  <c r="DQ236"/>
  <c r="DR236"/>
  <c r="DS236"/>
  <c r="DT236"/>
  <c r="DU236"/>
  <c r="DQ237"/>
  <c r="DU237" s="1"/>
  <c r="DR237"/>
  <c r="DS237"/>
  <c r="DT237"/>
  <c r="DQ238"/>
  <c r="DU238" s="1"/>
  <c r="DR238"/>
  <c r="DS238"/>
  <c r="DT238"/>
  <c r="DQ239"/>
  <c r="DU239" s="1"/>
  <c r="DR239"/>
  <c r="DS239"/>
  <c r="DQ240"/>
  <c r="DU240" s="1"/>
  <c r="DR240"/>
  <c r="DS240"/>
  <c r="DT240"/>
  <c r="DQ241"/>
  <c r="DR241"/>
  <c r="DS241"/>
  <c r="DT241"/>
  <c r="DU241"/>
  <c r="DQ242"/>
  <c r="DU242" s="1"/>
  <c r="DR242"/>
  <c r="DS242"/>
  <c r="DQ243"/>
  <c r="DR243"/>
  <c r="DS243"/>
  <c r="DT243"/>
  <c r="DU243"/>
  <c r="DQ244"/>
  <c r="DR244"/>
  <c r="DS244"/>
  <c r="DT244"/>
  <c r="DU244"/>
  <c r="DQ245"/>
  <c r="DU245" s="1"/>
  <c r="DR245"/>
  <c r="DS245"/>
  <c r="DQ246"/>
  <c r="DU246" s="1"/>
  <c r="DR246"/>
  <c r="DS246"/>
  <c r="DQ247"/>
  <c r="DR247"/>
  <c r="DS247"/>
  <c r="DT247"/>
  <c r="DU247"/>
  <c r="DQ248"/>
  <c r="DR248"/>
  <c r="DS248"/>
  <c r="DT248"/>
  <c r="DQ249"/>
  <c r="DR249"/>
  <c r="DS249"/>
  <c r="DT249"/>
  <c r="DQ250"/>
  <c r="DR250"/>
  <c r="DS250"/>
  <c r="DT250"/>
  <c r="DQ251"/>
  <c r="DR251"/>
  <c r="DS251"/>
  <c r="DT251"/>
  <c r="DQ252"/>
  <c r="DR252"/>
  <c r="DS252"/>
  <c r="DT252"/>
  <c r="DU252"/>
  <c r="DQ253"/>
  <c r="DU253" s="1"/>
  <c r="DR253"/>
  <c r="DS253"/>
  <c r="DT253"/>
  <c r="DQ254"/>
  <c r="DU254" s="1"/>
  <c r="DR254"/>
  <c r="DS254"/>
  <c r="DT254"/>
  <c r="DQ255"/>
  <c r="DR255"/>
  <c r="DS255"/>
  <c r="DT255"/>
  <c r="DU255"/>
  <c r="DQ256"/>
  <c r="DR256"/>
  <c r="DS256"/>
  <c r="DT256"/>
  <c r="DU256"/>
  <c r="DQ257"/>
  <c r="DU257" s="1"/>
  <c r="DR257"/>
  <c r="DS257"/>
  <c r="DT257"/>
  <c r="DQ258"/>
  <c r="DU258" s="1"/>
  <c r="DR258"/>
  <c r="DS258"/>
  <c r="DT258"/>
  <c r="DQ259"/>
  <c r="DR259"/>
  <c r="DS259"/>
  <c r="DT259"/>
  <c r="DU259"/>
  <c r="DQ260"/>
  <c r="DR260"/>
  <c r="DS260"/>
  <c r="DT260"/>
  <c r="DU260"/>
  <c r="DQ261"/>
  <c r="DU261" s="1"/>
  <c r="DR261"/>
  <c r="DS261"/>
  <c r="DT261"/>
  <c r="DQ262"/>
  <c r="DR262"/>
  <c r="DS262"/>
  <c r="DT262"/>
  <c r="DQ263"/>
  <c r="DR263"/>
  <c r="DS263"/>
  <c r="DT263"/>
  <c r="DQ264"/>
  <c r="DR264"/>
  <c r="DS264"/>
  <c r="DT264"/>
  <c r="DQ265"/>
  <c r="DR265"/>
  <c r="DS265"/>
  <c r="DT265"/>
  <c r="DQ266"/>
  <c r="DU266" s="1"/>
  <c r="DR266"/>
  <c r="DS266"/>
  <c r="DT266"/>
  <c r="DQ267"/>
  <c r="DR267"/>
  <c r="DS267"/>
  <c r="DT267"/>
  <c r="DU267"/>
  <c r="DQ268"/>
  <c r="DU268" s="1"/>
  <c r="DR268"/>
  <c r="DS268"/>
  <c r="DT268"/>
  <c r="DQ269"/>
  <c r="DU269" s="1"/>
  <c r="DR269"/>
  <c r="DS269"/>
  <c r="DT269"/>
  <c r="DQ270"/>
  <c r="DU270" s="1"/>
  <c r="DR270"/>
  <c r="DS270"/>
  <c r="DT270"/>
  <c r="DQ271"/>
  <c r="DR271"/>
  <c r="DS271"/>
  <c r="DT271"/>
  <c r="DU271"/>
  <c r="DQ272"/>
  <c r="DR272"/>
  <c r="DS272"/>
  <c r="DT272"/>
  <c r="DU272"/>
  <c r="DQ273"/>
  <c r="DU273" s="1"/>
  <c r="DR273"/>
  <c r="DS273"/>
  <c r="DQ274"/>
  <c r="DU274" s="1"/>
  <c r="DR274"/>
  <c r="DS274"/>
  <c r="DT274"/>
  <c r="DQ275"/>
  <c r="DR275"/>
  <c r="DS275"/>
  <c r="DT275"/>
  <c r="DU275"/>
  <c r="DQ276"/>
  <c r="DU276" s="1"/>
  <c r="DR276"/>
  <c r="DS276"/>
  <c r="DT276"/>
  <c r="DQ277"/>
  <c r="DU277" s="1"/>
  <c r="DR277"/>
  <c r="DS277"/>
  <c r="DT277"/>
  <c r="DQ278"/>
  <c r="DR278"/>
  <c r="DS278"/>
  <c r="DT278"/>
  <c r="DU278"/>
  <c r="DQ279"/>
  <c r="DU279" s="1"/>
  <c r="DR279"/>
  <c r="DS279"/>
  <c r="DT279"/>
  <c r="DQ280"/>
  <c r="DU280" s="1"/>
  <c r="DR280"/>
  <c r="DS280"/>
  <c r="DT280"/>
  <c r="DQ281"/>
  <c r="DU281" s="1"/>
  <c r="DR281"/>
  <c r="DS281"/>
  <c r="DT281"/>
  <c r="DQ282"/>
  <c r="DR282"/>
  <c r="DS282"/>
  <c r="DT282"/>
  <c r="DU282"/>
  <c r="DQ283"/>
  <c r="DR283"/>
  <c r="DS283"/>
  <c r="DT283"/>
  <c r="DU283"/>
  <c r="DQ284"/>
  <c r="DU284" s="1"/>
  <c r="DR284"/>
  <c r="DS284"/>
  <c r="DT284"/>
  <c r="DQ285"/>
  <c r="DU285" s="1"/>
  <c r="DR285"/>
  <c r="DS285"/>
  <c r="DT285"/>
  <c r="DQ286"/>
  <c r="DR286"/>
  <c r="DS286"/>
  <c r="DT286"/>
  <c r="DU286"/>
  <c r="DQ287"/>
  <c r="DR287"/>
  <c r="DS287"/>
  <c r="DQ288"/>
  <c r="DR288"/>
  <c r="DS288"/>
  <c r="DQ289"/>
  <c r="DU289" s="1"/>
  <c r="DR289"/>
  <c r="DS289"/>
  <c r="DT289"/>
  <c r="DQ290"/>
  <c r="DR290"/>
  <c r="DS290"/>
  <c r="DT290"/>
  <c r="DU290"/>
  <c r="DQ291"/>
  <c r="DR291"/>
  <c r="DS291"/>
  <c r="DT291"/>
  <c r="DU291"/>
  <c r="DQ292"/>
  <c r="DU292" s="1"/>
  <c r="DR292"/>
  <c r="DS292"/>
  <c r="DT292"/>
  <c r="DQ293"/>
  <c r="DU293" s="1"/>
  <c r="DR293"/>
  <c r="DS293"/>
  <c r="DT293"/>
  <c r="DQ294"/>
  <c r="DU294" s="1"/>
  <c r="DR294"/>
  <c r="DS294"/>
  <c r="DT294"/>
  <c r="DQ295"/>
  <c r="DR295"/>
  <c r="DS295"/>
  <c r="DT295"/>
  <c r="DU295"/>
  <c r="DQ296"/>
  <c r="DR296"/>
  <c r="DS296"/>
  <c r="DT296"/>
  <c r="DQ297"/>
  <c r="DU297" s="1"/>
  <c r="DR297"/>
  <c r="DS297"/>
  <c r="DT297"/>
  <c r="DQ298"/>
  <c r="DR298"/>
  <c r="DS298"/>
  <c r="DT298"/>
  <c r="DQ299"/>
  <c r="DU299" s="1"/>
  <c r="DR299"/>
  <c r="DS299"/>
  <c r="DT299"/>
  <c r="DQ300"/>
  <c r="DR300"/>
  <c r="DS300"/>
  <c r="DT300"/>
  <c r="DU300"/>
  <c r="DQ301"/>
  <c r="DR301"/>
  <c r="DS301"/>
  <c r="DT301"/>
  <c r="DU301"/>
  <c r="DQ302"/>
  <c r="DU302" s="1"/>
  <c r="DR302"/>
  <c r="DS302"/>
  <c r="DT302"/>
  <c r="DQ303"/>
  <c r="DU303" s="1"/>
  <c r="DR303"/>
  <c r="DS303"/>
  <c r="DT303"/>
  <c r="DQ304"/>
  <c r="DU304" s="1"/>
  <c r="DR304"/>
  <c r="DS304"/>
  <c r="DT304"/>
  <c r="DQ305"/>
  <c r="DR305"/>
  <c r="DS305"/>
  <c r="DT305"/>
  <c r="DU305"/>
  <c r="DQ306"/>
  <c r="DU306" s="1"/>
  <c r="DR306"/>
  <c r="DS306"/>
  <c r="DT306"/>
  <c r="DQ307"/>
  <c r="DU307" s="1"/>
  <c r="DR307"/>
  <c r="DS307"/>
  <c r="DT307"/>
  <c r="DQ308"/>
  <c r="DR308"/>
  <c r="DS308"/>
  <c r="DT308"/>
  <c r="DU308"/>
  <c r="DQ309"/>
  <c r="DR309"/>
  <c r="DS309"/>
  <c r="DT309"/>
  <c r="DU309"/>
  <c r="DQ310"/>
  <c r="DU310" s="1"/>
  <c r="DR310"/>
  <c r="DS310"/>
  <c r="DT310"/>
  <c r="DQ311"/>
  <c r="DU311" s="1"/>
  <c r="DR311"/>
  <c r="DS311"/>
  <c r="DT311"/>
  <c r="DQ312"/>
  <c r="DU312" s="1"/>
  <c r="DR312"/>
  <c r="DS312"/>
  <c r="DT312"/>
  <c r="DQ313"/>
  <c r="DR313"/>
  <c r="DS313"/>
  <c r="DT313"/>
  <c r="DU313"/>
  <c r="DQ314"/>
  <c r="DU314" s="1"/>
  <c r="DR314"/>
  <c r="DS314"/>
  <c r="DT314"/>
  <c r="DQ315"/>
  <c r="DU315" s="1"/>
  <c r="DR315"/>
  <c r="DS315"/>
  <c r="DT315"/>
  <c r="DQ316"/>
  <c r="DR316"/>
  <c r="DS316"/>
  <c r="DT316"/>
  <c r="DU316"/>
  <c r="DQ317"/>
  <c r="DR317"/>
  <c r="DS317"/>
  <c r="DT317"/>
  <c r="DU317"/>
  <c r="DQ318"/>
  <c r="DU318" s="1"/>
  <c r="DR318"/>
  <c r="DS318"/>
  <c r="DT318"/>
  <c r="DQ319"/>
  <c r="DU319" s="1"/>
  <c r="DR319"/>
  <c r="DS319"/>
  <c r="DT319"/>
  <c r="DQ320"/>
  <c r="DU320" s="1"/>
  <c r="DR320"/>
  <c r="DS320"/>
  <c r="DT320"/>
  <c r="DQ321"/>
  <c r="DR321"/>
  <c r="DS321"/>
  <c r="DT321"/>
  <c r="DU321"/>
  <c r="DQ322"/>
  <c r="DU322" s="1"/>
  <c r="DR322"/>
  <c r="DS322"/>
  <c r="DT322"/>
  <c r="DQ323"/>
  <c r="DU323" s="1"/>
  <c r="DR323"/>
  <c r="DS323"/>
  <c r="DT323"/>
  <c r="DQ324"/>
  <c r="DR324"/>
  <c r="DS324"/>
  <c r="DT324"/>
  <c r="DU324"/>
  <c r="DQ325"/>
  <c r="DR325"/>
  <c r="DS325"/>
  <c r="DT325"/>
  <c r="DU325"/>
  <c r="DQ326"/>
  <c r="DU326" s="1"/>
  <c r="DR326"/>
  <c r="DS326"/>
  <c r="DT326"/>
  <c r="DQ327"/>
  <c r="DU327" s="1"/>
  <c r="DR327"/>
  <c r="DS327"/>
  <c r="DT327"/>
  <c r="DQ328"/>
  <c r="DU328" s="1"/>
  <c r="DR328"/>
  <c r="DS328"/>
  <c r="DT328"/>
  <c r="DQ329"/>
  <c r="DU329" s="1"/>
  <c r="DR329"/>
  <c r="DS329"/>
  <c r="DT329"/>
  <c r="DQ330"/>
  <c r="DU330" s="1"/>
  <c r="DR330"/>
  <c r="DS330"/>
  <c r="DT330"/>
  <c r="DQ331"/>
  <c r="DU331" s="1"/>
  <c r="DR331"/>
  <c r="DS331"/>
  <c r="DT331"/>
  <c r="DQ332"/>
  <c r="DR332"/>
  <c r="DS332"/>
  <c r="DT332"/>
  <c r="DU332"/>
  <c r="DQ333"/>
  <c r="DR333"/>
  <c r="DS333"/>
  <c r="DT333"/>
  <c r="DU333"/>
  <c r="DQ334"/>
  <c r="DU334" s="1"/>
  <c r="DR334"/>
  <c r="DS334"/>
  <c r="DT334"/>
  <c r="DQ335"/>
  <c r="DU335" s="1"/>
  <c r="DR335"/>
  <c r="DS335"/>
  <c r="DT335"/>
  <c r="DQ336"/>
  <c r="DU336" s="1"/>
  <c r="DR336"/>
  <c r="DS336"/>
  <c r="DT336"/>
  <c r="DQ337"/>
  <c r="DU337" s="1"/>
  <c r="DR337"/>
  <c r="DS337"/>
  <c r="DT337"/>
  <c r="DQ338"/>
  <c r="DU338" s="1"/>
  <c r="DR338"/>
  <c r="DS338"/>
  <c r="DT338"/>
  <c r="DQ339"/>
  <c r="DU339" s="1"/>
  <c r="DR339"/>
  <c r="DS339"/>
  <c r="DT339"/>
  <c r="DQ340"/>
  <c r="DU340" s="1"/>
  <c r="DR340"/>
  <c r="DS340"/>
  <c r="DT340"/>
  <c r="DQ341"/>
  <c r="DR341"/>
  <c r="DS341"/>
  <c r="DT341"/>
  <c r="DU341"/>
  <c r="DQ342"/>
  <c r="DU342" s="1"/>
  <c r="DR342"/>
  <c r="DS342"/>
  <c r="DT342"/>
  <c r="DQ343"/>
  <c r="DU343" s="1"/>
  <c r="DR343"/>
  <c r="DS343"/>
  <c r="DT343"/>
  <c r="DQ344"/>
  <c r="DU344" s="1"/>
  <c r="DR344"/>
  <c r="DS344"/>
  <c r="DT344"/>
  <c r="DQ345"/>
  <c r="DU345" s="1"/>
  <c r="DR345"/>
  <c r="DS345"/>
  <c r="DT345"/>
  <c r="DQ346"/>
  <c r="DU346" s="1"/>
  <c r="DR346"/>
  <c r="DS346"/>
  <c r="DT346"/>
  <c r="DQ347"/>
  <c r="DU347" s="1"/>
  <c r="DR347"/>
  <c r="DS347"/>
  <c r="DT347"/>
  <c r="DQ348"/>
  <c r="DU348" s="1"/>
  <c r="DR348"/>
  <c r="DS348"/>
  <c r="DT348"/>
  <c r="DQ349"/>
  <c r="DR349"/>
  <c r="DS349"/>
  <c r="DT349"/>
  <c r="DU349"/>
  <c r="DQ350"/>
  <c r="DU350" s="1"/>
  <c r="DR350"/>
  <c r="DS350"/>
  <c r="DT350"/>
  <c r="DQ351"/>
  <c r="DU351" s="1"/>
  <c r="DR351"/>
  <c r="DS351"/>
  <c r="DT351"/>
  <c r="DQ352"/>
  <c r="DU352" s="1"/>
  <c r="DR352"/>
  <c r="DS352"/>
  <c r="DT352"/>
  <c r="DQ353"/>
  <c r="DU353" s="1"/>
  <c r="DR353"/>
  <c r="DS353"/>
  <c r="DT353"/>
  <c r="DQ354"/>
  <c r="DU354" s="1"/>
  <c r="DR354"/>
  <c r="DS354"/>
  <c r="DT354"/>
  <c r="DQ355"/>
  <c r="DU355" s="1"/>
  <c r="DR355"/>
  <c r="DS355"/>
  <c r="DT355"/>
  <c r="DQ356"/>
  <c r="DR356"/>
  <c r="DS356"/>
  <c r="DT356"/>
  <c r="DQ357"/>
  <c r="DU357" s="1"/>
  <c r="DR357"/>
  <c r="DS357"/>
  <c r="DT357"/>
  <c r="DQ358"/>
  <c r="DU358" s="1"/>
  <c r="DR358"/>
  <c r="DS358"/>
  <c r="DQ359"/>
  <c r="DU359" s="1"/>
  <c r="DR359"/>
  <c r="DS359"/>
  <c r="DT359"/>
  <c r="DQ360"/>
  <c r="DU360" s="1"/>
  <c r="DR360"/>
  <c r="DS360"/>
  <c r="DT360"/>
  <c r="DQ361"/>
  <c r="DR361"/>
  <c r="DS361"/>
  <c r="DT361"/>
  <c r="DQ362"/>
  <c r="DR362"/>
  <c r="DS362"/>
  <c r="DT362"/>
  <c r="DQ363"/>
  <c r="DR363"/>
  <c r="DS363"/>
  <c r="DT363"/>
  <c r="DU363"/>
  <c r="DQ364"/>
  <c r="DR364"/>
  <c r="DS364"/>
  <c r="DT364"/>
  <c r="DQ365"/>
  <c r="DR365"/>
  <c r="DS365"/>
  <c r="DT365"/>
  <c r="DQ366"/>
  <c r="DR366"/>
  <c r="DS366"/>
  <c r="DT366"/>
  <c r="DQ367"/>
  <c r="DU367" s="1"/>
  <c r="DR367"/>
  <c r="DS367"/>
  <c r="DT367"/>
  <c r="DQ368"/>
  <c r="DU368" s="1"/>
  <c r="DR368"/>
  <c r="DS368"/>
  <c r="DT368"/>
  <c r="DQ369"/>
  <c r="DU369" s="1"/>
  <c r="DR369"/>
  <c r="DS369"/>
  <c r="DT369"/>
  <c r="DQ370"/>
  <c r="DU370" s="1"/>
  <c r="DR370"/>
  <c r="DS370"/>
  <c r="DT370"/>
  <c r="DQ371"/>
  <c r="DU371" s="1"/>
  <c r="DR371"/>
  <c r="DS371"/>
  <c r="DT371"/>
  <c r="DQ372"/>
  <c r="DU372" s="1"/>
  <c r="DR372"/>
  <c r="DS372"/>
  <c r="DT372"/>
  <c r="DQ373"/>
  <c r="DU373" s="1"/>
  <c r="DR373"/>
  <c r="DS373"/>
  <c r="DT373"/>
  <c r="DQ374"/>
  <c r="DU374" s="1"/>
  <c r="DR374"/>
  <c r="DS374"/>
  <c r="DT374"/>
  <c r="DQ375"/>
  <c r="DU375" s="1"/>
  <c r="DR375"/>
  <c r="DS375"/>
  <c r="DT375"/>
  <c r="DQ376"/>
  <c r="DU376" s="1"/>
  <c r="DR376"/>
  <c r="DS376"/>
  <c r="DT376"/>
  <c r="DQ377"/>
  <c r="DU377" s="1"/>
  <c r="DR377"/>
  <c r="DS377"/>
  <c r="DT377"/>
  <c r="DQ378"/>
  <c r="DU378" s="1"/>
  <c r="DR378"/>
  <c r="DS378"/>
  <c r="DT378"/>
  <c r="DQ379"/>
  <c r="DU379" s="1"/>
  <c r="DR379"/>
  <c r="DS379"/>
  <c r="DT379"/>
  <c r="DQ380"/>
  <c r="DU380" s="1"/>
  <c r="DR380"/>
  <c r="DS380"/>
  <c r="DT380"/>
  <c r="DQ381"/>
  <c r="DU381" s="1"/>
  <c r="DR381"/>
  <c r="DS381"/>
  <c r="DT381"/>
  <c r="DQ382"/>
  <c r="DU382" s="1"/>
  <c r="DR382"/>
  <c r="DS382"/>
  <c r="DT382"/>
  <c r="DQ383"/>
  <c r="DU383" s="1"/>
  <c r="DR383"/>
  <c r="DS383"/>
  <c r="DT383"/>
  <c r="DQ384"/>
  <c r="DU384" s="1"/>
  <c r="DR384"/>
  <c r="DS384"/>
  <c r="DT384"/>
  <c r="DQ385"/>
  <c r="DU385" s="1"/>
  <c r="DR385"/>
  <c r="DS385"/>
  <c r="DT385"/>
  <c r="DQ386"/>
  <c r="DU386" s="1"/>
  <c r="DR386"/>
  <c r="DS386"/>
  <c r="DT386"/>
  <c r="DQ387"/>
  <c r="DU387" s="1"/>
  <c r="DR387"/>
  <c r="DS387"/>
  <c r="DT387"/>
  <c r="DQ388"/>
  <c r="DU388" s="1"/>
  <c r="DR388"/>
  <c r="DS388"/>
  <c r="DT388"/>
  <c r="DQ389"/>
  <c r="DU389" s="1"/>
  <c r="DR389"/>
  <c r="DS389"/>
  <c r="DT389"/>
  <c r="DQ390"/>
  <c r="DU390" s="1"/>
  <c r="DR390"/>
  <c r="DS390"/>
  <c r="DT390"/>
  <c r="DQ391"/>
  <c r="DU391" s="1"/>
  <c r="DR391"/>
  <c r="DS391"/>
  <c r="DT391"/>
  <c r="DQ392"/>
  <c r="DU392" s="1"/>
  <c r="DR392"/>
  <c r="DS392"/>
  <c r="DT392"/>
  <c r="DQ393"/>
  <c r="DU393" s="1"/>
  <c r="DR393"/>
  <c r="DS393"/>
  <c r="DT393"/>
  <c r="DQ394"/>
  <c r="DU394" s="1"/>
  <c r="DR394"/>
  <c r="DS394"/>
  <c r="DT394"/>
  <c r="DQ14"/>
  <c r="DU14" s="1"/>
  <c r="DR14"/>
  <c r="DS14"/>
  <c r="DT14"/>
  <c r="DQ15"/>
  <c r="DU15" s="1"/>
  <c r="DR15"/>
  <c r="DS15"/>
  <c r="DT15"/>
  <c r="DQ16"/>
  <c r="DU16" s="1"/>
  <c r="DR16"/>
  <c r="DS16"/>
  <c r="DT16"/>
  <c r="DQ17"/>
  <c r="DU17" s="1"/>
  <c r="DR17"/>
  <c r="DS17"/>
  <c r="DT17"/>
  <c r="DQ18"/>
  <c r="DU18" s="1"/>
  <c r="DR18"/>
  <c r="DS18"/>
  <c r="DT18"/>
  <c r="DQ19"/>
  <c r="DU19" s="1"/>
  <c r="DR19"/>
  <c r="DS19"/>
  <c r="DT19"/>
  <c r="DQ20"/>
  <c r="DR20"/>
  <c r="DS20"/>
  <c r="DT20"/>
  <c r="DQ21"/>
  <c r="DU21" s="1"/>
  <c r="DR21"/>
  <c r="DS21"/>
  <c r="DT21"/>
  <c r="DQ22"/>
  <c r="DU22" s="1"/>
  <c r="DR22"/>
  <c r="DS22"/>
  <c r="DT22"/>
  <c r="DQ23"/>
  <c r="DU23" s="1"/>
  <c r="DR23"/>
  <c r="DS23"/>
  <c r="DT23"/>
  <c r="DS13"/>
  <c r="DR13"/>
  <c r="DQ13"/>
  <c r="DU13" s="1"/>
  <c r="DT13"/>
  <c r="CL766" i="22" l="1"/>
  <c r="BV767"/>
  <c r="BV766"/>
  <c r="BG767"/>
  <c r="BB767"/>
  <c r="AS766"/>
  <c r="AR766"/>
  <c r="AR767"/>
  <c r="AC767"/>
  <c r="AC766"/>
  <c r="V767"/>
  <c r="DU174" i="1"/>
  <c r="AM767" i="22"/>
  <c r="DU203" i="1"/>
  <c r="DU198"/>
  <c r="E767" i="22"/>
  <c r="L767"/>
  <c r="L766"/>
  <c r="BG766"/>
  <c r="CF767"/>
  <c r="CK767"/>
  <c r="DT239" i="1"/>
  <c r="DU212"/>
  <c r="DU264"/>
  <c r="DT287"/>
  <c r="DU362"/>
  <c r="DU248"/>
  <c r="DT245"/>
  <c r="DT141"/>
  <c r="DU250"/>
  <c r="DT100"/>
  <c r="DU366"/>
  <c r="DU365"/>
  <c r="DT358"/>
  <c r="DU288"/>
  <c r="DU25"/>
  <c r="DU356"/>
  <c r="DU262"/>
  <c r="DU147"/>
  <c r="DU108"/>
  <c r="DT98"/>
  <c r="DU24"/>
  <c r="DU361"/>
  <c r="DU298"/>
  <c r="DT246"/>
  <c r="DU228"/>
  <c r="DU163"/>
  <c r="DU78"/>
  <c r="DU58"/>
  <c r="DU41"/>
  <c r="DU100"/>
  <c r="DT182"/>
  <c r="DU20"/>
  <c r="DU151"/>
  <c r="DT123"/>
  <c r="DT108"/>
  <c r="DU97"/>
  <c r="DU71"/>
  <c r="DU364"/>
  <c r="DT288"/>
  <c r="DU287"/>
  <c r="DU265"/>
  <c r="DU251"/>
  <c r="DU219"/>
  <c r="DU154"/>
  <c r="DT132"/>
  <c r="DU130"/>
  <c r="DT95"/>
  <c r="DU68"/>
  <c r="DU63"/>
  <c r="DU296"/>
  <c r="DT273"/>
  <c r="DU263"/>
  <c r="DU249"/>
  <c r="DT242"/>
  <c r="DU213"/>
  <c r="DT155"/>
  <c r="DT115"/>
  <c r="DT97"/>
  <c r="DU115"/>
  <c r="DU182"/>
  <c r="DK14"/>
  <c r="DL14"/>
  <c r="DM14"/>
  <c r="DN14"/>
  <c r="DO14"/>
  <c r="DK15"/>
  <c r="DL15"/>
  <c r="DM15"/>
  <c r="DN15"/>
  <c r="DO15"/>
  <c r="DK16"/>
  <c r="DL16"/>
  <c r="DM16"/>
  <c r="DN16"/>
  <c r="DO16"/>
  <c r="DK17"/>
  <c r="DL17"/>
  <c r="DM17"/>
  <c r="DN17"/>
  <c r="DO17"/>
  <c r="DK18"/>
  <c r="DL18"/>
  <c r="DM18"/>
  <c r="DN18"/>
  <c r="DO18"/>
  <c r="DK19"/>
  <c r="DL19"/>
  <c r="DM19"/>
  <c r="DN19"/>
  <c r="DO19"/>
  <c r="DK20"/>
  <c r="DL20"/>
  <c r="DM20"/>
  <c r="DN20"/>
  <c r="DK21"/>
  <c r="DL21"/>
  <c r="DM21"/>
  <c r="DN21"/>
  <c r="DO21"/>
  <c r="DK22"/>
  <c r="DL22"/>
  <c r="DM22"/>
  <c r="DN22"/>
  <c r="DK23"/>
  <c r="DL23"/>
  <c r="DM23"/>
  <c r="DN23"/>
  <c r="DO23"/>
  <c r="DK24"/>
  <c r="DL24"/>
  <c r="DM24"/>
  <c r="DN24"/>
  <c r="DO24"/>
  <c r="DK25"/>
  <c r="DL25"/>
  <c r="DM25"/>
  <c r="DN25"/>
  <c r="DK26"/>
  <c r="DL26"/>
  <c r="DM26"/>
  <c r="DN26"/>
  <c r="DO26"/>
  <c r="DK27"/>
  <c r="DL27"/>
  <c r="DM27"/>
  <c r="DN27"/>
  <c r="DO27"/>
  <c r="DK28"/>
  <c r="DL28"/>
  <c r="DM28"/>
  <c r="DN28"/>
  <c r="DO28"/>
  <c r="DK29"/>
  <c r="DL29"/>
  <c r="DM29"/>
  <c r="DN29"/>
  <c r="DO29"/>
  <c r="DK30"/>
  <c r="DL30"/>
  <c r="DM30"/>
  <c r="DN30"/>
  <c r="DO30"/>
  <c r="DK31"/>
  <c r="DL31"/>
  <c r="DM31"/>
  <c r="DN31"/>
  <c r="DO31"/>
  <c r="DK32"/>
  <c r="DL32"/>
  <c r="DM32"/>
  <c r="DN32"/>
  <c r="DK33"/>
  <c r="DL33"/>
  <c r="DM33"/>
  <c r="DN33"/>
  <c r="DO33"/>
  <c r="DK34"/>
  <c r="DL34"/>
  <c r="DM34"/>
  <c r="DN34"/>
  <c r="DO34"/>
  <c r="DK35"/>
  <c r="DL35"/>
  <c r="DM35"/>
  <c r="DN35"/>
  <c r="DO35"/>
  <c r="DK36"/>
  <c r="DL36"/>
  <c r="DM36"/>
  <c r="DN36"/>
  <c r="DO36"/>
  <c r="DK37"/>
  <c r="DL37"/>
  <c r="DM37"/>
  <c r="DN37"/>
  <c r="DO37"/>
  <c r="DK38"/>
  <c r="DL38"/>
  <c r="DM38"/>
  <c r="DN38"/>
  <c r="DO38"/>
  <c r="DK39"/>
  <c r="DL39"/>
  <c r="DM39"/>
  <c r="DN39"/>
  <c r="DO39"/>
  <c r="DK40"/>
  <c r="DL40"/>
  <c r="DM40"/>
  <c r="DN40"/>
  <c r="DO40"/>
  <c r="DK41"/>
  <c r="DL41"/>
  <c r="DM41"/>
  <c r="DN41"/>
  <c r="DO41"/>
  <c r="DK42"/>
  <c r="DL42"/>
  <c r="DM42"/>
  <c r="DN42"/>
  <c r="DK43"/>
  <c r="DL43"/>
  <c r="DM43"/>
  <c r="DN43"/>
  <c r="DO43"/>
  <c r="DK44"/>
  <c r="DL44"/>
  <c r="DM44"/>
  <c r="DN44"/>
  <c r="DO44"/>
  <c r="DK45"/>
  <c r="DL45"/>
  <c r="DM45"/>
  <c r="DN45"/>
  <c r="DK46"/>
  <c r="DL46"/>
  <c r="DM46"/>
  <c r="DN46"/>
  <c r="DK47"/>
  <c r="DL47"/>
  <c r="DM47"/>
  <c r="DN47"/>
  <c r="DK48"/>
  <c r="DL48"/>
  <c r="DM48"/>
  <c r="DN48"/>
  <c r="DO48"/>
  <c r="DK49"/>
  <c r="DL49"/>
  <c r="DM49"/>
  <c r="DN49"/>
  <c r="DO49"/>
  <c r="DK50"/>
  <c r="DL50"/>
  <c r="DM50"/>
  <c r="DN50"/>
  <c r="DO50"/>
  <c r="DK51"/>
  <c r="DL51"/>
  <c r="DM51"/>
  <c r="DN51"/>
  <c r="DO51"/>
  <c r="DK52"/>
  <c r="DL52"/>
  <c r="DM52"/>
  <c r="DN52"/>
  <c r="DK53"/>
  <c r="DL53"/>
  <c r="DM53"/>
  <c r="DN53"/>
  <c r="DK54"/>
  <c r="DL54"/>
  <c r="DM54"/>
  <c r="DN54"/>
  <c r="DO54"/>
  <c r="DK55"/>
  <c r="DL55"/>
  <c r="DM55"/>
  <c r="DN55"/>
  <c r="DO55"/>
  <c r="DK56"/>
  <c r="DL56"/>
  <c r="DM56"/>
  <c r="DN56"/>
  <c r="DO56"/>
  <c r="DK57"/>
  <c r="DL57"/>
  <c r="DM57"/>
  <c r="DN57"/>
  <c r="DO57"/>
  <c r="DK58"/>
  <c r="DL58"/>
  <c r="DM58"/>
  <c r="DN58"/>
  <c r="DK59"/>
  <c r="DL59"/>
  <c r="DM59"/>
  <c r="DN59"/>
  <c r="DK60"/>
  <c r="DL60"/>
  <c r="DM60"/>
  <c r="DN60"/>
  <c r="DO60"/>
  <c r="DK61"/>
  <c r="DL61"/>
  <c r="DM61"/>
  <c r="DN61"/>
  <c r="DO61"/>
  <c r="DK62"/>
  <c r="DL62"/>
  <c r="DM62"/>
  <c r="DN62"/>
  <c r="DO62"/>
  <c r="DK63"/>
  <c r="DL63"/>
  <c r="DM63"/>
  <c r="DN63"/>
  <c r="DO63"/>
  <c r="DK64"/>
  <c r="DL64"/>
  <c r="DM64"/>
  <c r="DN64"/>
  <c r="DK65"/>
  <c r="DL65"/>
  <c r="DM65"/>
  <c r="DN65"/>
  <c r="DO65"/>
  <c r="DK66"/>
  <c r="DL66"/>
  <c r="DM66"/>
  <c r="DN66"/>
  <c r="DO66"/>
  <c r="DK67"/>
  <c r="DL67"/>
  <c r="DM67"/>
  <c r="DN67"/>
  <c r="DO67"/>
  <c r="DK68"/>
  <c r="DL68"/>
  <c r="DM68"/>
  <c r="DN68"/>
  <c r="DO68"/>
  <c r="DK69"/>
  <c r="DL69"/>
  <c r="DM69"/>
  <c r="DN69"/>
  <c r="DO69"/>
  <c r="DK70"/>
  <c r="DO70" s="1"/>
  <c r="DL70"/>
  <c r="DM70"/>
  <c r="DN70"/>
  <c r="DK71"/>
  <c r="DL71"/>
  <c r="DM71"/>
  <c r="DN71"/>
  <c r="DO71"/>
  <c r="DK72"/>
  <c r="DO72" s="1"/>
  <c r="DL72"/>
  <c r="DM72"/>
  <c r="DK73"/>
  <c r="DL73"/>
  <c r="DM73"/>
  <c r="DN73"/>
  <c r="DO73"/>
  <c r="DK74"/>
  <c r="DL74"/>
  <c r="DM74"/>
  <c r="DN74"/>
  <c r="DO74"/>
  <c r="DK75"/>
  <c r="DO75" s="1"/>
  <c r="DL75"/>
  <c r="DM75"/>
  <c r="DN75"/>
  <c r="DK76"/>
  <c r="DL76"/>
  <c r="DM76"/>
  <c r="DN76"/>
  <c r="DO76"/>
  <c r="DK77"/>
  <c r="DO77" s="1"/>
  <c r="DL77"/>
  <c r="DM77"/>
  <c r="DN77"/>
  <c r="DK78"/>
  <c r="DL78"/>
  <c r="DM78"/>
  <c r="DN78"/>
  <c r="DO78"/>
  <c r="DK79"/>
  <c r="DL79"/>
  <c r="DM79"/>
  <c r="DN79"/>
  <c r="DO79"/>
  <c r="DK80"/>
  <c r="DL80"/>
  <c r="DM80"/>
  <c r="DN80"/>
  <c r="DK81"/>
  <c r="DL81"/>
  <c r="DM81"/>
  <c r="DN81"/>
  <c r="DO81"/>
  <c r="DK82"/>
  <c r="DO82" s="1"/>
  <c r="DL82"/>
  <c r="DM82"/>
  <c r="DN82"/>
  <c r="DK83"/>
  <c r="DO83" s="1"/>
  <c r="DL83"/>
  <c r="DM83"/>
  <c r="DK84"/>
  <c r="DO84" s="1"/>
  <c r="DL84"/>
  <c r="DM84"/>
  <c r="DN84"/>
  <c r="DK85"/>
  <c r="DL85"/>
  <c r="DM85"/>
  <c r="DN85"/>
  <c r="DO85"/>
  <c r="DK86"/>
  <c r="DL86"/>
  <c r="DM86"/>
  <c r="DN86"/>
  <c r="DO86"/>
  <c r="DK87"/>
  <c r="DL87"/>
  <c r="DM87"/>
  <c r="DN87"/>
  <c r="DO87"/>
  <c r="DK88"/>
  <c r="DO88" s="1"/>
  <c r="DL88"/>
  <c r="DM88"/>
  <c r="DN88"/>
  <c r="DK89"/>
  <c r="DL89"/>
  <c r="DM89"/>
  <c r="DN89"/>
  <c r="DO89"/>
  <c r="DK90"/>
  <c r="DL90"/>
  <c r="DM90"/>
  <c r="DN90"/>
  <c r="DO90"/>
  <c r="DK91"/>
  <c r="DL91"/>
  <c r="DM91"/>
  <c r="DN91"/>
  <c r="DK92"/>
  <c r="DL92"/>
  <c r="DM92"/>
  <c r="DN92"/>
  <c r="DO92"/>
  <c r="DK93"/>
  <c r="DO93" s="1"/>
  <c r="DL93"/>
  <c r="DM93"/>
  <c r="DN93"/>
  <c r="DK94"/>
  <c r="DL94"/>
  <c r="DM94"/>
  <c r="DN94"/>
  <c r="DO94"/>
  <c r="DK95"/>
  <c r="DL95"/>
  <c r="DM95"/>
  <c r="DN95"/>
  <c r="DO95"/>
  <c r="DK96"/>
  <c r="DL96"/>
  <c r="DM96"/>
  <c r="DN96"/>
  <c r="DO96"/>
  <c r="DK97"/>
  <c r="DO97" s="1"/>
  <c r="DL97"/>
  <c r="DM97"/>
  <c r="DK98"/>
  <c r="DO98" s="1"/>
  <c r="DL98"/>
  <c r="DM98"/>
  <c r="DK99"/>
  <c r="DL99"/>
  <c r="DM99"/>
  <c r="DN99"/>
  <c r="DO99"/>
  <c r="DK100"/>
  <c r="DO100" s="1"/>
  <c r="DL100"/>
  <c r="DM100"/>
  <c r="DK101"/>
  <c r="DL101"/>
  <c r="DM101"/>
  <c r="DN101"/>
  <c r="DO101"/>
  <c r="DK102"/>
  <c r="DL102"/>
  <c r="DM102"/>
  <c r="DN102"/>
  <c r="DO102"/>
  <c r="DK103"/>
  <c r="DO103" s="1"/>
  <c r="DL103"/>
  <c r="DM103"/>
  <c r="DN103"/>
  <c r="DK104"/>
  <c r="DL104"/>
  <c r="DM104"/>
  <c r="DN104"/>
  <c r="DO104"/>
  <c r="DK105"/>
  <c r="DL105"/>
  <c r="DM105"/>
  <c r="DN105"/>
  <c r="DO105"/>
  <c r="DK106"/>
  <c r="DL106"/>
  <c r="DM106"/>
  <c r="DN106"/>
  <c r="DO106"/>
  <c r="DK107"/>
  <c r="DO107" s="1"/>
  <c r="DL107"/>
  <c r="DM107"/>
  <c r="DN107"/>
  <c r="DK108"/>
  <c r="DO108" s="1"/>
  <c r="DL108"/>
  <c r="DM108"/>
  <c r="DK109"/>
  <c r="DO109" s="1"/>
  <c r="DL109"/>
  <c r="DM109"/>
  <c r="DN109"/>
  <c r="DK110"/>
  <c r="DL110"/>
  <c r="DM110"/>
  <c r="DN110"/>
  <c r="DO110"/>
  <c r="DK111"/>
  <c r="DL111"/>
  <c r="DM111"/>
  <c r="DN111"/>
  <c r="DO111"/>
  <c r="DK112"/>
  <c r="DL112"/>
  <c r="DM112"/>
  <c r="DN112"/>
  <c r="DO112"/>
  <c r="DK113"/>
  <c r="DO113" s="1"/>
  <c r="DL113"/>
  <c r="DM113"/>
  <c r="DN113"/>
  <c r="DK114"/>
  <c r="DL114"/>
  <c r="DM114"/>
  <c r="DN114"/>
  <c r="DO114"/>
  <c r="DK115"/>
  <c r="DO115" s="1"/>
  <c r="DL115"/>
  <c r="DM115"/>
  <c r="DK116"/>
  <c r="DO116" s="1"/>
  <c r="DL116"/>
  <c r="DM116"/>
  <c r="DK117"/>
  <c r="DO117" s="1"/>
  <c r="DL117"/>
  <c r="DM117"/>
  <c r="DN117"/>
  <c r="DK118"/>
  <c r="DL118"/>
  <c r="DM118"/>
  <c r="DN118"/>
  <c r="DO118"/>
  <c r="DK119"/>
  <c r="DL119"/>
  <c r="DM119"/>
  <c r="DN119"/>
  <c r="DO119"/>
  <c r="DK120"/>
  <c r="DL120"/>
  <c r="DM120"/>
  <c r="DN120"/>
  <c r="DO120"/>
  <c r="DK121"/>
  <c r="DO121" s="1"/>
  <c r="DL121"/>
  <c r="DM121"/>
  <c r="DN121"/>
  <c r="DK122"/>
  <c r="DL122"/>
  <c r="DM122"/>
  <c r="DN122"/>
  <c r="DO122"/>
  <c r="DK123"/>
  <c r="DL123"/>
  <c r="DM123"/>
  <c r="DK124"/>
  <c r="DL124"/>
  <c r="DM124"/>
  <c r="DN124"/>
  <c r="DO124"/>
  <c r="DK125"/>
  <c r="DL125"/>
  <c r="DM125"/>
  <c r="DN125"/>
  <c r="DO125"/>
  <c r="DK126"/>
  <c r="DL126"/>
  <c r="DM126"/>
  <c r="DN126"/>
  <c r="DO126"/>
  <c r="DK127"/>
  <c r="DO127" s="1"/>
  <c r="DL127"/>
  <c r="DM127"/>
  <c r="DN127"/>
  <c r="DK128"/>
  <c r="DL128"/>
  <c r="DM128"/>
  <c r="DN128"/>
  <c r="DO128"/>
  <c r="DK129"/>
  <c r="DL129"/>
  <c r="DM129"/>
  <c r="DN129"/>
  <c r="DO129"/>
  <c r="DK130"/>
  <c r="DL130"/>
  <c r="DM130"/>
  <c r="DN130"/>
  <c r="DO130"/>
  <c r="DK131"/>
  <c r="DO131" s="1"/>
  <c r="DL131"/>
  <c r="DM131"/>
  <c r="DN131"/>
  <c r="DK132"/>
  <c r="DL132"/>
  <c r="DM132"/>
  <c r="DN132"/>
  <c r="DO132"/>
  <c r="DK133"/>
  <c r="DO133" s="1"/>
  <c r="DL133"/>
  <c r="DM133"/>
  <c r="DK134"/>
  <c r="DL134"/>
  <c r="DM134"/>
  <c r="DN134"/>
  <c r="DO134"/>
  <c r="DK135"/>
  <c r="DL135"/>
  <c r="DM135"/>
  <c r="DN135"/>
  <c r="DO135"/>
  <c r="DK136"/>
  <c r="DL136"/>
  <c r="DM136"/>
  <c r="DN136"/>
  <c r="DK137"/>
  <c r="DL137"/>
  <c r="DM137"/>
  <c r="DN137"/>
  <c r="DO137"/>
  <c r="DK138"/>
  <c r="DO138" s="1"/>
  <c r="DL138"/>
  <c r="DM138"/>
  <c r="DN138"/>
  <c r="DK139"/>
  <c r="DL139"/>
  <c r="DM139"/>
  <c r="DN139"/>
  <c r="DO139"/>
  <c r="DK140"/>
  <c r="DL140"/>
  <c r="DM140"/>
  <c r="DN140"/>
  <c r="DO140"/>
  <c r="DK141"/>
  <c r="DL141"/>
  <c r="DM141"/>
  <c r="DK142"/>
  <c r="DL142"/>
  <c r="DM142"/>
  <c r="DN142"/>
  <c r="DO142"/>
  <c r="DK143"/>
  <c r="DL143"/>
  <c r="DM143"/>
  <c r="DN143"/>
  <c r="DO143"/>
  <c r="DK144"/>
  <c r="DO144" s="1"/>
  <c r="DL144"/>
  <c r="DM144"/>
  <c r="DN144"/>
  <c r="DK145"/>
  <c r="DL145"/>
  <c r="DM145"/>
  <c r="DN145"/>
  <c r="DO145"/>
  <c r="DK146"/>
  <c r="DL146"/>
  <c r="DM146"/>
  <c r="DN146"/>
  <c r="DO146"/>
  <c r="DK147"/>
  <c r="DL147"/>
  <c r="DM147"/>
  <c r="DN147"/>
  <c r="DO147"/>
  <c r="DK148"/>
  <c r="DO148" s="1"/>
  <c r="DL148"/>
  <c r="DM148"/>
  <c r="DN148"/>
  <c r="DK149"/>
  <c r="DL149"/>
  <c r="DM149"/>
  <c r="DN149"/>
  <c r="DO149"/>
  <c r="DK150"/>
  <c r="DL150"/>
  <c r="DM150"/>
  <c r="DN150"/>
  <c r="DO150"/>
  <c r="DK151"/>
  <c r="DL151"/>
  <c r="DM151"/>
  <c r="DN151"/>
  <c r="DO151"/>
  <c r="DK152"/>
  <c r="DO152" s="1"/>
  <c r="DL152"/>
  <c r="DM152"/>
  <c r="DN152"/>
  <c r="DK153"/>
  <c r="DL153"/>
  <c r="DM153"/>
  <c r="DN153"/>
  <c r="DO153"/>
  <c r="DK154"/>
  <c r="DL154"/>
  <c r="DM154"/>
  <c r="DK155"/>
  <c r="DO155" s="1"/>
  <c r="DL155"/>
  <c r="DM155"/>
  <c r="DK156"/>
  <c r="DO156" s="1"/>
  <c r="DL156"/>
  <c r="DM156"/>
  <c r="DN156"/>
  <c r="DK157"/>
  <c r="DL157"/>
  <c r="DM157"/>
  <c r="DN157"/>
  <c r="DO157"/>
  <c r="DK158"/>
  <c r="DL158"/>
  <c r="DM158"/>
  <c r="DN158"/>
  <c r="DO158"/>
  <c r="DK159"/>
  <c r="DL159"/>
  <c r="DM159"/>
  <c r="DN159"/>
  <c r="DO159"/>
  <c r="DK160"/>
  <c r="DO160" s="1"/>
  <c r="DL160"/>
  <c r="DM160"/>
  <c r="DN160"/>
  <c r="DK161"/>
  <c r="DL161"/>
  <c r="DM161"/>
  <c r="DN161"/>
  <c r="DO161"/>
  <c r="DK162"/>
  <c r="DL162"/>
  <c r="DM162"/>
  <c r="DN162"/>
  <c r="DO162"/>
  <c r="DK163"/>
  <c r="DL163"/>
  <c r="DM163"/>
  <c r="DN163"/>
  <c r="DO163"/>
  <c r="DK164"/>
  <c r="DO164" s="1"/>
  <c r="DL164"/>
  <c r="DM164"/>
  <c r="DN164"/>
  <c r="DK165"/>
  <c r="DL165"/>
  <c r="DM165"/>
  <c r="DN165"/>
  <c r="DO165"/>
  <c r="DK166"/>
  <c r="DO166" s="1"/>
  <c r="DL166"/>
  <c r="DM166"/>
  <c r="DK167"/>
  <c r="DL167"/>
  <c r="DM167"/>
  <c r="DN167"/>
  <c r="DO167"/>
  <c r="DK168"/>
  <c r="DL168"/>
  <c r="DM168"/>
  <c r="DN168"/>
  <c r="DO168"/>
  <c r="DK169"/>
  <c r="DO169" s="1"/>
  <c r="DL169"/>
  <c r="DM169"/>
  <c r="DN169"/>
  <c r="DK170"/>
  <c r="DL170"/>
  <c r="DM170"/>
  <c r="DN170"/>
  <c r="DO170"/>
  <c r="DK171"/>
  <c r="DO171" s="1"/>
  <c r="DL171"/>
  <c r="DM171"/>
  <c r="DN171"/>
  <c r="DK172"/>
  <c r="DL172"/>
  <c r="DM172"/>
  <c r="DN172"/>
  <c r="DO172"/>
  <c r="DK173"/>
  <c r="DO173" s="1"/>
  <c r="DL173"/>
  <c r="DM173"/>
  <c r="DN173"/>
  <c r="DK174"/>
  <c r="DL174"/>
  <c r="DM174"/>
  <c r="DN174"/>
  <c r="DK175"/>
  <c r="DL175"/>
  <c r="DM175"/>
  <c r="DN175"/>
  <c r="DO175"/>
  <c r="DK176"/>
  <c r="DL176"/>
  <c r="DM176"/>
  <c r="DN176"/>
  <c r="DO176"/>
  <c r="DK177"/>
  <c r="DO177" s="1"/>
  <c r="DL177"/>
  <c r="DM177"/>
  <c r="DN177"/>
  <c r="DK178"/>
  <c r="DO178" s="1"/>
  <c r="DL178"/>
  <c r="DM178"/>
  <c r="DN178"/>
  <c r="DK179"/>
  <c r="DL179"/>
  <c r="DM179"/>
  <c r="DN179"/>
  <c r="DO179"/>
  <c r="DK180"/>
  <c r="DL180"/>
  <c r="DM180"/>
  <c r="DN180"/>
  <c r="DO180"/>
  <c r="DK181"/>
  <c r="DL181"/>
  <c r="DM181"/>
  <c r="DN181"/>
  <c r="DO181"/>
  <c r="DK182"/>
  <c r="DL182"/>
  <c r="DM182"/>
  <c r="DN182"/>
  <c r="DK183"/>
  <c r="DO183" s="1"/>
  <c r="DL183"/>
  <c r="DM183"/>
  <c r="DN183"/>
  <c r="DK184"/>
  <c r="DO184" s="1"/>
  <c r="DL184"/>
  <c r="DM184"/>
  <c r="DN184"/>
  <c r="DK185"/>
  <c r="DO185" s="1"/>
  <c r="DL185"/>
  <c r="DM185"/>
  <c r="DN185"/>
  <c r="DK186"/>
  <c r="DL186"/>
  <c r="DM186"/>
  <c r="DN186"/>
  <c r="DO186"/>
  <c r="DK187"/>
  <c r="DO187" s="1"/>
  <c r="DL187"/>
  <c r="DM187"/>
  <c r="DN187"/>
  <c r="DK188"/>
  <c r="DO188" s="1"/>
  <c r="DL188"/>
  <c r="DM188"/>
  <c r="DN188"/>
  <c r="DK189"/>
  <c r="DL189"/>
  <c r="DM189"/>
  <c r="DN189"/>
  <c r="DO189"/>
  <c r="DK190"/>
  <c r="DL190"/>
  <c r="DM190"/>
  <c r="DN190"/>
  <c r="DO190"/>
  <c r="DK191"/>
  <c r="DO191" s="1"/>
  <c r="DL191"/>
  <c r="DM191"/>
  <c r="DN191"/>
  <c r="DK192"/>
  <c r="DO192" s="1"/>
  <c r="DL192"/>
  <c r="DM192"/>
  <c r="DN192"/>
  <c r="DK193"/>
  <c r="DO193" s="1"/>
  <c r="DL193"/>
  <c r="DM193"/>
  <c r="DN193"/>
  <c r="DK194"/>
  <c r="DL194"/>
  <c r="DM194"/>
  <c r="DN194"/>
  <c r="DO194"/>
  <c r="DK195"/>
  <c r="DO195" s="1"/>
  <c r="DL195"/>
  <c r="DM195"/>
  <c r="DN195"/>
  <c r="DK196"/>
  <c r="DL196"/>
  <c r="DM196"/>
  <c r="DN196"/>
  <c r="DO196"/>
  <c r="DK197"/>
  <c r="DL197"/>
  <c r="DM197"/>
  <c r="DN197"/>
  <c r="DO197"/>
  <c r="DK198"/>
  <c r="DO198" s="1"/>
  <c r="DL198"/>
  <c r="DM198"/>
  <c r="DK199"/>
  <c r="DL199"/>
  <c r="DM199"/>
  <c r="DN199"/>
  <c r="DO199"/>
  <c r="DK200"/>
  <c r="DO200" s="1"/>
  <c r="DL200"/>
  <c r="DM200"/>
  <c r="DN200"/>
  <c r="DK201"/>
  <c r="DO201" s="1"/>
  <c r="DL201"/>
  <c r="DM201"/>
  <c r="DN201"/>
  <c r="DK202"/>
  <c r="DO202" s="1"/>
  <c r="DL202"/>
  <c r="DM202"/>
  <c r="DN202"/>
  <c r="DK203"/>
  <c r="DL203"/>
  <c r="DM203"/>
  <c r="DN203"/>
  <c r="DO203"/>
  <c r="DK204"/>
  <c r="DL204"/>
  <c r="DM204"/>
  <c r="DN204"/>
  <c r="DO204"/>
  <c r="DK205"/>
  <c r="DO205" s="1"/>
  <c r="DL205"/>
  <c r="DM205"/>
  <c r="DN205"/>
  <c r="DK206"/>
  <c r="DO206" s="1"/>
  <c r="DL206"/>
  <c r="DM206"/>
  <c r="DN206"/>
  <c r="DK207"/>
  <c r="DL207"/>
  <c r="DM207"/>
  <c r="DN207"/>
  <c r="DO207"/>
  <c r="DK208"/>
  <c r="DO208" s="1"/>
  <c r="DL208"/>
  <c r="DM208"/>
  <c r="DN208"/>
  <c r="DK209"/>
  <c r="DO209" s="1"/>
  <c r="DL209"/>
  <c r="DM209"/>
  <c r="DN209"/>
  <c r="DK210"/>
  <c r="DO210" s="1"/>
  <c r="DL210"/>
  <c r="DM210"/>
  <c r="DK211"/>
  <c r="DO211" s="1"/>
  <c r="DL211"/>
  <c r="DM211"/>
  <c r="DN211"/>
  <c r="DK212"/>
  <c r="DO212" s="1"/>
  <c r="DL212"/>
  <c r="DM212"/>
  <c r="DN212"/>
  <c r="DK213"/>
  <c r="DL213"/>
  <c r="DM213"/>
  <c r="DN213"/>
  <c r="DO213"/>
  <c r="DK214"/>
  <c r="DO214" s="1"/>
  <c r="DL214"/>
  <c r="DM214"/>
  <c r="DK215"/>
  <c r="DL215"/>
  <c r="DM215"/>
  <c r="DN215"/>
  <c r="DO215"/>
  <c r="DK216"/>
  <c r="DL216"/>
  <c r="DM216"/>
  <c r="DN216"/>
  <c r="DK217"/>
  <c r="DL217"/>
  <c r="DM217"/>
  <c r="DN217"/>
  <c r="DK218"/>
  <c r="DO218" s="1"/>
  <c r="DL218"/>
  <c r="DM218"/>
  <c r="DN218"/>
  <c r="DK219"/>
  <c r="DO219" s="1"/>
  <c r="DL219"/>
  <c r="DM219"/>
  <c r="DN219"/>
  <c r="DK220"/>
  <c r="DL220"/>
  <c r="DM220"/>
  <c r="DN220"/>
  <c r="DK221"/>
  <c r="DL221"/>
  <c r="DM221"/>
  <c r="DN221"/>
  <c r="DO221"/>
  <c r="DK222"/>
  <c r="DL222"/>
  <c r="DM222"/>
  <c r="DN222"/>
  <c r="DO222"/>
  <c r="DK223"/>
  <c r="DO223" s="1"/>
  <c r="DL223"/>
  <c r="DM223"/>
  <c r="DN223"/>
  <c r="DK224"/>
  <c r="DO224" s="1"/>
  <c r="DL224"/>
  <c r="DM224"/>
  <c r="DN224"/>
  <c r="DK225"/>
  <c r="DO225" s="1"/>
  <c r="DL225"/>
  <c r="DM225"/>
  <c r="DN225"/>
  <c r="DK226"/>
  <c r="DO226" s="1"/>
  <c r="DL226"/>
  <c r="DM226"/>
  <c r="DK227"/>
  <c r="DO227" s="1"/>
  <c r="DL227"/>
  <c r="DM227"/>
  <c r="DK228"/>
  <c r="DO228" s="1"/>
  <c r="DL228"/>
  <c r="DM228"/>
  <c r="DK229"/>
  <c r="DL229"/>
  <c r="DM229"/>
  <c r="DN229"/>
  <c r="DO229"/>
  <c r="DK230"/>
  <c r="DL230"/>
  <c r="DM230"/>
  <c r="DN230"/>
  <c r="DK231"/>
  <c r="DO231" s="1"/>
  <c r="DL231"/>
  <c r="DM231"/>
  <c r="DN231"/>
  <c r="DK232"/>
  <c r="DL232"/>
  <c r="DM232"/>
  <c r="DN232"/>
  <c r="DO232"/>
  <c r="DK233"/>
  <c r="DO233" s="1"/>
  <c r="DL233"/>
  <c r="DM233"/>
  <c r="DN233"/>
  <c r="DK234"/>
  <c r="DO234" s="1"/>
  <c r="DL234"/>
  <c r="DM234"/>
  <c r="DN234"/>
  <c r="DK235"/>
  <c r="DO235" s="1"/>
  <c r="DL235"/>
  <c r="DM235"/>
  <c r="DN235"/>
  <c r="DK236"/>
  <c r="DO236" s="1"/>
  <c r="DL236"/>
  <c r="DM236"/>
  <c r="DN236"/>
  <c r="DK237"/>
  <c r="DL237"/>
  <c r="DM237"/>
  <c r="DN237"/>
  <c r="DO237"/>
  <c r="DK238"/>
  <c r="DL238"/>
  <c r="DM238"/>
  <c r="DN238"/>
  <c r="DO238"/>
  <c r="DK239"/>
  <c r="DO239" s="1"/>
  <c r="DL239"/>
  <c r="DM239"/>
  <c r="DN239"/>
  <c r="DK240"/>
  <c r="DO240" s="1"/>
  <c r="DL240"/>
  <c r="DM240"/>
  <c r="DN240"/>
  <c r="DK241"/>
  <c r="DO241" s="1"/>
  <c r="DL241"/>
  <c r="DM241"/>
  <c r="DN241"/>
  <c r="DK242"/>
  <c r="DL242"/>
  <c r="DM242"/>
  <c r="DN242"/>
  <c r="DO242"/>
  <c r="DK243"/>
  <c r="DO243" s="1"/>
  <c r="DL243"/>
  <c r="DM243"/>
  <c r="DN243"/>
  <c r="DK244"/>
  <c r="DO244" s="1"/>
  <c r="DL244"/>
  <c r="DM244"/>
  <c r="DN244"/>
  <c r="DK245"/>
  <c r="DL245"/>
  <c r="DM245"/>
  <c r="DN245"/>
  <c r="DO245"/>
  <c r="DK246"/>
  <c r="DO246" s="1"/>
  <c r="DL246"/>
  <c r="DM246"/>
  <c r="DN246"/>
  <c r="DK247"/>
  <c r="DL247"/>
  <c r="DM247"/>
  <c r="DN247"/>
  <c r="DK248"/>
  <c r="DO248" s="1"/>
  <c r="DL248"/>
  <c r="DM248"/>
  <c r="DN248"/>
  <c r="DK249"/>
  <c r="DO249" s="1"/>
  <c r="DL249"/>
  <c r="DM249"/>
  <c r="DN249"/>
  <c r="DK250"/>
  <c r="DO250" s="1"/>
  <c r="DL250"/>
  <c r="DM250"/>
  <c r="DN250"/>
  <c r="DK251"/>
  <c r="DO251" s="1"/>
  <c r="DL251"/>
  <c r="DM251"/>
  <c r="DN251"/>
  <c r="DK252"/>
  <c r="DO252" s="1"/>
  <c r="DL252"/>
  <c r="DM252"/>
  <c r="DN252"/>
  <c r="DK253"/>
  <c r="DL253"/>
  <c r="DM253"/>
  <c r="DN253"/>
  <c r="DK254"/>
  <c r="DL254"/>
  <c r="DM254"/>
  <c r="DN254"/>
  <c r="DO254"/>
  <c r="DK255"/>
  <c r="DO255" s="1"/>
  <c r="DL255"/>
  <c r="DM255"/>
  <c r="DN255"/>
  <c r="DK256"/>
  <c r="DO256" s="1"/>
  <c r="DL256"/>
  <c r="DM256"/>
  <c r="DN256"/>
  <c r="DK257"/>
  <c r="DO257" s="1"/>
  <c r="DL257"/>
  <c r="DM257"/>
  <c r="DN257"/>
  <c r="DK258"/>
  <c r="DO258" s="1"/>
  <c r="DL258"/>
  <c r="DM258"/>
  <c r="DN258"/>
  <c r="DK259"/>
  <c r="DO259" s="1"/>
  <c r="DL259"/>
  <c r="DM259"/>
  <c r="DN259"/>
  <c r="DK260"/>
  <c r="DO260" s="1"/>
  <c r="DL260"/>
  <c r="DM260"/>
  <c r="DN260"/>
  <c r="DK261"/>
  <c r="DO261" s="1"/>
  <c r="DL261"/>
  <c r="DM261"/>
  <c r="DN261"/>
  <c r="DK262"/>
  <c r="DO262" s="1"/>
  <c r="DL262"/>
  <c r="DM262"/>
  <c r="DN262"/>
  <c r="DK263"/>
  <c r="DO263" s="1"/>
  <c r="DL263"/>
  <c r="DM263"/>
  <c r="DN263"/>
  <c r="DK264"/>
  <c r="DL264"/>
  <c r="DM264"/>
  <c r="DN264"/>
  <c r="DK265"/>
  <c r="DO265" s="1"/>
  <c r="DL265"/>
  <c r="DM265"/>
  <c r="DK266"/>
  <c r="DO266" s="1"/>
  <c r="DL266"/>
  <c r="DM266"/>
  <c r="DN266"/>
  <c r="DK267"/>
  <c r="DO267" s="1"/>
  <c r="DL267"/>
  <c r="DM267"/>
  <c r="DK268"/>
  <c r="DO268" s="1"/>
  <c r="DL268"/>
  <c r="DM268"/>
  <c r="DN268"/>
  <c r="DK269"/>
  <c r="DO269" s="1"/>
  <c r="DL269"/>
  <c r="DM269"/>
  <c r="DN269"/>
  <c r="DK270"/>
  <c r="DL270"/>
  <c r="DM270"/>
  <c r="DK271"/>
  <c r="DL271"/>
  <c r="DM271"/>
  <c r="DN271"/>
  <c r="DK272"/>
  <c r="DO272" s="1"/>
  <c r="DL272"/>
  <c r="DM272"/>
  <c r="DK273"/>
  <c r="DO273" s="1"/>
  <c r="DL273"/>
  <c r="DM273"/>
  <c r="DN273"/>
  <c r="DK274"/>
  <c r="DO274" s="1"/>
  <c r="DL274"/>
  <c r="DM274"/>
  <c r="DN274"/>
  <c r="DK275"/>
  <c r="DO275" s="1"/>
  <c r="DL275"/>
  <c r="DM275"/>
  <c r="DN275"/>
  <c r="DK276"/>
  <c r="DL276"/>
  <c r="DM276"/>
  <c r="DN276"/>
  <c r="DK277"/>
  <c r="DO277" s="1"/>
  <c r="DL277"/>
  <c r="DM277"/>
  <c r="DN277"/>
  <c r="DK278"/>
  <c r="DO278" s="1"/>
  <c r="DL278"/>
  <c r="DM278"/>
  <c r="DN278"/>
  <c r="DK279"/>
  <c r="DO279" s="1"/>
  <c r="DL279"/>
  <c r="DM279"/>
  <c r="DN279"/>
  <c r="DK280"/>
  <c r="DO280" s="1"/>
  <c r="DL280"/>
  <c r="DM280"/>
  <c r="DN280"/>
  <c r="DK281"/>
  <c r="DO281" s="1"/>
  <c r="DL281"/>
  <c r="DM281"/>
  <c r="DN281"/>
  <c r="DK282"/>
  <c r="DO282" s="1"/>
  <c r="DL282"/>
  <c r="DM282"/>
  <c r="DN282"/>
  <c r="DK283"/>
  <c r="DO283" s="1"/>
  <c r="DL283"/>
  <c r="DM283"/>
  <c r="DN283"/>
  <c r="DK284"/>
  <c r="DL284"/>
  <c r="DM284"/>
  <c r="DN284"/>
  <c r="DK285"/>
  <c r="DO285" s="1"/>
  <c r="DL285"/>
  <c r="DM285"/>
  <c r="DN285"/>
  <c r="DK286"/>
  <c r="DO286" s="1"/>
  <c r="DL286"/>
  <c r="DM286"/>
  <c r="DN286"/>
  <c r="DK287"/>
  <c r="DO287" s="1"/>
  <c r="DL287"/>
  <c r="DM287"/>
  <c r="DN287"/>
  <c r="DK288"/>
  <c r="DO288" s="1"/>
  <c r="DL288"/>
  <c r="DM288"/>
  <c r="DN288"/>
  <c r="DK289"/>
  <c r="DL289"/>
  <c r="DM289"/>
  <c r="DN289"/>
  <c r="DK290"/>
  <c r="DO290" s="1"/>
  <c r="DL290"/>
  <c r="DM290"/>
  <c r="DN290"/>
  <c r="DK291"/>
  <c r="DO291" s="1"/>
  <c r="DL291"/>
  <c r="DM291"/>
  <c r="DN291"/>
  <c r="DK292"/>
  <c r="DO292" s="1"/>
  <c r="DL292"/>
  <c r="DM292"/>
  <c r="DN292"/>
  <c r="DK293"/>
  <c r="DO293" s="1"/>
  <c r="DL293"/>
  <c r="DM293"/>
  <c r="DN293"/>
  <c r="DK294"/>
  <c r="DO294" s="1"/>
  <c r="DL294"/>
  <c r="DM294"/>
  <c r="DN294"/>
  <c r="DK295"/>
  <c r="DO295" s="1"/>
  <c r="DL295"/>
  <c r="DM295"/>
  <c r="DN295"/>
  <c r="DK296"/>
  <c r="DO296" s="1"/>
  <c r="DL296"/>
  <c r="DM296"/>
  <c r="DN296"/>
  <c r="DK297"/>
  <c r="DO297" s="1"/>
  <c r="DL297"/>
  <c r="DM297"/>
  <c r="DN297"/>
  <c r="DK298"/>
  <c r="DO298" s="1"/>
  <c r="DL298"/>
  <c r="DM298"/>
  <c r="DN298"/>
  <c r="DK299"/>
  <c r="DO299" s="1"/>
  <c r="DL299"/>
  <c r="DM299"/>
  <c r="DN299"/>
  <c r="DK300"/>
  <c r="DO300" s="1"/>
  <c r="DL300"/>
  <c r="DM300"/>
  <c r="DN300"/>
  <c r="DK301"/>
  <c r="DO301" s="1"/>
  <c r="DL301"/>
  <c r="DM301"/>
  <c r="DN301"/>
  <c r="DK302"/>
  <c r="DO302" s="1"/>
  <c r="DL302"/>
  <c r="DM302"/>
  <c r="DN302"/>
  <c r="DK303"/>
  <c r="DO303" s="1"/>
  <c r="DL303"/>
  <c r="DM303"/>
  <c r="DN303"/>
  <c r="DK304"/>
  <c r="DO304" s="1"/>
  <c r="DL304"/>
  <c r="DM304"/>
  <c r="DN304"/>
  <c r="DK305"/>
  <c r="DO305" s="1"/>
  <c r="DL305"/>
  <c r="DM305"/>
  <c r="DN305"/>
  <c r="DK306"/>
  <c r="DO306" s="1"/>
  <c r="DL306"/>
  <c r="DM306"/>
  <c r="DN306"/>
  <c r="DK307"/>
  <c r="DO307" s="1"/>
  <c r="DL307"/>
  <c r="DM307"/>
  <c r="DN307"/>
  <c r="DK308"/>
  <c r="DO308" s="1"/>
  <c r="DL308"/>
  <c r="DM308"/>
  <c r="DN308"/>
  <c r="DK309"/>
  <c r="DO309" s="1"/>
  <c r="DL309"/>
  <c r="DM309"/>
  <c r="DN309"/>
  <c r="DK310"/>
  <c r="DO310" s="1"/>
  <c r="DL310"/>
  <c r="DM310"/>
  <c r="DN310"/>
  <c r="DK311"/>
  <c r="DO311" s="1"/>
  <c r="DL311"/>
  <c r="DM311"/>
  <c r="DN311"/>
  <c r="DK312"/>
  <c r="DO312" s="1"/>
  <c r="DL312"/>
  <c r="DM312"/>
  <c r="DN312"/>
  <c r="DK313"/>
  <c r="DO313" s="1"/>
  <c r="DL313"/>
  <c r="DM313"/>
  <c r="DN313"/>
  <c r="DK314"/>
  <c r="DO314" s="1"/>
  <c r="DL314"/>
  <c r="DM314"/>
  <c r="DN314"/>
  <c r="DK315"/>
  <c r="DO315" s="1"/>
  <c r="DL315"/>
  <c r="DM315"/>
  <c r="DN315"/>
  <c r="DK316"/>
  <c r="DO316" s="1"/>
  <c r="DL316"/>
  <c r="DM316"/>
  <c r="DN316"/>
  <c r="DK317"/>
  <c r="DO317" s="1"/>
  <c r="DL317"/>
  <c r="DM317"/>
  <c r="DN317"/>
  <c r="DK318"/>
  <c r="DO318" s="1"/>
  <c r="DL318"/>
  <c r="DM318"/>
  <c r="DN318"/>
  <c r="DK319"/>
  <c r="DO319" s="1"/>
  <c r="DL319"/>
  <c r="DM319"/>
  <c r="DN319"/>
  <c r="DK320"/>
  <c r="DO320" s="1"/>
  <c r="DL320"/>
  <c r="DM320"/>
  <c r="DN320"/>
  <c r="DK321"/>
  <c r="DO321" s="1"/>
  <c r="DL321"/>
  <c r="DM321"/>
  <c r="DN321"/>
  <c r="DK322"/>
  <c r="DO322" s="1"/>
  <c r="DL322"/>
  <c r="DM322"/>
  <c r="DN322"/>
  <c r="DK323"/>
  <c r="DO323" s="1"/>
  <c r="DL323"/>
  <c r="DM323"/>
  <c r="DN323"/>
  <c r="DK324"/>
  <c r="DO324" s="1"/>
  <c r="DL324"/>
  <c r="DM324"/>
  <c r="DN324"/>
  <c r="DK325"/>
  <c r="DO325" s="1"/>
  <c r="DL325"/>
  <c r="DM325"/>
  <c r="DN325"/>
  <c r="DK326"/>
  <c r="DO326" s="1"/>
  <c r="DL326"/>
  <c r="DM326"/>
  <c r="DN326"/>
  <c r="DK327"/>
  <c r="DO327" s="1"/>
  <c r="DL327"/>
  <c r="DM327"/>
  <c r="DN327"/>
  <c r="DK328"/>
  <c r="DO328" s="1"/>
  <c r="DL328"/>
  <c r="DM328"/>
  <c r="DN328"/>
  <c r="DK329"/>
  <c r="DO329" s="1"/>
  <c r="DL329"/>
  <c r="DM329"/>
  <c r="DN329"/>
  <c r="DK330"/>
  <c r="DO330" s="1"/>
  <c r="DL330"/>
  <c r="DM330"/>
  <c r="DN330"/>
  <c r="DK331"/>
  <c r="DO331" s="1"/>
  <c r="DL331"/>
  <c r="DM331"/>
  <c r="DN331"/>
  <c r="DK332"/>
  <c r="DO332" s="1"/>
  <c r="DL332"/>
  <c r="DM332"/>
  <c r="DN332"/>
  <c r="DK333"/>
  <c r="DO333" s="1"/>
  <c r="DL333"/>
  <c r="DM333"/>
  <c r="DN333"/>
  <c r="DK334"/>
  <c r="DO334" s="1"/>
  <c r="DL334"/>
  <c r="DM334"/>
  <c r="DN334"/>
  <c r="DK335"/>
  <c r="DO335" s="1"/>
  <c r="DL335"/>
  <c r="DM335"/>
  <c r="DN335"/>
  <c r="DK336"/>
  <c r="DO336" s="1"/>
  <c r="DL336"/>
  <c r="DM336"/>
  <c r="DN336"/>
  <c r="DK337"/>
  <c r="DO337" s="1"/>
  <c r="DL337"/>
  <c r="DM337"/>
  <c r="DN337"/>
  <c r="DK338"/>
  <c r="DO338" s="1"/>
  <c r="DL338"/>
  <c r="DM338"/>
  <c r="DN338"/>
  <c r="DK339"/>
  <c r="DO339" s="1"/>
  <c r="DL339"/>
  <c r="DM339"/>
  <c r="DN339"/>
  <c r="DK340"/>
  <c r="DO340" s="1"/>
  <c r="DL340"/>
  <c r="DM340"/>
  <c r="DN340"/>
  <c r="DK341"/>
  <c r="DO341" s="1"/>
  <c r="DL341"/>
  <c r="DM341"/>
  <c r="DN341"/>
  <c r="DK342"/>
  <c r="DO342" s="1"/>
  <c r="DL342"/>
  <c r="DM342"/>
  <c r="DN342"/>
  <c r="DK343"/>
  <c r="DO343" s="1"/>
  <c r="DL343"/>
  <c r="DM343"/>
  <c r="DN343"/>
  <c r="DK344"/>
  <c r="DO344" s="1"/>
  <c r="DL344"/>
  <c r="DM344"/>
  <c r="DN344"/>
  <c r="DK345"/>
  <c r="DO345" s="1"/>
  <c r="DL345"/>
  <c r="DM345"/>
  <c r="DN345"/>
  <c r="DK346"/>
  <c r="DO346" s="1"/>
  <c r="DL346"/>
  <c r="DM346"/>
  <c r="DN346"/>
  <c r="DK347"/>
  <c r="DO347" s="1"/>
  <c r="DL347"/>
  <c r="DM347"/>
  <c r="DN347"/>
  <c r="DK348"/>
  <c r="DO348" s="1"/>
  <c r="DL348"/>
  <c r="DM348"/>
  <c r="DN348"/>
  <c r="DK349"/>
  <c r="DO349" s="1"/>
  <c r="DL349"/>
  <c r="DM349"/>
  <c r="DN349"/>
  <c r="DK350"/>
  <c r="DO350" s="1"/>
  <c r="DL350"/>
  <c r="DM350"/>
  <c r="DN350"/>
  <c r="DK351"/>
  <c r="DO351" s="1"/>
  <c r="DL351"/>
  <c r="DM351"/>
  <c r="DN351"/>
  <c r="DK352"/>
  <c r="DO352" s="1"/>
  <c r="DL352"/>
  <c r="DM352"/>
  <c r="DN352"/>
  <c r="DK353"/>
  <c r="DO353" s="1"/>
  <c r="DL353"/>
  <c r="DM353"/>
  <c r="DN353"/>
  <c r="DK354"/>
  <c r="DO354" s="1"/>
  <c r="DL354"/>
  <c r="DM354"/>
  <c r="DK355"/>
  <c r="DO355" s="1"/>
  <c r="DL355"/>
  <c r="DM355"/>
  <c r="DN355"/>
  <c r="DK356"/>
  <c r="DO356" s="1"/>
  <c r="DL356"/>
  <c r="DM356"/>
  <c r="DN356"/>
  <c r="DK357"/>
  <c r="DO357" s="1"/>
  <c r="DL357"/>
  <c r="DM357"/>
  <c r="DN357"/>
  <c r="DK358"/>
  <c r="DO358" s="1"/>
  <c r="DL358"/>
  <c r="DM358"/>
  <c r="DN358"/>
  <c r="DK359"/>
  <c r="DO359" s="1"/>
  <c r="DL359"/>
  <c r="DM359"/>
  <c r="DN359"/>
  <c r="DK360"/>
  <c r="DO360" s="1"/>
  <c r="DL360"/>
  <c r="DM360"/>
  <c r="DN360"/>
  <c r="DK361"/>
  <c r="DO361" s="1"/>
  <c r="DL361"/>
  <c r="DM361"/>
  <c r="DN361"/>
  <c r="DK362"/>
  <c r="DO362" s="1"/>
  <c r="DL362"/>
  <c r="DM362"/>
  <c r="DN362"/>
  <c r="DK363"/>
  <c r="DO363" s="1"/>
  <c r="DL363"/>
  <c r="DM363"/>
  <c r="DN363"/>
  <c r="DN13"/>
  <c r="DM13"/>
  <c r="DL13"/>
  <c r="DK13"/>
  <c r="DO13" s="1"/>
  <c r="AU503" i="22"/>
  <c r="AT503"/>
  <c r="HE38" i="1"/>
  <c r="HE39"/>
  <c r="EH38"/>
  <c r="EN38" s="1"/>
  <c r="EH39"/>
  <c r="EN39" s="1"/>
  <c r="DE38"/>
  <c r="EI38" s="1"/>
  <c r="DF38"/>
  <c r="EJ38" s="1"/>
  <c r="DG38"/>
  <c r="EK38" s="1"/>
  <c r="DH38"/>
  <c r="DE39"/>
  <c r="DI39" s="1"/>
  <c r="DF39"/>
  <c r="EJ39" s="1"/>
  <c r="DG39"/>
  <c r="EK39" s="1"/>
  <c r="HB39" s="1"/>
  <c r="DH39"/>
  <c r="GY39" l="1"/>
  <c r="GY38"/>
  <c r="HB38"/>
  <c r="GZ38"/>
  <c r="DO22"/>
  <c r="DO20"/>
  <c r="DO46"/>
  <c r="DN133"/>
  <c r="DN123"/>
  <c r="DO42"/>
  <c r="DO247"/>
  <c r="DN214"/>
  <c r="DN198"/>
  <c r="DO80"/>
  <c r="DO52"/>
  <c r="DN270"/>
  <c r="DO230"/>
  <c r="DN155"/>
  <c r="DO64"/>
  <c r="DO59"/>
  <c r="DO47"/>
  <c r="DO32"/>
  <c r="DN226"/>
  <c r="DN108"/>
  <c r="DN354"/>
  <c r="DN267"/>
  <c r="DN228"/>
  <c r="DN227"/>
  <c r="DO58"/>
  <c r="DO217"/>
  <c r="DO270"/>
  <c r="DO264"/>
  <c r="DO136"/>
  <c r="DN97"/>
  <c r="DN83"/>
  <c r="DO289"/>
  <c r="DO253"/>
  <c r="DO220"/>
  <c r="DO182"/>
  <c r="DO141"/>
  <c r="DO45"/>
  <c r="DO53"/>
  <c r="DO276"/>
  <c r="DN272"/>
  <c r="DO271"/>
  <c r="DN265"/>
  <c r="DO216"/>
  <c r="DN210"/>
  <c r="DN166"/>
  <c r="DN141"/>
  <c r="DN116"/>
  <c r="DN115"/>
  <c r="DO91"/>
  <c r="DN72"/>
  <c r="DO284"/>
  <c r="DO174"/>
  <c r="DO154"/>
  <c r="DN100"/>
  <c r="DN98"/>
  <c r="DO25"/>
  <c r="DN154"/>
  <c r="DO123"/>
  <c r="EL38"/>
  <c r="HA38"/>
  <c r="EL39"/>
  <c r="HA39"/>
  <c r="EI39"/>
  <c r="GZ39" s="1"/>
  <c r="DI38"/>
  <c r="DE22"/>
  <c r="DF22"/>
  <c r="DG22"/>
  <c r="DH22"/>
  <c r="DI22"/>
  <c r="DE23"/>
  <c r="DF23"/>
  <c r="DG23"/>
  <c r="DH23"/>
  <c r="DI23"/>
  <c r="DE24"/>
  <c r="DF24"/>
  <c r="DG24"/>
  <c r="DH24"/>
  <c r="DI24"/>
  <c r="DE25"/>
  <c r="DF25"/>
  <c r="DG25"/>
  <c r="DH25"/>
  <c r="DI25"/>
  <c r="DE26"/>
  <c r="DF26"/>
  <c r="DG26"/>
  <c r="DH26"/>
  <c r="DE27"/>
  <c r="DF27"/>
  <c r="DG27"/>
  <c r="DH27"/>
  <c r="DI27"/>
  <c r="DE28"/>
  <c r="DF28"/>
  <c r="DG28"/>
  <c r="DH28"/>
  <c r="DI28"/>
  <c r="DE29"/>
  <c r="DF29"/>
  <c r="DG29"/>
  <c r="DH29"/>
  <c r="DI29"/>
  <c r="DE30"/>
  <c r="DF30"/>
  <c r="DG30"/>
  <c r="DH30"/>
  <c r="DI30"/>
  <c r="DE31"/>
  <c r="DF31"/>
  <c r="DG31"/>
  <c r="DH31"/>
  <c r="DE32"/>
  <c r="DF32"/>
  <c r="DG32"/>
  <c r="DH32"/>
  <c r="DE33"/>
  <c r="DF33"/>
  <c r="DG33"/>
  <c r="DH33"/>
  <c r="DI33"/>
  <c r="DE34"/>
  <c r="DF34"/>
  <c r="DG34"/>
  <c r="DH34"/>
  <c r="DI34"/>
  <c r="DE35"/>
  <c r="DF35"/>
  <c r="DG35"/>
  <c r="DH35"/>
  <c r="DI35"/>
  <c r="DE36"/>
  <c r="DI36" s="1"/>
  <c r="DF36"/>
  <c r="DG36"/>
  <c r="DE37"/>
  <c r="DF37"/>
  <c r="DG37"/>
  <c r="DH37"/>
  <c r="DI37"/>
  <c r="DE40"/>
  <c r="DF40"/>
  <c r="DG40"/>
  <c r="DH40"/>
  <c r="DE41"/>
  <c r="DF41"/>
  <c r="DG41"/>
  <c r="DH41"/>
  <c r="DE42"/>
  <c r="DF42"/>
  <c r="DG42"/>
  <c r="DH42"/>
  <c r="DI42"/>
  <c r="DE43"/>
  <c r="DF43"/>
  <c r="DG43"/>
  <c r="DH43"/>
  <c r="DI43"/>
  <c r="DE44"/>
  <c r="DF44"/>
  <c r="DG44"/>
  <c r="DH44"/>
  <c r="DI44"/>
  <c r="DE45"/>
  <c r="DF45"/>
  <c r="DG45"/>
  <c r="DH45"/>
  <c r="DI45"/>
  <c r="DE46"/>
  <c r="DF46"/>
  <c r="DG46"/>
  <c r="DH46"/>
  <c r="DI46"/>
  <c r="DE47"/>
  <c r="DF47"/>
  <c r="DG47"/>
  <c r="DH47"/>
  <c r="DI47"/>
  <c r="DE48"/>
  <c r="DF48"/>
  <c r="DG48"/>
  <c r="DH48"/>
  <c r="DI48"/>
  <c r="DE49"/>
  <c r="DF49"/>
  <c r="DG49"/>
  <c r="DH49"/>
  <c r="DI49"/>
  <c r="DE50"/>
  <c r="DF50"/>
  <c r="DG50"/>
  <c r="DH50"/>
  <c r="DI50"/>
  <c r="DE51"/>
  <c r="DF51"/>
  <c r="DG51"/>
  <c r="DH51"/>
  <c r="DI51"/>
  <c r="DE52"/>
  <c r="DF52"/>
  <c r="DG52"/>
  <c r="DH52"/>
  <c r="DI52"/>
  <c r="DE53"/>
  <c r="DF53"/>
  <c r="DG53"/>
  <c r="DH53"/>
  <c r="DI53"/>
  <c r="DE54"/>
  <c r="DF54"/>
  <c r="DG54"/>
  <c r="DH54"/>
  <c r="DI54"/>
  <c r="DE55"/>
  <c r="DF55"/>
  <c r="DG55"/>
  <c r="DH55"/>
  <c r="DI55"/>
  <c r="DE56"/>
  <c r="DF56"/>
  <c r="DG56"/>
  <c r="DH56"/>
  <c r="DI56"/>
  <c r="DE57"/>
  <c r="DF57"/>
  <c r="DG57"/>
  <c r="DH57"/>
  <c r="DE58"/>
  <c r="DF58"/>
  <c r="DG58"/>
  <c r="DH58"/>
  <c r="DI58"/>
  <c r="DE59"/>
  <c r="DF59"/>
  <c r="DG59"/>
  <c r="DH59"/>
  <c r="DI59"/>
  <c r="DE60"/>
  <c r="DF60"/>
  <c r="DG60"/>
  <c r="DH60"/>
  <c r="DE61"/>
  <c r="DF61"/>
  <c r="DG61"/>
  <c r="DH61"/>
  <c r="DE62"/>
  <c r="DF62"/>
  <c r="DG62"/>
  <c r="DH62"/>
  <c r="DI62"/>
  <c r="DE63"/>
  <c r="DF63"/>
  <c r="DG63"/>
  <c r="DH63"/>
  <c r="DE64"/>
  <c r="DF64"/>
  <c r="DG64"/>
  <c r="DH64"/>
  <c r="DI64"/>
  <c r="DE65"/>
  <c r="DF65"/>
  <c r="DG65"/>
  <c r="DH65"/>
  <c r="DI65"/>
  <c r="DE66"/>
  <c r="DF66"/>
  <c r="DG66"/>
  <c r="DH66"/>
  <c r="DI66"/>
  <c r="DE67"/>
  <c r="DF67"/>
  <c r="DG67"/>
  <c r="DH67"/>
  <c r="DE68"/>
  <c r="DF68"/>
  <c r="DG68"/>
  <c r="DH68"/>
  <c r="DE69"/>
  <c r="DF69"/>
  <c r="DG69"/>
  <c r="DH69"/>
  <c r="DI69"/>
  <c r="DE70"/>
  <c r="DF70"/>
  <c r="DG70"/>
  <c r="DH70"/>
  <c r="DI70"/>
  <c r="DE71"/>
  <c r="DF71"/>
  <c r="DG71"/>
  <c r="DH71"/>
  <c r="DI71"/>
  <c r="DE72"/>
  <c r="DF72"/>
  <c r="DG72"/>
  <c r="DH72"/>
  <c r="DI72"/>
  <c r="DE73"/>
  <c r="DF73"/>
  <c r="DG73"/>
  <c r="DH73"/>
  <c r="DI73"/>
  <c r="DE74"/>
  <c r="DF74"/>
  <c r="DG74"/>
  <c r="DH74"/>
  <c r="DI74"/>
  <c r="DE75"/>
  <c r="DI75" s="1"/>
  <c r="DF75"/>
  <c r="DG75"/>
  <c r="DE76"/>
  <c r="DF76"/>
  <c r="DG76"/>
  <c r="DH76"/>
  <c r="DI76"/>
  <c r="DE77"/>
  <c r="DF77"/>
  <c r="DG77"/>
  <c r="DH77"/>
  <c r="DI77"/>
  <c r="DE78"/>
  <c r="DF78"/>
  <c r="DG78"/>
  <c r="DH78"/>
  <c r="DI78"/>
  <c r="DE79"/>
  <c r="DF79"/>
  <c r="DG79"/>
  <c r="DH79"/>
  <c r="DI79"/>
  <c r="DE80"/>
  <c r="DF80"/>
  <c r="DG80"/>
  <c r="DH80"/>
  <c r="DI80"/>
  <c r="DE81"/>
  <c r="DF81"/>
  <c r="DG81"/>
  <c r="DH81"/>
  <c r="DI81"/>
  <c r="DE82"/>
  <c r="DF82"/>
  <c r="DG82"/>
  <c r="DH82"/>
  <c r="DI82"/>
  <c r="DE83"/>
  <c r="DI83" s="1"/>
  <c r="DF83"/>
  <c r="DG83"/>
  <c r="DE84"/>
  <c r="DF84"/>
  <c r="DG84"/>
  <c r="DH84"/>
  <c r="DI84"/>
  <c r="DE85"/>
  <c r="DF85"/>
  <c r="DG85"/>
  <c r="DH85"/>
  <c r="DI85"/>
  <c r="DE86"/>
  <c r="DF86"/>
  <c r="DG86"/>
  <c r="DH86"/>
  <c r="DI86"/>
  <c r="DE87"/>
  <c r="DF87"/>
  <c r="DG87"/>
  <c r="DH87"/>
  <c r="DI87"/>
  <c r="DE88"/>
  <c r="DF88"/>
  <c r="DG88"/>
  <c r="DH88"/>
  <c r="DI88"/>
  <c r="DE89"/>
  <c r="DF89"/>
  <c r="DG89"/>
  <c r="DH89"/>
  <c r="DI89"/>
  <c r="DE90"/>
  <c r="DF90"/>
  <c r="DG90"/>
  <c r="DH90"/>
  <c r="DI90"/>
  <c r="DE91"/>
  <c r="DF91"/>
  <c r="DG91"/>
  <c r="DH91"/>
  <c r="DI91"/>
  <c r="DE92"/>
  <c r="DI92" s="1"/>
  <c r="DF92"/>
  <c r="DG92"/>
  <c r="DE93"/>
  <c r="DF93"/>
  <c r="DG93"/>
  <c r="DH93"/>
  <c r="DI93"/>
  <c r="DE94"/>
  <c r="DI94" s="1"/>
  <c r="DF94"/>
  <c r="DG94"/>
  <c r="DE95"/>
  <c r="DF95"/>
  <c r="DG95"/>
  <c r="DH95"/>
  <c r="DI95"/>
  <c r="DE96"/>
  <c r="DF96"/>
  <c r="DG96"/>
  <c r="DH96"/>
  <c r="DI96"/>
  <c r="DE97"/>
  <c r="DF97"/>
  <c r="DG97"/>
  <c r="DE98"/>
  <c r="DI98" s="1"/>
  <c r="DF98"/>
  <c r="DG98"/>
  <c r="DE99"/>
  <c r="DF99"/>
  <c r="DG99"/>
  <c r="DH99"/>
  <c r="DI99"/>
  <c r="DE100"/>
  <c r="DI100" s="1"/>
  <c r="DF100"/>
  <c r="DG100"/>
  <c r="DE101"/>
  <c r="DF101"/>
  <c r="DG101"/>
  <c r="DH101"/>
  <c r="DI101"/>
  <c r="DE102"/>
  <c r="DF102"/>
  <c r="DG102"/>
  <c r="DH102"/>
  <c r="DI102"/>
  <c r="DE103"/>
  <c r="DF103"/>
  <c r="DG103"/>
  <c r="DH103"/>
  <c r="DI103"/>
  <c r="DE104"/>
  <c r="DF104"/>
  <c r="DG104"/>
  <c r="DH104"/>
  <c r="DI104"/>
  <c r="DE105"/>
  <c r="DF105"/>
  <c r="DG105"/>
  <c r="DH105"/>
  <c r="DI105"/>
  <c r="DE106"/>
  <c r="DF106"/>
  <c r="DG106"/>
  <c r="DH106"/>
  <c r="DI106"/>
  <c r="DE107"/>
  <c r="DF107"/>
  <c r="DG107"/>
  <c r="DH107"/>
  <c r="DI107"/>
  <c r="DE108"/>
  <c r="DI108" s="1"/>
  <c r="DF108"/>
  <c r="DG108"/>
  <c r="DE109"/>
  <c r="DF109"/>
  <c r="DG109"/>
  <c r="DH109"/>
  <c r="DI109"/>
  <c r="DE110"/>
  <c r="DF110"/>
  <c r="DG110"/>
  <c r="DH110"/>
  <c r="DI110"/>
  <c r="DE111"/>
  <c r="DF111"/>
  <c r="DG111"/>
  <c r="DH111"/>
  <c r="DI111"/>
  <c r="DE112"/>
  <c r="DF112"/>
  <c r="DG112"/>
  <c r="DH112"/>
  <c r="DI112"/>
  <c r="DE113"/>
  <c r="DF113"/>
  <c r="DG113"/>
  <c r="DH113"/>
  <c r="DI113"/>
  <c r="DE114"/>
  <c r="DF114"/>
  <c r="DG114"/>
  <c r="DH114"/>
  <c r="DI114"/>
  <c r="DE115"/>
  <c r="DF115"/>
  <c r="DG115"/>
  <c r="DE116"/>
  <c r="DF116"/>
  <c r="DG116"/>
  <c r="DH116"/>
  <c r="DI116"/>
  <c r="DE117"/>
  <c r="DF117"/>
  <c r="DG117"/>
  <c r="DH117"/>
  <c r="DI117"/>
  <c r="DE118"/>
  <c r="DF118"/>
  <c r="DG118"/>
  <c r="DH118"/>
  <c r="DI118"/>
  <c r="DE119"/>
  <c r="DF119"/>
  <c r="DG119"/>
  <c r="DH119"/>
  <c r="DI119"/>
  <c r="DE120"/>
  <c r="DF120"/>
  <c r="DG120"/>
  <c r="DH120"/>
  <c r="DI120"/>
  <c r="DE121"/>
  <c r="DF121"/>
  <c r="DG121"/>
  <c r="DH121"/>
  <c r="DI121"/>
  <c r="DE122"/>
  <c r="DF122"/>
  <c r="DG122"/>
  <c r="DH122"/>
  <c r="DI122"/>
  <c r="DE123"/>
  <c r="DI123" s="1"/>
  <c r="DF123"/>
  <c r="DG123"/>
  <c r="DE124"/>
  <c r="DF124"/>
  <c r="DG124"/>
  <c r="DH124"/>
  <c r="DI124"/>
  <c r="DE125"/>
  <c r="DF125"/>
  <c r="DG125"/>
  <c r="DH125"/>
  <c r="DI125"/>
  <c r="DE126"/>
  <c r="DF126"/>
  <c r="DG126"/>
  <c r="DH126"/>
  <c r="DI126"/>
  <c r="DE127"/>
  <c r="DF127"/>
  <c r="DG127"/>
  <c r="DH127"/>
  <c r="DI127"/>
  <c r="DE128"/>
  <c r="DF128"/>
  <c r="DG128"/>
  <c r="DH128"/>
  <c r="DI128"/>
  <c r="DE129"/>
  <c r="DF129"/>
  <c r="DG129"/>
  <c r="DH129"/>
  <c r="DE130"/>
  <c r="DF130"/>
  <c r="DG130"/>
  <c r="DH130"/>
  <c r="DI130"/>
  <c r="DE131"/>
  <c r="DF131"/>
  <c r="DG131"/>
  <c r="DH131"/>
  <c r="DI131"/>
  <c r="DE132"/>
  <c r="DF132"/>
  <c r="DG132"/>
  <c r="DH132"/>
  <c r="DI132"/>
  <c r="DE133"/>
  <c r="DF133"/>
  <c r="DG133"/>
  <c r="DH133"/>
  <c r="DI133"/>
  <c r="DE134"/>
  <c r="DF134"/>
  <c r="DG134"/>
  <c r="DH134"/>
  <c r="DI134"/>
  <c r="DE135"/>
  <c r="DF135"/>
  <c r="DG135"/>
  <c r="DH135"/>
  <c r="DI135"/>
  <c r="DE136"/>
  <c r="DF136"/>
  <c r="DG136"/>
  <c r="DH136"/>
  <c r="DI136"/>
  <c r="DE137"/>
  <c r="DF137"/>
  <c r="DG137"/>
  <c r="DH137"/>
  <c r="DI137"/>
  <c r="DE138"/>
  <c r="DF138"/>
  <c r="DG138"/>
  <c r="DH138"/>
  <c r="DI138"/>
  <c r="DE139"/>
  <c r="DF139"/>
  <c r="DG139"/>
  <c r="DH139"/>
  <c r="DI139"/>
  <c r="DE140"/>
  <c r="DF140"/>
  <c r="DG140"/>
  <c r="DH140"/>
  <c r="DI140"/>
  <c r="DE141"/>
  <c r="DI141" s="1"/>
  <c r="DF141"/>
  <c r="DG141"/>
  <c r="DE142"/>
  <c r="DF142"/>
  <c r="DG142"/>
  <c r="DH142"/>
  <c r="DI142"/>
  <c r="DE143"/>
  <c r="DF143"/>
  <c r="DG143"/>
  <c r="DH143"/>
  <c r="DI143"/>
  <c r="DE144"/>
  <c r="DI144" s="1"/>
  <c r="DF144"/>
  <c r="DG144"/>
  <c r="DH144"/>
  <c r="DE145"/>
  <c r="DF145"/>
  <c r="DG145"/>
  <c r="DH145"/>
  <c r="DI145"/>
  <c r="DE146"/>
  <c r="DF146"/>
  <c r="DG146"/>
  <c r="DH146"/>
  <c r="DI146"/>
  <c r="DE147"/>
  <c r="DF147"/>
  <c r="DG147"/>
  <c r="DH147"/>
  <c r="DI147"/>
  <c r="DE148"/>
  <c r="DF148"/>
  <c r="DG148"/>
  <c r="DH148"/>
  <c r="DE149"/>
  <c r="DF149"/>
  <c r="DG149"/>
  <c r="DH149"/>
  <c r="DI149"/>
  <c r="DE150"/>
  <c r="DF150"/>
  <c r="DG150"/>
  <c r="DH150"/>
  <c r="DI150"/>
  <c r="DE151"/>
  <c r="DI151" s="1"/>
  <c r="DF151"/>
  <c r="DG151"/>
  <c r="DE152"/>
  <c r="DF152"/>
  <c r="DG152"/>
  <c r="DH152"/>
  <c r="DI152"/>
  <c r="DE153"/>
  <c r="DF153"/>
  <c r="DG153"/>
  <c r="DH153"/>
  <c r="DI153"/>
  <c r="DE154"/>
  <c r="DF154"/>
  <c r="DG154"/>
  <c r="DH154"/>
  <c r="DE155"/>
  <c r="DF155"/>
  <c r="DG155"/>
  <c r="DH155"/>
  <c r="DI155"/>
  <c r="DE156"/>
  <c r="DI156" s="1"/>
  <c r="DF156"/>
  <c r="DG156"/>
  <c r="DE157"/>
  <c r="DF157"/>
  <c r="DG157"/>
  <c r="DH157"/>
  <c r="DI157"/>
  <c r="DE158"/>
  <c r="DF158"/>
  <c r="DG158"/>
  <c r="DH158"/>
  <c r="DI158"/>
  <c r="DE159"/>
  <c r="DF159"/>
  <c r="DG159"/>
  <c r="DH159"/>
  <c r="DI159"/>
  <c r="DE160"/>
  <c r="DF160"/>
  <c r="DG160"/>
  <c r="DH160"/>
  <c r="DI160"/>
  <c r="DE161"/>
  <c r="DF161"/>
  <c r="DG161"/>
  <c r="DH161"/>
  <c r="DI161"/>
  <c r="DE162"/>
  <c r="DF162"/>
  <c r="DG162"/>
  <c r="DH162"/>
  <c r="DI162"/>
  <c r="DE163"/>
  <c r="DF163"/>
  <c r="DG163"/>
  <c r="DH163"/>
  <c r="DI163"/>
  <c r="DE164"/>
  <c r="DF164"/>
  <c r="DG164"/>
  <c r="DH164"/>
  <c r="DI164"/>
  <c r="DE165"/>
  <c r="DF165"/>
  <c r="DG165"/>
  <c r="DH165"/>
  <c r="DI165"/>
  <c r="DE166"/>
  <c r="DI166" s="1"/>
  <c r="DF166"/>
  <c r="DG166"/>
  <c r="DE167"/>
  <c r="DF167"/>
  <c r="DG167"/>
  <c r="DH167"/>
  <c r="DI167"/>
  <c r="DE168"/>
  <c r="DF168"/>
  <c r="DG168"/>
  <c r="DH168"/>
  <c r="DI168"/>
  <c r="DE169"/>
  <c r="DF169"/>
  <c r="DG169"/>
  <c r="DH169"/>
  <c r="DI169"/>
  <c r="DE170"/>
  <c r="DF170"/>
  <c r="DG170"/>
  <c r="DH170"/>
  <c r="DI170"/>
  <c r="DE171"/>
  <c r="DF171"/>
  <c r="DG171"/>
  <c r="DH171"/>
  <c r="DI171"/>
  <c r="DE172"/>
  <c r="DF172"/>
  <c r="DG172"/>
  <c r="DH172"/>
  <c r="DI172"/>
  <c r="DE173"/>
  <c r="DF173"/>
  <c r="DG173"/>
  <c r="DH173"/>
  <c r="DI173"/>
  <c r="DE174"/>
  <c r="DF174"/>
  <c r="DG174"/>
  <c r="DH174"/>
  <c r="DE175"/>
  <c r="DF175"/>
  <c r="DG175"/>
  <c r="DH175"/>
  <c r="DI175"/>
  <c r="DE176"/>
  <c r="DF176"/>
  <c r="DG176"/>
  <c r="DH176"/>
  <c r="DI176"/>
  <c r="DE177"/>
  <c r="DF177"/>
  <c r="DG177"/>
  <c r="DH177"/>
  <c r="DI177"/>
  <c r="DE178"/>
  <c r="DF178"/>
  <c r="DG178"/>
  <c r="DH178"/>
  <c r="DI178"/>
  <c r="DE179"/>
  <c r="DF179"/>
  <c r="DG179"/>
  <c r="DH179"/>
  <c r="DI179"/>
  <c r="DE180"/>
  <c r="DF180"/>
  <c r="DG180"/>
  <c r="DH180"/>
  <c r="DI180"/>
  <c r="DE181"/>
  <c r="DF181"/>
  <c r="DG181"/>
  <c r="DH181"/>
  <c r="DI181"/>
  <c r="DE182"/>
  <c r="DF182"/>
  <c r="DG182"/>
  <c r="DH182"/>
  <c r="DI182"/>
  <c r="DE183"/>
  <c r="DF183"/>
  <c r="DG183"/>
  <c r="DH183"/>
  <c r="DI183"/>
  <c r="DE184"/>
  <c r="DF184"/>
  <c r="DG184"/>
  <c r="DH184"/>
  <c r="DI184"/>
  <c r="DE185"/>
  <c r="DF185"/>
  <c r="DG185"/>
  <c r="DH185"/>
  <c r="DI185"/>
  <c r="DE186"/>
  <c r="DF186"/>
  <c r="DG186"/>
  <c r="DH186"/>
  <c r="DI186"/>
  <c r="DE187"/>
  <c r="DF187"/>
  <c r="DG187"/>
  <c r="DH187"/>
  <c r="DE188"/>
  <c r="DF188"/>
  <c r="DG188"/>
  <c r="DH188"/>
  <c r="DE189"/>
  <c r="DF189"/>
  <c r="DG189"/>
  <c r="DH189"/>
  <c r="DI189"/>
  <c r="DE190"/>
  <c r="DF190"/>
  <c r="DG190"/>
  <c r="DH190"/>
  <c r="DE191"/>
  <c r="DF191"/>
  <c r="DG191"/>
  <c r="DH191"/>
  <c r="DI191"/>
  <c r="DE192"/>
  <c r="DF192"/>
  <c r="DG192"/>
  <c r="DH192"/>
  <c r="DI192"/>
  <c r="DE193"/>
  <c r="DF193"/>
  <c r="DG193"/>
  <c r="DH193"/>
  <c r="DI193"/>
  <c r="DE194"/>
  <c r="DF194"/>
  <c r="DG194"/>
  <c r="DH194"/>
  <c r="DI194"/>
  <c r="DE195"/>
  <c r="DF195"/>
  <c r="DG195"/>
  <c r="DH195"/>
  <c r="DI195"/>
  <c r="DE196"/>
  <c r="DF196"/>
  <c r="DG196"/>
  <c r="DH196"/>
  <c r="DI196"/>
  <c r="DE197"/>
  <c r="DF197"/>
  <c r="DG197"/>
  <c r="DH197"/>
  <c r="DI197"/>
  <c r="DE198"/>
  <c r="DF198"/>
  <c r="DG198"/>
  <c r="DH198"/>
  <c r="DI198"/>
  <c r="DE199"/>
  <c r="DF199"/>
  <c r="DG199"/>
  <c r="DH199"/>
  <c r="DI199"/>
  <c r="DE200"/>
  <c r="DF200"/>
  <c r="DG200"/>
  <c r="DH200"/>
  <c r="DI200"/>
  <c r="DE201"/>
  <c r="DF201"/>
  <c r="DG201"/>
  <c r="DH201"/>
  <c r="DI201"/>
  <c r="DE202"/>
  <c r="DF202"/>
  <c r="DG202"/>
  <c r="DH202"/>
  <c r="DI202"/>
  <c r="DE203"/>
  <c r="DF203"/>
  <c r="DG203"/>
  <c r="DH203"/>
  <c r="DI203"/>
  <c r="DE204"/>
  <c r="DF204"/>
  <c r="DG204"/>
  <c r="DH204"/>
  <c r="DI204"/>
  <c r="DE205"/>
  <c r="DF205"/>
  <c r="DG205"/>
  <c r="DH205"/>
  <c r="DI205"/>
  <c r="DE206"/>
  <c r="DF206"/>
  <c r="DG206"/>
  <c r="DH206"/>
  <c r="DI206"/>
  <c r="DE207"/>
  <c r="DI207" s="1"/>
  <c r="DF207"/>
  <c r="DG207"/>
  <c r="DH207"/>
  <c r="DE208"/>
  <c r="DF208"/>
  <c r="DG208"/>
  <c r="DH208"/>
  <c r="DI208"/>
  <c r="DE209"/>
  <c r="DI209" s="1"/>
  <c r="DF209"/>
  <c r="DG209"/>
  <c r="DH209"/>
  <c r="DE210"/>
  <c r="DF210"/>
  <c r="DG210"/>
  <c r="DH210"/>
  <c r="DI210"/>
  <c r="DE211"/>
  <c r="DF211"/>
  <c r="DG211"/>
  <c r="DH211"/>
  <c r="DI211"/>
  <c r="DE212"/>
  <c r="DF212"/>
  <c r="DG212"/>
  <c r="DH212"/>
  <c r="DI212"/>
  <c r="DE213"/>
  <c r="DI213" s="1"/>
  <c r="DF213"/>
  <c r="DG213"/>
  <c r="DH213"/>
  <c r="DE214"/>
  <c r="DF214"/>
  <c r="DG214"/>
  <c r="DH214"/>
  <c r="DI214"/>
  <c r="DE215"/>
  <c r="DF215"/>
  <c r="DG215"/>
  <c r="DH215"/>
  <c r="DI215"/>
  <c r="DE216"/>
  <c r="DF216"/>
  <c r="DG216"/>
  <c r="DH216"/>
  <c r="DI216"/>
  <c r="DE217"/>
  <c r="DI217" s="1"/>
  <c r="DF217"/>
  <c r="DG217"/>
  <c r="DH217"/>
  <c r="DE218"/>
  <c r="DF218"/>
  <c r="DG218"/>
  <c r="DH218"/>
  <c r="DI218"/>
  <c r="DE219"/>
  <c r="DF219"/>
  <c r="DG219"/>
  <c r="DH219"/>
  <c r="DI219"/>
  <c r="DE220"/>
  <c r="DF220"/>
  <c r="DG220"/>
  <c r="DH220"/>
  <c r="DI220"/>
  <c r="DE221"/>
  <c r="DI221" s="1"/>
  <c r="DF221"/>
  <c r="DG221"/>
  <c r="DH221"/>
  <c r="DE222"/>
  <c r="DF222"/>
  <c r="DG222"/>
  <c r="DH222"/>
  <c r="DI222"/>
  <c r="DE223"/>
  <c r="DF223"/>
  <c r="DG223"/>
  <c r="DH223"/>
  <c r="DI223"/>
  <c r="DE224"/>
  <c r="DF224"/>
  <c r="DG224"/>
  <c r="DH224"/>
  <c r="DI224"/>
  <c r="DE225"/>
  <c r="DI225" s="1"/>
  <c r="DF225"/>
  <c r="DG225"/>
  <c r="DH225"/>
  <c r="DE226"/>
  <c r="DF226"/>
  <c r="DG226"/>
  <c r="DH226"/>
  <c r="DI226"/>
  <c r="DE227"/>
  <c r="DF227"/>
  <c r="DG227"/>
  <c r="DH227"/>
  <c r="DI227"/>
  <c r="DE228"/>
  <c r="DF228"/>
  <c r="DG228"/>
  <c r="DH228"/>
  <c r="DI228"/>
  <c r="DE229"/>
  <c r="DI229" s="1"/>
  <c r="DF229"/>
  <c r="DG229"/>
  <c r="DH229"/>
  <c r="DE230"/>
  <c r="DF230"/>
  <c r="DG230"/>
  <c r="DH230"/>
  <c r="DI230"/>
  <c r="DE231"/>
  <c r="DF231"/>
  <c r="DG231"/>
  <c r="DH231"/>
  <c r="DI231"/>
  <c r="DE232"/>
  <c r="DF232"/>
  <c r="DG232"/>
  <c r="DH232"/>
  <c r="DI232"/>
  <c r="DE233"/>
  <c r="DI233" s="1"/>
  <c r="DF233"/>
  <c r="DG233"/>
  <c r="DH233"/>
  <c r="DE234"/>
  <c r="DF234"/>
  <c r="DG234"/>
  <c r="DH234"/>
  <c r="DI234"/>
  <c r="DE235"/>
  <c r="DF235"/>
  <c r="DG235"/>
  <c r="DH235"/>
  <c r="DI235"/>
  <c r="DE236"/>
  <c r="DF236"/>
  <c r="DG236"/>
  <c r="DH236"/>
  <c r="DI236"/>
  <c r="DE237"/>
  <c r="DI237" s="1"/>
  <c r="DF237"/>
  <c r="DG237"/>
  <c r="DH237"/>
  <c r="DE238"/>
  <c r="DF238"/>
  <c r="DG238"/>
  <c r="DH238"/>
  <c r="DI238"/>
  <c r="DE239"/>
  <c r="DF239"/>
  <c r="DG239"/>
  <c r="DH239"/>
  <c r="DI239"/>
  <c r="DE240"/>
  <c r="DF240"/>
  <c r="DG240"/>
  <c r="DH240"/>
  <c r="DI240"/>
  <c r="DE241"/>
  <c r="DI241" s="1"/>
  <c r="DF241"/>
  <c r="DG241"/>
  <c r="DH241"/>
  <c r="DE242"/>
  <c r="DF242"/>
  <c r="DG242"/>
  <c r="DH242"/>
  <c r="DI242"/>
  <c r="DE243"/>
  <c r="DF243"/>
  <c r="DG243"/>
  <c r="DH243"/>
  <c r="DI243"/>
  <c r="DE244"/>
  <c r="DF244"/>
  <c r="DG244"/>
  <c r="DH244"/>
  <c r="DE245"/>
  <c r="DF245"/>
  <c r="DG245"/>
  <c r="DH245"/>
  <c r="DI245"/>
  <c r="DE246"/>
  <c r="DI246" s="1"/>
  <c r="DF246"/>
  <c r="DG246"/>
  <c r="DH246"/>
  <c r="DE247"/>
  <c r="DF247"/>
  <c r="DG247"/>
  <c r="DH247"/>
  <c r="DI247"/>
  <c r="DE248"/>
  <c r="DF248"/>
  <c r="DG248"/>
  <c r="DH248"/>
  <c r="DI248"/>
  <c r="DE249"/>
  <c r="DF249"/>
  <c r="DG249"/>
  <c r="DH249"/>
  <c r="DI249"/>
  <c r="DE250"/>
  <c r="DI250" s="1"/>
  <c r="DF250"/>
  <c r="DG250"/>
  <c r="DH250"/>
  <c r="DE251"/>
  <c r="DF251"/>
  <c r="DG251"/>
  <c r="DE252"/>
  <c r="DI252" s="1"/>
  <c r="DF252"/>
  <c r="DG252"/>
  <c r="DH252"/>
  <c r="DE253"/>
  <c r="DF253"/>
  <c r="DG253"/>
  <c r="DH253"/>
  <c r="DI253"/>
  <c r="DE254"/>
  <c r="DF254"/>
  <c r="DG254"/>
  <c r="DH254"/>
  <c r="DI254"/>
  <c r="DE255"/>
  <c r="DF255"/>
  <c r="DG255"/>
  <c r="DH255"/>
  <c r="DI255"/>
  <c r="DE256"/>
  <c r="DI256" s="1"/>
  <c r="DF256"/>
  <c r="DG256"/>
  <c r="DH256"/>
  <c r="DE257"/>
  <c r="DF257"/>
  <c r="DG257"/>
  <c r="DH257"/>
  <c r="DI257"/>
  <c r="DE258"/>
  <c r="DF258"/>
  <c r="DG258"/>
  <c r="DH258"/>
  <c r="DI258"/>
  <c r="DE259"/>
  <c r="DF259"/>
  <c r="DG259"/>
  <c r="DH259"/>
  <c r="DI259"/>
  <c r="DE260"/>
  <c r="DI260" s="1"/>
  <c r="DF260"/>
  <c r="DG260"/>
  <c r="DE261"/>
  <c r="DF261"/>
  <c r="DG261"/>
  <c r="DH261"/>
  <c r="DI261"/>
  <c r="DE262"/>
  <c r="DI262" s="1"/>
  <c r="DF262"/>
  <c r="DG262"/>
  <c r="DH262"/>
  <c r="DE263"/>
  <c r="DF263"/>
  <c r="DG263"/>
  <c r="DH263"/>
  <c r="DI263"/>
  <c r="DE264"/>
  <c r="DI264" s="1"/>
  <c r="DF264"/>
  <c r="DG264"/>
  <c r="DE265"/>
  <c r="DF265"/>
  <c r="DG265"/>
  <c r="DH265"/>
  <c r="DI265"/>
  <c r="DE266"/>
  <c r="DF266"/>
  <c r="DG266"/>
  <c r="DH266"/>
  <c r="DI266"/>
  <c r="DE267"/>
  <c r="DF267"/>
  <c r="DG267"/>
  <c r="DH267"/>
  <c r="DI267"/>
  <c r="DE268"/>
  <c r="DI268" s="1"/>
  <c r="DF268"/>
  <c r="DG268"/>
  <c r="DH268"/>
  <c r="DE269"/>
  <c r="DF269"/>
  <c r="DG269"/>
  <c r="DH269"/>
  <c r="DI269"/>
  <c r="DE270"/>
  <c r="DI270" s="1"/>
  <c r="DF270"/>
  <c r="DG270"/>
  <c r="DH270"/>
  <c r="DE271"/>
  <c r="DF271"/>
  <c r="DG271"/>
  <c r="DH271"/>
  <c r="DI271"/>
  <c r="DE272"/>
  <c r="DI272" s="1"/>
  <c r="DF272"/>
  <c r="DG272"/>
  <c r="DH272"/>
  <c r="DE273"/>
  <c r="DI273" s="1"/>
  <c r="DF273"/>
  <c r="DG273"/>
  <c r="DH273"/>
  <c r="DE274"/>
  <c r="DI274" s="1"/>
  <c r="DF274"/>
  <c r="DG274"/>
  <c r="DH274"/>
  <c r="DE275"/>
  <c r="DF275"/>
  <c r="DG275"/>
  <c r="DH275"/>
  <c r="DI275"/>
  <c r="DE276"/>
  <c r="DF276"/>
  <c r="DG276"/>
  <c r="DH276"/>
  <c r="DE277"/>
  <c r="DF277"/>
  <c r="DG277"/>
  <c r="DH277"/>
  <c r="DI277"/>
  <c r="DE278"/>
  <c r="DI278" s="1"/>
  <c r="DF278"/>
  <c r="DG278"/>
  <c r="DH278"/>
  <c r="DE279"/>
  <c r="DF279"/>
  <c r="DG279"/>
  <c r="DH279"/>
  <c r="DI279"/>
  <c r="DE280"/>
  <c r="DF280"/>
  <c r="DG280"/>
  <c r="DH280"/>
  <c r="DI280"/>
  <c r="DE281"/>
  <c r="DF281"/>
  <c r="DG281"/>
  <c r="DH281"/>
  <c r="DI281"/>
  <c r="DE282"/>
  <c r="DI282" s="1"/>
  <c r="DF282"/>
  <c r="DG282"/>
  <c r="DH282"/>
  <c r="DE283"/>
  <c r="DF283"/>
  <c r="DG283"/>
  <c r="DH283"/>
  <c r="DI283"/>
  <c r="DE284"/>
  <c r="DF284"/>
  <c r="DG284"/>
  <c r="DH284"/>
  <c r="DI284"/>
  <c r="DE285"/>
  <c r="DF285"/>
  <c r="DG285"/>
  <c r="DH285"/>
  <c r="DI285"/>
  <c r="DE286"/>
  <c r="DI286" s="1"/>
  <c r="DF286"/>
  <c r="DG286"/>
  <c r="DH286"/>
  <c r="DE287"/>
  <c r="DF287"/>
  <c r="DG287"/>
  <c r="DH287"/>
  <c r="DI287"/>
  <c r="DE288"/>
  <c r="DF288"/>
  <c r="DG288"/>
  <c r="DH288"/>
  <c r="DI288"/>
  <c r="DE289"/>
  <c r="DF289"/>
  <c r="DG289"/>
  <c r="DH289"/>
  <c r="DI289"/>
  <c r="DE290"/>
  <c r="DI290" s="1"/>
  <c r="DF290"/>
  <c r="DG290"/>
  <c r="DH290"/>
  <c r="DE291"/>
  <c r="DF291"/>
  <c r="DG291"/>
  <c r="DH291"/>
  <c r="DI291"/>
  <c r="DE292"/>
  <c r="DF292"/>
  <c r="DG292"/>
  <c r="DH292"/>
  <c r="DI292"/>
  <c r="DE293"/>
  <c r="DF293"/>
  <c r="DG293"/>
  <c r="DH293"/>
  <c r="DI293"/>
  <c r="DE294"/>
  <c r="DI294" s="1"/>
  <c r="DF294"/>
  <c r="DG294"/>
  <c r="DH294"/>
  <c r="DE295"/>
  <c r="DF295"/>
  <c r="DG295"/>
  <c r="DH295"/>
  <c r="DI295"/>
  <c r="DE296"/>
  <c r="DF296"/>
  <c r="DG296"/>
  <c r="DH296"/>
  <c r="DE297"/>
  <c r="DF297"/>
  <c r="DG297"/>
  <c r="DH297"/>
  <c r="DE298"/>
  <c r="DI298" s="1"/>
  <c r="DF298"/>
  <c r="DG298"/>
  <c r="DE299"/>
  <c r="DI299" s="1"/>
  <c r="DF299"/>
  <c r="DG299"/>
  <c r="DE300"/>
  <c r="DI300" s="1"/>
  <c r="DF300"/>
  <c r="DG300"/>
  <c r="DH300"/>
  <c r="DE301"/>
  <c r="DF301"/>
  <c r="DG301"/>
  <c r="DH301"/>
  <c r="DI301"/>
  <c r="DE302"/>
  <c r="DF302"/>
  <c r="DG302"/>
  <c r="DH302"/>
  <c r="DI302"/>
  <c r="DE303"/>
  <c r="DI303" s="1"/>
  <c r="DF303"/>
  <c r="DG303"/>
  <c r="DE304"/>
  <c r="DF304"/>
  <c r="DG304"/>
  <c r="DH304"/>
  <c r="DI304"/>
  <c r="DE305"/>
  <c r="DF305"/>
  <c r="DG305"/>
  <c r="DH305"/>
  <c r="DI305"/>
  <c r="DE306"/>
  <c r="DI306" s="1"/>
  <c r="DF306"/>
  <c r="DG306"/>
  <c r="DH306"/>
  <c r="DE307"/>
  <c r="DF307"/>
  <c r="DG307"/>
  <c r="DH307"/>
  <c r="DI307"/>
  <c r="DE308"/>
  <c r="DF308"/>
  <c r="DG308"/>
  <c r="DH308"/>
  <c r="DI308"/>
  <c r="DE309"/>
  <c r="DF309"/>
  <c r="DG309"/>
  <c r="DH309"/>
  <c r="DI309"/>
  <c r="DE310"/>
  <c r="DI310" s="1"/>
  <c r="DF310"/>
  <c r="DG310"/>
  <c r="DH310"/>
  <c r="DE311"/>
  <c r="DF311"/>
  <c r="DG311"/>
  <c r="DH311"/>
  <c r="DI311"/>
  <c r="DE312"/>
  <c r="DF312"/>
  <c r="DG312"/>
  <c r="DH312"/>
  <c r="DI312"/>
  <c r="DE313"/>
  <c r="DF313"/>
  <c r="DG313"/>
  <c r="DH313"/>
  <c r="DI313"/>
  <c r="DE314"/>
  <c r="DI314" s="1"/>
  <c r="DF314"/>
  <c r="DG314"/>
  <c r="DH314"/>
  <c r="DE315"/>
  <c r="DF315"/>
  <c r="DG315"/>
  <c r="DH315"/>
  <c r="DI315"/>
  <c r="DE316"/>
  <c r="DF316"/>
  <c r="DG316"/>
  <c r="DH316"/>
  <c r="DI316"/>
  <c r="DE317"/>
  <c r="DF317"/>
  <c r="DG317"/>
  <c r="DH317"/>
  <c r="DI317"/>
  <c r="DE318"/>
  <c r="DI318" s="1"/>
  <c r="DF318"/>
  <c r="DG318"/>
  <c r="DH318"/>
  <c r="DE319"/>
  <c r="DF319"/>
  <c r="DG319"/>
  <c r="DH319"/>
  <c r="DI319"/>
  <c r="DE320"/>
  <c r="DF320"/>
  <c r="DG320"/>
  <c r="DH320"/>
  <c r="DI320"/>
  <c r="DE321"/>
  <c r="DI321" s="1"/>
  <c r="DF321"/>
  <c r="DG321"/>
  <c r="DE322"/>
  <c r="DF322"/>
  <c r="DG322"/>
  <c r="DH322"/>
  <c r="DI322"/>
  <c r="DE323"/>
  <c r="DF323"/>
  <c r="DG323"/>
  <c r="DH323"/>
  <c r="DI323"/>
  <c r="DE324"/>
  <c r="DI324" s="1"/>
  <c r="DF324"/>
  <c r="DG324"/>
  <c r="DH324"/>
  <c r="DE325"/>
  <c r="DF325"/>
  <c r="DG325"/>
  <c r="DH325"/>
  <c r="DI325"/>
  <c r="DE326"/>
  <c r="DF326"/>
  <c r="DG326"/>
  <c r="DH326"/>
  <c r="DI326"/>
  <c r="DE327"/>
  <c r="DF327"/>
  <c r="DG327"/>
  <c r="DH327"/>
  <c r="DI327"/>
  <c r="DE328"/>
  <c r="DI328" s="1"/>
  <c r="DF328"/>
  <c r="DG328"/>
  <c r="DH328"/>
  <c r="DE329"/>
  <c r="DF329"/>
  <c r="DG329"/>
  <c r="DH329"/>
  <c r="DI329"/>
  <c r="DE330"/>
  <c r="DF330"/>
  <c r="DG330"/>
  <c r="DH330"/>
  <c r="DI330"/>
  <c r="DE331"/>
  <c r="DF331"/>
  <c r="DG331"/>
  <c r="DH331"/>
  <c r="DI331"/>
  <c r="DE332"/>
  <c r="DI332" s="1"/>
  <c r="DF332"/>
  <c r="DG332"/>
  <c r="DH332"/>
  <c r="DE333"/>
  <c r="DF333"/>
  <c r="DG333"/>
  <c r="DH333"/>
  <c r="DI333"/>
  <c r="DE334"/>
  <c r="DI334" s="1"/>
  <c r="DF334"/>
  <c r="DG334"/>
  <c r="DH334"/>
  <c r="DE335"/>
  <c r="DI335" s="1"/>
  <c r="DF335"/>
  <c r="DG335"/>
  <c r="DE336"/>
  <c r="DI336" s="1"/>
  <c r="DF336"/>
  <c r="DG336"/>
  <c r="DE337"/>
  <c r="DF337"/>
  <c r="DG337"/>
  <c r="DH337"/>
  <c r="DI337"/>
  <c r="DE338"/>
  <c r="DI338" s="1"/>
  <c r="DF338"/>
  <c r="DG338"/>
  <c r="DH338"/>
  <c r="DE339"/>
  <c r="DF339"/>
  <c r="DG339"/>
  <c r="DH339"/>
  <c r="DI339"/>
  <c r="DE340"/>
  <c r="DI340" s="1"/>
  <c r="DF340"/>
  <c r="DG340"/>
  <c r="DH340"/>
  <c r="DE341"/>
  <c r="DI341" s="1"/>
  <c r="DF341"/>
  <c r="DG341"/>
  <c r="DH341"/>
  <c r="DE342"/>
  <c r="DF342"/>
  <c r="DG342"/>
  <c r="DH342"/>
  <c r="DI342"/>
  <c r="DE343"/>
  <c r="DI343" s="1"/>
  <c r="DF343"/>
  <c r="DG343"/>
  <c r="DH343"/>
  <c r="DE344"/>
  <c r="DI344" s="1"/>
  <c r="DF344"/>
  <c r="DG344"/>
  <c r="DH344"/>
  <c r="DE345"/>
  <c r="DF345"/>
  <c r="DG345"/>
  <c r="DH345"/>
  <c r="DI345"/>
  <c r="DE346"/>
  <c r="DF346"/>
  <c r="DG346"/>
  <c r="DH346"/>
  <c r="DI346"/>
  <c r="DE347"/>
  <c r="DF347"/>
  <c r="DG347"/>
  <c r="DH347"/>
  <c r="DI347"/>
  <c r="DE348"/>
  <c r="DI348" s="1"/>
  <c r="DF348"/>
  <c r="DG348"/>
  <c r="DH348"/>
  <c r="DE349"/>
  <c r="DF349"/>
  <c r="DG349"/>
  <c r="DH349"/>
  <c r="DI349"/>
  <c r="DE350"/>
  <c r="DI350" s="1"/>
  <c r="DF350"/>
  <c r="DG350"/>
  <c r="DH350"/>
  <c r="DE351"/>
  <c r="DF351"/>
  <c r="DG351"/>
  <c r="DH351"/>
  <c r="DI351"/>
  <c r="DE352"/>
  <c r="DI352" s="1"/>
  <c r="DF352"/>
  <c r="DG352"/>
  <c r="DH352"/>
  <c r="DE353"/>
  <c r="DI353" s="1"/>
  <c r="DF353"/>
  <c r="DG353"/>
  <c r="DH353"/>
  <c r="DE354"/>
  <c r="DI354" s="1"/>
  <c r="DF354"/>
  <c r="DG354"/>
  <c r="DH354"/>
  <c r="DE355"/>
  <c r="DF355"/>
  <c r="DG355"/>
  <c r="DH355"/>
  <c r="DI355"/>
  <c r="DE356"/>
  <c r="DI356" s="1"/>
  <c r="DF356"/>
  <c r="DG356"/>
  <c r="DH356"/>
  <c r="DE357"/>
  <c r="DI357" s="1"/>
  <c r="DF357"/>
  <c r="DG357"/>
  <c r="DH357"/>
  <c r="DE358"/>
  <c r="DF358"/>
  <c r="DG358"/>
  <c r="DH358"/>
  <c r="DI358"/>
  <c r="DE359"/>
  <c r="DI359" s="1"/>
  <c r="DF359"/>
  <c r="DG359"/>
  <c r="DH359"/>
  <c r="DE360"/>
  <c r="DF360"/>
  <c r="DG360"/>
  <c r="DH360"/>
  <c r="DI360"/>
  <c r="DE361"/>
  <c r="DI361" s="1"/>
  <c r="DF361"/>
  <c r="DG361"/>
  <c r="DH361"/>
  <c r="DE362"/>
  <c r="DI362" s="1"/>
  <c r="DF362"/>
  <c r="DG362"/>
  <c r="DH362"/>
  <c r="DE363"/>
  <c r="DI363" s="1"/>
  <c r="DF363"/>
  <c r="DG363"/>
  <c r="DH363"/>
  <c r="DE364"/>
  <c r="DI364" s="1"/>
  <c r="DF364"/>
  <c r="DG364"/>
  <c r="DH364"/>
  <c r="DE365"/>
  <c r="DI365" s="1"/>
  <c r="DF365"/>
  <c r="DG365"/>
  <c r="DH365"/>
  <c r="DE366"/>
  <c r="DI366" s="1"/>
  <c r="DF366"/>
  <c r="DG366"/>
  <c r="DH366"/>
  <c r="DE367"/>
  <c r="DI367" s="1"/>
  <c r="DF367"/>
  <c r="DG367"/>
  <c r="DH367"/>
  <c r="DE368"/>
  <c r="DI368" s="1"/>
  <c r="DF368"/>
  <c r="DG368"/>
  <c r="DH368"/>
  <c r="DE369"/>
  <c r="DI369" s="1"/>
  <c r="DF369"/>
  <c r="DG369"/>
  <c r="DH369"/>
  <c r="DE370"/>
  <c r="DI370" s="1"/>
  <c r="DF370"/>
  <c r="DG370"/>
  <c r="DH370"/>
  <c r="DE371"/>
  <c r="DI371" s="1"/>
  <c r="DF371"/>
  <c r="DG371"/>
  <c r="DH371"/>
  <c r="DE372"/>
  <c r="DI372" s="1"/>
  <c r="DF372"/>
  <c r="DG372"/>
  <c r="DH372"/>
  <c r="DE373"/>
  <c r="DI373" s="1"/>
  <c r="DF373"/>
  <c r="DG373"/>
  <c r="DH373"/>
  <c r="DE374"/>
  <c r="DI374" s="1"/>
  <c r="DF374"/>
  <c r="DG374"/>
  <c r="DH374"/>
  <c r="DE375"/>
  <c r="DI375" s="1"/>
  <c r="DF375"/>
  <c r="DG375"/>
  <c r="DH375"/>
  <c r="DE376"/>
  <c r="DI376" s="1"/>
  <c r="DF376"/>
  <c r="DG376"/>
  <c r="DH376"/>
  <c r="DE377"/>
  <c r="DI377" s="1"/>
  <c r="DF377"/>
  <c r="DG377"/>
  <c r="DH377"/>
  <c r="DE378"/>
  <c r="DI378" s="1"/>
  <c r="DF378"/>
  <c r="DG378"/>
  <c r="DH378"/>
  <c r="DE379"/>
  <c r="DI379" s="1"/>
  <c r="DF379"/>
  <c r="DG379"/>
  <c r="DH379"/>
  <c r="DE380"/>
  <c r="DI380" s="1"/>
  <c r="DF380"/>
  <c r="DG380"/>
  <c r="DH380"/>
  <c r="DE381"/>
  <c r="DI381" s="1"/>
  <c r="DF381"/>
  <c r="DG381"/>
  <c r="DH381"/>
  <c r="DE382"/>
  <c r="DI382" s="1"/>
  <c r="DF382"/>
  <c r="DG382"/>
  <c r="DH382"/>
  <c r="DE383"/>
  <c r="DI383" s="1"/>
  <c r="DF383"/>
  <c r="DG383"/>
  <c r="DH383"/>
  <c r="DE384"/>
  <c r="DI384" s="1"/>
  <c r="DF384"/>
  <c r="DG384"/>
  <c r="DH384"/>
  <c r="DE385"/>
  <c r="DI385" s="1"/>
  <c r="DF385"/>
  <c r="DG385"/>
  <c r="DH385"/>
  <c r="DE386"/>
  <c r="DI386" s="1"/>
  <c r="DF386"/>
  <c r="DG386"/>
  <c r="DH386"/>
  <c r="DE387"/>
  <c r="DI387" s="1"/>
  <c r="DF387"/>
  <c r="DG387"/>
  <c r="DH387"/>
  <c r="DE388"/>
  <c r="DI388" s="1"/>
  <c r="DF388"/>
  <c r="DG388"/>
  <c r="DH388"/>
  <c r="DE389"/>
  <c r="DI389" s="1"/>
  <c r="DF389"/>
  <c r="DG389"/>
  <c r="DH389"/>
  <c r="DE390"/>
  <c r="DI390" s="1"/>
  <c r="DF390"/>
  <c r="DG390"/>
  <c r="DH390"/>
  <c r="DE391"/>
  <c r="DF391"/>
  <c r="DG391"/>
  <c r="DH391"/>
  <c r="DI391"/>
  <c r="DE392"/>
  <c r="DI392" s="1"/>
  <c r="DF392"/>
  <c r="DG392"/>
  <c r="DH392"/>
  <c r="DE393"/>
  <c r="DI393" s="1"/>
  <c r="DF393"/>
  <c r="DG393"/>
  <c r="DH393"/>
  <c r="DE394"/>
  <c r="DI394" s="1"/>
  <c r="DF394"/>
  <c r="DG394"/>
  <c r="DH394"/>
  <c r="DE395"/>
  <c r="DI395" s="1"/>
  <c r="DF395"/>
  <c r="DG395"/>
  <c r="DH395"/>
  <c r="DE396"/>
  <c r="DI396" s="1"/>
  <c r="DF396"/>
  <c r="DG396"/>
  <c r="DH396"/>
  <c r="DE397"/>
  <c r="DI397" s="1"/>
  <c r="DF397"/>
  <c r="DG397"/>
  <c r="DH397"/>
  <c r="DE398"/>
  <c r="DI398" s="1"/>
  <c r="DF398"/>
  <c r="DG398"/>
  <c r="DH398"/>
  <c r="DE399"/>
  <c r="DI399" s="1"/>
  <c r="DF399"/>
  <c r="DG399"/>
  <c r="DH399"/>
  <c r="DE400"/>
  <c r="DI400" s="1"/>
  <c r="DF400"/>
  <c r="DG400"/>
  <c r="DH400"/>
  <c r="DE401"/>
  <c r="DI401" s="1"/>
  <c r="DF401"/>
  <c r="DG401"/>
  <c r="DH401"/>
  <c r="DE402"/>
  <c r="DI402" s="1"/>
  <c r="DF402"/>
  <c r="DG402"/>
  <c r="DH402"/>
  <c r="DE403"/>
  <c r="DI403" s="1"/>
  <c r="DF403"/>
  <c r="DG403"/>
  <c r="DH403"/>
  <c r="DE404"/>
  <c r="DI404" s="1"/>
  <c r="DF404"/>
  <c r="DG404"/>
  <c r="DH404"/>
  <c r="DE405"/>
  <c r="DI405" s="1"/>
  <c r="DF405"/>
  <c r="DG405"/>
  <c r="DH405"/>
  <c r="DE406"/>
  <c r="DI406" s="1"/>
  <c r="DF406"/>
  <c r="DG406"/>
  <c r="DH406"/>
  <c r="DE407"/>
  <c r="DI407" s="1"/>
  <c r="DF407"/>
  <c r="DG407"/>
  <c r="DH407"/>
  <c r="DE408"/>
  <c r="DI408" s="1"/>
  <c r="DF408"/>
  <c r="DG408"/>
  <c r="DH408"/>
  <c r="DE409"/>
  <c r="DI409" s="1"/>
  <c r="DF409"/>
  <c r="DG409"/>
  <c r="DH409"/>
  <c r="DE410"/>
  <c r="DI410" s="1"/>
  <c r="DF410"/>
  <c r="DG410"/>
  <c r="DH410"/>
  <c r="DE411"/>
  <c r="DI411" s="1"/>
  <c r="DF411"/>
  <c r="DG411"/>
  <c r="DH411"/>
  <c r="DE412"/>
  <c r="DI412" s="1"/>
  <c r="DF412"/>
  <c r="DG412"/>
  <c r="DH412"/>
  <c r="DE413"/>
  <c r="DI413" s="1"/>
  <c r="DF413"/>
  <c r="DG413"/>
  <c r="DH413"/>
  <c r="DE414"/>
  <c r="DI414" s="1"/>
  <c r="DF414"/>
  <c r="DG414"/>
  <c r="DH414"/>
  <c r="DE415"/>
  <c r="DI415" s="1"/>
  <c r="DF415"/>
  <c r="DG415"/>
  <c r="DH415"/>
  <c r="DE416"/>
  <c r="DI416" s="1"/>
  <c r="DF416"/>
  <c r="DG416"/>
  <c r="DH416"/>
  <c r="DE417"/>
  <c r="DI417" s="1"/>
  <c r="DF417"/>
  <c r="DG417"/>
  <c r="DH417"/>
  <c r="DE418"/>
  <c r="DI418" s="1"/>
  <c r="DF418"/>
  <c r="DG418"/>
  <c r="DH418"/>
  <c r="DE419"/>
  <c r="DI419" s="1"/>
  <c r="DF419"/>
  <c r="DG419"/>
  <c r="DH419"/>
  <c r="DE420"/>
  <c r="DI420" s="1"/>
  <c r="DF420"/>
  <c r="DG420"/>
  <c r="DH420"/>
  <c r="DE421"/>
  <c r="DI421" s="1"/>
  <c r="DF421"/>
  <c r="DG421"/>
  <c r="DH421"/>
  <c r="DE422"/>
  <c r="DI422" s="1"/>
  <c r="DF422"/>
  <c r="DG422"/>
  <c r="DH422"/>
  <c r="DE423"/>
  <c r="DI423" s="1"/>
  <c r="DF423"/>
  <c r="DG423"/>
  <c r="DH423"/>
  <c r="DE424"/>
  <c r="DI424" s="1"/>
  <c r="DF424"/>
  <c r="DG424"/>
  <c r="DH424"/>
  <c r="DE425"/>
  <c r="DI425" s="1"/>
  <c r="DF425"/>
  <c r="DG425"/>
  <c r="DH425"/>
  <c r="DE426"/>
  <c r="DI426" s="1"/>
  <c r="DF426"/>
  <c r="DG426"/>
  <c r="DH426"/>
  <c r="DE427"/>
  <c r="DI427" s="1"/>
  <c r="DF427"/>
  <c r="DG427"/>
  <c r="DH427"/>
  <c r="DE428"/>
  <c r="DI428" s="1"/>
  <c r="DF428"/>
  <c r="DG428"/>
  <c r="DH428"/>
  <c r="DE429"/>
  <c r="DI429" s="1"/>
  <c r="DF429"/>
  <c r="DG429"/>
  <c r="DH429"/>
  <c r="DE430"/>
  <c r="DI430" s="1"/>
  <c r="DF430"/>
  <c r="DG430"/>
  <c r="DH430"/>
  <c r="DE431"/>
  <c r="DI431" s="1"/>
  <c r="DF431"/>
  <c r="DG431"/>
  <c r="DH431"/>
  <c r="DE432"/>
  <c r="DI432" s="1"/>
  <c r="DF432"/>
  <c r="DG432"/>
  <c r="DH432"/>
  <c r="DE433"/>
  <c r="DI433" s="1"/>
  <c r="DF433"/>
  <c r="DG433"/>
  <c r="DH433"/>
  <c r="DE434"/>
  <c r="DI434" s="1"/>
  <c r="DF434"/>
  <c r="DG434"/>
  <c r="DH434"/>
  <c r="DE435"/>
  <c r="DI435" s="1"/>
  <c r="DF435"/>
  <c r="DG435"/>
  <c r="DH435"/>
  <c r="DE436"/>
  <c r="DI436" s="1"/>
  <c r="DF436"/>
  <c r="DG436"/>
  <c r="DH436"/>
  <c r="DE437"/>
  <c r="DI437" s="1"/>
  <c r="DF437"/>
  <c r="DG437"/>
  <c r="DH437"/>
  <c r="DE438"/>
  <c r="DI438" s="1"/>
  <c r="DF438"/>
  <c r="DG438"/>
  <c r="DH438"/>
  <c r="DE439"/>
  <c r="DI439" s="1"/>
  <c r="DF439"/>
  <c r="DG439"/>
  <c r="DH439"/>
  <c r="DE440"/>
  <c r="DI440" s="1"/>
  <c r="DF440"/>
  <c r="DG440"/>
  <c r="DH440"/>
  <c r="DE441"/>
  <c r="DI441" s="1"/>
  <c r="DF441"/>
  <c r="DG441"/>
  <c r="DH441"/>
  <c r="DE442"/>
  <c r="DI442" s="1"/>
  <c r="DF442"/>
  <c r="DG442"/>
  <c r="DH442"/>
  <c r="DE443"/>
  <c r="DI443" s="1"/>
  <c r="DF443"/>
  <c r="DG443"/>
  <c r="DH443"/>
  <c r="DE444"/>
  <c r="DI444" s="1"/>
  <c r="DF444"/>
  <c r="DG444"/>
  <c r="DH444"/>
  <c r="DE445"/>
  <c r="DI445" s="1"/>
  <c r="DF445"/>
  <c r="DG445"/>
  <c r="DH445"/>
  <c r="DE446"/>
  <c r="DI446" s="1"/>
  <c r="DF446"/>
  <c r="DG446"/>
  <c r="DH446"/>
  <c r="DE14"/>
  <c r="DI14" s="1"/>
  <c r="DF14"/>
  <c r="DG14"/>
  <c r="DH14"/>
  <c r="DE15"/>
  <c r="DI15" s="1"/>
  <c r="DF15"/>
  <c r="DG15"/>
  <c r="DH15"/>
  <c r="DE16"/>
  <c r="DI16" s="1"/>
  <c r="DF16"/>
  <c r="DG16"/>
  <c r="DH16"/>
  <c r="DE17"/>
  <c r="DI17" s="1"/>
  <c r="DF17"/>
  <c r="DG17"/>
  <c r="DH17"/>
  <c r="DE18"/>
  <c r="DI18" s="1"/>
  <c r="DF18"/>
  <c r="DG18"/>
  <c r="DH18"/>
  <c r="DE19"/>
  <c r="DI19" s="1"/>
  <c r="DF19"/>
  <c r="DG19"/>
  <c r="DH19"/>
  <c r="DE20"/>
  <c r="DF20"/>
  <c r="DG20"/>
  <c r="DH20"/>
  <c r="DE21"/>
  <c r="DI21" s="1"/>
  <c r="DF21"/>
  <c r="DG21"/>
  <c r="DH21"/>
  <c r="DG13"/>
  <c r="DF13"/>
  <c r="DE13"/>
  <c r="DI13" s="1"/>
  <c r="DH13"/>
  <c r="O503" i="22"/>
  <c r="N503"/>
  <c r="DH100" i="1" l="1"/>
  <c r="DH92"/>
  <c r="DI31"/>
  <c r="DH36"/>
  <c r="DI41"/>
  <c r="DI40"/>
  <c r="DI32"/>
  <c r="DH83"/>
  <c r="EM39"/>
  <c r="HC39"/>
  <c r="HD39" s="1"/>
  <c r="EM38"/>
  <c r="HC38"/>
  <c r="HD38" s="1"/>
  <c r="DI57"/>
  <c r="DH108"/>
  <c r="DI61"/>
  <c r="DI244"/>
  <c r="DI68"/>
  <c r="DI67"/>
  <c r="DH260"/>
  <c r="DI148"/>
  <c r="DI60"/>
  <c r="DI129"/>
  <c r="DH123"/>
  <c r="DH299"/>
  <c r="DI188"/>
  <c r="DI174"/>
  <c r="DH141"/>
  <c r="DI26"/>
  <c r="DH97"/>
  <c r="DI20"/>
  <c r="DH151"/>
  <c r="DH75"/>
  <c r="DH321"/>
  <c r="DI297"/>
  <c r="DI276"/>
  <c r="DI296"/>
  <c r="DI63"/>
  <c r="DH303"/>
  <c r="DH264"/>
  <c r="DI187"/>
  <c r="DH156"/>
  <c r="DI154"/>
  <c r="DH115"/>
  <c r="DI97"/>
  <c r="DH94"/>
  <c r="DH336"/>
  <c r="DH335"/>
  <c r="DI190"/>
  <c r="DH98"/>
  <c r="DH298"/>
  <c r="DH251"/>
  <c r="DH166"/>
  <c r="DI251"/>
  <c r="DI115"/>
  <c r="EH22"/>
  <c r="EN22" s="1"/>
  <c r="EH23"/>
  <c r="EN23" s="1"/>
  <c r="EH24"/>
  <c r="EN24" s="1"/>
  <c r="EH25"/>
  <c r="EN25" s="1"/>
  <c r="EH26"/>
  <c r="EN26" s="1"/>
  <c r="EH27"/>
  <c r="EN27" s="1"/>
  <c r="EH28"/>
  <c r="EN28" s="1"/>
  <c r="EH29"/>
  <c r="EN29" s="1"/>
  <c r="EH30"/>
  <c r="EN30" s="1"/>
  <c r="EH31"/>
  <c r="EN31" s="1"/>
  <c r="EH32"/>
  <c r="EN32" s="1"/>
  <c r="EH33"/>
  <c r="EN33" s="1"/>
  <c r="EH34"/>
  <c r="EN34" s="1"/>
  <c r="EH35"/>
  <c r="EN35" s="1"/>
  <c r="EH36"/>
  <c r="EH37"/>
  <c r="EN37" s="1"/>
  <c r="EH40"/>
  <c r="EN40" s="1"/>
  <c r="EH41"/>
  <c r="EH42"/>
  <c r="EN42" s="1"/>
  <c r="EH43"/>
  <c r="EN43" s="1"/>
  <c r="EH44"/>
  <c r="EN44" s="1"/>
  <c r="EH45"/>
  <c r="EN45" s="1"/>
  <c r="EH46"/>
  <c r="EN46" s="1"/>
  <c r="EH47"/>
  <c r="EN47" s="1"/>
  <c r="EH48"/>
  <c r="EN48" s="1"/>
  <c r="EH49"/>
  <c r="EN49" s="1"/>
  <c r="EH50"/>
  <c r="EN50" s="1"/>
  <c r="EH51"/>
  <c r="EN51" s="1"/>
  <c r="EH52"/>
  <c r="EH53"/>
  <c r="EH54"/>
  <c r="EN54" s="1"/>
  <c r="EH55"/>
  <c r="EN55" s="1"/>
  <c r="EH56"/>
  <c r="EN56" s="1"/>
  <c r="EH57"/>
  <c r="EN57" s="1"/>
  <c r="EH58"/>
  <c r="EH59"/>
  <c r="EN59" s="1"/>
  <c r="EH60"/>
  <c r="EN60" s="1"/>
  <c r="EH61"/>
  <c r="EN61" s="1"/>
  <c r="EH62"/>
  <c r="EN62" s="1"/>
  <c r="EH63"/>
  <c r="EN63" s="1"/>
  <c r="EH64"/>
  <c r="EH65"/>
  <c r="EN65" s="1"/>
  <c r="EH66"/>
  <c r="EN66" s="1"/>
  <c r="EH67"/>
  <c r="EN67" s="1"/>
  <c r="EH68"/>
  <c r="EN68" s="1"/>
  <c r="EH69"/>
  <c r="EN69" s="1"/>
  <c r="EH70"/>
  <c r="EN70" s="1"/>
  <c r="EH71"/>
  <c r="EN71" s="1"/>
  <c r="EH72"/>
  <c r="EH73"/>
  <c r="EN73" s="1"/>
  <c r="EH74"/>
  <c r="EN74" s="1"/>
  <c r="EH75"/>
  <c r="EH76"/>
  <c r="EN76" s="1"/>
  <c r="EH77"/>
  <c r="EN77" s="1"/>
  <c r="EH78"/>
  <c r="EN78" s="1"/>
  <c r="EH79"/>
  <c r="EN79" s="1"/>
  <c r="EH80"/>
  <c r="EH81"/>
  <c r="EN81" s="1"/>
  <c r="EH82"/>
  <c r="EN82" s="1"/>
  <c r="EH83"/>
  <c r="EH84"/>
  <c r="EN84" s="1"/>
  <c r="EH85"/>
  <c r="EN85" s="1"/>
  <c r="EH86"/>
  <c r="EN86" s="1"/>
  <c r="EH87"/>
  <c r="EN87" s="1"/>
  <c r="EH88"/>
  <c r="EN88" s="1"/>
  <c r="EH89"/>
  <c r="EN89" s="1"/>
  <c r="EH90"/>
  <c r="EN90" s="1"/>
  <c r="EH91"/>
  <c r="EN91" s="1"/>
  <c r="EH92"/>
  <c r="EH93"/>
  <c r="EH94"/>
  <c r="EH95"/>
  <c r="EH96"/>
  <c r="EN96" s="1"/>
  <c r="EH97"/>
  <c r="EH98"/>
  <c r="EH99"/>
  <c r="EN99" s="1"/>
  <c r="EH100"/>
  <c r="EH101"/>
  <c r="EH102"/>
  <c r="EN102" s="1"/>
  <c r="EH103"/>
  <c r="EN103" s="1"/>
  <c r="EH104"/>
  <c r="EN104" s="1"/>
  <c r="EH105"/>
  <c r="EH106"/>
  <c r="EN106" s="1"/>
  <c r="EH107"/>
  <c r="EH108"/>
  <c r="EH109"/>
  <c r="EN109" s="1"/>
  <c r="EH110"/>
  <c r="EN110" s="1"/>
  <c r="EH111"/>
  <c r="EN111" s="1"/>
  <c r="EH112"/>
  <c r="EN112" s="1"/>
  <c r="EH113"/>
  <c r="EH114"/>
  <c r="EN114" s="1"/>
  <c r="EH115"/>
  <c r="EH116"/>
  <c r="EH117"/>
  <c r="EN117" s="1"/>
  <c r="EH118"/>
  <c r="EN118" s="1"/>
  <c r="EH119"/>
  <c r="EN119" s="1"/>
  <c r="EH120"/>
  <c r="EN120" s="1"/>
  <c r="EH121"/>
  <c r="EN121" s="1"/>
  <c r="EH122"/>
  <c r="EN122" s="1"/>
  <c r="EH123"/>
  <c r="EH124"/>
  <c r="EN124" s="1"/>
  <c r="EH125"/>
  <c r="EN125" s="1"/>
  <c r="EH126"/>
  <c r="EN126" s="1"/>
  <c r="EH127"/>
  <c r="EN127" s="1"/>
  <c r="EH128"/>
  <c r="EN128" s="1"/>
  <c r="EH129"/>
  <c r="EN129" s="1"/>
  <c r="EH130"/>
  <c r="EN130" s="1"/>
  <c r="EH131"/>
  <c r="EN131" s="1"/>
  <c r="EH132"/>
  <c r="EH133"/>
  <c r="EH134"/>
  <c r="EN134" s="1"/>
  <c r="EH135"/>
  <c r="EN135" s="1"/>
  <c r="EH136"/>
  <c r="EN136" s="1"/>
  <c r="EH137"/>
  <c r="EN137" s="1"/>
  <c r="EH138"/>
  <c r="EN138" s="1"/>
  <c r="EH139"/>
  <c r="EN139" s="1"/>
  <c r="EH140"/>
  <c r="EN140" s="1"/>
  <c r="EH141"/>
  <c r="EH142"/>
  <c r="EN142" s="1"/>
  <c r="EH143"/>
  <c r="EN143" s="1"/>
  <c r="EH144"/>
  <c r="EN144" s="1"/>
  <c r="EH145"/>
  <c r="EN145" s="1"/>
  <c r="EH146"/>
  <c r="EN146" s="1"/>
  <c r="EH147"/>
  <c r="EN147" s="1"/>
  <c r="EH148"/>
  <c r="EN148" s="1"/>
  <c r="EH149"/>
  <c r="EN149" s="1"/>
  <c r="EH150"/>
  <c r="EN150" s="1"/>
  <c r="EH151"/>
  <c r="EH152"/>
  <c r="EN152" s="1"/>
  <c r="EH153"/>
  <c r="EN153" s="1"/>
  <c r="EH154"/>
  <c r="EH155"/>
  <c r="EH156"/>
  <c r="EH157"/>
  <c r="EN157" s="1"/>
  <c r="EH158"/>
  <c r="EN158" s="1"/>
  <c r="EH159"/>
  <c r="EN159" s="1"/>
  <c r="EH160"/>
  <c r="EN160" s="1"/>
  <c r="EH161"/>
  <c r="EN161" s="1"/>
  <c r="EH162"/>
  <c r="EN162" s="1"/>
  <c r="EH163"/>
  <c r="EN163" s="1"/>
  <c r="EH164"/>
  <c r="EN164" s="1"/>
  <c r="EH165"/>
  <c r="EH166"/>
  <c r="EH167"/>
  <c r="EN167" s="1"/>
  <c r="EH168"/>
  <c r="EN168" s="1"/>
  <c r="EH169"/>
  <c r="EN169" s="1"/>
  <c r="EH170"/>
  <c r="EN170" s="1"/>
  <c r="EH171"/>
  <c r="EH172"/>
  <c r="EN172" s="1"/>
  <c r="EH173"/>
  <c r="EN173" s="1"/>
  <c r="EH174"/>
  <c r="EH175"/>
  <c r="EN175" s="1"/>
  <c r="EH176"/>
  <c r="EN176" s="1"/>
  <c r="EH177"/>
  <c r="EH178"/>
  <c r="EN178" s="1"/>
  <c r="EH179"/>
  <c r="EH180"/>
  <c r="EN180" s="1"/>
  <c r="EH181"/>
  <c r="EN181" s="1"/>
  <c r="EH182"/>
  <c r="EH183"/>
  <c r="EN183" s="1"/>
  <c r="EH184"/>
  <c r="EN184" s="1"/>
  <c r="EH185"/>
  <c r="EN185" s="1"/>
  <c r="EH186"/>
  <c r="EN186" s="1"/>
  <c r="EH187"/>
  <c r="EN187" s="1"/>
  <c r="EH188"/>
  <c r="EN188" s="1"/>
  <c r="EH189"/>
  <c r="EN189" s="1"/>
  <c r="EH190"/>
  <c r="EN190" s="1"/>
  <c r="EH191"/>
  <c r="EN191" s="1"/>
  <c r="EH192"/>
  <c r="EN192" s="1"/>
  <c r="EH193"/>
  <c r="EN193" s="1"/>
  <c r="EH194"/>
  <c r="EN194" s="1"/>
  <c r="EH195"/>
  <c r="EN195" s="1"/>
  <c r="EH196"/>
  <c r="EN196" s="1"/>
  <c r="EH197"/>
  <c r="EN197" s="1"/>
  <c r="EH198"/>
  <c r="EH199"/>
  <c r="EH200"/>
  <c r="EN200" s="1"/>
  <c r="EH201"/>
  <c r="EN201" s="1"/>
  <c r="EH202"/>
  <c r="EN202" s="1"/>
  <c r="EH203"/>
  <c r="EN203" s="1"/>
  <c r="EH204"/>
  <c r="EN204" s="1"/>
  <c r="EH205"/>
  <c r="EN205" s="1"/>
  <c r="EH206"/>
  <c r="EN206" s="1"/>
  <c r="EH207"/>
  <c r="EN207" s="1"/>
  <c r="EH208"/>
  <c r="EN208" s="1"/>
  <c r="EH209"/>
  <c r="EN209" s="1"/>
  <c r="EH210"/>
  <c r="EH211"/>
  <c r="EN211" s="1"/>
  <c r="EH212"/>
  <c r="EN212" s="1"/>
  <c r="EH213"/>
  <c r="EN213" s="1"/>
  <c r="EH214"/>
  <c r="EH215"/>
  <c r="EN215" s="1"/>
  <c r="EH216"/>
  <c r="EH217"/>
  <c r="EH218"/>
  <c r="EN218" s="1"/>
  <c r="EH219"/>
  <c r="EN219" s="1"/>
  <c r="EH220"/>
  <c r="EN220" s="1"/>
  <c r="EH221"/>
  <c r="EN221" s="1"/>
  <c r="EH222"/>
  <c r="EN222" s="1"/>
  <c r="EH223"/>
  <c r="EN223" s="1"/>
  <c r="EH224"/>
  <c r="EN224" s="1"/>
  <c r="EH225"/>
  <c r="EN225" s="1"/>
  <c r="EH226"/>
  <c r="EH227"/>
  <c r="EH228"/>
  <c r="EH229"/>
  <c r="EN229" s="1"/>
  <c r="EH230"/>
  <c r="EN230" s="1"/>
  <c r="EH231"/>
  <c r="EN231" s="1"/>
  <c r="EH232"/>
  <c r="EN232" s="1"/>
  <c r="EH233"/>
  <c r="EN233" s="1"/>
  <c r="EH234"/>
  <c r="EN234" s="1"/>
  <c r="EH235"/>
  <c r="EN235" s="1"/>
  <c r="EH236"/>
  <c r="EN236" s="1"/>
  <c r="EH237"/>
  <c r="EN237" s="1"/>
  <c r="EH238"/>
  <c r="EN238" s="1"/>
  <c r="EH239"/>
  <c r="EH240"/>
  <c r="EN240" s="1"/>
  <c r="EH241"/>
  <c r="EN241" s="1"/>
  <c r="EH242"/>
  <c r="EH243"/>
  <c r="EN243" s="1"/>
  <c r="EH244"/>
  <c r="EN244" s="1"/>
  <c r="EH245"/>
  <c r="EH246"/>
  <c r="EH247"/>
  <c r="EN247" s="1"/>
  <c r="EH248"/>
  <c r="EN248" s="1"/>
  <c r="EH249"/>
  <c r="EH250"/>
  <c r="EN250" s="1"/>
  <c r="EH251"/>
  <c r="EH252"/>
  <c r="EN252" s="1"/>
  <c r="EH253"/>
  <c r="EN253" s="1"/>
  <c r="EH254"/>
  <c r="EN254" s="1"/>
  <c r="EH255"/>
  <c r="EN255" s="1"/>
  <c r="EH256"/>
  <c r="EN256" s="1"/>
  <c r="EH257"/>
  <c r="EN257" s="1"/>
  <c r="EH258"/>
  <c r="EN258" s="1"/>
  <c r="EH259"/>
  <c r="EN259" s="1"/>
  <c r="EH260"/>
  <c r="EH261"/>
  <c r="EN261" s="1"/>
  <c r="EH262"/>
  <c r="EN262" s="1"/>
  <c r="EH263"/>
  <c r="EH264"/>
  <c r="EH265"/>
  <c r="EH266"/>
  <c r="EN266" s="1"/>
  <c r="EH267"/>
  <c r="EH268"/>
  <c r="EN268" s="1"/>
  <c r="EH269"/>
  <c r="EH270"/>
  <c r="EH271"/>
  <c r="EN271" s="1"/>
  <c r="EH272"/>
  <c r="EH273"/>
  <c r="EH274"/>
  <c r="EN274" s="1"/>
  <c r="EH275"/>
  <c r="EH276"/>
  <c r="EN276" s="1"/>
  <c r="EH277"/>
  <c r="EN277" s="1"/>
  <c r="EH278"/>
  <c r="EN278" s="1"/>
  <c r="EH279"/>
  <c r="EN279" s="1"/>
  <c r="EH280"/>
  <c r="EN280" s="1"/>
  <c r="EH281"/>
  <c r="EN281" s="1"/>
  <c r="EH282"/>
  <c r="EN282" s="1"/>
  <c r="EH283"/>
  <c r="EN283" s="1"/>
  <c r="EH284"/>
  <c r="EH285"/>
  <c r="EN285" s="1"/>
  <c r="EH286"/>
  <c r="EN286" s="1"/>
  <c r="EH287"/>
  <c r="EH288"/>
  <c r="EH289"/>
  <c r="EN289" s="1"/>
  <c r="EH290"/>
  <c r="EN290" s="1"/>
  <c r="EH291"/>
  <c r="EN291" s="1"/>
  <c r="EH292"/>
  <c r="EN292" s="1"/>
  <c r="EH293"/>
  <c r="EN293" s="1"/>
  <c r="EH294"/>
  <c r="EN294" s="1"/>
  <c r="EH295"/>
  <c r="EN295" s="1"/>
  <c r="EH296"/>
  <c r="EN296" s="1"/>
  <c r="EH297"/>
  <c r="EN297" s="1"/>
  <c r="EH298"/>
  <c r="EH299"/>
  <c r="EH300"/>
  <c r="EN300" s="1"/>
  <c r="EH301"/>
  <c r="EN301" s="1"/>
  <c r="EH302"/>
  <c r="EN302" s="1"/>
  <c r="EH303"/>
  <c r="EH304"/>
  <c r="EN304" s="1"/>
  <c r="EH305"/>
  <c r="EN305" s="1"/>
  <c r="EH306"/>
  <c r="EN306" s="1"/>
  <c r="EH307"/>
  <c r="EN307" s="1"/>
  <c r="EH308"/>
  <c r="EN308" s="1"/>
  <c r="EH309"/>
  <c r="EN309" s="1"/>
  <c r="EH310"/>
  <c r="EN310" s="1"/>
  <c r="EH311"/>
  <c r="EN311" s="1"/>
  <c r="EH312"/>
  <c r="EN312" s="1"/>
  <c r="EH313"/>
  <c r="EN313" s="1"/>
  <c r="EH314"/>
  <c r="EN314" s="1"/>
  <c r="EH315"/>
  <c r="EN315" s="1"/>
  <c r="EH316"/>
  <c r="EN316" s="1"/>
  <c r="EH317"/>
  <c r="EN317" s="1"/>
  <c r="EH318"/>
  <c r="EN318" s="1"/>
  <c r="EH319"/>
  <c r="EN319" s="1"/>
  <c r="EH320"/>
  <c r="EH321"/>
  <c r="EH322"/>
  <c r="EN322" s="1"/>
  <c r="EH323"/>
  <c r="EN323" s="1"/>
  <c r="EH324"/>
  <c r="EN324" s="1"/>
  <c r="EH325"/>
  <c r="EN325" s="1"/>
  <c r="EH326"/>
  <c r="EN326" s="1"/>
  <c r="EH327"/>
  <c r="EN327" s="1"/>
  <c r="EH328"/>
  <c r="EN328" s="1"/>
  <c r="EH329"/>
  <c r="EN329" s="1"/>
  <c r="EH330"/>
  <c r="EN330" s="1"/>
  <c r="EH331"/>
  <c r="EN331" s="1"/>
  <c r="EH332"/>
  <c r="EN332" s="1"/>
  <c r="EH333"/>
  <c r="EN333" s="1"/>
  <c r="EH334"/>
  <c r="EN334" s="1"/>
  <c r="EH335"/>
  <c r="EH336"/>
  <c r="EH337"/>
  <c r="EH338"/>
  <c r="EN338" s="1"/>
  <c r="EH339"/>
  <c r="EN339" s="1"/>
  <c r="EH340"/>
  <c r="EN340" s="1"/>
  <c r="EH341"/>
  <c r="EN341" s="1"/>
  <c r="EH342"/>
  <c r="EN342" s="1"/>
  <c r="EH343"/>
  <c r="EN343" s="1"/>
  <c r="EH344"/>
  <c r="EN344" s="1"/>
  <c r="EH345"/>
  <c r="EN345" s="1"/>
  <c r="EH346"/>
  <c r="EN346" s="1"/>
  <c r="EH347"/>
  <c r="EN347" s="1"/>
  <c r="EH348"/>
  <c r="EN348" s="1"/>
  <c r="EH349"/>
  <c r="EN349" s="1"/>
  <c r="EH350"/>
  <c r="EN350" s="1"/>
  <c r="EH351"/>
  <c r="EN351" s="1"/>
  <c r="EH352"/>
  <c r="EN352" s="1"/>
  <c r="EH353"/>
  <c r="EN353" s="1"/>
  <c r="EH354"/>
  <c r="EH355"/>
  <c r="EN355" s="1"/>
  <c r="EH356"/>
  <c r="EN356" s="1"/>
  <c r="EH357"/>
  <c r="EN357" s="1"/>
  <c r="EH358"/>
  <c r="EH359"/>
  <c r="EN359" s="1"/>
  <c r="EH360"/>
  <c r="EN360" s="1"/>
  <c r="EH361"/>
  <c r="EN361" s="1"/>
  <c r="EH362"/>
  <c r="EN362" s="1"/>
  <c r="EH363"/>
  <c r="EN363" s="1"/>
  <c r="EH364"/>
  <c r="EN364" s="1"/>
  <c r="EH365"/>
  <c r="EN365" s="1"/>
  <c r="EH366"/>
  <c r="EN366" s="1"/>
  <c r="EH367"/>
  <c r="EN367" s="1"/>
  <c r="EH368"/>
  <c r="EN368" s="1"/>
  <c r="EH369"/>
  <c r="EN369" s="1"/>
  <c r="EH370"/>
  <c r="EN370" s="1"/>
  <c r="EH371"/>
  <c r="EN371" s="1"/>
  <c r="EH372"/>
  <c r="EN372" s="1"/>
  <c r="EH373"/>
  <c r="EN373" s="1"/>
  <c r="EH374"/>
  <c r="EN374" s="1"/>
  <c r="EH375"/>
  <c r="EN375" s="1"/>
  <c r="EH376"/>
  <c r="EN376" s="1"/>
  <c r="EH377"/>
  <c r="EN377" s="1"/>
  <c r="EH378"/>
  <c r="EN378" s="1"/>
  <c r="EH379"/>
  <c r="EN379" s="1"/>
  <c r="EH380"/>
  <c r="EN380" s="1"/>
  <c r="EH381"/>
  <c r="EN381" s="1"/>
  <c r="EH382"/>
  <c r="EN382" s="1"/>
  <c r="EH383"/>
  <c r="EN383" s="1"/>
  <c r="EH384"/>
  <c r="EN384" s="1"/>
  <c r="EH385"/>
  <c r="EN385" s="1"/>
  <c r="EH386"/>
  <c r="EN386" s="1"/>
  <c r="EH387"/>
  <c r="EN387" s="1"/>
  <c r="EH388"/>
  <c r="EN388" s="1"/>
  <c r="EH389"/>
  <c r="EN389" s="1"/>
  <c r="EH390"/>
  <c r="EN390" s="1"/>
  <c r="EH391"/>
  <c r="EN391" s="1"/>
  <c r="EH392"/>
  <c r="EN392" s="1"/>
  <c r="EH393"/>
  <c r="EN393" s="1"/>
  <c r="EH394"/>
  <c r="EN394" s="1"/>
  <c r="EH395"/>
  <c r="EN395" s="1"/>
  <c r="EH396"/>
  <c r="EN396" s="1"/>
  <c r="EH397"/>
  <c r="EN397" s="1"/>
  <c r="EH398"/>
  <c r="EN398" s="1"/>
  <c r="EH399"/>
  <c r="EN399" s="1"/>
  <c r="EH400"/>
  <c r="EN400" s="1"/>
  <c r="EH401"/>
  <c r="EN401" s="1"/>
  <c r="EH402"/>
  <c r="EN402" s="1"/>
  <c r="EH403"/>
  <c r="EN403" s="1"/>
  <c r="EH404"/>
  <c r="EN404" s="1"/>
  <c r="EH405"/>
  <c r="EN405" s="1"/>
  <c r="EH406"/>
  <c r="EN406" s="1"/>
  <c r="EH407"/>
  <c r="EN407" s="1"/>
  <c r="EH408"/>
  <c r="EN408" s="1"/>
  <c r="EH409"/>
  <c r="EN409" s="1"/>
  <c r="EH410"/>
  <c r="EN410" s="1"/>
  <c r="EH411"/>
  <c r="EN411" s="1"/>
  <c r="EH412"/>
  <c r="EN412" s="1"/>
  <c r="EH413"/>
  <c r="EN413" s="1"/>
  <c r="EH414"/>
  <c r="EN414" s="1"/>
  <c r="EH415"/>
  <c r="EN415" s="1"/>
  <c r="EH416"/>
  <c r="EN416" s="1"/>
  <c r="EH417"/>
  <c r="EN417" s="1"/>
  <c r="EH418"/>
  <c r="EN418" s="1"/>
  <c r="EH419"/>
  <c r="EN419" s="1"/>
  <c r="EH420"/>
  <c r="EN420" s="1"/>
  <c r="EH421"/>
  <c r="EN421" s="1"/>
  <c r="EH422"/>
  <c r="EN422" s="1"/>
  <c r="EH423"/>
  <c r="EN423" s="1"/>
  <c r="EH424"/>
  <c r="EN424" s="1"/>
  <c r="EH425"/>
  <c r="EN425" s="1"/>
  <c r="EH426"/>
  <c r="EN426" s="1"/>
  <c r="EH427"/>
  <c r="EN427" s="1"/>
  <c r="EH428"/>
  <c r="EN428" s="1"/>
  <c r="EH429"/>
  <c r="EN429" s="1"/>
  <c r="EH430"/>
  <c r="EN430" s="1"/>
  <c r="EH431"/>
  <c r="EN431" s="1"/>
  <c r="EH432"/>
  <c r="EN432" s="1"/>
  <c r="EH433"/>
  <c r="EN433" s="1"/>
  <c r="EH434"/>
  <c r="EN434" s="1"/>
  <c r="EH435"/>
  <c r="EN435" s="1"/>
  <c r="EH436"/>
  <c r="EN436" s="1"/>
  <c r="EH437"/>
  <c r="EN437" s="1"/>
  <c r="EH438"/>
  <c r="EN438" s="1"/>
  <c r="EH439"/>
  <c r="EN439" s="1"/>
  <c r="EH440"/>
  <c r="EN440" s="1"/>
  <c r="EH441"/>
  <c r="EN441" s="1"/>
  <c r="EH442"/>
  <c r="EN442" s="1"/>
  <c r="EH443"/>
  <c r="EN443" s="1"/>
  <c r="EH444"/>
  <c r="EN444" s="1"/>
  <c r="EH445"/>
  <c r="EN445" s="1"/>
  <c r="EH446"/>
  <c r="EN446" s="1"/>
  <c r="EH15"/>
  <c r="EN15" s="1"/>
  <c r="EH16"/>
  <c r="EN16" s="1"/>
  <c r="EH17"/>
  <c r="EN17" s="1"/>
  <c r="EH18"/>
  <c r="EN18" s="1"/>
  <c r="EH19"/>
  <c r="EN19" s="1"/>
  <c r="EH20"/>
  <c r="EN20" s="1"/>
  <c r="EH21"/>
  <c r="EN21" s="1"/>
  <c r="DB14"/>
  <c r="DB15"/>
  <c r="DB16"/>
  <c r="DB17"/>
  <c r="DB18"/>
  <c r="DB19"/>
  <c r="DB20"/>
  <c r="DB21"/>
  <c r="DB22"/>
  <c r="DB23"/>
  <c r="DB24"/>
  <c r="DB25"/>
  <c r="DB26"/>
  <c r="DB27"/>
  <c r="DB28"/>
  <c r="DB29"/>
  <c r="DB30"/>
  <c r="DB31"/>
  <c r="DB32"/>
  <c r="DB33"/>
  <c r="DB34"/>
  <c r="DB35"/>
  <c r="DB37"/>
  <c r="DB40"/>
  <c r="DB42"/>
  <c r="DB43"/>
  <c r="DB44"/>
  <c r="DB45"/>
  <c r="DB46"/>
  <c r="DB47"/>
  <c r="DB48"/>
  <c r="DB49"/>
  <c r="DB50"/>
  <c r="DB51"/>
  <c r="DB54"/>
  <c r="DB55"/>
  <c r="DB56"/>
  <c r="DB57"/>
  <c r="DB59"/>
  <c r="DB60"/>
  <c r="DB61"/>
  <c r="DB62"/>
  <c r="DB63"/>
  <c r="DB65"/>
  <c r="DB66"/>
  <c r="DB67"/>
  <c r="DB68"/>
  <c r="DB69"/>
  <c r="DB70"/>
  <c r="DB71"/>
  <c r="DB72"/>
  <c r="DB73"/>
  <c r="DB74"/>
  <c r="DB75"/>
  <c r="DB76"/>
  <c r="DB77"/>
  <c r="DB78"/>
  <c r="DB79"/>
  <c r="DB81"/>
  <c r="DB82"/>
  <c r="DB83"/>
  <c r="DB84"/>
  <c r="DB85"/>
  <c r="DB86"/>
  <c r="DB87"/>
  <c r="DB88"/>
  <c r="DB89"/>
  <c r="DB90"/>
  <c r="DB91"/>
  <c r="DB92"/>
  <c r="DB93"/>
  <c r="DB94"/>
  <c r="DB95"/>
  <c r="DB96"/>
  <c r="DB99"/>
  <c r="DB101"/>
  <c r="DB102"/>
  <c r="DB103"/>
  <c r="DB104"/>
  <c r="DB106"/>
  <c r="DB107"/>
  <c r="DB109"/>
  <c r="DB110"/>
  <c r="DB111"/>
  <c r="DB112"/>
  <c r="DB113"/>
  <c r="DB114"/>
  <c r="DB117"/>
  <c r="DB118"/>
  <c r="DB119"/>
  <c r="DB120"/>
  <c r="DB121"/>
  <c r="DB122"/>
  <c r="DB124"/>
  <c r="DB125"/>
  <c r="DB126"/>
  <c r="DB127"/>
  <c r="DB128"/>
  <c r="DB129"/>
  <c r="DB130"/>
  <c r="DB131"/>
  <c r="DB133"/>
  <c r="DB134"/>
  <c r="DB135"/>
  <c r="DB136"/>
  <c r="DB137"/>
  <c r="DB138"/>
  <c r="DB139"/>
  <c r="DB140"/>
  <c r="DB142"/>
  <c r="DB143"/>
  <c r="DB144"/>
  <c r="DB145"/>
  <c r="DB146"/>
  <c r="DB147"/>
  <c r="DB148"/>
  <c r="DB149"/>
  <c r="DB150"/>
  <c r="DB152"/>
  <c r="DB153"/>
  <c r="DB154"/>
  <c r="DB155"/>
  <c r="DB156"/>
  <c r="DB157"/>
  <c r="DB158"/>
  <c r="DB159"/>
  <c r="DB160"/>
  <c r="DB161"/>
  <c r="DB162"/>
  <c r="DB163"/>
  <c r="DB164"/>
  <c r="DB165"/>
  <c r="DB167"/>
  <c r="DB168"/>
  <c r="DB169"/>
  <c r="DB170"/>
  <c r="DB171"/>
  <c r="DB172"/>
  <c r="DB173"/>
  <c r="DB174"/>
  <c r="DB175"/>
  <c r="DB176"/>
  <c r="DB178"/>
  <c r="DB179"/>
  <c r="DB180"/>
  <c r="DB181"/>
  <c r="DB182"/>
  <c r="DB183"/>
  <c r="DB184"/>
  <c r="DB185"/>
  <c r="DB186"/>
  <c r="DB187"/>
  <c r="DB188"/>
  <c r="DB189"/>
  <c r="DB190"/>
  <c r="DB191"/>
  <c r="DB192"/>
  <c r="DB193"/>
  <c r="DB194"/>
  <c r="DB195"/>
  <c r="DB196"/>
  <c r="DB197"/>
  <c r="DB198"/>
  <c r="DB200"/>
  <c r="DB201"/>
  <c r="DB202"/>
  <c r="DB203"/>
  <c r="DB204"/>
  <c r="DB205"/>
  <c r="DB206"/>
  <c r="DB207"/>
  <c r="DB208"/>
  <c r="DB209"/>
  <c r="DB210"/>
  <c r="DB211"/>
  <c r="DB212"/>
  <c r="DB213"/>
  <c r="DB214"/>
  <c r="DB215"/>
  <c r="DB216"/>
  <c r="DB217"/>
  <c r="DB218"/>
  <c r="DB219"/>
  <c r="DB220"/>
  <c r="DB221"/>
  <c r="DB222"/>
  <c r="DB223"/>
  <c r="DB224"/>
  <c r="DB225"/>
  <c r="DB226"/>
  <c r="DB227"/>
  <c r="DB228"/>
  <c r="DB229"/>
  <c r="DB230"/>
  <c r="DB231"/>
  <c r="DB232"/>
  <c r="DB233"/>
  <c r="DB234"/>
  <c r="DB235"/>
  <c r="DB236"/>
  <c r="DB237"/>
  <c r="DB238"/>
  <c r="DB239"/>
  <c r="DB240"/>
  <c r="DB241"/>
  <c r="DB242"/>
  <c r="DB243"/>
  <c r="DB244"/>
  <c r="DB245"/>
  <c r="DB246"/>
  <c r="DB247"/>
  <c r="DB248"/>
  <c r="DB250"/>
  <c r="DB251"/>
  <c r="DB252"/>
  <c r="DB253"/>
  <c r="DB254"/>
  <c r="DB255"/>
  <c r="DB256"/>
  <c r="DB257"/>
  <c r="DB258"/>
  <c r="DB259"/>
  <c r="DB260"/>
  <c r="DB261"/>
  <c r="DB262"/>
  <c r="DB264"/>
  <c r="DB265"/>
  <c r="DB266"/>
  <c r="DB267"/>
  <c r="DB268"/>
  <c r="DB270"/>
  <c r="DB271"/>
  <c r="DB272"/>
  <c r="DB273"/>
  <c r="DB274"/>
  <c r="DB275"/>
  <c r="DB276"/>
  <c r="DB277"/>
  <c r="DB278"/>
  <c r="DB279"/>
  <c r="DB280"/>
  <c r="DB281"/>
  <c r="DB282"/>
  <c r="DB283"/>
  <c r="DB284"/>
  <c r="DB285"/>
  <c r="DB286"/>
  <c r="DB287"/>
  <c r="DB288"/>
  <c r="DB289"/>
  <c r="DB290"/>
  <c r="DB291"/>
  <c r="DB292"/>
  <c r="DB293"/>
  <c r="DB294"/>
  <c r="DB295"/>
  <c r="DB296"/>
  <c r="DB297"/>
  <c r="DB298"/>
  <c r="DB299"/>
  <c r="DB300"/>
  <c r="DB301"/>
  <c r="DB302"/>
  <c r="DB303"/>
  <c r="DB304"/>
  <c r="DB305"/>
  <c r="DB306"/>
  <c r="DB307"/>
  <c r="DB308"/>
  <c r="DB309"/>
  <c r="DB310"/>
  <c r="DB311"/>
  <c r="DB312"/>
  <c r="DB313"/>
  <c r="DB314"/>
  <c r="DB315"/>
  <c r="DB316"/>
  <c r="DB317"/>
  <c r="DB318"/>
  <c r="DB319"/>
  <c r="DB321"/>
  <c r="DB322"/>
  <c r="DB323"/>
  <c r="DB324"/>
  <c r="DB325"/>
  <c r="DB326"/>
  <c r="DB327"/>
  <c r="DB328"/>
  <c r="DB329"/>
  <c r="DB330"/>
  <c r="DB331"/>
  <c r="DB332"/>
  <c r="DB333"/>
  <c r="DB334"/>
  <c r="DB335"/>
  <c r="DB338"/>
  <c r="DB339"/>
  <c r="DB340"/>
  <c r="DB341"/>
  <c r="DB342"/>
  <c r="DB343"/>
  <c r="DB344"/>
  <c r="DB345"/>
  <c r="DB346"/>
  <c r="DB347"/>
  <c r="DB348"/>
  <c r="DB349"/>
  <c r="DB350"/>
  <c r="DB351"/>
  <c r="DB352"/>
  <c r="DB353"/>
  <c r="DB354"/>
  <c r="DB355"/>
  <c r="DB356"/>
  <c r="DB357"/>
  <c r="DB358"/>
  <c r="DB359"/>
  <c r="DB360"/>
  <c r="DB361"/>
  <c r="DB362"/>
  <c r="DB363"/>
  <c r="DB364"/>
  <c r="DB365"/>
  <c r="DB366"/>
  <c r="DB367"/>
  <c r="DB368"/>
  <c r="DB369"/>
  <c r="DB370"/>
  <c r="DB371"/>
  <c r="DB372"/>
  <c r="DB373"/>
  <c r="DB374"/>
  <c r="DB375"/>
  <c r="DB376"/>
  <c r="DB377"/>
  <c r="DB378"/>
  <c r="DB379"/>
  <c r="DB380"/>
  <c r="DB381"/>
  <c r="DB382"/>
  <c r="DB383"/>
  <c r="DB384"/>
  <c r="DB385"/>
  <c r="DB386"/>
  <c r="DB387"/>
  <c r="DB388"/>
  <c r="DB389"/>
  <c r="DB390"/>
  <c r="DB391"/>
  <c r="DB392"/>
  <c r="DB393"/>
  <c r="DB394"/>
  <c r="DB395"/>
  <c r="DB396"/>
  <c r="DB397"/>
  <c r="DB398"/>
  <c r="DB399"/>
  <c r="DB400"/>
  <c r="DB401"/>
  <c r="DB402"/>
  <c r="DB403"/>
  <c r="DB404"/>
  <c r="DB405"/>
  <c r="DB406"/>
  <c r="DB407"/>
  <c r="DB408"/>
  <c r="DB409"/>
  <c r="DB410"/>
  <c r="DB411"/>
  <c r="DB412"/>
  <c r="DB413"/>
  <c r="DB414"/>
  <c r="DB415"/>
  <c r="DB416"/>
  <c r="DB417"/>
  <c r="DB418"/>
  <c r="DB419"/>
  <c r="DB420"/>
  <c r="DB421"/>
  <c r="DB422"/>
  <c r="DB423"/>
  <c r="DB424"/>
  <c r="DB425"/>
  <c r="DB426"/>
  <c r="DB427"/>
  <c r="DB428"/>
  <c r="DB429"/>
  <c r="DB430"/>
  <c r="DB431"/>
  <c r="DB432"/>
  <c r="DB433"/>
  <c r="DB434"/>
  <c r="DB435"/>
  <c r="DB436"/>
  <c r="DB437"/>
  <c r="DB438"/>
  <c r="DB439"/>
  <c r="DB440"/>
  <c r="DB441"/>
  <c r="DB442"/>
  <c r="DB443"/>
  <c r="DB444"/>
  <c r="DB445"/>
  <c r="DB446"/>
  <c r="DB13"/>
  <c r="CY134"/>
  <c r="EI134" s="1"/>
  <c r="CZ134"/>
  <c r="EJ134" s="1"/>
  <c r="DA134"/>
  <c r="EK134" s="1"/>
  <c r="CY135"/>
  <c r="CZ135"/>
  <c r="EJ135" s="1"/>
  <c r="DA135"/>
  <c r="EK135" s="1"/>
  <c r="CY136"/>
  <c r="EI136" s="1"/>
  <c r="CZ136"/>
  <c r="EJ136" s="1"/>
  <c r="DA136"/>
  <c r="EK136" s="1"/>
  <c r="CY137"/>
  <c r="CZ137"/>
  <c r="EJ137" s="1"/>
  <c r="DA137"/>
  <c r="EK137" s="1"/>
  <c r="CY138"/>
  <c r="EI138" s="1"/>
  <c r="CZ138"/>
  <c r="EJ138" s="1"/>
  <c r="DA138"/>
  <c r="EK138" s="1"/>
  <c r="CY139"/>
  <c r="CZ139"/>
  <c r="EJ139" s="1"/>
  <c r="DA139"/>
  <c r="EK139" s="1"/>
  <c r="CY140"/>
  <c r="EI140" s="1"/>
  <c r="CZ140"/>
  <c r="EJ140" s="1"/>
  <c r="DA140"/>
  <c r="EK140" s="1"/>
  <c r="CY141"/>
  <c r="CZ141"/>
  <c r="EJ141" s="1"/>
  <c r="DA141"/>
  <c r="EK141" s="1"/>
  <c r="CY142"/>
  <c r="EI142" s="1"/>
  <c r="CZ142"/>
  <c r="EJ142" s="1"/>
  <c r="DA142"/>
  <c r="EK142" s="1"/>
  <c r="CY143"/>
  <c r="CZ143"/>
  <c r="EJ143" s="1"/>
  <c r="DA143"/>
  <c r="EK143" s="1"/>
  <c r="CY144"/>
  <c r="EI144" s="1"/>
  <c r="CZ144"/>
  <c r="EJ144" s="1"/>
  <c r="DA144"/>
  <c r="EK144" s="1"/>
  <c r="CY145"/>
  <c r="CZ145"/>
  <c r="EJ145" s="1"/>
  <c r="DA145"/>
  <c r="EK145" s="1"/>
  <c r="CY146"/>
  <c r="EI146" s="1"/>
  <c r="CZ146"/>
  <c r="EJ146" s="1"/>
  <c r="DA146"/>
  <c r="EK146" s="1"/>
  <c r="CY147"/>
  <c r="CZ147"/>
  <c r="EJ147" s="1"/>
  <c r="DA147"/>
  <c r="EK147" s="1"/>
  <c r="CY148"/>
  <c r="EI148" s="1"/>
  <c r="CZ148"/>
  <c r="EJ148" s="1"/>
  <c r="DA148"/>
  <c r="EK148" s="1"/>
  <c r="CY149"/>
  <c r="CZ149"/>
  <c r="EJ149" s="1"/>
  <c r="DA149"/>
  <c r="EK149" s="1"/>
  <c r="CY150"/>
  <c r="EI150" s="1"/>
  <c r="CZ150"/>
  <c r="EJ150" s="1"/>
  <c r="DA150"/>
  <c r="EK150" s="1"/>
  <c r="CY151"/>
  <c r="CZ151"/>
  <c r="EJ151" s="1"/>
  <c r="DA151"/>
  <c r="EK151" s="1"/>
  <c r="CY152"/>
  <c r="EI152" s="1"/>
  <c r="CZ152"/>
  <c r="EJ152" s="1"/>
  <c r="DA152"/>
  <c r="EK152" s="1"/>
  <c r="CY153"/>
  <c r="CZ153"/>
  <c r="EJ153" s="1"/>
  <c r="DA153"/>
  <c r="EK153" s="1"/>
  <c r="CY154"/>
  <c r="EI154" s="1"/>
  <c r="CZ154"/>
  <c r="EJ154" s="1"/>
  <c r="DA154"/>
  <c r="EK154" s="1"/>
  <c r="CY155"/>
  <c r="CZ155"/>
  <c r="EJ155" s="1"/>
  <c r="DA155"/>
  <c r="EK155" s="1"/>
  <c r="CY156"/>
  <c r="EI156" s="1"/>
  <c r="CZ156"/>
  <c r="EJ156" s="1"/>
  <c r="DA156"/>
  <c r="EK156" s="1"/>
  <c r="CY157"/>
  <c r="CZ157"/>
  <c r="EJ157" s="1"/>
  <c r="DA157"/>
  <c r="EK157" s="1"/>
  <c r="CY158"/>
  <c r="EI158" s="1"/>
  <c r="CZ158"/>
  <c r="EJ158" s="1"/>
  <c r="DA158"/>
  <c r="EK158" s="1"/>
  <c r="CY159"/>
  <c r="CZ159"/>
  <c r="EJ159" s="1"/>
  <c r="DA159"/>
  <c r="EK159" s="1"/>
  <c r="CY160"/>
  <c r="EI160" s="1"/>
  <c r="CZ160"/>
  <c r="EJ160" s="1"/>
  <c r="DA160"/>
  <c r="EK160" s="1"/>
  <c r="CY161"/>
  <c r="CZ161"/>
  <c r="EJ161" s="1"/>
  <c r="DA161"/>
  <c r="EK161" s="1"/>
  <c r="CY162"/>
  <c r="EI162" s="1"/>
  <c r="CZ162"/>
  <c r="EJ162" s="1"/>
  <c r="DA162"/>
  <c r="EK162" s="1"/>
  <c r="CY163"/>
  <c r="CZ163"/>
  <c r="EJ163" s="1"/>
  <c r="DA163"/>
  <c r="EK163" s="1"/>
  <c r="CY164"/>
  <c r="EI164" s="1"/>
  <c r="CZ164"/>
  <c r="EJ164" s="1"/>
  <c r="DA164"/>
  <c r="EK164" s="1"/>
  <c r="CY165"/>
  <c r="CZ165"/>
  <c r="EJ165" s="1"/>
  <c r="DA165"/>
  <c r="EK165" s="1"/>
  <c r="CY166"/>
  <c r="EI166" s="1"/>
  <c r="CZ166"/>
  <c r="EJ166" s="1"/>
  <c r="DA166"/>
  <c r="EK166" s="1"/>
  <c r="CY167"/>
  <c r="CZ167"/>
  <c r="EJ167" s="1"/>
  <c r="DA167"/>
  <c r="EK167" s="1"/>
  <c r="CY168"/>
  <c r="EI168" s="1"/>
  <c r="CZ168"/>
  <c r="EJ168" s="1"/>
  <c r="DA168"/>
  <c r="EK168" s="1"/>
  <c r="CY169"/>
  <c r="CZ169"/>
  <c r="EJ169" s="1"/>
  <c r="DA169"/>
  <c r="EK169" s="1"/>
  <c r="CY170"/>
  <c r="EI170" s="1"/>
  <c r="CZ170"/>
  <c r="EJ170" s="1"/>
  <c r="DA170"/>
  <c r="EK170" s="1"/>
  <c r="CY171"/>
  <c r="CZ171"/>
  <c r="EJ171" s="1"/>
  <c r="DA171"/>
  <c r="EK171" s="1"/>
  <c r="CY172"/>
  <c r="EI172" s="1"/>
  <c r="CZ172"/>
  <c r="EJ172" s="1"/>
  <c r="DA172"/>
  <c r="EK172" s="1"/>
  <c r="CY173"/>
  <c r="CZ173"/>
  <c r="EJ173" s="1"/>
  <c r="DA173"/>
  <c r="EK173" s="1"/>
  <c r="CY174"/>
  <c r="EI174" s="1"/>
  <c r="CZ174"/>
  <c r="EJ174" s="1"/>
  <c r="DA174"/>
  <c r="EK174" s="1"/>
  <c r="CY175"/>
  <c r="CZ175"/>
  <c r="EJ175" s="1"/>
  <c r="DA175"/>
  <c r="EK175" s="1"/>
  <c r="CY176"/>
  <c r="EI176" s="1"/>
  <c r="CZ176"/>
  <c r="EJ176" s="1"/>
  <c r="DA176"/>
  <c r="EK176" s="1"/>
  <c r="CY177"/>
  <c r="CZ177"/>
  <c r="EJ177" s="1"/>
  <c r="DA177"/>
  <c r="EK177" s="1"/>
  <c r="CY178"/>
  <c r="EI178" s="1"/>
  <c r="CZ178"/>
  <c r="EJ178" s="1"/>
  <c r="DA178"/>
  <c r="EK178" s="1"/>
  <c r="CY179"/>
  <c r="CZ179"/>
  <c r="EJ179" s="1"/>
  <c r="DA179"/>
  <c r="EK179" s="1"/>
  <c r="CY180"/>
  <c r="EI180" s="1"/>
  <c r="CZ180"/>
  <c r="EJ180" s="1"/>
  <c r="DA180"/>
  <c r="EK180" s="1"/>
  <c r="CY181"/>
  <c r="CZ181"/>
  <c r="EJ181" s="1"/>
  <c r="DA181"/>
  <c r="EK181" s="1"/>
  <c r="CY182"/>
  <c r="EI182" s="1"/>
  <c r="CZ182"/>
  <c r="EJ182" s="1"/>
  <c r="DA182"/>
  <c r="EK182" s="1"/>
  <c r="CY183"/>
  <c r="CZ183"/>
  <c r="EJ183" s="1"/>
  <c r="DA183"/>
  <c r="EK183" s="1"/>
  <c r="CY184"/>
  <c r="EI184" s="1"/>
  <c r="CZ184"/>
  <c r="EJ184" s="1"/>
  <c r="DA184"/>
  <c r="EK184" s="1"/>
  <c r="CY185"/>
  <c r="CZ185"/>
  <c r="EJ185" s="1"/>
  <c r="DA185"/>
  <c r="EK185" s="1"/>
  <c r="CY186"/>
  <c r="EI186" s="1"/>
  <c r="CZ186"/>
  <c r="EJ186" s="1"/>
  <c r="DA186"/>
  <c r="EK186" s="1"/>
  <c r="CY187"/>
  <c r="CZ187"/>
  <c r="EJ187" s="1"/>
  <c r="DA187"/>
  <c r="EK187" s="1"/>
  <c r="CY188"/>
  <c r="EI188" s="1"/>
  <c r="CZ188"/>
  <c r="EJ188" s="1"/>
  <c r="DA188"/>
  <c r="EK188" s="1"/>
  <c r="CY189"/>
  <c r="CZ189"/>
  <c r="EJ189" s="1"/>
  <c r="DA189"/>
  <c r="EK189" s="1"/>
  <c r="CY190"/>
  <c r="EI190" s="1"/>
  <c r="CZ190"/>
  <c r="EJ190" s="1"/>
  <c r="DA190"/>
  <c r="EK190" s="1"/>
  <c r="CY191"/>
  <c r="CZ191"/>
  <c r="EJ191" s="1"/>
  <c r="DA191"/>
  <c r="EK191" s="1"/>
  <c r="CY192"/>
  <c r="EI192" s="1"/>
  <c r="CZ192"/>
  <c r="EJ192" s="1"/>
  <c r="DA192"/>
  <c r="EK192" s="1"/>
  <c r="CY193"/>
  <c r="CZ193"/>
  <c r="EJ193" s="1"/>
  <c r="DA193"/>
  <c r="EK193" s="1"/>
  <c r="CY194"/>
  <c r="EI194" s="1"/>
  <c r="CZ194"/>
  <c r="EJ194" s="1"/>
  <c r="DA194"/>
  <c r="EK194" s="1"/>
  <c r="CY195"/>
  <c r="CZ195"/>
  <c r="EJ195" s="1"/>
  <c r="DA195"/>
  <c r="EK195" s="1"/>
  <c r="CY196"/>
  <c r="EI196" s="1"/>
  <c r="CZ196"/>
  <c r="EJ196" s="1"/>
  <c r="DA196"/>
  <c r="EK196" s="1"/>
  <c r="CY197"/>
  <c r="CZ197"/>
  <c r="EJ197" s="1"/>
  <c r="DA197"/>
  <c r="EK197" s="1"/>
  <c r="CY198"/>
  <c r="EI198" s="1"/>
  <c r="CZ198"/>
  <c r="EJ198" s="1"/>
  <c r="DA198"/>
  <c r="EK198" s="1"/>
  <c r="CY199"/>
  <c r="CZ199"/>
  <c r="EJ199" s="1"/>
  <c r="DA199"/>
  <c r="EK199" s="1"/>
  <c r="CY200"/>
  <c r="EI200" s="1"/>
  <c r="CZ200"/>
  <c r="EJ200" s="1"/>
  <c r="DA200"/>
  <c r="EK200" s="1"/>
  <c r="CY201"/>
  <c r="CZ201"/>
  <c r="EJ201" s="1"/>
  <c r="DA201"/>
  <c r="EK201" s="1"/>
  <c r="CY202"/>
  <c r="EI202" s="1"/>
  <c r="CZ202"/>
  <c r="EJ202" s="1"/>
  <c r="DA202"/>
  <c r="EK202" s="1"/>
  <c r="CY203"/>
  <c r="CZ203"/>
  <c r="EJ203" s="1"/>
  <c r="DA203"/>
  <c r="EK203" s="1"/>
  <c r="CY204"/>
  <c r="EI204" s="1"/>
  <c r="CZ204"/>
  <c r="EJ204" s="1"/>
  <c r="DA204"/>
  <c r="EK204" s="1"/>
  <c r="CY205"/>
  <c r="CZ205"/>
  <c r="EJ205" s="1"/>
  <c r="DA205"/>
  <c r="EK205" s="1"/>
  <c r="CY206"/>
  <c r="EI206" s="1"/>
  <c r="CZ206"/>
  <c r="EJ206" s="1"/>
  <c r="DA206"/>
  <c r="EK206" s="1"/>
  <c r="CY207"/>
  <c r="CZ207"/>
  <c r="EJ207" s="1"/>
  <c r="DA207"/>
  <c r="EK207" s="1"/>
  <c r="CY208"/>
  <c r="EI208" s="1"/>
  <c r="CZ208"/>
  <c r="EJ208" s="1"/>
  <c r="DA208"/>
  <c r="EK208" s="1"/>
  <c r="CY209"/>
  <c r="CZ209"/>
  <c r="EJ209" s="1"/>
  <c r="DA209"/>
  <c r="EK209" s="1"/>
  <c r="CY210"/>
  <c r="EI210" s="1"/>
  <c r="CZ210"/>
  <c r="EJ210" s="1"/>
  <c r="DA210"/>
  <c r="EK210" s="1"/>
  <c r="CY211"/>
  <c r="CZ211"/>
  <c r="EJ211" s="1"/>
  <c r="DA211"/>
  <c r="EK211" s="1"/>
  <c r="CY212"/>
  <c r="EI212" s="1"/>
  <c r="CZ212"/>
  <c r="EJ212" s="1"/>
  <c r="DA212"/>
  <c r="EK212" s="1"/>
  <c r="CY213"/>
  <c r="CZ213"/>
  <c r="EJ213" s="1"/>
  <c r="DA213"/>
  <c r="EK213" s="1"/>
  <c r="CY214"/>
  <c r="EI214" s="1"/>
  <c r="CZ214"/>
  <c r="EJ214" s="1"/>
  <c r="DA214"/>
  <c r="EK214" s="1"/>
  <c r="CY215"/>
  <c r="CZ215"/>
  <c r="EJ215" s="1"/>
  <c r="DA215"/>
  <c r="EK215" s="1"/>
  <c r="CY216"/>
  <c r="EI216" s="1"/>
  <c r="CZ216"/>
  <c r="EJ216" s="1"/>
  <c r="DA216"/>
  <c r="EK216" s="1"/>
  <c r="CY217"/>
  <c r="CZ217"/>
  <c r="EJ217" s="1"/>
  <c r="DA217"/>
  <c r="EK217" s="1"/>
  <c r="CY218"/>
  <c r="EI218" s="1"/>
  <c r="CZ218"/>
  <c r="EJ218" s="1"/>
  <c r="DA218"/>
  <c r="EK218" s="1"/>
  <c r="CY219"/>
  <c r="CZ219"/>
  <c r="EJ219" s="1"/>
  <c r="DA219"/>
  <c r="EK219" s="1"/>
  <c r="CY220"/>
  <c r="EI220" s="1"/>
  <c r="CZ220"/>
  <c r="EJ220" s="1"/>
  <c r="DA220"/>
  <c r="EK220" s="1"/>
  <c r="CY221"/>
  <c r="CZ221"/>
  <c r="EJ221" s="1"/>
  <c r="DA221"/>
  <c r="EK221" s="1"/>
  <c r="CY222"/>
  <c r="EI222" s="1"/>
  <c r="CZ222"/>
  <c r="EJ222" s="1"/>
  <c r="DA222"/>
  <c r="EK222" s="1"/>
  <c r="CY223"/>
  <c r="CZ223"/>
  <c r="EJ223" s="1"/>
  <c r="DA223"/>
  <c r="EK223" s="1"/>
  <c r="CY224"/>
  <c r="EI224" s="1"/>
  <c r="CZ224"/>
  <c r="EJ224" s="1"/>
  <c r="DA224"/>
  <c r="EK224" s="1"/>
  <c r="CY225"/>
  <c r="CZ225"/>
  <c r="EJ225" s="1"/>
  <c r="DA225"/>
  <c r="EK225" s="1"/>
  <c r="CY226"/>
  <c r="EI226" s="1"/>
  <c r="CZ226"/>
  <c r="EJ226" s="1"/>
  <c r="DA226"/>
  <c r="EK226" s="1"/>
  <c r="CY227"/>
  <c r="CZ227"/>
  <c r="EJ227" s="1"/>
  <c r="DA227"/>
  <c r="EK227" s="1"/>
  <c r="CY228"/>
  <c r="EI228" s="1"/>
  <c r="CZ228"/>
  <c r="EJ228" s="1"/>
  <c r="DA228"/>
  <c r="EK228" s="1"/>
  <c r="CY229"/>
  <c r="CZ229"/>
  <c r="EJ229" s="1"/>
  <c r="DA229"/>
  <c r="EK229" s="1"/>
  <c r="CY230"/>
  <c r="EI230" s="1"/>
  <c r="CZ230"/>
  <c r="EJ230" s="1"/>
  <c r="DA230"/>
  <c r="EK230" s="1"/>
  <c r="CY231"/>
  <c r="CZ231"/>
  <c r="EJ231" s="1"/>
  <c r="DA231"/>
  <c r="EK231" s="1"/>
  <c r="CY232"/>
  <c r="EI232" s="1"/>
  <c r="CZ232"/>
  <c r="EJ232" s="1"/>
  <c r="DA232"/>
  <c r="EK232" s="1"/>
  <c r="CY233"/>
  <c r="CZ233"/>
  <c r="EJ233" s="1"/>
  <c r="DA233"/>
  <c r="EK233" s="1"/>
  <c r="CY234"/>
  <c r="EI234" s="1"/>
  <c r="CZ234"/>
  <c r="EJ234" s="1"/>
  <c r="DA234"/>
  <c r="EK234" s="1"/>
  <c r="CY235"/>
  <c r="CZ235"/>
  <c r="EJ235" s="1"/>
  <c r="DA235"/>
  <c r="EK235" s="1"/>
  <c r="CY236"/>
  <c r="EI236" s="1"/>
  <c r="CZ236"/>
  <c r="EJ236" s="1"/>
  <c r="DA236"/>
  <c r="EK236" s="1"/>
  <c r="CY237"/>
  <c r="CZ237"/>
  <c r="EJ237" s="1"/>
  <c r="DA237"/>
  <c r="EK237" s="1"/>
  <c r="CY238"/>
  <c r="EI238" s="1"/>
  <c r="CZ238"/>
  <c r="EJ238" s="1"/>
  <c r="DA238"/>
  <c r="EK238" s="1"/>
  <c r="CY239"/>
  <c r="CZ239"/>
  <c r="EJ239" s="1"/>
  <c r="DA239"/>
  <c r="EK239" s="1"/>
  <c r="CY240"/>
  <c r="EI240" s="1"/>
  <c r="CZ240"/>
  <c r="EJ240" s="1"/>
  <c r="DA240"/>
  <c r="EK240" s="1"/>
  <c r="CY241"/>
  <c r="CZ241"/>
  <c r="EJ241" s="1"/>
  <c r="DA241"/>
  <c r="EK241" s="1"/>
  <c r="CY242"/>
  <c r="EI242" s="1"/>
  <c r="CZ242"/>
  <c r="EJ242" s="1"/>
  <c r="DA242"/>
  <c r="EK242" s="1"/>
  <c r="CY243"/>
  <c r="CZ243"/>
  <c r="EJ243" s="1"/>
  <c r="DA243"/>
  <c r="EK243" s="1"/>
  <c r="CY244"/>
  <c r="EI244" s="1"/>
  <c r="CZ244"/>
  <c r="EJ244" s="1"/>
  <c r="DA244"/>
  <c r="EK244" s="1"/>
  <c r="CY245"/>
  <c r="CZ245"/>
  <c r="EJ245" s="1"/>
  <c r="DA245"/>
  <c r="EK245" s="1"/>
  <c r="CY246"/>
  <c r="EI246" s="1"/>
  <c r="CZ246"/>
  <c r="EJ246" s="1"/>
  <c r="DA246"/>
  <c r="EK246" s="1"/>
  <c r="CY247"/>
  <c r="CZ247"/>
  <c r="EJ247" s="1"/>
  <c r="DA247"/>
  <c r="EK247" s="1"/>
  <c r="CY248"/>
  <c r="EI248" s="1"/>
  <c r="CZ248"/>
  <c r="EJ248" s="1"/>
  <c r="DA248"/>
  <c r="EK248" s="1"/>
  <c r="CY249"/>
  <c r="CZ249"/>
  <c r="DA249"/>
  <c r="EK249" s="1"/>
  <c r="CY250"/>
  <c r="EI250" s="1"/>
  <c r="CZ250"/>
  <c r="EJ250" s="1"/>
  <c r="DA250"/>
  <c r="EK250" s="1"/>
  <c r="CY251"/>
  <c r="CZ251"/>
  <c r="EJ251" s="1"/>
  <c r="DA251"/>
  <c r="EK251" s="1"/>
  <c r="CY252"/>
  <c r="EI252" s="1"/>
  <c r="CZ252"/>
  <c r="EJ252" s="1"/>
  <c r="DA252"/>
  <c r="EK252" s="1"/>
  <c r="CY253"/>
  <c r="CZ253"/>
  <c r="EJ253" s="1"/>
  <c r="DA253"/>
  <c r="EK253" s="1"/>
  <c r="CY254"/>
  <c r="EI254" s="1"/>
  <c r="CZ254"/>
  <c r="EJ254" s="1"/>
  <c r="DA254"/>
  <c r="EK254" s="1"/>
  <c r="CY255"/>
  <c r="CZ255"/>
  <c r="EJ255" s="1"/>
  <c r="DA255"/>
  <c r="EK255" s="1"/>
  <c r="CY256"/>
  <c r="EI256" s="1"/>
  <c r="CZ256"/>
  <c r="EJ256" s="1"/>
  <c r="DA256"/>
  <c r="EK256" s="1"/>
  <c r="CY257"/>
  <c r="CZ257"/>
  <c r="EJ257" s="1"/>
  <c r="DA257"/>
  <c r="EK257" s="1"/>
  <c r="CY258"/>
  <c r="EI258" s="1"/>
  <c r="CZ258"/>
  <c r="EJ258" s="1"/>
  <c r="DA258"/>
  <c r="EK258" s="1"/>
  <c r="CY259"/>
  <c r="CZ259"/>
  <c r="EJ259" s="1"/>
  <c r="DA259"/>
  <c r="EK259" s="1"/>
  <c r="CY260"/>
  <c r="EI260" s="1"/>
  <c r="CZ260"/>
  <c r="EJ260" s="1"/>
  <c r="DA260"/>
  <c r="EK260" s="1"/>
  <c r="CY261"/>
  <c r="CZ261"/>
  <c r="EJ261" s="1"/>
  <c r="DA261"/>
  <c r="EK261" s="1"/>
  <c r="CY262"/>
  <c r="EI262" s="1"/>
  <c r="CZ262"/>
  <c r="EJ262" s="1"/>
  <c r="DA262"/>
  <c r="EK262" s="1"/>
  <c r="CY263"/>
  <c r="EI263" s="1"/>
  <c r="CZ263"/>
  <c r="DA263"/>
  <c r="EK263" s="1"/>
  <c r="CY264"/>
  <c r="EI264" s="1"/>
  <c r="CZ264"/>
  <c r="EJ264" s="1"/>
  <c r="DA264"/>
  <c r="EK264" s="1"/>
  <c r="CY265"/>
  <c r="EI265" s="1"/>
  <c r="CZ265"/>
  <c r="EJ265" s="1"/>
  <c r="DA265"/>
  <c r="EK265" s="1"/>
  <c r="CY266"/>
  <c r="EI266" s="1"/>
  <c r="CZ266"/>
  <c r="EJ266" s="1"/>
  <c r="DA266"/>
  <c r="EK266" s="1"/>
  <c r="CY267"/>
  <c r="EI267" s="1"/>
  <c r="CZ267"/>
  <c r="EJ267" s="1"/>
  <c r="DA267"/>
  <c r="EK267" s="1"/>
  <c r="CY268"/>
  <c r="EI268" s="1"/>
  <c r="CZ268"/>
  <c r="EJ268" s="1"/>
  <c r="DA268"/>
  <c r="EK268" s="1"/>
  <c r="CY269"/>
  <c r="EI269" s="1"/>
  <c r="CZ269"/>
  <c r="DA269"/>
  <c r="EK269" s="1"/>
  <c r="CY270"/>
  <c r="EI270" s="1"/>
  <c r="CZ270"/>
  <c r="EJ270" s="1"/>
  <c r="DA270"/>
  <c r="EK270" s="1"/>
  <c r="CY271"/>
  <c r="EI271" s="1"/>
  <c r="CZ271"/>
  <c r="EJ271" s="1"/>
  <c r="DA271"/>
  <c r="EK271" s="1"/>
  <c r="CY272"/>
  <c r="EI272" s="1"/>
  <c r="CZ272"/>
  <c r="EJ272" s="1"/>
  <c r="DA272"/>
  <c r="EK272" s="1"/>
  <c r="CY273"/>
  <c r="EI273" s="1"/>
  <c r="CZ273"/>
  <c r="EJ273" s="1"/>
  <c r="DA273"/>
  <c r="EK273" s="1"/>
  <c r="CY274"/>
  <c r="EI274" s="1"/>
  <c r="CZ274"/>
  <c r="EJ274" s="1"/>
  <c r="DA274"/>
  <c r="EK274" s="1"/>
  <c r="CY275"/>
  <c r="EI275" s="1"/>
  <c r="CZ275"/>
  <c r="EJ275" s="1"/>
  <c r="DA275"/>
  <c r="EK275" s="1"/>
  <c r="CY276"/>
  <c r="EI276" s="1"/>
  <c r="CZ276"/>
  <c r="EJ276" s="1"/>
  <c r="DA276"/>
  <c r="EK276" s="1"/>
  <c r="CY277"/>
  <c r="EI277" s="1"/>
  <c r="CZ277"/>
  <c r="EJ277" s="1"/>
  <c r="DA277"/>
  <c r="EK277" s="1"/>
  <c r="CY278"/>
  <c r="EI278" s="1"/>
  <c r="CZ278"/>
  <c r="EJ278" s="1"/>
  <c r="DA278"/>
  <c r="EK278" s="1"/>
  <c r="CY279"/>
  <c r="EI279" s="1"/>
  <c r="CZ279"/>
  <c r="EJ279" s="1"/>
  <c r="DA279"/>
  <c r="EK279" s="1"/>
  <c r="CY280"/>
  <c r="EI280" s="1"/>
  <c r="CZ280"/>
  <c r="EJ280" s="1"/>
  <c r="DA280"/>
  <c r="EK280" s="1"/>
  <c r="CY281"/>
  <c r="EI281" s="1"/>
  <c r="CZ281"/>
  <c r="EJ281" s="1"/>
  <c r="DA281"/>
  <c r="EK281" s="1"/>
  <c r="CY282"/>
  <c r="EI282" s="1"/>
  <c r="CZ282"/>
  <c r="EJ282" s="1"/>
  <c r="DA282"/>
  <c r="EK282" s="1"/>
  <c r="CY283"/>
  <c r="EI283" s="1"/>
  <c r="CZ283"/>
  <c r="EJ283" s="1"/>
  <c r="DA283"/>
  <c r="EK283" s="1"/>
  <c r="CY284"/>
  <c r="EI284" s="1"/>
  <c r="CZ284"/>
  <c r="EJ284" s="1"/>
  <c r="DA284"/>
  <c r="EK284" s="1"/>
  <c r="CY285"/>
  <c r="EI285" s="1"/>
  <c r="CZ285"/>
  <c r="EJ285" s="1"/>
  <c r="DA285"/>
  <c r="EK285" s="1"/>
  <c r="CY286"/>
  <c r="EI286" s="1"/>
  <c r="CZ286"/>
  <c r="EJ286" s="1"/>
  <c r="DA286"/>
  <c r="EK286" s="1"/>
  <c r="CY287"/>
  <c r="EI287" s="1"/>
  <c r="CZ287"/>
  <c r="EJ287" s="1"/>
  <c r="DA287"/>
  <c r="EK287" s="1"/>
  <c r="CY288"/>
  <c r="EI288" s="1"/>
  <c r="CZ288"/>
  <c r="EJ288" s="1"/>
  <c r="DA288"/>
  <c r="EK288" s="1"/>
  <c r="CY289"/>
  <c r="EI289" s="1"/>
  <c r="CZ289"/>
  <c r="EJ289" s="1"/>
  <c r="DA289"/>
  <c r="EK289" s="1"/>
  <c r="CY290"/>
  <c r="EI290" s="1"/>
  <c r="CZ290"/>
  <c r="EJ290" s="1"/>
  <c r="DA290"/>
  <c r="EK290" s="1"/>
  <c r="CY291"/>
  <c r="EI291" s="1"/>
  <c r="CZ291"/>
  <c r="EJ291" s="1"/>
  <c r="DA291"/>
  <c r="EK291" s="1"/>
  <c r="CY292"/>
  <c r="EI292" s="1"/>
  <c r="CZ292"/>
  <c r="EJ292" s="1"/>
  <c r="DA292"/>
  <c r="EK292" s="1"/>
  <c r="CY293"/>
  <c r="EI293" s="1"/>
  <c r="CZ293"/>
  <c r="EJ293" s="1"/>
  <c r="DA293"/>
  <c r="EK293" s="1"/>
  <c r="CY294"/>
  <c r="EI294" s="1"/>
  <c r="CZ294"/>
  <c r="EJ294" s="1"/>
  <c r="DA294"/>
  <c r="EK294" s="1"/>
  <c r="CY295"/>
  <c r="EI295" s="1"/>
  <c r="CZ295"/>
  <c r="EJ295" s="1"/>
  <c r="DA295"/>
  <c r="EK295" s="1"/>
  <c r="CY296"/>
  <c r="EI296" s="1"/>
  <c r="CZ296"/>
  <c r="EJ296" s="1"/>
  <c r="DA296"/>
  <c r="EK296" s="1"/>
  <c r="CY297"/>
  <c r="EI297" s="1"/>
  <c r="CZ297"/>
  <c r="EJ297" s="1"/>
  <c r="DA297"/>
  <c r="EK297" s="1"/>
  <c r="CY298"/>
  <c r="EI298" s="1"/>
  <c r="CZ298"/>
  <c r="EJ298" s="1"/>
  <c r="DA298"/>
  <c r="EK298" s="1"/>
  <c r="CY299"/>
  <c r="EI299" s="1"/>
  <c r="CZ299"/>
  <c r="EJ299" s="1"/>
  <c r="DA299"/>
  <c r="EK299" s="1"/>
  <c r="CY300"/>
  <c r="EI300" s="1"/>
  <c r="CZ300"/>
  <c r="EJ300" s="1"/>
  <c r="DA300"/>
  <c r="EK300" s="1"/>
  <c r="CY301"/>
  <c r="EI301" s="1"/>
  <c r="CZ301"/>
  <c r="EJ301" s="1"/>
  <c r="DA301"/>
  <c r="EK301" s="1"/>
  <c r="CY302"/>
  <c r="EI302" s="1"/>
  <c r="CZ302"/>
  <c r="EJ302" s="1"/>
  <c r="DA302"/>
  <c r="EK302" s="1"/>
  <c r="CY303"/>
  <c r="EI303" s="1"/>
  <c r="CZ303"/>
  <c r="EJ303" s="1"/>
  <c r="DA303"/>
  <c r="EK303" s="1"/>
  <c r="CY304"/>
  <c r="EI304" s="1"/>
  <c r="CZ304"/>
  <c r="EJ304" s="1"/>
  <c r="DA304"/>
  <c r="EK304" s="1"/>
  <c r="CY305"/>
  <c r="EI305" s="1"/>
  <c r="CZ305"/>
  <c r="EJ305" s="1"/>
  <c r="DA305"/>
  <c r="EK305" s="1"/>
  <c r="CY306"/>
  <c r="EI306" s="1"/>
  <c r="CZ306"/>
  <c r="EJ306" s="1"/>
  <c r="DA306"/>
  <c r="EK306" s="1"/>
  <c r="CY307"/>
  <c r="EI307" s="1"/>
  <c r="CZ307"/>
  <c r="EJ307" s="1"/>
  <c r="DA307"/>
  <c r="EK307" s="1"/>
  <c r="CY308"/>
  <c r="EI308" s="1"/>
  <c r="CZ308"/>
  <c r="EJ308" s="1"/>
  <c r="DA308"/>
  <c r="EK308" s="1"/>
  <c r="CY309"/>
  <c r="EI309" s="1"/>
  <c r="CZ309"/>
  <c r="EJ309" s="1"/>
  <c r="DA309"/>
  <c r="EK309" s="1"/>
  <c r="CY310"/>
  <c r="EI310" s="1"/>
  <c r="CZ310"/>
  <c r="EJ310" s="1"/>
  <c r="DA310"/>
  <c r="EK310" s="1"/>
  <c r="CY311"/>
  <c r="EI311" s="1"/>
  <c r="CZ311"/>
  <c r="EJ311" s="1"/>
  <c r="DA311"/>
  <c r="EK311" s="1"/>
  <c r="CY312"/>
  <c r="EI312" s="1"/>
  <c r="CZ312"/>
  <c r="EJ312" s="1"/>
  <c r="DA312"/>
  <c r="EK312" s="1"/>
  <c r="CY313"/>
  <c r="EI313" s="1"/>
  <c r="CZ313"/>
  <c r="EJ313" s="1"/>
  <c r="DA313"/>
  <c r="EK313" s="1"/>
  <c r="CY314"/>
  <c r="EI314" s="1"/>
  <c r="CZ314"/>
  <c r="EJ314" s="1"/>
  <c r="DA314"/>
  <c r="EK314" s="1"/>
  <c r="CY315"/>
  <c r="EI315" s="1"/>
  <c r="CZ315"/>
  <c r="EJ315" s="1"/>
  <c r="DA315"/>
  <c r="EK315" s="1"/>
  <c r="CY316"/>
  <c r="EI316" s="1"/>
  <c r="CZ316"/>
  <c r="EJ316" s="1"/>
  <c r="DA316"/>
  <c r="EK316" s="1"/>
  <c r="CY317"/>
  <c r="EI317" s="1"/>
  <c r="CZ317"/>
  <c r="EJ317" s="1"/>
  <c r="DA317"/>
  <c r="EK317" s="1"/>
  <c r="CY318"/>
  <c r="EI318" s="1"/>
  <c r="CZ318"/>
  <c r="EJ318" s="1"/>
  <c r="DA318"/>
  <c r="EK318" s="1"/>
  <c r="CY319"/>
  <c r="EI319" s="1"/>
  <c r="CZ319"/>
  <c r="EJ319" s="1"/>
  <c r="DA319"/>
  <c r="EK319" s="1"/>
  <c r="CY320"/>
  <c r="EI320" s="1"/>
  <c r="CZ320"/>
  <c r="DA320"/>
  <c r="EK320" s="1"/>
  <c r="CY321"/>
  <c r="EI321" s="1"/>
  <c r="CZ321"/>
  <c r="EJ321" s="1"/>
  <c r="DA321"/>
  <c r="EK321" s="1"/>
  <c r="CY322"/>
  <c r="EI322" s="1"/>
  <c r="CZ322"/>
  <c r="EJ322" s="1"/>
  <c r="DA322"/>
  <c r="EK322" s="1"/>
  <c r="CY323"/>
  <c r="EI323" s="1"/>
  <c r="CZ323"/>
  <c r="EJ323" s="1"/>
  <c r="DA323"/>
  <c r="EK323" s="1"/>
  <c r="CY324"/>
  <c r="EI324" s="1"/>
  <c r="CZ324"/>
  <c r="EJ324" s="1"/>
  <c r="DA324"/>
  <c r="EK324" s="1"/>
  <c r="CY325"/>
  <c r="EI325" s="1"/>
  <c r="CZ325"/>
  <c r="EJ325" s="1"/>
  <c r="DA325"/>
  <c r="EK325" s="1"/>
  <c r="CY326"/>
  <c r="EI326" s="1"/>
  <c r="CZ326"/>
  <c r="EJ326" s="1"/>
  <c r="DA326"/>
  <c r="EK326" s="1"/>
  <c r="CY327"/>
  <c r="EI327" s="1"/>
  <c r="CZ327"/>
  <c r="EJ327" s="1"/>
  <c r="DA327"/>
  <c r="EK327" s="1"/>
  <c r="CY328"/>
  <c r="EI328" s="1"/>
  <c r="CZ328"/>
  <c r="EJ328" s="1"/>
  <c r="DA328"/>
  <c r="EK328" s="1"/>
  <c r="CY329"/>
  <c r="EI329" s="1"/>
  <c r="CZ329"/>
  <c r="EJ329" s="1"/>
  <c r="DA329"/>
  <c r="EK329" s="1"/>
  <c r="CY330"/>
  <c r="EI330" s="1"/>
  <c r="CZ330"/>
  <c r="EJ330" s="1"/>
  <c r="DA330"/>
  <c r="EK330" s="1"/>
  <c r="CY331"/>
  <c r="EI331" s="1"/>
  <c r="CZ331"/>
  <c r="EJ331" s="1"/>
  <c r="DA331"/>
  <c r="EK331" s="1"/>
  <c r="CY332"/>
  <c r="EI332" s="1"/>
  <c r="CZ332"/>
  <c r="EJ332" s="1"/>
  <c r="DA332"/>
  <c r="EK332" s="1"/>
  <c r="CY333"/>
  <c r="EI333" s="1"/>
  <c r="CZ333"/>
  <c r="EJ333" s="1"/>
  <c r="DA333"/>
  <c r="EK333" s="1"/>
  <c r="CY334"/>
  <c r="EI334" s="1"/>
  <c r="CZ334"/>
  <c r="EJ334" s="1"/>
  <c r="DA334"/>
  <c r="EK334" s="1"/>
  <c r="CY335"/>
  <c r="EI335" s="1"/>
  <c r="CZ335"/>
  <c r="EJ335" s="1"/>
  <c r="DA335"/>
  <c r="EK335" s="1"/>
  <c r="CY336"/>
  <c r="EI336" s="1"/>
  <c r="CZ336"/>
  <c r="DA336"/>
  <c r="EK336" s="1"/>
  <c r="CY337"/>
  <c r="EI337" s="1"/>
  <c r="CZ337"/>
  <c r="DA337"/>
  <c r="EK337" s="1"/>
  <c r="CY338"/>
  <c r="EI338" s="1"/>
  <c r="CZ338"/>
  <c r="EJ338" s="1"/>
  <c r="DA338"/>
  <c r="EK338" s="1"/>
  <c r="CY339"/>
  <c r="EI339" s="1"/>
  <c r="CZ339"/>
  <c r="EJ339" s="1"/>
  <c r="DA339"/>
  <c r="EK339" s="1"/>
  <c r="CY340"/>
  <c r="EI340" s="1"/>
  <c r="CZ340"/>
  <c r="EJ340" s="1"/>
  <c r="DA340"/>
  <c r="EK340" s="1"/>
  <c r="CY341"/>
  <c r="EI341" s="1"/>
  <c r="CZ341"/>
  <c r="EJ341" s="1"/>
  <c r="DA341"/>
  <c r="EK341" s="1"/>
  <c r="CY342"/>
  <c r="EI342" s="1"/>
  <c r="CZ342"/>
  <c r="EJ342" s="1"/>
  <c r="DA342"/>
  <c r="EK342" s="1"/>
  <c r="CY343"/>
  <c r="EI343" s="1"/>
  <c r="CZ343"/>
  <c r="EJ343" s="1"/>
  <c r="DA343"/>
  <c r="EK343" s="1"/>
  <c r="CY344"/>
  <c r="EI344" s="1"/>
  <c r="CZ344"/>
  <c r="EJ344" s="1"/>
  <c r="DA344"/>
  <c r="EK344" s="1"/>
  <c r="CY345"/>
  <c r="EI345" s="1"/>
  <c r="CZ345"/>
  <c r="EJ345" s="1"/>
  <c r="DA345"/>
  <c r="EK345" s="1"/>
  <c r="CY346"/>
  <c r="EI346" s="1"/>
  <c r="CZ346"/>
  <c r="EJ346" s="1"/>
  <c r="DA346"/>
  <c r="EK346" s="1"/>
  <c r="CY347"/>
  <c r="EI347" s="1"/>
  <c r="CZ347"/>
  <c r="EJ347" s="1"/>
  <c r="DA347"/>
  <c r="EK347" s="1"/>
  <c r="CY348"/>
  <c r="EI348" s="1"/>
  <c r="CZ348"/>
  <c r="EJ348" s="1"/>
  <c r="DA348"/>
  <c r="EK348" s="1"/>
  <c r="CY349"/>
  <c r="EI349" s="1"/>
  <c r="CZ349"/>
  <c r="EJ349" s="1"/>
  <c r="DA349"/>
  <c r="EK349" s="1"/>
  <c r="CY350"/>
  <c r="EI350" s="1"/>
  <c r="CZ350"/>
  <c r="EJ350" s="1"/>
  <c r="DA350"/>
  <c r="EK350" s="1"/>
  <c r="CY351"/>
  <c r="EI351" s="1"/>
  <c r="CZ351"/>
  <c r="EJ351" s="1"/>
  <c r="DA351"/>
  <c r="EK351" s="1"/>
  <c r="CY352"/>
  <c r="EI352" s="1"/>
  <c r="CZ352"/>
  <c r="EJ352" s="1"/>
  <c r="DA352"/>
  <c r="EK352" s="1"/>
  <c r="CY353"/>
  <c r="EI353" s="1"/>
  <c r="CZ353"/>
  <c r="EJ353" s="1"/>
  <c r="DA353"/>
  <c r="EK353" s="1"/>
  <c r="CY354"/>
  <c r="EI354" s="1"/>
  <c r="CZ354"/>
  <c r="EJ354" s="1"/>
  <c r="DA354"/>
  <c r="EK354" s="1"/>
  <c r="CY355"/>
  <c r="EI355" s="1"/>
  <c r="CZ355"/>
  <c r="EJ355" s="1"/>
  <c r="DA355"/>
  <c r="EK355" s="1"/>
  <c r="CY356"/>
  <c r="EI356" s="1"/>
  <c r="CZ356"/>
  <c r="EJ356" s="1"/>
  <c r="DA356"/>
  <c r="EK356" s="1"/>
  <c r="CY357"/>
  <c r="EI357" s="1"/>
  <c r="CZ357"/>
  <c r="EJ357" s="1"/>
  <c r="DA357"/>
  <c r="EK357" s="1"/>
  <c r="CY358"/>
  <c r="EI358" s="1"/>
  <c r="CZ358"/>
  <c r="EJ358" s="1"/>
  <c r="DA358"/>
  <c r="EK358" s="1"/>
  <c r="CY359"/>
  <c r="EI359" s="1"/>
  <c r="CZ359"/>
  <c r="EJ359" s="1"/>
  <c r="DA359"/>
  <c r="EK359" s="1"/>
  <c r="CY360"/>
  <c r="EI360" s="1"/>
  <c r="CZ360"/>
  <c r="EJ360" s="1"/>
  <c r="DA360"/>
  <c r="EK360" s="1"/>
  <c r="CY361"/>
  <c r="EI361" s="1"/>
  <c r="CZ361"/>
  <c r="EJ361" s="1"/>
  <c r="DA361"/>
  <c r="EK361" s="1"/>
  <c r="CY362"/>
  <c r="EI362" s="1"/>
  <c r="CZ362"/>
  <c r="EJ362" s="1"/>
  <c r="DA362"/>
  <c r="EK362" s="1"/>
  <c r="CY363"/>
  <c r="EI363" s="1"/>
  <c r="CZ363"/>
  <c r="EJ363" s="1"/>
  <c r="DA363"/>
  <c r="EK363" s="1"/>
  <c r="CY364"/>
  <c r="EI364" s="1"/>
  <c r="CZ364"/>
  <c r="EJ364" s="1"/>
  <c r="DA364"/>
  <c r="EK364" s="1"/>
  <c r="CY365"/>
  <c r="EI365" s="1"/>
  <c r="CZ365"/>
  <c r="EJ365" s="1"/>
  <c r="DA365"/>
  <c r="EK365" s="1"/>
  <c r="CY366"/>
  <c r="EI366" s="1"/>
  <c r="CZ366"/>
  <c r="EJ366" s="1"/>
  <c r="DA366"/>
  <c r="EK366" s="1"/>
  <c r="CY367"/>
  <c r="EI367" s="1"/>
  <c r="CZ367"/>
  <c r="EJ367" s="1"/>
  <c r="DA367"/>
  <c r="EK367" s="1"/>
  <c r="CY368"/>
  <c r="EI368" s="1"/>
  <c r="CZ368"/>
  <c r="EJ368" s="1"/>
  <c r="DA368"/>
  <c r="EK368" s="1"/>
  <c r="CY369"/>
  <c r="EI369" s="1"/>
  <c r="CZ369"/>
  <c r="EJ369" s="1"/>
  <c r="DA369"/>
  <c r="EK369" s="1"/>
  <c r="CY370"/>
  <c r="EI370" s="1"/>
  <c r="CZ370"/>
  <c r="EJ370" s="1"/>
  <c r="DA370"/>
  <c r="EK370" s="1"/>
  <c r="CY371"/>
  <c r="EI371" s="1"/>
  <c r="CZ371"/>
  <c r="EJ371" s="1"/>
  <c r="DA371"/>
  <c r="EK371" s="1"/>
  <c r="CY372"/>
  <c r="EI372" s="1"/>
  <c r="CZ372"/>
  <c r="EJ372" s="1"/>
  <c r="DA372"/>
  <c r="EK372" s="1"/>
  <c r="CY373"/>
  <c r="EI373" s="1"/>
  <c r="CZ373"/>
  <c r="EJ373" s="1"/>
  <c r="DA373"/>
  <c r="EK373" s="1"/>
  <c r="CY374"/>
  <c r="EI374" s="1"/>
  <c r="CZ374"/>
  <c r="EJ374" s="1"/>
  <c r="DA374"/>
  <c r="EK374" s="1"/>
  <c r="CY375"/>
  <c r="EI375" s="1"/>
  <c r="CZ375"/>
  <c r="EJ375" s="1"/>
  <c r="DA375"/>
  <c r="EK375" s="1"/>
  <c r="CY376"/>
  <c r="EI376" s="1"/>
  <c r="CZ376"/>
  <c r="EJ376" s="1"/>
  <c r="DA376"/>
  <c r="EK376" s="1"/>
  <c r="CY377"/>
  <c r="EI377" s="1"/>
  <c r="CZ377"/>
  <c r="EJ377" s="1"/>
  <c r="DA377"/>
  <c r="EK377" s="1"/>
  <c r="CY378"/>
  <c r="EI378" s="1"/>
  <c r="CZ378"/>
  <c r="EJ378" s="1"/>
  <c r="DA378"/>
  <c r="EK378" s="1"/>
  <c r="CY379"/>
  <c r="EI379" s="1"/>
  <c r="CZ379"/>
  <c r="EJ379" s="1"/>
  <c r="DA379"/>
  <c r="EK379" s="1"/>
  <c r="CY380"/>
  <c r="EI380" s="1"/>
  <c r="CZ380"/>
  <c r="EJ380" s="1"/>
  <c r="DA380"/>
  <c r="EK380" s="1"/>
  <c r="CY381"/>
  <c r="EI381" s="1"/>
  <c r="CZ381"/>
  <c r="EJ381" s="1"/>
  <c r="DA381"/>
  <c r="EK381" s="1"/>
  <c r="CY382"/>
  <c r="EI382" s="1"/>
  <c r="CZ382"/>
  <c r="EJ382" s="1"/>
  <c r="DA382"/>
  <c r="EK382" s="1"/>
  <c r="CY383"/>
  <c r="EI383" s="1"/>
  <c r="CZ383"/>
  <c r="EJ383" s="1"/>
  <c r="DA383"/>
  <c r="EK383" s="1"/>
  <c r="CY384"/>
  <c r="EI384" s="1"/>
  <c r="CZ384"/>
  <c r="EJ384" s="1"/>
  <c r="DA384"/>
  <c r="EK384" s="1"/>
  <c r="CY385"/>
  <c r="EI385" s="1"/>
  <c r="CZ385"/>
  <c r="EJ385" s="1"/>
  <c r="DA385"/>
  <c r="EK385" s="1"/>
  <c r="CY386"/>
  <c r="EI386" s="1"/>
  <c r="CZ386"/>
  <c r="EJ386" s="1"/>
  <c r="DA386"/>
  <c r="EK386" s="1"/>
  <c r="CY387"/>
  <c r="EI387" s="1"/>
  <c r="CZ387"/>
  <c r="EJ387" s="1"/>
  <c r="DA387"/>
  <c r="EK387" s="1"/>
  <c r="CY388"/>
  <c r="EI388" s="1"/>
  <c r="CZ388"/>
  <c r="EJ388" s="1"/>
  <c r="DA388"/>
  <c r="EK388" s="1"/>
  <c r="CY389"/>
  <c r="EI389" s="1"/>
  <c r="CZ389"/>
  <c r="EJ389" s="1"/>
  <c r="DA389"/>
  <c r="EK389" s="1"/>
  <c r="CY390"/>
  <c r="EI390" s="1"/>
  <c r="CZ390"/>
  <c r="EJ390" s="1"/>
  <c r="DA390"/>
  <c r="EK390" s="1"/>
  <c r="CY391"/>
  <c r="EI391" s="1"/>
  <c r="CZ391"/>
  <c r="EJ391" s="1"/>
  <c r="DA391"/>
  <c r="EK391" s="1"/>
  <c r="CY392"/>
  <c r="EI392" s="1"/>
  <c r="CZ392"/>
  <c r="EJ392" s="1"/>
  <c r="DA392"/>
  <c r="EK392" s="1"/>
  <c r="CY393"/>
  <c r="EI393" s="1"/>
  <c r="CZ393"/>
  <c r="EJ393" s="1"/>
  <c r="DA393"/>
  <c r="EK393" s="1"/>
  <c r="CY394"/>
  <c r="EI394" s="1"/>
  <c r="CZ394"/>
  <c r="EJ394" s="1"/>
  <c r="DA394"/>
  <c r="EK394" s="1"/>
  <c r="CY395"/>
  <c r="EI395" s="1"/>
  <c r="CZ395"/>
  <c r="EJ395" s="1"/>
  <c r="DA395"/>
  <c r="EK395" s="1"/>
  <c r="CY396"/>
  <c r="EI396" s="1"/>
  <c r="CZ396"/>
  <c r="EJ396" s="1"/>
  <c r="DA396"/>
  <c r="EK396" s="1"/>
  <c r="CY397"/>
  <c r="EI397" s="1"/>
  <c r="CZ397"/>
  <c r="EJ397" s="1"/>
  <c r="DA397"/>
  <c r="EK397" s="1"/>
  <c r="CY398"/>
  <c r="EI398" s="1"/>
  <c r="CZ398"/>
  <c r="EJ398" s="1"/>
  <c r="DA398"/>
  <c r="EK398" s="1"/>
  <c r="CY399"/>
  <c r="EI399" s="1"/>
  <c r="CZ399"/>
  <c r="EJ399" s="1"/>
  <c r="DA399"/>
  <c r="EK399" s="1"/>
  <c r="CY400"/>
  <c r="EI400" s="1"/>
  <c r="CZ400"/>
  <c r="EJ400" s="1"/>
  <c r="DA400"/>
  <c r="EK400" s="1"/>
  <c r="CY401"/>
  <c r="EI401" s="1"/>
  <c r="CZ401"/>
  <c r="EJ401" s="1"/>
  <c r="DA401"/>
  <c r="EK401" s="1"/>
  <c r="CY402"/>
  <c r="EI402" s="1"/>
  <c r="CZ402"/>
  <c r="EJ402" s="1"/>
  <c r="DA402"/>
  <c r="EK402" s="1"/>
  <c r="CY403"/>
  <c r="EI403" s="1"/>
  <c r="CZ403"/>
  <c r="EJ403" s="1"/>
  <c r="DA403"/>
  <c r="EK403" s="1"/>
  <c r="CY404"/>
  <c r="EI404" s="1"/>
  <c r="CZ404"/>
  <c r="EJ404" s="1"/>
  <c r="DA404"/>
  <c r="EK404" s="1"/>
  <c r="CY405"/>
  <c r="EI405" s="1"/>
  <c r="CZ405"/>
  <c r="EJ405" s="1"/>
  <c r="DA405"/>
  <c r="EK405" s="1"/>
  <c r="CY406"/>
  <c r="EI406" s="1"/>
  <c r="CZ406"/>
  <c r="EJ406" s="1"/>
  <c r="DA406"/>
  <c r="EK406" s="1"/>
  <c r="CY407"/>
  <c r="EI407" s="1"/>
  <c r="CZ407"/>
  <c r="EJ407" s="1"/>
  <c r="DA407"/>
  <c r="EK407" s="1"/>
  <c r="CY408"/>
  <c r="EI408" s="1"/>
  <c r="CZ408"/>
  <c r="EJ408" s="1"/>
  <c r="DA408"/>
  <c r="EK408" s="1"/>
  <c r="CY409"/>
  <c r="EI409" s="1"/>
  <c r="CZ409"/>
  <c r="EJ409" s="1"/>
  <c r="DA409"/>
  <c r="EK409" s="1"/>
  <c r="CY410"/>
  <c r="EI410" s="1"/>
  <c r="CZ410"/>
  <c r="EJ410" s="1"/>
  <c r="DA410"/>
  <c r="EK410" s="1"/>
  <c r="CY411"/>
  <c r="EI411" s="1"/>
  <c r="CZ411"/>
  <c r="EJ411" s="1"/>
  <c r="DA411"/>
  <c r="EK411" s="1"/>
  <c r="CY412"/>
  <c r="EI412" s="1"/>
  <c r="CZ412"/>
  <c r="EJ412" s="1"/>
  <c r="DA412"/>
  <c r="EK412" s="1"/>
  <c r="CY413"/>
  <c r="EI413" s="1"/>
  <c r="CZ413"/>
  <c r="EJ413" s="1"/>
  <c r="DA413"/>
  <c r="EK413" s="1"/>
  <c r="CY414"/>
  <c r="EI414" s="1"/>
  <c r="CZ414"/>
  <c r="EJ414" s="1"/>
  <c r="DA414"/>
  <c r="EK414" s="1"/>
  <c r="CY415"/>
  <c r="EI415" s="1"/>
  <c r="CZ415"/>
  <c r="EJ415" s="1"/>
  <c r="DA415"/>
  <c r="EK415" s="1"/>
  <c r="CY416"/>
  <c r="EI416" s="1"/>
  <c r="CZ416"/>
  <c r="EJ416" s="1"/>
  <c r="DA416"/>
  <c r="EK416" s="1"/>
  <c r="CY417"/>
  <c r="EI417" s="1"/>
  <c r="CZ417"/>
  <c r="EJ417" s="1"/>
  <c r="DA417"/>
  <c r="EK417" s="1"/>
  <c r="CY418"/>
  <c r="EI418" s="1"/>
  <c r="CZ418"/>
  <c r="EJ418" s="1"/>
  <c r="DA418"/>
  <c r="EK418" s="1"/>
  <c r="CY419"/>
  <c r="EI419" s="1"/>
  <c r="CZ419"/>
  <c r="EJ419" s="1"/>
  <c r="DA419"/>
  <c r="EK419" s="1"/>
  <c r="CY420"/>
  <c r="EI420" s="1"/>
  <c r="CZ420"/>
  <c r="EJ420" s="1"/>
  <c r="DA420"/>
  <c r="EK420" s="1"/>
  <c r="CY421"/>
  <c r="EI421" s="1"/>
  <c r="CZ421"/>
  <c r="EJ421" s="1"/>
  <c r="DA421"/>
  <c r="EK421" s="1"/>
  <c r="CY422"/>
  <c r="EI422" s="1"/>
  <c r="CZ422"/>
  <c r="EJ422" s="1"/>
  <c r="DA422"/>
  <c r="EK422" s="1"/>
  <c r="CY423"/>
  <c r="EI423" s="1"/>
  <c r="CZ423"/>
  <c r="EJ423" s="1"/>
  <c r="DA423"/>
  <c r="EK423" s="1"/>
  <c r="CY424"/>
  <c r="EI424" s="1"/>
  <c r="CZ424"/>
  <c r="EJ424" s="1"/>
  <c r="DA424"/>
  <c r="EK424" s="1"/>
  <c r="CY425"/>
  <c r="EI425" s="1"/>
  <c r="CZ425"/>
  <c r="EJ425" s="1"/>
  <c r="DA425"/>
  <c r="EK425" s="1"/>
  <c r="CY426"/>
  <c r="EI426" s="1"/>
  <c r="CZ426"/>
  <c r="EJ426" s="1"/>
  <c r="DA426"/>
  <c r="EK426" s="1"/>
  <c r="CY427"/>
  <c r="EI427" s="1"/>
  <c r="CZ427"/>
  <c r="EJ427" s="1"/>
  <c r="DA427"/>
  <c r="EK427" s="1"/>
  <c r="CY428"/>
  <c r="EI428" s="1"/>
  <c r="CZ428"/>
  <c r="EJ428" s="1"/>
  <c r="DA428"/>
  <c r="EK428" s="1"/>
  <c r="CY429"/>
  <c r="EI429" s="1"/>
  <c r="CZ429"/>
  <c r="EJ429" s="1"/>
  <c r="DA429"/>
  <c r="EK429" s="1"/>
  <c r="CY430"/>
  <c r="EI430" s="1"/>
  <c r="CZ430"/>
  <c r="EJ430" s="1"/>
  <c r="DA430"/>
  <c r="EK430" s="1"/>
  <c r="CY431"/>
  <c r="EI431" s="1"/>
  <c r="CZ431"/>
  <c r="EJ431" s="1"/>
  <c r="DA431"/>
  <c r="EK431" s="1"/>
  <c r="CY432"/>
  <c r="EI432" s="1"/>
  <c r="CZ432"/>
  <c r="EJ432" s="1"/>
  <c r="DA432"/>
  <c r="EK432" s="1"/>
  <c r="CY433"/>
  <c r="EI433" s="1"/>
  <c r="CZ433"/>
  <c r="EJ433" s="1"/>
  <c r="DA433"/>
  <c r="EK433" s="1"/>
  <c r="CY434"/>
  <c r="EI434" s="1"/>
  <c r="CZ434"/>
  <c r="EJ434" s="1"/>
  <c r="DA434"/>
  <c r="EK434" s="1"/>
  <c r="CY435"/>
  <c r="EI435" s="1"/>
  <c r="CZ435"/>
  <c r="EJ435" s="1"/>
  <c r="DA435"/>
  <c r="EK435" s="1"/>
  <c r="CY436"/>
  <c r="EI436" s="1"/>
  <c r="CZ436"/>
  <c r="EJ436" s="1"/>
  <c r="DA436"/>
  <c r="EK436" s="1"/>
  <c r="CY437"/>
  <c r="EI437" s="1"/>
  <c r="CZ437"/>
  <c r="EJ437" s="1"/>
  <c r="DA437"/>
  <c r="EK437" s="1"/>
  <c r="CY438"/>
  <c r="EI438" s="1"/>
  <c r="CZ438"/>
  <c r="EJ438" s="1"/>
  <c r="DA438"/>
  <c r="EK438" s="1"/>
  <c r="CY439"/>
  <c r="EI439" s="1"/>
  <c r="CZ439"/>
  <c r="EJ439" s="1"/>
  <c r="DA439"/>
  <c r="EK439" s="1"/>
  <c r="CY440"/>
  <c r="EI440" s="1"/>
  <c r="CZ440"/>
  <c r="EJ440" s="1"/>
  <c r="DA440"/>
  <c r="EK440" s="1"/>
  <c r="CY441"/>
  <c r="EI441" s="1"/>
  <c r="CZ441"/>
  <c r="EJ441" s="1"/>
  <c r="DA441"/>
  <c r="EK441" s="1"/>
  <c r="CY442"/>
  <c r="EI442" s="1"/>
  <c r="CZ442"/>
  <c r="EJ442" s="1"/>
  <c r="DA442"/>
  <c r="EK442" s="1"/>
  <c r="CY443"/>
  <c r="EI443" s="1"/>
  <c r="CZ443"/>
  <c r="EJ443" s="1"/>
  <c r="DA443"/>
  <c r="EK443" s="1"/>
  <c r="CY444"/>
  <c r="EI444" s="1"/>
  <c r="CZ444"/>
  <c r="EJ444" s="1"/>
  <c r="DA444"/>
  <c r="EK444" s="1"/>
  <c r="CY445"/>
  <c r="EI445" s="1"/>
  <c r="CZ445"/>
  <c r="EJ445" s="1"/>
  <c r="DA445"/>
  <c r="EK445" s="1"/>
  <c r="CY446"/>
  <c r="EI446" s="1"/>
  <c r="CZ446"/>
  <c r="EJ446" s="1"/>
  <c r="DA446"/>
  <c r="EK446" s="1"/>
  <c r="CY13"/>
  <c r="DC13" s="1"/>
  <c r="CZ13"/>
  <c r="DA13"/>
  <c r="CY14"/>
  <c r="DC14" s="1"/>
  <c r="CZ14"/>
  <c r="DA14"/>
  <c r="CY15"/>
  <c r="CZ15"/>
  <c r="EJ15" s="1"/>
  <c r="DA15"/>
  <c r="EK15" s="1"/>
  <c r="CY16"/>
  <c r="CZ16"/>
  <c r="EJ16" s="1"/>
  <c r="DA16"/>
  <c r="EK16" s="1"/>
  <c r="CY17"/>
  <c r="CZ17"/>
  <c r="EJ17" s="1"/>
  <c r="DA17"/>
  <c r="EK17" s="1"/>
  <c r="CY18"/>
  <c r="CZ18"/>
  <c r="EJ18" s="1"/>
  <c r="DA18"/>
  <c r="EK18" s="1"/>
  <c r="CY19"/>
  <c r="CZ19"/>
  <c r="EJ19" s="1"/>
  <c r="DA19"/>
  <c r="EK19" s="1"/>
  <c r="CY20"/>
  <c r="CZ20"/>
  <c r="EJ20" s="1"/>
  <c r="DA20"/>
  <c r="EK20" s="1"/>
  <c r="CY21"/>
  <c r="CZ21"/>
  <c r="EJ21" s="1"/>
  <c r="DA21"/>
  <c r="EK21" s="1"/>
  <c r="CY22"/>
  <c r="CZ22"/>
  <c r="EJ22" s="1"/>
  <c r="DA22"/>
  <c r="EK22" s="1"/>
  <c r="CY23"/>
  <c r="CZ23"/>
  <c r="EJ23" s="1"/>
  <c r="DA23"/>
  <c r="EK23" s="1"/>
  <c r="CY24"/>
  <c r="CZ24"/>
  <c r="EJ24" s="1"/>
  <c r="DA24"/>
  <c r="EK24" s="1"/>
  <c r="CY25"/>
  <c r="CZ25"/>
  <c r="EJ25" s="1"/>
  <c r="DA25"/>
  <c r="EK25" s="1"/>
  <c r="CY26"/>
  <c r="CZ26"/>
  <c r="EJ26" s="1"/>
  <c r="DA26"/>
  <c r="EK26" s="1"/>
  <c r="CY27"/>
  <c r="CZ27"/>
  <c r="EJ27" s="1"/>
  <c r="DA27"/>
  <c r="EK27" s="1"/>
  <c r="CY28"/>
  <c r="CZ28"/>
  <c r="EJ28" s="1"/>
  <c r="DA28"/>
  <c r="EK28" s="1"/>
  <c r="CY29"/>
  <c r="CZ29"/>
  <c r="EJ29" s="1"/>
  <c r="DA29"/>
  <c r="EK29" s="1"/>
  <c r="CY30"/>
  <c r="CZ30"/>
  <c r="EJ30" s="1"/>
  <c r="DA30"/>
  <c r="EK30" s="1"/>
  <c r="CY31"/>
  <c r="CZ31"/>
  <c r="EJ31" s="1"/>
  <c r="DA31"/>
  <c r="EK31" s="1"/>
  <c r="CY32"/>
  <c r="CZ32"/>
  <c r="EJ32" s="1"/>
  <c r="DA32"/>
  <c r="EK32" s="1"/>
  <c r="CY33"/>
  <c r="CZ33"/>
  <c r="EJ33" s="1"/>
  <c r="DA33"/>
  <c r="EK33" s="1"/>
  <c r="CY34"/>
  <c r="CZ34"/>
  <c r="EJ34" s="1"/>
  <c r="DA34"/>
  <c r="EK34" s="1"/>
  <c r="CY35"/>
  <c r="CZ35"/>
  <c r="EJ35" s="1"/>
  <c r="DA35"/>
  <c r="EK35" s="1"/>
  <c r="CY36"/>
  <c r="CZ36"/>
  <c r="DA36"/>
  <c r="EK36" s="1"/>
  <c r="CY37"/>
  <c r="CZ37"/>
  <c r="EJ37" s="1"/>
  <c r="DA37"/>
  <c r="EK37" s="1"/>
  <c r="CY40"/>
  <c r="CZ40"/>
  <c r="EJ40" s="1"/>
  <c r="DA40"/>
  <c r="EK40" s="1"/>
  <c r="CY41"/>
  <c r="CZ41"/>
  <c r="DA41"/>
  <c r="EK41" s="1"/>
  <c r="CY42"/>
  <c r="CZ42"/>
  <c r="EJ42" s="1"/>
  <c r="DA42"/>
  <c r="EK42" s="1"/>
  <c r="CY43"/>
  <c r="CZ43"/>
  <c r="EJ43" s="1"/>
  <c r="DA43"/>
  <c r="EK43" s="1"/>
  <c r="CY44"/>
  <c r="CZ44"/>
  <c r="EJ44" s="1"/>
  <c r="DA44"/>
  <c r="EK44" s="1"/>
  <c r="CY45"/>
  <c r="CZ45"/>
  <c r="EJ45" s="1"/>
  <c r="DA45"/>
  <c r="EK45" s="1"/>
  <c r="CY46"/>
  <c r="CZ46"/>
  <c r="EJ46" s="1"/>
  <c r="DA46"/>
  <c r="EK46" s="1"/>
  <c r="CY47"/>
  <c r="CZ47"/>
  <c r="EJ47" s="1"/>
  <c r="DA47"/>
  <c r="EK47" s="1"/>
  <c r="CY48"/>
  <c r="CZ48"/>
  <c r="EJ48" s="1"/>
  <c r="DA48"/>
  <c r="EK48" s="1"/>
  <c r="CY49"/>
  <c r="CZ49"/>
  <c r="EJ49" s="1"/>
  <c r="DA49"/>
  <c r="EK49" s="1"/>
  <c r="CY50"/>
  <c r="CZ50"/>
  <c r="EJ50" s="1"/>
  <c r="DA50"/>
  <c r="EK50" s="1"/>
  <c r="CY51"/>
  <c r="CZ51"/>
  <c r="EJ51" s="1"/>
  <c r="DA51"/>
  <c r="EK51" s="1"/>
  <c r="CY52"/>
  <c r="CZ52"/>
  <c r="DA52"/>
  <c r="EK52" s="1"/>
  <c r="CY53"/>
  <c r="CZ53"/>
  <c r="DA53"/>
  <c r="EK53" s="1"/>
  <c r="CY54"/>
  <c r="CZ54"/>
  <c r="EJ54" s="1"/>
  <c r="DA54"/>
  <c r="EK54" s="1"/>
  <c r="CY55"/>
  <c r="CZ55"/>
  <c r="EJ55" s="1"/>
  <c r="DA55"/>
  <c r="EK55" s="1"/>
  <c r="CY56"/>
  <c r="CZ56"/>
  <c r="EJ56" s="1"/>
  <c r="DA56"/>
  <c r="EK56" s="1"/>
  <c r="CY57"/>
  <c r="CZ57"/>
  <c r="EJ57" s="1"/>
  <c r="DA57"/>
  <c r="EK57" s="1"/>
  <c r="CY58"/>
  <c r="CZ58"/>
  <c r="DA58"/>
  <c r="EK58" s="1"/>
  <c r="CY59"/>
  <c r="CZ59"/>
  <c r="EJ59" s="1"/>
  <c r="DA59"/>
  <c r="EK59" s="1"/>
  <c r="CY60"/>
  <c r="CZ60"/>
  <c r="EJ60" s="1"/>
  <c r="DA60"/>
  <c r="EK60" s="1"/>
  <c r="CY61"/>
  <c r="CZ61"/>
  <c r="EJ61" s="1"/>
  <c r="DA61"/>
  <c r="EK61" s="1"/>
  <c r="CY62"/>
  <c r="CZ62"/>
  <c r="EJ62" s="1"/>
  <c r="DA62"/>
  <c r="EK62" s="1"/>
  <c r="CY63"/>
  <c r="CZ63"/>
  <c r="EJ63" s="1"/>
  <c r="DA63"/>
  <c r="EK63" s="1"/>
  <c r="CY64"/>
  <c r="CZ64"/>
  <c r="DA64"/>
  <c r="EK64" s="1"/>
  <c r="CY65"/>
  <c r="CZ65"/>
  <c r="EJ65" s="1"/>
  <c r="DA65"/>
  <c r="EK65" s="1"/>
  <c r="CY66"/>
  <c r="CZ66"/>
  <c r="EJ66" s="1"/>
  <c r="DA66"/>
  <c r="EK66" s="1"/>
  <c r="CY67"/>
  <c r="CZ67"/>
  <c r="EJ67" s="1"/>
  <c r="DA67"/>
  <c r="EK67" s="1"/>
  <c r="CY68"/>
  <c r="CZ68"/>
  <c r="EJ68" s="1"/>
  <c r="DA68"/>
  <c r="EK68" s="1"/>
  <c r="CY69"/>
  <c r="CZ69"/>
  <c r="EJ69" s="1"/>
  <c r="DA69"/>
  <c r="EK69" s="1"/>
  <c r="CY70"/>
  <c r="CZ70"/>
  <c r="EJ70" s="1"/>
  <c r="DA70"/>
  <c r="EK70" s="1"/>
  <c r="CY71"/>
  <c r="CZ71"/>
  <c r="EJ71" s="1"/>
  <c r="DA71"/>
  <c r="EK71" s="1"/>
  <c r="CY72"/>
  <c r="CZ72"/>
  <c r="EJ72" s="1"/>
  <c r="DA72"/>
  <c r="EK72" s="1"/>
  <c r="CY73"/>
  <c r="CZ73"/>
  <c r="EJ73" s="1"/>
  <c r="DA73"/>
  <c r="EK73" s="1"/>
  <c r="CY74"/>
  <c r="CZ74"/>
  <c r="EJ74" s="1"/>
  <c r="DA74"/>
  <c r="EK74" s="1"/>
  <c r="CY75"/>
  <c r="CZ75"/>
  <c r="EJ75" s="1"/>
  <c r="DA75"/>
  <c r="EK75" s="1"/>
  <c r="CY76"/>
  <c r="CZ76"/>
  <c r="EJ76" s="1"/>
  <c r="DA76"/>
  <c r="EK76" s="1"/>
  <c r="CY77"/>
  <c r="CZ77"/>
  <c r="EJ77" s="1"/>
  <c r="DA77"/>
  <c r="EK77" s="1"/>
  <c r="CY78"/>
  <c r="CZ78"/>
  <c r="EJ78" s="1"/>
  <c r="DA78"/>
  <c r="EK78" s="1"/>
  <c r="CY79"/>
  <c r="CZ79"/>
  <c r="EJ79" s="1"/>
  <c r="DA79"/>
  <c r="EK79" s="1"/>
  <c r="CY80"/>
  <c r="CZ80"/>
  <c r="DA80"/>
  <c r="EK80" s="1"/>
  <c r="CY81"/>
  <c r="CZ81"/>
  <c r="EJ81" s="1"/>
  <c r="DA81"/>
  <c r="EK81" s="1"/>
  <c r="CY82"/>
  <c r="CZ82"/>
  <c r="EJ82" s="1"/>
  <c r="DA82"/>
  <c r="EK82" s="1"/>
  <c r="CY83"/>
  <c r="CZ83"/>
  <c r="EJ83" s="1"/>
  <c r="DA83"/>
  <c r="EK83" s="1"/>
  <c r="CY84"/>
  <c r="CZ84"/>
  <c r="EJ84" s="1"/>
  <c r="DA84"/>
  <c r="EK84" s="1"/>
  <c r="CY85"/>
  <c r="CZ85"/>
  <c r="EJ85" s="1"/>
  <c r="DA85"/>
  <c r="EK85" s="1"/>
  <c r="CY86"/>
  <c r="CZ86"/>
  <c r="EJ86" s="1"/>
  <c r="DA86"/>
  <c r="EK86" s="1"/>
  <c r="CY87"/>
  <c r="CZ87"/>
  <c r="EJ87" s="1"/>
  <c r="DA87"/>
  <c r="EK87" s="1"/>
  <c r="CY88"/>
  <c r="EI88" s="1"/>
  <c r="CZ88"/>
  <c r="EJ88" s="1"/>
  <c r="DA88"/>
  <c r="EK88" s="1"/>
  <c r="CY89"/>
  <c r="CZ89"/>
  <c r="EJ89" s="1"/>
  <c r="DA89"/>
  <c r="EK89" s="1"/>
  <c r="CY90"/>
  <c r="EI90" s="1"/>
  <c r="CZ90"/>
  <c r="EJ90" s="1"/>
  <c r="DA90"/>
  <c r="EK90" s="1"/>
  <c r="CY91"/>
  <c r="CZ91"/>
  <c r="EJ91" s="1"/>
  <c r="DA91"/>
  <c r="EK91" s="1"/>
  <c r="CY92"/>
  <c r="CZ92"/>
  <c r="EJ92" s="1"/>
  <c r="DA92"/>
  <c r="EK92" s="1"/>
  <c r="CY93"/>
  <c r="CZ93"/>
  <c r="EJ93" s="1"/>
  <c r="DA93"/>
  <c r="EK93" s="1"/>
  <c r="CY94"/>
  <c r="CZ94"/>
  <c r="EJ94" s="1"/>
  <c r="DA94"/>
  <c r="EK94" s="1"/>
  <c r="CY95"/>
  <c r="CZ95"/>
  <c r="EJ95" s="1"/>
  <c r="DA95"/>
  <c r="EK95" s="1"/>
  <c r="CY96"/>
  <c r="EI96" s="1"/>
  <c r="CZ96"/>
  <c r="EJ96" s="1"/>
  <c r="DA96"/>
  <c r="EK96" s="1"/>
  <c r="CY97"/>
  <c r="CZ97"/>
  <c r="DA97"/>
  <c r="EK97" s="1"/>
  <c r="CY98"/>
  <c r="EI98" s="1"/>
  <c r="CZ98"/>
  <c r="DA98"/>
  <c r="EK98" s="1"/>
  <c r="CY99"/>
  <c r="CZ99"/>
  <c r="EJ99" s="1"/>
  <c r="DA99"/>
  <c r="EK99" s="1"/>
  <c r="CY100"/>
  <c r="EI100" s="1"/>
  <c r="CZ100"/>
  <c r="DA100"/>
  <c r="EK100" s="1"/>
  <c r="CY101"/>
  <c r="CZ101"/>
  <c r="EJ101" s="1"/>
  <c r="DA101"/>
  <c r="EK101" s="1"/>
  <c r="CY102"/>
  <c r="EI102" s="1"/>
  <c r="CZ102"/>
  <c r="EJ102" s="1"/>
  <c r="DA102"/>
  <c r="EK102" s="1"/>
  <c r="CY103"/>
  <c r="CZ103"/>
  <c r="EJ103" s="1"/>
  <c r="DA103"/>
  <c r="EK103" s="1"/>
  <c r="CY104"/>
  <c r="EI104" s="1"/>
  <c r="CZ104"/>
  <c r="EJ104" s="1"/>
  <c r="DA104"/>
  <c r="EK104" s="1"/>
  <c r="CY105"/>
  <c r="CZ105"/>
  <c r="DA105"/>
  <c r="EK105" s="1"/>
  <c r="CY106"/>
  <c r="EI106" s="1"/>
  <c r="CZ106"/>
  <c r="EJ106" s="1"/>
  <c r="DA106"/>
  <c r="EK106" s="1"/>
  <c r="CY107"/>
  <c r="CZ107"/>
  <c r="EJ107" s="1"/>
  <c r="DA107"/>
  <c r="EK107" s="1"/>
  <c r="CY108"/>
  <c r="EI108" s="1"/>
  <c r="CZ108"/>
  <c r="DA108"/>
  <c r="EK108" s="1"/>
  <c r="CY109"/>
  <c r="CZ109"/>
  <c r="EJ109" s="1"/>
  <c r="DA109"/>
  <c r="EK109" s="1"/>
  <c r="CY110"/>
  <c r="EI110" s="1"/>
  <c r="CZ110"/>
  <c r="EJ110" s="1"/>
  <c r="DA110"/>
  <c r="EK110" s="1"/>
  <c r="CY111"/>
  <c r="CZ111"/>
  <c r="EJ111" s="1"/>
  <c r="DA111"/>
  <c r="EK111" s="1"/>
  <c r="CY112"/>
  <c r="EI112" s="1"/>
  <c r="CZ112"/>
  <c r="EJ112" s="1"/>
  <c r="DA112"/>
  <c r="EK112" s="1"/>
  <c r="CY113"/>
  <c r="CZ113"/>
  <c r="EJ113" s="1"/>
  <c r="DA113"/>
  <c r="EK113" s="1"/>
  <c r="CY114"/>
  <c r="EI114" s="1"/>
  <c r="CZ114"/>
  <c r="EJ114" s="1"/>
  <c r="DA114"/>
  <c r="EK114" s="1"/>
  <c r="CY115"/>
  <c r="CZ115"/>
  <c r="DA115"/>
  <c r="EK115" s="1"/>
  <c r="CY116"/>
  <c r="EI116" s="1"/>
  <c r="CZ116"/>
  <c r="DA116"/>
  <c r="EK116" s="1"/>
  <c r="CY117"/>
  <c r="CZ117"/>
  <c r="EJ117" s="1"/>
  <c r="DA117"/>
  <c r="EK117" s="1"/>
  <c r="CY118"/>
  <c r="EI118" s="1"/>
  <c r="CZ118"/>
  <c r="EJ118" s="1"/>
  <c r="DA118"/>
  <c r="EK118" s="1"/>
  <c r="CY119"/>
  <c r="CZ119"/>
  <c r="EJ119" s="1"/>
  <c r="DA119"/>
  <c r="EK119" s="1"/>
  <c r="CY120"/>
  <c r="EI120" s="1"/>
  <c r="CZ120"/>
  <c r="EJ120" s="1"/>
  <c r="DA120"/>
  <c r="EK120" s="1"/>
  <c r="CY121"/>
  <c r="CZ121"/>
  <c r="EJ121" s="1"/>
  <c r="DA121"/>
  <c r="EK121" s="1"/>
  <c r="CY122"/>
  <c r="EI122" s="1"/>
  <c r="CZ122"/>
  <c r="EJ122" s="1"/>
  <c r="DA122"/>
  <c r="EK122" s="1"/>
  <c r="CY123"/>
  <c r="CZ123"/>
  <c r="DA123"/>
  <c r="EK123" s="1"/>
  <c r="CY124"/>
  <c r="EI124" s="1"/>
  <c r="CZ124"/>
  <c r="EJ124" s="1"/>
  <c r="DA124"/>
  <c r="EK124" s="1"/>
  <c r="CY125"/>
  <c r="CZ125"/>
  <c r="EJ125" s="1"/>
  <c r="DA125"/>
  <c r="EK125" s="1"/>
  <c r="CY126"/>
  <c r="EI126" s="1"/>
  <c r="CZ126"/>
  <c r="EJ126" s="1"/>
  <c r="DA126"/>
  <c r="EK126" s="1"/>
  <c r="CY127"/>
  <c r="CZ127"/>
  <c r="EJ127" s="1"/>
  <c r="DA127"/>
  <c r="EK127" s="1"/>
  <c r="CY128"/>
  <c r="EI128" s="1"/>
  <c r="CZ128"/>
  <c r="EJ128" s="1"/>
  <c r="DA128"/>
  <c r="EK128" s="1"/>
  <c r="CY129"/>
  <c r="CZ129"/>
  <c r="EJ129" s="1"/>
  <c r="DA129"/>
  <c r="EK129" s="1"/>
  <c r="CY130"/>
  <c r="EI130" s="1"/>
  <c r="CZ130"/>
  <c r="EJ130" s="1"/>
  <c r="DA130"/>
  <c r="EK130" s="1"/>
  <c r="CY131"/>
  <c r="CZ131"/>
  <c r="EJ131" s="1"/>
  <c r="DA131"/>
  <c r="EK131" s="1"/>
  <c r="CY132"/>
  <c r="EI132" s="1"/>
  <c r="CZ132"/>
  <c r="DA132"/>
  <c r="EK132" s="1"/>
  <c r="DA133"/>
  <c r="EK133" s="1"/>
  <c r="CZ133"/>
  <c r="EJ133" s="1"/>
  <c r="CY133"/>
  <c r="AB567" i="22"/>
  <c r="AD567" s="1"/>
  <c r="AA567"/>
  <c r="W567"/>
  <c r="AC567" s="1"/>
  <c r="V567"/>
  <c r="K567"/>
  <c r="M567" s="1"/>
  <c r="J567"/>
  <c r="F567"/>
  <c r="L567" s="1"/>
  <c r="E567"/>
  <c r="CJ551"/>
  <c r="CI551"/>
  <c r="CG551"/>
  <c r="CF551"/>
  <c r="BU551"/>
  <c r="BT551"/>
  <c r="BR551"/>
  <c r="BQ551"/>
  <c r="BF551"/>
  <c r="BE551"/>
  <c r="BC551"/>
  <c r="BB551"/>
  <c r="AQ551"/>
  <c r="AP551"/>
  <c r="AN551"/>
  <c r="AM551"/>
  <c r="AB551"/>
  <c r="AA551"/>
  <c r="W551"/>
  <c r="V551"/>
  <c r="K551"/>
  <c r="J551"/>
  <c r="F551"/>
  <c r="E551"/>
  <c r="CJ535"/>
  <c r="CI535"/>
  <c r="CG535"/>
  <c r="CF535"/>
  <c r="BU535"/>
  <c r="BW535" s="1"/>
  <c r="BT535"/>
  <c r="BR535"/>
  <c r="BQ535"/>
  <c r="BF535"/>
  <c r="BH535" s="1"/>
  <c r="BE535"/>
  <c r="BC535"/>
  <c r="BB535"/>
  <c r="AQ535"/>
  <c r="AS535" s="1"/>
  <c r="AP535"/>
  <c r="AN535"/>
  <c r="AM535"/>
  <c r="AB535"/>
  <c r="AD535" s="1"/>
  <c r="AA535"/>
  <c r="W535"/>
  <c r="V535"/>
  <c r="K535"/>
  <c r="M535" s="1"/>
  <c r="J535"/>
  <c r="F535"/>
  <c r="E535"/>
  <c r="CJ519"/>
  <c r="CL519" s="1"/>
  <c r="CI519"/>
  <c r="CG519"/>
  <c r="CK519" s="1"/>
  <c r="CF519"/>
  <c r="BU519"/>
  <c r="BW519" s="1"/>
  <c r="BT519"/>
  <c r="BR519"/>
  <c r="BQ519"/>
  <c r="BF519"/>
  <c r="BH519" s="1"/>
  <c r="BE519"/>
  <c r="BC519"/>
  <c r="BB519"/>
  <c r="AQ519"/>
  <c r="AS519" s="1"/>
  <c r="AP519"/>
  <c r="AN519"/>
  <c r="AM519"/>
  <c r="AB519"/>
  <c r="AD519" s="1"/>
  <c r="AA519"/>
  <c r="W519"/>
  <c r="V519"/>
  <c r="K519"/>
  <c r="M519" s="1"/>
  <c r="J519"/>
  <c r="F519"/>
  <c r="E519"/>
  <c r="CH503"/>
  <c r="CH569" s="1"/>
  <c r="BS503"/>
  <c r="BS569" s="1"/>
  <c r="BD503"/>
  <c r="BD569" s="1"/>
  <c r="AO503"/>
  <c r="AO569" s="1"/>
  <c r="Z503"/>
  <c r="Z569" s="1"/>
  <c r="I503"/>
  <c r="CJ502"/>
  <c r="CI502"/>
  <c r="CG502"/>
  <c r="CF502"/>
  <c r="BU502"/>
  <c r="BW502" s="1"/>
  <c r="BT502"/>
  <c r="BR502"/>
  <c r="BQ502"/>
  <c r="BF502"/>
  <c r="BE502"/>
  <c r="BC502"/>
  <c r="BB502"/>
  <c r="AQ502"/>
  <c r="AS502" s="1"/>
  <c r="AP502"/>
  <c r="AN502"/>
  <c r="AM502"/>
  <c r="AB502"/>
  <c r="AA502"/>
  <c r="W502"/>
  <c r="V502"/>
  <c r="K502"/>
  <c r="M502" s="1"/>
  <c r="J502"/>
  <c r="F502"/>
  <c r="E502"/>
  <c r="CJ486"/>
  <c r="CL486" s="1"/>
  <c r="CI486"/>
  <c r="CG486"/>
  <c r="CK486" s="1"/>
  <c r="CF486"/>
  <c r="BU486"/>
  <c r="BW486" s="1"/>
  <c r="BT486"/>
  <c r="BR486"/>
  <c r="BV486" s="1"/>
  <c r="BQ486"/>
  <c r="AQ486"/>
  <c r="AS486" s="1"/>
  <c r="AP486"/>
  <c r="AN486"/>
  <c r="AR486" s="1"/>
  <c r="AM486"/>
  <c r="AB486"/>
  <c r="AD486" s="1"/>
  <c r="AA486"/>
  <c r="W486"/>
  <c r="AC486" s="1"/>
  <c r="V486"/>
  <c r="K486"/>
  <c r="M486" s="1"/>
  <c r="J486"/>
  <c r="F486"/>
  <c r="L486" s="1"/>
  <c r="E486"/>
  <c r="CJ470"/>
  <c r="CL470" s="1"/>
  <c r="CI470"/>
  <c r="CG470"/>
  <c r="CK470" s="1"/>
  <c r="CF470"/>
  <c r="BU470"/>
  <c r="BW470" s="1"/>
  <c r="BT470"/>
  <c r="BR470"/>
  <c r="BQ470"/>
  <c r="BF470"/>
  <c r="BH470" s="1"/>
  <c r="BE470"/>
  <c r="BC470"/>
  <c r="BB470"/>
  <c r="AQ470"/>
  <c r="AS470" s="1"/>
  <c r="AP470"/>
  <c r="AN470"/>
  <c r="AM470"/>
  <c r="AB470"/>
  <c r="AD470" s="1"/>
  <c r="AA470"/>
  <c r="W470"/>
  <c r="V470"/>
  <c r="K470"/>
  <c r="M470" s="1"/>
  <c r="J470"/>
  <c r="F470"/>
  <c r="E470"/>
  <c r="CJ454"/>
  <c r="CL454" s="1"/>
  <c r="CI454"/>
  <c r="CG454"/>
  <c r="CK454" s="1"/>
  <c r="CF454"/>
  <c r="BU454"/>
  <c r="BW454" s="1"/>
  <c r="BT454"/>
  <c r="BR454"/>
  <c r="BQ454"/>
  <c r="BF454"/>
  <c r="BH454" s="1"/>
  <c r="BE454"/>
  <c r="BC454"/>
  <c r="BB454"/>
  <c r="AQ454"/>
  <c r="AS454" s="1"/>
  <c r="AP454"/>
  <c r="AN454"/>
  <c r="AM454"/>
  <c r="AB454"/>
  <c r="AD454" s="1"/>
  <c r="AA454"/>
  <c r="W454"/>
  <c r="V454"/>
  <c r="K454"/>
  <c r="M454" s="1"/>
  <c r="J454"/>
  <c r="F454"/>
  <c r="E454"/>
  <c r="CJ438"/>
  <c r="CL438" s="1"/>
  <c r="CI438"/>
  <c r="CG438"/>
  <c r="CK438" s="1"/>
  <c r="CF438"/>
  <c r="BU438"/>
  <c r="BW438" s="1"/>
  <c r="BT438"/>
  <c r="BR438"/>
  <c r="BQ438"/>
  <c r="BF438"/>
  <c r="BH438" s="1"/>
  <c r="BE438"/>
  <c r="BC438"/>
  <c r="BB438"/>
  <c r="AQ438"/>
  <c r="AS438" s="1"/>
  <c r="AP438"/>
  <c r="AN438"/>
  <c r="AM438"/>
  <c r="AB438"/>
  <c r="AD438" s="1"/>
  <c r="AA438"/>
  <c r="W438"/>
  <c r="V438"/>
  <c r="K438"/>
  <c r="M438" s="1"/>
  <c r="J438"/>
  <c r="F438"/>
  <c r="E438"/>
  <c r="CJ422"/>
  <c r="CL422" s="1"/>
  <c r="CI422"/>
  <c r="CG422"/>
  <c r="CK422" s="1"/>
  <c r="CF422"/>
  <c r="BU422"/>
  <c r="BW422" s="1"/>
  <c r="BT422"/>
  <c r="BR422"/>
  <c r="BQ422"/>
  <c r="BF422"/>
  <c r="BH422" s="1"/>
  <c r="BE422"/>
  <c r="BC422"/>
  <c r="BB422"/>
  <c r="AQ422"/>
  <c r="AS422" s="1"/>
  <c r="AP422"/>
  <c r="AN422"/>
  <c r="AM422"/>
  <c r="AB422"/>
  <c r="AD422" s="1"/>
  <c r="AA422"/>
  <c r="W422"/>
  <c r="V422"/>
  <c r="K422"/>
  <c r="M422" s="1"/>
  <c r="J422"/>
  <c r="F422"/>
  <c r="E422"/>
  <c r="CJ406"/>
  <c r="CL406" s="1"/>
  <c r="CI406"/>
  <c r="CG406"/>
  <c r="CK406" s="1"/>
  <c r="CF406"/>
  <c r="BU406"/>
  <c r="BW406" s="1"/>
  <c r="BT406"/>
  <c r="BR406"/>
  <c r="BV406" s="1"/>
  <c r="BQ406"/>
  <c r="BF406"/>
  <c r="BH406" s="1"/>
  <c r="BE406"/>
  <c r="BC406"/>
  <c r="BG406" s="1"/>
  <c r="BB406"/>
  <c r="AQ406"/>
  <c r="AS406" s="1"/>
  <c r="AP406"/>
  <c r="AN406"/>
  <c r="AM406"/>
  <c r="AB406"/>
  <c r="AD406" s="1"/>
  <c r="AA406"/>
  <c r="W406"/>
  <c r="V406"/>
  <c r="K406"/>
  <c r="M406" s="1"/>
  <c r="J406"/>
  <c r="F406"/>
  <c r="E406"/>
  <c r="BV519" l="1"/>
  <c r="BV535"/>
  <c r="BV470"/>
  <c r="BV454"/>
  <c r="BV438"/>
  <c r="BV422"/>
  <c r="BG535"/>
  <c r="BG519"/>
  <c r="BG454"/>
  <c r="BG470"/>
  <c r="BG438"/>
  <c r="BG422"/>
  <c r="AR535"/>
  <c r="AR519"/>
  <c r="AR470"/>
  <c r="AR454"/>
  <c r="AR438"/>
  <c r="AR422"/>
  <c r="AR406"/>
  <c r="AC535"/>
  <c r="AC519"/>
  <c r="AC438"/>
  <c r="AC406"/>
  <c r="AC422"/>
  <c r="AC454"/>
  <c r="AC470"/>
  <c r="EL131" i="1"/>
  <c r="EM131" s="1"/>
  <c r="EL127"/>
  <c r="EM127" s="1"/>
  <c r="EL119"/>
  <c r="EM119" s="1"/>
  <c r="EL111"/>
  <c r="EM111" s="1"/>
  <c r="EL107"/>
  <c r="EM107" s="1"/>
  <c r="EL103"/>
  <c r="EM103" s="1"/>
  <c r="EL99"/>
  <c r="EM99" s="1"/>
  <c r="EL95"/>
  <c r="EM95" s="1"/>
  <c r="EL91"/>
  <c r="EM91" s="1"/>
  <c r="EL87"/>
  <c r="EM87" s="1"/>
  <c r="EL83"/>
  <c r="EM83" s="1"/>
  <c r="EL79"/>
  <c r="EM79" s="1"/>
  <c r="EL75"/>
  <c r="EM75" s="1"/>
  <c r="EL71"/>
  <c r="EM71" s="1"/>
  <c r="EL67"/>
  <c r="EM67" s="1"/>
  <c r="EL63"/>
  <c r="EM63" s="1"/>
  <c r="EL59"/>
  <c r="EM59" s="1"/>
  <c r="EL55"/>
  <c r="EM55" s="1"/>
  <c r="EL51"/>
  <c r="EM51" s="1"/>
  <c r="EL47"/>
  <c r="EM47" s="1"/>
  <c r="EL289"/>
  <c r="EM289" s="1"/>
  <c r="EL285"/>
  <c r="EM285" s="1"/>
  <c r="EL281"/>
  <c r="EM281" s="1"/>
  <c r="EL277"/>
  <c r="EM277" s="1"/>
  <c r="EL273"/>
  <c r="EM273" s="1"/>
  <c r="EL265"/>
  <c r="EM265" s="1"/>
  <c r="EL261"/>
  <c r="EM261" s="1"/>
  <c r="EL257"/>
  <c r="EM257" s="1"/>
  <c r="EL122"/>
  <c r="EM122" s="1"/>
  <c r="EL110"/>
  <c r="EM110" s="1"/>
  <c r="EL94"/>
  <c r="EM94" s="1"/>
  <c r="EL86"/>
  <c r="EM86" s="1"/>
  <c r="EL82"/>
  <c r="EM82" s="1"/>
  <c r="EL70"/>
  <c r="EM70" s="1"/>
  <c r="EL32"/>
  <c r="EM32" s="1"/>
  <c r="EL28"/>
  <c r="EM28" s="1"/>
  <c r="EL130"/>
  <c r="EM130" s="1"/>
  <c r="EL118"/>
  <c r="EM118" s="1"/>
  <c r="EL114"/>
  <c r="EM114" s="1"/>
  <c r="EL106"/>
  <c r="EM106" s="1"/>
  <c r="EL78"/>
  <c r="EM78" s="1"/>
  <c r="EL74"/>
  <c r="EM74" s="1"/>
  <c r="EL66"/>
  <c r="EM66" s="1"/>
  <c r="EL62"/>
  <c r="EM62" s="1"/>
  <c r="EL54"/>
  <c r="EM54" s="1"/>
  <c r="EL50"/>
  <c r="EM50" s="1"/>
  <c r="EL46"/>
  <c r="EM46" s="1"/>
  <c r="EL42"/>
  <c r="EM42" s="1"/>
  <c r="EL24"/>
  <c r="EM24" s="1"/>
  <c r="EL20"/>
  <c r="EM20" s="1"/>
  <c r="EL126"/>
  <c r="EM126" s="1"/>
  <c r="EL102"/>
  <c r="EM102" s="1"/>
  <c r="EL90"/>
  <c r="EM90" s="1"/>
  <c r="EL73"/>
  <c r="EM73" s="1"/>
  <c r="EL317"/>
  <c r="EM317" s="1"/>
  <c r="EL301"/>
  <c r="EM301" s="1"/>
  <c r="EL297"/>
  <c r="EM297" s="1"/>
  <c r="EL293"/>
  <c r="EM293" s="1"/>
  <c r="L454" i="22"/>
  <c r="EL428" i="1"/>
  <c r="EM428" s="1"/>
  <c r="EL427"/>
  <c r="EM427" s="1"/>
  <c r="EL424"/>
  <c r="EM424" s="1"/>
  <c r="EL423"/>
  <c r="EM423" s="1"/>
  <c r="EL420"/>
  <c r="EM420" s="1"/>
  <c r="EL419"/>
  <c r="EM419" s="1"/>
  <c r="EL416"/>
  <c r="EM416" s="1"/>
  <c r="EL415"/>
  <c r="EM415" s="1"/>
  <c r="EL412"/>
  <c r="EM412" s="1"/>
  <c r="EL411"/>
  <c r="EM411" s="1"/>
  <c r="EL408"/>
  <c r="EM408" s="1"/>
  <c r="EL407"/>
  <c r="EM407" s="1"/>
  <c r="EL404"/>
  <c r="EM404" s="1"/>
  <c r="EL403"/>
  <c r="EM403" s="1"/>
  <c r="L406" i="22"/>
  <c r="EL400" i="1"/>
  <c r="EM400" s="1"/>
  <c r="EL399"/>
  <c r="EM399" s="1"/>
  <c r="EL396"/>
  <c r="EM396" s="1"/>
  <c r="EL392"/>
  <c r="EM392" s="1"/>
  <c r="EL388"/>
  <c r="EM388" s="1"/>
  <c r="EL384"/>
  <c r="EM384" s="1"/>
  <c r="EL380"/>
  <c r="EM380" s="1"/>
  <c r="EL376"/>
  <c r="EM376" s="1"/>
  <c r="EL372"/>
  <c r="EM372" s="1"/>
  <c r="EL368"/>
  <c r="EM368" s="1"/>
  <c r="EL364"/>
  <c r="EM364" s="1"/>
  <c r="EL360"/>
  <c r="EM360" s="1"/>
  <c r="EL356"/>
  <c r="EM356" s="1"/>
  <c r="EL352"/>
  <c r="EM352" s="1"/>
  <c r="EL348"/>
  <c r="EM348" s="1"/>
  <c r="EL344"/>
  <c r="EM344" s="1"/>
  <c r="EL340"/>
  <c r="EM340" s="1"/>
  <c r="EL179"/>
  <c r="EM179" s="1"/>
  <c r="EL175"/>
  <c r="EM175" s="1"/>
  <c r="EL171"/>
  <c r="EM171" s="1"/>
  <c r="EL167"/>
  <c r="EM167" s="1"/>
  <c r="EL163"/>
  <c r="EM163" s="1"/>
  <c r="EL159"/>
  <c r="EM159" s="1"/>
  <c r="EL155"/>
  <c r="EM155" s="1"/>
  <c r="EL151"/>
  <c r="EM151" s="1"/>
  <c r="EL147"/>
  <c r="EM147" s="1"/>
  <c r="EL178"/>
  <c r="EM178" s="1"/>
  <c r="EL174"/>
  <c r="EM174" s="1"/>
  <c r="EL173"/>
  <c r="EM173" s="1"/>
  <c r="EL170"/>
  <c r="EM170" s="1"/>
  <c r="EL169"/>
  <c r="EM169" s="1"/>
  <c r="EL166"/>
  <c r="EM166" s="1"/>
  <c r="EL165"/>
  <c r="EM165" s="1"/>
  <c r="EL162"/>
  <c r="EM162" s="1"/>
  <c r="EL161"/>
  <c r="EM161" s="1"/>
  <c r="EL158"/>
  <c r="EM158" s="1"/>
  <c r="EL157"/>
  <c r="EM157" s="1"/>
  <c r="EL154"/>
  <c r="EM154" s="1"/>
  <c r="EL153"/>
  <c r="EM153" s="1"/>
  <c r="EL150"/>
  <c r="EM150" s="1"/>
  <c r="EL149"/>
  <c r="EM149" s="1"/>
  <c r="EL146"/>
  <c r="EM146" s="1"/>
  <c r="EL145"/>
  <c r="EM145" s="1"/>
  <c r="EL142"/>
  <c r="EM142" s="1"/>
  <c r="EL21"/>
  <c r="EM21" s="1"/>
  <c r="EL18"/>
  <c r="EM18" s="1"/>
  <c r="EL17"/>
  <c r="EM17" s="1"/>
  <c r="EL444"/>
  <c r="EM444" s="1"/>
  <c r="EL443"/>
  <c r="EM443" s="1"/>
  <c r="EL440"/>
  <c r="EM440" s="1"/>
  <c r="EL439"/>
  <c r="EM439" s="1"/>
  <c r="EL436"/>
  <c r="EM436" s="1"/>
  <c r="EL435"/>
  <c r="EM435" s="1"/>
  <c r="EL432"/>
  <c r="EM432" s="1"/>
  <c r="EL431"/>
  <c r="EM431" s="1"/>
  <c r="EL143"/>
  <c r="EM143" s="1"/>
  <c r="EL141"/>
  <c r="EM141" s="1"/>
  <c r="EL139"/>
  <c r="EM139" s="1"/>
  <c r="EL137"/>
  <c r="EM137" s="1"/>
  <c r="EL358"/>
  <c r="EM358" s="1"/>
  <c r="EL354"/>
  <c r="EM354" s="1"/>
  <c r="EL350"/>
  <c r="EM350" s="1"/>
  <c r="EL346"/>
  <c r="EM346" s="1"/>
  <c r="EL342"/>
  <c r="EM342" s="1"/>
  <c r="EL338"/>
  <c r="EM338" s="1"/>
  <c r="EL334"/>
  <c r="EM334" s="1"/>
  <c r="EL330"/>
  <c r="EM330" s="1"/>
  <c r="EL326"/>
  <c r="EM326" s="1"/>
  <c r="EL322"/>
  <c r="EM322" s="1"/>
  <c r="EL314"/>
  <c r="EM314" s="1"/>
  <c r="EL298"/>
  <c r="EM298" s="1"/>
  <c r="EL296"/>
  <c r="EM296" s="1"/>
  <c r="EL294"/>
  <c r="EM294" s="1"/>
  <c r="EL292"/>
  <c r="EM292" s="1"/>
  <c r="EL290"/>
  <c r="EM290" s="1"/>
  <c r="EL288"/>
  <c r="EM288" s="1"/>
  <c r="EL286"/>
  <c r="EM286" s="1"/>
  <c r="EL284"/>
  <c r="EM284" s="1"/>
  <c r="EL282"/>
  <c r="EM282" s="1"/>
  <c r="EL280"/>
  <c r="EM280" s="1"/>
  <c r="EL278"/>
  <c r="EM278" s="1"/>
  <c r="EL276"/>
  <c r="EM276" s="1"/>
  <c r="EL274"/>
  <c r="EM274" s="1"/>
  <c r="EL272"/>
  <c r="EM272" s="1"/>
  <c r="EL270"/>
  <c r="EM270" s="1"/>
  <c r="EL268"/>
  <c r="EM268" s="1"/>
  <c r="EL266"/>
  <c r="EM266" s="1"/>
  <c r="EL264"/>
  <c r="EM264" s="1"/>
  <c r="EL262"/>
  <c r="EL260"/>
  <c r="EM260" s="1"/>
  <c r="EL258"/>
  <c r="EM258" s="1"/>
  <c r="EL256"/>
  <c r="EM256" s="1"/>
  <c r="EL254"/>
  <c r="EM254" s="1"/>
  <c r="EL253"/>
  <c r="EM253" s="1"/>
  <c r="EL252"/>
  <c r="EM252" s="1"/>
  <c r="EL250"/>
  <c r="EM250" s="1"/>
  <c r="EL248"/>
  <c r="EM248" s="1"/>
  <c r="EL246"/>
  <c r="EM246" s="1"/>
  <c r="EL245"/>
  <c r="EM245" s="1"/>
  <c r="EL244"/>
  <c r="EM244" s="1"/>
  <c r="EL242"/>
  <c r="EM242" s="1"/>
  <c r="EL241"/>
  <c r="EM241" s="1"/>
  <c r="EL240"/>
  <c r="EM240" s="1"/>
  <c r="EL234"/>
  <c r="EM234" s="1"/>
  <c r="EL230"/>
  <c r="EM230" s="1"/>
  <c r="EL229"/>
  <c r="EM229" s="1"/>
  <c r="EL228"/>
  <c r="EM228" s="1"/>
  <c r="EL224"/>
  <c r="EM224" s="1"/>
  <c r="EL218"/>
  <c r="EM218" s="1"/>
  <c r="EL214"/>
  <c r="EM214" s="1"/>
  <c r="EL213"/>
  <c r="EM213" s="1"/>
  <c r="EL212"/>
  <c r="EM212" s="1"/>
  <c r="EL210"/>
  <c r="EM210" s="1"/>
  <c r="EL208"/>
  <c r="EM208" s="1"/>
  <c r="EL204"/>
  <c r="EM204" s="1"/>
  <c r="EL200"/>
  <c r="EM200" s="1"/>
  <c r="EL196"/>
  <c r="EM196" s="1"/>
  <c r="EL192"/>
  <c r="EM192" s="1"/>
  <c r="EL188"/>
  <c r="EM188" s="1"/>
  <c r="EL184"/>
  <c r="EM184" s="1"/>
  <c r="EL180"/>
  <c r="EM180" s="1"/>
  <c r="EL176"/>
  <c r="EM176" s="1"/>
  <c r="EL312"/>
  <c r="EM312" s="1"/>
  <c r="EL306"/>
  <c r="EM306" s="1"/>
  <c r="EL304"/>
  <c r="EM304" s="1"/>
  <c r="EJ98"/>
  <c r="EL98" s="1"/>
  <c r="EM98" s="1"/>
  <c r="DB98"/>
  <c r="EJ115"/>
  <c r="EL115" s="1"/>
  <c r="DB115"/>
  <c r="EJ132"/>
  <c r="EL132" s="1"/>
  <c r="EM132" s="1"/>
  <c r="DB132"/>
  <c r="EL128"/>
  <c r="EM128" s="1"/>
  <c r="EL124"/>
  <c r="EM124" s="1"/>
  <c r="EL120"/>
  <c r="EM120" s="1"/>
  <c r="EJ116"/>
  <c r="EL116" s="1"/>
  <c r="EM116" s="1"/>
  <c r="DB116"/>
  <c r="EL112"/>
  <c r="EM112" s="1"/>
  <c r="EJ108"/>
  <c r="EL108" s="1"/>
  <c r="EM108" s="1"/>
  <c r="DB108"/>
  <c r="EL104"/>
  <c r="EM104" s="1"/>
  <c r="EJ100"/>
  <c r="EL100" s="1"/>
  <c r="EM100" s="1"/>
  <c r="DB100"/>
  <c r="EL96"/>
  <c r="EM96" s="1"/>
  <c r="EL92"/>
  <c r="EM92" s="1"/>
  <c r="EL88"/>
  <c r="EM88" s="1"/>
  <c r="EL84"/>
  <c r="EM84" s="1"/>
  <c r="EJ80"/>
  <c r="EL80" s="1"/>
  <c r="EM80" s="1"/>
  <c r="DB80"/>
  <c r="EL76"/>
  <c r="EM76" s="1"/>
  <c r="EL72"/>
  <c r="EM72" s="1"/>
  <c r="EL68"/>
  <c r="EM68" s="1"/>
  <c r="EJ64"/>
  <c r="EL64" s="1"/>
  <c r="EM64" s="1"/>
  <c r="DB64"/>
  <c r="EL60"/>
  <c r="EM60" s="1"/>
  <c r="EL56"/>
  <c r="EM56" s="1"/>
  <c r="EJ52"/>
  <c r="EL52" s="1"/>
  <c r="EM52" s="1"/>
  <c r="DB52"/>
  <c r="EL48"/>
  <c r="EM48" s="1"/>
  <c r="EL44"/>
  <c r="EM44" s="1"/>
  <c r="EL40"/>
  <c r="EM40" s="1"/>
  <c r="EL34"/>
  <c r="EM34" s="1"/>
  <c r="EL30"/>
  <c r="EM30" s="1"/>
  <c r="EL26"/>
  <c r="EM26" s="1"/>
  <c r="EL22"/>
  <c r="EM22" s="1"/>
  <c r="EJ336"/>
  <c r="EL336" s="1"/>
  <c r="DB336"/>
  <c r="EJ320"/>
  <c r="EL320" s="1"/>
  <c r="EM320" s="1"/>
  <c r="DB320"/>
  <c r="EJ123"/>
  <c r="DB123"/>
  <c r="EL133"/>
  <c r="EN133" s="1"/>
  <c r="EL129"/>
  <c r="EM129" s="1"/>
  <c r="EL125"/>
  <c r="EM125" s="1"/>
  <c r="EL121"/>
  <c r="EM121" s="1"/>
  <c r="EL117"/>
  <c r="EM117" s="1"/>
  <c r="EL113"/>
  <c r="EN113" s="1"/>
  <c r="EL109"/>
  <c r="EM109" s="1"/>
  <c r="EJ105"/>
  <c r="EL105" s="1"/>
  <c r="EN105" s="1"/>
  <c r="DB105"/>
  <c r="EL101"/>
  <c r="EN101" s="1"/>
  <c r="EJ97"/>
  <c r="EL97" s="1"/>
  <c r="EN97" s="1"/>
  <c r="DB97"/>
  <c r="EL93"/>
  <c r="EM93" s="1"/>
  <c r="EL89"/>
  <c r="EM89" s="1"/>
  <c r="EL85"/>
  <c r="EM85" s="1"/>
  <c r="EL81"/>
  <c r="EM81" s="1"/>
  <c r="EL77"/>
  <c r="EM77" s="1"/>
  <c r="EL69"/>
  <c r="EM69" s="1"/>
  <c r="EL65"/>
  <c r="EM65" s="1"/>
  <c r="EL61"/>
  <c r="EM61" s="1"/>
  <c r="EL57"/>
  <c r="EM57" s="1"/>
  <c r="EJ53"/>
  <c r="EL53" s="1"/>
  <c r="EM53" s="1"/>
  <c r="DB53"/>
  <c r="EL49"/>
  <c r="EM49" s="1"/>
  <c r="EL45"/>
  <c r="EM45" s="1"/>
  <c r="EJ41"/>
  <c r="EL41" s="1"/>
  <c r="EM41" s="1"/>
  <c r="DB41"/>
  <c r="EL35"/>
  <c r="EM35" s="1"/>
  <c r="EL31"/>
  <c r="EM31" s="1"/>
  <c r="EL27"/>
  <c r="EM27" s="1"/>
  <c r="EL23"/>
  <c r="EM23" s="1"/>
  <c r="EL19"/>
  <c r="EM19" s="1"/>
  <c r="EL16"/>
  <c r="EM16" s="1"/>
  <c r="EL15"/>
  <c r="EM15" s="1"/>
  <c r="EL445"/>
  <c r="EM445" s="1"/>
  <c r="EL441"/>
  <c r="EM441" s="1"/>
  <c r="EL437"/>
  <c r="EM437" s="1"/>
  <c r="EL433"/>
  <c r="EM433" s="1"/>
  <c r="EL429"/>
  <c r="EM429" s="1"/>
  <c r="EL425"/>
  <c r="EM425" s="1"/>
  <c r="EL421"/>
  <c r="EM421" s="1"/>
  <c r="EL417"/>
  <c r="EM417" s="1"/>
  <c r="EL413"/>
  <c r="EM413" s="1"/>
  <c r="EL409"/>
  <c r="EM409" s="1"/>
  <c r="EL405"/>
  <c r="EM405" s="1"/>
  <c r="EL401"/>
  <c r="EM401" s="1"/>
  <c r="EL397"/>
  <c r="EM397" s="1"/>
  <c r="EL393"/>
  <c r="EM393" s="1"/>
  <c r="EL389"/>
  <c r="EM389" s="1"/>
  <c r="EL385"/>
  <c r="EM385" s="1"/>
  <c r="EL381"/>
  <c r="EM381" s="1"/>
  <c r="EL377"/>
  <c r="EM377" s="1"/>
  <c r="EL373"/>
  <c r="EM373" s="1"/>
  <c r="EL369"/>
  <c r="EM369" s="1"/>
  <c r="EL365"/>
  <c r="EM365" s="1"/>
  <c r="EL361"/>
  <c r="EM361" s="1"/>
  <c r="EL357"/>
  <c r="EM357" s="1"/>
  <c r="EL353"/>
  <c r="EM353" s="1"/>
  <c r="EL349"/>
  <c r="EM349" s="1"/>
  <c r="EL345"/>
  <c r="EM345" s="1"/>
  <c r="EL341"/>
  <c r="EM341" s="1"/>
  <c r="DB337"/>
  <c r="EJ337"/>
  <c r="EL337" s="1"/>
  <c r="EN337" s="1"/>
  <c r="EL333"/>
  <c r="EM333" s="1"/>
  <c r="EL329"/>
  <c r="EM329" s="1"/>
  <c r="EL325"/>
  <c r="EM325" s="1"/>
  <c r="EL321"/>
  <c r="EM321" s="1"/>
  <c r="EL318"/>
  <c r="EM318" s="1"/>
  <c r="EL313"/>
  <c r="EM313" s="1"/>
  <c r="EL310"/>
  <c r="EM310" s="1"/>
  <c r="EL309"/>
  <c r="EM309" s="1"/>
  <c r="EL305"/>
  <c r="EM305" s="1"/>
  <c r="EL302"/>
  <c r="EM302" s="1"/>
  <c r="EJ269"/>
  <c r="EL269" s="1"/>
  <c r="DB269"/>
  <c r="EJ249"/>
  <c r="EL249" s="1"/>
  <c r="DB249"/>
  <c r="EL238"/>
  <c r="EM238" s="1"/>
  <c r="EL237"/>
  <c r="EM237" s="1"/>
  <c r="EL233"/>
  <c r="EM233" s="1"/>
  <c r="EL226"/>
  <c r="EM226" s="1"/>
  <c r="EJ58"/>
  <c r="EL58" s="1"/>
  <c r="EN58" s="1"/>
  <c r="DB58"/>
  <c r="EL43"/>
  <c r="EM43" s="1"/>
  <c r="EL37"/>
  <c r="EM37" s="1"/>
  <c r="EJ36"/>
  <c r="EL36" s="1"/>
  <c r="EN36" s="1"/>
  <c r="DB36"/>
  <c r="EL33"/>
  <c r="EM33" s="1"/>
  <c r="EL29"/>
  <c r="EM29" s="1"/>
  <c r="EL25"/>
  <c r="EM25" s="1"/>
  <c r="EL123"/>
  <c r="EM123" s="1"/>
  <c r="EL395"/>
  <c r="EM395" s="1"/>
  <c r="EL391"/>
  <c r="EM391" s="1"/>
  <c r="EL387"/>
  <c r="EM387" s="1"/>
  <c r="EL383"/>
  <c r="EM383" s="1"/>
  <c r="EL379"/>
  <c r="EM379" s="1"/>
  <c r="EL375"/>
  <c r="EM375" s="1"/>
  <c r="EL371"/>
  <c r="EM371" s="1"/>
  <c r="EL367"/>
  <c r="EM367" s="1"/>
  <c r="EL363"/>
  <c r="EM363" s="1"/>
  <c r="EL359"/>
  <c r="EM359" s="1"/>
  <c r="EL355"/>
  <c r="EM355" s="1"/>
  <c r="EL351"/>
  <c r="EM351" s="1"/>
  <c r="EL347"/>
  <c r="EM347" s="1"/>
  <c r="EL343"/>
  <c r="EM343" s="1"/>
  <c r="EL339"/>
  <c r="EM339" s="1"/>
  <c r="EL335"/>
  <c r="EM335" s="1"/>
  <c r="EL332"/>
  <c r="EM332" s="1"/>
  <c r="EL331"/>
  <c r="EM331" s="1"/>
  <c r="EL328"/>
  <c r="EM328" s="1"/>
  <c r="EL327"/>
  <c r="EM327" s="1"/>
  <c r="EL324"/>
  <c r="EM324" s="1"/>
  <c r="EL323"/>
  <c r="EM323" s="1"/>
  <c r="EL319"/>
  <c r="EM319" s="1"/>
  <c r="EL315"/>
  <c r="EM315" s="1"/>
  <c r="EL311"/>
  <c r="EM311" s="1"/>
  <c r="EL307"/>
  <c r="EM307" s="1"/>
  <c r="EL303"/>
  <c r="EM303" s="1"/>
  <c r="EL299"/>
  <c r="EN299" s="1"/>
  <c r="EL295"/>
  <c r="EM295" s="1"/>
  <c r="EL291"/>
  <c r="EM291" s="1"/>
  <c r="EL287"/>
  <c r="EL283"/>
  <c r="EM283" s="1"/>
  <c r="EL279"/>
  <c r="EM279" s="1"/>
  <c r="EL275"/>
  <c r="EL271"/>
  <c r="EM271" s="1"/>
  <c r="EL267"/>
  <c r="EJ263"/>
  <c r="EL263" s="1"/>
  <c r="EN263" s="1"/>
  <c r="DB263"/>
  <c r="EL259"/>
  <c r="EM259" s="1"/>
  <c r="EL255"/>
  <c r="EM255" s="1"/>
  <c r="EL251"/>
  <c r="EN251" s="1"/>
  <c r="EL247"/>
  <c r="EM247" s="1"/>
  <c r="EL243"/>
  <c r="EM243" s="1"/>
  <c r="EL239"/>
  <c r="EL235"/>
  <c r="EM235" s="1"/>
  <c r="EL231"/>
  <c r="EM231" s="1"/>
  <c r="EL172"/>
  <c r="EM172" s="1"/>
  <c r="EL168"/>
  <c r="EM168" s="1"/>
  <c r="EL164"/>
  <c r="EM164" s="1"/>
  <c r="EL160"/>
  <c r="EM160" s="1"/>
  <c r="EL156"/>
  <c r="EN156" s="1"/>
  <c r="EL152"/>
  <c r="EM152" s="1"/>
  <c r="EL148"/>
  <c r="EM148" s="1"/>
  <c r="EL144"/>
  <c r="EM144" s="1"/>
  <c r="EL140"/>
  <c r="EM140" s="1"/>
  <c r="EL136"/>
  <c r="EM136" s="1"/>
  <c r="EL225"/>
  <c r="EM225" s="1"/>
  <c r="EL222"/>
  <c r="EM222" s="1"/>
  <c r="EL221"/>
  <c r="EM221" s="1"/>
  <c r="EL217"/>
  <c r="EM217" s="1"/>
  <c r="EL209"/>
  <c r="EM209" s="1"/>
  <c r="EL206"/>
  <c r="EM206" s="1"/>
  <c r="EL205"/>
  <c r="EM205" s="1"/>
  <c r="EL202"/>
  <c r="EM202" s="1"/>
  <c r="EL201"/>
  <c r="EM201" s="1"/>
  <c r="EL198"/>
  <c r="EM198" s="1"/>
  <c r="EL197"/>
  <c r="EM197" s="1"/>
  <c r="EL194"/>
  <c r="EM194" s="1"/>
  <c r="EL193"/>
  <c r="EM193" s="1"/>
  <c r="EL190"/>
  <c r="EM190" s="1"/>
  <c r="EL189"/>
  <c r="EM189" s="1"/>
  <c r="EL186"/>
  <c r="EM186" s="1"/>
  <c r="EL185"/>
  <c r="EM185" s="1"/>
  <c r="EL182"/>
  <c r="EM182" s="1"/>
  <c r="EL181"/>
  <c r="EM181" s="1"/>
  <c r="EL177"/>
  <c r="EM177" s="1"/>
  <c r="EN141"/>
  <c r="DB199"/>
  <c r="DB151"/>
  <c r="EL138"/>
  <c r="EM138" s="1"/>
  <c r="EL135"/>
  <c r="EM135" s="1"/>
  <c r="EL134"/>
  <c r="EM134" s="1"/>
  <c r="DB166"/>
  <c r="DC134"/>
  <c r="EL227"/>
  <c r="EM227" s="1"/>
  <c r="EL223"/>
  <c r="EM223" s="1"/>
  <c r="EL219"/>
  <c r="EM219" s="1"/>
  <c r="EL215"/>
  <c r="EM215" s="1"/>
  <c r="EL211"/>
  <c r="EM211" s="1"/>
  <c r="EL207"/>
  <c r="EM207" s="1"/>
  <c r="EL203"/>
  <c r="EM203" s="1"/>
  <c r="EL199"/>
  <c r="EM199" s="1"/>
  <c r="EL195"/>
  <c r="EM195" s="1"/>
  <c r="EL191"/>
  <c r="EM191" s="1"/>
  <c r="EL187"/>
  <c r="EM187" s="1"/>
  <c r="EL183"/>
  <c r="EM183" s="1"/>
  <c r="DB177"/>
  <c r="DB141"/>
  <c r="EN210"/>
  <c r="EI129"/>
  <c r="DC129"/>
  <c r="EI117"/>
  <c r="DC117"/>
  <c r="EI105"/>
  <c r="DC105"/>
  <c r="EI93"/>
  <c r="DC93"/>
  <c r="EI81"/>
  <c r="DC81"/>
  <c r="EI69"/>
  <c r="DC69"/>
  <c r="EI133"/>
  <c r="DC133"/>
  <c r="EI131"/>
  <c r="DC131"/>
  <c r="EI127"/>
  <c r="DC127"/>
  <c r="EI123"/>
  <c r="DC123"/>
  <c r="EI119"/>
  <c r="DC119"/>
  <c r="EI115"/>
  <c r="DC115"/>
  <c r="EI111"/>
  <c r="DC111"/>
  <c r="EI107"/>
  <c r="DC107"/>
  <c r="EI103"/>
  <c r="DC103"/>
  <c r="EI99"/>
  <c r="DC99"/>
  <c r="EI95"/>
  <c r="DC95"/>
  <c r="EI91"/>
  <c r="DC91"/>
  <c r="EI87"/>
  <c r="DC87"/>
  <c r="EI83"/>
  <c r="DC83"/>
  <c r="EI79"/>
  <c r="DC79"/>
  <c r="EI75"/>
  <c r="DC75"/>
  <c r="EI71"/>
  <c r="DC71"/>
  <c r="EI67"/>
  <c r="DC67"/>
  <c r="EI63"/>
  <c r="DC63"/>
  <c r="EI59"/>
  <c r="DC59"/>
  <c r="EI55"/>
  <c r="DC55"/>
  <c r="EI51"/>
  <c r="DC51"/>
  <c r="EI47"/>
  <c r="DC47"/>
  <c r="EI43"/>
  <c r="DC43"/>
  <c r="EI37"/>
  <c r="DC37"/>
  <c r="EI33"/>
  <c r="DC33"/>
  <c r="EI29"/>
  <c r="DC29"/>
  <c r="EI25"/>
  <c r="DC25"/>
  <c r="DC21"/>
  <c r="EI21"/>
  <c r="EI17"/>
  <c r="DC17"/>
  <c r="EI259"/>
  <c r="DC259"/>
  <c r="EI255"/>
  <c r="DC255"/>
  <c r="EI251"/>
  <c r="DC251"/>
  <c r="EI247"/>
  <c r="DC247"/>
  <c r="EI243"/>
  <c r="DC243"/>
  <c r="EI239"/>
  <c r="DC239"/>
  <c r="EI235"/>
  <c r="DC235"/>
  <c r="EI231"/>
  <c r="DC231"/>
  <c r="EI227"/>
  <c r="DC227"/>
  <c r="EI223"/>
  <c r="DC223"/>
  <c r="EI219"/>
  <c r="DC219"/>
  <c r="EI215"/>
  <c r="DC215"/>
  <c r="EI211"/>
  <c r="DC211"/>
  <c r="EI207"/>
  <c r="DC207"/>
  <c r="EI203"/>
  <c r="DC203"/>
  <c r="EI199"/>
  <c r="DC199"/>
  <c r="EI195"/>
  <c r="DC195"/>
  <c r="EI191"/>
  <c r="DC191"/>
  <c r="EI187"/>
  <c r="DC187"/>
  <c r="EI183"/>
  <c r="DC183"/>
  <c r="EI179"/>
  <c r="DC179"/>
  <c r="EI175"/>
  <c r="DC175"/>
  <c r="EI171"/>
  <c r="DC171"/>
  <c r="EI167"/>
  <c r="DC167"/>
  <c r="EI163"/>
  <c r="DC163"/>
  <c r="EI159"/>
  <c r="DC159"/>
  <c r="EI155"/>
  <c r="DC155"/>
  <c r="EI151"/>
  <c r="DC151"/>
  <c r="EI147"/>
  <c r="DC147"/>
  <c r="EI143"/>
  <c r="DC143"/>
  <c r="EI139"/>
  <c r="DC139"/>
  <c r="EI135"/>
  <c r="DC135"/>
  <c r="DC256"/>
  <c r="DC248"/>
  <c r="DC240"/>
  <c r="DC232"/>
  <c r="DC224"/>
  <c r="DC216"/>
  <c r="DC208"/>
  <c r="DC200"/>
  <c r="DC192"/>
  <c r="DC184"/>
  <c r="DC176"/>
  <c r="DC168"/>
  <c r="DC160"/>
  <c r="DC152"/>
  <c r="DC144"/>
  <c r="DC136"/>
  <c r="DC128"/>
  <c r="DC120"/>
  <c r="DC112"/>
  <c r="DC104"/>
  <c r="DC96"/>
  <c r="EI92"/>
  <c r="DC92"/>
  <c r="EI84"/>
  <c r="DC84"/>
  <c r="EI80"/>
  <c r="DC80"/>
  <c r="EI76"/>
  <c r="DC76"/>
  <c r="EI72"/>
  <c r="DC72"/>
  <c r="EI68"/>
  <c r="DC68"/>
  <c r="EI64"/>
  <c r="DC64"/>
  <c r="EI60"/>
  <c r="DC60"/>
  <c r="EI56"/>
  <c r="DC56"/>
  <c r="EI52"/>
  <c r="DC52"/>
  <c r="EI48"/>
  <c r="DC48"/>
  <c r="EI44"/>
  <c r="DC44"/>
  <c r="EI40"/>
  <c r="DC40"/>
  <c r="EI34"/>
  <c r="DC34"/>
  <c r="EI30"/>
  <c r="DC30"/>
  <c r="EI26"/>
  <c r="DC26"/>
  <c r="EI22"/>
  <c r="DC22"/>
  <c r="EI18"/>
  <c r="DC18"/>
  <c r="DC445"/>
  <c r="DC443"/>
  <c r="DC441"/>
  <c r="DC439"/>
  <c r="DC437"/>
  <c r="DC435"/>
  <c r="DC433"/>
  <c r="DC431"/>
  <c r="DC429"/>
  <c r="DC427"/>
  <c r="DC425"/>
  <c r="DC423"/>
  <c r="DC421"/>
  <c r="DC419"/>
  <c r="DC417"/>
  <c r="DC415"/>
  <c r="DC413"/>
  <c r="DC411"/>
  <c r="DC409"/>
  <c r="DC407"/>
  <c r="DC405"/>
  <c r="DC403"/>
  <c r="DC401"/>
  <c r="DC399"/>
  <c r="DC397"/>
  <c r="DC395"/>
  <c r="DC393"/>
  <c r="DC391"/>
  <c r="DC389"/>
  <c r="DC387"/>
  <c r="DC385"/>
  <c r="DC383"/>
  <c r="DC381"/>
  <c r="DC379"/>
  <c r="DC377"/>
  <c r="DC375"/>
  <c r="DC373"/>
  <c r="DC371"/>
  <c r="DC369"/>
  <c r="DC367"/>
  <c r="DC365"/>
  <c r="DC363"/>
  <c r="DC361"/>
  <c r="DC359"/>
  <c r="DC357"/>
  <c r="DC355"/>
  <c r="DC353"/>
  <c r="DC351"/>
  <c r="DC349"/>
  <c r="DC347"/>
  <c r="DC345"/>
  <c r="DC343"/>
  <c r="DC341"/>
  <c r="DC339"/>
  <c r="DC337"/>
  <c r="DC335"/>
  <c r="DC333"/>
  <c r="DC331"/>
  <c r="DC329"/>
  <c r="DC327"/>
  <c r="DC325"/>
  <c r="DC323"/>
  <c r="DC321"/>
  <c r="DC319"/>
  <c r="DC317"/>
  <c r="DC315"/>
  <c r="DC313"/>
  <c r="DC311"/>
  <c r="DC309"/>
  <c r="DC307"/>
  <c r="DC305"/>
  <c r="DC303"/>
  <c r="DC301"/>
  <c r="DC299"/>
  <c r="DC297"/>
  <c r="DC295"/>
  <c r="DC293"/>
  <c r="DC291"/>
  <c r="DC289"/>
  <c r="DC287"/>
  <c r="DC285"/>
  <c r="DC283"/>
  <c r="DC281"/>
  <c r="DC279"/>
  <c r="DC277"/>
  <c r="DC275"/>
  <c r="DC273"/>
  <c r="DC271"/>
  <c r="DC269"/>
  <c r="DC267"/>
  <c r="DC265"/>
  <c r="DC263"/>
  <c r="DC258"/>
  <c r="DC250"/>
  <c r="DC242"/>
  <c r="DC234"/>
  <c r="DC226"/>
  <c r="DC218"/>
  <c r="DC210"/>
  <c r="DC202"/>
  <c r="DC194"/>
  <c r="DC186"/>
  <c r="DC178"/>
  <c r="DC170"/>
  <c r="DC162"/>
  <c r="DC154"/>
  <c r="DC146"/>
  <c r="DC138"/>
  <c r="DC130"/>
  <c r="DC122"/>
  <c r="DC114"/>
  <c r="DC106"/>
  <c r="DC98"/>
  <c r="EI121"/>
  <c r="DC121"/>
  <c r="EI109"/>
  <c r="DC109"/>
  <c r="EI97"/>
  <c r="DC97"/>
  <c r="EI85"/>
  <c r="DC85"/>
  <c r="EI73"/>
  <c r="DC73"/>
  <c r="EI61"/>
  <c r="DC61"/>
  <c r="EI57"/>
  <c r="DC57"/>
  <c r="EI53"/>
  <c r="DC53"/>
  <c r="EI49"/>
  <c r="DC49"/>
  <c r="EI45"/>
  <c r="DC45"/>
  <c r="EI41"/>
  <c r="DC41"/>
  <c r="EI35"/>
  <c r="DC35"/>
  <c r="EI31"/>
  <c r="DC31"/>
  <c r="EI27"/>
  <c r="DC27"/>
  <c r="EI23"/>
  <c r="DC23"/>
  <c r="DC19"/>
  <c r="EI19"/>
  <c r="DC15"/>
  <c r="EI15"/>
  <c r="EI261"/>
  <c r="DC261"/>
  <c r="EI257"/>
  <c r="DC257"/>
  <c r="EI253"/>
  <c r="DC253"/>
  <c r="EI249"/>
  <c r="DC249"/>
  <c r="EI245"/>
  <c r="DC245"/>
  <c r="EI241"/>
  <c r="DC241"/>
  <c r="EI237"/>
  <c r="DC237"/>
  <c r="EI233"/>
  <c r="DC233"/>
  <c r="EI229"/>
  <c r="DC229"/>
  <c r="EI225"/>
  <c r="DC225"/>
  <c r="EI221"/>
  <c r="DC221"/>
  <c r="EI217"/>
  <c r="DC217"/>
  <c r="EI213"/>
  <c r="DC213"/>
  <c r="EI209"/>
  <c r="DC209"/>
  <c r="EI205"/>
  <c r="DC205"/>
  <c r="EI201"/>
  <c r="DC201"/>
  <c r="EI197"/>
  <c r="DC197"/>
  <c r="EI193"/>
  <c r="DC193"/>
  <c r="EI189"/>
  <c r="DC189"/>
  <c r="EI185"/>
  <c r="DC185"/>
  <c r="EI181"/>
  <c r="DC181"/>
  <c r="EI177"/>
  <c r="DC177"/>
  <c r="EI173"/>
  <c r="DC173"/>
  <c r="EI169"/>
  <c r="DC169"/>
  <c r="EI165"/>
  <c r="DC165"/>
  <c r="EI161"/>
  <c r="DC161"/>
  <c r="EI157"/>
  <c r="DC157"/>
  <c r="EI153"/>
  <c r="DC153"/>
  <c r="EI149"/>
  <c r="DC149"/>
  <c r="EI145"/>
  <c r="DC145"/>
  <c r="EI141"/>
  <c r="DC141"/>
  <c r="EI137"/>
  <c r="DC137"/>
  <c r="DC260"/>
  <c r="DC252"/>
  <c r="DC244"/>
  <c r="DC236"/>
  <c r="DC228"/>
  <c r="DC220"/>
  <c r="DC212"/>
  <c r="DC204"/>
  <c r="DC196"/>
  <c r="DC188"/>
  <c r="DC180"/>
  <c r="DC172"/>
  <c r="DC164"/>
  <c r="DC156"/>
  <c r="DC148"/>
  <c r="DC140"/>
  <c r="DC132"/>
  <c r="DC124"/>
  <c r="DC116"/>
  <c r="DC108"/>
  <c r="DC100"/>
  <c r="DC88"/>
  <c r="EI125"/>
  <c r="DC125"/>
  <c r="EI113"/>
  <c r="DC113"/>
  <c r="EI101"/>
  <c r="DC101"/>
  <c r="EI89"/>
  <c r="DC89"/>
  <c r="EI77"/>
  <c r="DC77"/>
  <c r="EI65"/>
  <c r="DC65"/>
  <c r="EI94"/>
  <c r="DC94"/>
  <c r="EI86"/>
  <c r="DC86"/>
  <c r="EI82"/>
  <c r="DC82"/>
  <c r="EI78"/>
  <c r="DC78"/>
  <c r="EI74"/>
  <c r="DC74"/>
  <c r="EI70"/>
  <c r="DC70"/>
  <c r="EI66"/>
  <c r="DC66"/>
  <c r="EI62"/>
  <c r="DC62"/>
  <c r="EI58"/>
  <c r="DC58"/>
  <c r="EI54"/>
  <c r="DC54"/>
  <c r="EI50"/>
  <c r="DC50"/>
  <c r="EI46"/>
  <c r="DC46"/>
  <c r="EI42"/>
  <c r="DC42"/>
  <c r="EI36"/>
  <c r="DC36"/>
  <c r="EI32"/>
  <c r="DC32"/>
  <c r="EI28"/>
  <c r="DC28"/>
  <c r="EI24"/>
  <c r="DC24"/>
  <c r="EI20"/>
  <c r="DC20"/>
  <c r="DC16"/>
  <c r="EI16"/>
  <c r="DC446"/>
  <c r="DC444"/>
  <c r="DC442"/>
  <c r="DC440"/>
  <c r="DC438"/>
  <c r="DC436"/>
  <c r="DC434"/>
  <c r="DC432"/>
  <c r="DC430"/>
  <c r="DC428"/>
  <c r="DC426"/>
  <c r="DC424"/>
  <c r="DC422"/>
  <c r="DC420"/>
  <c r="DC418"/>
  <c r="DC416"/>
  <c r="DC414"/>
  <c r="DC412"/>
  <c r="DC410"/>
  <c r="DC408"/>
  <c r="DC406"/>
  <c r="DC404"/>
  <c r="DC402"/>
  <c r="DC400"/>
  <c r="DC398"/>
  <c r="DC396"/>
  <c r="DC394"/>
  <c r="DC392"/>
  <c r="DC390"/>
  <c r="DC388"/>
  <c r="DC386"/>
  <c r="DC384"/>
  <c r="DC382"/>
  <c r="DC380"/>
  <c r="DC378"/>
  <c r="DC376"/>
  <c r="DC374"/>
  <c r="DC372"/>
  <c r="DC370"/>
  <c r="DC368"/>
  <c r="DC366"/>
  <c r="DC364"/>
  <c r="DC362"/>
  <c r="DC360"/>
  <c r="DC358"/>
  <c r="DC356"/>
  <c r="DC354"/>
  <c r="DC352"/>
  <c r="DC350"/>
  <c r="DC348"/>
  <c r="DC346"/>
  <c r="DC344"/>
  <c r="DC342"/>
  <c r="DC340"/>
  <c r="DC338"/>
  <c r="DC336"/>
  <c r="DC334"/>
  <c r="DC332"/>
  <c r="DC330"/>
  <c r="DC328"/>
  <c r="DC326"/>
  <c r="DC324"/>
  <c r="DC322"/>
  <c r="DC320"/>
  <c r="DC318"/>
  <c r="DC316"/>
  <c r="DC314"/>
  <c r="DC312"/>
  <c r="DC310"/>
  <c r="DC308"/>
  <c r="DC306"/>
  <c r="DC304"/>
  <c r="DC302"/>
  <c r="DC300"/>
  <c r="DC298"/>
  <c r="DC296"/>
  <c r="DC294"/>
  <c r="DC292"/>
  <c r="DC290"/>
  <c r="DC288"/>
  <c r="DC286"/>
  <c r="DC284"/>
  <c r="DC282"/>
  <c r="DC280"/>
  <c r="DC278"/>
  <c r="DC276"/>
  <c r="DC274"/>
  <c r="DC272"/>
  <c r="DC270"/>
  <c r="DC268"/>
  <c r="DC266"/>
  <c r="DC264"/>
  <c r="DC262"/>
  <c r="DC254"/>
  <c r="DC246"/>
  <c r="DC238"/>
  <c r="DC230"/>
  <c r="DC222"/>
  <c r="DC214"/>
  <c r="DC206"/>
  <c r="DC198"/>
  <c r="DC190"/>
  <c r="DC182"/>
  <c r="DC174"/>
  <c r="DC166"/>
  <c r="DC158"/>
  <c r="DC150"/>
  <c r="DC142"/>
  <c r="DC126"/>
  <c r="DC118"/>
  <c r="DC110"/>
  <c r="DC102"/>
  <c r="DC90"/>
  <c r="EN354"/>
  <c r="EL446"/>
  <c r="EM446" s="1"/>
  <c r="EL442"/>
  <c r="EM442" s="1"/>
  <c r="EL438"/>
  <c r="EM438" s="1"/>
  <c r="EL434"/>
  <c r="EM434" s="1"/>
  <c r="EL430"/>
  <c r="EM430" s="1"/>
  <c r="EL426"/>
  <c r="EM426" s="1"/>
  <c r="EL422"/>
  <c r="EM422" s="1"/>
  <c r="EL418"/>
  <c r="EM418" s="1"/>
  <c r="EL414"/>
  <c r="EM414" s="1"/>
  <c r="EL410"/>
  <c r="EM410" s="1"/>
  <c r="EL406"/>
  <c r="EM406" s="1"/>
  <c r="EL402"/>
  <c r="EM402" s="1"/>
  <c r="EL398"/>
  <c r="EM398" s="1"/>
  <c r="EL394"/>
  <c r="EM394" s="1"/>
  <c r="EL390"/>
  <c r="EM390" s="1"/>
  <c r="EL386"/>
  <c r="EM386" s="1"/>
  <c r="EL382"/>
  <c r="EM382" s="1"/>
  <c r="EL378"/>
  <c r="EM378" s="1"/>
  <c r="EL374"/>
  <c r="EM374" s="1"/>
  <c r="EL370"/>
  <c r="EM370" s="1"/>
  <c r="EL366"/>
  <c r="EM366" s="1"/>
  <c r="EL362"/>
  <c r="EM362" s="1"/>
  <c r="EL316"/>
  <c r="EM316" s="1"/>
  <c r="EL300"/>
  <c r="EM300" s="1"/>
  <c r="EM262"/>
  <c r="EL308"/>
  <c r="EM308" s="1"/>
  <c r="EN242"/>
  <c r="EN151"/>
  <c r="EL236"/>
  <c r="EM236" s="1"/>
  <c r="EL220"/>
  <c r="EM220" s="1"/>
  <c r="EN177"/>
  <c r="EL232"/>
  <c r="EM232" s="1"/>
  <c r="EL216"/>
  <c r="EN94"/>
  <c r="EN83"/>
  <c r="L535" i="22"/>
  <c r="L519"/>
  <c r="L422"/>
  <c r="L470"/>
  <c r="L438"/>
  <c r="CF568"/>
  <c r="BT503"/>
  <c r="AB503"/>
  <c r="AD503" s="1"/>
  <c r="CJ503"/>
  <c r="CL503" s="1"/>
  <c r="CG568"/>
  <c r="CK568" s="1"/>
  <c r="CI503"/>
  <c r="BQ503"/>
  <c r="CF503"/>
  <c r="AA568"/>
  <c r="AP568"/>
  <c r="CI568"/>
  <c r="BR503"/>
  <c r="CG503"/>
  <c r="CK503" s="1"/>
  <c r="AB568"/>
  <c r="AQ568"/>
  <c r="AS568" s="1"/>
  <c r="CJ568"/>
  <c r="BR568"/>
  <c r="BU568"/>
  <c r="BW568" s="1"/>
  <c r="BQ568"/>
  <c r="BT568"/>
  <c r="BC568"/>
  <c r="BF568"/>
  <c r="BH568" s="1"/>
  <c r="BB568"/>
  <c r="BE568"/>
  <c r="BF503"/>
  <c r="BH503" s="1"/>
  <c r="BE503"/>
  <c r="BC503"/>
  <c r="BB503"/>
  <c r="AP503"/>
  <c r="AN503"/>
  <c r="AM503"/>
  <c r="AN568"/>
  <c r="AM568"/>
  <c r="W568"/>
  <c r="V568"/>
  <c r="W503"/>
  <c r="V503"/>
  <c r="AA503"/>
  <c r="K568"/>
  <c r="M568" s="1"/>
  <c r="J568"/>
  <c r="F568"/>
  <c r="E568"/>
  <c r="J503"/>
  <c r="F503"/>
  <c r="E503"/>
  <c r="AD568"/>
  <c r="L502"/>
  <c r="AC502"/>
  <c r="AR502"/>
  <c r="BG502"/>
  <c r="BV502"/>
  <c r="CK502"/>
  <c r="K503"/>
  <c r="M503" s="1"/>
  <c r="AQ503"/>
  <c r="AS503" s="1"/>
  <c r="BU503"/>
  <c r="BW503" s="1"/>
  <c r="L551"/>
  <c r="AC551"/>
  <c r="AR551"/>
  <c r="BG551"/>
  <c r="BV551"/>
  <c r="CK551"/>
  <c r="AD502"/>
  <c r="BH502"/>
  <c r="CL502"/>
  <c r="M551"/>
  <c r="AD551"/>
  <c r="AS551"/>
  <c r="BH551"/>
  <c r="BW551"/>
  <c r="CL551"/>
  <c r="EN199" i="1" l="1"/>
  <c r="EN171"/>
  <c r="EN93"/>
  <c r="EN273"/>
  <c r="EN227"/>
  <c r="EN107"/>
  <c r="EN165"/>
  <c r="EM97"/>
  <c r="EN245"/>
  <c r="EN270"/>
  <c r="EM133"/>
  <c r="EM299"/>
  <c r="EN100"/>
  <c r="BV568" i="22"/>
  <c r="BV503"/>
  <c r="EM105" i="1"/>
  <c r="BG568" i="22"/>
  <c r="BG503"/>
  <c r="EN358" i="1"/>
  <c r="EN174"/>
  <c r="EM113"/>
  <c r="EN264"/>
  <c r="EN155"/>
  <c r="EN272"/>
  <c r="EN288"/>
  <c r="EN265"/>
  <c r="EN166"/>
  <c r="AR568" i="22"/>
  <c r="BQ569"/>
  <c r="EM251" i="1"/>
  <c r="EM263"/>
  <c r="EN92"/>
  <c r="EN123"/>
  <c r="EN217"/>
  <c r="EM337"/>
  <c r="EN228"/>
  <c r="EM101"/>
  <c r="EN75"/>
  <c r="EN116"/>
  <c r="EN321"/>
  <c r="EN320"/>
  <c r="EN298"/>
  <c r="EN80"/>
  <c r="BT569" i="22"/>
  <c r="CG569"/>
  <c r="CJ569"/>
  <c r="AC503"/>
  <c r="V569"/>
  <c r="EN41" i="1"/>
  <c r="EN303"/>
  <c r="EM58"/>
  <c r="EM156"/>
  <c r="AC568" i="22"/>
  <c r="EN53" i="1"/>
  <c r="EN98"/>
  <c r="EN154"/>
  <c r="EN95"/>
  <c r="EN179"/>
  <c r="EN284"/>
  <c r="EN72"/>
  <c r="EN226"/>
  <c r="EN214"/>
  <c r="EN246"/>
  <c r="EM336"/>
  <c r="EN336"/>
  <c r="CF569" i="22"/>
  <c r="CL568"/>
  <c r="AM569"/>
  <c r="EM36" i="1"/>
  <c r="EN132"/>
  <c r="EN108"/>
  <c r="EN260"/>
  <c r="AA569" i="22"/>
  <c r="AP569"/>
  <c r="EN52" i="1"/>
  <c r="EN64"/>
  <c r="EN182"/>
  <c r="EN335"/>
  <c r="EN198"/>
  <c r="EM249"/>
  <c r="EN249"/>
  <c r="EM115"/>
  <c r="EN115"/>
  <c r="EM269"/>
  <c r="EN269"/>
  <c r="EN275"/>
  <c r="EM275"/>
  <c r="EN239"/>
  <c r="EM239"/>
  <c r="EN267"/>
  <c r="EM267"/>
  <c r="EN287"/>
  <c r="EM287"/>
  <c r="EN216"/>
  <c r="EM216"/>
  <c r="BF569" i="22"/>
  <c r="BH569" s="1"/>
  <c r="BC569"/>
  <c r="J569"/>
  <c r="AB569"/>
  <c r="AD569" s="1"/>
  <c r="BR569"/>
  <c r="BB569"/>
  <c r="CI569"/>
  <c r="BE569"/>
  <c r="E569"/>
  <c r="F569"/>
  <c r="AR503"/>
  <c r="AN569"/>
  <c r="W569"/>
  <c r="L568"/>
  <c r="L503"/>
  <c r="BU569"/>
  <c r="BW569" s="1"/>
  <c r="AQ569"/>
  <c r="AS569" s="1"/>
  <c r="K569"/>
  <c r="M569" s="1"/>
  <c r="CN14" i="1"/>
  <c r="CN15"/>
  <c r="CN16"/>
  <c r="CN17"/>
  <c r="CN18"/>
  <c r="CN19"/>
  <c r="CN20"/>
  <c r="CN21"/>
  <c r="CN22"/>
  <c r="CN23"/>
  <c r="CN24"/>
  <c r="CN25"/>
  <c r="CN26"/>
  <c r="CN27"/>
  <c r="CN28"/>
  <c r="CN29"/>
  <c r="CN30"/>
  <c r="CN31"/>
  <c r="CN32"/>
  <c r="CN33"/>
  <c r="CN34"/>
  <c r="CN35"/>
  <c r="CN36"/>
  <c r="CN37"/>
  <c r="CN40"/>
  <c r="CN41"/>
  <c r="CN42"/>
  <c r="CN43"/>
  <c r="CN44"/>
  <c r="CN45"/>
  <c r="CN46"/>
  <c r="CN47"/>
  <c r="CN48"/>
  <c r="CN49"/>
  <c r="CN50"/>
  <c r="CN51"/>
  <c r="CN52"/>
  <c r="CN53"/>
  <c r="CN54"/>
  <c r="CN55"/>
  <c r="CN56"/>
  <c r="CN57"/>
  <c r="CN58"/>
  <c r="CN59"/>
  <c r="CN60"/>
  <c r="CN61"/>
  <c r="CN62"/>
  <c r="CN63"/>
  <c r="CN64"/>
  <c r="CN65"/>
  <c r="CN66"/>
  <c r="CN67"/>
  <c r="CN68"/>
  <c r="CN69"/>
  <c r="CN70"/>
  <c r="CN71"/>
  <c r="CN72"/>
  <c r="CN73"/>
  <c r="CN74"/>
  <c r="CN75"/>
  <c r="CN76"/>
  <c r="CN77"/>
  <c r="CN78"/>
  <c r="CN79"/>
  <c r="CN80"/>
  <c r="CN81"/>
  <c r="CN82"/>
  <c r="CN83"/>
  <c r="CN84"/>
  <c r="CN85"/>
  <c r="CN86"/>
  <c r="CN87"/>
  <c r="CN88"/>
  <c r="CN89"/>
  <c r="CN90"/>
  <c r="CN91"/>
  <c r="CN92"/>
  <c r="CN94"/>
  <c r="CN95"/>
  <c r="CN96"/>
  <c r="CN98"/>
  <c r="CN99"/>
  <c r="CN102"/>
  <c r="CN103"/>
  <c r="CN104"/>
  <c r="CN105"/>
  <c r="CN106"/>
  <c r="CN107"/>
  <c r="CN109"/>
  <c r="CN110"/>
  <c r="CN111"/>
  <c r="CN112"/>
  <c r="CN113"/>
  <c r="CN114"/>
  <c r="CN116"/>
  <c r="CN120"/>
  <c r="CN121"/>
  <c r="CN122"/>
  <c r="CN123"/>
  <c r="CN124"/>
  <c r="CN125"/>
  <c r="CN126"/>
  <c r="CN127"/>
  <c r="CN128"/>
  <c r="CN129"/>
  <c r="CN130"/>
  <c r="CN131"/>
  <c r="CN132"/>
  <c r="CN133"/>
  <c r="CN134"/>
  <c r="CN135"/>
  <c r="CN136"/>
  <c r="CN137"/>
  <c r="CN138"/>
  <c r="CN139"/>
  <c r="CN140"/>
  <c r="CN141"/>
  <c r="CN142"/>
  <c r="CN143"/>
  <c r="CN144"/>
  <c r="CN145"/>
  <c r="CN146"/>
  <c r="CN147"/>
  <c r="CN148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N172"/>
  <c r="CN173"/>
  <c r="CN174"/>
  <c r="CN175"/>
  <c r="CN176"/>
  <c r="CN177"/>
  <c r="CN178"/>
  <c r="CN179"/>
  <c r="CN180"/>
  <c r="CN181"/>
  <c r="CN182"/>
  <c r="CN183"/>
  <c r="CN184"/>
  <c r="CN185"/>
  <c r="CN186"/>
  <c r="CN187"/>
  <c r="CN188"/>
  <c r="CN189"/>
  <c r="CN190"/>
  <c r="CN191"/>
  <c r="CN192"/>
  <c r="CN193"/>
  <c r="CN194"/>
  <c r="CN195"/>
  <c r="CN196"/>
  <c r="CN197"/>
  <c r="CN198"/>
  <c r="CN199"/>
  <c r="CN200"/>
  <c r="CN201"/>
  <c r="CN202"/>
  <c r="CN203"/>
  <c r="CN204"/>
  <c r="CN205"/>
  <c r="CN206"/>
  <c r="CN207"/>
  <c r="CN208"/>
  <c r="CN209"/>
  <c r="CN210"/>
  <c r="CN211"/>
  <c r="CN212"/>
  <c r="CN213"/>
  <c r="CN214"/>
  <c r="CN215"/>
  <c r="CN216"/>
  <c r="CN217"/>
  <c r="CN218"/>
  <c r="CN219"/>
  <c r="CN220"/>
  <c r="CN221"/>
  <c r="CN222"/>
  <c r="CN223"/>
  <c r="CN224"/>
  <c r="CN225"/>
  <c r="CN226"/>
  <c r="CN227"/>
  <c r="CN228"/>
  <c r="CN229"/>
  <c r="CN230"/>
  <c r="CN231"/>
  <c r="CN232"/>
  <c r="CN233"/>
  <c r="CN234"/>
  <c r="CN235"/>
  <c r="CN236"/>
  <c r="CN237"/>
  <c r="CN238"/>
  <c r="CN239"/>
  <c r="CN240"/>
  <c r="CN241"/>
  <c r="CN242"/>
  <c r="CN243"/>
  <c r="CN244"/>
  <c r="CN245"/>
  <c r="CN246"/>
  <c r="CN247"/>
  <c r="CN248"/>
  <c r="CN249"/>
  <c r="CN250"/>
  <c r="CN251"/>
  <c r="CN252"/>
  <c r="CN253"/>
  <c r="CN254"/>
  <c r="CN255"/>
  <c r="CN256"/>
  <c r="CN257"/>
  <c r="CN258"/>
  <c r="CN259"/>
  <c r="CN260"/>
  <c r="CN261"/>
  <c r="CN262"/>
  <c r="CN263"/>
  <c r="CN264"/>
  <c r="CN265"/>
  <c r="CN266"/>
  <c r="CN267"/>
  <c r="CN268"/>
  <c r="CN269"/>
  <c r="CN270"/>
  <c r="CN271"/>
  <c r="CN272"/>
  <c r="CN273"/>
  <c r="CN274"/>
  <c r="CN275"/>
  <c r="CN276"/>
  <c r="CN277"/>
  <c r="CN278"/>
  <c r="CN279"/>
  <c r="CN280"/>
  <c r="CN281"/>
  <c r="CN282"/>
  <c r="CN283"/>
  <c r="CN284"/>
  <c r="CN285"/>
  <c r="CN286"/>
  <c r="CN287"/>
  <c r="CN288"/>
  <c r="CN289"/>
  <c r="CN290"/>
  <c r="CN291"/>
  <c r="CN292"/>
  <c r="CN293"/>
  <c r="CN294"/>
  <c r="CN295"/>
  <c r="CN296"/>
  <c r="CN297"/>
  <c r="CN298"/>
  <c r="CN299"/>
  <c r="CN300"/>
  <c r="CN301"/>
  <c r="CN302"/>
  <c r="CN303"/>
  <c r="CN304"/>
  <c r="CN305"/>
  <c r="CN306"/>
  <c r="CN307"/>
  <c r="CN308"/>
  <c r="CN309"/>
  <c r="CN310"/>
  <c r="CN311"/>
  <c r="CN312"/>
  <c r="CN313"/>
  <c r="CN314"/>
  <c r="CN315"/>
  <c r="CN316"/>
  <c r="CN317"/>
  <c r="CN318"/>
  <c r="CN319"/>
  <c r="CN320"/>
  <c r="CN321"/>
  <c r="CN322"/>
  <c r="CN323"/>
  <c r="CN324"/>
  <c r="CN325"/>
  <c r="CN326"/>
  <c r="CN327"/>
  <c r="CN328"/>
  <c r="CN329"/>
  <c r="CN330"/>
  <c r="CN331"/>
  <c r="CN332"/>
  <c r="CN333"/>
  <c r="CN334"/>
  <c r="CN335"/>
  <c r="CN336"/>
  <c r="CN337"/>
  <c r="CN338"/>
  <c r="CN339"/>
  <c r="CN340"/>
  <c r="CN341"/>
  <c r="CN342"/>
  <c r="CN343"/>
  <c r="CN344"/>
  <c r="CN345"/>
  <c r="CN346"/>
  <c r="CN347"/>
  <c r="CN348"/>
  <c r="CN349"/>
  <c r="CN350"/>
  <c r="CN351"/>
  <c r="CN352"/>
  <c r="CN353"/>
  <c r="CN354"/>
  <c r="CN355"/>
  <c r="CN356"/>
  <c r="CN357"/>
  <c r="CN358"/>
  <c r="CN359"/>
  <c r="CN360"/>
  <c r="CN361"/>
  <c r="CN362"/>
  <c r="CN363"/>
  <c r="CK100"/>
  <c r="CO100" s="1"/>
  <c r="CL100"/>
  <c r="CM100"/>
  <c r="CK101"/>
  <c r="CO101" s="1"/>
  <c r="CL101"/>
  <c r="CM101"/>
  <c r="CK102"/>
  <c r="CO102" s="1"/>
  <c r="CL102"/>
  <c r="CM102"/>
  <c r="CK103"/>
  <c r="CO103" s="1"/>
  <c r="CL103"/>
  <c r="CM103"/>
  <c r="CK104"/>
  <c r="CO104" s="1"/>
  <c r="CL104"/>
  <c r="CM104"/>
  <c r="CK105"/>
  <c r="CO105" s="1"/>
  <c r="CL105"/>
  <c r="CM105"/>
  <c r="CK106"/>
  <c r="CO106" s="1"/>
  <c r="CL106"/>
  <c r="CM106"/>
  <c r="CK107"/>
  <c r="CO107" s="1"/>
  <c r="CL107"/>
  <c r="CM107"/>
  <c r="CK108"/>
  <c r="CO108" s="1"/>
  <c r="CL108"/>
  <c r="CM108"/>
  <c r="CK109"/>
  <c r="CO109" s="1"/>
  <c r="CL109"/>
  <c r="CM109"/>
  <c r="CK110"/>
  <c r="CO110" s="1"/>
  <c r="CL110"/>
  <c r="CM110"/>
  <c r="CK111"/>
  <c r="CO111" s="1"/>
  <c r="CL111"/>
  <c r="CM111"/>
  <c r="CK112"/>
  <c r="CO112" s="1"/>
  <c r="CL112"/>
  <c r="CM112"/>
  <c r="CK113"/>
  <c r="CO113" s="1"/>
  <c r="CL113"/>
  <c r="CM113"/>
  <c r="CK114"/>
  <c r="CO114" s="1"/>
  <c r="CL114"/>
  <c r="CM114"/>
  <c r="CK115"/>
  <c r="CO115" s="1"/>
  <c r="CL115"/>
  <c r="CM115"/>
  <c r="CK116"/>
  <c r="CO116" s="1"/>
  <c r="CL116"/>
  <c r="CM116"/>
  <c r="CK117"/>
  <c r="CO117" s="1"/>
  <c r="CL117"/>
  <c r="CM117"/>
  <c r="CK118"/>
  <c r="CO118" s="1"/>
  <c r="CL118"/>
  <c r="CM118"/>
  <c r="CK119"/>
  <c r="CO119" s="1"/>
  <c r="CL119"/>
  <c r="CM119"/>
  <c r="CK120"/>
  <c r="CO120" s="1"/>
  <c r="CL120"/>
  <c r="CM120"/>
  <c r="CK121"/>
  <c r="CO121" s="1"/>
  <c r="CL121"/>
  <c r="CM121"/>
  <c r="CK122"/>
  <c r="CO122" s="1"/>
  <c r="CL122"/>
  <c r="CM122"/>
  <c r="CK123"/>
  <c r="CO123" s="1"/>
  <c r="CL123"/>
  <c r="CM123"/>
  <c r="CK124"/>
  <c r="CO124" s="1"/>
  <c r="CL124"/>
  <c r="CM124"/>
  <c r="CK125"/>
  <c r="CO125" s="1"/>
  <c r="CL125"/>
  <c r="CM125"/>
  <c r="CK126"/>
  <c r="CO126" s="1"/>
  <c r="CL126"/>
  <c r="CM126"/>
  <c r="CK127"/>
  <c r="CO127" s="1"/>
  <c r="CL127"/>
  <c r="CM127"/>
  <c r="CK128"/>
  <c r="CO128" s="1"/>
  <c r="CL128"/>
  <c r="CM128"/>
  <c r="CK129"/>
  <c r="CO129" s="1"/>
  <c r="CL129"/>
  <c r="CM129"/>
  <c r="CK130"/>
  <c r="CL130"/>
  <c r="CM130"/>
  <c r="CK131"/>
  <c r="CO131" s="1"/>
  <c r="CL131"/>
  <c r="CM131"/>
  <c r="CK132"/>
  <c r="CO132" s="1"/>
  <c r="CL132"/>
  <c r="CM132"/>
  <c r="CK133"/>
  <c r="CO133" s="1"/>
  <c r="CL133"/>
  <c r="CM133"/>
  <c r="CK134"/>
  <c r="CO134" s="1"/>
  <c r="CL134"/>
  <c r="CM134"/>
  <c r="CK135"/>
  <c r="CO135" s="1"/>
  <c r="CL135"/>
  <c r="CM135"/>
  <c r="CK136"/>
  <c r="CO136" s="1"/>
  <c r="CL136"/>
  <c r="CM136"/>
  <c r="CK137"/>
  <c r="CO137" s="1"/>
  <c r="CL137"/>
  <c r="CM137"/>
  <c r="CK138"/>
  <c r="CO138" s="1"/>
  <c r="CL138"/>
  <c r="CM138"/>
  <c r="CK139"/>
  <c r="CO139" s="1"/>
  <c r="CL139"/>
  <c r="CM139"/>
  <c r="CK140"/>
  <c r="CO140" s="1"/>
  <c r="CL140"/>
  <c r="CM140"/>
  <c r="CK141"/>
  <c r="CO141" s="1"/>
  <c r="CL141"/>
  <c r="CM141"/>
  <c r="CK142"/>
  <c r="CO142" s="1"/>
  <c r="CL142"/>
  <c r="CM142"/>
  <c r="CK143"/>
  <c r="CO143" s="1"/>
  <c r="CL143"/>
  <c r="CM143"/>
  <c r="CK144"/>
  <c r="CO144" s="1"/>
  <c r="CL144"/>
  <c r="CM144"/>
  <c r="CK145"/>
  <c r="CO145" s="1"/>
  <c r="CL145"/>
  <c r="CM145"/>
  <c r="CK146"/>
  <c r="CO146" s="1"/>
  <c r="CL146"/>
  <c r="CM146"/>
  <c r="CK147"/>
  <c r="CO147" s="1"/>
  <c r="CL147"/>
  <c r="CM147"/>
  <c r="CK148"/>
  <c r="CL148"/>
  <c r="CM148"/>
  <c r="CK149"/>
  <c r="CO149" s="1"/>
  <c r="CL149"/>
  <c r="CM149"/>
  <c r="CK150"/>
  <c r="CO150" s="1"/>
  <c r="CL150"/>
  <c r="CM150"/>
  <c r="CK151"/>
  <c r="CO151" s="1"/>
  <c r="CL151"/>
  <c r="CM151"/>
  <c r="CK152"/>
  <c r="CO152" s="1"/>
  <c r="CL152"/>
  <c r="CM152"/>
  <c r="CK153"/>
  <c r="CO153" s="1"/>
  <c r="CL153"/>
  <c r="CM153"/>
  <c r="CK154"/>
  <c r="CO154" s="1"/>
  <c r="CL154"/>
  <c r="CM154"/>
  <c r="CK155"/>
  <c r="CO155" s="1"/>
  <c r="CL155"/>
  <c r="CM155"/>
  <c r="CK156"/>
  <c r="CO156" s="1"/>
  <c r="CL156"/>
  <c r="CM156"/>
  <c r="CK157"/>
  <c r="CO157" s="1"/>
  <c r="CL157"/>
  <c r="CM157"/>
  <c r="CK158"/>
  <c r="CO158" s="1"/>
  <c r="CL158"/>
  <c r="CM158"/>
  <c r="CK159"/>
  <c r="CO159" s="1"/>
  <c r="CL159"/>
  <c r="CM159"/>
  <c r="CK160"/>
  <c r="CO160" s="1"/>
  <c r="CL160"/>
  <c r="CM160"/>
  <c r="CK161"/>
  <c r="CO161" s="1"/>
  <c r="CL161"/>
  <c r="CM161"/>
  <c r="CK162"/>
  <c r="CO162" s="1"/>
  <c r="CL162"/>
  <c r="CM162"/>
  <c r="CK163"/>
  <c r="CO163" s="1"/>
  <c r="CL163"/>
  <c r="CM163"/>
  <c r="CK164"/>
  <c r="CO164" s="1"/>
  <c r="CL164"/>
  <c r="CM164"/>
  <c r="CK165"/>
  <c r="CO165" s="1"/>
  <c r="CL165"/>
  <c r="CM165"/>
  <c r="CK166"/>
  <c r="CO166" s="1"/>
  <c r="CL166"/>
  <c r="CM166"/>
  <c r="CK167"/>
  <c r="CO167" s="1"/>
  <c r="CL167"/>
  <c r="CM167"/>
  <c r="CK168"/>
  <c r="CO168" s="1"/>
  <c r="CL168"/>
  <c r="CM168"/>
  <c r="CK169"/>
  <c r="CO169" s="1"/>
  <c r="CL169"/>
  <c r="CM169"/>
  <c r="CK170"/>
  <c r="CO170" s="1"/>
  <c r="CL170"/>
  <c r="CM170"/>
  <c r="CK171"/>
  <c r="CO171" s="1"/>
  <c r="CL171"/>
  <c r="CM171"/>
  <c r="CK172"/>
  <c r="CO172" s="1"/>
  <c r="CL172"/>
  <c r="CM172"/>
  <c r="CK173"/>
  <c r="CO173" s="1"/>
  <c r="CL173"/>
  <c r="CM173"/>
  <c r="CK174"/>
  <c r="CO174" s="1"/>
  <c r="CL174"/>
  <c r="CM174"/>
  <c r="CK175"/>
  <c r="CO175" s="1"/>
  <c r="CL175"/>
  <c r="CM175"/>
  <c r="CK176"/>
  <c r="CO176" s="1"/>
  <c r="CL176"/>
  <c r="CM176"/>
  <c r="CK177"/>
  <c r="CO177" s="1"/>
  <c r="CL177"/>
  <c r="CM177"/>
  <c r="CK178"/>
  <c r="CO178" s="1"/>
  <c r="CL178"/>
  <c r="CM178"/>
  <c r="CK179"/>
  <c r="CO179" s="1"/>
  <c r="CL179"/>
  <c r="CM179"/>
  <c r="CK180"/>
  <c r="CO180" s="1"/>
  <c r="CL180"/>
  <c r="CM180"/>
  <c r="CK181"/>
  <c r="CO181" s="1"/>
  <c r="CL181"/>
  <c r="CM181"/>
  <c r="CK182"/>
  <c r="CO182" s="1"/>
  <c r="CL182"/>
  <c r="CM182"/>
  <c r="CK183"/>
  <c r="CO183" s="1"/>
  <c r="CL183"/>
  <c r="CM183"/>
  <c r="CK184"/>
  <c r="CO184" s="1"/>
  <c r="CL184"/>
  <c r="CM184"/>
  <c r="CK185"/>
  <c r="CO185" s="1"/>
  <c r="CL185"/>
  <c r="CM185"/>
  <c r="CK186"/>
  <c r="CO186" s="1"/>
  <c r="CL186"/>
  <c r="CM186"/>
  <c r="CK187"/>
  <c r="CO187" s="1"/>
  <c r="CL187"/>
  <c r="CM187"/>
  <c r="CK188"/>
  <c r="CO188" s="1"/>
  <c r="CL188"/>
  <c r="CM188"/>
  <c r="CK189"/>
  <c r="CO189" s="1"/>
  <c r="CL189"/>
  <c r="CM189"/>
  <c r="CK190"/>
  <c r="CO190" s="1"/>
  <c r="CL190"/>
  <c r="CM190"/>
  <c r="CK191"/>
  <c r="CO191" s="1"/>
  <c r="CL191"/>
  <c r="CM191"/>
  <c r="CK192"/>
  <c r="CO192" s="1"/>
  <c r="CL192"/>
  <c r="CM192"/>
  <c r="CK193"/>
  <c r="CO193" s="1"/>
  <c r="CL193"/>
  <c r="CM193"/>
  <c r="CK194"/>
  <c r="CO194" s="1"/>
  <c r="CL194"/>
  <c r="CM194"/>
  <c r="CK195"/>
  <c r="CO195" s="1"/>
  <c r="CL195"/>
  <c r="CM195"/>
  <c r="CK196"/>
  <c r="CO196" s="1"/>
  <c r="CL196"/>
  <c r="CM196"/>
  <c r="CK197"/>
  <c r="CO197" s="1"/>
  <c r="CL197"/>
  <c r="CM197"/>
  <c r="CK198"/>
  <c r="CO198" s="1"/>
  <c r="CL198"/>
  <c r="CM198"/>
  <c r="CK199"/>
  <c r="CO199" s="1"/>
  <c r="CL199"/>
  <c r="CM199"/>
  <c r="CK200"/>
  <c r="CO200" s="1"/>
  <c r="CL200"/>
  <c r="CM200"/>
  <c r="CK201"/>
  <c r="CO201" s="1"/>
  <c r="CL201"/>
  <c r="CM201"/>
  <c r="CK202"/>
  <c r="CO202" s="1"/>
  <c r="CL202"/>
  <c r="CM202"/>
  <c r="CK203"/>
  <c r="CO203" s="1"/>
  <c r="CL203"/>
  <c r="CM203"/>
  <c r="CK204"/>
  <c r="CO204" s="1"/>
  <c r="CL204"/>
  <c r="CM204"/>
  <c r="CK205"/>
  <c r="CO205" s="1"/>
  <c r="CL205"/>
  <c r="CM205"/>
  <c r="CK206"/>
  <c r="CO206" s="1"/>
  <c r="CL206"/>
  <c r="CM206"/>
  <c r="CK207"/>
  <c r="CO207" s="1"/>
  <c r="CL207"/>
  <c r="CM207"/>
  <c r="CK208"/>
  <c r="CO208" s="1"/>
  <c r="CL208"/>
  <c r="CM208"/>
  <c r="CK209"/>
  <c r="CO209" s="1"/>
  <c r="CL209"/>
  <c r="CM209"/>
  <c r="CK210"/>
  <c r="CO210" s="1"/>
  <c r="CL210"/>
  <c r="CM210"/>
  <c r="CK211"/>
  <c r="CO211" s="1"/>
  <c r="CL211"/>
  <c r="CM211"/>
  <c r="CK212"/>
  <c r="CO212" s="1"/>
  <c r="CL212"/>
  <c r="CM212"/>
  <c r="CK213"/>
  <c r="CO213" s="1"/>
  <c r="CL213"/>
  <c r="CM213"/>
  <c r="CK214"/>
  <c r="CO214" s="1"/>
  <c r="CL214"/>
  <c r="CM214"/>
  <c r="CK215"/>
  <c r="CO215" s="1"/>
  <c r="CL215"/>
  <c r="CM215"/>
  <c r="CK216"/>
  <c r="CO216" s="1"/>
  <c r="CL216"/>
  <c r="CM216"/>
  <c r="CK217"/>
  <c r="CO217" s="1"/>
  <c r="CL217"/>
  <c r="CM217"/>
  <c r="CK218"/>
  <c r="CO218" s="1"/>
  <c r="CL218"/>
  <c r="CM218"/>
  <c r="CK219"/>
  <c r="CO219" s="1"/>
  <c r="CL219"/>
  <c r="CM219"/>
  <c r="CK220"/>
  <c r="CO220" s="1"/>
  <c r="CL220"/>
  <c r="CM220"/>
  <c r="CK221"/>
  <c r="CO221" s="1"/>
  <c r="CL221"/>
  <c r="CM221"/>
  <c r="CK222"/>
  <c r="CO222" s="1"/>
  <c r="CL222"/>
  <c r="CM222"/>
  <c r="CK223"/>
  <c r="CO223" s="1"/>
  <c r="CL223"/>
  <c r="CM223"/>
  <c r="CK224"/>
  <c r="CO224" s="1"/>
  <c r="CL224"/>
  <c r="CM224"/>
  <c r="CK225"/>
  <c r="CO225" s="1"/>
  <c r="CL225"/>
  <c r="CM225"/>
  <c r="CK226"/>
  <c r="CO226" s="1"/>
  <c r="CL226"/>
  <c r="CM226"/>
  <c r="CK227"/>
  <c r="CO227" s="1"/>
  <c r="CL227"/>
  <c r="CM227"/>
  <c r="CK228"/>
  <c r="CO228" s="1"/>
  <c r="CL228"/>
  <c r="CM228"/>
  <c r="CK229"/>
  <c r="CO229" s="1"/>
  <c r="CL229"/>
  <c r="CM229"/>
  <c r="CK230"/>
  <c r="CO230" s="1"/>
  <c r="CL230"/>
  <c r="CM230"/>
  <c r="CK231"/>
  <c r="CO231" s="1"/>
  <c r="CL231"/>
  <c r="CM231"/>
  <c r="CK232"/>
  <c r="CO232" s="1"/>
  <c r="CL232"/>
  <c r="CM232"/>
  <c r="CK233"/>
  <c r="CO233" s="1"/>
  <c r="CL233"/>
  <c r="CM233"/>
  <c r="CK234"/>
  <c r="CO234" s="1"/>
  <c r="CL234"/>
  <c r="CM234"/>
  <c r="CK235"/>
  <c r="CO235" s="1"/>
  <c r="CL235"/>
  <c r="CM235"/>
  <c r="CK236"/>
  <c r="CO236" s="1"/>
  <c r="CL236"/>
  <c r="CM236"/>
  <c r="CK237"/>
  <c r="CO237" s="1"/>
  <c r="CL237"/>
  <c r="CM237"/>
  <c r="CK238"/>
  <c r="CO238" s="1"/>
  <c r="CL238"/>
  <c r="CM238"/>
  <c r="CK239"/>
  <c r="CO239" s="1"/>
  <c r="CL239"/>
  <c r="CM239"/>
  <c r="CK240"/>
  <c r="CO240" s="1"/>
  <c r="CL240"/>
  <c r="CM240"/>
  <c r="CK241"/>
  <c r="CO241" s="1"/>
  <c r="CL241"/>
  <c r="CM241"/>
  <c r="CK242"/>
  <c r="CO242" s="1"/>
  <c r="CL242"/>
  <c r="CM242"/>
  <c r="CK243"/>
  <c r="CO243" s="1"/>
  <c r="CL243"/>
  <c r="CM243"/>
  <c r="CK244"/>
  <c r="CO244" s="1"/>
  <c r="CL244"/>
  <c r="CM244"/>
  <c r="CK245"/>
  <c r="CO245" s="1"/>
  <c r="CL245"/>
  <c r="CM245"/>
  <c r="CK246"/>
  <c r="CO246" s="1"/>
  <c r="CL246"/>
  <c r="CM246"/>
  <c r="CK247"/>
  <c r="CO247" s="1"/>
  <c r="CL247"/>
  <c r="CM247"/>
  <c r="CK248"/>
  <c r="CO248" s="1"/>
  <c r="CL248"/>
  <c r="CM248"/>
  <c r="CK249"/>
  <c r="CO249" s="1"/>
  <c r="CL249"/>
  <c r="CM249"/>
  <c r="CK250"/>
  <c r="CO250" s="1"/>
  <c r="CL250"/>
  <c r="CM250"/>
  <c r="CK251"/>
  <c r="CO251" s="1"/>
  <c r="CL251"/>
  <c r="CM251"/>
  <c r="CK252"/>
  <c r="CO252" s="1"/>
  <c r="CL252"/>
  <c r="CM252"/>
  <c r="CK253"/>
  <c r="CO253" s="1"/>
  <c r="CL253"/>
  <c r="CM253"/>
  <c r="CK254"/>
  <c r="CO254" s="1"/>
  <c r="CL254"/>
  <c r="CM254"/>
  <c r="CK255"/>
  <c r="CO255" s="1"/>
  <c r="CL255"/>
  <c r="CM255"/>
  <c r="CK256"/>
  <c r="CO256" s="1"/>
  <c r="CL256"/>
  <c r="CM256"/>
  <c r="CK257"/>
  <c r="CO257" s="1"/>
  <c r="CL257"/>
  <c r="CM257"/>
  <c r="CK258"/>
  <c r="CO258" s="1"/>
  <c r="CL258"/>
  <c r="CM258"/>
  <c r="CK259"/>
  <c r="CO259" s="1"/>
  <c r="CL259"/>
  <c r="CM259"/>
  <c r="CK260"/>
  <c r="CO260" s="1"/>
  <c r="CL260"/>
  <c r="CM260"/>
  <c r="CK261"/>
  <c r="CO261" s="1"/>
  <c r="CL261"/>
  <c r="CM261"/>
  <c r="CK262"/>
  <c r="CO262" s="1"/>
  <c r="CL262"/>
  <c r="CM262"/>
  <c r="CK263"/>
  <c r="CO263" s="1"/>
  <c r="CL263"/>
  <c r="CM263"/>
  <c r="CK264"/>
  <c r="CO264" s="1"/>
  <c r="CL264"/>
  <c r="CM264"/>
  <c r="CK265"/>
  <c r="CO265" s="1"/>
  <c r="CL265"/>
  <c r="CM265"/>
  <c r="CK266"/>
  <c r="CO266" s="1"/>
  <c r="CL266"/>
  <c r="CM266"/>
  <c r="CK267"/>
  <c r="CO267" s="1"/>
  <c r="CL267"/>
  <c r="CM267"/>
  <c r="CK268"/>
  <c r="CO268" s="1"/>
  <c r="CL268"/>
  <c r="CM268"/>
  <c r="CK269"/>
  <c r="CO269" s="1"/>
  <c r="CL269"/>
  <c r="CM269"/>
  <c r="CK270"/>
  <c r="CO270" s="1"/>
  <c r="CL270"/>
  <c r="CM270"/>
  <c r="CK271"/>
  <c r="CO271" s="1"/>
  <c r="CL271"/>
  <c r="CM271"/>
  <c r="CK272"/>
  <c r="CO272" s="1"/>
  <c r="CL272"/>
  <c r="CM272"/>
  <c r="CK273"/>
  <c r="CO273" s="1"/>
  <c r="CL273"/>
  <c r="CM273"/>
  <c r="CK274"/>
  <c r="CO274" s="1"/>
  <c r="CL274"/>
  <c r="CM274"/>
  <c r="CK275"/>
  <c r="CO275" s="1"/>
  <c r="CL275"/>
  <c r="CM275"/>
  <c r="CK276"/>
  <c r="CO276" s="1"/>
  <c r="CL276"/>
  <c r="CM276"/>
  <c r="CK277"/>
  <c r="CO277" s="1"/>
  <c r="CL277"/>
  <c r="CM277"/>
  <c r="CK278"/>
  <c r="CO278" s="1"/>
  <c r="CL278"/>
  <c r="CM278"/>
  <c r="CK279"/>
  <c r="CO279" s="1"/>
  <c r="CL279"/>
  <c r="CM279"/>
  <c r="CK280"/>
  <c r="CO280" s="1"/>
  <c r="CL280"/>
  <c r="CM280"/>
  <c r="CK281"/>
  <c r="CO281" s="1"/>
  <c r="CL281"/>
  <c r="CM281"/>
  <c r="CK282"/>
  <c r="CO282" s="1"/>
  <c r="CL282"/>
  <c r="CM282"/>
  <c r="CK283"/>
  <c r="CO283" s="1"/>
  <c r="CL283"/>
  <c r="CM283"/>
  <c r="CK284"/>
  <c r="CO284" s="1"/>
  <c r="CL284"/>
  <c r="CM284"/>
  <c r="CK285"/>
  <c r="CO285" s="1"/>
  <c r="CL285"/>
  <c r="CM285"/>
  <c r="CK286"/>
  <c r="CO286" s="1"/>
  <c r="CL286"/>
  <c r="CM286"/>
  <c r="CK287"/>
  <c r="CO287" s="1"/>
  <c r="CL287"/>
  <c r="CM287"/>
  <c r="CK288"/>
  <c r="CO288" s="1"/>
  <c r="CL288"/>
  <c r="CM288"/>
  <c r="CK289"/>
  <c r="CO289" s="1"/>
  <c r="CL289"/>
  <c r="CM289"/>
  <c r="CK290"/>
  <c r="CO290" s="1"/>
  <c r="CL290"/>
  <c r="CM290"/>
  <c r="CK291"/>
  <c r="CO291" s="1"/>
  <c r="CL291"/>
  <c r="CM291"/>
  <c r="CK292"/>
  <c r="CO292" s="1"/>
  <c r="CL292"/>
  <c r="CM292"/>
  <c r="CK293"/>
  <c r="CO293" s="1"/>
  <c r="CL293"/>
  <c r="CM293"/>
  <c r="CK294"/>
  <c r="CO294" s="1"/>
  <c r="CL294"/>
  <c r="CM294"/>
  <c r="CK295"/>
  <c r="CO295" s="1"/>
  <c r="CL295"/>
  <c r="CM295"/>
  <c r="CK296"/>
  <c r="CO296" s="1"/>
  <c r="CL296"/>
  <c r="CM296"/>
  <c r="CK297"/>
  <c r="CO297" s="1"/>
  <c r="CL297"/>
  <c r="CM297"/>
  <c r="CK298"/>
  <c r="CO298" s="1"/>
  <c r="CL298"/>
  <c r="CM298"/>
  <c r="CK299"/>
  <c r="CO299" s="1"/>
  <c r="CL299"/>
  <c r="CM299"/>
  <c r="CK300"/>
  <c r="CO300" s="1"/>
  <c r="CL300"/>
  <c r="CM300"/>
  <c r="CK301"/>
  <c r="CO301" s="1"/>
  <c r="CL301"/>
  <c r="CM301"/>
  <c r="CK302"/>
  <c r="CO302" s="1"/>
  <c r="CL302"/>
  <c r="CM302"/>
  <c r="CK303"/>
  <c r="CO303" s="1"/>
  <c r="CL303"/>
  <c r="CM303"/>
  <c r="CK304"/>
  <c r="CO304" s="1"/>
  <c r="CL304"/>
  <c r="CM304"/>
  <c r="CK305"/>
  <c r="CO305" s="1"/>
  <c r="CL305"/>
  <c r="CM305"/>
  <c r="CK306"/>
  <c r="CO306" s="1"/>
  <c r="CL306"/>
  <c r="CM306"/>
  <c r="CK307"/>
  <c r="CO307" s="1"/>
  <c r="CL307"/>
  <c r="CM307"/>
  <c r="CK308"/>
  <c r="CO308" s="1"/>
  <c r="CL308"/>
  <c r="CM308"/>
  <c r="CK309"/>
  <c r="CO309" s="1"/>
  <c r="CL309"/>
  <c r="CM309"/>
  <c r="CK310"/>
  <c r="CO310" s="1"/>
  <c r="CL310"/>
  <c r="CM310"/>
  <c r="CK311"/>
  <c r="CO311" s="1"/>
  <c r="CL311"/>
  <c r="CM311"/>
  <c r="CK312"/>
  <c r="CO312" s="1"/>
  <c r="CL312"/>
  <c r="CM312"/>
  <c r="CK313"/>
  <c r="CO313" s="1"/>
  <c r="CL313"/>
  <c r="CM313"/>
  <c r="CK314"/>
  <c r="CO314" s="1"/>
  <c r="CL314"/>
  <c r="CM314"/>
  <c r="CK315"/>
  <c r="CO315" s="1"/>
  <c r="CL315"/>
  <c r="CM315"/>
  <c r="CK316"/>
  <c r="CO316" s="1"/>
  <c r="CL316"/>
  <c r="CM316"/>
  <c r="CK317"/>
  <c r="CO317" s="1"/>
  <c r="CL317"/>
  <c r="CM317"/>
  <c r="CK318"/>
  <c r="CO318" s="1"/>
  <c r="CL318"/>
  <c r="CM318"/>
  <c r="CK319"/>
  <c r="CO319" s="1"/>
  <c r="CL319"/>
  <c r="CM319"/>
  <c r="CK320"/>
  <c r="CO320" s="1"/>
  <c r="CL320"/>
  <c r="CM320"/>
  <c r="CK321"/>
  <c r="CO321" s="1"/>
  <c r="CL321"/>
  <c r="CM321"/>
  <c r="CK322"/>
  <c r="CO322" s="1"/>
  <c r="CL322"/>
  <c r="CM322"/>
  <c r="CK323"/>
  <c r="CO323" s="1"/>
  <c r="CL323"/>
  <c r="CM323"/>
  <c r="CK324"/>
  <c r="CO324" s="1"/>
  <c r="CL324"/>
  <c r="CM324"/>
  <c r="CK325"/>
  <c r="CO325" s="1"/>
  <c r="CL325"/>
  <c r="CM325"/>
  <c r="CK326"/>
  <c r="CO326" s="1"/>
  <c r="CL326"/>
  <c r="CM326"/>
  <c r="CK327"/>
  <c r="CO327" s="1"/>
  <c r="CL327"/>
  <c r="CM327"/>
  <c r="CK328"/>
  <c r="CO328" s="1"/>
  <c r="CL328"/>
  <c r="CM328"/>
  <c r="CK329"/>
  <c r="CO329" s="1"/>
  <c r="CL329"/>
  <c r="CM329"/>
  <c r="CK330"/>
  <c r="CO330" s="1"/>
  <c r="CL330"/>
  <c r="CM330"/>
  <c r="CK331"/>
  <c r="CO331" s="1"/>
  <c r="CL331"/>
  <c r="CM331"/>
  <c r="CK332"/>
  <c r="CO332" s="1"/>
  <c r="CL332"/>
  <c r="CM332"/>
  <c r="CK333"/>
  <c r="CO333" s="1"/>
  <c r="CL333"/>
  <c r="CM333"/>
  <c r="CK334"/>
  <c r="CO334" s="1"/>
  <c r="CL334"/>
  <c r="CM334"/>
  <c r="CK335"/>
  <c r="CO335" s="1"/>
  <c r="CL335"/>
  <c r="CM335"/>
  <c r="CK336"/>
  <c r="CO336" s="1"/>
  <c r="CL336"/>
  <c r="CM336"/>
  <c r="CK337"/>
  <c r="CO337" s="1"/>
  <c r="CL337"/>
  <c r="CM337"/>
  <c r="CK338"/>
  <c r="CO338" s="1"/>
  <c r="CL338"/>
  <c r="CM338"/>
  <c r="CK339"/>
  <c r="CO339" s="1"/>
  <c r="CL339"/>
  <c r="CM339"/>
  <c r="CK340"/>
  <c r="CO340" s="1"/>
  <c r="CL340"/>
  <c r="CM340"/>
  <c r="CK341"/>
  <c r="CO341" s="1"/>
  <c r="CL341"/>
  <c r="CM341"/>
  <c r="CK342"/>
  <c r="CO342" s="1"/>
  <c r="CL342"/>
  <c r="CM342"/>
  <c r="CK343"/>
  <c r="CO343" s="1"/>
  <c r="CL343"/>
  <c r="CM343"/>
  <c r="CK344"/>
  <c r="CO344" s="1"/>
  <c r="CL344"/>
  <c r="CM344"/>
  <c r="CK345"/>
  <c r="CO345" s="1"/>
  <c r="CL345"/>
  <c r="CM345"/>
  <c r="CK346"/>
  <c r="CO346" s="1"/>
  <c r="CL346"/>
  <c r="CM346"/>
  <c r="CK347"/>
  <c r="CO347" s="1"/>
  <c r="CL347"/>
  <c r="CM347"/>
  <c r="CK348"/>
  <c r="CO348" s="1"/>
  <c r="CL348"/>
  <c r="CM348"/>
  <c r="CK349"/>
  <c r="CO349" s="1"/>
  <c r="CL349"/>
  <c r="CM349"/>
  <c r="CK350"/>
  <c r="CO350" s="1"/>
  <c r="CL350"/>
  <c r="CM350"/>
  <c r="CK351"/>
  <c r="CO351" s="1"/>
  <c r="CL351"/>
  <c r="CM351"/>
  <c r="CK352"/>
  <c r="CO352" s="1"/>
  <c r="CL352"/>
  <c r="CM352"/>
  <c r="CK353"/>
  <c r="CO353" s="1"/>
  <c r="CL353"/>
  <c r="CM353"/>
  <c r="CK354"/>
  <c r="CO354" s="1"/>
  <c r="CL354"/>
  <c r="CM354"/>
  <c r="CK355"/>
  <c r="CO355" s="1"/>
  <c r="CL355"/>
  <c r="CM355"/>
  <c r="CK356"/>
  <c r="CO356" s="1"/>
  <c r="CL356"/>
  <c r="CM356"/>
  <c r="CK357"/>
  <c r="CO357" s="1"/>
  <c r="CL357"/>
  <c r="CM357"/>
  <c r="CK358"/>
  <c r="CO358" s="1"/>
  <c r="CL358"/>
  <c r="CM358"/>
  <c r="CK359"/>
  <c r="CO359" s="1"/>
  <c r="CL359"/>
  <c r="CM359"/>
  <c r="CK360"/>
  <c r="CO360" s="1"/>
  <c r="CL360"/>
  <c r="CM360"/>
  <c r="CK361"/>
  <c r="CO361" s="1"/>
  <c r="CL361"/>
  <c r="CM361"/>
  <c r="CK362"/>
  <c r="CO362" s="1"/>
  <c r="CL362"/>
  <c r="CM362"/>
  <c r="CK363"/>
  <c r="CO363" s="1"/>
  <c r="CL363"/>
  <c r="CM363"/>
  <c r="CK14"/>
  <c r="CO14" s="1"/>
  <c r="CL14"/>
  <c r="CM14"/>
  <c r="CK15"/>
  <c r="CO15" s="1"/>
  <c r="CL15"/>
  <c r="CM15"/>
  <c r="CK16"/>
  <c r="CO16" s="1"/>
  <c r="CL16"/>
  <c r="CM16"/>
  <c r="CK17"/>
  <c r="CO17" s="1"/>
  <c r="CL17"/>
  <c r="CM17"/>
  <c r="CK18"/>
  <c r="CO18" s="1"/>
  <c r="CL18"/>
  <c r="CM18"/>
  <c r="CK19"/>
  <c r="CO19" s="1"/>
  <c r="CL19"/>
  <c r="CM19"/>
  <c r="CK20"/>
  <c r="CO20" s="1"/>
  <c r="CL20"/>
  <c r="CM20"/>
  <c r="CK21"/>
  <c r="CO21" s="1"/>
  <c r="CL21"/>
  <c r="CM21"/>
  <c r="CK22"/>
  <c r="CO22" s="1"/>
  <c r="CL22"/>
  <c r="CM22"/>
  <c r="CK23"/>
  <c r="CO23" s="1"/>
  <c r="CL23"/>
  <c r="CM23"/>
  <c r="CK24"/>
  <c r="CO24" s="1"/>
  <c r="CL24"/>
  <c r="CM24"/>
  <c r="CK25"/>
  <c r="CO25" s="1"/>
  <c r="CL25"/>
  <c r="CM25"/>
  <c r="CK26"/>
  <c r="CO26" s="1"/>
  <c r="CL26"/>
  <c r="CM26"/>
  <c r="CK27"/>
  <c r="CO27" s="1"/>
  <c r="CL27"/>
  <c r="CM27"/>
  <c r="CK28"/>
  <c r="CO28" s="1"/>
  <c r="CL28"/>
  <c r="CM28"/>
  <c r="CK29"/>
  <c r="CO29" s="1"/>
  <c r="CL29"/>
  <c r="CM29"/>
  <c r="CK30"/>
  <c r="CO30" s="1"/>
  <c r="CL30"/>
  <c r="CM30"/>
  <c r="CK31"/>
  <c r="CO31" s="1"/>
  <c r="CL31"/>
  <c r="CM31"/>
  <c r="CK32"/>
  <c r="CO32" s="1"/>
  <c r="CL32"/>
  <c r="CM32"/>
  <c r="CK33"/>
  <c r="CO33" s="1"/>
  <c r="CL33"/>
  <c r="CM33"/>
  <c r="CK34"/>
  <c r="CO34" s="1"/>
  <c r="CL34"/>
  <c r="CM34"/>
  <c r="CK35"/>
  <c r="CO35" s="1"/>
  <c r="CL35"/>
  <c r="CM35"/>
  <c r="CK36"/>
  <c r="CO36" s="1"/>
  <c r="CL36"/>
  <c r="CM36"/>
  <c r="CK37"/>
  <c r="CO37" s="1"/>
  <c r="CL37"/>
  <c r="CM37"/>
  <c r="CK40"/>
  <c r="CO40" s="1"/>
  <c r="CL40"/>
  <c r="CM40"/>
  <c r="CK41"/>
  <c r="CO41" s="1"/>
  <c r="CL41"/>
  <c r="CM41"/>
  <c r="CK42"/>
  <c r="CO42" s="1"/>
  <c r="CL42"/>
  <c r="CM42"/>
  <c r="CK43"/>
  <c r="CO43" s="1"/>
  <c r="CL43"/>
  <c r="CM43"/>
  <c r="CK44"/>
  <c r="CO44" s="1"/>
  <c r="CL44"/>
  <c r="CM44"/>
  <c r="CK45"/>
  <c r="CO45" s="1"/>
  <c r="CL45"/>
  <c r="CM45"/>
  <c r="CK46"/>
  <c r="CO46" s="1"/>
  <c r="CL46"/>
  <c r="CM46"/>
  <c r="CK47"/>
  <c r="CO47" s="1"/>
  <c r="CL47"/>
  <c r="CM47"/>
  <c r="CK48"/>
  <c r="CO48" s="1"/>
  <c r="CL48"/>
  <c r="CM48"/>
  <c r="CK49"/>
  <c r="CO49" s="1"/>
  <c r="CL49"/>
  <c r="CM49"/>
  <c r="CK50"/>
  <c r="CO50" s="1"/>
  <c r="CL50"/>
  <c r="CM50"/>
  <c r="CK51"/>
  <c r="CO51" s="1"/>
  <c r="CL51"/>
  <c r="CM51"/>
  <c r="CK52"/>
  <c r="CO52" s="1"/>
  <c r="CL52"/>
  <c r="CM52"/>
  <c r="CK53"/>
  <c r="CO53" s="1"/>
  <c r="CL53"/>
  <c r="CM53"/>
  <c r="CK54"/>
  <c r="CO54" s="1"/>
  <c r="CL54"/>
  <c r="CM54"/>
  <c r="CK55"/>
  <c r="CO55" s="1"/>
  <c r="CL55"/>
  <c r="CM55"/>
  <c r="CK56"/>
  <c r="CO56" s="1"/>
  <c r="CL56"/>
  <c r="CM56"/>
  <c r="CK57"/>
  <c r="CO57" s="1"/>
  <c r="CL57"/>
  <c r="CM57"/>
  <c r="CK58"/>
  <c r="CO58" s="1"/>
  <c r="CL58"/>
  <c r="CM58"/>
  <c r="CK59"/>
  <c r="CO59" s="1"/>
  <c r="CL59"/>
  <c r="CM59"/>
  <c r="CK60"/>
  <c r="CO60" s="1"/>
  <c r="CL60"/>
  <c r="CM60"/>
  <c r="CK61"/>
  <c r="CO61" s="1"/>
  <c r="CL61"/>
  <c r="CM61"/>
  <c r="CK62"/>
  <c r="CO62" s="1"/>
  <c r="CL62"/>
  <c r="CM62"/>
  <c r="CK63"/>
  <c r="CO63" s="1"/>
  <c r="CL63"/>
  <c r="CM63"/>
  <c r="CK64"/>
  <c r="CO64" s="1"/>
  <c r="CL64"/>
  <c r="CM64"/>
  <c r="CK65"/>
  <c r="CO65" s="1"/>
  <c r="CL65"/>
  <c r="CM65"/>
  <c r="CK66"/>
  <c r="CO66" s="1"/>
  <c r="CL66"/>
  <c r="CM66"/>
  <c r="CK67"/>
  <c r="CO67" s="1"/>
  <c r="CL67"/>
  <c r="CM67"/>
  <c r="CK68"/>
  <c r="CO68" s="1"/>
  <c r="CL68"/>
  <c r="CM68"/>
  <c r="CK69"/>
  <c r="CO69" s="1"/>
  <c r="CL69"/>
  <c r="CM69"/>
  <c r="CK70"/>
  <c r="CO70" s="1"/>
  <c r="CL70"/>
  <c r="CM70"/>
  <c r="CK71"/>
  <c r="CO71" s="1"/>
  <c r="CL71"/>
  <c r="CM71"/>
  <c r="CK72"/>
  <c r="CO72" s="1"/>
  <c r="CL72"/>
  <c r="CM72"/>
  <c r="CK73"/>
  <c r="CO73" s="1"/>
  <c r="CL73"/>
  <c r="CM73"/>
  <c r="CK74"/>
  <c r="CO74" s="1"/>
  <c r="CL74"/>
  <c r="CM74"/>
  <c r="CK75"/>
  <c r="CO75" s="1"/>
  <c r="CL75"/>
  <c r="CM75"/>
  <c r="CK76"/>
  <c r="CO76" s="1"/>
  <c r="CL76"/>
  <c r="CM76"/>
  <c r="CK77"/>
  <c r="CO77" s="1"/>
  <c r="CL77"/>
  <c r="CM77"/>
  <c r="CK78"/>
  <c r="CO78" s="1"/>
  <c r="CL78"/>
  <c r="CM78"/>
  <c r="CK79"/>
  <c r="CO79" s="1"/>
  <c r="CL79"/>
  <c r="CM79"/>
  <c r="CK80"/>
  <c r="CO80" s="1"/>
  <c r="CL80"/>
  <c r="CM80"/>
  <c r="CK81"/>
  <c r="CO81" s="1"/>
  <c r="CL81"/>
  <c r="CM81"/>
  <c r="CK82"/>
  <c r="CO82" s="1"/>
  <c r="CL82"/>
  <c r="CM82"/>
  <c r="CK83"/>
  <c r="CO83" s="1"/>
  <c r="CL83"/>
  <c r="CM83"/>
  <c r="CK84"/>
  <c r="CO84" s="1"/>
  <c r="CL84"/>
  <c r="CM84"/>
  <c r="CK85"/>
  <c r="CO85" s="1"/>
  <c r="CL85"/>
  <c r="CM85"/>
  <c r="CK86"/>
  <c r="CO86" s="1"/>
  <c r="CL86"/>
  <c r="CM86"/>
  <c r="CK87"/>
  <c r="CO87" s="1"/>
  <c r="CL87"/>
  <c r="CM87"/>
  <c r="CK88"/>
  <c r="CO88" s="1"/>
  <c r="CL88"/>
  <c r="CM88"/>
  <c r="CK89"/>
  <c r="CO89" s="1"/>
  <c r="CL89"/>
  <c r="CM89"/>
  <c r="CK90"/>
  <c r="CO90" s="1"/>
  <c r="CL90"/>
  <c r="CM90"/>
  <c r="CK91"/>
  <c r="CO91" s="1"/>
  <c r="CL91"/>
  <c r="CM91"/>
  <c r="CK92"/>
  <c r="CO92" s="1"/>
  <c r="CL92"/>
  <c r="CM92"/>
  <c r="CK93"/>
  <c r="CO93" s="1"/>
  <c r="CL93"/>
  <c r="CM93"/>
  <c r="CK94"/>
  <c r="CO94" s="1"/>
  <c r="CL94"/>
  <c r="CM94"/>
  <c r="CK95"/>
  <c r="CO95" s="1"/>
  <c r="CL95"/>
  <c r="CM95"/>
  <c r="CK96"/>
  <c r="CO96" s="1"/>
  <c r="CL96"/>
  <c r="CM96"/>
  <c r="CK97"/>
  <c r="CO97" s="1"/>
  <c r="CL97"/>
  <c r="CM97"/>
  <c r="CK98"/>
  <c r="CO98" s="1"/>
  <c r="CL98"/>
  <c r="CM98"/>
  <c r="CK99"/>
  <c r="CO99" s="1"/>
  <c r="CL99"/>
  <c r="CM99"/>
  <c r="CM13"/>
  <c r="CL13"/>
  <c r="CK13"/>
  <c r="CO13" s="1"/>
  <c r="CN13"/>
  <c r="CH14"/>
  <c r="CH15"/>
  <c r="CH16"/>
  <c r="CH17"/>
  <c r="CH18"/>
  <c r="CH19"/>
  <c r="CH21"/>
  <c r="CH22"/>
  <c r="CH23"/>
  <c r="CH24"/>
  <c r="CH25"/>
  <c r="CH26"/>
  <c r="CH27"/>
  <c r="CH28"/>
  <c r="CH29"/>
  <c r="CH30"/>
  <c r="CH31"/>
  <c r="CH32"/>
  <c r="CH33"/>
  <c r="CH34"/>
  <c r="CH35"/>
  <c r="CH37"/>
  <c r="CH40"/>
  <c r="CH43"/>
  <c r="CH44"/>
  <c r="CH45"/>
  <c r="CH46"/>
  <c r="CH47"/>
  <c r="CH48"/>
  <c r="CH49"/>
  <c r="CH50"/>
  <c r="CH51"/>
  <c r="CH53"/>
  <c r="CH54"/>
  <c r="CH55"/>
  <c r="CH56"/>
  <c r="CH57"/>
  <c r="CH58"/>
  <c r="CH59"/>
  <c r="CH60"/>
  <c r="CH61"/>
  <c r="CH62"/>
  <c r="CH63"/>
  <c r="CH64"/>
  <c r="CH65"/>
  <c r="CH66"/>
  <c r="CH67"/>
  <c r="CH68"/>
  <c r="CH69"/>
  <c r="CH70"/>
  <c r="CH71"/>
  <c r="CH72"/>
  <c r="CH73"/>
  <c r="CH74"/>
  <c r="CH75"/>
  <c r="CH76"/>
  <c r="CH77"/>
  <c r="CH78"/>
  <c r="CH79"/>
  <c r="CH82"/>
  <c r="CH83"/>
  <c r="CH84"/>
  <c r="CH85"/>
  <c r="CH86"/>
  <c r="CH87"/>
  <c r="CH88"/>
  <c r="CH89"/>
  <c r="CH90"/>
  <c r="CH91"/>
  <c r="CH92"/>
  <c r="CH93"/>
  <c r="CH94"/>
  <c r="CH95"/>
  <c r="CH96"/>
  <c r="CH99"/>
  <c r="CH100"/>
  <c r="CH101"/>
  <c r="CH102"/>
  <c r="CH103"/>
  <c r="CH104"/>
  <c r="CH105"/>
  <c r="CH106"/>
  <c r="CH107"/>
  <c r="CH109"/>
  <c r="CH110"/>
  <c r="CH111"/>
  <c r="CH112"/>
  <c r="CH113"/>
  <c r="CH114"/>
  <c r="CH117"/>
  <c r="CH118"/>
  <c r="CH119"/>
  <c r="CH120"/>
  <c r="CH121"/>
  <c r="CH122"/>
  <c r="CH124"/>
  <c r="CH125"/>
  <c r="CH126"/>
  <c r="CH127"/>
  <c r="CH128"/>
  <c r="CH129"/>
  <c r="CH130"/>
  <c r="CH131"/>
  <c r="CH132"/>
  <c r="CH133"/>
  <c r="CH134"/>
  <c r="CH135"/>
  <c r="CH136"/>
  <c r="CH137"/>
  <c r="CH138"/>
  <c r="CH139"/>
  <c r="CH140"/>
  <c r="CH142"/>
  <c r="CH143"/>
  <c r="CH144"/>
  <c r="CH145"/>
  <c r="CH146"/>
  <c r="CH147"/>
  <c r="CH148"/>
  <c r="CH149"/>
  <c r="CH150"/>
  <c r="CH151"/>
  <c r="CH152"/>
  <c r="CH153"/>
  <c r="CH154"/>
  <c r="CH155"/>
  <c r="CH156"/>
  <c r="CH157"/>
  <c r="CH158"/>
  <c r="CH159"/>
  <c r="CH160"/>
  <c r="CH162"/>
  <c r="CH163"/>
  <c r="CH164"/>
  <c r="CH165"/>
  <c r="CH166"/>
  <c r="CH167"/>
  <c r="CH168"/>
  <c r="CH169"/>
  <c r="CH170"/>
  <c r="CH171"/>
  <c r="CH172"/>
  <c r="CH173"/>
  <c r="CH174"/>
  <c r="CH175"/>
  <c r="CH176"/>
  <c r="CH177"/>
  <c r="CH178"/>
  <c r="CH179"/>
  <c r="CH180"/>
  <c r="CH181"/>
  <c r="CH182"/>
  <c r="CH183"/>
  <c r="CH184"/>
  <c r="CH186"/>
  <c r="CH187"/>
  <c r="CH188"/>
  <c r="CH189"/>
  <c r="CH190"/>
  <c r="CH191"/>
  <c r="CH192"/>
  <c r="CH193"/>
  <c r="CH194"/>
  <c r="CH195"/>
  <c r="CH196"/>
  <c r="CH197"/>
  <c r="CH198"/>
  <c r="CH199"/>
  <c r="CH200"/>
  <c r="CH201"/>
  <c r="CH202"/>
  <c r="CH203"/>
  <c r="CH204"/>
  <c r="CH205"/>
  <c r="CH206"/>
  <c r="CH207"/>
  <c r="CH208"/>
  <c r="CH209"/>
  <c r="CH210"/>
  <c r="CH211"/>
  <c r="CH212"/>
  <c r="CH213"/>
  <c r="CH215"/>
  <c r="CH218"/>
  <c r="CH220"/>
  <c r="CH221"/>
  <c r="CH222"/>
  <c r="CH223"/>
  <c r="CH226"/>
  <c r="CH227"/>
  <c r="CH228"/>
  <c r="CH229"/>
  <c r="CH230"/>
  <c r="CH231"/>
  <c r="CH232"/>
  <c r="CH238"/>
  <c r="CH239"/>
  <c r="CH240"/>
  <c r="CH241"/>
  <c r="CH242"/>
  <c r="CH243"/>
  <c r="CH245"/>
  <c r="CH246"/>
  <c r="CH247"/>
  <c r="CH248"/>
  <c r="CH249"/>
  <c r="CH253"/>
  <c r="CH254"/>
  <c r="CH255"/>
  <c r="CH256"/>
  <c r="CH257"/>
  <c r="CH258"/>
  <c r="CH259"/>
  <c r="CH260"/>
  <c r="CH261"/>
  <c r="CH262"/>
  <c r="CH263"/>
  <c r="CH264"/>
  <c r="CH265"/>
  <c r="CH266"/>
  <c r="CH272"/>
  <c r="CH273"/>
  <c r="CH274"/>
  <c r="CH275"/>
  <c r="CH276"/>
  <c r="CH277"/>
  <c r="CH278"/>
  <c r="CH279"/>
  <c r="CH280"/>
  <c r="CH281"/>
  <c r="CH282"/>
  <c r="CH283"/>
  <c r="CH286"/>
  <c r="CH287"/>
  <c r="CH288"/>
  <c r="CH289"/>
  <c r="CH290"/>
  <c r="CH291"/>
  <c r="CH292"/>
  <c r="CH293"/>
  <c r="CH294"/>
  <c r="CH295"/>
  <c r="CH296"/>
  <c r="CH297"/>
  <c r="CH298"/>
  <c r="CH299"/>
  <c r="CH301"/>
  <c r="CH302"/>
  <c r="CH303"/>
  <c r="CH304"/>
  <c r="CH305"/>
  <c r="CH306"/>
  <c r="CH307"/>
  <c r="CH308"/>
  <c r="CH309"/>
  <c r="CH310"/>
  <c r="CH311"/>
  <c r="CH312"/>
  <c r="CH313"/>
  <c r="CH314"/>
  <c r="CH315"/>
  <c r="CH316"/>
  <c r="CH317"/>
  <c r="CH318"/>
  <c r="CH319"/>
  <c r="CH320"/>
  <c r="CH321"/>
  <c r="CH322"/>
  <c r="CH323"/>
  <c r="CH324"/>
  <c r="CH325"/>
  <c r="CH326"/>
  <c r="CH327"/>
  <c r="CH328"/>
  <c r="CH329"/>
  <c r="CH330"/>
  <c r="CH331"/>
  <c r="CH332"/>
  <c r="CH333"/>
  <c r="CH334"/>
  <c r="CH335"/>
  <c r="CH336"/>
  <c r="CH337"/>
  <c r="CH338"/>
  <c r="CH339"/>
  <c r="CH340"/>
  <c r="CH341"/>
  <c r="CH342"/>
  <c r="CH343"/>
  <c r="CH344"/>
  <c r="CH345"/>
  <c r="CH346"/>
  <c r="CH347"/>
  <c r="CH348"/>
  <c r="CH349"/>
  <c r="CH353"/>
  <c r="CH354"/>
  <c r="CH355"/>
  <c r="CH356"/>
  <c r="CH357"/>
  <c r="CH358"/>
  <c r="CH360"/>
  <c r="CH361"/>
  <c r="CH362"/>
  <c r="CH363"/>
  <c r="CH13"/>
  <c r="CN117" l="1"/>
  <c r="CL569" i="22"/>
  <c r="BV569"/>
  <c r="CF570"/>
  <c r="CK569"/>
  <c r="CK570"/>
  <c r="AR569"/>
  <c r="BG570"/>
  <c r="CN119" i="1"/>
  <c r="CN115"/>
  <c r="CN93"/>
  <c r="CN97"/>
  <c r="BG569" i="22"/>
  <c r="BB570"/>
  <c r="V570"/>
  <c r="L569"/>
  <c r="AC570"/>
  <c r="AC569"/>
  <c r="E570"/>
  <c r="L570"/>
  <c r="AR570"/>
  <c r="BV570"/>
  <c r="AM570"/>
  <c r="BQ570"/>
  <c r="CN101" i="1"/>
  <c r="CN118"/>
  <c r="CN108"/>
  <c r="CN100"/>
  <c r="CO148"/>
  <c r="CO130"/>
  <c r="HE70"/>
  <c r="CS70"/>
  <c r="CV70"/>
  <c r="BD70"/>
  <c r="GY70" s="1"/>
  <c r="BE70"/>
  <c r="BF70"/>
  <c r="BG70"/>
  <c r="BJ70"/>
  <c r="HE339"/>
  <c r="CP339"/>
  <c r="CS339"/>
  <c r="BE339"/>
  <c r="BF339"/>
  <c r="BG339"/>
  <c r="BJ339"/>
  <c r="CE40"/>
  <c r="CI40" s="1"/>
  <c r="CF40"/>
  <c r="CE41"/>
  <c r="CI41" s="1"/>
  <c r="CF41"/>
  <c r="CH41" s="1"/>
  <c r="CE42"/>
  <c r="CI42" s="1"/>
  <c r="CF42"/>
  <c r="CH42" s="1"/>
  <c r="CE43"/>
  <c r="CI43" s="1"/>
  <c r="CF43"/>
  <c r="CE44"/>
  <c r="CI44" s="1"/>
  <c r="CF44"/>
  <c r="CE45"/>
  <c r="CI45" s="1"/>
  <c r="CF45"/>
  <c r="CE46"/>
  <c r="CI46" s="1"/>
  <c r="CF46"/>
  <c r="CE47"/>
  <c r="CI47" s="1"/>
  <c r="CF47"/>
  <c r="CE48"/>
  <c r="CF48"/>
  <c r="CE49"/>
  <c r="CI49" s="1"/>
  <c r="CF49"/>
  <c r="CE50"/>
  <c r="CI50" s="1"/>
  <c r="CF50"/>
  <c r="CE51"/>
  <c r="CI51" s="1"/>
  <c r="CF51"/>
  <c r="CE52"/>
  <c r="CI52" s="1"/>
  <c r="CF52"/>
  <c r="CH52" s="1"/>
  <c r="CE53"/>
  <c r="CI53" s="1"/>
  <c r="CF53"/>
  <c r="CE54"/>
  <c r="CI54" s="1"/>
  <c r="CF54"/>
  <c r="CE55"/>
  <c r="CI55" s="1"/>
  <c r="CF55"/>
  <c r="CE56"/>
  <c r="CI56" s="1"/>
  <c r="CF56"/>
  <c r="CE57"/>
  <c r="CI57" s="1"/>
  <c r="CF57"/>
  <c r="CE58"/>
  <c r="CI58" s="1"/>
  <c r="CF58"/>
  <c r="CE59"/>
  <c r="CI59" s="1"/>
  <c r="CF59"/>
  <c r="CE60"/>
  <c r="CI60" s="1"/>
  <c r="CF60"/>
  <c r="CE61"/>
  <c r="CI61" s="1"/>
  <c r="CF61"/>
  <c r="CE62"/>
  <c r="CI62" s="1"/>
  <c r="CF62"/>
  <c r="CE63"/>
  <c r="CI63" s="1"/>
  <c r="CF63"/>
  <c r="CE64"/>
  <c r="CI64" s="1"/>
  <c r="CF64"/>
  <c r="CE65"/>
  <c r="CI65" s="1"/>
  <c r="CF65"/>
  <c r="CE66"/>
  <c r="CI66" s="1"/>
  <c r="CF66"/>
  <c r="CE67"/>
  <c r="CI67" s="1"/>
  <c r="CF67"/>
  <c r="CE68"/>
  <c r="CI68" s="1"/>
  <c r="CF68"/>
  <c r="CE69"/>
  <c r="CI69" s="1"/>
  <c r="CF69"/>
  <c r="CE70"/>
  <c r="CF70"/>
  <c r="CR70" s="1"/>
  <c r="CE71"/>
  <c r="CI71" s="1"/>
  <c r="CF71"/>
  <c r="CE72"/>
  <c r="CI72" s="1"/>
  <c r="CF72"/>
  <c r="CE73"/>
  <c r="CI73" s="1"/>
  <c r="CF73"/>
  <c r="CE74"/>
  <c r="CI74" s="1"/>
  <c r="CF74"/>
  <c r="CE75"/>
  <c r="CI75" s="1"/>
  <c r="CF75"/>
  <c r="CE76"/>
  <c r="CI76" s="1"/>
  <c r="CF76"/>
  <c r="CE77"/>
  <c r="CI77" s="1"/>
  <c r="CF77"/>
  <c r="CE78"/>
  <c r="CI78" s="1"/>
  <c r="CF78"/>
  <c r="CE79"/>
  <c r="CI79" s="1"/>
  <c r="CF79"/>
  <c r="CE80"/>
  <c r="CI80" s="1"/>
  <c r="CF80"/>
  <c r="CH80" s="1"/>
  <c r="CE81"/>
  <c r="CI81" s="1"/>
  <c r="CF81"/>
  <c r="CH81" s="1"/>
  <c r="CE82"/>
  <c r="CI82" s="1"/>
  <c r="CF82"/>
  <c r="CE83"/>
  <c r="CI83" s="1"/>
  <c r="CF83"/>
  <c r="CE84"/>
  <c r="CI84" s="1"/>
  <c r="CF84"/>
  <c r="CE85"/>
  <c r="CI85" s="1"/>
  <c r="CF85"/>
  <c r="CE86"/>
  <c r="CI86" s="1"/>
  <c r="CF86"/>
  <c r="CE87"/>
  <c r="CI87" s="1"/>
  <c r="CF87"/>
  <c r="CE88"/>
  <c r="CI88" s="1"/>
  <c r="CF88"/>
  <c r="CE89"/>
  <c r="CI89" s="1"/>
  <c r="CF89"/>
  <c r="CE90"/>
  <c r="CI90" s="1"/>
  <c r="CF90"/>
  <c r="CE91"/>
  <c r="CI91" s="1"/>
  <c r="CF91"/>
  <c r="CE92"/>
  <c r="CI92" s="1"/>
  <c r="CF92"/>
  <c r="CE93"/>
  <c r="CI93" s="1"/>
  <c r="CF93"/>
  <c r="CE94"/>
  <c r="CI94" s="1"/>
  <c r="CF94"/>
  <c r="CE95"/>
  <c r="CI95" s="1"/>
  <c r="CF95"/>
  <c r="CE96"/>
  <c r="CI96" s="1"/>
  <c r="CF96"/>
  <c r="CE97"/>
  <c r="CI97" s="1"/>
  <c r="CF97"/>
  <c r="CH97" s="1"/>
  <c r="CE98"/>
  <c r="CI98" s="1"/>
  <c r="CF98"/>
  <c r="CH98" s="1"/>
  <c r="CE99"/>
  <c r="CI99" s="1"/>
  <c r="CF99"/>
  <c r="CE100"/>
  <c r="CI100" s="1"/>
  <c r="CF100"/>
  <c r="CE101"/>
  <c r="CI101" s="1"/>
  <c r="CF101"/>
  <c r="CE102"/>
  <c r="CI102" s="1"/>
  <c r="CF102"/>
  <c r="CE103"/>
  <c r="CI103" s="1"/>
  <c r="CF103"/>
  <c r="CE104"/>
  <c r="CI104" s="1"/>
  <c r="CF104"/>
  <c r="CE105"/>
  <c r="CI105" s="1"/>
  <c r="CF105"/>
  <c r="CE106"/>
  <c r="CI106" s="1"/>
  <c r="CF106"/>
  <c r="CE107"/>
  <c r="CI107" s="1"/>
  <c r="CF107"/>
  <c r="CE108"/>
  <c r="CI108" s="1"/>
  <c r="CF108"/>
  <c r="CH108" s="1"/>
  <c r="CE109"/>
  <c r="CI109" s="1"/>
  <c r="CF109"/>
  <c r="CE110"/>
  <c r="CI110" s="1"/>
  <c r="CF110"/>
  <c r="CE111"/>
  <c r="CI111" s="1"/>
  <c r="CF111"/>
  <c r="CE112"/>
  <c r="CI112" s="1"/>
  <c r="CF112"/>
  <c r="CE113"/>
  <c r="CI113" s="1"/>
  <c r="CF113"/>
  <c r="CE114"/>
  <c r="CI114" s="1"/>
  <c r="CF114"/>
  <c r="CE115"/>
  <c r="CF115"/>
  <c r="CH115" s="1"/>
  <c r="CE116"/>
  <c r="CI116" s="1"/>
  <c r="CF116"/>
  <c r="CH116" s="1"/>
  <c r="CE117"/>
  <c r="CI117" s="1"/>
  <c r="CF117"/>
  <c r="CE118"/>
  <c r="CI118" s="1"/>
  <c r="CF118"/>
  <c r="CE119"/>
  <c r="CI119" s="1"/>
  <c r="CF119"/>
  <c r="CE120"/>
  <c r="CI120" s="1"/>
  <c r="CF120"/>
  <c r="CE121"/>
  <c r="CI121" s="1"/>
  <c r="CF121"/>
  <c r="CE122"/>
  <c r="CI122" s="1"/>
  <c r="CF122"/>
  <c r="CE123"/>
  <c r="CF123"/>
  <c r="CH123" s="1"/>
  <c r="CE124"/>
  <c r="CI124" s="1"/>
  <c r="CF124"/>
  <c r="CE125"/>
  <c r="CI125" s="1"/>
  <c r="CF125"/>
  <c r="CE126"/>
  <c r="CI126" s="1"/>
  <c r="CF126"/>
  <c r="CE127"/>
  <c r="CI127" s="1"/>
  <c r="CF127"/>
  <c r="CE128"/>
  <c r="CI128" s="1"/>
  <c r="CF128"/>
  <c r="CE129"/>
  <c r="CI129" s="1"/>
  <c r="CF129"/>
  <c r="CE130"/>
  <c r="CI130" s="1"/>
  <c r="CF130"/>
  <c r="CE131"/>
  <c r="CI131" s="1"/>
  <c r="CF131"/>
  <c r="CE132"/>
  <c r="CI132" s="1"/>
  <c r="CF132"/>
  <c r="CE133"/>
  <c r="CI133" s="1"/>
  <c r="CF133"/>
  <c r="CE134"/>
  <c r="CI134" s="1"/>
  <c r="CF134"/>
  <c r="CE135"/>
  <c r="CI135" s="1"/>
  <c r="CF135"/>
  <c r="CE136"/>
  <c r="CI136" s="1"/>
  <c r="CF136"/>
  <c r="CE137"/>
  <c r="CI137" s="1"/>
  <c r="CF137"/>
  <c r="CE138"/>
  <c r="CI138" s="1"/>
  <c r="CF138"/>
  <c r="CE139"/>
  <c r="CI139" s="1"/>
  <c r="CF139"/>
  <c r="CE140"/>
  <c r="CI140" s="1"/>
  <c r="CF140"/>
  <c r="CE141"/>
  <c r="CF141"/>
  <c r="CH141" s="1"/>
  <c r="CE142"/>
  <c r="CI142" s="1"/>
  <c r="CF142"/>
  <c r="CE143"/>
  <c r="CI143" s="1"/>
  <c r="CF143"/>
  <c r="CE144"/>
  <c r="CI144" s="1"/>
  <c r="CF144"/>
  <c r="CE145"/>
  <c r="CI145" s="1"/>
  <c r="CF145"/>
  <c r="CE146"/>
  <c r="CI146" s="1"/>
  <c r="CF146"/>
  <c r="CE147"/>
  <c r="CI147" s="1"/>
  <c r="CF147"/>
  <c r="CE148"/>
  <c r="CI148" s="1"/>
  <c r="CF148"/>
  <c r="CE149"/>
  <c r="CF149"/>
  <c r="CE150"/>
  <c r="CI150" s="1"/>
  <c r="CF150"/>
  <c r="CE151"/>
  <c r="CF151"/>
  <c r="CE152"/>
  <c r="CI152" s="1"/>
  <c r="CF152"/>
  <c r="CE153"/>
  <c r="CI153" s="1"/>
  <c r="CF153"/>
  <c r="CE154"/>
  <c r="CF154"/>
  <c r="CE155"/>
  <c r="CI155" s="1"/>
  <c r="CF155"/>
  <c r="CE156"/>
  <c r="CI156" s="1"/>
  <c r="CF156"/>
  <c r="CE157"/>
  <c r="CI157" s="1"/>
  <c r="CF157"/>
  <c r="CE158"/>
  <c r="CI158" s="1"/>
  <c r="CF158"/>
  <c r="CE159"/>
  <c r="CI159" s="1"/>
  <c r="CF159"/>
  <c r="CE160"/>
  <c r="CI160" s="1"/>
  <c r="CF160"/>
  <c r="CE161"/>
  <c r="CI161" s="1"/>
  <c r="CF161"/>
  <c r="CH161" s="1"/>
  <c r="CE162"/>
  <c r="CI162" s="1"/>
  <c r="CF162"/>
  <c r="CE163"/>
  <c r="CI163" s="1"/>
  <c r="CF163"/>
  <c r="CE164"/>
  <c r="CI164" s="1"/>
  <c r="CF164"/>
  <c r="CE165"/>
  <c r="CI165" s="1"/>
  <c r="CF165"/>
  <c r="CE166"/>
  <c r="CI166" s="1"/>
  <c r="CF166"/>
  <c r="CE167"/>
  <c r="CI167" s="1"/>
  <c r="CF167"/>
  <c r="CE168"/>
  <c r="CI168" s="1"/>
  <c r="CF168"/>
  <c r="CE169"/>
  <c r="CI169" s="1"/>
  <c r="CF169"/>
  <c r="CE170"/>
  <c r="CI170" s="1"/>
  <c r="CF170"/>
  <c r="CE171"/>
  <c r="CI171" s="1"/>
  <c r="CF171"/>
  <c r="CE172"/>
  <c r="CI172" s="1"/>
  <c r="CF172"/>
  <c r="CE173"/>
  <c r="CF173"/>
  <c r="CE174"/>
  <c r="CF174"/>
  <c r="CE175"/>
  <c r="CI175" s="1"/>
  <c r="CF175"/>
  <c r="CE176"/>
  <c r="CI176" s="1"/>
  <c r="CF176"/>
  <c r="CE177"/>
  <c r="CI177" s="1"/>
  <c r="CF177"/>
  <c r="CE178"/>
  <c r="CI178" s="1"/>
  <c r="CF178"/>
  <c r="CE179"/>
  <c r="CI179" s="1"/>
  <c r="CF179"/>
  <c r="CE180"/>
  <c r="CI180" s="1"/>
  <c r="CF180"/>
  <c r="CE181"/>
  <c r="CI181" s="1"/>
  <c r="CF181"/>
  <c r="CE182"/>
  <c r="CI182" s="1"/>
  <c r="CF182"/>
  <c r="CE183"/>
  <c r="CI183" s="1"/>
  <c r="CF183"/>
  <c r="CE184"/>
  <c r="CI184" s="1"/>
  <c r="CF184"/>
  <c r="CE185"/>
  <c r="CI185" s="1"/>
  <c r="CF185"/>
  <c r="CH185" s="1"/>
  <c r="CE186"/>
  <c r="CI186" s="1"/>
  <c r="CF186"/>
  <c r="CE187"/>
  <c r="CI187" s="1"/>
  <c r="CF187"/>
  <c r="CE188"/>
  <c r="CI188" s="1"/>
  <c r="CF188"/>
  <c r="CE189"/>
  <c r="CI189" s="1"/>
  <c r="CF189"/>
  <c r="CE190"/>
  <c r="CI190" s="1"/>
  <c r="CF190"/>
  <c r="CE191"/>
  <c r="CI191" s="1"/>
  <c r="CF191"/>
  <c r="CE192"/>
  <c r="CI192" s="1"/>
  <c r="CF192"/>
  <c r="CE193"/>
  <c r="CI193" s="1"/>
  <c r="CF193"/>
  <c r="CE194"/>
  <c r="CI194" s="1"/>
  <c r="CF194"/>
  <c r="CE195"/>
  <c r="CI195" s="1"/>
  <c r="CF195"/>
  <c r="CE196"/>
  <c r="CI196" s="1"/>
  <c r="CF196"/>
  <c r="CE197"/>
  <c r="CI197" s="1"/>
  <c r="CF197"/>
  <c r="CE198"/>
  <c r="CI198" s="1"/>
  <c r="CF198"/>
  <c r="CE199"/>
  <c r="CI199" s="1"/>
  <c r="CF199"/>
  <c r="CE200"/>
  <c r="CI200" s="1"/>
  <c r="CF200"/>
  <c r="CE201"/>
  <c r="CI201" s="1"/>
  <c r="CF201"/>
  <c r="CE202"/>
  <c r="CI202" s="1"/>
  <c r="CF202"/>
  <c r="CE203"/>
  <c r="CI203" s="1"/>
  <c r="CF203"/>
  <c r="CE204"/>
  <c r="CI204" s="1"/>
  <c r="CF204"/>
  <c r="CE205"/>
  <c r="CI205" s="1"/>
  <c r="CF205"/>
  <c r="CE206"/>
  <c r="CI206" s="1"/>
  <c r="CF206"/>
  <c r="CE207"/>
  <c r="CI207" s="1"/>
  <c r="CF207"/>
  <c r="CE208"/>
  <c r="CI208" s="1"/>
  <c r="CF208"/>
  <c r="CE209"/>
  <c r="CI209" s="1"/>
  <c r="CF209"/>
  <c r="CE210"/>
  <c r="CI210" s="1"/>
  <c r="CF210"/>
  <c r="CE211"/>
  <c r="CI211" s="1"/>
  <c r="CF211"/>
  <c r="CE212"/>
  <c r="CI212" s="1"/>
  <c r="CF212"/>
  <c r="CE213"/>
  <c r="CI213" s="1"/>
  <c r="CF213"/>
  <c r="CE214"/>
  <c r="CI214" s="1"/>
  <c r="CF214"/>
  <c r="CH214" s="1"/>
  <c r="CE215"/>
  <c r="CI215" s="1"/>
  <c r="CF215"/>
  <c r="CE216"/>
  <c r="CI216" s="1"/>
  <c r="CF216"/>
  <c r="CH216" s="1"/>
  <c r="CE217"/>
  <c r="CI217" s="1"/>
  <c r="CF217"/>
  <c r="CH217" s="1"/>
  <c r="CE218"/>
  <c r="CI218" s="1"/>
  <c r="CF218"/>
  <c r="CE219"/>
  <c r="CI219" s="1"/>
  <c r="CF219"/>
  <c r="CH219" s="1"/>
  <c r="CE220"/>
  <c r="CI220" s="1"/>
  <c r="CF220"/>
  <c r="CE221"/>
  <c r="CI221" s="1"/>
  <c r="CF221"/>
  <c r="CE222"/>
  <c r="CI222" s="1"/>
  <c r="CF222"/>
  <c r="CE223"/>
  <c r="CI223" s="1"/>
  <c r="CF223"/>
  <c r="CE224"/>
  <c r="CI224" s="1"/>
  <c r="CF224"/>
  <c r="CH224" s="1"/>
  <c r="CE225"/>
  <c r="CI225" s="1"/>
  <c r="CF225"/>
  <c r="CH225" s="1"/>
  <c r="CE226"/>
  <c r="CI226" s="1"/>
  <c r="CF226"/>
  <c r="CE227"/>
  <c r="CI227" s="1"/>
  <c r="CF227"/>
  <c r="CE228"/>
  <c r="CI228" s="1"/>
  <c r="CF228"/>
  <c r="CE229"/>
  <c r="CI229" s="1"/>
  <c r="CF229"/>
  <c r="CE230"/>
  <c r="CI230" s="1"/>
  <c r="CF230"/>
  <c r="CE231"/>
  <c r="CI231" s="1"/>
  <c r="CF231"/>
  <c r="CE232"/>
  <c r="CI232" s="1"/>
  <c r="CF232"/>
  <c r="CE233"/>
  <c r="CI233" s="1"/>
  <c r="CF233"/>
  <c r="CH233" s="1"/>
  <c r="CE234"/>
  <c r="CI234" s="1"/>
  <c r="CF234"/>
  <c r="CH234" s="1"/>
  <c r="CE235"/>
  <c r="CI235" s="1"/>
  <c r="CF235"/>
  <c r="CH235" s="1"/>
  <c r="CE236"/>
  <c r="CI236" s="1"/>
  <c r="CF236"/>
  <c r="CH236" s="1"/>
  <c r="CE237"/>
  <c r="CI237" s="1"/>
  <c r="CF237"/>
  <c r="CH237" s="1"/>
  <c r="CE238"/>
  <c r="CI238" s="1"/>
  <c r="CF238"/>
  <c r="CE239"/>
  <c r="CI239" s="1"/>
  <c r="CF239"/>
  <c r="CE240"/>
  <c r="CI240" s="1"/>
  <c r="CF240"/>
  <c r="CE241"/>
  <c r="CI241" s="1"/>
  <c r="CF241"/>
  <c r="CE242"/>
  <c r="CI242" s="1"/>
  <c r="CF242"/>
  <c r="CE243"/>
  <c r="CI243" s="1"/>
  <c r="CF243"/>
  <c r="CE244"/>
  <c r="CI244" s="1"/>
  <c r="CF244"/>
  <c r="CH244" s="1"/>
  <c r="CE245"/>
  <c r="CI245" s="1"/>
  <c r="CF245"/>
  <c r="CE246"/>
  <c r="CI246" s="1"/>
  <c r="CF246"/>
  <c r="CE247"/>
  <c r="CI247" s="1"/>
  <c r="CF247"/>
  <c r="CE248"/>
  <c r="CI248" s="1"/>
  <c r="CF248"/>
  <c r="CE249"/>
  <c r="CI249" s="1"/>
  <c r="CF249"/>
  <c r="CE250"/>
  <c r="CI250" s="1"/>
  <c r="CF250"/>
  <c r="CH250" s="1"/>
  <c r="CE251"/>
  <c r="CI251" s="1"/>
  <c r="CF251"/>
  <c r="CH251" s="1"/>
  <c r="CE252"/>
  <c r="CI252" s="1"/>
  <c r="CF252"/>
  <c r="CH252" s="1"/>
  <c r="CE253"/>
  <c r="CI253" s="1"/>
  <c r="CF253"/>
  <c r="CE254"/>
  <c r="CI254" s="1"/>
  <c r="CF254"/>
  <c r="CE255"/>
  <c r="CI255" s="1"/>
  <c r="CF255"/>
  <c r="CE256"/>
  <c r="CI256" s="1"/>
  <c r="CF256"/>
  <c r="CE257"/>
  <c r="CI257" s="1"/>
  <c r="CF257"/>
  <c r="CE258"/>
  <c r="CI258" s="1"/>
  <c r="CF258"/>
  <c r="CE259"/>
  <c r="CI259" s="1"/>
  <c r="CF259"/>
  <c r="CE260"/>
  <c r="CI260" s="1"/>
  <c r="CF260"/>
  <c r="CE261"/>
  <c r="CI261" s="1"/>
  <c r="CF261"/>
  <c r="CE262"/>
  <c r="CI262" s="1"/>
  <c r="CF262"/>
  <c r="CE263"/>
  <c r="CI263" s="1"/>
  <c r="CF263"/>
  <c r="CE264"/>
  <c r="CI264" s="1"/>
  <c r="CF264"/>
  <c r="CE265"/>
  <c r="CI265" s="1"/>
  <c r="CF265"/>
  <c r="CE266"/>
  <c r="CI266" s="1"/>
  <c r="CF266"/>
  <c r="CE267"/>
  <c r="CI267" s="1"/>
  <c r="CF267"/>
  <c r="CH267" s="1"/>
  <c r="CE268"/>
  <c r="CI268" s="1"/>
  <c r="CF268"/>
  <c r="CH268" s="1"/>
  <c r="CE269"/>
  <c r="CI269" s="1"/>
  <c r="CF269"/>
  <c r="CH269" s="1"/>
  <c r="CE270"/>
  <c r="CI270" s="1"/>
  <c r="CF270"/>
  <c r="CH270" s="1"/>
  <c r="CE271"/>
  <c r="CI271" s="1"/>
  <c r="CF271"/>
  <c r="CH271" s="1"/>
  <c r="CE272"/>
  <c r="CI272" s="1"/>
  <c r="CF272"/>
  <c r="CE273"/>
  <c r="CI273" s="1"/>
  <c r="CF273"/>
  <c r="CE274"/>
  <c r="CI274" s="1"/>
  <c r="CF274"/>
  <c r="CE275"/>
  <c r="CI275" s="1"/>
  <c r="CF275"/>
  <c r="CE276"/>
  <c r="CI276" s="1"/>
  <c r="CF276"/>
  <c r="CE277"/>
  <c r="CI277" s="1"/>
  <c r="CF277"/>
  <c r="CE278"/>
  <c r="CI278" s="1"/>
  <c r="CF278"/>
  <c r="CE279"/>
  <c r="CI279" s="1"/>
  <c r="CF279"/>
  <c r="CE280"/>
  <c r="CI280" s="1"/>
  <c r="CF280"/>
  <c r="CE281"/>
  <c r="CI281" s="1"/>
  <c r="CF281"/>
  <c r="CE282"/>
  <c r="CI282" s="1"/>
  <c r="CF282"/>
  <c r="CE283"/>
  <c r="CI283" s="1"/>
  <c r="CF283"/>
  <c r="CE284"/>
  <c r="CI284" s="1"/>
  <c r="CF284"/>
  <c r="CH284" s="1"/>
  <c r="CE285"/>
  <c r="CI285" s="1"/>
  <c r="CF285"/>
  <c r="CH285" s="1"/>
  <c r="CE286"/>
  <c r="CI286" s="1"/>
  <c r="CF286"/>
  <c r="CE287"/>
  <c r="CI287" s="1"/>
  <c r="CF287"/>
  <c r="CE288"/>
  <c r="CI288" s="1"/>
  <c r="CF288"/>
  <c r="CE289"/>
  <c r="CI289" s="1"/>
  <c r="CF289"/>
  <c r="CE290"/>
  <c r="CI290" s="1"/>
  <c r="CF290"/>
  <c r="CE291"/>
  <c r="CI291" s="1"/>
  <c r="CF291"/>
  <c r="CE292"/>
  <c r="CI292" s="1"/>
  <c r="CF292"/>
  <c r="CE293"/>
  <c r="CI293" s="1"/>
  <c r="CF293"/>
  <c r="CE294"/>
  <c r="CI294" s="1"/>
  <c r="CF294"/>
  <c r="CE295"/>
  <c r="CI295" s="1"/>
  <c r="CF295"/>
  <c r="CE296"/>
  <c r="CI296" s="1"/>
  <c r="CF296"/>
  <c r="CE297"/>
  <c r="CI297" s="1"/>
  <c r="CF297"/>
  <c r="CE298"/>
  <c r="CI298" s="1"/>
  <c r="CF298"/>
  <c r="CE299"/>
  <c r="CI299" s="1"/>
  <c r="CF299"/>
  <c r="CE300"/>
  <c r="CI300" s="1"/>
  <c r="CF300"/>
  <c r="CH300" s="1"/>
  <c r="CE301"/>
  <c r="CI301" s="1"/>
  <c r="CF301"/>
  <c r="CE302"/>
  <c r="CI302" s="1"/>
  <c r="CF302"/>
  <c r="CE303"/>
  <c r="CI303" s="1"/>
  <c r="CF303"/>
  <c r="CE304"/>
  <c r="CI304" s="1"/>
  <c r="CF304"/>
  <c r="CE305"/>
  <c r="CI305" s="1"/>
  <c r="CF305"/>
  <c r="CE306"/>
  <c r="CI306" s="1"/>
  <c r="CF306"/>
  <c r="CE307"/>
  <c r="CI307" s="1"/>
  <c r="CF307"/>
  <c r="CE308"/>
  <c r="CI308" s="1"/>
  <c r="CF308"/>
  <c r="CE309"/>
  <c r="CI309" s="1"/>
  <c r="CF309"/>
  <c r="CE310"/>
  <c r="CI310" s="1"/>
  <c r="CF310"/>
  <c r="CE311"/>
  <c r="CI311" s="1"/>
  <c r="CF311"/>
  <c r="CE312"/>
  <c r="CI312" s="1"/>
  <c r="CF312"/>
  <c r="CE313"/>
  <c r="CI313" s="1"/>
  <c r="CF313"/>
  <c r="CE314"/>
  <c r="CI314" s="1"/>
  <c r="CF314"/>
  <c r="CE315"/>
  <c r="CI315" s="1"/>
  <c r="CF315"/>
  <c r="CE316"/>
  <c r="CI316" s="1"/>
  <c r="CF316"/>
  <c r="CE317"/>
  <c r="CI317" s="1"/>
  <c r="CF317"/>
  <c r="CE318"/>
  <c r="CI318" s="1"/>
  <c r="CF318"/>
  <c r="CE319"/>
  <c r="CI319" s="1"/>
  <c r="CF319"/>
  <c r="CE320"/>
  <c r="CI320" s="1"/>
  <c r="CF320"/>
  <c r="CE321"/>
  <c r="CI321" s="1"/>
  <c r="CF321"/>
  <c r="CE322"/>
  <c r="CI322" s="1"/>
  <c r="CF322"/>
  <c r="CE323"/>
  <c r="CI323" s="1"/>
  <c r="CF323"/>
  <c r="CE324"/>
  <c r="CI324" s="1"/>
  <c r="CF324"/>
  <c r="CE325"/>
  <c r="CI325" s="1"/>
  <c r="CF325"/>
  <c r="CE326"/>
  <c r="CI326" s="1"/>
  <c r="CF326"/>
  <c r="CE327"/>
  <c r="CI327" s="1"/>
  <c r="CF327"/>
  <c r="CE328"/>
  <c r="CI328" s="1"/>
  <c r="CF328"/>
  <c r="CE329"/>
  <c r="CI329" s="1"/>
  <c r="CF329"/>
  <c r="CE330"/>
  <c r="CI330" s="1"/>
  <c r="CF330"/>
  <c r="CE331"/>
  <c r="CI331" s="1"/>
  <c r="CF331"/>
  <c r="CE332"/>
  <c r="CI332" s="1"/>
  <c r="CF332"/>
  <c r="CE333"/>
  <c r="CI333" s="1"/>
  <c r="CF333"/>
  <c r="CE334"/>
  <c r="CI334" s="1"/>
  <c r="CF334"/>
  <c r="CE335"/>
  <c r="CI335" s="1"/>
  <c r="CF335"/>
  <c r="CE336"/>
  <c r="CI336" s="1"/>
  <c r="CF336"/>
  <c r="CE337"/>
  <c r="CI337" s="1"/>
  <c r="CF337"/>
  <c r="CE338"/>
  <c r="CI338" s="1"/>
  <c r="CF338"/>
  <c r="CE339"/>
  <c r="CI339" s="1"/>
  <c r="CF339"/>
  <c r="CR339" s="1"/>
  <c r="CE340"/>
  <c r="CI340" s="1"/>
  <c r="CF340"/>
  <c r="CE341"/>
  <c r="CI341" s="1"/>
  <c r="CF341"/>
  <c r="CE342"/>
  <c r="CI342" s="1"/>
  <c r="CF342"/>
  <c r="CE343"/>
  <c r="CI343" s="1"/>
  <c r="CF343"/>
  <c r="CE344"/>
  <c r="CI344" s="1"/>
  <c r="CF344"/>
  <c r="CE345"/>
  <c r="CI345" s="1"/>
  <c r="CF345"/>
  <c r="CE346"/>
  <c r="CI346" s="1"/>
  <c r="CF346"/>
  <c r="CE347"/>
  <c r="CI347" s="1"/>
  <c r="CF347"/>
  <c r="CE348"/>
  <c r="CI348" s="1"/>
  <c r="CF348"/>
  <c r="CE349"/>
  <c r="CI349" s="1"/>
  <c r="CF349"/>
  <c r="CE350"/>
  <c r="CI350" s="1"/>
  <c r="CF350"/>
  <c r="CH350" s="1"/>
  <c r="CE351"/>
  <c r="CI351" s="1"/>
  <c r="CF351"/>
  <c r="CH351" s="1"/>
  <c r="CE352"/>
  <c r="CI352" s="1"/>
  <c r="CF352"/>
  <c r="CH352" s="1"/>
  <c r="CE353"/>
  <c r="CI353" s="1"/>
  <c r="CF353"/>
  <c r="CE354"/>
  <c r="CI354" s="1"/>
  <c r="CF354"/>
  <c r="CE355"/>
  <c r="CI355" s="1"/>
  <c r="CF355"/>
  <c r="CE356"/>
  <c r="CI356" s="1"/>
  <c r="CF356"/>
  <c r="CE357"/>
  <c r="CI357" s="1"/>
  <c r="CF357"/>
  <c r="CE358"/>
  <c r="CI358" s="1"/>
  <c r="CF358"/>
  <c r="CE359"/>
  <c r="CI359" s="1"/>
  <c r="CF359"/>
  <c r="CH359" s="1"/>
  <c r="CE360"/>
  <c r="CI360" s="1"/>
  <c r="CF360"/>
  <c r="CE361"/>
  <c r="CI361" s="1"/>
  <c r="CF361"/>
  <c r="CE362"/>
  <c r="CI362" s="1"/>
  <c r="CF362"/>
  <c r="CE363"/>
  <c r="CI363" s="1"/>
  <c r="CF363"/>
  <c r="CE14"/>
  <c r="CI14" s="1"/>
  <c r="CF14"/>
  <c r="CE15"/>
  <c r="CI15" s="1"/>
  <c r="CF15"/>
  <c r="CE16"/>
  <c r="CI16" s="1"/>
  <c r="CF16"/>
  <c r="CE17"/>
  <c r="CI17" s="1"/>
  <c r="CF17"/>
  <c r="CE18"/>
  <c r="CI18" s="1"/>
  <c r="CF18"/>
  <c r="CE19"/>
  <c r="CI19" s="1"/>
  <c r="CF19"/>
  <c r="CE20"/>
  <c r="CI20" s="1"/>
  <c r="CF20"/>
  <c r="CH20" s="1"/>
  <c r="CE21"/>
  <c r="CI21" s="1"/>
  <c r="CF21"/>
  <c r="CE22"/>
  <c r="CI22" s="1"/>
  <c r="CF22"/>
  <c r="CE23"/>
  <c r="CI23" s="1"/>
  <c r="CF23"/>
  <c r="CE24"/>
  <c r="CI24" s="1"/>
  <c r="CF24"/>
  <c r="CE25"/>
  <c r="CI25" s="1"/>
  <c r="CF25"/>
  <c r="CE26"/>
  <c r="CI26" s="1"/>
  <c r="CF26"/>
  <c r="CE27"/>
  <c r="CI27" s="1"/>
  <c r="CF27"/>
  <c r="CE28"/>
  <c r="CI28" s="1"/>
  <c r="CF28"/>
  <c r="CE29"/>
  <c r="CI29" s="1"/>
  <c r="CF29"/>
  <c r="CE30"/>
  <c r="CI30" s="1"/>
  <c r="CF30"/>
  <c r="CE31"/>
  <c r="CI31" s="1"/>
  <c r="CF31"/>
  <c r="CE32"/>
  <c r="CI32" s="1"/>
  <c r="CF32"/>
  <c r="CE33"/>
  <c r="CI33" s="1"/>
  <c r="CF33"/>
  <c r="CE34"/>
  <c r="CI34" s="1"/>
  <c r="CF34"/>
  <c r="CE35"/>
  <c r="CI35" s="1"/>
  <c r="CF35"/>
  <c r="CE36"/>
  <c r="CI36" s="1"/>
  <c r="CF36"/>
  <c r="CH36" s="1"/>
  <c r="CE37"/>
  <c r="CI37" s="1"/>
  <c r="CF37"/>
  <c r="CF13"/>
  <c r="CE13"/>
  <c r="CI13" s="1"/>
  <c r="K89"/>
  <c r="L89" s="1"/>
  <c r="BY19"/>
  <c r="BZ19"/>
  <c r="CA19"/>
  <c r="CB19"/>
  <c r="BY20"/>
  <c r="BZ20"/>
  <c r="CA20"/>
  <c r="CB20"/>
  <c r="CC20"/>
  <c r="BY21"/>
  <c r="BZ21"/>
  <c r="CA21"/>
  <c r="CB21"/>
  <c r="CC21"/>
  <c r="BY22"/>
  <c r="BZ22"/>
  <c r="CA22"/>
  <c r="CB22"/>
  <c r="CC22"/>
  <c r="BY23"/>
  <c r="BZ23"/>
  <c r="CA23"/>
  <c r="CB23"/>
  <c r="CC23"/>
  <c r="BY24"/>
  <c r="BZ24"/>
  <c r="CA24"/>
  <c r="CB24"/>
  <c r="CC24"/>
  <c r="BY25"/>
  <c r="CC25" s="1"/>
  <c r="BZ25"/>
  <c r="CA25"/>
  <c r="BY26"/>
  <c r="BZ26"/>
  <c r="CA26"/>
  <c r="CB26"/>
  <c r="CC26"/>
  <c r="BY27"/>
  <c r="BZ27"/>
  <c r="CA27"/>
  <c r="CB27"/>
  <c r="CC27"/>
  <c r="BY28"/>
  <c r="BZ28"/>
  <c r="CA28"/>
  <c r="CB28"/>
  <c r="CC28"/>
  <c r="BY29"/>
  <c r="BZ29"/>
  <c r="CA29"/>
  <c r="CB29"/>
  <c r="CC29"/>
  <c r="BY30"/>
  <c r="BZ30"/>
  <c r="CA30"/>
  <c r="CB30"/>
  <c r="BY31"/>
  <c r="BZ31"/>
  <c r="CA31"/>
  <c r="CB31"/>
  <c r="CC31"/>
  <c r="BY32"/>
  <c r="CC32" s="1"/>
  <c r="BZ32"/>
  <c r="CA32"/>
  <c r="BY33"/>
  <c r="BZ33"/>
  <c r="CA33"/>
  <c r="CB33"/>
  <c r="CC33"/>
  <c r="BY34"/>
  <c r="BZ34"/>
  <c r="CA34"/>
  <c r="CB34"/>
  <c r="CC34"/>
  <c r="BY35"/>
  <c r="CC35" s="1"/>
  <c r="BZ35"/>
  <c r="CA35"/>
  <c r="BY36"/>
  <c r="BZ36"/>
  <c r="CA36"/>
  <c r="BY37"/>
  <c r="BZ37"/>
  <c r="CA37"/>
  <c r="CB37"/>
  <c r="BY40"/>
  <c r="BZ40"/>
  <c r="CA40"/>
  <c r="CB40"/>
  <c r="BY41"/>
  <c r="CC41" s="1"/>
  <c r="BZ41"/>
  <c r="CA41"/>
  <c r="BY42"/>
  <c r="BZ42"/>
  <c r="CA42"/>
  <c r="CB42"/>
  <c r="CC42"/>
  <c r="BY43"/>
  <c r="BZ43"/>
  <c r="CA43"/>
  <c r="CB43"/>
  <c r="CC43"/>
  <c r="BY44"/>
  <c r="BZ44"/>
  <c r="CA44"/>
  <c r="CB44"/>
  <c r="CC44"/>
  <c r="BY45"/>
  <c r="CC45" s="1"/>
  <c r="BZ45"/>
  <c r="CA45"/>
  <c r="BY46"/>
  <c r="BZ46"/>
  <c r="CA46"/>
  <c r="CB46"/>
  <c r="CC46"/>
  <c r="BY47"/>
  <c r="BZ47"/>
  <c r="CA47"/>
  <c r="CB47"/>
  <c r="CC47"/>
  <c r="BY48"/>
  <c r="CC48" s="1"/>
  <c r="BZ48"/>
  <c r="CA48"/>
  <c r="BY49"/>
  <c r="BZ49"/>
  <c r="CA49"/>
  <c r="CB49"/>
  <c r="CC49"/>
  <c r="BY50"/>
  <c r="BZ50"/>
  <c r="CA50"/>
  <c r="CB50"/>
  <c r="CC50"/>
  <c r="BY51"/>
  <c r="BZ51"/>
  <c r="CA51"/>
  <c r="CB51"/>
  <c r="CC51"/>
  <c r="BY52"/>
  <c r="CC52" s="1"/>
  <c r="BZ52"/>
  <c r="CA52"/>
  <c r="BY53"/>
  <c r="CC53" s="1"/>
  <c r="BZ53"/>
  <c r="CA53"/>
  <c r="BY54"/>
  <c r="BZ54"/>
  <c r="CA54"/>
  <c r="CB54"/>
  <c r="CC54"/>
  <c r="BY55"/>
  <c r="BZ55"/>
  <c r="CA55"/>
  <c r="CB55"/>
  <c r="CC55"/>
  <c r="BY56"/>
  <c r="CC56" s="1"/>
  <c r="BZ56"/>
  <c r="CA56"/>
  <c r="CB56"/>
  <c r="BY57"/>
  <c r="CC57" s="1"/>
  <c r="BZ57"/>
  <c r="CA57"/>
  <c r="CB57"/>
  <c r="BY58"/>
  <c r="CC58" s="1"/>
  <c r="BZ58"/>
  <c r="CA58"/>
  <c r="CB58"/>
  <c r="BY59"/>
  <c r="BZ59"/>
  <c r="CA59"/>
  <c r="CB59"/>
  <c r="CC59"/>
  <c r="BY60"/>
  <c r="CC60" s="1"/>
  <c r="BZ60"/>
  <c r="CA60"/>
  <c r="CB60"/>
  <c r="BY61"/>
  <c r="CC61" s="1"/>
  <c r="BZ61"/>
  <c r="CA61"/>
  <c r="CB61"/>
  <c r="BY62"/>
  <c r="CC62" s="1"/>
  <c r="BZ62"/>
  <c r="CA62"/>
  <c r="CB62"/>
  <c r="BY63"/>
  <c r="BZ63"/>
  <c r="CA63"/>
  <c r="CB63"/>
  <c r="CC63"/>
  <c r="BY64"/>
  <c r="CC64" s="1"/>
  <c r="BZ64"/>
  <c r="CA64"/>
  <c r="CB64"/>
  <c r="BY65"/>
  <c r="BZ65"/>
  <c r="CA65"/>
  <c r="CB65"/>
  <c r="BY66"/>
  <c r="CC66" s="1"/>
  <c r="BZ66"/>
  <c r="CA66"/>
  <c r="CB66"/>
  <c r="BY67"/>
  <c r="CC67" s="1"/>
  <c r="BZ67"/>
  <c r="CA67"/>
  <c r="CB67"/>
  <c r="BY68"/>
  <c r="BZ68"/>
  <c r="CA68"/>
  <c r="CB68"/>
  <c r="CC68"/>
  <c r="BY69"/>
  <c r="CC69" s="1"/>
  <c r="BZ69"/>
  <c r="CA69"/>
  <c r="CB69"/>
  <c r="BY71"/>
  <c r="CC71" s="1"/>
  <c r="BZ71"/>
  <c r="CA71"/>
  <c r="CB71"/>
  <c r="BY72"/>
  <c r="CC72" s="1"/>
  <c r="BZ72"/>
  <c r="CA72"/>
  <c r="BY73"/>
  <c r="CC73" s="1"/>
  <c r="BZ73"/>
  <c r="CA73"/>
  <c r="CB73"/>
  <c r="BY74"/>
  <c r="CC74" s="1"/>
  <c r="BZ74"/>
  <c r="CA74"/>
  <c r="CB74"/>
  <c r="BY75"/>
  <c r="CC75" s="1"/>
  <c r="BZ75"/>
  <c r="CA75"/>
  <c r="CB75"/>
  <c r="BY76"/>
  <c r="CC76" s="1"/>
  <c r="BZ76"/>
  <c r="CA76"/>
  <c r="CB76"/>
  <c r="BY77"/>
  <c r="CC77" s="1"/>
  <c r="BZ77"/>
  <c r="CA77"/>
  <c r="CB77"/>
  <c r="BY78"/>
  <c r="CC78" s="1"/>
  <c r="BZ78"/>
  <c r="CA78"/>
  <c r="BY79"/>
  <c r="CC79" s="1"/>
  <c r="BZ79"/>
  <c r="CA79"/>
  <c r="CB79"/>
  <c r="BY80"/>
  <c r="CC80" s="1"/>
  <c r="BZ80"/>
  <c r="CA80"/>
  <c r="BY81"/>
  <c r="CC81" s="1"/>
  <c r="BZ81"/>
  <c r="CA81"/>
  <c r="CB81"/>
  <c r="BY82"/>
  <c r="CC82" s="1"/>
  <c r="BZ82"/>
  <c r="CA82"/>
  <c r="BY83"/>
  <c r="CC83" s="1"/>
  <c r="BZ83"/>
  <c r="CA83"/>
  <c r="CB83"/>
  <c r="BY84"/>
  <c r="CC84" s="1"/>
  <c r="BZ84"/>
  <c r="CA84"/>
  <c r="CB84"/>
  <c r="BY85"/>
  <c r="CC85" s="1"/>
  <c r="BZ85"/>
  <c r="CA85"/>
  <c r="BY86"/>
  <c r="BZ86"/>
  <c r="CA86"/>
  <c r="BY87"/>
  <c r="CC87" s="1"/>
  <c r="BZ87"/>
  <c r="CA87"/>
  <c r="BY88"/>
  <c r="CC88" s="1"/>
  <c r="BZ88"/>
  <c r="CA88"/>
  <c r="BY89"/>
  <c r="CC89" s="1"/>
  <c r="BZ89"/>
  <c r="CA89"/>
  <c r="BY90"/>
  <c r="CC90" s="1"/>
  <c r="BZ90"/>
  <c r="CA90"/>
  <c r="BY91"/>
  <c r="CC91" s="1"/>
  <c r="BZ91"/>
  <c r="CA91"/>
  <c r="CB91"/>
  <c r="BY92"/>
  <c r="CC92" s="1"/>
  <c r="BZ92"/>
  <c r="CA92"/>
  <c r="CB92"/>
  <c r="BY93"/>
  <c r="CC93" s="1"/>
  <c r="BZ93"/>
  <c r="CA93"/>
  <c r="CB93"/>
  <c r="BY94"/>
  <c r="CC94" s="1"/>
  <c r="BZ94"/>
  <c r="CA94"/>
  <c r="CB94"/>
  <c r="BY95"/>
  <c r="CC95" s="1"/>
  <c r="BZ95"/>
  <c r="CA95"/>
  <c r="CB95"/>
  <c r="BY96"/>
  <c r="CC96" s="1"/>
  <c r="BZ96"/>
  <c r="CA96"/>
  <c r="CB96"/>
  <c r="BY97"/>
  <c r="CC97" s="1"/>
  <c r="BZ97"/>
  <c r="CA97"/>
  <c r="BY98"/>
  <c r="CC98" s="1"/>
  <c r="BZ98"/>
  <c r="CA98"/>
  <c r="BY99"/>
  <c r="CC99" s="1"/>
  <c r="BZ99"/>
  <c r="CA99"/>
  <c r="CB99"/>
  <c r="BY100"/>
  <c r="BZ100"/>
  <c r="CA100"/>
  <c r="CB100"/>
  <c r="BY101"/>
  <c r="CC101" s="1"/>
  <c r="BZ101"/>
  <c r="CA101"/>
  <c r="CB101"/>
  <c r="BY102"/>
  <c r="BZ102"/>
  <c r="CA102"/>
  <c r="CB102"/>
  <c r="CC102"/>
  <c r="BY103"/>
  <c r="CC103" s="1"/>
  <c r="BZ103"/>
  <c r="CA103"/>
  <c r="CB103"/>
  <c r="BY104"/>
  <c r="CC104" s="1"/>
  <c r="BZ104"/>
  <c r="CA104"/>
  <c r="CB104"/>
  <c r="BY105"/>
  <c r="CC105" s="1"/>
  <c r="BZ105"/>
  <c r="CA105"/>
  <c r="CB105"/>
  <c r="BY106"/>
  <c r="CC106" s="1"/>
  <c r="BZ106"/>
  <c r="CA106"/>
  <c r="CB106"/>
  <c r="BY107"/>
  <c r="CC107" s="1"/>
  <c r="BZ107"/>
  <c r="CA107"/>
  <c r="CB107"/>
  <c r="BY108"/>
  <c r="CC108" s="1"/>
  <c r="BZ108"/>
  <c r="CA108"/>
  <c r="BY109"/>
  <c r="CC109" s="1"/>
  <c r="BZ109"/>
  <c r="CA109"/>
  <c r="CB109"/>
  <c r="BY110"/>
  <c r="CC110" s="1"/>
  <c r="BZ110"/>
  <c r="CA110"/>
  <c r="CB110"/>
  <c r="BY111"/>
  <c r="CC111" s="1"/>
  <c r="BZ111"/>
  <c r="CA111"/>
  <c r="CB111"/>
  <c r="BY112"/>
  <c r="CC112" s="1"/>
  <c r="BZ112"/>
  <c r="CA112"/>
  <c r="CB112"/>
  <c r="BY113"/>
  <c r="CC113" s="1"/>
  <c r="BZ113"/>
  <c r="CA113"/>
  <c r="BY114"/>
  <c r="CC114" s="1"/>
  <c r="BZ114"/>
  <c r="CA114"/>
  <c r="CB114"/>
  <c r="BY115"/>
  <c r="CC115" s="1"/>
  <c r="BZ115"/>
  <c r="CA115"/>
  <c r="BY116"/>
  <c r="CC116" s="1"/>
  <c r="BZ116"/>
  <c r="CA116"/>
  <c r="BY117"/>
  <c r="CC117" s="1"/>
  <c r="BZ117"/>
  <c r="CA117"/>
  <c r="CB117"/>
  <c r="BY118"/>
  <c r="CC118" s="1"/>
  <c r="BZ118"/>
  <c r="CA118"/>
  <c r="CB118"/>
  <c r="BY119"/>
  <c r="CC119" s="1"/>
  <c r="BZ119"/>
  <c r="CA119"/>
  <c r="CB119"/>
  <c r="BY120"/>
  <c r="CC120" s="1"/>
  <c r="BZ120"/>
  <c r="CA120"/>
  <c r="CB120"/>
  <c r="BY121"/>
  <c r="CC121" s="1"/>
  <c r="BZ121"/>
  <c r="CA121"/>
  <c r="CB121"/>
  <c r="BY122"/>
  <c r="CC122" s="1"/>
  <c r="BZ122"/>
  <c r="CA122"/>
  <c r="CB122"/>
  <c r="BY123"/>
  <c r="CC123" s="1"/>
  <c r="BZ123"/>
  <c r="CA123"/>
  <c r="BY124"/>
  <c r="CC124" s="1"/>
  <c r="BZ124"/>
  <c r="CA124"/>
  <c r="CB124"/>
  <c r="BY125"/>
  <c r="CC125" s="1"/>
  <c r="BZ125"/>
  <c r="CA125"/>
  <c r="CB125"/>
  <c r="BY126"/>
  <c r="CC126" s="1"/>
  <c r="BZ126"/>
  <c r="CA126"/>
  <c r="CB126"/>
  <c r="BY127"/>
  <c r="CC127" s="1"/>
  <c r="BZ127"/>
  <c r="CA127"/>
  <c r="CB127"/>
  <c r="BY128"/>
  <c r="CC128" s="1"/>
  <c r="BZ128"/>
  <c r="CA128"/>
  <c r="CB128"/>
  <c r="BY129"/>
  <c r="CC129" s="1"/>
  <c r="BZ129"/>
  <c r="CA129"/>
  <c r="CB129"/>
  <c r="BY130"/>
  <c r="CC130" s="1"/>
  <c r="BZ130"/>
  <c r="CA130"/>
  <c r="CB130"/>
  <c r="BY131"/>
  <c r="CC131" s="1"/>
  <c r="BZ131"/>
  <c r="CA131"/>
  <c r="CB131"/>
  <c r="BY132"/>
  <c r="BZ132"/>
  <c r="CA132"/>
  <c r="CB132"/>
  <c r="CC132"/>
  <c r="BY133"/>
  <c r="CC133" s="1"/>
  <c r="BZ133"/>
  <c r="CA133"/>
  <c r="CB133"/>
  <c r="BY134"/>
  <c r="CC134" s="1"/>
  <c r="BZ134"/>
  <c r="CA134"/>
  <c r="CB134"/>
  <c r="BY135"/>
  <c r="CC135" s="1"/>
  <c r="BZ135"/>
  <c r="CA135"/>
  <c r="CB135"/>
  <c r="BY136"/>
  <c r="CC136" s="1"/>
  <c r="BZ136"/>
  <c r="CA136"/>
  <c r="CB136"/>
  <c r="BY137"/>
  <c r="CC137" s="1"/>
  <c r="BZ137"/>
  <c r="CA137"/>
  <c r="CB137"/>
  <c r="BY138"/>
  <c r="CC138" s="1"/>
  <c r="BZ138"/>
  <c r="CA138"/>
  <c r="CB138"/>
  <c r="BY139"/>
  <c r="BZ139"/>
  <c r="CA139"/>
  <c r="CB139"/>
  <c r="BY140"/>
  <c r="BZ140"/>
  <c r="CA140"/>
  <c r="CB140"/>
  <c r="BY141"/>
  <c r="CC141" s="1"/>
  <c r="BZ141"/>
  <c r="CA141"/>
  <c r="BY142"/>
  <c r="CC142" s="1"/>
  <c r="BZ142"/>
  <c r="CA142"/>
  <c r="CB142"/>
  <c r="BY143"/>
  <c r="CC143" s="1"/>
  <c r="BZ143"/>
  <c r="CA143"/>
  <c r="CB143"/>
  <c r="BY144"/>
  <c r="CC144" s="1"/>
  <c r="BZ144"/>
  <c r="CA144"/>
  <c r="CB144"/>
  <c r="BY145"/>
  <c r="CC145" s="1"/>
  <c r="BZ145"/>
  <c r="CA145"/>
  <c r="CB145"/>
  <c r="BY146"/>
  <c r="CC146" s="1"/>
  <c r="BZ146"/>
  <c r="CA146"/>
  <c r="CB146"/>
  <c r="BY147"/>
  <c r="CC147" s="1"/>
  <c r="BZ147"/>
  <c r="CA147"/>
  <c r="CB147"/>
  <c r="BY148"/>
  <c r="CC148" s="1"/>
  <c r="BZ148"/>
  <c r="CA148"/>
  <c r="CB148"/>
  <c r="BY149"/>
  <c r="CC149" s="1"/>
  <c r="BZ149"/>
  <c r="CA149"/>
  <c r="CB149"/>
  <c r="BY150"/>
  <c r="CC150" s="1"/>
  <c r="BZ150"/>
  <c r="CA150"/>
  <c r="CB150"/>
  <c r="BY151"/>
  <c r="CC151" s="1"/>
  <c r="BZ151"/>
  <c r="CA151"/>
  <c r="CB151"/>
  <c r="BY152"/>
  <c r="CC152" s="1"/>
  <c r="BZ152"/>
  <c r="CA152"/>
  <c r="CB152"/>
  <c r="BY153"/>
  <c r="CC153" s="1"/>
  <c r="BZ153"/>
  <c r="CA153"/>
  <c r="CB153"/>
  <c r="BY154"/>
  <c r="BZ154"/>
  <c r="CA154"/>
  <c r="CB154"/>
  <c r="BY155"/>
  <c r="CC155" s="1"/>
  <c r="BZ155"/>
  <c r="CA155"/>
  <c r="CB155"/>
  <c r="BY156"/>
  <c r="CC156" s="1"/>
  <c r="BZ156"/>
  <c r="CA156"/>
  <c r="CB156"/>
  <c r="BY157"/>
  <c r="CC157" s="1"/>
  <c r="BZ157"/>
  <c r="CA157"/>
  <c r="CB157"/>
  <c r="BY158"/>
  <c r="CC158" s="1"/>
  <c r="BZ158"/>
  <c r="CA158"/>
  <c r="CB158"/>
  <c r="BY159"/>
  <c r="CC159" s="1"/>
  <c r="BZ159"/>
  <c r="CA159"/>
  <c r="CB159"/>
  <c r="BY160"/>
  <c r="CC160" s="1"/>
  <c r="BZ160"/>
  <c r="CA160"/>
  <c r="CB160"/>
  <c r="BY161"/>
  <c r="CC161" s="1"/>
  <c r="BZ161"/>
  <c r="CA161"/>
  <c r="BY162"/>
  <c r="BZ162"/>
  <c r="CA162"/>
  <c r="CB162"/>
  <c r="BY163"/>
  <c r="CC163" s="1"/>
  <c r="BZ163"/>
  <c r="CA163"/>
  <c r="CB163"/>
  <c r="BY164"/>
  <c r="CC164" s="1"/>
  <c r="BZ164"/>
  <c r="CA164"/>
  <c r="CB164"/>
  <c r="BY165"/>
  <c r="CC165" s="1"/>
  <c r="BZ165"/>
  <c r="CA165"/>
  <c r="CB165"/>
  <c r="BY166"/>
  <c r="CC166" s="1"/>
  <c r="BZ166"/>
  <c r="CA166"/>
  <c r="BY167"/>
  <c r="CC167" s="1"/>
  <c r="BZ167"/>
  <c r="CA167"/>
  <c r="CB167"/>
  <c r="BY168"/>
  <c r="CC168" s="1"/>
  <c r="BZ168"/>
  <c r="CA168"/>
  <c r="CB168"/>
  <c r="BY169"/>
  <c r="CC169" s="1"/>
  <c r="BZ169"/>
  <c r="CA169"/>
  <c r="CB169"/>
  <c r="BY170"/>
  <c r="CC170" s="1"/>
  <c r="BZ170"/>
  <c r="CA170"/>
  <c r="CB170"/>
  <c r="BY171"/>
  <c r="CC171" s="1"/>
  <c r="BZ171"/>
  <c r="CA171"/>
  <c r="CB171"/>
  <c r="BY172"/>
  <c r="CC172" s="1"/>
  <c r="BZ172"/>
  <c r="CA172"/>
  <c r="CB172"/>
  <c r="BY173"/>
  <c r="CC173" s="1"/>
  <c r="BZ173"/>
  <c r="CA173"/>
  <c r="CB173"/>
  <c r="BY174"/>
  <c r="BZ174"/>
  <c r="CA174"/>
  <c r="BY175"/>
  <c r="CC175" s="1"/>
  <c r="BZ175"/>
  <c r="CA175"/>
  <c r="CB175"/>
  <c r="BY176"/>
  <c r="CC176" s="1"/>
  <c r="BZ176"/>
  <c r="CA176"/>
  <c r="CB176"/>
  <c r="BY177"/>
  <c r="CC177" s="1"/>
  <c r="BZ177"/>
  <c r="CA177"/>
  <c r="CB177"/>
  <c r="BY178"/>
  <c r="CC178" s="1"/>
  <c r="BZ178"/>
  <c r="CA178"/>
  <c r="CB178"/>
  <c r="BY179"/>
  <c r="CC179" s="1"/>
  <c r="BZ179"/>
  <c r="CA179"/>
  <c r="CB179"/>
  <c r="BY180"/>
  <c r="CC180" s="1"/>
  <c r="BZ180"/>
  <c r="CA180"/>
  <c r="CB180"/>
  <c r="BY181"/>
  <c r="CC181" s="1"/>
  <c r="BZ181"/>
  <c r="CA181"/>
  <c r="CB181"/>
  <c r="BY182"/>
  <c r="CC182" s="1"/>
  <c r="BZ182"/>
  <c r="CA182"/>
  <c r="CB182"/>
  <c r="BY183"/>
  <c r="CC183" s="1"/>
  <c r="BZ183"/>
  <c r="CA183"/>
  <c r="CB183"/>
  <c r="BY184"/>
  <c r="CC184" s="1"/>
  <c r="BZ184"/>
  <c r="CA184"/>
  <c r="CB184"/>
  <c r="BY185"/>
  <c r="CC185" s="1"/>
  <c r="BZ185"/>
  <c r="CA185"/>
  <c r="CB185"/>
  <c r="BY186"/>
  <c r="CC186" s="1"/>
  <c r="BZ186"/>
  <c r="CA186"/>
  <c r="CB186"/>
  <c r="BY187"/>
  <c r="CC187" s="1"/>
  <c r="BZ187"/>
  <c r="CA187"/>
  <c r="CB187"/>
  <c r="BY188"/>
  <c r="CC188" s="1"/>
  <c r="BZ188"/>
  <c r="CA188"/>
  <c r="CB188"/>
  <c r="BY189"/>
  <c r="CC189" s="1"/>
  <c r="BZ189"/>
  <c r="CA189"/>
  <c r="CB189"/>
  <c r="BY190"/>
  <c r="CC190" s="1"/>
  <c r="BZ190"/>
  <c r="CA190"/>
  <c r="CB190"/>
  <c r="BY191"/>
  <c r="CC191" s="1"/>
  <c r="BZ191"/>
  <c r="CA191"/>
  <c r="CB191"/>
  <c r="BY192"/>
  <c r="CC192" s="1"/>
  <c r="BZ192"/>
  <c r="CA192"/>
  <c r="CB192"/>
  <c r="BY193"/>
  <c r="CC193" s="1"/>
  <c r="BZ193"/>
  <c r="CA193"/>
  <c r="CB193"/>
  <c r="BY194"/>
  <c r="CC194" s="1"/>
  <c r="BZ194"/>
  <c r="CA194"/>
  <c r="CB194"/>
  <c r="BY195"/>
  <c r="CC195" s="1"/>
  <c r="BZ195"/>
  <c r="CA195"/>
  <c r="CB195"/>
  <c r="BY196"/>
  <c r="CC196" s="1"/>
  <c r="BZ196"/>
  <c r="CA196"/>
  <c r="CB196"/>
  <c r="BY197"/>
  <c r="CC197" s="1"/>
  <c r="BZ197"/>
  <c r="CA197"/>
  <c r="CB197"/>
  <c r="BY198"/>
  <c r="CC198" s="1"/>
  <c r="BZ198"/>
  <c r="CA198"/>
  <c r="CB198"/>
  <c r="BY199"/>
  <c r="CC199" s="1"/>
  <c r="BZ199"/>
  <c r="CA199"/>
  <c r="CB199"/>
  <c r="BY200"/>
  <c r="CC200" s="1"/>
  <c r="BZ200"/>
  <c r="CA200"/>
  <c r="CB200"/>
  <c r="BY201"/>
  <c r="CC201" s="1"/>
  <c r="BZ201"/>
  <c r="CA201"/>
  <c r="CB201"/>
  <c r="BY202"/>
  <c r="BZ202"/>
  <c r="CA202"/>
  <c r="CB202"/>
  <c r="BY203"/>
  <c r="CC203" s="1"/>
  <c r="BZ203"/>
  <c r="CA203"/>
  <c r="CB203"/>
  <c r="BY204"/>
  <c r="CC204" s="1"/>
  <c r="BZ204"/>
  <c r="CA204"/>
  <c r="CB204"/>
  <c r="BY205"/>
  <c r="CC205" s="1"/>
  <c r="BZ205"/>
  <c r="CA205"/>
  <c r="CB205"/>
  <c r="BY206"/>
  <c r="CC206" s="1"/>
  <c r="BZ206"/>
  <c r="CA206"/>
  <c r="CB206"/>
  <c r="BY207"/>
  <c r="CC207" s="1"/>
  <c r="BZ207"/>
  <c r="CA207"/>
  <c r="CB207"/>
  <c r="BY208"/>
  <c r="BZ208"/>
  <c r="CA208"/>
  <c r="BY209"/>
  <c r="CC209" s="1"/>
  <c r="BZ209"/>
  <c r="CA209"/>
  <c r="CB209"/>
  <c r="BY210"/>
  <c r="CC210" s="1"/>
  <c r="BZ210"/>
  <c r="CA210"/>
  <c r="BY211"/>
  <c r="CC211" s="1"/>
  <c r="BZ211"/>
  <c r="CA211"/>
  <c r="CB211"/>
  <c r="BY212"/>
  <c r="CC212" s="1"/>
  <c r="BZ212"/>
  <c r="CA212"/>
  <c r="BY213"/>
  <c r="CC213" s="1"/>
  <c r="BZ213"/>
  <c r="CA213"/>
  <c r="BY214"/>
  <c r="CC214" s="1"/>
  <c r="BZ214"/>
  <c r="CA214"/>
  <c r="CB214"/>
  <c r="BY215"/>
  <c r="CC215" s="1"/>
  <c r="BZ215"/>
  <c r="CA215"/>
  <c r="CB215"/>
  <c r="BY216"/>
  <c r="CC216" s="1"/>
  <c r="BZ216"/>
  <c r="CA216"/>
  <c r="CB216"/>
  <c r="BY217"/>
  <c r="CC217" s="1"/>
  <c r="BZ217"/>
  <c r="CA217"/>
  <c r="CB217"/>
  <c r="BY218"/>
  <c r="CC218" s="1"/>
  <c r="BZ218"/>
  <c r="CA218"/>
  <c r="CB218"/>
  <c r="BY219"/>
  <c r="CC219" s="1"/>
  <c r="BZ219"/>
  <c r="CA219"/>
  <c r="CB219"/>
  <c r="BY220"/>
  <c r="CC220" s="1"/>
  <c r="BZ220"/>
  <c r="CA220"/>
  <c r="CB220"/>
  <c r="BY221"/>
  <c r="CC221" s="1"/>
  <c r="BZ221"/>
  <c r="CA221"/>
  <c r="CB221"/>
  <c r="BY222"/>
  <c r="CC222" s="1"/>
  <c r="BZ222"/>
  <c r="CA222"/>
  <c r="CB222"/>
  <c r="BY223"/>
  <c r="CC223" s="1"/>
  <c r="BZ223"/>
  <c r="CA223"/>
  <c r="CB223"/>
  <c r="BY224"/>
  <c r="CC224" s="1"/>
  <c r="BZ224"/>
  <c r="CA224"/>
  <c r="CB224"/>
  <c r="BY225"/>
  <c r="CC225" s="1"/>
  <c r="BZ225"/>
  <c r="CA225"/>
  <c r="CB225"/>
  <c r="BY226"/>
  <c r="CC226" s="1"/>
  <c r="BZ226"/>
  <c r="CA226"/>
  <c r="CB226"/>
  <c r="BY227"/>
  <c r="CC227" s="1"/>
  <c r="BZ227"/>
  <c r="CA227"/>
  <c r="CB227"/>
  <c r="BY228"/>
  <c r="CC228" s="1"/>
  <c r="BZ228"/>
  <c r="CA228"/>
  <c r="CB228"/>
  <c r="BY229"/>
  <c r="CC229" s="1"/>
  <c r="BZ229"/>
  <c r="CA229"/>
  <c r="CB229"/>
  <c r="BY230"/>
  <c r="CC230" s="1"/>
  <c r="BZ230"/>
  <c r="CA230"/>
  <c r="CB230"/>
  <c r="BY231"/>
  <c r="CC231" s="1"/>
  <c r="BZ231"/>
  <c r="CA231"/>
  <c r="CB231"/>
  <c r="BY232"/>
  <c r="CC232" s="1"/>
  <c r="BZ232"/>
  <c r="CA232"/>
  <c r="CB232"/>
  <c r="BY233"/>
  <c r="CC233" s="1"/>
  <c r="BZ233"/>
  <c r="CA233"/>
  <c r="CB233"/>
  <c r="BY234"/>
  <c r="CC234" s="1"/>
  <c r="BZ234"/>
  <c r="CA234"/>
  <c r="CB234"/>
  <c r="BY235"/>
  <c r="CC235" s="1"/>
  <c r="BZ235"/>
  <c r="CA235"/>
  <c r="CB235"/>
  <c r="BY236"/>
  <c r="CC236" s="1"/>
  <c r="BZ236"/>
  <c r="CA236"/>
  <c r="CB236"/>
  <c r="BY237"/>
  <c r="BZ237"/>
  <c r="CA237"/>
  <c r="CB237"/>
  <c r="BY238"/>
  <c r="CC238" s="1"/>
  <c r="BZ238"/>
  <c r="CA238"/>
  <c r="CB238"/>
  <c r="BY239"/>
  <c r="CC239" s="1"/>
  <c r="BZ239"/>
  <c r="CA239"/>
  <c r="CB239"/>
  <c r="BY240"/>
  <c r="CC240" s="1"/>
  <c r="BZ240"/>
  <c r="CA240"/>
  <c r="CB240"/>
  <c r="BY241"/>
  <c r="CC241" s="1"/>
  <c r="BZ241"/>
  <c r="CA241"/>
  <c r="CB241"/>
  <c r="BY242"/>
  <c r="CC242" s="1"/>
  <c r="BZ242"/>
  <c r="CA242"/>
  <c r="CB242"/>
  <c r="BY243"/>
  <c r="CC243" s="1"/>
  <c r="BZ243"/>
  <c r="CA243"/>
  <c r="CB243"/>
  <c r="BY244"/>
  <c r="CC244" s="1"/>
  <c r="BZ244"/>
  <c r="CA244"/>
  <c r="CB244"/>
  <c r="BY245"/>
  <c r="CC245" s="1"/>
  <c r="BZ245"/>
  <c r="CA245"/>
  <c r="CB245"/>
  <c r="BY246"/>
  <c r="CC246" s="1"/>
  <c r="BZ246"/>
  <c r="CA246"/>
  <c r="CB246"/>
  <c r="BY247"/>
  <c r="CC247" s="1"/>
  <c r="BZ247"/>
  <c r="CA247"/>
  <c r="CB247"/>
  <c r="BY248"/>
  <c r="CC248" s="1"/>
  <c r="BZ248"/>
  <c r="CA248"/>
  <c r="CB248"/>
  <c r="BY249"/>
  <c r="CC249" s="1"/>
  <c r="BZ249"/>
  <c r="CA249"/>
  <c r="BY250"/>
  <c r="CC250" s="1"/>
  <c r="BZ250"/>
  <c r="CA250"/>
  <c r="CB250"/>
  <c r="BY251"/>
  <c r="CC251" s="1"/>
  <c r="BZ251"/>
  <c r="CA251"/>
  <c r="CB251"/>
  <c r="BY252"/>
  <c r="CC252" s="1"/>
  <c r="BZ252"/>
  <c r="CA252"/>
  <c r="CB252"/>
  <c r="BY253"/>
  <c r="CC253" s="1"/>
  <c r="BZ253"/>
  <c r="CA253"/>
  <c r="CB253"/>
  <c r="BY254"/>
  <c r="CC254" s="1"/>
  <c r="BZ254"/>
  <c r="CA254"/>
  <c r="CB254"/>
  <c r="BY255"/>
  <c r="CC255" s="1"/>
  <c r="BZ255"/>
  <c r="CA255"/>
  <c r="CB255"/>
  <c r="BY256"/>
  <c r="CC256" s="1"/>
  <c r="BZ256"/>
  <c r="CA256"/>
  <c r="CB256"/>
  <c r="BY257"/>
  <c r="CC257" s="1"/>
  <c r="BZ257"/>
  <c r="CA257"/>
  <c r="CB257"/>
  <c r="BY258"/>
  <c r="CC258" s="1"/>
  <c r="BZ258"/>
  <c r="CA258"/>
  <c r="CB258"/>
  <c r="BY259"/>
  <c r="CC259" s="1"/>
  <c r="BZ259"/>
  <c r="CA259"/>
  <c r="CB259"/>
  <c r="BY260"/>
  <c r="CC260" s="1"/>
  <c r="BZ260"/>
  <c r="CA260"/>
  <c r="CB260"/>
  <c r="BY261"/>
  <c r="CC261" s="1"/>
  <c r="BZ261"/>
  <c r="CA261"/>
  <c r="CB261"/>
  <c r="BY262"/>
  <c r="CC262" s="1"/>
  <c r="BZ262"/>
  <c r="CA262"/>
  <c r="CB262"/>
  <c r="BY263"/>
  <c r="BZ263"/>
  <c r="CA263"/>
  <c r="CB263"/>
  <c r="BY264"/>
  <c r="CC264" s="1"/>
  <c r="BZ264"/>
  <c r="CA264"/>
  <c r="BY265"/>
  <c r="CC265" s="1"/>
  <c r="BZ265"/>
  <c r="CA265"/>
  <c r="BY266"/>
  <c r="CC266" s="1"/>
  <c r="BZ266"/>
  <c r="CA266"/>
  <c r="BY267"/>
  <c r="CC267" s="1"/>
  <c r="BZ267"/>
  <c r="CA267"/>
  <c r="CB267"/>
  <c r="BY268"/>
  <c r="CC268" s="1"/>
  <c r="BZ268"/>
  <c r="CA268"/>
  <c r="CB268"/>
  <c r="BY269"/>
  <c r="CC269" s="1"/>
  <c r="BZ269"/>
  <c r="CA269"/>
  <c r="CB269"/>
  <c r="BY270"/>
  <c r="CC270" s="1"/>
  <c r="BZ270"/>
  <c r="CA270"/>
  <c r="CB270"/>
  <c r="BY271"/>
  <c r="CC271" s="1"/>
  <c r="BZ271"/>
  <c r="CA271"/>
  <c r="CB271"/>
  <c r="BY272"/>
  <c r="CC272" s="1"/>
  <c r="BZ272"/>
  <c r="CA272"/>
  <c r="CB272"/>
  <c r="BY273"/>
  <c r="CC273" s="1"/>
  <c r="BZ273"/>
  <c r="CA273"/>
  <c r="CB273"/>
  <c r="BY274"/>
  <c r="CC274" s="1"/>
  <c r="BZ274"/>
  <c r="CA274"/>
  <c r="CB274"/>
  <c r="BY275"/>
  <c r="CC275" s="1"/>
  <c r="BZ275"/>
  <c r="CA275"/>
  <c r="CB275"/>
  <c r="BY276"/>
  <c r="CC276" s="1"/>
  <c r="BZ276"/>
  <c r="CA276"/>
  <c r="CB276"/>
  <c r="BY277"/>
  <c r="CC277" s="1"/>
  <c r="BZ277"/>
  <c r="CA277"/>
  <c r="CB277"/>
  <c r="BY278"/>
  <c r="CC278" s="1"/>
  <c r="BZ278"/>
  <c r="CA278"/>
  <c r="CB278"/>
  <c r="BY279"/>
  <c r="CC279" s="1"/>
  <c r="BZ279"/>
  <c r="CA279"/>
  <c r="CB279"/>
  <c r="BY280"/>
  <c r="CC280" s="1"/>
  <c r="BZ280"/>
  <c r="CA280"/>
  <c r="CB280"/>
  <c r="BY281"/>
  <c r="CC281" s="1"/>
  <c r="BZ281"/>
  <c r="CA281"/>
  <c r="CB281"/>
  <c r="BY282"/>
  <c r="BZ282"/>
  <c r="CA282"/>
  <c r="CB282"/>
  <c r="BY283"/>
  <c r="CC283" s="1"/>
  <c r="BZ283"/>
  <c r="CA283"/>
  <c r="CB283"/>
  <c r="BY284"/>
  <c r="CC284" s="1"/>
  <c r="BZ284"/>
  <c r="CA284"/>
  <c r="CB284"/>
  <c r="BY285"/>
  <c r="CC285" s="1"/>
  <c r="BZ285"/>
  <c r="CA285"/>
  <c r="CB285"/>
  <c r="BY286"/>
  <c r="CC286" s="1"/>
  <c r="BZ286"/>
  <c r="CA286"/>
  <c r="CB286"/>
  <c r="BY287"/>
  <c r="CC287" s="1"/>
  <c r="BZ287"/>
  <c r="CA287"/>
  <c r="CB287"/>
  <c r="BY288"/>
  <c r="CC288" s="1"/>
  <c r="BZ288"/>
  <c r="CA288"/>
  <c r="CB288"/>
  <c r="BY289"/>
  <c r="CC289" s="1"/>
  <c r="BZ289"/>
  <c r="CA289"/>
  <c r="CB289"/>
  <c r="BY290"/>
  <c r="CC290" s="1"/>
  <c r="BZ290"/>
  <c r="CA290"/>
  <c r="CB290"/>
  <c r="BY291"/>
  <c r="CC291" s="1"/>
  <c r="BZ291"/>
  <c r="CA291"/>
  <c r="CB291"/>
  <c r="BY292"/>
  <c r="CC292" s="1"/>
  <c r="BZ292"/>
  <c r="CA292"/>
  <c r="CB292"/>
  <c r="BY293"/>
  <c r="CC293" s="1"/>
  <c r="BZ293"/>
  <c r="CA293"/>
  <c r="BY294"/>
  <c r="CC294" s="1"/>
  <c r="BZ294"/>
  <c r="CA294"/>
  <c r="BY295"/>
  <c r="CC295" s="1"/>
  <c r="BZ295"/>
  <c r="CA295"/>
  <c r="CB295"/>
  <c r="BY296"/>
  <c r="CC296" s="1"/>
  <c r="BZ296"/>
  <c r="CA296"/>
  <c r="BY297"/>
  <c r="CC297" s="1"/>
  <c r="BZ297"/>
  <c r="CA297"/>
  <c r="CB297"/>
  <c r="BY298"/>
  <c r="CC298" s="1"/>
  <c r="BZ298"/>
  <c r="CA298"/>
  <c r="CB298"/>
  <c r="BY299"/>
  <c r="CC299" s="1"/>
  <c r="BZ299"/>
  <c r="CA299"/>
  <c r="CB299"/>
  <c r="BY300"/>
  <c r="CC300" s="1"/>
  <c r="BZ300"/>
  <c r="CA300"/>
  <c r="CB300"/>
  <c r="BY301"/>
  <c r="CC301" s="1"/>
  <c r="BZ301"/>
  <c r="CA301"/>
  <c r="CB301"/>
  <c r="BY302"/>
  <c r="CC302" s="1"/>
  <c r="BZ302"/>
  <c r="CA302"/>
  <c r="CB302"/>
  <c r="BY303"/>
  <c r="CC303" s="1"/>
  <c r="BZ303"/>
  <c r="CA303"/>
  <c r="CB303"/>
  <c r="BY304"/>
  <c r="CC304" s="1"/>
  <c r="BZ304"/>
  <c r="CA304"/>
  <c r="CB304"/>
  <c r="BY305"/>
  <c r="CC305" s="1"/>
  <c r="BZ305"/>
  <c r="CA305"/>
  <c r="CB305"/>
  <c r="BY306"/>
  <c r="CC306" s="1"/>
  <c r="BZ306"/>
  <c r="CA306"/>
  <c r="CB306"/>
  <c r="BY307"/>
  <c r="CC307" s="1"/>
  <c r="BZ307"/>
  <c r="CA307"/>
  <c r="CB307"/>
  <c r="BY308"/>
  <c r="CC308" s="1"/>
  <c r="BZ308"/>
  <c r="CA308"/>
  <c r="CB308"/>
  <c r="BY309"/>
  <c r="CC309" s="1"/>
  <c r="BZ309"/>
  <c r="CA309"/>
  <c r="CB309"/>
  <c r="BY310"/>
  <c r="CC310" s="1"/>
  <c r="BZ310"/>
  <c r="CA310"/>
  <c r="CB310"/>
  <c r="BY311"/>
  <c r="CC311" s="1"/>
  <c r="BZ311"/>
  <c r="CA311"/>
  <c r="CB311"/>
  <c r="BY312"/>
  <c r="CC312" s="1"/>
  <c r="BZ312"/>
  <c r="CA312"/>
  <c r="CB312"/>
  <c r="BY313"/>
  <c r="CC313" s="1"/>
  <c r="BZ313"/>
  <c r="CA313"/>
  <c r="CB313"/>
  <c r="BY314"/>
  <c r="CC314" s="1"/>
  <c r="BZ314"/>
  <c r="CA314"/>
  <c r="CB314"/>
  <c r="BY315"/>
  <c r="CC315" s="1"/>
  <c r="BZ315"/>
  <c r="CA315"/>
  <c r="CB315"/>
  <c r="BY316"/>
  <c r="CC316" s="1"/>
  <c r="BZ316"/>
  <c r="CA316"/>
  <c r="CB316"/>
  <c r="BY317"/>
  <c r="CC317" s="1"/>
  <c r="BZ317"/>
  <c r="CA317"/>
  <c r="CB317"/>
  <c r="BY318"/>
  <c r="CC318" s="1"/>
  <c r="BZ318"/>
  <c r="CA318"/>
  <c r="CB318"/>
  <c r="BY319"/>
  <c r="CC319" s="1"/>
  <c r="BZ319"/>
  <c r="CA319"/>
  <c r="CB319"/>
  <c r="BY320"/>
  <c r="CC320" s="1"/>
  <c r="BZ320"/>
  <c r="CA320"/>
  <c r="CB320"/>
  <c r="BY321"/>
  <c r="CC321" s="1"/>
  <c r="BZ321"/>
  <c r="CA321"/>
  <c r="CB321"/>
  <c r="BY322"/>
  <c r="CC322" s="1"/>
  <c r="BZ322"/>
  <c r="CA322"/>
  <c r="CB322"/>
  <c r="BY323"/>
  <c r="CC323" s="1"/>
  <c r="BZ323"/>
  <c r="CA323"/>
  <c r="CB323"/>
  <c r="BY324"/>
  <c r="CC324" s="1"/>
  <c r="BZ324"/>
  <c r="CA324"/>
  <c r="CB324"/>
  <c r="BY325"/>
  <c r="CC325" s="1"/>
  <c r="BZ325"/>
  <c r="CA325"/>
  <c r="CB325"/>
  <c r="BY326"/>
  <c r="CC326" s="1"/>
  <c r="BZ326"/>
  <c r="CA326"/>
  <c r="CB326"/>
  <c r="BY327"/>
  <c r="CC327" s="1"/>
  <c r="BZ327"/>
  <c r="CA327"/>
  <c r="CB327"/>
  <c r="BY328"/>
  <c r="CC328" s="1"/>
  <c r="BZ328"/>
  <c r="CA328"/>
  <c r="CB328"/>
  <c r="BY329"/>
  <c r="CC329" s="1"/>
  <c r="BZ329"/>
  <c r="CA329"/>
  <c r="BY330"/>
  <c r="CC330" s="1"/>
  <c r="BZ330"/>
  <c r="CA330"/>
  <c r="BY331"/>
  <c r="CC331" s="1"/>
  <c r="BZ331"/>
  <c r="CA331"/>
  <c r="BY332"/>
  <c r="CC332" s="1"/>
  <c r="BZ332"/>
  <c r="CA332"/>
  <c r="CB332"/>
  <c r="BY333"/>
  <c r="CC333" s="1"/>
  <c r="BZ333"/>
  <c r="CA333"/>
  <c r="CB333"/>
  <c r="BY334"/>
  <c r="CC334" s="1"/>
  <c r="BZ334"/>
  <c r="CA334"/>
  <c r="BY335"/>
  <c r="CC335" s="1"/>
  <c r="BZ335"/>
  <c r="CA335"/>
  <c r="CB335"/>
  <c r="BY336"/>
  <c r="CC336" s="1"/>
  <c r="BZ336"/>
  <c r="CA336"/>
  <c r="CB336"/>
  <c r="BY337"/>
  <c r="CC337" s="1"/>
  <c r="BZ337"/>
  <c r="CA337"/>
  <c r="CB337"/>
  <c r="BY338"/>
  <c r="CC338" s="1"/>
  <c r="BZ338"/>
  <c r="CA338"/>
  <c r="CB338"/>
  <c r="BY340"/>
  <c r="CC340" s="1"/>
  <c r="BZ340"/>
  <c r="CA340"/>
  <c r="CB340"/>
  <c r="BY341"/>
  <c r="CC341" s="1"/>
  <c r="BZ341"/>
  <c r="CA341"/>
  <c r="CB341"/>
  <c r="BY342"/>
  <c r="CC342" s="1"/>
  <c r="BZ342"/>
  <c r="CA342"/>
  <c r="CB342"/>
  <c r="BY343"/>
  <c r="CC343" s="1"/>
  <c r="BZ343"/>
  <c r="CA343"/>
  <c r="BY344"/>
  <c r="CC344" s="1"/>
  <c r="BZ344"/>
  <c r="CA344"/>
  <c r="BY345"/>
  <c r="CC345" s="1"/>
  <c r="BZ345"/>
  <c r="CA345"/>
  <c r="CB345"/>
  <c r="BY346"/>
  <c r="CC346" s="1"/>
  <c r="BZ346"/>
  <c r="CA346"/>
  <c r="CB346"/>
  <c r="BY347"/>
  <c r="CC347" s="1"/>
  <c r="BZ347"/>
  <c r="CA347"/>
  <c r="CB347"/>
  <c r="BY348"/>
  <c r="CC348" s="1"/>
  <c r="BZ348"/>
  <c r="CA348"/>
  <c r="CB348"/>
  <c r="BY349"/>
  <c r="CC349" s="1"/>
  <c r="BZ349"/>
  <c r="CA349"/>
  <c r="CB349"/>
  <c r="BY350"/>
  <c r="CC350" s="1"/>
  <c r="BZ350"/>
  <c r="CA350"/>
  <c r="CB350"/>
  <c r="BY351"/>
  <c r="CC351" s="1"/>
  <c r="BZ351"/>
  <c r="CA351"/>
  <c r="CB351"/>
  <c r="BY352"/>
  <c r="CC352" s="1"/>
  <c r="BZ352"/>
  <c r="CA352"/>
  <c r="CB352"/>
  <c r="BY353"/>
  <c r="CC353" s="1"/>
  <c r="BZ353"/>
  <c r="CA353"/>
  <c r="CB353"/>
  <c r="BY354"/>
  <c r="CC354" s="1"/>
  <c r="BZ354"/>
  <c r="CA354"/>
  <c r="CB354"/>
  <c r="BY355"/>
  <c r="CC355" s="1"/>
  <c r="BZ355"/>
  <c r="CA355"/>
  <c r="CB355"/>
  <c r="BY356"/>
  <c r="CC356" s="1"/>
  <c r="BZ356"/>
  <c r="CA356"/>
  <c r="CB356"/>
  <c r="BY357"/>
  <c r="CC357" s="1"/>
  <c r="BZ357"/>
  <c r="CA357"/>
  <c r="CB357"/>
  <c r="BY358"/>
  <c r="CC358" s="1"/>
  <c r="BZ358"/>
  <c r="CA358"/>
  <c r="CB358"/>
  <c r="BY359"/>
  <c r="CC359" s="1"/>
  <c r="BZ359"/>
  <c r="CA359"/>
  <c r="CB359"/>
  <c r="BY360"/>
  <c r="CC360" s="1"/>
  <c r="BZ360"/>
  <c r="CA360"/>
  <c r="CB360"/>
  <c r="BY361"/>
  <c r="CC361" s="1"/>
  <c r="BZ361"/>
  <c r="CA361"/>
  <c r="CB361"/>
  <c r="BY362"/>
  <c r="CC362" s="1"/>
  <c r="BZ362"/>
  <c r="CA362"/>
  <c r="CB362"/>
  <c r="BY363"/>
  <c r="CC363" s="1"/>
  <c r="BZ363"/>
  <c r="CA363"/>
  <c r="CB363"/>
  <c r="CB14"/>
  <c r="CB15"/>
  <c r="CB16"/>
  <c r="CB17"/>
  <c r="CB18"/>
  <c r="CB13"/>
  <c r="CA14"/>
  <c r="CA15"/>
  <c r="CA16"/>
  <c r="CA17"/>
  <c r="CA18"/>
  <c r="BY14"/>
  <c r="CC14" s="1"/>
  <c r="BZ14"/>
  <c r="BY15"/>
  <c r="CC15" s="1"/>
  <c r="BZ15"/>
  <c r="BY16"/>
  <c r="CC16" s="1"/>
  <c r="BZ16"/>
  <c r="BY17"/>
  <c r="CC17" s="1"/>
  <c r="BZ17"/>
  <c r="BY18"/>
  <c r="CC18" s="1"/>
  <c r="BZ18"/>
  <c r="CA13"/>
  <c r="BZ13"/>
  <c r="BY13"/>
  <c r="CC13" s="1"/>
  <c r="CI70" l="1"/>
  <c r="CI48"/>
  <c r="BH70"/>
  <c r="BI70" s="1"/>
  <c r="HB70"/>
  <c r="BH339"/>
  <c r="BI339" s="1"/>
  <c r="HB339"/>
  <c r="GY339"/>
  <c r="CI174"/>
  <c r="CI173"/>
  <c r="CI154"/>
  <c r="CI151"/>
  <c r="CI149"/>
  <c r="CI141"/>
  <c r="CI123"/>
  <c r="CI115"/>
  <c r="CC19"/>
  <c r="HA339"/>
  <c r="CT339"/>
  <c r="HA70"/>
  <c r="CT70"/>
  <c r="CQ339"/>
  <c r="GZ339" s="1"/>
  <c r="CQ70"/>
  <c r="GZ70" s="1"/>
  <c r="CB45"/>
  <c r="CC40"/>
  <c r="CB296"/>
  <c r="CB53"/>
  <c r="CB41"/>
  <c r="CB264"/>
  <c r="CB141"/>
  <c r="CB80"/>
  <c r="CB48"/>
  <c r="CB35"/>
  <c r="CB113"/>
  <c r="CB36"/>
  <c r="CC30"/>
  <c r="CB97"/>
  <c r="CB89"/>
  <c r="CB85"/>
  <c r="CB208"/>
  <c r="CB166"/>
  <c r="CC263"/>
  <c r="CB123"/>
  <c r="CB82"/>
  <c r="CC208"/>
  <c r="CC139"/>
  <c r="CB116"/>
  <c r="CC282"/>
  <c r="CB265"/>
  <c r="CC237"/>
  <c r="CB210"/>
  <c r="CB115"/>
  <c r="CB87"/>
  <c r="CB88"/>
  <c r="CB72"/>
  <c r="CC65"/>
  <c r="CB212"/>
  <c r="CB161"/>
  <c r="CB108"/>
  <c r="CC100"/>
  <c r="CB344"/>
  <c r="CB343"/>
  <c r="CB294"/>
  <c r="CB98"/>
  <c r="CB90"/>
  <c r="CC86"/>
  <c r="CB293"/>
  <c r="CB266"/>
  <c r="CB249"/>
  <c r="CB213"/>
  <c r="CC202"/>
  <c r="CC174"/>
  <c r="CC162"/>
  <c r="CC154"/>
  <c r="CC140"/>
  <c r="CB78"/>
  <c r="CB52"/>
  <c r="CC37"/>
  <c r="CC36"/>
  <c r="CB32"/>
  <c r="CB25"/>
  <c r="CB174"/>
  <c r="CB86"/>
  <c r="BU14"/>
  <c r="BU15"/>
  <c r="BU16"/>
  <c r="BU17"/>
  <c r="BU18"/>
  <c r="BU19"/>
  <c r="BU20"/>
  <c r="BU21"/>
  <c r="BU22"/>
  <c r="BU23"/>
  <c r="BU24"/>
  <c r="BU25"/>
  <c r="BU26"/>
  <c r="BU27"/>
  <c r="BU28"/>
  <c r="BU29"/>
  <c r="BU30"/>
  <c r="BU31"/>
  <c r="BU32"/>
  <c r="BU33"/>
  <c r="BU34"/>
  <c r="BU35"/>
  <c r="BU36"/>
  <c r="BU37"/>
  <c r="BU40"/>
  <c r="BU41"/>
  <c r="BU42"/>
  <c r="BU43"/>
  <c r="BU44"/>
  <c r="BU45"/>
  <c r="BU46"/>
  <c r="BU47"/>
  <c r="BU48"/>
  <c r="BU49"/>
  <c r="BU50"/>
  <c r="BU51"/>
  <c r="BU52"/>
  <c r="BU53"/>
  <c r="BU54"/>
  <c r="BU55"/>
  <c r="BU56"/>
  <c r="BU57"/>
  <c r="BU58"/>
  <c r="BU59"/>
  <c r="BU60"/>
  <c r="BU61"/>
  <c r="BU62"/>
  <c r="BU63"/>
  <c r="BU64"/>
  <c r="BU65"/>
  <c r="BU66"/>
  <c r="BU67"/>
  <c r="BU68"/>
  <c r="BU69"/>
  <c r="BU71"/>
  <c r="BU72"/>
  <c r="BU73"/>
  <c r="BU74"/>
  <c r="BU75"/>
  <c r="BU76"/>
  <c r="BU77"/>
  <c r="BU78"/>
  <c r="BU79"/>
  <c r="BU80"/>
  <c r="BU81"/>
  <c r="BU82"/>
  <c r="BU83"/>
  <c r="BU84"/>
  <c r="BU85"/>
  <c r="BU86"/>
  <c r="BU87"/>
  <c r="BU88"/>
  <c r="BU89"/>
  <c r="BU90"/>
  <c r="BU91"/>
  <c r="BU92"/>
  <c r="BU93"/>
  <c r="BU94"/>
  <c r="BU95"/>
  <c r="BU96"/>
  <c r="BU97"/>
  <c r="BU98"/>
  <c r="BU99"/>
  <c r="BU100"/>
  <c r="BU101"/>
  <c r="BU102"/>
  <c r="BU103"/>
  <c r="BU104"/>
  <c r="BU105"/>
  <c r="BU106"/>
  <c r="BU107"/>
  <c r="BU108"/>
  <c r="BU109"/>
  <c r="BU110"/>
  <c r="BU111"/>
  <c r="BU112"/>
  <c r="BU113"/>
  <c r="BU114"/>
  <c r="BU115"/>
  <c r="BU116"/>
  <c r="BU117"/>
  <c r="BU118"/>
  <c r="BU119"/>
  <c r="BU120"/>
  <c r="BU121"/>
  <c r="BU122"/>
  <c r="BU123"/>
  <c r="BU124"/>
  <c r="BU125"/>
  <c r="BU126"/>
  <c r="BU127"/>
  <c r="BU128"/>
  <c r="BU129"/>
  <c r="BU130"/>
  <c r="BU131"/>
  <c r="BU132"/>
  <c r="BU133"/>
  <c r="BU134"/>
  <c r="BU135"/>
  <c r="BU136"/>
  <c r="BU137"/>
  <c r="BU138"/>
  <c r="BU139"/>
  <c r="BU140"/>
  <c r="BU141"/>
  <c r="BU142"/>
  <c r="BU143"/>
  <c r="BU144"/>
  <c r="BU145"/>
  <c r="BU146"/>
  <c r="BU147"/>
  <c r="BU148"/>
  <c r="BU149"/>
  <c r="BU150"/>
  <c r="BU151"/>
  <c r="BU152"/>
  <c r="BU153"/>
  <c r="BU154"/>
  <c r="BU155"/>
  <c r="BU156"/>
  <c r="BU157"/>
  <c r="BU158"/>
  <c r="BU159"/>
  <c r="BU160"/>
  <c r="BU161"/>
  <c r="BU162"/>
  <c r="BU163"/>
  <c r="BU164"/>
  <c r="BU165"/>
  <c r="BU166"/>
  <c r="BU167"/>
  <c r="BU168"/>
  <c r="BU169"/>
  <c r="BU170"/>
  <c r="BU171"/>
  <c r="BU172"/>
  <c r="BU173"/>
  <c r="BU174"/>
  <c r="BU175"/>
  <c r="BU176"/>
  <c r="BU177"/>
  <c r="BU178"/>
  <c r="BU179"/>
  <c r="BU180"/>
  <c r="BU181"/>
  <c r="BU182"/>
  <c r="BU183"/>
  <c r="BU184"/>
  <c r="BU185"/>
  <c r="BU186"/>
  <c r="BU187"/>
  <c r="BU188"/>
  <c r="BU189"/>
  <c r="BU190"/>
  <c r="BU191"/>
  <c r="BU192"/>
  <c r="BU193"/>
  <c r="BU194"/>
  <c r="BU195"/>
  <c r="BU196"/>
  <c r="BU197"/>
  <c r="BU198"/>
  <c r="BU199"/>
  <c r="BU200"/>
  <c r="BU201"/>
  <c r="BU202"/>
  <c r="BU203"/>
  <c r="BU204"/>
  <c r="BU205"/>
  <c r="BU206"/>
  <c r="BU207"/>
  <c r="BU208"/>
  <c r="BU209"/>
  <c r="BU210"/>
  <c r="BU211"/>
  <c r="BU212"/>
  <c r="BU213"/>
  <c r="BU214"/>
  <c r="BU215"/>
  <c r="BU216"/>
  <c r="BU217"/>
  <c r="BU218"/>
  <c r="BU219"/>
  <c r="BU220"/>
  <c r="BU221"/>
  <c r="BU222"/>
  <c r="BU223"/>
  <c r="BU224"/>
  <c r="BU225"/>
  <c r="BU226"/>
  <c r="BU227"/>
  <c r="BU228"/>
  <c r="BU229"/>
  <c r="BU230"/>
  <c r="BU231"/>
  <c r="BU232"/>
  <c r="BU233"/>
  <c r="BU234"/>
  <c r="BU235"/>
  <c r="BU236"/>
  <c r="BU237"/>
  <c r="BU238"/>
  <c r="BU239"/>
  <c r="BU240"/>
  <c r="BU241"/>
  <c r="BU242"/>
  <c r="BU243"/>
  <c r="BU244"/>
  <c r="BU245"/>
  <c r="BU246"/>
  <c r="BU247"/>
  <c r="BU248"/>
  <c r="BU249"/>
  <c r="BU250"/>
  <c r="BU251"/>
  <c r="BU252"/>
  <c r="BU253"/>
  <c r="BU254"/>
  <c r="BU255"/>
  <c r="BU256"/>
  <c r="BU257"/>
  <c r="BU258"/>
  <c r="BU259"/>
  <c r="BU260"/>
  <c r="BU261"/>
  <c r="BU262"/>
  <c r="BU263"/>
  <c r="BU264"/>
  <c r="BU265"/>
  <c r="BU266"/>
  <c r="BU267"/>
  <c r="BU268"/>
  <c r="BU269"/>
  <c r="BU270"/>
  <c r="BU271"/>
  <c r="BU272"/>
  <c r="BU273"/>
  <c r="BU274"/>
  <c r="BU275"/>
  <c r="BU276"/>
  <c r="BU277"/>
  <c r="BU278"/>
  <c r="BU279"/>
  <c r="BU280"/>
  <c r="BU281"/>
  <c r="BU282"/>
  <c r="BU283"/>
  <c r="BU284"/>
  <c r="BU285"/>
  <c r="BU286"/>
  <c r="BU287"/>
  <c r="BU288"/>
  <c r="BU289"/>
  <c r="BU290"/>
  <c r="BU291"/>
  <c r="BU292"/>
  <c r="BU293"/>
  <c r="BU294"/>
  <c r="BU295"/>
  <c r="BU296"/>
  <c r="BU297"/>
  <c r="BU298"/>
  <c r="BU299"/>
  <c r="BU300"/>
  <c r="BU301"/>
  <c r="BU302"/>
  <c r="BU303"/>
  <c r="BU304"/>
  <c r="BU305"/>
  <c r="BU306"/>
  <c r="BU307"/>
  <c r="BU308"/>
  <c r="BU309"/>
  <c r="BU310"/>
  <c r="BU311"/>
  <c r="BU312"/>
  <c r="BU313"/>
  <c r="BU314"/>
  <c r="BU315"/>
  <c r="BU316"/>
  <c r="BU317"/>
  <c r="BU318"/>
  <c r="BU319"/>
  <c r="BU320"/>
  <c r="BU321"/>
  <c r="BU322"/>
  <c r="BU323"/>
  <c r="BU324"/>
  <c r="BU325"/>
  <c r="BU326"/>
  <c r="BU327"/>
  <c r="BU328"/>
  <c r="BU329"/>
  <c r="BU330"/>
  <c r="BU331"/>
  <c r="BU332"/>
  <c r="BU333"/>
  <c r="BU334"/>
  <c r="BU335"/>
  <c r="BU336"/>
  <c r="BU337"/>
  <c r="BU338"/>
  <c r="BU340"/>
  <c r="BU341"/>
  <c r="BU342"/>
  <c r="BU343"/>
  <c r="BU344"/>
  <c r="BU345"/>
  <c r="BU346"/>
  <c r="BU347"/>
  <c r="BU348"/>
  <c r="BU349"/>
  <c r="BU350"/>
  <c r="BU351"/>
  <c r="BU352"/>
  <c r="BU353"/>
  <c r="BU354"/>
  <c r="BU355"/>
  <c r="BU356"/>
  <c r="BU357"/>
  <c r="BU358"/>
  <c r="BU359"/>
  <c r="BU360"/>
  <c r="BU361"/>
  <c r="BU362"/>
  <c r="BU363"/>
  <c r="BU364"/>
  <c r="BU365"/>
  <c r="BU366"/>
  <c r="BU367"/>
  <c r="BU368"/>
  <c r="BU369"/>
  <c r="BU370"/>
  <c r="BU371"/>
  <c r="BU372"/>
  <c r="BU373"/>
  <c r="BU374"/>
  <c r="BU375"/>
  <c r="BU376"/>
  <c r="BU377"/>
  <c r="BU378"/>
  <c r="BU379"/>
  <c r="BU380"/>
  <c r="BU381"/>
  <c r="BU382"/>
  <c r="BU383"/>
  <c r="BU384"/>
  <c r="BU385"/>
  <c r="BU386"/>
  <c r="BU387"/>
  <c r="BU388"/>
  <c r="BU389"/>
  <c r="BU390"/>
  <c r="BU391"/>
  <c r="BU392"/>
  <c r="BU393"/>
  <c r="BU394"/>
  <c r="BU395"/>
  <c r="BU396"/>
  <c r="BU397"/>
  <c r="BU398"/>
  <c r="BU399"/>
  <c r="BU400"/>
  <c r="BU401"/>
  <c r="BU402"/>
  <c r="BU403"/>
  <c r="BU404"/>
  <c r="BU405"/>
  <c r="BU406"/>
  <c r="BU407"/>
  <c r="BU408"/>
  <c r="BU409"/>
  <c r="BU410"/>
  <c r="BU411"/>
  <c r="BU412"/>
  <c r="BU413"/>
  <c r="BU414"/>
  <c r="BU415"/>
  <c r="BU416"/>
  <c r="BU417"/>
  <c r="BU418"/>
  <c r="BU419"/>
  <c r="BU420"/>
  <c r="BU421"/>
  <c r="BU422"/>
  <c r="BU423"/>
  <c r="BU424"/>
  <c r="BU425"/>
  <c r="BU426"/>
  <c r="BU427"/>
  <c r="BU428"/>
  <c r="BU429"/>
  <c r="BU430"/>
  <c r="BU431"/>
  <c r="BU432"/>
  <c r="BU433"/>
  <c r="BU434"/>
  <c r="BU435"/>
  <c r="BU436"/>
  <c r="BU437"/>
  <c r="BU438"/>
  <c r="BU439"/>
  <c r="BU440"/>
  <c r="BU441"/>
  <c r="BU442"/>
  <c r="BU443"/>
  <c r="BU444"/>
  <c r="BU445"/>
  <c r="BU446"/>
  <c r="BU13"/>
  <c r="BV14"/>
  <c r="BV15"/>
  <c r="BV16"/>
  <c r="BV17"/>
  <c r="BV18"/>
  <c r="BV19"/>
  <c r="BV21"/>
  <c r="BV22"/>
  <c r="BV23"/>
  <c r="BV24"/>
  <c r="BV26"/>
  <c r="BV27"/>
  <c r="BV28"/>
  <c r="BV29"/>
  <c r="BV32"/>
  <c r="BV33"/>
  <c r="BV34"/>
  <c r="BV35"/>
  <c r="BV37"/>
  <c r="BV40"/>
  <c r="BV41"/>
  <c r="BV42"/>
  <c r="BV43"/>
  <c r="BV44"/>
  <c r="BV45"/>
  <c r="BV47"/>
  <c r="BV49"/>
  <c r="BV50"/>
  <c r="BV51"/>
  <c r="BV52"/>
  <c r="BV54"/>
  <c r="BV55"/>
  <c r="BV56"/>
  <c r="BV57"/>
  <c r="BV58"/>
  <c r="BV59"/>
  <c r="BV60"/>
  <c r="BV62"/>
  <c r="BV64"/>
  <c r="BV69"/>
  <c r="BV71"/>
  <c r="BV73"/>
  <c r="BV74"/>
  <c r="BV75"/>
  <c r="BV76"/>
  <c r="BV77"/>
  <c r="BV78"/>
  <c r="BV80"/>
  <c r="BV81"/>
  <c r="BV82"/>
  <c r="BV83"/>
  <c r="BV84"/>
  <c r="BV85"/>
  <c r="BV86"/>
  <c r="BV87"/>
  <c r="BV88"/>
  <c r="BV89"/>
  <c r="BV90"/>
  <c r="BV91"/>
  <c r="BV92"/>
  <c r="BV95"/>
  <c r="BV96"/>
  <c r="BV99"/>
  <c r="BV102"/>
  <c r="BV103"/>
  <c r="BV104"/>
  <c r="BV105"/>
  <c r="BV106"/>
  <c r="BV107"/>
  <c r="BV108"/>
  <c r="BV109"/>
  <c r="BV110"/>
  <c r="BV111"/>
  <c r="BV112"/>
  <c r="BV113"/>
  <c r="BV114"/>
  <c r="BV116"/>
  <c r="BV117"/>
  <c r="BV118"/>
  <c r="BV119"/>
  <c r="BV120"/>
  <c r="BV121"/>
  <c r="BV122"/>
  <c r="BV124"/>
  <c r="BV125"/>
  <c r="BV126"/>
  <c r="BV127"/>
  <c r="BV128"/>
  <c r="BV129"/>
  <c r="BV130"/>
  <c r="BV131"/>
  <c r="BV132"/>
  <c r="BV133"/>
  <c r="BV134"/>
  <c r="BV135"/>
  <c r="BV136"/>
  <c r="BV137"/>
  <c r="BV138"/>
  <c r="BV139"/>
  <c r="BV140"/>
  <c r="BV142"/>
  <c r="BV143"/>
  <c r="BV144"/>
  <c r="BV145"/>
  <c r="BV146"/>
  <c r="BV147"/>
  <c r="BV148"/>
  <c r="BV149"/>
  <c r="BV150"/>
  <c r="BV151"/>
  <c r="BV152"/>
  <c r="BV153"/>
  <c r="BV155"/>
  <c r="BV156"/>
  <c r="BV157"/>
  <c r="BV158"/>
  <c r="BV159"/>
  <c r="BV160"/>
  <c r="BV161"/>
  <c r="BV162"/>
  <c r="BV163"/>
  <c r="BV164"/>
  <c r="BV167"/>
  <c r="BV168"/>
  <c r="BV169"/>
  <c r="BV170"/>
  <c r="BV171"/>
  <c r="BV172"/>
  <c r="BV173"/>
  <c r="BV174"/>
  <c r="BV175"/>
  <c r="BV176"/>
  <c r="BV177"/>
  <c r="BV178"/>
  <c r="BV179"/>
  <c r="BV180"/>
  <c r="BV181"/>
  <c r="BV182"/>
  <c r="BV183"/>
  <c r="BV184"/>
  <c r="BV185"/>
  <c r="BV186"/>
  <c r="BV187"/>
  <c r="BV188"/>
  <c r="BV189"/>
  <c r="BV190"/>
  <c r="BV191"/>
  <c r="BV196"/>
  <c r="BV197"/>
  <c r="BV199"/>
  <c r="BV200"/>
  <c r="BV201"/>
  <c r="BV202"/>
  <c r="BV203"/>
  <c r="BV204"/>
  <c r="BV205"/>
  <c r="BV206"/>
  <c r="BV207"/>
  <c r="BV208"/>
  <c r="BV209"/>
  <c r="BV210"/>
  <c r="BV211"/>
  <c r="BV212"/>
  <c r="BV213"/>
  <c r="BV214"/>
  <c r="BV215"/>
  <c r="BV216"/>
  <c r="BV217"/>
  <c r="BV218"/>
  <c r="BV219"/>
  <c r="BV220"/>
  <c r="BV221"/>
  <c r="BV222"/>
  <c r="BV223"/>
  <c r="BV224"/>
  <c r="BV225"/>
  <c r="BV226"/>
  <c r="BV227"/>
  <c r="BV228"/>
  <c r="BV229"/>
  <c r="BV230"/>
  <c r="BV231"/>
  <c r="BV232"/>
  <c r="BV233"/>
  <c r="BV234"/>
  <c r="BV235"/>
  <c r="BV236"/>
  <c r="BV237"/>
  <c r="BV238"/>
  <c r="BV239"/>
  <c r="BV240"/>
  <c r="BV241"/>
  <c r="BV242"/>
  <c r="BV243"/>
  <c r="BV244"/>
  <c r="BV245"/>
  <c r="BV246"/>
  <c r="BV247"/>
  <c r="BV249"/>
  <c r="BV250"/>
  <c r="BV251"/>
  <c r="BV252"/>
  <c r="BV253"/>
  <c r="BV254"/>
  <c r="BV255"/>
  <c r="BV256"/>
  <c r="BV257"/>
  <c r="BV258"/>
  <c r="BV262"/>
  <c r="BV264"/>
  <c r="BV265"/>
  <c r="BV266"/>
  <c r="BV267"/>
  <c r="BV268"/>
  <c r="BV269"/>
  <c r="BV270"/>
  <c r="BV271"/>
  <c r="BV272"/>
  <c r="BV273"/>
  <c r="BV274"/>
  <c r="BV275"/>
  <c r="BV276"/>
  <c r="BV277"/>
  <c r="BV279"/>
  <c r="BV281"/>
  <c r="BV283"/>
  <c r="BV284"/>
  <c r="BV285"/>
  <c r="BV286"/>
  <c r="BV287"/>
  <c r="BV288"/>
  <c r="BV289"/>
  <c r="BV290"/>
  <c r="BV291"/>
  <c r="BV292"/>
  <c r="BV293"/>
  <c r="BV294"/>
  <c r="BV295"/>
  <c r="BV297"/>
  <c r="BV298"/>
  <c r="BV299"/>
  <c r="BV300"/>
  <c r="BV301"/>
  <c r="BV302"/>
  <c r="BV303"/>
  <c r="BV304"/>
  <c r="BV305"/>
  <c r="BV306"/>
  <c r="BV307"/>
  <c r="BV308"/>
  <c r="BV309"/>
  <c r="BV310"/>
  <c r="BV311"/>
  <c r="BV312"/>
  <c r="BV313"/>
  <c r="BV314"/>
  <c r="BV315"/>
  <c r="BV316"/>
  <c r="BV317"/>
  <c r="BV318"/>
  <c r="BV319"/>
  <c r="BV320"/>
  <c r="BV321"/>
  <c r="BV322"/>
  <c r="BV323"/>
  <c r="BV324"/>
  <c r="BV325"/>
  <c r="BV326"/>
  <c r="BV327"/>
  <c r="BV328"/>
  <c r="BV329"/>
  <c r="BV330"/>
  <c r="BV331"/>
  <c r="BV332"/>
  <c r="BV333"/>
  <c r="BV334"/>
  <c r="BV335"/>
  <c r="BV336"/>
  <c r="BV337"/>
  <c r="BV341"/>
  <c r="BV342"/>
  <c r="BV343"/>
  <c r="BV344"/>
  <c r="BV345"/>
  <c r="BV346"/>
  <c r="BV347"/>
  <c r="BV348"/>
  <c r="BV349"/>
  <c r="BV350"/>
  <c r="BV351"/>
  <c r="BV352"/>
  <c r="BV353"/>
  <c r="BV354"/>
  <c r="BV355"/>
  <c r="BV356"/>
  <c r="BV357"/>
  <c r="BV358"/>
  <c r="BV359"/>
  <c r="BV360"/>
  <c r="BV361"/>
  <c r="BV362"/>
  <c r="BV363"/>
  <c r="BV13"/>
  <c r="BS21"/>
  <c r="BW21" s="1"/>
  <c r="BT21"/>
  <c r="BS22"/>
  <c r="BW22" s="1"/>
  <c r="BT22"/>
  <c r="BS23"/>
  <c r="BW23" s="1"/>
  <c r="BT23"/>
  <c r="BS24"/>
  <c r="BW24" s="1"/>
  <c r="BT24"/>
  <c r="BS25"/>
  <c r="BW25" s="1"/>
  <c r="BT25"/>
  <c r="BV25" s="1"/>
  <c r="BS26"/>
  <c r="BW26" s="1"/>
  <c r="BT26"/>
  <c r="BS27"/>
  <c r="BW27" s="1"/>
  <c r="BT27"/>
  <c r="BS28"/>
  <c r="BW28" s="1"/>
  <c r="BT28"/>
  <c r="BS29"/>
  <c r="BW29" s="1"/>
  <c r="BT29"/>
  <c r="BS30"/>
  <c r="BT30"/>
  <c r="BV30" s="1"/>
  <c r="BS31"/>
  <c r="BT31"/>
  <c r="BV31" s="1"/>
  <c r="BS32"/>
  <c r="BW32" s="1"/>
  <c r="BT32"/>
  <c r="BS33"/>
  <c r="BW33" s="1"/>
  <c r="BT33"/>
  <c r="BS34"/>
  <c r="BW34" s="1"/>
  <c r="BT34"/>
  <c r="BS35"/>
  <c r="BW35" s="1"/>
  <c r="BT35"/>
  <c r="BS36"/>
  <c r="BT36"/>
  <c r="BV36" s="1"/>
  <c r="BS37"/>
  <c r="BW37" s="1"/>
  <c r="BT37"/>
  <c r="BS40"/>
  <c r="BW40" s="1"/>
  <c r="BT40"/>
  <c r="BS41"/>
  <c r="BW41" s="1"/>
  <c r="BT41"/>
  <c r="BS42"/>
  <c r="BW42" s="1"/>
  <c r="BT42"/>
  <c r="BS43"/>
  <c r="BW43" s="1"/>
  <c r="BT43"/>
  <c r="BS44"/>
  <c r="BW44" s="1"/>
  <c r="BT44"/>
  <c r="BS45"/>
  <c r="BW45" s="1"/>
  <c r="BT45"/>
  <c r="BS46"/>
  <c r="BW46" s="1"/>
  <c r="BT46"/>
  <c r="BV46" s="1"/>
  <c r="BS47"/>
  <c r="BW47" s="1"/>
  <c r="BT47"/>
  <c r="BS48"/>
  <c r="BW48" s="1"/>
  <c r="BT48"/>
  <c r="BV48" s="1"/>
  <c r="BS49"/>
  <c r="BW49" s="1"/>
  <c r="BT49"/>
  <c r="BS50"/>
  <c r="BW50" s="1"/>
  <c r="BT50"/>
  <c r="BS51"/>
  <c r="BT51"/>
  <c r="BS52"/>
  <c r="BT52"/>
  <c r="BS53"/>
  <c r="BT53"/>
  <c r="BV53" s="1"/>
  <c r="BS54"/>
  <c r="BW54" s="1"/>
  <c r="BT54"/>
  <c r="BS55"/>
  <c r="BW55" s="1"/>
  <c r="BT55"/>
  <c r="BS56"/>
  <c r="BW56" s="1"/>
  <c r="BT56"/>
  <c r="BS57"/>
  <c r="BW57" s="1"/>
  <c r="BT57"/>
  <c r="BS58"/>
  <c r="BW58" s="1"/>
  <c r="BT58"/>
  <c r="BS59"/>
  <c r="BW59" s="1"/>
  <c r="BT59"/>
  <c r="BS60"/>
  <c r="BW60" s="1"/>
  <c r="BT60"/>
  <c r="BS61"/>
  <c r="BW61" s="1"/>
  <c r="BT61"/>
  <c r="BV61" s="1"/>
  <c r="BS62"/>
  <c r="BW62" s="1"/>
  <c r="BT62"/>
  <c r="BS63"/>
  <c r="BW63" s="1"/>
  <c r="BT63"/>
  <c r="BV63" s="1"/>
  <c r="BS64"/>
  <c r="BW64" s="1"/>
  <c r="BT64"/>
  <c r="BS65"/>
  <c r="BW65" s="1"/>
  <c r="BT65"/>
  <c r="BV65" s="1"/>
  <c r="BS66"/>
  <c r="BW66" s="1"/>
  <c r="BT66"/>
  <c r="BV66" s="1"/>
  <c r="BS67"/>
  <c r="BW67" s="1"/>
  <c r="BT67"/>
  <c r="BV67" s="1"/>
  <c r="BS68"/>
  <c r="BW68" s="1"/>
  <c r="BT68"/>
  <c r="BV68" s="1"/>
  <c r="BS69"/>
  <c r="BW69" s="1"/>
  <c r="BT69"/>
  <c r="BS71"/>
  <c r="BW71" s="1"/>
  <c r="BT71"/>
  <c r="BS72"/>
  <c r="BW72" s="1"/>
  <c r="BT72"/>
  <c r="BV72" s="1"/>
  <c r="BS73"/>
  <c r="BW73" s="1"/>
  <c r="BT73"/>
  <c r="BS74"/>
  <c r="BW74" s="1"/>
  <c r="BT74"/>
  <c r="BS75"/>
  <c r="BW75" s="1"/>
  <c r="BT75"/>
  <c r="BS76"/>
  <c r="BW76" s="1"/>
  <c r="BT76"/>
  <c r="BS77"/>
  <c r="BW77" s="1"/>
  <c r="BT77"/>
  <c r="BS78"/>
  <c r="BW78" s="1"/>
  <c r="BT78"/>
  <c r="BS79"/>
  <c r="BW79" s="1"/>
  <c r="BT79"/>
  <c r="BV79" s="1"/>
  <c r="BS80"/>
  <c r="BT80"/>
  <c r="BS81"/>
  <c r="BW81" s="1"/>
  <c r="BT81"/>
  <c r="BS82"/>
  <c r="BW82" s="1"/>
  <c r="BT82"/>
  <c r="BS83"/>
  <c r="BW83" s="1"/>
  <c r="BT83"/>
  <c r="BS84"/>
  <c r="BW84" s="1"/>
  <c r="BT84"/>
  <c r="BS85"/>
  <c r="BW85" s="1"/>
  <c r="BT85"/>
  <c r="BS86"/>
  <c r="BW86" s="1"/>
  <c r="BT86"/>
  <c r="BS87"/>
  <c r="BW87" s="1"/>
  <c r="BT87"/>
  <c r="BS88"/>
  <c r="BW88" s="1"/>
  <c r="BT88"/>
  <c r="BS89"/>
  <c r="BW89" s="1"/>
  <c r="BT89"/>
  <c r="BS90"/>
  <c r="BW90" s="1"/>
  <c r="BT90"/>
  <c r="BS91"/>
  <c r="BW91" s="1"/>
  <c r="BT91"/>
  <c r="BS92"/>
  <c r="BW92" s="1"/>
  <c r="BT92"/>
  <c r="BS93"/>
  <c r="BW93" s="1"/>
  <c r="BT93"/>
  <c r="BV93" s="1"/>
  <c r="BS94"/>
  <c r="BW94" s="1"/>
  <c r="BT94"/>
  <c r="BV94" s="1"/>
  <c r="BS95"/>
  <c r="BW95" s="1"/>
  <c r="BT95"/>
  <c r="BS96"/>
  <c r="BW96" s="1"/>
  <c r="BT96"/>
  <c r="BS97"/>
  <c r="BW97" s="1"/>
  <c r="BT97"/>
  <c r="BV97" s="1"/>
  <c r="BS98"/>
  <c r="BW98" s="1"/>
  <c r="BT98"/>
  <c r="BV98" s="1"/>
  <c r="BS99"/>
  <c r="BW99" s="1"/>
  <c r="BT99"/>
  <c r="BS100"/>
  <c r="BT100"/>
  <c r="BV100" s="1"/>
  <c r="BS101"/>
  <c r="BT101"/>
  <c r="BV101" s="1"/>
  <c r="BS102"/>
  <c r="BW102" s="1"/>
  <c r="BT102"/>
  <c r="BS103"/>
  <c r="BW103" s="1"/>
  <c r="BT103"/>
  <c r="BS104"/>
  <c r="BW104" s="1"/>
  <c r="BT104"/>
  <c r="BS105"/>
  <c r="BW105" s="1"/>
  <c r="BT105"/>
  <c r="BS106"/>
  <c r="BW106" s="1"/>
  <c r="BT106"/>
  <c r="BS107"/>
  <c r="BT107"/>
  <c r="BS108"/>
  <c r="BT108"/>
  <c r="BS109"/>
  <c r="BW109" s="1"/>
  <c r="BT109"/>
  <c r="BS110"/>
  <c r="BW110" s="1"/>
  <c r="BT110"/>
  <c r="BS111"/>
  <c r="BW111" s="1"/>
  <c r="BT111"/>
  <c r="BS112"/>
  <c r="BW112" s="1"/>
  <c r="BT112"/>
  <c r="BS113"/>
  <c r="BW113" s="1"/>
  <c r="BT113"/>
  <c r="BS114"/>
  <c r="BW114" s="1"/>
  <c r="BT114"/>
  <c r="BS115"/>
  <c r="BT115"/>
  <c r="BV115" s="1"/>
  <c r="BS116"/>
  <c r="BT116"/>
  <c r="BS117"/>
  <c r="BW117" s="1"/>
  <c r="BT117"/>
  <c r="BS118"/>
  <c r="BT118"/>
  <c r="BS119"/>
  <c r="BT119"/>
  <c r="BS120"/>
  <c r="BT120"/>
  <c r="BS121"/>
  <c r="BW121" s="1"/>
  <c r="BT121"/>
  <c r="BS122"/>
  <c r="BW122" s="1"/>
  <c r="BT122"/>
  <c r="BS123"/>
  <c r="BW123" s="1"/>
  <c r="BT123"/>
  <c r="BV123" s="1"/>
  <c r="BS124"/>
  <c r="BW124" s="1"/>
  <c r="BT124"/>
  <c r="BS125"/>
  <c r="BW125" s="1"/>
  <c r="BT125"/>
  <c r="BS126"/>
  <c r="BW126" s="1"/>
  <c r="BT126"/>
  <c r="BS127"/>
  <c r="BW127" s="1"/>
  <c r="BT127"/>
  <c r="BS128"/>
  <c r="BW128" s="1"/>
  <c r="BT128"/>
  <c r="BS129"/>
  <c r="BW129" s="1"/>
  <c r="BT129"/>
  <c r="BS130"/>
  <c r="BT130"/>
  <c r="BS131"/>
  <c r="BW131" s="1"/>
  <c r="BT131"/>
  <c r="BS132"/>
  <c r="BW132" s="1"/>
  <c r="BT132"/>
  <c r="BS133"/>
  <c r="BW133" s="1"/>
  <c r="BT133"/>
  <c r="BS134"/>
  <c r="BW134" s="1"/>
  <c r="BT134"/>
  <c r="BS135"/>
  <c r="BW135" s="1"/>
  <c r="BT135"/>
  <c r="BS136"/>
  <c r="BT136"/>
  <c r="BS137"/>
  <c r="BW137" s="1"/>
  <c r="BT137"/>
  <c r="BS138"/>
  <c r="BW138" s="1"/>
  <c r="BT138"/>
  <c r="BS139"/>
  <c r="BW139" s="1"/>
  <c r="BT139"/>
  <c r="BS140"/>
  <c r="BW140" s="1"/>
  <c r="BT140"/>
  <c r="BS141"/>
  <c r="BW141" s="1"/>
  <c r="BT141"/>
  <c r="BV141" s="1"/>
  <c r="BS142"/>
  <c r="BW142" s="1"/>
  <c r="BT142"/>
  <c r="BS143"/>
  <c r="BW143" s="1"/>
  <c r="BT143"/>
  <c r="BS144"/>
  <c r="BW144" s="1"/>
  <c r="BT144"/>
  <c r="BS145"/>
  <c r="BT145"/>
  <c r="BS146"/>
  <c r="BW146" s="1"/>
  <c r="BT146"/>
  <c r="BS147"/>
  <c r="BW147" s="1"/>
  <c r="BT147"/>
  <c r="BS148"/>
  <c r="BW148" s="1"/>
  <c r="BT148"/>
  <c r="BS149"/>
  <c r="BW149" s="1"/>
  <c r="BT149"/>
  <c r="BS150"/>
  <c r="BW150" s="1"/>
  <c r="BT150"/>
  <c r="BS151"/>
  <c r="BW151" s="1"/>
  <c r="BT151"/>
  <c r="BS152"/>
  <c r="BT152"/>
  <c r="BS153"/>
  <c r="BW153" s="1"/>
  <c r="BT153"/>
  <c r="BS154"/>
  <c r="BT154"/>
  <c r="BV154" s="1"/>
  <c r="BS155"/>
  <c r="BW155" s="1"/>
  <c r="BT155"/>
  <c r="BS156"/>
  <c r="BW156" s="1"/>
  <c r="BT156"/>
  <c r="BS157"/>
  <c r="BW157" s="1"/>
  <c r="BT157"/>
  <c r="BS158"/>
  <c r="BW158" s="1"/>
  <c r="BT158"/>
  <c r="BS159"/>
  <c r="BW159" s="1"/>
  <c r="BT159"/>
  <c r="BS160"/>
  <c r="BW160" s="1"/>
  <c r="BT160"/>
  <c r="BS161"/>
  <c r="BT161"/>
  <c r="BS162"/>
  <c r="BW162" s="1"/>
  <c r="BT162"/>
  <c r="BS163"/>
  <c r="BW163" s="1"/>
  <c r="BT163"/>
  <c r="BS164"/>
  <c r="BW164" s="1"/>
  <c r="BT164"/>
  <c r="BS165"/>
  <c r="BW165" s="1"/>
  <c r="BT165"/>
  <c r="BV165" s="1"/>
  <c r="BS166"/>
  <c r="BW166" s="1"/>
  <c r="BT166"/>
  <c r="BV166" s="1"/>
  <c r="BS167"/>
  <c r="BW167" s="1"/>
  <c r="BT167"/>
  <c r="BS168"/>
  <c r="BW168" s="1"/>
  <c r="BT168"/>
  <c r="BS169"/>
  <c r="BW169" s="1"/>
  <c r="BT169"/>
  <c r="BS170"/>
  <c r="BW170" s="1"/>
  <c r="BT170"/>
  <c r="BS171"/>
  <c r="BW171" s="1"/>
  <c r="BT171"/>
  <c r="BS172"/>
  <c r="BW172" s="1"/>
  <c r="BT172"/>
  <c r="BS173"/>
  <c r="BW173" s="1"/>
  <c r="BT173"/>
  <c r="BS174"/>
  <c r="BW174" s="1"/>
  <c r="BT174"/>
  <c r="BS175"/>
  <c r="BW175" s="1"/>
  <c r="BT175"/>
  <c r="BS176"/>
  <c r="BW176" s="1"/>
  <c r="BT176"/>
  <c r="BS177"/>
  <c r="BW177" s="1"/>
  <c r="BT177"/>
  <c r="BS178"/>
  <c r="BW178" s="1"/>
  <c r="BT178"/>
  <c r="BS179"/>
  <c r="BW179" s="1"/>
  <c r="BT179"/>
  <c r="BS180"/>
  <c r="BW180" s="1"/>
  <c r="BT180"/>
  <c r="BS181"/>
  <c r="BW181" s="1"/>
  <c r="BT181"/>
  <c r="BS182"/>
  <c r="BW182" s="1"/>
  <c r="BT182"/>
  <c r="BS183"/>
  <c r="BW183" s="1"/>
  <c r="BT183"/>
  <c r="BS184"/>
  <c r="BW184" s="1"/>
  <c r="BT184"/>
  <c r="BS185"/>
  <c r="BW185" s="1"/>
  <c r="BT185"/>
  <c r="BS186"/>
  <c r="BW186" s="1"/>
  <c r="BT186"/>
  <c r="BS187"/>
  <c r="BW187" s="1"/>
  <c r="BT187"/>
  <c r="BS188"/>
  <c r="BW188" s="1"/>
  <c r="BT188"/>
  <c r="BS189"/>
  <c r="BW189" s="1"/>
  <c r="BT189"/>
  <c r="BS190"/>
  <c r="BT190"/>
  <c r="BS191"/>
  <c r="BW191" s="1"/>
  <c r="BT191"/>
  <c r="BS192"/>
  <c r="BW192" s="1"/>
  <c r="BT192"/>
  <c r="BV192" s="1"/>
  <c r="BS193"/>
  <c r="BW193" s="1"/>
  <c r="BT193"/>
  <c r="BV193" s="1"/>
  <c r="BS194"/>
  <c r="BW194" s="1"/>
  <c r="BT194"/>
  <c r="BV194" s="1"/>
  <c r="BS195"/>
  <c r="BW195" s="1"/>
  <c r="BT195"/>
  <c r="BV195" s="1"/>
  <c r="BS196"/>
  <c r="BW196" s="1"/>
  <c r="BT196"/>
  <c r="BS197"/>
  <c r="BW197" s="1"/>
  <c r="BT197"/>
  <c r="BS198"/>
  <c r="BW198" s="1"/>
  <c r="BT198"/>
  <c r="BV198" s="1"/>
  <c r="BS199"/>
  <c r="BW199" s="1"/>
  <c r="BT199"/>
  <c r="BS200"/>
  <c r="BW200" s="1"/>
  <c r="BT200"/>
  <c r="BS201"/>
  <c r="BW201" s="1"/>
  <c r="BT201"/>
  <c r="BS202"/>
  <c r="BT202"/>
  <c r="BS203"/>
  <c r="BW203" s="1"/>
  <c r="BT203"/>
  <c r="BS204"/>
  <c r="BW204" s="1"/>
  <c r="BT204"/>
  <c r="BS205"/>
  <c r="BW205" s="1"/>
  <c r="BT205"/>
  <c r="BS206"/>
  <c r="BW206" s="1"/>
  <c r="BT206"/>
  <c r="BS207"/>
  <c r="BW207" s="1"/>
  <c r="BT207"/>
  <c r="BS208"/>
  <c r="BW208" s="1"/>
  <c r="BT208"/>
  <c r="BS209"/>
  <c r="BW209" s="1"/>
  <c r="BT209"/>
  <c r="BS210"/>
  <c r="BW210" s="1"/>
  <c r="BT210"/>
  <c r="BS211"/>
  <c r="BW211" s="1"/>
  <c r="BT211"/>
  <c r="BS212"/>
  <c r="BW212" s="1"/>
  <c r="BT212"/>
  <c r="BS213"/>
  <c r="BW213" s="1"/>
  <c r="BT213"/>
  <c r="BS214"/>
  <c r="BW214" s="1"/>
  <c r="BT214"/>
  <c r="BS215"/>
  <c r="BW215" s="1"/>
  <c r="BT215"/>
  <c r="BS216"/>
  <c r="BW216" s="1"/>
  <c r="BT216"/>
  <c r="BS217"/>
  <c r="BT217"/>
  <c r="BS218"/>
  <c r="BW218" s="1"/>
  <c r="BT218"/>
  <c r="BS219"/>
  <c r="BT219"/>
  <c r="BS220"/>
  <c r="BW220" s="1"/>
  <c r="BT220"/>
  <c r="BS221"/>
  <c r="BW221" s="1"/>
  <c r="BT221"/>
  <c r="BS222"/>
  <c r="BW222" s="1"/>
  <c r="BT222"/>
  <c r="BS223"/>
  <c r="BW223" s="1"/>
  <c r="BT223"/>
  <c r="BS224"/>
  <c r="BW224" s="1"/>
  <c r="BT224"/>
  <c r="BS225"/>
  <c r="BW225" s="1"/>
  <c r="BT225"/>
  <c r="BS226"/>
  <c r="BW226" s="1"/>
  <c r="BT226"/>
  <c r="BS227"/>
  <c r="BW227" s="1"/>
  <c r="BT227"/>
  <c r="BS228"/>
  <c r="BW228" s="1"/>
  <c r="BT228"/>
  <c r="BS229"/>
  <c r="BW229" s="1"/>
  <c r="BT229"/>
  <c r="BS230"/>
  <c r="BW230" s="1"/>
  <c r="BT230"/>
  <c r="BS231"/>
  <c r="BW231" s="1"/>
  <c r="BT231"/>
  <c r="BS232"/>
  <c r="BW232" s="1"/>
  <c r="BT232"/>
  <c r="BS233"/>
  <c r="BW233" s="1"/>
  <c r="BT233"/>
  <c r="BS234"/>
  <c r="BW234" s="1"/>
  <c r="BT234"/>
  <c r="BS235"/>
  <c r="BW235" s="1"/>
  <c r="BT235"/>
  <c r="BS236"/>
  <c r="BW236" s="1"/>
  <c r="BT236"/>
  <c r="BS237"/>
  <c r="BW237" s="1"/>
  <c r="BT237"/>
  <c r="BS238"/>
  <c r="BW238" s="1"/>
  <c r="BT238"/>
  <c r="BS239"/>
  <c r="BW239" s="1"/>
  <c r="BT239"/>
  <c r="BS240"/>
  <c r="BW240" s="1"/>
  <c r="BT240"/>
  <c r="BS241"/>
  <c r="BW241" s="1"/>
  <c r="BT241"/>
  <c r="BS242"/>
  <c r="BW242" s="1"/>
  <c r="BT242"/>
  <c r="BS243"/>
  <c r="BW243" s="1"/>
  <c r="BT243"/>
  <c r="BS244"/>
  <c r="BW244" s="1"/>
  <c r="BT244"/>
  <c r="BS245"/>
  <c r="BW245" s="1"/>
  <c r="BT245"/>
  <c r="BS246"/>
  <c r="BW246" s="1"/>
  <c r="BT246"/>
  <c r="BS247"/>
  <c r="BW247" s="1"/>
  <c r="BT247"/>
  <c r="BS248"/>
  <c r="BW248" s="1"/>
  <c r="BT248"/>
  <c r="BV248" s="1"/>
  <c r="BS249"/>
  <c r="BW249" s="1"/>
  <c r="BT249"/>
  <c r="BS250"/>
  <c r="BW250" s="1"/>
  <c r="BT250"/>
  <c r="BS251"/>
  <c r="BT251"/>
  <c r="BS252"/>
  <c r="BW252" s="1"/>
  <c r="BT252"/>
  <c r="BS253"/>
  <c r="BW253" s="1"/>
  <c r="BT253"/>
  <c r="BS254"/>
  <c r="BW254" s="1"/>
  <c r="BT254"/>
  <c r="BS255"/>
  <c r="BT255"/>
  <c r="BS256"/>
  <c r="BW256" s="1"/>
  <c r="BT256"/>
  <c r="BS257"/>
  <c r="BW257" s="1"/>
  <c r="BT257"/>
  <c r="BS258"/>
  <c r="BW258" s="1"/>
  <c r="BT258"/>
  <c r="BS259"/>
  <c r="BW259" s="1"/>
  <c r="BT259"/>
  <c r="BV259" s="1"/>
  <c r="BS260"/>
  <c r="BW260" s="1"/>
  <c r="BT260"/>
  <c r="BV260" s="1"/>
  <c r="BS261"/>
  <c r="BT261"/>
  <c r="BV261" s="1"/>
  <c r="BS262"/>
  <c r="BW262" s="1"/>
  <c r="BT262"/>
  <c r="BS263"/>
  <c r="BW263" s="1"/>
  <c r="BT263"/>
  <c r="BV263" s="1"/>
  <c r="BS264"/>
  <c r="BW264" s="1"/>
  <c r="BT264"/>
  <c r="BS265"/>
  <c r="BW265" s="1"/>
  <c r="BT265"/>
  <c r="BS266"/>
  <c r="BW266" s="1"/>
  <c r="BT266"/>
  <c r="BS267"/>
  <c r="BT267"/>
  <c r="BS268"/>
  <c r="BW268" s="1"/>
  <c r="BT268"/>
  <c r="BS269"/>
  <c r="BW269" s="1"/>
  <c r="BT269"/>
  <c r="BS270"/>
  <c r="BW270" s="1"/>
  <c r="BT270"/>
  <c r="BS271"/>
  <c r="BW271" s="1"/>
  <c r="BT271"/>
  <c r="BS272"/>
  <c r="BW272" s="1"/>
  <c r="BT272"/>
  <c r="BS273"/>
  <c r="BW273" s="1"/>
  <c r="BT273"/>
  <c r="BS274"/>
  <c r="BW274" s="1"/>
  <c r="BT274"/>
  <c r="BS275"/>
  <c r="BW275" s="1"/>
  <c r="BT275"/>
  <c r="BS276"/>
  <c r="BW276" s="1"/>
  <c r="BT276"/>
  <c r="BS277"/>
  <c r="BW277" s="1"/>
  <c r="BT277"/>
  <c r="BS278"/>
  <c r="BW278" s="1"/>
  <c r="BT278"/>
  <c r="BV278" s="1"/>
  <c r="BS279"/>
  <c r="BW279" s="1"/>
  <c r="BT279"/>
  <c r="BS280"/>
  <c r="BW280" s="1"/>
  <c r="BT280"/>
  <c r="BV280" s="1"/>
  <c r="BS281"/>
  <c r="BW281" s="1"/>
  <c r="BT281"/>
  <c r="BS282"/>
  <c r="BW282" s="1"/>
  <c r="BT282"/>
  <c r="BV282" s="1"/>
  <c r="BS283"/>
  <c r="BT283"/>
  <c r="BS284"/>
  <c r="BW284" s="1"/>
  <c r="BT284"/>
  <c r="BS285"/>
  <c r="BW285" s="1"/>
  <c r="BT285"/>
  <c r="BS286"/>
  <c r="BW286" s="1"/>
  <c r="BT286"/>
  <c r="BS287"/>
  <c r="BW287" s="1"/>
  <c r="BT287"/>
  <c r="BS288"/>
  <c r="BW288" s="1"/>
  <c r="BT288"/>
  <c r="BS289"/>
  <c r="BW289" s="1"/>
  <c r="BT289"/>
  <c r="BS290"/>
  <c r="BW290" s="1"/>
  <c r="BT290"/>
  <c r="BS291"/>
  <c r="BW291" s="1"/>
  <c r="BT291"/>
  <c r="BS292"/>
  <c r="BW292" s="1"/>
  <c r="BT292"/>
  <c r="BS293"/>
  <c r="BW293" s="1"/>
  <c r="BT293"/>
  <c r="BS294"/>
  <c r="BW294" s="1"/>
  <c r="BT294"/>
  <c r="BS295"/>
  <c r="BW295" s="1"/>
  <c r="BT295"/>
  <c r="BS296"/>
  <c r="BW296" s="1"/>
  <c r="BT296"/>
  <c r="BV296" s="1"/>
  <c r="BS297"/>
  <c r="BW297" s="1"/>
  <c r="BT297"/>
  <c r="BS298"/>
  <c r="BW298" s="1"/>
  <c r="BT298"/>
  <c r="BS299"/>
  <c r="BW299" s="1"/>
  <c r="BT299"/>
  <c r="BS300"/>
  <c r="BW300" s="1"/>
  <c r="BT300"/>
  <c r="BS301"/>
  <c r="BW301" s="1"/>
  <c r="BT301"/>
  <c r="BS302"/>
  <c r="BW302" s="1"/>
  <c r="BT302"/>
  <c r="BS303"/>
  <c r="BW303" s="1"/>
  <c r="BT303"/>
  <c r="BS304"/>
  <c r="BW304" s="1"/>
  <c r="BT304"/>
  <c r="BS305"/>
  <c r="BW305" s="1"/>
  <c r="BT305"/>
  <c r="BS306"/>
  <c r="BW306" s="1"/>
  <c r="BT306"/>
  <c r="BS307"/>
  <c r="BW307" s="1"/>
  <c r="BT307"/>
  <c r="BS308"/>
  <c r="BW308" s="1"/>
  <c r="BT308"/>
  <c r="BS309"/>
  <c r="BW309" s="1"/>
  <c r="BT309"/>
  <c r="BS310"/>
  <c r="BW310" s="1"/>
  <c r="BT310"/>
  <c r="BS311"/>
  <c r="BW311" s="1"/>
  <c r="BT311"/>
  <c r="BS312"/>
  <c r="BW312" s="1"/>
  <c r="BT312"/>
  <c r="BS313"/>
  <c r="BW313" s="1"/>
  <c r="BT313"/>
  <c r="BS314"/>
  <c r="BW314" s="1"/>
  <c r="BT314"/>
  <c r="BS315"/>
  <c r="BW315" s="1"/>
  <c r="BT315"/>
  <c r="BS316"/>
  <c r="BW316" s="1"/>
  <c r="BT316"/>
  <c r="BS317"/>
  <c r="BW317" s="1"/>
  <c r="BT317"/>
  <c r="BS318"/>
  <c r="BW318" s="1"/>
  <c r="BT318"/>
  <c r="BS319"/>
  <c r="BW319" s="1"/>
  <c r="BT319"/>
  <c r="BS320"/>
  <c r="BW320" s="1"/>
  <c r="BT320"/>
  <c r="BS321"/>
  <c r="BW321" s="1"/>
  <c r="BT321"/>
  <c r="BS322"/>
  <c r="BW322" s="1"/>
  <c r="BT322"/>
  <c r="BS323"/>
  <c r="BW323" s="1"/>
  <c r="BT323"/>
  <c r="BS324"/>
  <c r="BW324" s="1"/>
  <c r="BT324"/>
  <c r="BS325"/>
  <c r="BW325" s="1"/>
  <c r="BT325"/>
  <c r="BS326"/>
  <c r="BW326" s="1"/>
  <c r="BT326"/>
  <c r="BS327"/>
  <c r="BW327" s="1"/>
  <c r="BT327"/>
  <c r="BS328"/>
  <c r="BW328" s="1"/>
  <c r="BT328"/>
  <c r="BS329"/>
  <c r="BW329" s="1"/>
  <c r="BT329"/>
  <c r="BS330"/>
  <c r="BW330" s="1"/>
  <c r="BT330"/>
  <c r="BS331"/>
  <c r="BW331" s="1"/>
  <c r="BT331"/>
  <c r="BS332"/>
  <c r="BW332" s="1"/>
  <c r="BT332"/>
  <c r="BS333"/>
  <c r="BW333" s="1"/>
  <c r="BT333"/>
  <c r="BS334"/>
  <c r="BW334" s="1"/>
  <c r="BT334"/>
  <c r="BS335"/>
  <c r="BW335" s="1"/>
  <c r="BT335"/>
  <c r="BS336"/>
  <c r="BW336" s="1"/>
  <c r="BT336"/>
  <c r="BS337"/>
  <c r="BW337" s="1"/>
  <c r="BT337"/>
  <c r="BS338"/>
  <c r="BW338" s="1"/>
  <c r="BT338"/>
  <c r="BV338" s="1"/>
  <c r="BS340"/>
  <c r="BW340" s="1"/>
  <c r="BT340"/>
  <c r="BV340" s="1"/>
  <c r="BS341"/>
  <c r="BW341" s="1"/>
  <c r="BT341"/>
  <c r="BS342"/>
  <c r="BW342" s="1"/>
  <c r="BT342"/>
  <c r="BS343"/>
  <c r="BW343" s="1"/>
  <c r="BT343"/>
  <c r="BS344"/>
  <c r="BW344" s="1"/>
  <c r="BT344"/>
  <c r="BS345"/>
  <c r="BW345" s="1"/>
  <c r="BT345"/>
  <c r="BS346"/>
  <c r="BW346" s="1"/>
  <c r="BT346"/>
  <c r="BS347"/>
  <c r="BW347" s="1"/>
  <c r="BT347"/>
  <c r="BS348"/>
  <c r="BW348" s="1"/>
  <c r="BT348"/>
  <c r="BS349"/>
  <c r="BW349" s="1"/>
  <c r="BT349"/>
  <c r="BS350"/>
  <c r="BW350" s="1"/>
  <c r="BT350"/>
  <c r="BS351"/>
  <c r="BW351" s="1"/>
  <c r="BT351"/>
  <c r="BS352"/>
  <c r="BW352" s="1"/>
  <c r="BT352"/>
  <c r="BS353"/>
  <c r="BW353" s="1"/>
  <c r="BT353"/>
  <c r="BS354"/>
  <c r="BW354" s="1"/>
  <c r="BT354"/>
  <c r="BS355"/>
  <c r="BW355" s="1"/>
  <c r="BT355"/>
  <c r="BS356"/>
  <c r="BW356" s="1"/>
  <c r="BT356"/>
  <c r="BS357"/>
  <c r="BW357" s="1"/>
  <c r="BT357"/>
  <c r="BS358"/>
  <c r="BW358" s="1"/>
  <c r="BT358"/>
  <c r="BS359"/>
  <c r="BW359" s="1"/>
  <c r="BT359"/>
  <c r="BS360"/>
  <c r="BW360" s="1"/>
  <c r="BT360"/>
  <c r="BS361"/>
  <c r="BW361" s="1"/>
  <c r="BT361"/>
  <c r="BS362"/>
  <c r="BW362" s="1"/>
  <c r="BT362"/>
  <c r="BS363"/>
  <c r="BW363" s="1"/>
  <c r="BT363"/>
  <c r="BS364"/>
  <c r="BT364"/>
  <c r="BS365"/>
  <c r="BT365"/>
  <c r="BS366"/>
  <c r="BT366"/>
  <c r="BS367"/>
  <c r="BT367"/>
  <c r="BS368"/>
  <c r="BT368"/>
  <c r="BS369"/>
  <c r="BT369"/>
  <c r="BS370"/>
  <c r="BT370"/>
  <c r="BS371"/>
  <c r="BT371"/>
  <c r="BS372"/>
  <c r="BT372"/>
  <c r="BS373"/>
  <c r="BT373"/>
  <c r="BS374"/>
  <c r="BT374"/>
  <c r="BS375"/>
  <c r="BT375"/>
  <c r="BS376"/>
  <c r="BT376"/>
  <c r="BS377"/>
  <c r="BT377"/>
  <c r="BS378"/>
  <c r="BT378"/>
  <c r="BS379"/>
  <c r="BT379"/>
  <c r="BS380"/>
  <c r="BT380"/>
  <c r="BS381"/>
  <c r="BT381"/>
  <c r="BS382"/>
  <c r="BT382"/>
  <c r="BS383"/>
  <c r="BT383"/>
  <c r="BS384"/>
  <c r="BT384"/>
  <c r="BS385"/>
  <c r="BT385"/>
  <c r="BS386"/>
  <c r="BT386"/>
  <c r="BS387"/>
  <c r="BT387"/>
  <c r="BS388"/>
  <c r="BT388"/>
  <c r="BS389"/>
  <c r="BT389"/>
  <c r="BS390"/>
  <c r="BT390"/>
  <c r="BS391"/>
  <c r="BT391"/>
  <c r="BS392"/>
  <c r="BT392"/>
  <c r="BS393"/>
  <c r="BT393"/>
  <c r="BS394"/>
  <c r="BT394"/>
  <c r="BS395"/>
  <c r="BT395"/>
  <c r="BS396"/>
  <c r="BT396"/>
  <c r="BS397"/>
  <c r="BT397"/>
  <c r="BS398"/>
  <c r="BT398"/>
  <c r="BS399"/>
  <c r="BT399"/>
  <c r="BS400"/>
  <c r="BT400"/>
  <c r="BS401"/>
  <c r="BT401"/>
  <c r="BS402"/>
  <c r="BT402"/>
  <c r="BS403"/>
  <c r="BT403"/>
  <c r="BS404"/>
  <c r="BT404"/>
  <c r="BS405"/>
  <c r="BT405"/>
  <c r="BS406"/>
  <c r="BT406"/>
  <c r="BS407"/>
  <c r="BT407"/>
  <c r="BS408"/>
  <c r="BT408"/>
  <c r="BS409"/>
  <c r="BT409"/>
  <c r="BS410"/>
  <c r="BT410"/>
  <c r="BS411"/>
  <c r="BT411"/>
  <c r="BS412"/>
  <c r="BT412"/>
  <c r="BS413"/>
  <c r="BT413"/>
  <c r="BS414"/>
  <c r="BT414"/>
  <c r="BS415"/>
  <c r="BT415"/>
  <c r="BS416"/>
  <c r="BT416"/>
  <c r="BS417"/>
  <c r="BT417"/>
  <c r="BS418"/>
  <c r="BT418"/>
  <c r="BS419"/>
  <c r="BT419"/>
  <c r="BS420"/>
  <c r="BT420"/>
  <c r="BS421"/>
  <c r="BT421"/>
  <c r="BS422"/>
  <c r="BT422"/>
  <c r="BS423"/>
  <c r="BT423"/>
  <c r="BS424"/>
  <c r="BT424"/>
  <c r="BS425"/>
  <c r="BT425"/>
  <c r="BS426"/>
  <c r="BT426"/>
  <c r="BS427"/>
  <c r="BT427"/>
  <c r="BS428"/>
  <c r="BT428"/>
  <c r="BS429"/>
  <c r="BT429"/>
  <c r="BS430"/>
  <c r="BT430"/>
  <c r="BS431"/>
  <c r="BT431"/>
  <c r="BS432"/>
  <c r="BT432"/>
  <c r="BS433"/>
  <c r="BT433"/>
  <c r="BS434"/>
  <c r="BT434"/>
  <c r="BS435"/>
  <c r="BT435"/>
  <c r="BS436"/>
  <c r="BT436"/>
  <c r="BS437"/>
  <c r="BT437"/>
  <c r="BS438"/>
  <c r="BT438"/>
  <c r="BS439"/>
  <c r="BT439"/>
  <c r="BS440"/>
  <c r="BT440"/>
  <c r="BS441"/>
  <c r="BT441"/>
  <c r="BS442"/>
  <c r="BT442"/>
  <c r="BS443"/>
  <c r="BT443"/>
  <c r="BS444"/>
  <c r="BT444"/>
  <c r="BS445"/>
  <c r="BT445"/>
  <c r="BS446"/>
  <c r="BT446"/>
  <c r="BS14"/>
  <c r="BW14" s="1"/>
  <c r="BT14"/>
  <c r="BS15"/>
  <c r="BW15" s="1"/>
  <c r="BT15"/>
  <c r="BS16"/>
  <c r="BW16" s="1"/>
  <c r="BT16"/>
  <c r="BS17"/>
  <c r="BW17" s="1"/>
  <c r="BT17"/>
  <c r="BS18"/>
  <c r="BW18" s="1"/>
  <c r="BT18"/>
  <c r="BS19"/>
  <c r="BW19" s="1"/>
  <c r="BT19"/>
  <c r="BS20"/>
  <c r="BW20" s="1"/>
  <c r="BT20"/>
  <c r="BV20" s="1"/>
  <c r="BS13"/>
  <c r="BW13" s="1"/>
  <c r="BT13"/>
  <c r="AB371" i="22"/>
  <c r="AD371" s="1"/>
  <c r="AA371"/>
  <c r="W371"/>
  <c r="V371"/>
  <c r="HE283" i="1"/>
  <c r="CP283"/>
  <c r="GY283" s="1"/>
  <c r="CQ283"/>
  <c r="GZ283" s="1"/>
  <c r="CR283"/>
  <c r="HA283" s="1"/>
  <c r="CS283"/>
  <c r="CV283"/>
  <c r="Z307" i="22"/>
  <c r="Z373" s="1"/>
  <c r="AB290"/>
  <c r="AD290" s="1"/>
  <c r="AA290"/>
  <c r="W290"/>
  <c r="AC290" s="1"/>
  <c r="V290"/>
  <c r="HE15" i="1"/>
  <c r="HE16"/>
  <c r="HE17"/>
  <c r="CP19"/>
  <c r="CV19" s="1"/>
  <c r="CP20"/>
  <c r="CP21"/>
  <c r="CV21" s="1"/>
  <c r="CP22"/>
  <c r="CV22" s="1"/>
  <c r="CP23"/>
  <c r="CV23" s="1"/>
  <c r="CP24"/>
  <c r="CV24" s="1"/>
  <c r="CP25"/>
  <c r="CP26"/>
  <c r="CV26" s="1"/>
  <c r="CP27"/>
  <c r="CV27" s="1"/>
  <c r="CP28"/>
  <c r="CV28"/>
  <c r="CP29"/>
  <c r="CV29"/>
  <c r="CP30"/>
  <c r="CP31"/>
  <c r="CP32"/>
  <c r="CP33"/>
  <c r="CP34"/>
  <c r="CP35"/>
  <c r="CP36"/>
  <c r="CP37"/>
  <c r="CV37" s="1"/>
  <c r="CP40"/>
  <c r="CP41"/>
  <c r="CP42"/>
  <c r="CP43"/>
  <c r="CV43" s="1"/>
  <c r="CP44"/>
  <c r="CV44" s="1"/>
  <c r="CP45"/>
  <c r="CP46"/>
  <c r="CP47"/>
  <c r="CV47" s="1"/>
  <c r="CP48"/>
  <c r="CP49"/>
  <c r="CV49" s="1"/>
  <c r="CP50"/>
  <c r="CV50" s="1"/>
  <c r="CP51"/>
  <c r="CV51" s="1"/>
  <c r="CP52"/>
  <c r="CP53"/>
  <c r="CP54"/>
  <c r="CV54" s="1"/>
  <c r="CP55"/>
  <c r="CV55" s="1"/>
  <c r="CP56"/>
  <c r="CV56" s="1"/>
  <c r="CP57"/>
  <c r="CV57" s="1"/>
  <c r="CP58"/>
  <c r="CV58" s="1"/>
  <c r="CP59"/>
  <c r="CP60"/>
  <c r="CP61"/>
  <c r="CP62"/>
  <c r="CP63"/>
  <c r="CP64"/>
  <c r="CV64" s="1"/>
  <c r="CP65"/>
  <c r="CP66"/>
  <c r="CP67"/>
  <c r="CP68"/>
  <c r="CP69"/>
  <c r="CV69" s="1"/>
  <c r="CP71"/>
  <c r="CV71" s="1"/>
  <c r="CP72"/>
  <c r="CP73"/>
  <c r="CV73" s="1"/>
  <c r="CP74"/>
  <c r="CV74" s="1"/>
  <c r="CP75"/>
  <c r="CV75" s="1"/>
  <c r="CP76"/>
  <c r="CV76" s="1"/>
  <c r="CP77"/>
  <c r="CV77" s="1"/>
  <c r="CP78"/>
  <c r="CP79"/>
  <c r="CP80"/>
  <c r="CP81"/>
  <c r="CP82"/>
  <c r="CP83"/>
  <c r="CV83" s="1"/>
  <c r="CP84"/>
  <c r="CP85"/>
  <c r="CP86"/>
  <c r="CP87"/>
  <c r="CP88"/>
  <c r="CP89"/>
  <c r="CP90"/>
  <c r="CP91"/>
  <c r="CV91" s="1"/>
  <c r="CP92"/>
  <c r="CP93"/>
  <c r="CP94"/>
  <c r="CP95"/>
  <c r="CV95" s="1"/>
  <c r="CP96"/>
  <c r="CV96" s="1"/>
  <c r="CP97"/>
  <c r="CP98"/>
  <c r="CP99"/>
  <c r="CV99" s="1"/>
  <c r="CP100"/>
  <c r="CP101"/>
  <c r="CP102"/>
  <c r="CV102" s="1"/>
  <c r="CP103"/>
  <c r="CV103" s="1"/>
  <c r="CP104"/>
  <c r="CV104" s="1"/>
  <c r="CP105"/>
  <c r="CV105" s="1"/>
  <c r="CP106"/>
  <c r="CV106" s="1"/>
  <c r="CP107"/>
  <c r="CV107" s="1"/>
  <c r="CP108"/>
  <c r="CP109"/>
  <c r="CV109" s="1"/>
  <c r="CP110"/>
  <c r="CV110" s="1"/>
  <c r="CP111"/>
  <c r="CV111" s="1"/>
  <c r="CP112"/>
  <c r="CV112" s="1"/>
  <c r="CP113"/>
  <c r="CP114"/>
  <c r="CV114" s="1"/>
  <c r="CP115"/>
  <c r="CP116"/>
  <c r="CP117"/>
  <c r="CP118"/>
  <c r="CP119"/>
  <c r="CP120"/>
  <c r="CV120" s="1"/>
  <c r="CP121"/>
  <c r="CV121" s="1"/>
  <c r="CP122"/>
  <c r="CV122" s="1"/>
  <c r="CP123"/>
  <c r="CP124"/>
  <c r="CV124" s="1"/>
  <c r="CP125"/>
  <c r="CV125" s="1"/>
  <c r="CP126"/>
  <c r="CV126" s="1"/>
  <c r="CP127"/>
  <c r="CP128"/>
  <c r="CV128" s="1"/>
  <c r="CP129"/>
  <c r="CV129" s="1"/>
  <c r="CP130"/>
  <c r="CV130" s="1"/>
  <c r="CP131"/>
  <c r="CV131" s="1"/>
  <c r="CP132"/>
  <c r="CV132" s="1"/>
  <c r="CP133"/>
  <c r="CV133" s="1"/>
  <c r="CP134"/>
  <c r="CV134" s="1"/>
  <c r="CP135"/>
  <c r="CV135" s="1"/>
  <c r="CP136"/>
  <c r="CV136" s="1"/>
  <c r="CP137"/>
  <c r="CV137" s="1"/>
  <c r="CP138"/>
  <c r="CV138" s="1"/>
  <c r="CP139"/>
  <c r="CV139" s="1"/>
  <c r="CP140"/>
  <c r="CV140" s="1"/>
  <c r="CP141"/>
  <c r="CP142"/>
  <c r="CV142" s="1"/>
  <c r="CP143"/>
  <c r="CV143" s="1"/>
  <c r="CP144"/>
  <c r="CV144" s="1"/>
  <c r="CP145"/>
  <c r="CV145" s="1"/>
  <c r="CP146"/>
  <c r="CP147"/>
  <c r="CP148"/>
  <c r="CV148" s="1"/>
  <c r="CP149"/>
  <c r="CV149" s="1"/>
  <c r="CP150"/>
  <c r="CV150" s="1"/>
  <c r="CP151"/>
  <c r="CP152"/>
  <c r="CV152" s="1"/>
  <c r="CP153"/>
  <c r="CV153" s="1"/>
  <c r="CP154"/>
  <c r="CP155"/>
  <c r="CV155" s="1"/>
  <c r="CP156"/>
  <c r="CV156" s="1"/>
  <c r="CP157"/>
  <c r="CV157" s="1"/>
  <c r="CP158"/>
  <c r="CV158" s="1"/>
  <c r="CP159"/>
  <c r="CV159" s="1"/>
  <c r="CP160"/>
  <c r="CV160" s="1"/>
  <c r="CP161"/>
  <c r="CP162"/>
  <c r="CV162" s="1"/>
  <c r="CP163"/>
  <c r="CV163" s="1"/>
  <c r="CP164"/>
  <c r="CV164" s="1"/>
  <c r="CP165"/>
  <c r="CP166"/>
  <c r="CP167"/>
  <c r="CV167" s="1"/>
  <c r="CP168"/>
  <c r="CV168" s="1"/>
  <c r="CP169"/>
  <c r="CV169" s="1"/>
  <c r="CP170"/>
  <c r="CV170" s="1"/>
  <c r="CP171"/>
  <c r="CV171" s="1"/>
  <c r="CP172"/>
  <c r="CV172" s="1"/>
  <c r="CP173"/>
  <c r="CV173" s="1"/>
  <c r="CP174"/>
  <c r="CP175"/>
  <c r="CP176"/>
  <c r="CV176" s="1"/>
  <c r="CP177"/>
  <c r="CV177" s="1"/>
  <c r="CP178"/>
  <c r="CV178" s="1"/>
  <c r="CP179"/>
  <c r="CV179" s="1"/>
  <c r="CP180"/>
  <c r="CV180" s="1"/>
  <c r="CP181"/>
  <c r="CV181" s="1"/>
  <c r="CP182"/>
  <c r="CV182" s="1"/>
  <c r="CP183"/>
  <c r="CV183" s="1"/>
  <c r="CP184"/>
  <c r="CV184" s="1"/>
  <c r="CP185"/>
  <c r="CP186"/>
  <c r="CV186" s="1"/>
  <c r="CP187"/>
  <c r="CV187" s="1"/>
  <c r="CP188"/>
  <c r="CV188" s="1"/>
  <c r="CP189"/>
  <c r="CV189" s="1"/>
  <c r="CP190"/>
  <c r="CV190" s="1"/>
  <c r="CP191"/>
  <c r="CV191" s="1"/>
  <c r="CP192"/>
  <c r="CP193"/>
  <c r="CP194"/>
  <c r="CP195"/>
  <c r="CP196"/>
  <c r="CV196" s="1"/>
  <c r="CP197"/>
  <c r="CV197" s="1"/>
  <c r="CP198"/>
  <c r="CP199"/>
  <c r="CV199" s="1"/>
  <c r="CP200"/>
  <c r="CP201"/>
  <c r="CP202"/>
  <c r="CP203"/>
  <c r="CV203" s="1"/>
  <c r="CP204"/>
  <c r="CV204" s="1"/>
  <c r="CP205"/>
  <c r="CV205" s="1"/>
  <c r="CP206"/>
  <c r="CV206" s="1"/>
  <c r="CP207"/>
  <c r="CV207" s="1"/>
  <c r="CP208"/>
  <c r="CP209"/>
  <c r="CV209" s="1"/>
  <c r="CP210"/>
  <c r="CP211"/>
  <c r="CV211" s="1"/>
  <c r="CP212"/>
  <c r="CP213"/>
  <c r="CP214"/>
  <c r="CP215"/>
  <c r="CV215" s="1"/>
  <c r="CP216"/>
  <c r="CP217"/>
  <c r="CP218"/>
  <c r="CV218" s="1"/>
  <c r="CP219"/>
  <c r="CP220"/>
  <c r="CV220" s="1"/>
  <c r="CP221"/>
  <c r="CV221" s="1"/>
  <c r="CP222"/>
  <c r="CV222" s="1"/>
  <c r="CP223"/>
  <c r="CV223" s="1"/>
  <c r="CP224"/>
  <c r="CP225"/>
  <c r="CP226"/>
  <c r="CV226" s="1"/>
  <c r="CP227"/>
  <c r="CV227" s="1"/>
  <c r="CP228"/>
  <c r="CV228" s="1"/>
  <c r="CP229"/>
  <c r="CV229" s="1"/>
  <c r="CP230"/>
  <c r="CV230" s="1"/>
  <c r="CP231"/>
  <c r="CV231" s="1"/>
  <c r="CP232"/>
  <c r="CV232" s="1"/>
  <c r="CP233"/>
  <c r="CP234"/>
  <c r="CP235"/>
  <c r="CP236"/>
  <c r="CP237"/>
  <c r="CP238"/>
  <c r="CV238" s="1"/>
  <c r="CP239"/>
  <c r="CV239" s="1"/>
  <c r="CP240"/>
  <c r="CV240" s="1"/>
  <c r="CP241"/>
  <c r="CV241" s="1"/>
  <c r="CP242"/>
  <c r="CV242" s="1"/>
  <c r="CP243"/>
  <c r="CV243" s="1"/>
  <c r="CP244"/>
  <c r="CP245"/>
  <c r="CV245" s="1"/>
  <c r="CP246"/>
  <c r="CV246" s="1"/>
  <c r="CP247"/>
  <c r="CP248"/>
  <c r="CP249"/>
  <c r="CP250"/>
  <c r="CP251"/>
  <c r="CP252"/>
  <c r="CP253"/>
  <c r="CV253" s="1"/>
  <c r="CP254"/>
  <c r="CV254" s="1"/>
  <c r="CP255"/>
  <c r="CP256"/>
  <c r="CV256" s="1"/>
  <c r="CP257"/>
  <c r="CV257" s="1"/>
  <c r="CP258"/>
  <c r="CP259"/>
  <c r="CP260"/>
  <c r="CP261"/>
  <c r="CP262"/>
  <c r="CV262" s="1"/>
  <c r="CP263"/>
  <c r="CP264"/>
  <c r="CP265"/>
  <c r="CP266"/>
  <c r="CP267"/>
  <c r="CP268"/>
  <c r="CP269"/>
  <c r="CP270"/>
  <c r="CP271"/>
  <c r="CP272"/>
  <c r="CP273"/>
  <c r="CP274"/>
  <c r="CP275"/>
  <c r="CP276"/>
  <c r="CP277"/>
  <c r="CV277" s="1"/>
  <c r="CP278"/>
  <c r="CP279"/>
  <c r="CV279" s="1"/>
  <c r="CP280"/>
  <c r="CP281"/>
  <c r="CV281" s="1"/>
  <c r="CP282"/>
  <c r="CP284"/>
  <c r="CP285"/>
  <c r="CP286"/>
  <c r="CV286" s="1"/>
  <c r="CP287"/>
  <c r="CV287" s="1"/>
  <c r="CP288"/>
  <c r="CV288" s="1"/>
  <c r="CP289"/>
  <c r="CV289" s="1"/>
  <c r="CP290"/>
  <c r="CV290" s="1"/>
  <c r="CP291"/>
  <c r="CV291" s="1"/>
  <c r="CP292"/>
  <c r="CV292" s="1"/>
  <c r="CP293"/>
  <c r="CP294"/>
  <c r="CP295"/>
  <c r="CV295" s="1"/>
  <c r="CP296"/>
  <c r="CP297"/>
  <c r="CV297" s="1"/>
  <c r="CP298"/>
  <c r="CP299"/>
  <c r="CV299" s="1"/>
  <c r="CP300"/>
  <c r="CP301"/>
  <c r="CV301" s="1"/>
  <c r="CP302"/>
  <c r="CV302" s="1"/>
  <c r="CP303"/>
  <c r="CV303" s="1"/>
  <c r="CP304"/>
  <c r="CV304" s="1"/>
  <c r="CP305"/>
  <c r="CV305" s="1"/>
  <c r="CP306"/>
  <c r="CV306" s="1"/>
  <c r="CP307"/>
  <c r="CV307" s="1"/>
  <c r="CP308"/>
  <c r="CV308" s="1"/>
  <c r="CP309"/>
  <c r="CV309" s="1"/>
  <c r="CP310"/>
  <c r="CV310" s="1"/>
  <c r="CP311"/>
  <c r="CV311" s="1"/>
  <c r="CP312"/>
  <c r="CV312" s="1"/>
  <c r="CP313"/>
  <c r="CV313" s="1"/>
  <c r="CP314"/>
  <c r="CV314" s="1"/>
  <c r="CP315"/>
  <c r="CV315" s="1"/>
  <c r="CP316"/>
  <c r="CV316" s="1"/>
  <c r="CP317"/>
  <c r="CV317" s="1"/>
  <c r="CP318"/>
  <c r="CV318" s="1"/>
  <c r="CP319"/>
  <c r="CV319" s="1"/>
  <c r="CP320"/>
  <c r="CV320" s="1"/>
  <c r="CP321"/>
  <c r="CV321" s="1"/>
  <c r="CP322"/>
  <c r="CV322" s="1"/>
  <c r="CP323"/>
  <c r="CV323" s="1"/>
  <c r="CP324"/>
  <c r="CV324" s="1"/>
  <c r="CP325"/>
  <c r="CV325" s="1"/>
  <c r="CP326"/>
  <c r="CV326" s="1"/>
  <c r="CP327"/>
  <c r="CV327" s="1"/>
  <c r="CP328"/>
  <c r="CV328" s="1"/>
  <c r="CP332"/>
  <c r="CV332" s="1"/>
  <c r="CP333"/>
  <c r="CP335"/>
  <c r="CV335" s="1"/>
  <c r="CP336"/>
  <c r="CV336" s="1"/>
  <c r="CP337"/>
  <c r="CV337" s="1"/>
  <c r="CP338"/>
  <c r="CP340"/>
  <c r="CP341"/>
  <c r="CV341" s="1"/>
  <c r="CP342"/>
  <c r="CV342" s="1"/>
  <c r="CP343"/>
  <c r="CP344"/>
  <c r="CP345"/>
  <c r="CP346"/>
  <c r="CV346" s="1"/>
  <c r="CP347"/>
  <c r="CV347" s="1"/>
  <c r="CP348"/>
  <c r="CV348" s="1"/>
  <c r="CP349"/>
  <c r="CV349" s="1"/>
  <c r="CP350"/>
  <c r="CP351"/>
  <c r="CP352"/>
  <c r="CP353"/>
  <c r="CV353" s="1"/>
  <c r="CP354"/>
  <c r="CV354" s="1"/>
  <c r="CP355"/>
  <c r="CV355" s="1"/>
  <c r="CP356"/>
  <c r="CV356" s="1"/>
  <c r="CP357"/>
  <c r="CV357" s="1"/>
  <c r="CP358"/>
  <c r="CV358" s="1"/>
  <c r="CP359"/>
  <c r="CP360"/>
  <c r="CV360" s="1"/>
  <c r="CP361"/>
  <c r="CV361" s="1"/>
  <c r="CP362"/>
  <c r="CV362" s="1"/>
  <c r="CP363"/>
  <c r="CV363" s="1"/>
  <c r="CP364"/>
  <c r="CV364" s="1"/>
  <c r="CP365"/>
  <c r="CV365" s="1"/>
  <c r="CP366"/>
  <c r="CV366" s="1"/>
  <c r="CP367"/>
  <c r="CV367" s="1"/>
  <c r="CP368"/>
  <c r="CV368" s="1"/>
  <c r="CP369"/>
  <c r="CV369" s="1"/>
  <c r="CP370"/>
  <c r="CV370" s="1"/>
  <c r="CP371"/>
  <c r="CV371" s="1"/>
  <c r="CP372"/>
  <c r="CV372" s="1"/>
  <c r="CP373"/>
  <c r="CV373" s="1"/>
  <c r="CP374"/>
  <c r="CV374" s="1"/>
  <c r="CP375"/>
  <c r="CV375" s="1"/>
  <c r="CP376"/>
  <c r="CV376" s="1"/>
  <c r="CP377"/>
  <c r="CV377" s="1"/>
  <c r="CP378"/>
  <c r="CV378" s="1"/>
  <c r="CP379"/>
  <c r="CV379" s="1"/>
  <c r="CP380"/>
  <c r="CV380" s="1"/>
  <c r="CP381"/>
  <c r="CV381" s="1"/>
  <c r="CP382"/>
  <c r="CV382" s="1"/>
  <c r="CP383"/>
  <c r="CV383" s="1"/>
  <c r="CP384"/>
  <c r="CV384" s="1"/>
  <c r="CP385"/>
  <c r="CV385" s="1"/>
  <c r="CP386"/>
  <c r="CV386" s="1"/>
  <c r="CP387"/>
  <c r="CV387" s="1"/>
  <c r="CP388"/>
  <c r="CV388" s="1"/>
  <c r="CP389"/>
  <c r="CV389" s="1"/>
  <c r="CP390"/>
  <c r="CV390" s="1"/>
  <c r="CP391"/>
  <c r="CV391" s="1"/>
  <c r="CP392"/>
  <c r="CV392" s="1"/>
  <c r="CP393"/>
  <c r="CV393" s="1"/>
  <c r="CP394"/>
  <c r="CV394" s="1"/>
  <c r="CP395"/>
  <c r="CV395" s="1"/>
  <c r="CP396"/>
  <c r="CV396" s="1"/>
  <c r="CP397"/>
  <c r="CV397" s="1"/>
  <c r="CP398"/>
  <c r="CV398" s="1"/>
  <c r="CP399"/>
  <c r="CV399" s="1"/>
  <c r="CP400"/>
  <c r="CV400" s="1"/>
  <c r="CP401"/>
  <c r="CV401" s="1"/>
  <c r="CP402"/>
  <c r="CV402" s="1"/>
  <c r="CP403"/>
  <c r="CV403" s="1"/>
  <c r="CP404"/>
  <c r="CV404" s="1"/>
  <c r="CP405"/>
  <c r="CV405" s="1"/>
  <c r="CP406"/>
  <c r="CV406" s="1"/>
  <c r="CP407"/>
  <c r="CV407" s="1"/>
  <c r="CP408"/>
  <c r="CV408" s="1"/>
  <c r="CP409"/>
  <c r="CV409" s="1"/>
  <c r="CP410"/>
  <c r="CV410" s="1"/>
  <c r="CP411"/>
  <c r="CV411" s="1"/>
  <c r="CP412"/>
  <c r="CV412" s="1"/>
  <c r="CP413"/>
  <c r="CV413" s="1"/>
  <c r="CP414"/>
  <c r="CV414" s="1"/>
  <c r="CP415"/>
  <c r="CV415" s="1"/>
  <c r="CP416"/>
  <c r="CV416" s="1"/>
  <c r="CP417"/>
  <c r="CV417" s="1"/>
  <c r="CP418"/>
  <c r="CV418" s="1"/>
  <c r="CP419"/>
  <c r="CV419" s="1"/>
  <c r="CP420"/>
  <c r="CV420" s="1"/>
  <c r="CP421"/>
  <c r="CV421" s="1"/>
  <c r="CP422"/>
  <c r="CV422" s="1"/>
  <c r="CP423"/>
  <c r="CV423" s="1"/>
  <c r="CP424"/>
  <c r="CV424" s="1"/>
  <c r="CP425"/>
  <c r="CV425" s="1"/>
  <c r="CP426"/>
  <c r="CV426" s="1"/>
  <c r="CP427"/>
  <c r="CV427" s="1"/>
  <c r="CP428"/>
  <c r="CV428" s="1"/>
  <c r="CP429"/>
  <c r="CV429" s="1"/>
  <c r="CP430"/>
  <c r="CV430" s="1"/>
  <c r="CP431"/>
  <c r="CV431" s="1"/>
  <c r="CP432"/>
  <c r="CV432" s="1"/>
  <c r="CP433"/>
  <c r="CV433" s="1"/>
  <c r="CP434"/>
  <c r="CV434" s="1"/>
  <c r="CP435"/>
  <c r="CV435" s="1"/>
  <c r="CP436"/>
  <c r="CV436" s="1"/>
  <c r="CP437"/>
  <c r="CV437" s="1"/>
  <c r="CP438"/>
  <c r="CV438" s="1"/>
  <c r="CP439"/>
  <c r="CV439" s="1"/>
  <c r="CP440"/>
  <c r="CV440" s="1"/>
  <c r="CP441"/>
  <c r="CV441" s="1"/>
  <c r="CP442"/>
  <c r="CV442" s="1"/>
  <c r="CP443"/>
  <c r="CV443" s="1"/>
  <c r="CP444"/>
  <c r="CV444" s="1"/>
  <c r="CP445"/>
  <c r="CV445" s="1"/>
  <c r="CP446"/>
  <c r="CV446" s="1"/>
  <c r="CP15"/>
  <c r="CV15" s="1"/>
  <c r="CP16"/>
  <c r="CV16" s="1"/>
  <c r="CP17"/>
  <c r="GY17" s="1"/>
  <c r="CP18"/>
  <c r="CV18" s="1"/>
  <c r="BP14"/>
  <c r="BP15"/>
  <c r="BP16"/>
  <c r="BP17"/>
  <c r="BP18"/>
  <c r="BP19"/>
  <c r="BP20"/>
  <c r="BP21"/>
  <c r="BP22"/>
  <c r="BP23"/>
  <c r="BP24"/>
  <c r="BP25"/>
  <c r="BP26"/>
  <c r="BP27"/>
  <c r="BP28"/>
  <c r="BP29"/>
  <c r="BP31"/>
  <c r="BP32"/>
  <c r="BP35"/>
  <c r="BP36"/>
  <c r="BP37"/>
  <c r="BP41"/>
  <c r="BP42"/>
  <c r="BP43"/>
  <c r="BP44"/>
  <c r="BP45"/>
  <c r="BP46"/>
  <c r="BP47"/>
  <c r="BP49"/>
  <c r="BP50"/>
  <c r="BP51"/>
  <c r="BP52"/>
  <c r="BP54"/>
  <c r="BP55"/>
  <c r="BP56"/>
  <c r="BP57"/>
  <c r="BP58"/>
  <c r="BP61"/>
  <c r="BP63"/>
  <c r="BP64"/>
  <c r="BP65"/>
  <c r="BP66"/>
  <c r="BP67"/>
  <c r="BP68"/>
  <c r="BP69"/>
  <c r="BP71"/>
  <c r="BP73"/>
  <c r="BP74"/>
  <c r="BP75"/>
  <c r="BP76"/>
  <c r="BP77"/>
  <c r="BP78"/>
  <c r="BP79"/>
  <c r="BP80"/>
  <c r="BP81"/>
  <c r="BP82"/>
  <c r="BP83"/>
  <c r="BP84"/>
  <c r="BP85"/>
  <c r="BP86"/>
  <c r="BP87"/>
  <c r="BP88"/>
  <c r="BP89"/>
  <c r="BP90"/>
  <c r="BP91"/>
  <c r="BP93"/>
  <c r="BP94"/>
  <c r="BP95"/>
  <c r="BP96"/>
  <c r="BP99"/>
  <c r="BP101"/>
  <c r="BP102"/>
  <c r="BP103"/>
  <c r="BP104"/>
  <c r="BP105"/>
  <c r="BP106"/>
  <c r="BP107"/>
  <c r="BP109"/>
  <c r="BP110"/>
  <c r="BP111"/>
  <c r="BP112"/>
  <c r="BP113"/>
  <c r="BP114"/>
  <c r="BP117"/>
  <c r="BP118"/>
  <c r="BP119"/>
  <c r="BP120"/>
  <c r="BP121"/>
  <c r="BP122"/>
  <c r="BP124"/>
  <c r="BP125"/>
  <c r="BP126"/>
  <c r="BP127"/>
  <c r="BP128"/>
  <c r="BP129"/>
  <c r="BP130"/>
  <c r="BP131"/>
  <c r="BP132"/>
  <c r="BP133"/>
  <c r="BP134"/>
  <c r="BP135"/>
  <c r="BP136"/>
  <c r="BP137"/>
  <c r="BP138"/>
  <c r="BP139"/>
  <c r="BP140"/>
  <c r="BP142"/>
  <c r="BP143"/>
  <c r="BP144"/>
  <c r="BP145"/>
  <c r="BP146"/>
  <c r="BP147"/>
  <c r="BP148"/>
  <c r="BP149"/>
  <c r="BP150"/>
  <c r="BP152"/>
  <c r="BP153"/>
  <c r="BP155"/>
  <c r="BP156"/>
  <c r="BP157"/>
  <c r="BP158"/>
  <c r="BP159"/>
  <c r="BP160"/>
  <c r="BP161"/>
  <c r="BP162"/>
  <c r="BP163"/>
  <c r="BP164"/>
  <c r="BP165"/>
  <c r="BP167"/>
  <c r="BP168"/>
  <c r="BP169"/>
  <c r="BP170"/>
  <c r="BP171"/>
  <c r="BP172"/>
  <c r="BP173"/>
  <c r="BP175"/>
  <c r="BP176"/>
  <c r="BP177"/>
  <c r="BP178"/>
  <c r="BP179"/>
  <c r="BP180"/>
  <c r="BP181"/>
  <c r="BP182"/>
  <c r="BP183"/>
  <c r="BP184"/>
  <c r="BP185"/>
  <c r="BP186"/>
  <c r="BP187"/>
  <c r="BP188"/>
  <c r="BP189"/>
  <c r="BP190"/>
  <c r="BP191"/>
  <c r="BP192"/>
  <c r="BP193"/>
  <c r="BP194"/>
  <c r="BP195"/>
  <c r="BP196"/>
  <c r="BP197"/>
  <c r="BP198"/>
  <c r="BP199"/>
  <c r="BP203"/>
  <c r="BP204"/>
  <c r="BP205"/>
  <c r="BP206"/>
  <c r="BP207"/>
  <c r="BP208"/>
  <c r="BP209"/>
  <c r="BP210"/>
  <c r="BP211"/>
  <c r="BP212"/>
  <c r="BP213"/>
  <c r="BP214"/>
  <c r="BP215"/>
  <c r="BP216"/>
  <c r="BP217"/>
  <c r="BP218"/>
  <c r="BP219"/>
  <c r="BP220"/>
  <c r="BP221"/>
  <c r="BP222"/>
  <c r="BP223"/>
  <c r="BP224"/>
  <c r="BP225"/>
  <c r="BP226"/>
  <c r="BP227"/>
  <c r="BP228"/>
  <c r="BP229"/>
  <c r="BP230"/>
  <c r="BP231"/>
  <c r="BP232"/>
  <c r="BP233"/>
  <c r="BP234"/>
  <c r="BP235"/>
  <c r="BP236"/>
  <c r="BP237"/>
  <c r="BP238"/>
  <c r="BP239"/>
  <c r="BP240"/>
  <c r="BP241"/>
  <c r="BP242"/>
  <c r="BP243"/>
  <c r="BP244"/>
  <c r="BP245"/>
  <c r="BP246"/>
  <c r="BP248"/>
  <c r="BP249"/>
  <c r="BP250"/>
  <c r="BP251"/>
  <c r="BP252"/>
  <c r="BP253"/>
  <c r="BP254"/>
  <c r="BP256"/>
  <c r="BP257"/>
  <c r="BP259"/>
  <c r="BP260"/>
  <c r="BP261"/>
  <c r="BP262"/>
  <c r="BP263"/>
  <c r="BP264"/>
  <c r="BP265"/>
  <c r="BP266"/>
  <c r="BP267"/>
  <c r="BP268"/>
  <c r="BP269"/>
  <c r="BP270"/>
  <c r="BP271"/>
  <c r="BP277"/>
  <c r="BP278"/>
  <c r="BP279"/>
  <c r="BP280"/>
  <c r="BP281"/>
  <c r="BP282"/>
  <c r="BP284"/>
  <c r="BP285"/>
  <c r="BP286"/>
  <c r="BP287"/>
  <c r="BP288"/>
  <c r="BP289"/>
  <c r="BP290"/>
  <c r="BP291"/>
  <c r="BP292"/>
  <c r="BP293"/>
  <c r="BP294"/>
  <c r="BP295"/>
  <c r="BP296"/>
  <c r="BP297"/>
  <c r="BP299"/>
  <c r="BP300"/>
  <c r="BP301"/>
  <c r="BP302"/>
  <c r="BP303"/>
  <c r="BP304"/>
  <c r="BP305"/>
  <c r="BP306"/>
  <c r="BP307"/>
  <c r="BP308"/>
  <c r="BP309"/>
  <c r="BP310"/>
  <c r="BP311"/>
  <c r="BP312"/>
  <c r="BP313"/>
  <c r="BP314"/>
  <c r="BP315"/>
  <c r="BP316"/>
  <c r="BP317"/>
  <c r="BP318"/>
  <c r="BP319"/>
  <c r="BP320"/>
  <c r="BP321"/>
  <c r="BP322"/>
  <c r="BP323"/>
  <c r="BP324"/>
  <c r="BP325"/>
  <c r="BP326"/>
  <c r="BP327"/>
  <c r="BP328"/>
  <c r="BP329"/>
  <c r="BP330"/>
  <c r="BP331"/>
  <c r="BP332"/>
  <c r="BP333"/>
  <c r="BP334"/>
  <c r="BP335"/>
  <c r="BP336"/>
  <c r="BP337"/>
  <c r="BP338"/>
  <c r="BP340"/>
  <c r="BP341"/>
  <c r="BP342"/>
  <c r="BP343"/>
  <c r="BP344"/>
  <c r="BP346"/>
  <c r="BP347"/>
  <c r="BP348"/>
  <c r="BP349"/>
  <c r="BP350"/>
  <c r="BP351"/>
  <c r="BP352"/>
  <c r="BP353"/>
  <c r="BP354"/>
  <c r="BP355"/>
  <c r="BP356"/>
  <c r="BP357"/>
  <c r="BP358"/>
  <c r="BP359"/>
  <c r="BP360"/>
  <c r="BP361"/>
  <c r="BP362"/>
  <c r="BP363"/>
  <c r="BP364"/>
  <c r="BP365"/>
  <c r="BP366"/>
  <c r="BP367"/>
  <c r="BP368"/>
  <c r="BP369"/>
  <c r="BP370"/>
  <c r="BP371"/>
  <c r="BP372"/>
  <c r="BP373"/>
  <c r="BP374"/>
  <c r="BP375"/>
  <c r="BP376"/>
  <c r="BP377"/>
  <c r="BP378"/>
  <c r="BP379"/>
  <c r="BP380"/>
  <c r="BP381"/>
  <c r="BP382"/>
  <c r="BP383"/>
  <c r="BP384"/>
  <c r="BP385"/>
  <c r="BP386"/>
  <c r="BP387"/>
  <c r="BP388"/>
  <c r="BP389"/>
  <c r="BP390"/>
  <c r="BP391"/>
  <c r="BP392"/>
  <c r="BP393"/>
  <c r="BP394"/>
  <c r="BP395"/>
  <c r="BP396"/>
  <c r="BP397"/>
  <c r="BP398"/>
  <c r="BP399"/>
  <c r="BP400"/>
  <c r="BP401"/>
  <c r="BP402"/>
  <c r="BP403"/>
  <c r="BP404"/>
  <c r="BP405"/>
  <c r="BP406"/>
  <c r="BP407"/>
  <c r="BP408"/>
  <c r="BP409"/>
  <c r="BP410"/>
  <c r="BP411"/>
  <c r="BP412"/>
  <c r="BP413"/>
  <c r="BP414"/>
  <c r="BP415"/>
  <c r="BP416"/>
  <c r="BP417"/>
  <c r="BP418"/>
  <c r="BP419"/>
  <c r="BP420"/>
  <c r="BP421"/>
  <c r="BP422"/>
  <c r="BP423"/>
  <c r="BP424"/>
  <c r="BP425"/>
  <c r="BP426"/>
  <c r="BP427"/>
  <c r="BP428"/>
  <c r="BP429"/>
  <c r="BP430"/>
  <c r="BP431"/>
  <c r="BP432"/>
  <c r="BP433"/>
  <c r="BP434"/>
  <c r="BP435"/>
  <c r="BP436"/>
  <c r="BP437"/>
  <c r="BP438"/>
  <c r="BP439"/>
  <c r="BP440"/>
  <c r="BP441"/>
  <c r="BP442"/>
  <c r="BP443"/>
  <c r="BP444"/>
  <c r="BP445"/>
  <c r="BP446"/>
  <c r="BP13"/>
  <c r="BO14"/>
  <c r="BO15"/>
  <c r="CS15" s="1"/>
  <c r="BO16"/>
  <c r="CS16" s="1"/>
  <c r="BO17"/>
  <c r="CS17" s="1"/>
  <c r="HB17" s="1"/>
  <c r="BO18"/>
  <c r="CS18" s="1"/>
  <c r="BO19"/>
  <c r="CS19" s="1"/>
  <c r="BO20"/>
  <c r="CS20" s="1"/>
  <c r="BO21"/>
  <c r="CS21" s="1"/>
  <c r="BO22"/>
  <c r="CS22" s="1"/>
  <c r="BO23"/>
  <c r="CS23" s="1"/>
  <c r="BO24"/>
  <c r="CS24" s="1"/>
  <c r="BO25"/>
  <c r="CS25" s="1"/>
  <c r="BO26"/>
  <c r="CS26" s="1"/>
  <c r="BO27"/>
  <c r="CS27" s="1"/>
  <c r="BO28"/>
  <c r="CS28" s="1"/>
  <c r="BO29"/>
  <c r="CS29" s="1"/>
  <c r="BO30"/>
  <c r="CS30" s="1"/>
  <c r="BO31"/>
  <c r="CS31" s="1"/>
  <c r="BO32"/>
  <c r="CS32" s="1"/>
  <c r="BO33"/>
  <c r="CS33" s="1"/>
  <c r="BO34"/>
  <c r="CS34" s="1"/>
  <c r="BO35"/>
  <c r="CS35" s="1"/>
  <c r="BO36"/>
  <c r="CS36" s="1"/>
  <c r="BO37"/>
  <c r="CS37" s="1"/>
  <c r="BO40"/>
  <c r="CS40" s="1"/>
  <c r="BO41"/>
  <c r="CS41" s="1"/>
  <c r="BO42"/>
  <c r="CS42" s="1"/>
  <c r="BO43"/>
  <c r="CS43" s="1"/>
  <c r="BO44"/>
  <c r="CS44" s="1"/>
  <c r="BO45"/>
  <c r="CS45" s="1"/>
  <c r="BO46"/>
  <c r="CS46" s="1"/>
  <c r="BO47"/>
  <c r="CS47" s="1"/>
  <c r="BO48"/>
  <c r="CS48" s="1"/>
  <c r="BO49"/>
  <c r="CS49" s="1"/>
  <c r="BO50"/>
  <c r="CS50" s="1"/>
  <c r="BO51"/>
  <c r="CS51" s="1"/>
  <c r="BO52"/>
  <c r="CS52" s="1"/>
  <c r="BO53"/>
  <c r="CS53" s="1"/>
  <c r="BO54"/>
  <c r="CS54" s="1"/>
  <c r="BO55"/>
  <c r="CS55" s="1"/>
  <c r="BO56"/>
  <c r="CS56" s="1"/>
  <c r="BO57"/>
  <c r="CS57" s="1"/>
  <c r="BO58"/>
  <c r="CS58" s="1"/>
  <c r="BO59"/>
  <c r="CS59" s="1"/>
  <c r="BO60"/>
  <c r="CS60" s="1"/>
  <c r="BO61"/>
  <c r="CS61" s="1"/>
  <c r="BO62"/>
  <c r="CS62" s="1"/>
  <c r="BO63"/>
  <c r="CS63" s="1"/>
  <c r="BO64"/>
  <c r="CS64" s="1"/>
  <c r="BO65"/>
  <c r="CS65" s="1"/>
  <c r="BO66"/>
  <c r="CS66" s="1"/>
  <c r="BO67"/>
  <c r="CS67" s="1"/>
  <c r="BO68"/>
  <c r="CS68" s="1"/>
  <c r="BO69"/>
  <c r="CS69" s="1"/>
  <c r="BO71"/>
  <c r="CS71" s="1"/>
  <c r="BO72"/>
  <c r="CS72" s="1"/>
  <c r="BO73"/>
  <c r="CS73" s="1"/>
  <c r="BO74"/>
  <c r="CS74" s="1"/>
  <c r="BO75"/>
  <c r="BO76"/>
  <c r="CS76" s="1"/>
  <c r="BO77"/>
  <c r="CS77" s="1"/>
  <c r="BO78"/>
  <c r="CS78" s="1"/>
  <c r="BO79"/>
  <c r="CS79" s="1"/>
  <c r="BO80"/>
  <c r="CS80" s="1"/>
  <c r="BO81"/>
  <c r="CS81" s="1"/>
  <c r="BO82"/>
  <c r="CS82" s="1"/>
  <c r="BO83"/>
  <c r="CS83" s="1"/>
  <c r="BO84"/>
  <c r="CS84" s="1"/>
  <c r="BO85"/>
  <c r="CS85" s="1"/>
  <c r="BO86"/>
  <c r="CS86" s="1"/>
  <c r="BO87"/>
  <c r="CS87" s="1"/>
  <c r="BO88"/>
  <c r="CS88" s="1"/>
  <c r="BO89"/>
  <c r="CS89" s="1"/>
  <c r="BO90"/>
  <c r="CS90" s="1"/>
  <c r="BO91"/>
  <c r="CS91" s="1"/>
  <c r="BO92"/>
  <c r="CS92" s="1"/>
  <c r="BO93"/>
  <c r="CS93" s="1"/>
  <c r="BO94"/>
  <c r="CS94" s="1"/>
  <c r="BO95"/>
  <c r="CS95" s="1"/>
  <c r="BO96"/>
  <c r="CS96" s="1"/>
  <c r="BO97"/>
  <c r="CS97" s="1"/>
  <c r="BO98"/>
  <c r="CS98" s="1"/>
  <c r="BO99"/>
  <c r="CS99" s="1"/>
  <c r="BO100"/>
  <c r="CS100" s="1"/>
  <c r="BO101"/>
  <c r="CS101" s="1"/>
  <c r="BO102"/>
  <c r="CS102" s="1"/>
  <c r="BO103"/>
  <c r="CS103" s="1"/>
  <c r="BO104"/>
  <c r="CS104" s="1"/>
  <c r="BO105"/>
  <c r="CS105" s="1"/>
  <c r="BO106"/>
  <c r="CS106" s="1"/>
  <c r="BO107"/>
  <c r="CS107" s="1"/>
  <c r="BO108"/>
  <c r="CS108" s="1"/>
  <c r="BO109"/>
  <c r="CS109" s="1"/>
  <c r="BO110"/>
  <c r="CS110" s="1"/>
  <c r="BO111"/>
  <c r="CS111" s="1"/>
  <c r="BO112"/>
  <c r="CS112" s="1"/>
  <c r="BO113"/>
  <c r="CS113" s="1"/>
  <c r="BO114"/>
  <c r="CS114" s="1"/>
  <c r="BO115"/>
  <c r="CS115" s="1"/>
  <c r="BO116"/>
  <c r="CS116" s="1"/>
  <c r="BO117"/>
  <c r="CS117" s="1"/>
  <c r="BO118"/>
  <c r="CS118" s="1"/>
  <c r="BO119"/>
  <c r="CS119" s="1"/>
  <c r="BO120"/>
  <c r="CS120" s="1"/>
  <c r="BO121"/>
  <c r="CS121" s="1"/>
  <c r="BO122"/>
  <c r="CS122" s="1"/>
  <c r="BO123"/>
  <c r="CS123" s="1"/>
  <c r="BO124"/>
  <c r="CS124" s="1"/>
  <c r="BO125"/>
  <c r="CS125" s="1"/>
  <c r="BO126"/>
  <c r="CS126" s="1"/>
  <c r="BO127"/>
  <c r="CS127" s="1"/>
  <c r="BO128"/>
  <c r="CS128" s="1"/>
  <c r="BO129"/>
  <c r="CS129" s="1"/>
  <c r="BO130"/>
  <c r="CS130" s="1"/>
  <c r="BO131"/>
  <c r="CS131" s="1"/>
  <c r="BO132"/>
  <c r="CS132" s="1"/>
  <c r="BO133"/>
  <c r="CS133" s="1"/>
  <c r="BO134"/>
  <c r="CS134" s="1"/>
  <c r="BO135"/>
  <c r="CS135" s="1"/>
  <c r="BO136"/>
  <c r="CS136" s="1"/>
  <c r="BO137"/>
  <c r="CS137" s="1"/>
  <c r="BO138"/>
  <c r="CS138" s="1"/>
  <c r="BO139"/>
  <c r="CS139" s="1"/>
  <c r="BO140"/>
  <c r="CS140" s="1"/>
  <c r="BO141"/>
  <c r="CS141" s="1"/>
  <c r="BO142"/>
  <c r="CS142" s="1"/>
  <c r="BO143"/>
  <c r="CS143" s="1"/>
  <c r="BO144"/>
  <c r="CS144" s="1"/>
  <c r="BO145"/>
  <c r="CS145" s="1"/>
  <c r="BO146"/>
  <c r="CS146" s="1"/>
  <c r="BO147"/>
  <c r="CS147" s="1"/>
  <c r="BO148"/>
  <c r="CS148" s="1"/>
  <c r="BO149"/>
  <c r="CS149" s="1"/>
  <c r="BO150"/>
  <c r="CS150" s="1"/>
  <c r="BO151"/>
  <c r="CS151" s="1"/>
  <c r="BO152"/>
  <c r="CS152" s="1"/>
  <c r="BO153"/>
  <c r="CS153" s="1"/>
  <c r="BO154"/>
  <c r="CS154" s="1"/>
  <c r="BO155"/>
  <c r="CS155" s="1"/>
  <c r="BO156"/>
  <c r="CS156" s="1"/>
  <c r="BO157"/>
  <c r="CS157" s="1"/>
  <c r="BO158"/>
  <c r="CS158" s="1"/>
  <c r="BO159"/>
  <c r="CS159" s="1"/>
  <c r="BO160"/>
  <c r="CS160" s="1"/>
  <c r="BO161"/>
  <c r="CS161" s="1"/>
  <c r="BO162"/>
  <c r="CS162" s="1"/>
  <c r="BO163"/>
  <c r="CS163" s="1"/>
  <c r="BO164"/>
  <c r="CS164" s="1"/>
  <c r="BO165"/>
  <c r="CS165" s="1"/>
  <c r="BO166"/>
  <c r="CS166" s="1"/>
  <c r="BO167"/>
  <c r="CS167" s="1"/>
  <c r="BO168"/>
  <c r="CS168" s="1"/>
  <c r="BO169"/>
  <c r="CS169" s="1"/>
  <c r="BO170"/>
  <c r="CS170" s="1"/>
  <c r="BO171"/>
  <c r="CS171" s="1"/>
  <c r="BO172"/>
  <c r="CS172" s="1"/>
  <c r="BO173"/>
  <c r="CS173" s="1"/>
  <c r="BO174"/>
  <c r="CS174" s="1"/>
  <c r="BO175"/>
  <c r="CS175" s="1"/>
  <c r="BO176"/>
  <c r="CS176" s="1"/>
  <c r="BO177"/>
  <c r="CS177" s="1"/>
  <c r="BO178"/>
  <c r="CS178" s="1"/>
  <c r="BO179"/>
  <c r="CS179" s="1"/>
  <c r="BO180"/>
  <c r="CS180" s="1"/>
  <c r="BO181"/>
  <c r="CS181" s="1"/>
  <c r="BO182"/>
  <c r="CS182" s="1"/>
  <c r="BO183"/>
  <c r="CS183" s="1"/>
  <c r="BO184"/>
  <c r="CS184" s="1"/>
  <c r="BO185"/>
  <c r="CS185" s="1"/>
  <c r="BO186"/>
  <c r="CS186" s="1"/>
  <c r="BO187"/>
  <c r="CS187" s="1"/>
  <c r="BO188"/>
  <c r="CS188" s="1"/>
  <c r="BO189"/>
  <c r="CS189" s="1"/>
  <c r="BO190"/>
  <c r="CS190" s="1"/>
  <c r="BO191"/>
  <c r="CS191" s="1"/>
  <c r="BO192"/>
  <c r="CS192" s="1"/>
  <c r="BO193"/>
  <c r="CS193" s="1"/>
  <c r="BO194"/>
  <c r="CS194" s="1"/>
  <c r="BO195"/>
  <c r="CS195" s="1"/>
  <c r="BO196"/>
  <c r="CS196" s="1"/>
  <c r="BO197"/>
  <c r="CS197" s="1"/>
  <c r="BO198"/>
  <c r="CS198" s="1"/>
  <c r="BO199"/>
  <c r="CS199" s="1"/>
  <c r="BO200"/>
  <c r="CS200" s="1"/>
  <c r="BO201"/>
  <c r="CS201" s="1"/>
  <c r="BO202"/>
  <c r="CS202" s="1"/>
  <c r="BO203"/>
  <c r="CS203" s="1"/>
  <c r="BO204"/>
  <c r="CS204" s="1"/>
  <c r="BO205"/>
  <c r="CS205" s="1"/>
  <c r="BO206"/>
  <c r="CS206" s="1"/>
  <c r="BO207"/>
  <c r="CS207" s="1"/>
  <c r="BO208"/>
  <c r="CS208" s="1"/>
  <c r="BO209"/>
  <c r="CS209" s="1"/>
  <c r="BO210"/>
  <c r="CS210" s="1"/>
  <c r="BO211"/>
  <c r="CS211" s="1"/>
  <c r="BO212"/>
  <c r="CS212" s="1"/>
  <c r="BO213"/>
  <c r="CS213" s="1"/>
  <c r="BO214"/>
  <c r="CS214" s="1"/>
  <c r="BO215"/>
  <c r="CS215" s="1"/>
  <c r="BO216"/>
  <c r="CS216" s="1"/>
  <c r="BO217"/>
  <c r="CS217" s="1"/>
  <c r="BO218"/>
  <c r="CS218" s="1"/>
  <c r="BO219"/>
  <c r="CS219" s="1"/>
  <c r="BO220"/>
  <c r="CS220" s="1"/>
  <c r="BO221"/>
  <c r="CS221" s="1"/>
  <c r="BO222"/>
  <c r="CS222" s="1"/>
  <c r="BO223"/>
  <c r="CS223" s="1"/>
  <c r="BO224"/>
  <c r="CS224" s="1"/>
  <c r="BO225"/>
  <c r="CS225" s="1"/>
  <c r="BO226"/>
  <c r="CS226" s="1"/>
  <c r="BO227"/>
  <c r="CS227" s="1"/>
  <c r="BO228"/>
  <c r="CS228" s="1"/>
  <c r="BO229"/>
  <c r="CS229" s="1"/>
  <c r="BO230"/>
  <c r="CS230" s="1"/>
  <c r="BO231"/>
  <c r="CS231" s="1"/>
  <c r="BO232"/>
  <c r="CS232" s="1"/>
  <c r="BO233"/>
  <c r="CS233" s="1"/>
  <c r="BO234"/>
  <c r="CS234" s="1"/>
  <c r="BO235"/>
  <c r="CS235" s="1"/>
  <c r="BO236"/>
  <c r="CS236" s="1"/>
  <c r="BO237"/>
  <c r="CS237" s="1"/>
  <c r="BO238"/>
  <c r="CS238" s="1"/>
  <c r="BO239"/>
  <c r="CS239" s="1"/>
  <c r="BO240"/>
  <c r="CS240" s="1"/>
  <c r="BO241"/>
  <c r="CS241" s="1"/>
  <c r="BO242"/>
  <c r="CS242" s="1"/>
  <c r="BO243"/>
  <c r="CS243" s="1"/>
  <c r="BO244"/>
  <c r="CS244" s="1"/>
  <c r="BO245"/>
  <c r="CS245" s="1"/>
  <c r="BO246"/>
  <c r="CS246" s="1"/>
  <c r="BO247"/>
  <c r="CS247" s="1"/>
  <c r="BO248"/>
  <c r="CS248" s="1"/>
  <c r="BO249"/>
  <c r="CS249" s="1"/>
  <c r="BO250"/>
  <c r="CS250" s="1"/>
  <c r="BO251"/>
  <c r="CS251" s="1"/>
  <c r="BO252"/>
  <c r="CS252" s="1"/>
  <c r="BO253"/>
  <c r="CS253" s="1"/>
  <c r="BO254"/>
  <c r="CS254" s="1"/>
  <c r="BO255"/>
  <c r="CS255" s="1"/>
  <c r="BO256"/>
  <c r="CS256" s="1"/>
  <c r="BO257"/>
  <c r="CS257" s="1"/>
  <c r="BO258"/>
  <c r="CS258" s="1"/>
  <c r="BO259"/>
  <c r="CS259" s="1"/>
  <c r="BO260"/>
  <c r="CS260" s="1"/>
  <c r="BO261"/>
  <c r="CS261" s="1"/>
  <c r="BO262"/>
  <c r="CS262" s="1"/>
  <c r="BO263"/>
  <c r="CS263" s="1"/>
  <c r="BO264"/>
  <c r="CS264" s="1"/>
  <c r="BO265"/>
  <c r="CS265" s="1"/>
  <c r="BO266"/>
  <c r="CS266" s="1"/>
  <c r="BO267"/>
  <c r="CS267" s="1"/>
  <c r="BO268"/>
  <c r="CS268" s="1"/>
  <c r="BO269"/>
  <c r="CS269" s="1"/>
  <c r="BO270"/>
  <c r="CS270" s="1"/>
  <c r="BO271"/>
  <c r="CS271" s="1"/>
  <c r="BO272"/>
  <c r="CS272" s="1"/>
  <c r="BO273"/>
  <c r="CS273" s="1"/>
  <c r="BO274"/>
  <c r="CS274" s="1"/>
  <c r="BO275"/>
  <c r="CS275" s="1"/>
  <c r="BO276"/>
  <c r="CS276" s="1"/>
  <c r="BO277"/>
  <c r="CS277" s="1"/>
  <c r="BO278"/>
  <c r="CS278" s="1"/>
  <c r="BO279"/>
  <c r="CS279" s="1"/>
  <c r="BO280"/>
  <c r="CS280" s="1"/>
  <c r="BO281"/>
  <c r="CS281" s="1"/>
  <c r="BO282"/>
  <c r="CS282" s="1"/>
  <c r="BO284"/>
  <c r="CS284" s="1"/>
  <c r="BO285"/>
  <c r="CS285" s="1"/>
  <c r="BO286"/>
  <c r="CS286" s="1"/>
  <c r="BO287"/>
  <c r="CS287" s="1"/>
  <c r="BO288"/>
  <c r="CS288" s="1"/>
  <c r="BO289"/>
  <c r="CS289" s="1"/>
  <c r="BO290"/>
  <c r="CS290" s="1"/>
  <c r="BO291"/>
  <c r="CS291" s="1"/>
  <c r="BO292"/>
  <c r="CS292" s="1"/>
  <c r="BO293"/>
  <c r="CS293" s="1"/>
  <c r="BO294"/>
  <c r="CS294" s="1"/>
  <c r="BO295"/>
  <c r="CS295" s="1"/>
  <c r="BO296"/>
  <c r="CS296" s="1"/>
  <c r="BO297"/>
  <c r="CS297" s="1"/>
  <c r="BO298"/>
  <c r="CS298" s="1"/>
  <c r="BO299"/>
  <c r="CS299" s="1"/>
  <c r="BO300"/>
  <c r="CS300" s="1"/>
  <c r="BO301"/>
  <c r="CS301" s="1"/>
  <c r="BO302"/>
  <c r="CS302" s="1"/>
  <c r="BO303"/>
  <c r="CS303" s="1"/>
  <c r="BO304"/>
  <c r="CS304" s="1"/>
  <c r="BO305"/>
  <c r="CS305" s="1"/>
  <c r="BO306"/>
  <c r="CS306" s="1"/>
  <c r="BO307"/>
  <c r="CS307" s="1"/>
  <c r="BO308"/>
  <c r="CS308" s="1"/>
  <c r="BO309"/>
  <c r="CS309" s="1"/>
  <c r="BO310"/>
  <c r="BO311"/>
  <c r="CS311" s="1"/>
  <c r="BO312"/>
  <c r="CS312" s="1"/>
  <c r="BO313"/>
  <c r="CS313" s="1"/>
  <c r="BO314"/>
  <c r="CS314" s="1"/>
  <c r="BO315"/>
  <c r="CS315" s="1"/>
  <c r="BO316"/>
  <c r="CS316" s="1"/>
  <c r="BO317"/>
  <c r="CS317" s="1"/>
  <c r="BO318"/>
  <c r="CS318" s="1"/>
  <c r="BO319"/>
  <c r="CS319" s="1"/>
  <c r="BO320"/>
  <c r="CS320" s="1"/>
  <c r="BO321"/>
  <c r="CS321" s="1"/>
  <c r="BO322"/>
  <c r="CS322" s="1"/>
  <c r="BO323"/>
  <c r="CS323" s="1"/>
  <c r="BO324"/>
  <c r="CS324" s="1"/>
  <c r="BO325"/>
  <c r="CS325" s="1"/>
  <c r="BO326"/>
  <c r="CS326" s="1"/>
  <c r="BO327"/>
  <c r="CS327" s="1"/>
  <c r="BO328"/>
  <c r="CS328" s="1"/>
  <c r="BO329"/>
  <c r="CS329" s="1"/>
  <c r="BO330"/>
  <c r="CS330" s="1"/>
  <c r="BO331"/>
  <c r="CS331" s="1"/>
  <c r="BO332"/>
  <c r="CS332" s="1"/>
  <c r="BO333"/>
  <c r="CS333" s="1"/>
  <c r="BO334"/>
  <c r="CS334" s="1"/>
  <c r="BO335"/>
  <c r="CS335" s="1"/>
  <c r="BO336"/>
  <c r="CS336" s="1"/>
  <c r="BO337"/>
  <c r="CS337" s="1"/>
  <c r="BO338"/>
  <c r="CS338" s="1"/>
  <c r="BO340"/>
  <c r="CS340" s="1"/>
  <c r="BO341"/>
  <c r="CS341" s="1"/>
  <c r="BO342"/>
  <c r="CS342" s="1"/>
  <c r="BO343"/>
  <c r="CS343" s="1"/>
  <c r="BO344"/>
  <c r="CS344" s="1"/>
  <c r="BO345"/>
  <c r="CS345" s="1"/>
  <c r="BO346"/>
  <c r="CS346" s="1"/>
  <c r="BO347"/>
  <c r="CS347" s="1"/>
  <c r="BO348"/>
  <c r="CS348" s="1"/>
  <c r="BO349"/>
  <c r="CS349" s="1"/>
  <c r="BO350"/>
  <c r="CS350" s="1"/>
  <c r="BO351"/>
  <c r="CS351" s="1"/>
  <c r="BO352"/>
  <c r="CS352" s="1"/>
  <c r="BO353"/>
  <c r="CS353" s="1"/>
  <c r="BO354"/>
  <c r="CS354" s="1"/>
  <c r="BO355"/>
  <c r="CS355" s="1"/>
  <c r="BO356"/>
  <c r="CS356" s="1"/>
  <c r="BO357"/>
  <c r="CS357" s="1"/>
  <c r="BO358"/>
  <c r="CS358" s="1"/>
  <c r="BO359"/>
  <c r="CS359" s="1"/>
  <c r="BO360"/>
  <c r="CS360" s="1"/>
  <c r="BO361"/>
  <c r="CS361" s="1"/>
  <c r="BO362"/>
  <c r="CS362" s="1"/>
  <c r="BO363"/>
  <c r="CS363" s="1"/>
  <c r="BO364"/>
  <c r="CS364" s="1"/>
  <c r="BO365"/>
  <c r="CS365" s="1"/>
  <c r="BO366"/>
  <c r="CS366" s="1"/>
  <c r="BO367"/>
  <c r="CS367" s="1"/>
  <c r="BO368"/>
  <c r="CS368" s="1"/>
  <c r="BO369"/>
  <c r="CS369" s="1"/>
  <c r="BO370"/>
  <c r="CS370" s="1"/>
  <c r="BO371"/>
  <c r="CS371" s="1"/>
  <c r="BO372"/>
  <c r="CS372" s="1"/>
  <c r="BO373"/>
  <c r="CS373" s="1"/>
  <c r="BO374"/>
  <c r="CS374" s="1"/>
  <c r="BO375"/>
  <c r="CS375" s="1"/>
  <c r="BO376"/>
  <c r="CS376" s="1"/>
  <c r="BO377"/>
  <c r="CS377" s="1"/>
  <c r="BO378"/>
  <c r="CS378" s="1"/>
  <c r="BO379"/>
  <c r="CS379" s="1"/>
  <c r="BO380"/>
  <c r="CS380" s="1"/>
  <c r="BO381"/>
  <c r="CS381" s="1"/>
  <c r="BO382"/>
  <c r="CS382" s="1"/>
  <c r="BO383"/>
  <c r="CS383" s="1"/>
  <c r="BO384"/>
  <c r="CS384" s="1"/>
  <c r="BO385"/>
  <c r="CS385" s="1"/>
  <c r="BO386"/>
  <c r="CS386" s="1"/>
  <c r="BO387"/>
  <c r="CS387" s="1"/>
  <c r="BO388"/>
  <c r="CS388" s="1"/>
  <c r="BO389"/>
  <c r="CS389" s="1"/>
  <c r="BO390"/>
  <c r="CS390" s="1"/>
  <c r="BO391"/>
  <c r="CS391" s="1"/>
  <c r="BO392"/>
  <c r="CS392" s="1"/>
  <c r="BO393"/>
  <c r="CS393" s="1"/>
  <c r="BO394"/>
  <c r="CS394" s="1"/>
  <c r="BO395"/>
  <c r="CS395" s="1"/>
  <c r="BO396"/>
  <c r="CS396" s="1"/>
  <c r="BO397"/>
  <c r="CS397" s="1"/>
  <c r="BO398"/>
  <c r="CS398" s="1"/>
  <c r="BO399"/>
  <c r="CS399" s="1"/>
  <c r="BO400"/>
  <c r="CS400" s="1"/>
  <c r="BO401"/>
  <c r="CS401" s="1"/>
  <c r="BO402"/>
  <c r="CS402" s="1"/>
  <c r="BO403"/>
  <c r="CS403" s="1"/>
  <c r="BO404"/>
  <c r="CS404" s="1"/>
  <c r="BO405"/>
  <c r="CS405" s="1"/>
  <c r="BO406"/>
  <c r="CS406" s="1"/>
  <c r="BO407"/>
  <c r="CS407" s="1"/>
  <c r="BO408"/>
  <c r="CS408" s="1"/>
  <c r="BO409"/>
  <c r="CS409" s="1"/>
  <c r="BO410"/>
  <c r="CS410" s="1"/>
  <c r="BO411"/>
  <c r="CS411" s="1"/>
  <c r="BO412"/>
  <c r="CS412" s="1"/>
  <c r="BO413"/>
  <c r="CS413" s="1"/>
  <c r="BO414"/>
  <c r="CS414" s="1"/>
  <c r="BO415"/>
  <c r="CS415" s="1"/>
  <c r="BO416"/>
  <c r="BO417"/>
  <c r="CS417" s="1"/>
  <c r="BO418"/>
  <c r="CS418" s="1"/>
  <c r="BO419"/>
  <c r="CS419" s="1"/>
  <c r="BO420"/>
  <c r="BO421"/>
  <c r="CS421" s="1"/>
  <c r="BO422"/>
  <c r="BO423"/>
  <c r="CS423" s="1"/>
  <c r="BO424"/>
  <c r="BO425"/>
  <c r="CS425" s="1"/>
  <c r="BO426"/>
  <c r="BO427"/>
  <c r="CS427" s="1"/>
  <c r="BO428"/>
  <c r="BO429"/>
  <c r="CS429" s="1"/>
  <c r="BO430"/>
  <c r="BO431"/>
  <c r="CS431" s="1"/>
  <c r="BO432"/>
  <c r="BO433"/>
  <c r="CS433" s="1"/>
  <c r="BO434"/>
  <c r="BO435"/>
  <c r="CS435" s="1"/>
  <c r="BO436"/>
  <c r="BO437"/>
  <c r="CS437" s="1"/>
  <c r="BO438"/>
  <c r="BO439"/>
  <c r="CS439" s="1"/>
  <c r="BO440"/>
  <c r="BO441"/>
  <c r="CS441" s="1"/>
  <c r="BO442"/>
  <c r="BO443"/>
  <c r="CS443" s="1"/>
  <c r="BO444"/>
  <c r="BO445"/>
  <c r="CS445" s="1"/>
  <c r="BO446"/>
  <c r="BM14"/>
  <c r="BQ14" s="1"/>
  <c r="BM15"/>
  <c r="BM16"/>
  <c r="BM17"/>
  <c r="BQ17" s="1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M99"/>
  <c r="BM100"/>
  <c r="BM101"/>
  <c r="BM102"/>
  <c r="BM103"/>
  <c r="BM104"/>
  <c r="BM105"/>
  <c r="BM106"/>
  <c r="BM107"/>
  <c r="BM108"/>
  <c r="BM109"/>
  <c r="BM110"/>
  <c r="BM111"/>
  <c r="BM112"/>
  <c r="BM113"/>
  <c r="BM114"/>
  <c r="BM115"/>
  <c r="BM116"/>
  <c r="BM117"/>
  <c r="BM118"/>
  <c r="BM119"/>
  <c r="BM120"/>
  <c r="BM121"/>
  <c r="BM122"/>
  <c r="BM123"/>
  <c r="BM124"/>
  <c r="BM125"/>
  <c r="BM126"/>
  <c r="BM127"/>
  <c r="BM128"/>
  <c r="BM129"/>
  <c r="BM130"/>
  <c r="BM131"/>
  <c r="BM132"/>
  <c r="BM133"/>
  <c r="BM134"/>
  <c r="BM135"/>
  <c r="BM136"/>
  <c r="BM137"/>
  <c r="BM138"/>
  <c r="BM139"/>
  <c r="BM140"/>
  <c r="BM141"/>
  <c r="BM142"/>
  <c r="BM143"/>
  <c r="BM144"/>
  <c r="BM145"/>
  <c r="BM146"/>
  <c r="CQ146" s="1"/>
  <c r="BM147"/>
  <c r="CQ147" s="1"/>
  <c r="BM148"/>
  <c r="CQ148" s="1"/>
  <c r="BM149"/>
  <c r="CQ149" s="1"/>
  <c r="BM150"/>
  <c r="BM151"/>
  <c r="CQ151" s="1"/>
  <c r="BM152"/>
  <c r="BM153"/>
  <c r="CQ153" s="1"/>
  <c r="BM154"/>
  <c r="BM155"/>
  <c r="CQ155" s="1"/>
  <c r="BM156"/>
  <c r="BM157"/>
  <c r="CQ157" s="1"/>
  <c r="BM158"/>
  <c r="BM159"/>
  <c r="CQ159" s="1"/>
  <c r="BM160"/>
  <c r="BM161"/>
  <c r="CQ161" s="1"/>
  <c r="BM162"/>
  <c r="BM163"/>
  <c r="CQ163" s="1"/>
  <c r="BM164"/>
  <c r="BM165"/>
  <c r="CQ165" s="1"/>
  <c r="BM166"/>
  <c r="BM167"/>
  <c r="CQ167" s="1"/>
  <c r="BM168"/>
  <c r="BM169"/>
  <c r="CQ169" s="1"/>
  <c r="BM170"/>
  <c r="BM171"/>
  <c r="CQ171" s="1"/>
  <c r="BM172"/>
  <c r="BM173"/>
  <c r="CQ173" s="1"/>
  <c r="BM174"/>
  <c r="BM175"/>
  <c r="CQ175" s="1"/>
  <c r="BM176"/>
  <c r="BM177"/>
  <c r="CQ177" s="1"/>
  <c r="BM178"/>
  <c r="BM179"/>
  <c r="CQ179" s="1"/>
  <c r="BM180"/>
  <c r="BM181"/>
  <c r="CQ181" s="1"/>
  <c r="BM182"/>
  <c r="BM183"/>
  <c r="CQ183" s="1"/>
  <c r="BM184"/>
  <c r="BM185"/>
  <c r="CQ185" s="1"/>
  <c r="BM186"/>
  <c r="BM187"/>
  <c r="CQ187" s="1"/>
  <c r="BM188"/>
  <c r="BM189"/>
  <c r="CQ189" s="1"/>
  <c r="BM190"/>
  <c r="BM191"/>
  <c r="CQ191" s="1"/>
  <c r="BM192"/>
  <c r="BM193"/>
  <c r="CQ193" s="1"/>
  <c r="BM194"/>
  <c r="BM195"/>
  <c r="CQ195" s="1"/>
  <c r="BM196"/>
  <c r="BM197"/>
  <c r="CQ197" s="1"/>
  <c r="BM198"/>
  <c r="BM199"/>
  <c r="CQ199" s="1"/>
  <c r="BM200"/>
  <c r="BM201"/>
  <c r="CQ201" s="1"/>
  <c r="BM202"/>
  <c r="BM203"/>
  <c r="CQ203" s="1"/>
  <c r="BM204"/>
  <c r="BM205"/>
  <c r="CQ205" s="1"/>
  <c r="BM206"/>
  <c r="BM207"/>
  <c r="CQ207" s="1"/>
  <c r="BM208"/>
  <c r="BM209"/>
  <c r="CQ209" s="1"/>
  <c r="BM210"/>
  <c r="BM211"/>
  <c r="CQ211" s="1"/>
  <c r="BM212"/>
  <c r="BM213"/>
  <c r="CQ213" s="1"/>
  <c r="BM214"/>
  <c r="BM215"/>
  <c r="CQ215" s="1"/>
  <c r="BM216"/>
  <c r="BM217"/>
  <c r="CQ217" s="1"/>
  <c r="BM218"/>
  <c r="BM219"/>
  <c r="CQ219" s="1"/>
  <c r="BM220"/>
  <c r="BM221"/>
  <c r="CQ221" s="1"/>
  <c r="BM222"/>
  <c r="BM223"/>
  <c r="CQ223" s="1"/>
  <c r="BM224"/>
  <c r="BM225"/>
  <c r="CQ225" s="1"/>
  <c r="BM226"/>
  <c r="BM227"/>
  <c r="CQ227" s="1"/>
  <c r="BM228"/>
  <c r="BM229"/>
  <c r="CQ229" s="1"/>
  <c r="BM230"/>
  <c r="BM231"/>
  <c r="CQ231" s="1"/>
  <c r="BM232"/>
  <c r="BM233"/>
  <c r="CQ233" s="1"/>
  <c r="BM234"/>
  <c r="BM235"/>
  <c r="CQ235" s="1"/>
  <c r="BM236"/>
  <c r="BM237"/>
  <c r="CQ237" s="1"/>
  <c r="BM238"/>
  <c r="BM239"/>
  <c r="CQ239" s="1"/>
  <c r="BM240"/>
  <c r="BM241"/>
  <c r="CQ241" s="1"/>
  <c r="BM242"/>
  <c r="BM243"/>
  <c r="CQ243" s="1"/>
  <c r="BM244"/>
  <c r="BM245"/>
  <c r="CQ245" s="1"/>
  <c r="BM246"/>
  <c r="BM247"/>
  <c r="CQ247" s="1"/>
  <c r="BM248"/>
  <c r="BM249"/>
  <c r="CQ249" s="1"/>
  <c r="BM250"/>
  <c r="BM251"/>
  <c r="CQ251" s="1"/>
  <c r="BM252"/>
  <c r="BM253"/>
  <c r="CQ253" s="1"/>
  <c r="BM254"/>
  <c r="BM255"/>
  <c r="CQ255" s="1"/>
  <c r="BM256"/>
  <c r="BM257"/>
  <c r="CQ257" s="1"/>
  <c r="BM258"/>
  <c r="BM259"/>
  <c r="CQ259" s="1"/>
  <c r="BM260"/>
  <c r="BM261"/>
  <c r="CQ261" s="1"/>
  <c r="BM262"/>
  <c r="BM263"/>
  <c r="CQ263" s="1"/>
  <c r="BM264"/>
  <c r="BM265"/>
  <c r="CQ265" s="1"/>
  <c r="BM266"/>
  <c r="BM267"/>
  <c r="CQ267" s="1"/>
  <c r="BM268"/>
  <c r="BM269"/>
  <c r="CQ269" s="1"/>
  <c r="BM270"/>
  <c r="BM271"/>
  <c r="CQ271" s="1"/>
  <c r="BM272"/>
  <c r="BM273"/>
  <c r="CQ273" s="1"/>
  <c r="BM274"/>
  <c r="BM275"/>
  <c r="CQ275" s="1"/>
  <c r="BM276"/>
  <c r="BM277"/>
  <c r="CQ277" s="1"/>
  <c r="BM278"/>
  <c r="BM279"/>
  <c r="CQ279" s="1"/>
  <c r="BM280"/>
  <c r="BM281"/>
  <c r="CQ281" s="1"/>
  <c r="BM282"/>
  <c r="BM284"/>
  <c r="CQ284" s="1"/>
  <c r="BM285"/>
  <c r="BM286"/>
  <c r="CQ286" s="1"/>
  <c r="BM287"/>
  <c r="BM288"/>
  <c r="CQ288" s="1"/>
  <c r="BM289"/>
  <c r="BM290"/>
  <c r="CQ290" s="1"/>
  <c r="BM291"/>
  <c r="BM292"/>
  <c r="CQ292" s="1"/>
  <c r="BM293"/>
  <c r="BM294"/>
  <c r="CQ294" s="1"/>
  <c r="BM295"/>
  <c r="BM296"/>
  <c r="CQ296" s="1"/>
  <c r="BM297"/>
  <c r="BM298"/>
  <c r="CQ298" s="1"/>
  <c r="BM299"/>
  <c r="BM300"/>
  <c r="CQ300" s="1"/>
  <c r="BM301"/>
  <c r="BM302"/>
  <c r="CQ302" s="1"/>
  <c r="BM303"/>
  <c r="BM304"/>
  <c r="CQ304" s="1"/>
  <c r="BM305"/>
  <c r="BM306"/>
  <c r="CQ306" s="1"/>
  <c r="BM307"/>
  <c r="BM308"/>
  <c r="CQ308" s="1"/>
  <c r="BM309"/>
  <c r="BM310"/>
  <c r="BM311"/>
  <c r="BM312"/>
  <c r="CQ312" s="1"/>
  <c r="BM313"/>
  <c r="BM314"/>
  <c r="CQ314" s="1"/>
  <c r="BM315"/>
  <c r="CQ315" s="1"/>
  <c r="BM316"/>
  <c r="BQ316" s="1"/>
  <c r="BM317"/>
  <c r="BQ317" s="1"/>
  <c r="BM318"/>
  <c r="CQ318" s="1"/>
  <c r="BM319"/>
  <c r="CQ319" s="1"/>
  <c r="BM320"/>
  <c r="BM321"/>
  <c r="CQ321" s="1"/>
  <c r="BM322"/>
  <c r="BQ322" s="1"/>
  <c r="BM323"/>
  <c r="CQ323" s="1"/>
  <c r="BM324"/>
  <c r="BQ324" s="1"/>
  <c r="BM325"/>
  <c r="CQ325" s="1"/>
  <c r="BM326"/>
  <c r="BM327"/>
  <c r="CQ327" s="1"/>
  <c r="BM328"/>
  <c r="BM329"/>
  <c r="BQ329" s="1"/>
  <c r="BM330"/>
  <c r="BQ330" s="1"/>
  <c r="BM331"/>
  <c r="CQ331" s="1"/>
  <c r="BM332"/>
  <c r="BM333"/>
  <c r="CQ333" s="1"/>
  <c r="BM334"/>
  <c r="BM335"/>
  <c r="BQ335" s="1"/>
  <c r="BM336"/>
  <c r="BM337"/>
  <c r="CQ337" s="1"/>
  <c r="BM338"/>
  <c r="BQ338" s="1"/>
  <c r="BM340"/>
  <c r="CQ340" s="1"/>
  <c r="BM341"/>
  <c r="BM342"/>
  <c r="BQ342" s="1"/>
  <c r="BM343"/>
  <c r="BM344"/>
  <c r="CQ344" s="1"/>
  <c r="BM345"/>
  <c r="BM346"/>
  <c r="CQ346" s="1"/>
  <c r="BM347"/>
  <c r="BM348"/>
  <c r="CQ348" s="1"/>
  <c r="BM349"/>
  <c r="BM350"/>
  <c r="CQ350" s="1"/>
  <c r="BM351"/>
  <c r="BM352"/>
  <c r="CQ352" s="1"/>
  <c r="BM353"/>
  <c r="BM354"/>
  <c r="CQ354" s="1"/>
  <c r="BM355"/>
  <c r="BM356"/>
  <c r="CQ356" s="1"/>
  <c r="BM357"/>
  <c r="BQ357" s="1"/>
  <c r="BM358"/>
  <c r="CQ358" s="1"/>
  <c r="BM359"/>
  <c r="BM360"/>
  <c r="BQ360" s="1"/>
  <c r="BM361"/>
  <c r="BM362"/>
  <c r="CQ362" s="1"/>
  <c r="BM363"/>
  <c r="BM364"/>
  <c r="BM365"/>
  <c r="BM366"/>
  <c r="BM367"/>
  <c r="BM368"/>
  <c r="CQ368" s="1"/>
  <c r="BM369"/>
  <c r="BM370"/>
  <c r="CQ370" s="1"/>
  <c r="BM371"/>
  <c r="BM372"/>
  <c r="CQ372" s="1"/>
  <c r="BM373"/>
  <c r="BM374"/>
  <c r="CQ374" s="1"/>
  <c r="BM375"/>
  <c r="BM376"/>
  <c r="CQ376" s="1"/>
  <c r="BM377"/>
  <c r="BM378"/>
  <c r="CQ378" s="1"/>
  <c r="BM379"/>
  <c r="BM380"/>
  <c r="CQ380" s="1"/>
  <c r="BM381"/>
  <c r="BM382"/>
  <c r="CQ382" s="1"/>
  <c r="BM383"/>
  <c r="BM384"/>
  <c r="CQ384" s="1"/>
  <c r="BM385"/>
  <c r="BM386"/>
  <c r="CQ386" s="1"/>
  <c r="BM387"/>
  <c r="BM388"/>
  <c r="CQ388" s="1"/>
  <c r="BM389"/>
  <c r="BM390"/>
  <c r="CQ390" s="1"/>
  <c r="BM391"/>
  <c r="BM392"/>
  <c r="CQ392" s="1"/>
  <c r="BM393"/>
  <c r="BM394"/>
  <c r="CQ394" s="1"/>
  <c r="BM395"/>
  <c r="BM396"/>
  <c r="CQ396" s="1"/>
  <c r="BM397"/>
  <c r="BM398"/>
  <c r="CQ398" s="1"/>
  <c r="BM399"/>
  <c r="BM400"/>
  <c r="CQ400" s="1"/>
  <c r="BM401"/>
  <c r="BM402"/>
  <c r="CQ402" s="1"/>
  <c r="BM403"/>
  <c r="BM404"/>
  <c r="CQ404" s="1"/>
  <c r="BM405"/>
  <c r="BM406"/>
  <c r="CQ406" s="1"/>
  <c r="BM407"/>
  <c r="BM408"/>
  <c r="CQ408" s="1"/>
  <c r="BM409"/>
  <c r="BM410"/>
  <c r="CQ410" s="1"/>
  <c r="BM411"/>
  <c r="BM412"/>
  <c r="BM413"/>
  <c r="BM414"/>
  <c r="CQ414" s="1"/>
  <c r="BM415"/>
  <c r="BM416"/>
  <c r="BM417"/>
  <c r="BM418"/>
  <c r="CQ418" s="1"/>
  <c r="BM419"/>
  <c r="BM420"/>
  <c r="BM421"/>
  <c r="BM422"/>
  <c r="CQ422" s="1"/>
  <c r="BM423"/>
  <c r="BM424"/>
  <c r="BM425"/>
  <c r="BM426"/>
  <c r="BM427"/>
  <c r="BM428"/>
  <c r="BM429"/>
  <c r="BM430"/>
  <c r="BM431"/>
  <c r="BM432"/>
  <c r="BM433"/>
  <c r="BM434"/>
  <c r="BM435"/>
  <c r="BM436"/>
  <c r="BM437"/>
  <c r="BM438"/>
  <c r="BM439"/>
  <c r="BM440"/>
  <c r="BM441"/>
  <c r="BM442"/>
  <c r="BM443"/>
  <c r="BM444"/>
  <c r="BM445"/>
  <c r="BM446"/>
  <c r="BM13"/>
  <c r="BQ13" s="1"/>
  <c r="BO13"/>
  <c r="BN23"/>
  <c r="CR23" s="1"/>
  <c r="CT23" s="1"/>
  <c r="CU23" s="1"/>
  <c r="BN24"/>
  <c r="CR24" s="1"/>
  <c r="BN25"/>
  <c r="CR25" s="1"/>
  <c r="BN26"/>
  <c r="CR26" s="1"/>
  <c r="BN27"/>
  <c r="CR27" s="1"/>
  <c r="BN28"/>
  <c r="CR28" s="1"/>
  <c r="BN29"/>
  <c r="CR29" s="1"/>
  <c r="CT29" s="1"/>
  <c r="CU29" s="1"/>
  <c r="BN30"/>
  <c r="BN31"/>
  <c r="CR31" s="1"/>
  <c r="CT31" s="1"/>
  <c r="BN32"/>
  <c r="CR32" s="1"/>
  <c r="BN33"/>
  <c r="CR33" s="1"/>
  <c r="CT33" s="1"/>
  <c r="BN34"/>
  <c r="BN35"/>
  <c r="CR35" s="1"/>
  <c r="BN36"/>
  <c r="CR36" s="1"/>
  <c r="BN37"/>
  <c r="CR37" s="1"/>
  <c r="BN40"/>
  <c r="BN41"/>
  <c r="CR41" s="1"/>
  <c r="BN42"/>
  <c r="CR42" s="1"/>
  <c r="BN43"/>
  <c r="CR43" s="1"/>
  <c r="BN44"/>
  <c r="CR44" s="1"/>
  <c r="BN45"/>
  <c r="CR45" s="1"/>
  <c r="BN46"/>
  <c r="CR46" s="1"/>
  <c r="BN47"/>
  <c r="CR47" s="1"/>
  <c r="BN48"/>
  <c r="BN49"/>
  <c r="CR49" s="1"/>
  <c r="BN50"/>
  <c r="CR50" s="1"/>
  <c r="BN51"/>
  <c r="CR51" s="1"/>
  <c r="CT51" s="1"/>
  <c r="CU51" s="1"/>
  <c r="BN52"/>
  <c r="CR52" s="1"/>
  <c r="BN53"/>
  <c r="CR53" s="1"/>
  <c r="BN54"/>
  <c r="CR54" s="1"/>
  <c r="BN55"/>
  <c r="CR55" s="1"/>
  <c r="BN56"/>
  <c r="CR56" s="1"/>
  <c r="BN57"/>
  <c r="CR57" s="1"/>
  <c r="BN58"/>
  <c r="CR58" s="1"/>
  <c r="BN59"/>
  <c r="CR59" s="1"/>
  <c r="BN60"/>
  <c r="BN61"/>
  <c r="CR61" s="1"/>
  <c r="BN62"/>
  <c r="BN63"/>
  <c r="CR63" s="1"/>
  <c r="BN64"/>
  <c r="CR64" s="1"/>
  <c r="BN65"/>
  <c r="CR65" s="1"/>
  <c r="BN66"/>
  <c r="CR66" s="1"/>
  <c r="BN67"/>
  <c r="CR67" s="1"/>
  <c r="BN68"/>
  <c r="CR68" s="1"/>
  <c r="BN69"/>
  <c r="CR69" s="1"/>
  <c r="BN71"/>
  <c r="CR71" s="1"/>
  <c r="BN72"/>
  <c r="CR72" s="1"/>
  <c r="BN73"/>
  <c r="CR73" s="1"/>
  <c r="BN74"/>
  <c r="CR74" s="1"/>
  <c r="BN75"/>
  <c r="CR75" s="1"/>
  <c r="BN76"/>
  <c r="CR76" s="1"/>
  <c r="BN77"/>
  <c r="CR77" s="1"/>
  <c r="BN78"/>
  <c r="CR78" s="1"/>
  <c r="BN79"/>
  <c r="CR79" s="1"/>
  <c r="BN80"/>
  <c r="CR80" s="1"/>
  <c r="BN81"/>
  <c r="CR81" s="1"/>
  <c r="BN82"/>
  <c r="CR82" s="1"/>
  <c r="BN83"/>
  <c r="CR83" s="1"/>
  <c r="BN84"/>
  <c r="CR84" s="1"/>
  <c r="BN85"/>
  <c r="CR85" s="1"/>
  <c r="BN86"/>
  <c r="CR86" s="1"/>
  <c r="BN87"/>
  <c r="CR87" s="1"/>
  <c r="BN88"/>
  <c r="CR88" s="1"/>
  <c r="BN89"/>
  <c r="CR89" s="1"/>
  <c r="BN90"/>
  <c r="CR90" s="1"/>
  <c r="BN91"/>
  <c r="CR91" s="1"/>
  <c r="BN92"/>
  <c r="CR92" s="1"/>
  <c r="BN93"/>
  <c r="CR93" s="1"/>
  <c r="BN94"/>
  <c r="CR94" s="1"/>
  <c r="BN95"/>
  <c r="CR95" s="1"/>
  <c r="BN96"/>
  <c r="CR96" s="1"/>
  <c r="BN97"/>
  <c r="BN98"/>
  <c r="CR98" s="1"/>
  <c r="BN99"/>
  <c r="CR99" s="1"/>
  <c r="BN100"/>
  <c r="CR100" s="1"/>
  <c r="BN101"/>
  <c r="CR101" s="1"/>
  <c r="BN102"/>
  <c r="CR102" s="1"/>
  <c r="BN103"/>
  <c r="CR103" s="1"/>
  <c r="BN104"/>
  <c r="CR104" s="1"/>
  <c r="BN105"/>
  <c r="CR105" s="1"/>
  <c r="BN106"/>
  <c r="CR106" s="1"/>
  <c r="BN107"/>
  <c r="CR107" s="1"/>
  <c r="BN108"/>
  <c r="CR108" s="1"/>
  <c r="BN109"/>
  <c r="CR109" s="1"/>
  <c r="BN110"/>
  <c r="CR110" s="1"/>
  <c r="BN111"/>
  <c r="CR111" s="1"/>
  <c r="BN112"/>
  <c r="CR112" s="1"/>
  <c r="BN113"/>
  <c r="CR113" s="1"/>
  <c r="BN114"/>
  <c r="CR114" s="1"/>
  <c r="BN115"/>
  <c r="BN116"/>
  <c r="CR116" s="1"/>
  <c r="BN117"/>
  <c r="CR117" s="1"/>
  <c r="BN118"/>
  <c r="CR118" s="1"/>
  <c r="BN119"/>
  <c r="CR119" s="1"/>
  <c r="BN120"/>
  <c r="CR120" s="1"/>
  <c r="BN121"/>
  <c r="CR121" s="1"/>
  <c r="BN122"/>
  <c r="CR122" s="1"/>
  <c r="BN123"/>
  <c r="BN124"/>
  <c r="CR124" s="1"/>
  <c r="BN125"/>
  <c r="CR125" s="1"/>
  <c r="BN126"/>
  <c r="CR126" s="1"/>
  <c r="BN127"/>
  <c r="CR127" s="1"/>
  <c r="BN128"/>
  <c r="CR128" s="1"/>
  <c r="BN129"/>
  <c r="CR129" s="1"/>
  <c r="BN130"/>
  <c r="CR130" s="1"/>
  <c r="BN131"/>
  <c r="CR131" s="1"/>
  <c r="BN132"/>
  <c r="CR132" s="1"/>
  <c r="BN133"/>
  <c r="CR133" s="1"/>
  <c r="BN134"/>
  <c r="CR134" s="1"/>
  <c r="BN135"/>
  <c r="CR135" s="1"/>
  <c r="BN136"/>
  <c r="CR136" s="1"/>
  <c r="BN137"/>
  <c r="CR137" s="1"/>
  <c r="BN138"/>
  <c r="CR138" s="1"/>
  <c r="BN139"/>
  <c r="CR139" s="1"/>
  <c r="BN140"/>
  <c r="CR140" s="1"/>
  <c r="BN141"/>
  <c r="BN142"/>
  <c r="CR142" s="1"/>
  <c r="BN143"/>
  <c r="CR143" s="1"/>
  <c r="BN144"/>
  <c r="CR144" s="1"/>
  <c r="BN145"/>
  <c r="CR145" s="1"/>
  <c r="BN146"/>
  <c r="CR146" s="1"/>
  <c r="BN147"/>
  <c r="CR147" s="1"/>
  <c r="BN148"/>
  <c r="CR148" s="1"/>
  <c r="BN149"/>
  <c r="CR149" s="1"/>
  <c r="BN150"/>
  <c r="CR150" s="1"/>
  <c r="BN151"/>
  <c r="BN152"/>
  <c r="CR152" s="1"/>
  <c r="BN153"/>
  <c r="CR153" s="1"/>
  <c r="BN154"/>
  <c r="BN155"/>
  <c r="CR155" s="1"/>
  <c r="BN156"/>
  <c r="CR156" s="1"/>
  <c r="BN157"/>
  <c r="CR157" s="1"/>
  <c r="BN158"/>
  <c r="CR158" s="1"/>
  <c r="BN159"/>
  <c r="CR159" s="1"/>
  <c r="BN160"/>
  <c r="CR160" s="1"/>
  <c r="BN161"/>
  <c r="CR161" s="1"/>
  <c r="BN162"/>
  <c r="CR162" s="1"/>
  <c r="BN163"/>
  <c r="CR163" s="1"/>
  <c r="BN164"/>
  <c r="CR164" s="1"/>
  <c r="BN165"/>
  <c r="CR165" s="1"/>
  <c r="BN166"/>
  <c r="BN167"/>
  <c r="CR167" s="1"/>
  <c r="BN168"/>
  <c r="BN169"/>
  <c r="CR169" s="1"/>
  <c r="BN170"/>
  <c r="BN171"/>
  <c r="CR171" s="1"/>
  <c r="BN172"/>
  <c r="CR172" s="1"/>
  <c r="CT172" s="1"/>
  <c r="CU172" s="1"/>
  <c r="BN173"/>
  <c r="CR173" s="1"/>
  <c r="BN174"/>
  <c r="BN175"/>
  <c r="CR175" s="1"/>
  <c r="BN176"/>
  <c r="CR176" s="1"/>
  <c r="BN177"/>
  <c r="CR177" s="1"/>
  <c r="BN178"/>
  <c r="CR178" s="1"/>
  <c r="BN179"/>
  <c r="CR179" s="1"/>
  <c r="BN180"/>
  <c r="CR180" s="1"/>
  <c r="BN181"/>
  <c r="CR181" s="1"/>
  <c r="BN182"/>
  <c r="CR182" s="1"/>
  <c r="BN183"/>
  <c r="CR183" s="1"/>
  <c r="BN184"/>
  <c r="CR184" s="1"/>
  <c r="BN185"/>
  <c r="CR185" s="1"/>
  <c r="BN186"/>
  <c r="CR186" s="1"/>
  <c r="BN187"/>
  <c r="CR187" s="1"/>
  <c r="BN188"/>
  <c r="CR188" s="1"/>
  <c r="BN189"/>
  <c r="CR189" s="1"/>
  <c r="BN190"/>
  <c r="CR190" s="1"/>
  <c r="BN191"/>
  <c r="CR191" s="1"/>
  <c r="BN192"/>
  <c r="CR192" s="1"/>
  <c r="BN193"/>
  <c r="CR193" s="1"/>
  <c r="BN194"/>
  <c r="CR194" s="1"/>
  <c r="BN195"/>
  <c r="CR195" s="1"/>
  <c r="BN196"/>
  <c r="CR196" s="1"/>
  <c r="BN197"/>
  <c r="CR197" s="1"/>
  <c r="BN198"/>
  <c r="CR198" s="1"/>
  <c r="BN199"/>
  <c r="CR199" s="1"/>
  <c r="BN200"/>
  <c r="BN201"/>
  <c r="BN202"/>
  <c r="BN203"/>
  <c r="CR203" s="1"/>
  <c r="BN204"/>
  <c r="CR204" s="1"/>
  <c r="BN205"/>
  <c r="CR205" s="1"/>
  <c r="BN206"/>
  <c r="CR206" s="1"/>
  <c r="BN207"/>
  <c r="CR207" s="1"/>
  <c r="BN208"/>
  <c r="CR208" s="1"/>
  <c r="BN209"/>
  <c r="CR209" s="1"/>
  <c r="BN210"/>
  <c r="CR210" s="1"/>
  <c r="BN211"/>
  <c r="CR211" s="1"/>
  <c r="BN212"/>
  <c r="CR212" s="1"/>
  <c r="CT212" s="1"/>
  <c r="BN213"/>
  <c r="CR213" s="1"/>
  <c r="BN214"/>
  <c r="CR214" s="1"/>
  <c r="CT214" s="1"/>
  <c r="BN215"/>
  <c r="CR215" s="1"/>
  <c r="BN216"/>
  <c r="CR216" s="1"/>
  <c r="CT216" s="1"/>
  <c r="CU216" s="1"/>
  <c r="BN217"/>
  <c r="CR217" s="1"/>
  <c r="BN218"/>
  <c r="CR218" s="1"/>
  <c r="BN219"/>
  <c r="CR219" s="1"/>
  <c r="BN220"/>
  <c r="CR220" s="1"/>
  <c r="BN221"/>
  <c r="CR221" s="1"/>
  <c r="BN222"/>
  <c r="CR222" s="1"/>
  <c r="CT222" s="1"/>
  <c r="CU222" s="1"/>
  <c r="BN223"/>
  <c r="CR223" s="1"/>
  <c r="BN224"/>
  <c r="CR224" s="1"/>
  <c r="CT224" s="1"/>
  <c r="CU224" s="1"/>
  <c r="BN225"/>
  <c r="CR225" s="1"/>
  <c r="BN226"/>
  <c r="CR226" s="1"/>
  <c r="BN227"/>
  <c r="CR227" s="1"/>
  <c r="BN228"/>
  <c r="CR228" s="1"/>
  <c r="BN229"/>
  <c r="CR229" s="1"/>
  <c r="BN230"/>
  <c r="CR230" s="1"/>
  <c r="BN231"/>
  <c r="CR231" s="1"/>
  <c r="BN232"/>
  <c r="CR232" s="1"/>
  <c r="CT232" s="1"/>
  <c r="CU232" s="1"/>
  <c r="BN233"/>
  <c r="CR233" s="1"/>
  <c r="BN234"/>
  <c r="CR234" s="1"/>
  <c r="BN235"/>
  <c r="CR235" s="1"/>
  <c r="BN236"/>
  <c r="CR236" s="1"/>
  <c r="BN237"/>
  <c r="CR237" s="1"/>
  <c r="BN238"/>
  <c r="CR238" s="1"/>
  <c r="BN239"/>
  <c r="CR239" s="1"/>
  <c r="BN240"/>
  <c r="CR240" s="1"/>
  <c r="BN241"/>
  <c r="CR241" s="1"/>
  <c r="BN242"/>
  <c r="CR242" s="1"/>
  <c r="BN243"/>
  <c r="CR243" s="1"/>
  <c r="BN244"/>
  <c r="CR244" s="1"/>
  <c r="BN245"/>
  <c r="CR245" s="1"/>
  <c r="BN246"/>
  <c r="CR246" s="1"/>
  <c r="BN247"/>
  <c r="BN248"/>
  <c r="CR248" s="1"/>
  <c r="BN249"/>
  <c r="CR249" s="1"/>
  <c r="BN250"/>
  <c r="CR250" s="1"/>
  <c r="BN251"/>
  <c r="CR251" s="1"/>
  <c r="BN252"/>
  <c r="CR252" s="1"/>
  <c r="BN253"/>
  <c r="CR253" s="1"/>
  <c r="BN254"/>
  <c r="CR254" s="1"/>
  <c r="BN255"/>
  <c r="BN256"/>
  <c r="CR256" s="1"/>
  <c r="CT256" s="1"/>
  <c r="CU256" s="1"/>
  <c r="BN257"/>
  <c r="CR257" s="1"/>
  <c r="BN258"/>
  <c r="BN259"/>
  <c r="CR259" s="1"/>
  <c r="BN260"/>
  <c r="CR260" s="1"/>
  <c r="CT260" s="1"/>
  <c r="CU260" s="1"/>
  <c r="BN261"/>
  <c r="CR261" s="1"/>
  <c r="BN262"/>
  <c r="CR262" s="1"/>
  <c r="CT262" s="1"/>
  <c r="CU262" s="1"/>
  <c r="BN263"/>
  <c r="CR263" s="1"/>
  <c r="BN264"/>
  <c r="CR264" s="1"/>
  <c r="CT264" s="1"/>
  <c r="CU264" s="1"/>
  <c r="BN265"/>
  <c r="CR265" s="1"/>
  <c r="BN266"/>
  <c r="CR266" s="1"/>
  <c r="CT266" s="1"/>
  <c r="CU266" s="1"/>
  <c r="BN267"/>
  <c r="CR267" s="1"/>
  <c r="BN268"/>
  <c r="CR268" s="1"/>
  <c r="CT268" s="1"/>
  <c r="CU268" s="1"/>
  <c r="BN269"/>
  <c r="CR269" s="1"/>
  <c r="BN270"/>
  <c r="CR270" s="1"/>
  <c r="CT270" s="1"/>
  <c r="CU270" s="1"/>
  <c r="BN271"/>
  <c r="CR271" s="1"/>
  <c r="BN272"/>
  <c r="BN273"/>
  <c r="BN274"/>
  <c r="BN275"/>
  <c r="BN276"/>
  <c r="BN277"/>
  <c r="CR277" s="1"/>
  <c r="BN278"/>
  <c r="CR278" s="1"/>
  <c r="CT278" s="1"/>
  <c r="BN279"/>
  <c r="CR279" s="1"/>
  <c r="BN280"/>
  <c r="CR280" s="1"/>
  <c r="CT280" s="1"/>
  <c r="CU280" s="1"/>
  <c r="BN281"/>
  <c r="CR281" s="1"/>
  <c r="BN282"/>
  <c r="CR282" s="1"/>
  <c r="CT282" s="1"/>
  <c r="BN284"/>
  <c r="CR284" s="1"/>
  <c r="BN285"/>
  <c r="CR285" s="1"/>
  <c r="CT285" s="1"/>
  <c r="BN286"/>
  <c r="CR286" s="1"/>
  <c r="BN287"/>
  <c r="CR287" s="1"/>
  <c r="CT287" s="1"/>
  <c r="CU287" s="1"/>
  <c r="BN288"/>
  <c r="CR288" s="1"/>
  <c r="BN289"/>
  <c r="CR289" s="1"/>
  <c r="CT289" s="1"/>
  <c r="CU289" s="1"/>
  <c r="BN290"/>
  <c r="CR290" s="1"/>
  <c r="BN291"/>
  <c r="CR291" s="1"/>
  <c r="BN292"/>
  <c r="CR292" s="1"/>
  <c r="BN293"/>
  <c r="CR293" s="1"/>
  <c r="CT293" s="1"/>
  <c r="BN294"/>
  <c r="CR294" s="1"/>
  <c r="BN295"/>
  <c r="CR295" s="1"/>
  <c r="CT295" s="1"/>
  <c r="CU295" s="1"/>
  <c r="BN296"/>
  <c r="CR296" s="1"/>
  <c r="BN297"/>
  <c r="CR297" s="1"/>
  <c r="CT297" s="1"/>
  <c r="CU297" s="1"/>
  <c r="BN298"/>
  <c r="BN299"/>
  <c r="CR299" s="1"/>
  <c r="BN300"/>
  <c r="CR300" s="1"/>
  <c r="BN301"/>
  <c r="CR301" s="1"/>
  <c r="BN302"/>
  <c r="CR302" s="1"/>
  <c r="BN303"/>
  <c r="CR303" s="1"/>
  <c r="BN304"/>
  <c r="CR304" s="1"/>
  <c r="BN305"/>
  <c r="CR305" s="1"/>
  <c r="CT305" s="1"/>
  <c r="CU305" s="1"/>
  <c r="BN306"/>
  <c r="CR306" s="1"/>
  <c r="BN307"/>
  <c r="CR307" s="1"/>
  <c r="BN308"/>
  <c r="CR308" s="1"/>
  <c r="BN309"/>
  <c r="CR309" s="1"/>
  <c r="BN310"/>
  <c r="CR310" s="1"/>
  <c r="BN311"/>
  <c r="CR311" s="1"/>
  <c r="BN312"/>
  <c r="CR312" s="1"/>
  <c r="BN313"/>
  <c r="CR313" s="1"/>
  <c r="BN314"/>
  <c r="CR314" s="1"/>
  <c r="BN315"/>
  <c r="CR315" s="1"/>
  <c r="BN316"/>
  <c r="CR316" s="1"/>
  <c r="BN317"/>
  <c r="CR317" s="1"/>
  <c r="BN318"/>
  <c r="CR318" s="1"/>
  <c r="BN319"/>
  <c r="CR319" s="1"/>
  <c r="BN320"/>
  <c r="CR320" s="1"/>
  <c r="BN321"/>
  <c r="CR321" s="1"/>
  <c r="BN322"/>
  <c r="CR322" s="1"/>
  <c r="BN323"/>
  <c r="CR323" s="1"/>
  <c r="BN324"/>
  <c r="CR324" s="1"/>
  <c r="BN325"/>
  <c r="CR325" s="1"/>
  <c r="BN326"/>
  <c r="CR326" s="1"/>
  <c r="BN327"/>
  <c r="CR327" s="1"/>
  <c r="BN328"/>
  <c r="CR328" s="1"/>
  <c r="BN329"/>
  <c r="CR329" s="1"/>
  <c r="BN330"/>
  <c r="CR330" s="1"/>
  <c r="BN331"/>
  <c r="CR331" s="1"/>
  <c r="BN332"/>
  <c r="CR332" s="1"/>
  <c r="BN333"/>
  <c r="CR333" s="1"/>
  <c r="BN334"/>
  <c r="CR334" s="1"/>
  <c r="BN335"/>
  <c r="CR335" s="1"/>
  <c r="BN336"/>
  <c r="CR336" s="1"/>
  <c r="BN337"/>
  <c r="CR337" s="1"/>
  <c r="BN338"/>
  <c r="CR338" s="1"/>
  <c r="BN340"/>
  <c r="CR340" s="1"/>
  <c r="BN341"/>
  <c r="CR341" s="1"/>
  <c r="BN342"/>
  <c r="CR342" s="1"/>
  <c r="BN343"/>
  <c r="CR343" s="1"/>
  <c r="BN344"/>
  <c r="CR344" s="1"/>
  <c r="BN345"/>
  <c r="BP345" s="1"/>
  <c r="BN346"/>
  <c r="CR346" s="1"/>
  <c r="BN347"/>
  <c r="CR347" s="1"/>
  <c r="BN348"/>
  <c r="CR348" s="1"/>
  <c r="BN349"/>
  <c r="CR349" s="1"/>
  <c r="BN350"/>
  <c r="CR350" s="1"/>
  <c r="BN351"/>
  <c r="CR351" s="1"/>
  <c r="BN352"/>
  <c r="CR352" s="1"/>
  <c r="BN353"/>
  <c r="CR353" s="1"/>
  <c r="BN354"/>
  <c r="CR354" s="1"/>
  <c r="BN355"/>
  <c r="CR355" s="1"/>
  <c r="BN356"/>
  <c r="CR356" s="1"/>
  <c r="BN357"/>
  <c r="CR357" s="1"/>
  <c r="BN358"/>
  <c r="CR358" s="1"/>
  <c r="BN359"/>
  <c r="CR359" s="1"/>
  <c r="BN360"/>
  <c r="CR360" s="1"/>
  <c r="BN361"/>
  <c r="CR361" s="1"/>
  <c r="BN362"/>
  <c r="CR362" s="1"/>
  <c r="BN363"/>
  <c r="CR363" s="1"/>
  <c r="BN364"/>
  <c r="CR364" s="1"/>
  <c r="BN365"/>
  <c r="CR365" s="1"/>
  <c r="BN366"/>
  <c r="CR366" s="1"/>
  <c r="BN367"/>
  <c r="CR367" s="1"/>
  <c r="BN368"/>
  <c r="CR368" s="1"/>
  <c r="BN369"/>
  <c r="CR369" s="1"/>
  <c r="BN370"/>
  <c r="CR370" s="1"/>
  <c r="BN371"/>
  <c r="CR371" s="1"/>
  <c r="BN372"/>
  <c r="CR372" s="1"/>
  <c r="BN373"/>
  <c r="CR373" s="1"/>
  <c r="BN374"/>
  <c r="CR374" s="1"/>
  <c r="BN375"/>
  <c r="CR375" s="1"/>
  <c r="BN376"/>
  <c r="CR376" s="1"/>
  <c r="BN377"/>
  <c r="CR377" s="1"/>
  <c r="BN378"/>
  <c r="CR378" s="1"/>
  <c r="BN379"/>
  <c r="CR379" s="1"/>
  <c r="BN380"/>
  <c r="CR380" s="1"/>
  <c r="BN381"/>
  <c r="CR381" s="1"/>
  <c r="BN382"/>
  <c r="CR382" s="1"/>
  <c r="BN383"/>
  <c r="CR383" s="1"/>
  <c r="BN384"/>
  <c r="CR384" s="1"/>
  <c r="BN385"/>
  <c r="CR385" s="1"/>
  <c r="BN386"/>
  <c r="CR386" s="1"/>
  <c r="BN387"/>
  <c r="CR387" s="1"/>
  <c r="BN388"/>
  <c r="CR388" s="1"/>
  <c r="BN389"/>
  <c r="CR389" s="1"/>
  <c r="BN390"/>
  <c r="CR390" s="1"/>
  <c r="BN391"/>
  <c r="CR391" s="1"/>
  <c r="BN392"/>
  <c r="CR392" s="1"/>
  <c r="BN393"/>
  <c r="CR393" s="1"/>
  <c r="BN394"/>
  <c r="CR394" s="1"/>
  <c r="BN395"/>
  <c r="CR395" s="1"/>
  <c r="BN396"/>
  <c r="CR396" s="1"/>
  <c r="BN397"/>
  <c r="CR397" s="1"/>
  <c r="BN398"/>
  <c r="CR398" s="1"/>
  <c r="BN399"/>
  <c r="CR399" s="1"/>
  <c r="BN400"/>
  <c r="CR400" s="1"/>
  <c r="BN401"/>
  <c r="CR401" s="1"/>
  <c r="BN402"/>
  <c r="CR402" s="1"/>
  <c r="BN403"/>
  <c r="CR403" s="1"/>
  <c r="BN404"/>
  <c r="CR404" s="1"/>
  <c r="CT404" s="1"/>
  <c r="CU404" s="1"/>
  <c r="BN405"/>
  <c r="CR405" s="1"/>
  <c r="BN406"/>
  <c r="CR406" s="1"/>
  <c r="BN407"/>
  <c r="CR407" s="1"/>
  <c r="BN408"/>
  <c r="CR408" s="1"/>
  <c r="BN409"/>
  <c r="CR409" s="1"/>
  <c r="BN410"/>
  <c r="CR410" s="1"/>
  <c r="BN411"/>
  <c r="CR411" s="1"/>
  <c r="BN412"/>
  <c r="CR412" s="1"/>
  <c r="BN413"/>
  <c r="CR413" s="1"/>
  <c r="BN414"/>
  <c r="CR414" s="1"/>
  <c r="BN415"/>
  <c r="CR415" s="1"/>
  <c r="BN416"/>
  <c r="CR416" s="1"/>
  <c r="BN417"/>
  <c r="CR417" s="1"/>
  <c r="BN418"/>
  <c r="CR418" s="1"/>
  <c r="BN419"/>
  <c r="CR419" s="1"/>
  <c r="BN420"/>
  <c r="CR420" s="1"/>
  <c r="BN421"/>
  <c r="CR421" s="1"/>
  <c r="BN422"/>
  <c r="CR422" s="1"/>
  <c r="BN423"/>
  <c r="CR423" s="1"/>
  <c r="BN424"/>
  <c r="CR424" s="1"/>
  <c r="BN425"/>
  <c r="CR425" s="1"/>
  <c r="BN426"/>
  <c r="CR426" s="1"/>
  <c r="BN427"/>
  <c r="CR427" s="1"/>
  <c r="BN428"/>
  <c r="CR428" s="1"/>
  <c r="BN429"/>
  <c r="CR429" s="1"/>
  <c r="BN430"/>
  <c r="CR430" s="1"/>
  <c r="BN431"/>
  <c r="CR431" s="1"/>
  <c r="BN432"/>
  <c r="CR432" s="1"/>
  <c r="BN433"/>
  <c r="CR433" s="1"/>
  <c r="BN434"/>
  <c r="CR434" s="1"/>
  <c r="BN435"/>
  <c r="CR435" s="1"/>
  <c r="BN436"/>
  <c r="CR436" s="1"/>
  <c r="BN437"/>
  <c r="CR437" s="1"/>
  <c r="BN438"/>
  <c r="CR438" s="1"/>
  <c r="BN439"/>
  <c r="CR439" s="1"/>
  <c r="BN440"/>
  <c r="CR440" s="1"/>
  <c r="BN441"/>
  <c r="CR441" s="1"/>
  <c r="BN442"/>
  <c r="CR442" s="1"/>
  <c r="BN443"/>
  <c r="CR443" s="1"/>
  <c r="BN444"/>
  <c r="CR444" s="1"/>
  <c r="BN445"/>
  <c r="CR445" s="1"/>
  <c r="BN446"/>
  <c r="CR446" s="1"/>
  <c r="BN14"/>
  <c r="BN15"/>
  <c r="CR15" s="1"/>
  <c r="CT15" s="1"/>
  <c r="CU15" s="1"/>
  <c r="BN16"/>
  <c r="CR16" s="1"/>
  <c r="BN17"/>
  <c r="CR17" s="1"/>
  <c r="BN18"/>
  <c r="CR18" s="1"/>
  <c r="BN19"/>
  <c r="CR19" s="1"/>
  <c r="CT19" s="1"/>
  <c r="CU19" s="1"/>
  <c r="BN20"/>
  <c r="CR20" s="1"/>
  <c r="BN21"/>
  <c r="CR21" s="1"/>
  <c r="CT21" s="1"/>
  <c r="CU21" s="1"/>
  <c r="BN22"/>
  <c r="CR22" s="1"/>
  <c r="BN13"/>
  <c r="E371" i="22"/>
  <c r="F371"/>
  <c r="J371"/>
  <c r="K371"/>
  <c r="M371" s="1"/>
  <c r="AS17" i="1"/>
  <c r="AT17"/>
  <c r="AY17"/>
  <c r="BA17"/>
  <c r="AY18"/>
  <c r="BC18" s="1"/>
  <c r="BA18"/>
  <c r="AY16"/>
  <c r="BA16"/>
  <c r="BG16" s="1"/>
  <c r="AQ290" i="22"/>
  <c r="AS290" s="1"/>
  <c r="AP290"/>
  <c r="AN290"/>
  <c r="AR290" s="1"/>
  <c r="AM290"/>
  <c r="K290"/>
  <c r="M290" s="1"/>
  <c r="J290"/>
  <c r="F290"/>
  <c r="L290" s="1"/>
  <c r="E290"/>
  <c r="CJ355"/>
  <c r="CI355"/>
  <c r="CG355"/>
  <c r="CK355" s="1"/>
  <c r="CF355"/>
  <c r="BU355"/>
  <c r="BT355"/>
  <c r="BR355"/>
  <c r="BV355" s="1"/>
  <c r="BQ355"/>
  <c r="BF355"/>
  <c r="BE355"/>
  <c r="BC355"/>
  <c r="BB355"/>
  <c r="AQ355"/>
  <c r="AP355"/>
  <c r="AN355"/>
  <c r="AM355"/>
  <c r="AB355"/>
  <c r="AA355"/>
  <c r="W355"/>
  <c r="V355"/>
  <c r="K355"/>
  <c r="J355"/>
  <c r="F355"/>
  <c r="E355"/>
  <c r="CJ339"/>
  <c r="CL339" s="1"/>
  <c r="CI339"/>
  <c r="CG339"/>
  <c r="CK339" s="1"/>
  <c r="CF339"/>
  <c r="BU339"/>
  <c r="BT339"/>
  <c r="BR339"/>
  <c r="BQ339"/>
  <c r="BF339"/>
  <c r="BH339" s="1"/>
  <c r="BE339"/>
  <c r="BC339"/>
  <c r="BB339"/>
  <c r="AQ339"/>
  <c r="AS339" s="1"/>
  <c r="AP339"/>
  <c r="AN339"/>
  <c r="AM339"/>
  <c r="AB339"/>
  <c r="AD339" s="1"/>
  <c r="AA339"/>
  <c r="W339"/>
  <c r="V339"/>
  <c r="K339"/>
  <c r="J339"/>
  <c r="F339"/>
  <c r="E339"/>
  <c r="CJ323"/>
  <c r="CL323" s="1"/>
  <c r="CI323"/>
  <c r="CG323"/>
  <c r="CK323" s="1"/>
  <c r="CF323"/>
  <c r="BU323"/>
  <c r="BW323" s="1"/>
  <c r="BT323"/>
  <c r="BR323"/>
  <c r="BV323" s="1"/>
  <c r="BQ323"/>
  <c r="BF323"/>
  <c r="BH323" s="1"/>
  <c r="BE323"/>
  <c r="BC323"/>
  <c r="BB323"/>
  <c r="AQ323"/>
  <c r="AS323" s="1"/>
  <c r="AP323"/>
  <c r="AN323"/>
  <c r="AM323"/>
  <c r="AB323"/>
  <c r="AD323" s="1"/>
  <c r="AA323"/>
  <c r="W323"/>
  <c r="V323"/>
  <c r="V372" s="1"/>
  <c r="K323"/>
  <c r="M323" s="1"/>
  <c r="J323"/>
  <c r="F323"/>
  <c r="E323"/>
  <c r="CH307"/>
  <c r="CH373" s="1"/>
  <c r="BS307"/>
  <c r="BS373" s="1"/>
  <c r="BD307"/>
  <c r="BD373" s="1"/>
  <c r="AO307"/>
  <c r="AO373" s="1"/>
  <c r="I307"/>
  <c r="CJ306"/>
  <c r="CI306"/>
  <c r="CG306"/>
  <c r="CF306"/>
  <c r="BU306"/>
  <c r="BT306"/>
  <c r="BR306"/>
  <c r="BV306" s="1"/>
  <c r="BQ306"/>
  <c r="BF306"/>
  <c r="BE306"/>
  <c r="BC306"/>
  <c r="BB306"/>
  <c r="AQ306"/>
  <c r="AP306"/>
  <c r="AN306"/>
  <c r="AM306"/>
  <c r="AB306"/>
  <c r="AA306"/>
  <c r="W306"/>
  <c r="V306"/>
  <c r="K306"/>
  <c r="J306"/>
  <c r="F306"/>
  <c r="E306"/>
  <c r="CJ290"/>
  <c r="CL290" s="1"/>
  <c r="CI290"/>
  <c r="CG290"/>
  <c r="CK290" s="1"/>
  <c r="CF290"/>
  <c r="BU290"/>
  <c r="BW290" s="1"/>
  <c r="BT290"/>
  <c r="BR290"/>
  <c r="BV290" s="1"/>
  <c r="BQ290"/>
  <c r="CJ274"/>
  <c r="CL274" s="1"/>
  <c r="CI274"/>
  <c r="CG274"/>
  <c r="CK274" s="1"/>
  <c r="CF274"/>
  <c r="BU274"/>
  <c r="BW274" s="1"/>
  <c r="BT274"/>
  <c r="BR274"/>
  <c r="BV274" s="1"/>
  <c r="BQ274"/>
  <c r="BF274"/>
  <c r="BH274" s="1"/>
  <c r="BE274"/>
  <c r="BC274"/>
  <c r="BB274"/>
  <c r="AQ274"/>
  <c r="AS274" s="1"/>
  <c r="AP274"/>
  <c r="AN274"/>
  <c r="AM274"/>
  <c r="AB274"/>
  <c r="AD274" s="1"/>
  <c r="AA274"/>
  <c r="W274"/>
  <c r="V274"/>
  <c r="K274"/>
  <c r="M274" s="1"/>
  <c r="J274"/>
  <c r="F274"/>
  <c r="E274"/>
  <c r="CJ258"/>
  <c r="CL258" s="1"/>
  <c r="CI258"/>
  <c r="CG258"/>
  <c r="CK258" s="1"/>
  <c r="CF258"/>
  <c r="BU258"/>
  <c r="BW258" s="1"/>
  <c r="BT258"/>
  <c r="BR258"/>
  <c r="BV258" s="1"/>
  <c r="BQ258"/>
  <c r="BF258"/>
  <c r="BH258" s="1"/>
  <c r="BE258"/>
  <c r="BC258"/>
  <c r="BB258"/>
  <c r="AQ258"/>
  <c r="AS258" s="1"/>
  <c r="AP258"/>
  <c r="AN258"/>
  <c r="AM258"/>
  <c r="AB258"/>
  <c r="AD258" s="1"/>
  <c r="AA258"/>
  <c r="W258"/>
  <c r="V258"/>
  <c r="K258"/>
  <c r="M258" s="1"/>
  <c r="J258"/>
  <c r="F258"/>
  <c r="E258"/>
  <c r="CJ242"/>
  <c r="CL242" s="1"/>
  <c r="CI242"/>
  <c r="CG242"/>
  <c r="CK242" s="1"/>
  <c r="CF242"/>
  <c r="BU242"/>
  <c r="BW242" s="1"/>
  <c r="BT242"/>
  <c r="BR242"/>
  <c r="BV242" s="1"/>
  <c r="BQ242"/>
  <c r="BF242"/>
  <c r="BH242" s="1"/>
  <c r="BE242"/>
  <c r="BC242"/>
  <c r="BB242"/>
  <c r="AQ242"/>
  <c r="AS242" s="1"/>
  <c r="AP242"/>
  <c r="AN242"/>
  <c r="AM242"/>
  <c r="AB242"/>
  <c r="AD242" s="1"/>
  <c r="AA242"/>
  <c r="W242"/>
  <c r="V242"/>
  <c r="K242"/>
  <c r="M242" s="1"/>
  <c r="J242"/>
  <c r="F242"/>
  <c r="E242"/>
  <c r="CJ226"/>
  <c r="CL226" s="1"/>
  <c r="CI226"/>
  <c r="CG226"/>
  <c r="CK226" s="1"/>
  <c r="CF226"/>
  <c r="BU226"/>
  <c r="BW226" s="1"/>
  <c r="BT226"/>
  <c r="BR226"/>
  <c r="BV226" s="1"/>
  <c r="BQ226"/>
  <c r="BF226"/>
  <c r="BH226" s="1"/>
  <c r="BE226"/>
  <c r="BC226"/>
  <c r="BB226"/>
  <c r="AQ226"/>
  <c r="AS226" s="1"/>
  <c r="AP226"/>
  <c r="AN226"/>
  <c r="AM226"/>
  <c r="AB226"/>
  <c r="AD226" s="1"/>
  <c r="AA226"/>
  <c r="AA307" s="1"/>
  <c r="W226"/>
  <c r="V226"/>
  <c r="V307" s="1"/>
  <c r="K226"/>
  <c r="M226" s="1"/>
  <c r="J226"/>
  <c r="F226"/>
  <c r="E226"/>
  <c r="CJ210"/>
  <c r="CL210" s="1"/>
  <c r="CI210"/>
  <c r="CG210"/>
  <c r="CK210" s="1"/>
  <c r="CF210"/>
  <c r="BU210"/>
  <c r="BW210" s="1"/>
  <c r="BT210"/>
  <c r="BR210"/>
  <c r="BV210" s="1"/>
  <c r="BQ210"/>
  <c r="BF210"/>
  <c r="BH210" s="1"/>
  <c r="BE210"/>
  <c r="BC210"/>
  <c r="BB210"/>
  <c r="AQ210"/>
  <c r="AS210" s="1"/>
  <c r="AP210"/>
  <c r="AN210"/>
  <c r="AM210"/>
  <c r="AB210"/>
  <c r="AD210" s="1"/>
  <c r="AA210"/>
  <c r="W210"/>
  <c r="V210"/>
  <c r="K210"/>
  <c r="M210" s="1"/>
  <c r="J210"/>
  <c r="F210"/>
  <c r="E210"/>
  <c r="BE466" i="1"/>
  <c r="BB14"/>
  <c r="BB15"/>
  <c r="BB16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123"/>
  <c r="BB124"/>
  <c r="BB125"/>
  <c r="BB126"/>
  <c r="BB127"/>
  <c r="BB128"/>
  <c r="BB129"/>
  <c r="BB130"/>
  <c r="BB131"/>
  <c r="BB132"/>
  <c r="BB133"/>
  <c r="BB134"/>
  <c r="BB135"/>
  <c r="BB136"/>
  <c r="BB137"/>
  <c r="BB138"/>
  <c r="BB139"/>
  <c r="BB140"/>
  <c r="BB141"/>
  <c r="BB142"/>
  <c r="BB143"/>
  <c r="BB144"/>
  <c r="BB145"/>
  <c r="BB146"/>
  <c r="BB147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B174"/>
  <c r="BB175"/>
  <c r="BB176"/>
  <c r="BB177"/>
  <c r="BB178"/>
  <c r="BB179"/>
  <c r="BB180"/>
  <c r="BB181"/>
  <c r="BB182"/>
  <c r="BB183"/>
  <c r="BB184"/>
  <c r="BB185"/>
  <c r="BB186"/>
  <c r="BB187"/>
  <c r="BB188"/>
  <c r="BB189"/>
  <c r="BB190"/>
  <c r="BB191"/>
  <c r="BB192"/>
  <c r="BB193"/>
  <c r="BB194"/>
  <c r="BB195"/>
  <c r="BB196"/>
  <c r="BB197"/>
  <c r="BB198"/>
  <c r="BB199"/>
  <c r="BB200"/>
  <c r="BB201"/>
  <c r="BB202"/>
  <c r="BB203"/>
  <c r="BB204"/>
  <c r="BB205"/>
  <c r="BB206"/>
  <c r="BB207"/>
  <c r="BB208"/>
  <c r="BB209"/>
  <c r="BB210"/>
  <c r="BB211"/>
  <c r="BB212"/>
  <c r="BB213"/>
  <c r="BB214"/>
  <c r="BB215"/>
  <c r="BB216"/>
  <c r="BB217"/>
  <c r="BB218"/>
  <c r="BB219"/>
  <c r="BB220"/>
  <c r="BB221"/>
  <c r="BB222"/>
  <c r="BB223"/>
  <c r="BB224"/>
  <c r="BB225"/>
  <c r="BB226"/>
  <c r="BB227"/>
  <c r="BB228"/>
  <c r="BB229"/>
  <c r="BB230"/>
  <c r="BB231"/>
  <c r="BB232"/>
  <c r="BB233"/>
  <c r="BB234"/>
  <c r="BB235"/>
  <c r="BB236"/>
  <c r="BB237"/>
  <c r="BB238"/>
  <c r="BB239"/>
  <c r="BB240"/>
  <c r="BB241"/>
  <c r="BB242"/>
  <c r="BB243"/>
  <c r="BB244"/>
  <c r="BB245"/>
  <c r="BB246"/>
  <c r="BB247"/>
  <c r="BB248"/>
  <c r="BB249"/>
  <c r="BB250"/>
  <c r="BB251"/>
  <c r="BB252"/>
  <c r="BB253"/>
  <c r="BB254"/>
  <c r="BB255"/>
  <c r="BB256"/>
  <c r="BB257"/>
  <c r="BB258"/>
  <c r="BB259"/>
  <c r="BB260"/>
  <c r="BB261"/>
  <c r="BB262"/>
  <c r="BB263"/>
  <c r="BB264"/>
  <c r="BB265"/>
  <c r="BB266"/>
  <c r="BB267"/>
  <c r="BB268"/>
  <c r="BB269"/>
  <c r="BB270"/>
  <c r="BB271"/>
  <c r="BB272"/>
  <c r="BB273"/>
  <c r="BB274"/>
  <c r="BB275"/>
  <c r="BB276"/>
  <c r="BB277"/>
  <c r="BB278"/>
  <c r="BB279"/>
  <c r="BB280"/>
  <c r="BB281"/>
  <c r="BB282"/>
  <c r="BB284"/>
  <c r="BB285"/>
  <c r="BB286"/>
  <c r="BB287"/>
  <c r="BB288"/>
  <c r="BB289"/>
  <c r="BB290"/>
  <c r="BB291"/>
  <c r="BB292"/>
  <c r="BB293"/>
  <c r="BB294"/>
  <c r="BB295"/>
  <c r="BB296"/>
  <c r="BB297"/>
  <c r="BB298"/>
  <c r="BB299"/>
  <c r="BB300"/>
  <c r="BB301"/>
  <c r="BB302"/>
  <c r="BB303"/>
  <c r="BB304"/>
  <c r="BB305"/>
  <c r="BB306"/>
  <c r="BB307"/>
  <c r="BB308"/>
  <c r="BB309"/>
  <c r="BB310"/>
  <c r="BB311"/>
  <c r="BB312"/>
  <c r="BB313"/>
  <c r="BB314"/>
  <c r="BB315"/>
  <c r="BB316"/>
  <c r="BB317"/>
  <c r="BB318"/>
  <c r="BB319"/>
  <c r="BB320"/>
  <c r="BB321"/>
  <c r="BB322"/>
  <c r="BB323"/>
  <c r="BB324"/>
  <c r="BB325"/>
  <c r="BB326"/>
  <c r="BB327"/>
  <c r="BB328"/>
  <c r="BB329"/>
  <c r="BB330"/>
  <c r="BB331"/>
  <c r="BB332"/>
  <c r="BB333"/>
  <c r="BB334"/>
  <c r="BB335"/>
  <c r="BB336"/>
  <c r="BB337"/>
  <c r="BB338"/>
  <c r="BB340"/>
  <c r="BB341"/>
  <c r="BB342"/>
  <c r="BB343"/>
  <c r="BB344"/>
  <c r="BB345"/>
  <c r="BB346"/>
  <c r="BB347"/>
  <c r="BB348"/>
  <c r="BB349"/>
  <c r="BB350"/>
  <c r="BB351"/>
  <c r="BB352"/>
  <c r="BB353"/>
  <c r="BB354"/>
  <c r="BB355"/>
  <c r="BB356"/>
  <c r="BB357"/>
  <c r="BB358"/>
  <c r="BB359"/>
  <c r="BB360"/>
  <c r="BB361"/>
  <c r="BB362"/>
  <c r="BB363"/>
  <c r="BC363"/>
  <c r="BB364"/>
  <c r="BC364"/>
  <c r="BB365"/>
  <c r="BC365"/>
  <c r="BB366"/>
  <c r="BC366"/>
  <c r="BB367"/>
  <c r="BC367"/>
  <c r="BB368"/>
  <c r="BC368"/>
  <c r="BB369"/>
  <c r="BC369"/>
  <c r="BB370"/>
  <c r="BC370"/>
  <c r="BB371"/>
  <c r="BC371"/>
  <c r="BB372"/>
  <c r="BC372"/>
  <c r="BB373"/>
  <c r="BC373"/>
  <c r="BB374"/>
  <c r="BC374"/>
  <c r="BB375"/>
  <c r="BC375"/>
  <c r="BB376"/>
  <c r="BC376"/>
  <c r="BB377"/>
  <c r="BC377"/>
  <c r="BB378"/>
  <c r="BC378"/>
  <c r="BB379"/>
  <c r="BC379"/>
  <c r="BB380"/>
  <c r="BC380"/>
  <c r="BB381"/>
  <c r="BC381"/>
  <c r="BB382"/>
  <c r="BC382"/>
  <c r="BB383"/>
  <c r="BC383"/>
  <c r="BB384"/>
  <c r="BC384"/>
  <c r="BB385"/>
  <c r="BC385"/>
  <c r="BB386"/>
  <c r="BC386"/>
  <c r="BB387"/>
  <c r="BC387"/>
  <c r="BB388"/>
  <c r="BC388"/>
  <c r="BB389"/>
  <c r="BC389"/>
  <c r="BB390"/>
  <c r="BC390"/>
  <c r="BB391"/>
  <c r="BC391"/>
  <c r="BB392"/>
  <c r="BC392"/>
  <c r="BB393"/>
  <c r="BC393"/>
  <c r="BB394"/>
  <c r="BC394"/>
  <c r="BB395"/>
  <c r="BC395"/>
  <c r="BB396"/>
  <c r="BC396"/>
  <c r="BB397"/>
  <c r="BC397"/>
  <c r="BB398"/>
  <c r="BC398"/>
  <c r="BB399"/>
  <c r="BC399"/>
  <c r="BB400"/>
  <c r="BC400"/>
  <c r="BB401"/>
  <c r="BC401"/>
  <c r="BB402"/>
  <c r="BC402"/>
  <c r="BB403"/>
  <c r="BC403"/>
  <c r="BB404"/>
  <c r="BC404"/>
  <c r="BB405"/>
  <c r="BC405"/>
  <c r="BB406"/>
  <c r="BC406"/>
  <c r="BB407"/>
  <c r="BC407"/>
  <c r="BB408"/>
  <c r="BC408"/>
  <c r="BB409"/>
  <c r="BC409"/>
  <c r="BB410"/>
  <c r="BC410"/>
  <c r="BB411"/>
  <c r="BC411"/>
  <c r="BB412"/>
  <c r="BC412"/>
  <c r="BB413"/>
  <c r="BC413"/>
  <c r="BB414"/>
  <c r="BC414"/>
  <c r="BB415"/>
  <c r="BC415"/>
  <c r="BB416"/>
  <c r="BC416"/>
  <c r="BB417"/>
  <c r="BC417"/>
  <c r="BB418"/>
  <c r="BC418"/>
  <c r="BB419"/>
  <c r="BC419"/>
  <c r="BB420"/>
  <c r="BC420"/>
  <c r="BB421"/>
  <c r="BC421"/>
  <c r="BB422"/>
  <c r="BC422"/>
  <c r="BB423"/>
  <c r="BC423"/>
  <c r="BB424"/>
  <c r="BC424"/>
  <c r="BB425"/>
  <c r="BC425"/>
  <c r="BB426"/>
  <c r="BC426"/>
  <c r="BB427"/>
  <c r="BC427"/>
  <c r="BB428"/>
  <c r="BC428"/>
  <c r="BB429"/>
  <c r="BC429"/>
  <c r="BB430"/>
  <c r="BC430"/>
  <c r="BB431"/>
  <c r="BC431"/>
  <c r="BB432"/>
  <c r="BC432"/>
  <c r="BB433"/>
  <c r="BC433"/>
  <c r="BB434"/>
  <c r="BC434"/>
  <c r="BB435"/>
  <c r="BC435"/>
  <c r="BB436"/>
  <c r="BC436"/>
  <c r="BB437"/>
  <c r="BC437"/>
  <c r="BB438"/>
  <c r="BC438"/>
  <c r="BB439"/>
  <c r="BC439"/>
  <c r="BB440"/>
  <c r="BC440"/>
  <c r="BB441"/>
  <c r="BC441"/>
  <c r="BB442"/>
  <c r="BC442"/>
  <c r="BB443"/>
  <c r="BC443"/>
  <c r="BB444"/>
  <c r="BC444"/>
  <c r="BB445"/>
  <c r="BC445"/>
  <c r="BB446"/>
  <c r="BC446"/>
  <c r="AZ11"/>
  <c r="AX11"/>
  <c r="BB11" s="1"/>
  <c r="AY23"/>
  <c r="BC23" s="1"/>
  <c r="BA23"/>
  <c r="AY24"/>
  <c r="BC24" s="1"/>
  <c r="BA24"/>
  <c r="AY25"/>
  <c r="BC25" s="1"/>
  <c r="BA25"/>
  <c r="AY26"/>
  <c r="BC26" s="1"/>
  <c r="BA26"/>
  <c r="AY27"/>
  <c r="BC27" s="1"/>
  <c r="BA27"/>
  <c r="AY28"/>
  <c r="BC28" s="1"/>
  <c r="BA28"/>
  <c r="AY29"/>
  <c r="BC29" s="1"/>
  <c r="BA29"/>
  <c r="AY30"/>
  <c r="BC30" s="1"/>
  <c r="BA30"/>
  <c r="AY31"/>
  <c r="BC31" s="1"/>
  <c r="BA31"/>
  <c r="AY32"/>
  <c r="BC32" s="1"/>
  <c r="BA32"/>
  <c r="AY33"/>
  <c r="BC33" s="1"/>
  <c r="BA33"/>
  <c r="AY34"/>
  <c r="BC34" s="1"/>
  <c r="BA34"/>
  <c r="AY35"/>
  <c r="BC35" s="1"/>
  <c r="BA35"/>
  <c r="AY36"/>
  <c r="BC36" s="1"/>
  <c r="BA36"/>
  <c r="AY37"/>
  <c r="BC37" s="1"/>
  <c r="BA37"/>
  <c r="AY40"/>
  <c r="BC40" s="1"/>
  <c r="BA40"/>
  <c r="AY41"/>
  <c r="BC41" s="1"/>
  <c r="BA41"/>
  <c r="AY42"/>
  <c r="BC42" s="1"/>
  <c r="BA42"/>
  <c r="AY43"/>
  <c r="BC43" s="1"/>
  <c r="BA43"/>
  <c r="AY44"/>
  <c r="BC44" s="1"/>
  <c r="BA44"/>
  <c r="AY45"/>
  <c r="BC45" s="1"/>
  <c r="BA45"/>
  <c r="AY46"/>
  <c r="BC46" s="1"/>
  <c r="BA46"/>
  <c r="AY47"/>
  <c r="BC47" s="1"/>
  <c r="BA47"/>
  <c r="AY48"/>
  <c r="BC48" s="1"/>
  <c r="BA48"/>
  <c r="AY49"/>
  <c r="BC49" s="1"/>
  <c r="BA49"/>
  <c r="AY50"/>
  <c r="BC50" s="1"/>
  <c r="BA50"/>
  <c r="AY51"/>
  <c r="BC51" s="1"/>
  <c r="BA51"/>
  <c r="AY52"/>
  <c r="BC52" s="1"/>
  <c r="BA52"/>
  <c r="AY53"/>
  <c r="BC53" s="1"/>
  <c r="BA53"/>
  <c r="AY54"/>
  <c r="BC54" s="1"/>
  <c r="BA54"/>
  <c r="AY55"/>
  <c r="BC55" s="1"/>
  <c r="BA55"/>
  <c r="AY56"/>
  <c r="BC56" s="1"/>
  <c r="BA56"/>
  <c r="AY57"/>
  <c r="BC57" s="1"/>
  <c r="BA57"/>
  <c r="AY58"/>
  <c r="BC58" s="1"/>
  <c r="BA58"/>
  <c r="AY59"/>
  <c r="BC59" s="1"/>
  <c r="BA59"/>
  <c r="AY60"/>
  <c r="BC60" s="1"/>
  <c r="BA60"/>
  <c r="AY61"/>
  <c r="BC61" s="1"/>
  <c r="BA61"/>
  <c r="AY62"/>
  <c r="BC62" s="1"/>
  <c r="BA62"/>
  <c r="AY63"/>
  <c r="BC63" s="1"/>
  <c r="BA63"/>
  <c r="AY64"/>
  <c r="BC64" s="1"/>
  <c r="BA64"/>
  <c r="AY65"/>
  <c r="BC65" s="1"/>
  <c r="BA65"/>
  <c r="AY66"/>
  <c r="BC66" s="1"/>
  <c r="BA66"/>
  <c r="AY67"/>
  <c r="BC67" s="1"/>
  <c r="BA67"/>
  <c r="AY68"/>
  <c r="BC68" s="1"/>
  <c r="BA68"/>
  <c r="AY69"/>
  <c r="BC69" s="1"/>
  <c r="BA69"/>
  <c r="AY71"/>
  <c r="BC71" s="1"/>
  <c r="BA71"/>
  <c r="AY72"/>
  <c r="BC72" s="1"/>
  <c r="BA72"/>
  <c r="AY73"/>
  <c r="BC73" s="1"/>
  <c r="BA73"/>
  <c r="AY74"/>
  <c r="BC74" s="1"/>
  <c r="BA74"/>
  <c r="AY75"/>
  <c r="BC75" s="1"/>
  <c r="BA75"/>
  <c r="AY76"/>
  <c r="BC76" s="1"/>
  <c r="BA76"/>
  <c r="AY77"/>
  <c r="BC77" s="1"/>
  <c r="BA77"/>
  <c r="AY78"/>
  <c r="BC78" s="1"/>
  <c r="BA78"/>
  <c r="AY79"/>
  <c r="BC79" s="1"/>
  <c r="BA79"/>
  <c r="AY80"/>
  <c r="BC80" s="1"/>
  <c r="BA80"/>
  <c r="AY81"/>
  <c r="BC81" s="1"/>
  <c r="BA81"/>
  <c r="AY82"/>
  <c r="BC82" s="1"/>
  <c r="BA82"/>
  <c r="AY83"/>
  <c r="BC83" s="1"/>
  <c r="BA83"/>
  <c r="AY84"/>
  <c r="BC84" s="1"/>
  <c r="BA84"/>
  <c r="AY85"/>
  <c r="BC85" s="1"/>
  <c r="BA85"/>
  <c r="AY86"/>
  <c r="BC86" s="1"/>
  <c r="BA86"/>
  <c r="AY87"/>
  <c r="BC87" s="1"/>
  <c r="BA87"/>
  <c r="AY88"/>
  <c r="BC88" s="1"/>
  <c r="BA88"/>
  <c r="AY89"/>
  <c r="BC89" s="1"/>
  <c r="BA89"/>
  <c r="AY90"/>
  <c r="BC90" s="1"/>
  <c r="BA90"/>
  <c r="AY91"/>
  <c r="BC91" s="1"/>
  <c r="BA91"/>
  <c r="AY92"/>
  <c r="BC92" s="1"/>
  <c r="BA92"/>
  <c r="AY93"/>
  <c r="BA93"/>
  <c r="AY94"/>
  <c r="BA94"/>
  <c r="AY95"/>
  <c r="BC95" s="1"/>
  <c r="BA95"/>
  <c r="AY96"/>
  <c r="BC96" s="1"/>
  <c r="BA96"/>
  <c r="AY97"/>
  <c r="BC97" s="1"/>
  <c r="BA97"/>
  <c r="AY98"/>
  <c r="BC98" s="1"/>
  <c r="BA98"/>
  <c r="AY99"/>
  <c r="BC99" s="1"/>
  <c r="BA99"/>
  <c r="AY100"/>
  <c r="BC100" s="1"/>
  <c r="BA100"/>
  <c r="AY101"/>
  <c r="BC101" s="1"/>
  <c r="BA101"/>
  <c r="AY102"/>
  <c r="BC102" s="1"/>
  <c r="BA102"/>
  <c r="AY103"/>
  <c r="BA103"/>
  <c r="AY104"/>
  <c r="BC104" s="1"/>
  <c r="BA104"/>
  <c r="AY105"/>
  <c r="BC105" s="1"/>
  <c r="BA105"/>
  <c r="AY106"/>
  <c r="BC106" s="1"/>
  <c r="BA106"/>
  <c r="AY107"/>
  <c r="BC107" s="1"/>
  <c r="BA107"/>
  <c r="AY108"/>
  <c r="BC108" s="1"/>
  <c r="BA108"/>
  <c r="AY109"/>
  <c r="BC109" s="1"/>
  <c r="BA109"/>
  <c r="AY110"/>
  <c r="BA110"/>
  <c r="AY111"/>
  <c r="BA111"/>
  <c r="AY112"/>
  <c r="BC112" s="1"/>
  <c r="BA112"/>
  <c r="AY113"/>
  <c r="BC113" s="1"/>
  <c r="BA113"/>
  <c r="AY114"/>
  <c r="BC114" s="1"/>
  <c r="BA114"/>
  <c r="AY115"/>
  <c r="BA115"/>
  <c r="AY116"/>
  <c r="BC116" s="1"/>
  <c r="BA116"/>
  <c r="AY117"/>
  <c r="BC117" s="1"/>
  <c r="BA117"/>
  <c r="AY118"/>
  <c r="BC118" s="1"/>
  <c r="BA118"/>
  <c r="AY119"/>
  <c r="BC119" s="1"/>
  <c r="BA119"/>
  <c r="AY120"/>
  <c r="BC120" s="1"/>
  <c r="BA120"/>
  <c r="AY121"/>
  <c r="BC121" s="1"/>
  <c r="BA121"/>
  <c r="AY122"/>
  <c r="BC122" s="1"/>
  <c r="BA122"/>
  <c r="AY123"/>
  <c r="BC123" s="1"/>
  <c r="BA123"/>
  <c r="AY124"/>
  <c r="BC124" s="1"/>
  <c r="BA124"/>
  <c r="AY125"/>
  <c r="BC125" s="1"/>
  <c r="BA125"/>
  <c r="AY126"/>
  <c r="BC126" s="1"/>
  <c r="BA126"/>
  <c r="AY127"/>
  <c r="BC127" s="1"/>
  <c r="BA127"/>
  <c r="AY128"/>
  <c r="BC128" s="1"/>
  <c r="BA128"/>
  <c r="AY129"/>
  <c r="BC129" s="1"/>
  <c r="BA129"/>
  <c r="AY130"/>
  <c r="BC130" s="1"/>
  <c r="BA130"/>
  <c r="AY131"/>
  <c r="BC131" s="1"/>
  <c r="BA131"/>
  <c r="AY132"/>
  <c r="BC132" s="1"/>
  <c r="BA132"/>
  <c r="AY133"/>
  <c r="BC133" s="1"/>
  <c r="BA133"/>
  <c r="AY134"/>
  <c r="BC134" s="1"/>
  <c r="BA134"/>
  <c r="AY135"/>
  <c r="BC135" s="1"/>
  <c r="BA135"/>
  <c r="AY136"/>
  <c r="BC136" s="1"/>
  <c r="BA136"/>
  <c r="AY137"/>
  <c r="BC137" s="1"/>
  <c r="BA137"/>
  <c r="AY138"/>
  <c r="BC138" s="1"/>
  <c r="BA138"/>
  <c r="AY139"/>
  <c r="BC139" s="1"/>
  <c r="BA139"/>
  <c r="AY140"/>
  <c r="BC140" s="1"/>
  <c r="BA140"/>
  <c r="AY141"/>
  <c r="BC141" s="1"/>
  <c r="BA141"/>
  <c r="AY142"/>
  <c r="BA142"/>
  <c r="AY143"/>
  <c r="BC143" s="1"/>
  <c r="BA143"/>
  <c r="AY144"/>
  <c r="BC144" s="1"/>
  <c r="BA144"/>
  <c r="AY145"/>
  <c r="BC145" s="1"/>
  <c r="BA145"/>
  <c r="AY146"/>
  <c r="BC146" s="1"/>
  <c r="BA146"/>
  <c r="BG146" s="1"/>
  <c r="AY147"/>
  <c r="BC147" s="1"/>
  <c r="BA147"/>
  <c r="BG147" s="1"/>
  <c r="AY148"/>
  <c r="BC148" s="1"/>
  <c r="BA148"/>
  <c r="BG148" s="1"/>
  <c r="AY149"/>
  <c r="BC149" s="1"/>
  <c r="BA149"/>
  <c r="AY150"/>
  <c r="BC150" s="1"/>
  <c r="BA150"/>
  <c r="AY151"/>
  <c r="BC151" s="1"/>
  <c r="BA151"/>
  <c r="AY152"/>
  <c r="BC152" s="1"/>
  <c r="BA152"/>
  <c r="AY153"/>
  <c r="BC153" s="1"/>
  <c r="BA153"/>
  <c r="AY154"/>
  <c r="BC154" s="1"/>
  <c r="BA154"/>
  <c r="AY155"/>
  <c r="BC155" s="1"/>
  <c r="BA155"/>
  <c r="AY156"/>
  <c r="BC156" s="1"/>
  <c r="BA156"/>
  <c r="AY157"/>
  <c r="BC157" s="1"/>
  <c r="BA157"/>
  <c r="AY158"/>
  <c r="BC158" s="1"/>
  <c r="BA158"/>
  <c r="AY159"/>
  <c r="BC159" s="1"/>
  <c r="BA159"/>
  <c r="AY160"/>
  <c r="BC160" s="1"/>
  <c r="BA160"/>
  <c r="AY161"/>
  <c r="BC161" s="1"/>
  <c r="BA161"/>
  <c r="AY162"/>
  <c r="BC162" s="1"/>
  <c r="BA162"/>
  <c r="AY163"/>
  <c r="BC163" s="1"/>
  <c r="BA163"/>
  <c r="AY164"/>
  <c r="BC164" s="1"/>
  <c r="BA164"/>
  <c r="AY165"/>
  <c r="BC165" s="1"/>
  <c r="BA165"/>
  <c r="AY166"/>
  <c r="BC166" s="1"/>
  <c r="BA166"/>
  <c r="AY167"/>
  <c r="BC167" s="1"/>
  <c r="BA167"/>
  <c r="AY168"/>
  <c r="BC168" s="1"/>
  <c r="BA168"/>
  <c r="AY169"/>
  <c r="BC169" s="1"/>
  <c r="BA169"/>
  <c r="AY170"/>
  <c r="BC170" s="1"/>
  <c r="BA170"/>
  <c r="AY171"/>
  <c r="BC171" s="1"/>
  <c r="BA171"/>
  <c r="AY172"/>
  <c r="BC172" s="1"/>
  <c r="BA172"/>
  <c r="AY173"/>
  <c r="BC173" s="1"/>
  <c r="BA173"/>
  <c r="AY174"/>
  <c r="BC174" s="1"/>
  <c r="BA174"/>
  <c r="AY175"/>
  <c r="BC175" s="1"/>
  <c r="BA175"/>
  <c r="AY176"/>
  <c r="BC176" s="1"/>
  <c r="BA176"/>
  <c r="AY177"/>
  <c r="BC177" s="1"/>
  <c r="BA177"/>
  <c r="AY178"/>
  <c r="BC178" s="1"/>
  <c r="BA178"/>
  <c r="AY179"/>
  <c r="BC179" s="1"/>
  <c r="BA179"/>
  <c r="AY180"/>
  <c r="BC180" s="1"/>
  <c r="BA180"/>
  <c r="AY181"/>
  <c r="BC181" s="1"/>
  <c r="BA181"/>
  <c r="AY182"/>
  <c r="BC182" s="1"/>
  <c r="BA182"/>
  <c r="AY183"/>
  <c r="BC183" s="1"/>
  <c r="BA183"/>
  <c r="AY184"/>
  <c r="BC184" s="1"/>
  <c r="BA184"/>
  <c r="AY185"/>
  <c r="BC185" s="1"/>
  <c r="BA185"/>
  <c r="AY186"/>
  <c r="BC186" s="1"/>
  <c r="BA186"/>
  <c r="AY187"/>
  <c r="BC187" s="1"/>
  <c r="BA187"/>
  <c r="AY188"/>
  <c r="BC188" s="1"/>
  <c r="BA188"/>
  <c r="AY189"/>
  <c r="BC189" s="1"/>
  <c r="BA189"/>
  <c r="AY190"/>
  <c r="BC190" s="1"/>
  <c r="BA190"/>
  <c r="AY191"/>
  <c r="BC191" s="1"/>
  <c r="BA191"/>
  <c r="AY192"/>
  <c r="BC192" s="1"/>
  <c r="BA192"/>
  <c r="AY193"/>
  <c r="BC193" s="1"/>
  <c r="BA193"/>
  <c r="AY194"/>
  <c r="BC194" s="1"/>
  <c r="BA194"/>
  <c r="AY195"/>
  <c r="BC195" s="1"/>
  <c r="BA195"/>
  <c r="AY196"/>
  <c r="BC196" s="1"/>
  <c r="BA196"/>
  <c r="AY197"/>
  <c r="BC197" s="1"/>
  <c r="BA197"/>
  <c r="AY198"/>
  <c r="BC198" s="1"/>
  <c r="BA198"/>
  <c r="AY199"/>
  <c r="BC199" s="1"/>
  <c r="BA199"/>
  <c r="AY200"/>
  <c r="BC200" s="1"/>
  <c r="BA200"/>
  <c r="AY201"/>
  <c r="BC201" s="1"/>
  <c r="BA201"/>
  <c r="AY202"/>
  <c r="BC202" s="1"/>
  <c r="BA202"/>
  <c r="AY203"/>
  <c r="BC203" s="1"/>
  <c r="BA203"/>
  <c r="AY204"/>
  <c r="BC204" s="1"/>
  <c r="BA204"/>
  <c r="AY205"/>
  <c r="BC205" s="1"/>
  <c r="BA205"/>
  <c r="AY206"/>
  <c r="BC206" s="1"/>
  <c r="BA206"/>
  <c r="AY207"/>
  <c r="BC207" s="1"/>
  <c r="BA207"/>
  <c r="AY208"/>
  <c r="BC208" s="1"/>
  <c r="BA208"/>
  <c r="AY209"/>
  <c r="BC209" s="1"/>
  <c r="BA209"/>
  <c r="AY210"/>
  <c r="BC210" s="1"/>
  <c r="BA210"/>
  <c r="AY211"/>
  <c r="BC211" s="1"/>
  <c r="BA211"/>
  <c r="AY212"/>
  <c r="BC212" s="1"/>
  <c r="BA212"/>
  <c r="AY213"/>
  <c r="BC213" s="1"/>
  <c r="BA213"/>
  <c r="AY214"/>
  <c r="BC214" s="1"/>
  <c r="BA214"/>
  <c r="AY215"/>
  <c r="BC215" s="1"/>
  <c r="BA215"/>
  <c r="AY216"/>
  <c r="BC216" s="1"/>
  <c r="BA216"/>
  <c r="AY217"/>
  <c r="BC217" s="1"/>
  <c r="BA217"/>
  <c r="AY218"/>
  <c r="BC218" s="1"/>
  <c r="BA218"/>
  <c r="AY219"/>
  <c r="BC219" s="1"/>
  <c r="BA219"/>
  <c r="AY220"/>
  <c r="BC220" s="1"/>
  <c r="BA220"/>
  <c r="AY221"/>
  <c r="BC221" s="1"/>
  <c r="BA221"/>
  <c r="AY222"/>
  <c r="BC222" s="1"/>
  <c r="BA222"/>
  <c r="AY223"/>
  <c r="BC223" s="1"/>
  <c r="BA223"/>
  <c r="AY224"/>
  <c r="BC224" s="1"/>
  <c r="BA224"/>
  <c r="AY225"/>
  <c r="BC225" s="1"/>
  <c r="BA225"/>
  <c r="AY226"/>
  <c r="BC226" s="1"/>
  <c r="BA226"/>
  <c r="AY227"/>
  <c r="BC227" s="1"/>
  <c r="BA227"/>
  <c r="AY228"/>
  <c r="BC228" s="1"/>
  <c r="BA228"/>
  <c r="AY229"/>
  <c r="BC229" s="1"/>
  <c r="BA229"/>
  <c r="AY230"/>
  <c r="BC230" s="1"/>
  <c r="BA230"/>
  <c r="AY231"/>
  <c r="BC231" s="1"/>
  <c r="BA231"/>
  <c r="AY232"/>
  <c r="BC232" s="1"/>
  <c r="BA232"/>
  <c r="AY233"/>
  <c r="BC233" s="1"/>
  <c r="BA233"/>
  <c r="AY234"/>
  <c r="BC234" s="1"/>
  <c r="BA234"/>
  <c r="AY235"/>
  <c r="BC235" s="1"/>
  <c r="BA235"/>
  <c r="AY236"/>
  <c r="BC236" s="1"/>
  <c r="BA236"/>
  <c r="AY237"/>
  <c r="BC237" s="1"/>
  <c r="BA237"/>
  <c r="AY238"/>
  <c r="BC238" s="1"/>
  <c r="BA238"/>
  <c r="AY239"/>
  <c r="BC239" s="1"/>
  <c r="BA239"/>
  <c r="AY240"/>
  <c r="BC240" s="1"/>
  <c r="BA240"/>
  <c r="AY241"/>
  <c r="BC241" s="1"/>
  <c r="BA241"/>
  <c r="AY242"/>
  <c r="BC242" s="1"/>
  <c r="BA242"/>
  <c r="AY243"/>
  <c r="BC243" s="1"/>
  <c r="BA243"/>
  <c r="AY244"/>
  <c r="BC244" s="1"/>
  <c r="BA244"/>
  <c r="AY245"/>
  <c r="BC245" s="1"/>
  <c r="BA245"/>
  <c r="AY246"/>
  <c r="BC246" s="1"/>
  <c r="BA246"/>
  <c r="AY247"/>
  <c r="BC247" s="1"/>
  <c r="BA247"/>
  <c r="AY248"/>
  <c r="BC248" s="1"/>
  <c r="BA248"/>
  <c r="AY249"/>
  <c r="BC249" s="1"/>
  <c r="BA249"/>
  <c r="AY250"/>
  <c r="BC250" s="1"/>
  <c r="BA250"/>
  <c r="AY251"/>
  <c r="BC251" s="1"/>
  <c r="BA251"/>
  <c r="AY252"/>
  <c r="BC252" s="1"/>
  <c r="BA252"/>
  <c r="AY253"/>
  <c r="BC253" s="1"/>
  <c r="BA253"/>
  <c r="AY254"/>
  <c r="BC254" s="1"/>
  <c r="BA254"/>
  <c r="AY255"/>
  <c r="BC255" s="1"/>
  <c r="BA255"/>
  <c r="AY256"/>
  <c r="BC256" s="1"/>
  <c r="BA256"/>
  <c r="AY257"/>
  <c r="BC257" s="1"/>
  <c r="BA257"/>
  <c r="AY258"/>
  <c r="BC258" s="1"/>
  <c r="BA258"/>
  <c r="AY259"/>
  <c r="BC259" s="1"/>
  <c r="BA259"/>
  <c r="AY260"/>
  <c r="BC260" s="1"/>
  <c r="BA260"/>
  <c r="AY261"/>
  <c r="BC261" s="1"/>
  <c r="BA261"/>
  <c r="AY262"/>
  <c r="BC262" s="1"/>
  <c r="BA262"/>
  <c r="AY263"/>
  <c r="BC263" s="1"/>
  <c r="BA263"/>
  <c r="AY264"/>
  <c r="BC264" s="1"/>
  <c r="BA264"/>
  <c r="AY265"/>
  <c r="BC265" s="1"/>
  <c r="BA265"/>
  <c r="AY266"/>
  <c r="BC266" s="1"/>
  <c r="BA266"/>
  <c r="AY267"/>
  <c r="BC267" s="1"/>
  <c r="BA267"/>
  <c r="AY268"/>
  <c r="BC268" s="1"/>
  <c r="BA268"/>
  <c r="AY269"/>
  <c r="BC269" s="1"/>
  <c r="BA269"/>
  <c r="AY270"/>
  <c r="BC270" s="1"/>
  <c r="BA270"/>
  <c r="AY271"/>
  <c r="BC271" s="1"/>
  <c r="BA271"/>
  <c r="AY272"/>
  <c r="BC272" s="1"/>
  <c r="BA272"/>
  <c r="AY273"/>
  <c r="BC273" s="1"/>
  <c r="BA273"/>
  <c r="AY274"/>
  <c r="BC274" s="1"/>
  <c r="BA274"/>
  <c r="AY275"/>
  <c r="BC275" s="1"/>
  <c r="BA275"/>
  <c r="AY276"/>
  <c r="BC276" s="1"/>
  <c r="BA276"/>
  <c r="AY277"/>
  <c r="BC277" s="1"/>
  <c r="BA277"/>
  <c r="AY278"/>
  <c r="BC278" s="1"/>
  <c r="BA278"/>
  <c r="AY279"/>
  <c r="BC279" s="1"/>
  <c r="BA279"/>
  <c r="AY280"/>
  <c r="BC280" s="1"/>
  <c r="BA280"/>
  <c r="AY281"/>
  <c r="BC281" s="1"/>
  <c r="BA281"/>
  <c r="AY282"/>
  <c r="BC282" s="1"/>
  <c r="BA282"/>
  <c r="AY284"/>
  <c r="BC284" s="1"/>
  <c r="BA284"/>
  <c r="AY285"/>
  <c r="BC285" s="1"/>
  <c r="BA285"/>
  <c r="AY286"/>
  <c r="BC286" s="1"/>
  <c r="BA286"/>
  <c r="AY287"/>
  <c r="BC287" s="1"/>
  <c r="BA287"/>
  <c r="AY288"/>
  <c r="BC288" s="1"/>
  <c r="BA288"/>
  <c r="AY289"/>
  <c r="BC289" s="1"/>
  <c r="BA289"/>
  <c r="AY290"/>
  <c r="BC290" s="1"/>
  <c r="BA290"/>
  <c r="AY291"/>
  <c r="BC291" s="1"/>
  <c r="BA291"/>
  <c r="AY292"/>
  <c r="BC292" s="1"/>
  <c r="BA292"/>
  <c r="AY293"/>
  <c r="BC293" s="1"/>
  <c r="BA293"/>
  <c r="AY294"/>
  <c r="BC294" s="1"/>
  <c r="BA294"/>
  <c r="AY295"/>
  <c r="BC295" s="1"/>
  <c r="BA295"/>
  <c r="AY296"/>
  <c r="BC296" s="1"/>
  <c r="BA296"/>
  <c r="AY297"/>
  <c r="BC297" s="1"/>
  <c r="BA297"/>
  <c r="AY298"/>
  <c r="BC298" s="1"/>
  <c r="BA298"/>
  <c r="AY299"/>
  <c r="BC299" s="1"/>
  <c r="BA299"/>
  <c r="AY300"/>
  <c r="BC300" s="1"/>
  <c r="BA300"/>
  <c r="AY301"/>
  <c r="BC301" s="1"/>
  <c r="BA301"/>
  <c r="AY302"/>
  <c r="BC302" s="1"/>
  <c r="BA302"/>
  <c r="AY303"/>
  <c r="BC303" s="1"/>
  <c r="BA303"/>
  <c r="AY304"/>
  <c r="BC304" s="1"/>
  <c r="BA304"/>
  <c r="AY305"/>
  <c r="BC305" s="1"/>
  <c r="BA305"/>
  <c r="AY306"/>
  <c r="BC306" s="1"/>
  <c r="BA306"/>
  <c r="AY307"/>
  <c r="BC307" s="1"/>
  <c r="BA307"/>
  <c r="AY308"/>
  <c r="BC308" s="1"/>
  <c r="BA308"/>
  <c r="AY309"/>
  <c r="BC309" s="1"/>
  <c r="BA309"/>
  <c r="AY310"/>
  <c r="BC310" s="1"/>
  <c r="BA310"/>
  <c r="AY311"/>
  <c r="BC311" s="1"/>
  <c r="BA311"/>
  <c r="AY312"/>
  <c r="BC312" s="1"/>
  <c r="BA312"/>
  <c r="AY313"/>
  <c r="BC313" s="1"/>
  <c r="BA313"/>
  <c r="AY314"/>
  <c r="BC314" s="1"/>
  <c r="BA314"/>
  <c r="AY315"/>
  <c r="BC315" s="1"/>
  <c r="BA315"/>
  <c r="AY316"/>
  <c r="BC316" s="1"/>
  <c r="BA316"/>
  <c r="AY317"/>
  <c r="BC317" s="1"/>
  <c r="BA317"/>
  <c r="AY318"/>
  <c r="BC318" s="1"/>
  <c r="BA318"/>
  <c r="AY319"/>
  <c r="BC319" s="1"/>
  <c r="BA319"/>
  <c r="AY320"/>
  <c r="BC320" s="1"/>
  <c r="BA320"/>
  <c r="AY321"/>
  <c r="BC321" s="1"/>
  <c r="BA321"/>
  <c r="AY322"/>
  <c r="BC322" s="1"/>
  <c r="BA322"/>
  <c r="BG322" s="1"/>
  <c r="AY323"/>
  <c r="BC323" s="1"/>
  <c r="BA323"/>
  <c r="AY324"/>
  <c r="BC324" s="1"/>
  <c r="BA324"/>
  <c r="BG324" s="1"/>
  <c r="AY325"/>
  <c r="BC325" s="1"/>
  <c r="BA325"/>
  <c r="BG325" s="1"/>
  <c r="AY326"/>
  <c r="BC326" s="1"/>
  <c r="BA326"/>
  <c r="AY327"/>
  <c r="BC327" s="1"/>
  <c r="BA327"/>
  <c r="AY328"/>
  <c r="BC328" s="1"/>
  <c r="BA328"/>
  <c r="AY329"/>
  <c r="BC329" s="1"/>
  <c r="BA329"/>
  <c r="AY330"/>
  <c r="BC330" s="1"/>
  <c r="BA330"/>
  <c r="AY331"/>
  <c r="BC331" s="1"/>
  <c r="BA331"/>
  <c r="AY332"/>
  <c r="BC332" s="1"/>
  <c r="BA332"/>
  <c r="BG332" s="1"/>
  <c r="AY333"/>
  <c r="BC333" s="1"/>
  <c r="BA333"/>
  <c r="BG333" s="1"/>
  <c r="AY334"/>
  <c r="BC334" s="1"/>
  <c r="BA334"/>
  <c r="AY335"/>
  <c r="BC335" s="1"/>
  <c r="BA335"/>
  <c r="AY336"/>
  <c r="BC336" s="1"/>
  <c r="BA336"/>
  <c r="AY337"/>
  <c r="BC337" s="1"/>
  <c r="BA337"/>
  <c r="AY338"/>
  <c r="BC338" s="1"/>
  <c r="BA338"/>
  <c r="AY340"/>
  <c r="BC340" s="1"/>
  <c r="BA340"/>
  <c r="AY341"/>
  <c r="BC341" s="1"/>
  <c r="BA341"/>
  <c r="AY342"/>
  <c r="BC342" s="1"/>
  <c r="BA342"/>
  <c r="AY343"/>
  <c r="BC343" s="1"/>
  <c r="BA343"/>
  <c r="AY344"/>
  <c r="BC344" s="1"/>
  <c r="BA344"/>
  <c r="AY345"/>
  <c r="BC345" s="1"/>
  <c r="BA345"/>
  <c r="AY346"/>
  <c r="BC346" s="1"/>
  <c r="BA346"/>
  <c r="AY347"/>
  <c r="BC347" s="1"/>
  <c r="BA347"/>
  <c r="AY348"/>
  <c r="BC348" s="1"/>
  <c r="BA348"/>
  <c r="AY349"/>
  <c r="BC349" s="1"/>
  <c r="BA349"/>
  <c r="AY350"/>
  <c r="BC350" s="1"/>
  <c r="BA350"/>
  <c r="AY351"/>
  <c r="BC351" s="1"/>
  <c r="BA351"/>
  <c r="AY352"/>
  <c r="BC352" s="1"/>
  <c r="BA352"/>
  <c r="AY353"/>
  <c r="BC353" s="1"/>
  <c r="BA353"/>
  <c r="AY354"/>
  <c r="BC354" s="1"/>
  <c r="BA354"/>
  <c r="AY355"/>
  <c r="BC355" s="1"/>
  <c r="BA355"/>
  <c r="AY356"/>
  <c r="BC356" s="1"/>
  <c r="BA356"/>
  <c r="AY357"/>
  <c r="BC357" s="1"/>
  <c r="BA357"/>
  <c r="AY358"/>
  <c r="BC358" s="1"/>
  <c r="BA358"/>
  <c r="AY359"/>
  <c r="BC359" s="1"/>
  <c r="BA359"/>
  <c r="AY360"/>
  <c r="BC360" s="1"/>
  <c r="BA360"/>
  <c r="AY361"/>
  <c r="BC361" s="1"/>
  <c r="BA361"/>
  <c r="AY362"/>
  <c r="BC362" s="1"/>
  <c r="BA362"/>
  <c r="AY14"/>
  <c r="BC14" s="1"/>
  <c r="BA14"/>
  <c r="AY15"/>
  <c r="BC15" s="1"/>
  <c r="BA15"/>
  <c r="BG15" s="1"/>
  <c r="HB15" s="1"/>
  <c r="AY19"/>
  <c r="BC19" s="1"/>
  <c r="BA19"/>
  <c r="AY20"/>
  <c r="BC20" s="1"/>
  <c r="BA20"/>
  <c r="AY21"/>
  <c r="BC21" s="1"/>
  <c r="BA21"/>
  <c r="AY22"/>
  <c r="BC22" s="1"/>
  <c r="BA22"/>
  <c r="BA13"/>
  <c r="AY13"/>
  <c r="BC13" s="1"/>
  <c r="BD19"/>
  <c r="BD20"/>
  <c r="BD21"/>
  <c r="BD22"/>
  <c r="BD23"/>
  <c r="BD24"/>
  <c r="BD25"/>
  <c r="BD26"/>
  <c r="BD27"/>
  <c r="BD28"/>
  <c r="BJ28" s="1"/>
  <c r="BD29"/>
  <c r="BD30"/>
  <c r="BJ30" s="1"/>
  <c r="BD31"/>
  <c r="BJ31" s="1"/>
  <c r="BD32"/>
  <c r="BJ32" s="1"/>
  <c r="BD33"/>
  <c r="BJ33" s="1"/>
  <c r="BD34"/>
  <c r="BJ34" s="1"/>
  <c r="BD35"/>
  <c r="BD36"/>
  <c r="BD37"/>
  <c r="BD40"/>
  <c r="BD41"/>
  <c r="BD42"/>
  <c r="BJ42" s="1"/>
  <c r="BD43"/>
  <c r="BJ43" s="1"/>
  <c r="BD45"/>
  <c r="BJ45" s="1"/>
  <c r="BD46"/>
  <c r="BJ46" s="1"/>
  <c r="BD47"/>
  <c r="BD48"/>
  <c r="BJ48" s="1"/>
  <c r="BD49"/>
  <c r="BJ49" s="1"/>
  <c r="BD50"/>
  <c r="BJ50" s="1"/>
  <c r="BD51"/>
  <c r="BD52"/>
  <c r="BD53"/>
  <c r="BJ53" s="1"/>
  <c r="BD54"/>
  <c r="BD55"/>
  <c r="BJ55" s="1"/>
  <c r="BD56"/>
  <c r="BD57"/>
  <c r="BD58"/>
  <c r="BJ58" s="1"/>
  <c r="BD59"/>
  <c r="BJ59" s="1"/>
  <c r="BD60"/>
  <c r="BJ60" s="1"/>
  <c r="BD61"/>
  <c r="BJ61" s="1"/>
  <c r="BD62"/>
  <c r="BJ62" s="1"/>
  <c r="BD63"/>
  <c r="BJ63" s="1"/>
  <c r="BD64"/>
  <c r="BJ64" s="1"/>
  <c r="BD65"/>
  <c r="BJ65" s="1"/>
  <c r="BD66"/>
  <c r="BJ66" s="1"/>
  <c r="BD67"/>
  <c r="BJ67" s="1"/>
  <c r="BD68"/>
  <c r="BJ68" s="1"/>
  <c r="BD69"/>
  <c r="BD71"/>
  <c r="BD72"/>
  <c r="BJ72" s="1"/>
  <c r="BD73"/>
  <c r="BD74"/>
  <c r="BJ74" s="1"/>
  <c r="BD75"/>
  <c r="BJ75" s="1"/>
  <c r="BD76"/>
  <c r="BJ76" s="1"/>
  <c r="BD77"/>
  <c r="BD78"/>
  <c r="BJ78" s="1"/>
  <c r="BD79"/>
  <c r="BJ79" s="1"/>
  <c r="BD80"/>
  <c r="BJ80" s="1"/>
  <c r="BD81"/>
  <c r="BJ81" s="1"/>
  <c r="BD82"/>
  <c r="BJ82" s="1"/>
  <c r="BD83"/>
  <c r="BJ83" s="1"/>
  <c r="BD84"/>
  <c r="BJ84" s="1"/>
  <c r="BD85"/>
  <c r="BJ85" s="1"/>
  <c r="BD86"/>
  <c r="BJ86" s="1"/>
  <c r="BD87"/>
  <c r="BJ87" s="1"/>
  <c r="BD88"/>
  <c r="BJ88" s="1"/>
  <c r="BD89"/>
  <c r="BJ89" s="1"/>
  <c r="BD90"/>
  <c r="BJ90" s="1"/>
  <c r="BD91"/>
  <c r="BJ91" s="1"/>
  <c r="BD92"/>
  <c r="BJ92" s="1"/>
  <c r="BD93"/>
  <c r="BJ93" s="1"/>
  <c r="BD94"/>
  <c r="BJ94" s="1"/>
  <c r="BD95"/>
  <c r="BJ95" s="1"/>
  <c r="BD96"/>
  <c r="BJ96" s="1"/>
  <c r="BD97"/>
  <c r="BD98"/>
  <c r="BD99"/>
  <c r="BJ99" s="1"/>
  <c r="BD100"/>
  <c r="BD101"/>
  <c r="BD102"/>
  <c r="BJ102" s="1"/>
  <c r="BD103"/>
  <c r="BJ103" s="1"/>
  <c r="BD104"/>
  <c r="BJ104" s="1"/>
  <c r="BD105"/>
  <c r="BJ105" s="1"/>
  <c r="BD106"/>
  <c r="BJ106" s="1"/>
  <c r="BD107"/>
  <c r="BJ107" s="1"/>
  <c r="BD108"/>
  <c r="BD109"/>
  <c r="BJ109" s="1"/>
  <c r="BD110"/>
  <c r="BD111"/>
  <c r="BJ111" s="1"/>
  <c r="BD112"/>
  <c r="BJ112" s="1"/>
  <c r="BD113"/>
  <c r="BD114"/>
  <c r="BJ114" s="1"/>
  <c r="BD115"/>
  <c r="BD116"/>
  <c r="BD117"/>
  <c r="BJ117" s="1"/>
  <c r="BD118"/>
  <c r="BJ118" s="1"/>
  <c r="BD119"/>
  <c r="BJ119" s="1"/>
  <c r="BD120"/>
  <c r="BD121"/>
  <c r="BJ121" s="1"/>
  <c r="BD122"/>
  <c r="BJ122" s="1"/>
  <c r="BD123"/>
  <c r="BD124"/>
  <c r="BJ124" s="1"/>
  <c r="BD125"/>
  <c r="BJ125" s="1"/>
  <c r="BD126"/>
  <c r="BJ126" s="1"/>
  <c r="BD127"/>
  <c r="BJ127" s="1"/>
  <c r="BD128"/>
  <c r="BJ128" s="1"/>
  <c r="BD129"/>
  <c r="BJ129" s="1"/>
  <c r="BD130"/>
  <c r="BJ130" s="1"/>
  <c r="BD131"/>
  <c r="BJ131" s="1"/>
  <c r="BD132"/>
  <c r="BJ132" s="1"/>
  <c r="BD133"/>
  <c r="BJ133" s="1"/>
  <c r="BD134"/>
  <c r="BJ134" s="1"/>
  <c r="BD135"/>
  <c r="BJ135" s="1"/>
  <c r="BD136"/>
  <c r="BJ136" s="1"/>
  <c r="BD137"/>
  <c r="BJ137" s="1"/>
  <c r="BD138"/>
  <c r="BJ138" s="1"/>
  <c r="BD139"/>
  <c r="BD140"/>
  <c r="BD141"/>
  <c r="BD142"/>
  <c r="BJ142" s="1"/>
  <c r="BD143"/>
  <c r="BJ143" s="1"/>
  <c r="BD144"/>
  <c r="BJ144" s="1"/>
  <c r="BD145"/>
  <c r="BJ145" s="1"/>
  <c r="BD146"/>
  <c r="BJ146" s="1"/>
  <c r="BF146"/>
  <c r="BD147"/>
  <c r="BJ147" s="1"/>
  <c r="BF147"/>
  <c r="BD148"/>
  <c r="BJ148" s="1"/>
  <c r="BF148"/>
  <c r="BD149"/>
  <c r="BD150"/>
  <c r="BJ150" s="1"/>
  <c r="BD151"/>
  <c r="BD152"/>
  <c r="BD153"/>
  <c r="BJ153" s="1"/>
  <c r="BD154"/>
  <c r="BD155"/>
  <c r="BD156"/>
  <c r="BD157"/>
  <c r="BJ157" s="1"/>
  <c r="BD158"/>
  <c r="BJ158" s="1"/>
  <c r="BD159"/>
  <c r="BJ159" s="1"/>
  <c r="BD160"/>
  <c r="BJ160" s="1"/>
  <c r="BD161"/>
  <c r="BJ161" s="1"/>
  <c r="BD162"/>
  <c r="BJ162" s="1"/>
  <c r="BD163"/>
  <c r="BD164"/>
  <c r="BJ164" s="1"/>
  <c r="BD165"/>
  <c r="BJ165" s="1"/>
  <c r="BD166"/>
  <c r="BJ166" s="1"/>
  <c r="BD167"/>
  <c r="BD168"/>
  <c r="BJ168" s="1"/>
  <c r="BD169"/>
  <c r="BJ169" s="1"/>
  <c r="BD170"/>
  <c r="BJ170" s="1"/>
  <c r="BD171"/>
  <c r="BJ171" s="1"/>
  <c r="BD172"/>
  <c r="BD173"/>
  <c r="BD174"/>
  <c r="BD175"/>
  <c r="BJ175" s="1"/>
  <c r="BD176"/>
  <c r="BJ176" s="1"/>
  <c r="BD177"/>
  <c r="BJ177" s="1"/>
  <c r="BD178"/>
  <c r="BD179"/>
  <c r="BJ179" s="1"/>
  <c r="BD180"/>
  <c r="BD181"/>
  <c r="BD182"/>
  <c r="BJ182" s="1"/>
  <c r="BD183"/>
  <c r="BJ183" s="1"/>
  <c r="BD184"/>
  <c r="BJ184" s="1"/>
  <c r="BD185"/>
  <c r="BJ185" s="1"/>
  <c r="BD186"/>
  <c r="BJ186" s="1"/>
  <c r="BD187"/>
  <c r="BJ187" s="1"/>
  <c r="BD188"/>
  <c r="BJ188" s="1"/>
  <c r="BD189"/>
  <c r="BJ189" s="1"/>
  <c r="BD190"/>
  <c r="BD191"/>
  <c r="BJ191" s="1"/>
  <c r="BD192"/>
  <c r="BJ192" s="1"/>
  <c r="BD193"/>
  <c r="BJ193" s="1"/>
  <c r="BD194"/>
  <c r="BJ194" s="1"/>
  <c r="BD195"/>
  <c r="BJ195" s="1"/>
  <c r="BD196"/>
  <c r="BJ196" s="1"/>
  <c r="BD197"/>
  <c r="BJ197" s="1"/>
  <c r="BD198"/>
  <c r="BJ198" s="1"/>
  <c r="BD199"/>
  <c r="BJ199" s="1"/>
  <c r="BD200"/>
  <c r="BJ200" s="1"/>
  <c r="BD201"/>
  <c r="BJ201" s="1"/>
  <c r="BD202"/>
  <c r="BJ202" s="1"/>
  <c r="BD203"/>
  <c r="BJ203" s="1"/>
  <c r="BD204"/>
  <c r="BJ204" s="1"/>
  <c r="BD205"/>
  <c r="BJ205"/>
  <c r="BD206"/>
  <c r="BD207"/>
  <c r="BJ207" s="1"/>
  <c r="BD208"/>
  <c r="BD209"/>
  <c r="BJ209" s="1"/>
  <c r="BD210"/>
  <c r="BD211"/>
  <c r="BJ211" s="1"/>
  <c r="BD212"/>
  <c r="BD213"/>
  <c r="BJ213" s="1"/>
  <c r="BD214"/>
  <c r="BD215"/>
  <c r="BD216"/>
  <c r="BJ216" s="1"/>
  <c r="BD217"/>
  <c r="BJ217" s="1"/>
  <c r="BD218"/>
  <c r="BD219"/>
  <c r="BJ219" s="1"/>
  <c r="BD220"/>
  <c r="BD221"/>
  <c r="BD222"/>
  <c r="BJ222" s="1"/>
  <c r="BD223"/>
  <c r="BD224"/>
  <c r="BD225"/>
  <c r="BJ225" s="1"/>
  <c r="BD226"/>
  <c r="BJ226" s="1"/>
  <c r="BD227"/>
  <c r="BJ227" s="1"/>
  <c r="BD228"/>
  <c r="BJ228" s="1"/>
  <c r="BD229"/>
  <c r="BJ229" s="1"/>
  <c r="BD230"/>
  <c r="BJ230" s="1"/>
  <c r="BD231"/>
  <c r="BJ231" s="1"/>
  <c r="BD232"/>
  <c r="BJ232" s="1"/>
  <c r="BD233"/>
  <c r="BJ233" s="1"/>
  <c r="BD234"/>
  <c r="BJ234" s="1"/>
  <c r="BD235"/>
  <c r="BJ235" s="1"/>
  <c r="BD236"/>
  <c r="BJ236" s="1"/>
  <c r="BD237"/>
  <c r="BJ237" s="1"/>
  <c r="BD238"/>
  <c r="BJ238" s="1"/>
  <c r="BD239"/>
  <c r="BJ239" s="1"/>
  <c r="BD240"/>
  <c r="BJ240" s="1"/>
  <c r="BD241"/>
  <c r="BJ241" s="1"/>
  <c r="BD242"/>
  <c r="BJ242" s="1"/>
  <c r="BD243"/>
  <c r="BD244"/>
  <c r="BJ244" s="1"/>
  <c r="BD245"/>
  <c r="BJ245" s="1"/>
  <c r="BD246"/>
  <c r="BJ246" s="1"/>
  <c r="BD247"/>
  <c r="BJ247" s="1"/>
  <c r="BD248"/>
  <c r="BD249"/>
  <c r="BD250"/>
  <c r="BD251"/>
  <c r="BD252"/>
  <c r="BJ252" s="1"/>
  <c r="BD253"/>
  <c r="BD254"/>
  <c r="BD255"/>
  <c r="BJ255" s="1"/>
  <c r="BD256"/>
  <c r="BJ256" s="1"/>
  <c r="BD257"/>
  <c r="BD258"/>
  <c r="BJ258" s="1"/>
  <c r="BD259"/>
  <c r="BJ259" s="1"/>
  <c r="BD260"/>
  <c r="BD261"/>
  <c r="BJ261" s="1"/>
  <c r="BD262"/>
  <c r="BJ262" s="1"/>
  <c r="BD263"/>
  <c r="BD264"/>
  <c r="BD265"/>
  <c r="BD266"/>
  <c r="BJ266" s="1"/>
  <c r="BD267"/>
  <c r="BD268"/>
  <c r="BJ268" s="1"/>
  <c r="BD269"/>
  <c r="BD270"/>
  <c r="BD271"/>
  <c r="BJ271" s="1"/>
  <c r="BD272"/>
  <c r="BD273"/>
  <c r="BD274"/>
  <c r="BJ274" s="1"/>
  <c r="BD275"/>
  <c r="BD276"/>
  <c r="BJ276" s="1"/>
  <c r="BD277"/>
  <c r="BD278"/>
  <c r="BJ278"/>
  <c r="BD279"/>
  <c r="BD280"/>
  <c r="BJ280" s="1"/>
  <c r="BD281"/>
  <c r="BD282"/>
  <c r="BJ282" s="1"/>
  <c r="BD284"/>
  <c r="BJ284" s="1"/>
  <c r="BD285"/>
  <c r="BJ285" s="1"/>
  <c r="BD286"/>
  <c r="BD287"/>
  <c r="BJ287" s="1"/>
  <c r="BD288"/>
  <c r="BJ288" s="1"/>
  <c r="BD289"/>
  <c r="BD290"/>
  <c r="BD291"/>
  <c r="BJ291" s="1"/>
  <c r="BD292"/>
  <c r="BJ292" s="1"/>
  <c r="BD293"/>
  <c r="BJ293" s="1"/>
  <c r="BD294"/>
  <c r="BJ294" s="1"/>
  <c r="BD295"/>
  <c r="BD296"/>
  <c r="BD297"/>
  <c r="BD298"/>
  <c r="BD299"/>
  <c r="BJ299" s="1"/>
  <c r="BD300"/>
  <c r="BJ300" s="1"/>
  <c r="BD301"/>
  <c r="BJ301" s="1"/>
  <c r="BD302"/>
  <c r="BD303"/>
  <c r="BJ303" s="1"/>
  <c r="BD304"/>
  <c r="BJ304" s="1"/>
  <c r="BD305"/>
  <c r="BD306"/>
  <c r="BJ306" s="1"/>
  <c r="BD307"/>
  <c r="BD308"/>
  <c r="BD309"/>
  <c r="BJ309" s="1"/>
  <c r="BD310"/>
  <c r="BJ310" s="1"/>
  <c r="BD311"/>
  <c r="BD312"/>
  <c r="BJ312" s="1"/>
  <c r="BD313"/>
  <c r="BD314"/>
  <c r="BJ314" s="1"/>
  <c r="BD315"/>
  <c r="BJ315" s="1"/>
  <c r="BD316"/>
  <c r="BJ316" s="1"/>
  <c r="BD317"/>
  <c r="BJ317" s="1"/>
  <c r="BD318"/>
  <c r="BJ318" s="1"/>
  <c r="BD319"/>
  <c r="BJ319" s="1"/>
  <c r="BD320"/>
  <c r="BJ320" s="1"/>
  <c r="BD321"/>
  <c r="BJ321" s="1"/>
  <c r="BD322"/>
  <c r="BJ322" s="1"/>
  <c r="BF322"/>
  <c r="BD323"/>
  <c r="BJ323" s="1"/>
  <c r="BD324"/>
  <c r="BJ324" s="1"/>
  <c r="BD325"/>
  <c r="BJ325" s="1"/>
  <c r="BF325"/>
  <c r="BD326"/>
  <c r="BD327"/>
  <c r="BD328"/>
  <c r="BD329"/>
  <c r="BJ329" s="1"/>
  <c r="BD330"/>
  <c r="BJ330" s="1"/>
  <c r="BD331"/>
  <c r="BJ331" s="1"/>
  <c r="BD332"/>
  <c r="BJ332" s="1"/>
  <c r="BD333"/>
  <c r="BJ333" s="1"/>
  <c r="BD334"/>
  <c r="BJ334" s="1"/>
  <c r="BD335"/>
  <c r="BJ335" s="1"/>
  <c r="BD336"/>
  <c r="BJ336" s="1"/>
  <c r="BD337"/>
  <c r="BJ337" s="1"/>
  <c r="BD338"/>
  <c r="BJ338" s="1"/>
  <c r="BD340"/>
  <c r="BJ340" s="1"/>
  <c r="BD341"/>
  <c r="BJ341" s="1"/>
  <c r="BD342"/>
  <c r="BJ342" s="1"/>
  <c r="BD343"/>
  <c r="BJ343" s="1"/>
  <c r="BD344"/>
  <c r="BJ344" s="1"/>
  <c r="BD345"/>
  <c r="BJ345" s="1"/>
  <c r="BD346"/>
  <c r="BJ346" s="1"/>
  <c r="BD347"/>
  <c r="BJ347" s="1"/>
  <c r="BD348"/>
  <c r="BJ348" s="1"/>
  <c r="BD349"/>
  <c r="BD350"/>
  <c r="BJ350" s="1"/>
  <c r="BD351"/>
  <c r="BJ351" s="1"/>
  <c r="BD352"/>
  <c r="BJ352" s="1"/>
  <c r="BD353"/>
  <c r="BD354"/>
  <c r="BJ354" s="1"/>
  <c r="BD355"/>
  <c r="BJ355" s="1"/>
  <c r="BD356"/>
  <c r="BD357"/>
  <c r="BD358"/>
  <c r="BJ358" s="1"/>
  <c r="BD359"/>
  <c r="BJ359" s="1"/>
  <c r="BD360"/>
  <c r="BD361"/>
  <c r="BJ361" s="1"/>
  <c r="BD362"/>
  <c r="BJ362" s="1"/>
  <c r="BD15"/>
  <c r="GY15" s="1"/>
  <c r="BD16"/>
  <c r="GY16" s="1"/>
  <c r="BD18"/>
  <c r="BJ18" s="1"/>
  <c r="CJ169" i="22"/>
  <c r="CI169"/>
  <c r="CG169"/>
  <c r="CK169" s="1"/>
  <c r="CF169"/>
  <c r="CJ153"/>
  <c r="CI153"/>
  <c r="CG153"/>
  <c r="CK153" s="1"/>
  <c r="CF153"/>
  <c r="CJ137"/>
  <c r="CI137"/>
  <c r="CG137"/>
  <c r="CK137" s="1"/>
  <c r="CF137"/>
  <c r="CH121"/>
  <c r="CH171" s="1"/>
  <c r="CJ120"/>
  <c r="CL120" s="1"/>
  <c r="CI120"/>
  <c r="CG120"/>
  <c r="CF120"/>
  <c r="CJ104"/>
  <c r="CL104" s="1"/>
  <c r="CI104"/>
  <c r="CG104"/>
  <c r="CK104" s="1"/>
  <c r="CF104"/>
  <c r="CJ88"/>
  <c r="CI88"/>
  <c r="CG88"/>
  <c r="CK88" s="1"/>
  <c r="CF88"/>
  <c r="CJ72"/>
  <c r="CI72"/>
  <c r="CG72"/>
  <c r="CK72" s="1"/>
  <c r="CF72"/>
  <c r="CJ56"/>
  <c r="CL56" s="1"/>
  <c r="CI56"/>
  <c r="CG56"/>
  <c r="CK56" s="1"/>
  <c r="CF56"/>
  <c r="CJ40"/>
  <c r="CL40" s="1"/>
  <c r="CI40"/>
  <c r="CG40"/>
  <c r="CK40" s="1"/>
  <c r="CF40"/>
  <c r="CJ24"/>
  <c r="CI24"/>
  <c r="CG24"/>
  <c r="CK24" s="1"/>
  <c r="CF24"/>
  <c r="AV14" i="1"/>
  <c r="AV15"/>
  <c r="AV16"/>
  <c r="AV18"/>
  <c r="AV20"/>
  <c r="AV26"/>
  <c r="AV27"/>
  <c r="AV28"/>
  <c r="AV30"/>
  <c r="AV31"/>
  <c r="AV32"/>
  <c r="AV33"/>
  <c r="AV34"/>
  <c r="AV35"/>
  <c r="AV37"/>
  <c r="AV40"/>
  <c r="AV42"/>
  <c r="AV43"/>
  <c r="AV45"/>
  <c r="AV46"/>
  <c r="AV47"/>
  <c r="AV48"/>
  <c r="AV49"/>
  <c r="AV50"/>
  <c r="AV51"/>
  <c r="AV52"/>
  <c r="AV53"/>
  <c r="AV55"/>
  <c r="AV57"/>
  <c r="AV58"/>
  <c r="AV59"/>
  <c r="AV60"/>
  <c r="AV61"/>
  <c r="AV62"/>
  <c r="AV63"/>
  <c r="AV64"/>
  <c r="AV65"/>
  <c r="AV66"/>
  <c r="AV67"/>
  <c r="AV68"/>
  <c r="AV69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9"/>
  <c r="AV100"/>
  <c r="AV101"/>
  <c r="AV102"/>
  <c r="AV103"/>
  <c r="AV104"/>
  <c r="AV105"/>
  <c r="AV106"/>
  <c r="AV107"/>
  <c r="AV108"/>
  <c r="AV109"/>
  <c r="AV111"/>
  <c r="AV112"/>
  <c r="AV114"/>
  <c r="AV117"/>
  <c r="AV118"/>
  <c r="AV119"/>
  <c r="AV120"/>
  <c r="AV121"/>
  <c r="AV122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2"/>
  <c r="AV143"/>
  <c r="AV144"/>
  <c r="AV145"/>
  <c r="AV150"/>
  <c r="AV151"/>
  <c r="AV152"/>
  <c r="AV153"/>
  <c r="AV154"/>
  <c r="AV155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5"/>
  <c r="AV176"/>
  <c r="AV177"/>
  <c r="AV178"/>
  <c r="AV179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9"/>
  <c r="AV210"/>
  <c r="AV211"/>
  <c r="AV212"/>
  <c r="AV213"/>
  <c r="AV214"/>
  <c r="AV215"/>
  <c r="AV216"/>
  <c r="AV217"/>
  <c r="AV218"/>
  <c r="AV219"/>
  <c r="AV222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2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2"/>
  <c r="AV284"/>
  <c r="AV285"/>
  <c r="AV286"/>
  <c r="AV287"/>
  <c r="AV288"/>
  <c r="AV290"/>
  <c r="AV291"/>
  <c r="AV292"/>
  <c r="AV293"/>
  <c r="AV294"/>
  <c r="AV295"/>
  <c r="AV296"/>
  <c r="AV297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3"/>
  <c r="AV324"/>
  <c r="AV326"/>
  <c r="AV327"/>
  <c r="AV329"/>
  <c r="AV330"/>
  <c r="AV331"/>
  <c r="AV332"/>
  <c r="AV333"/>
  <c r="AV334"/>
  <c r="AV335"/>
  <c r="AV336"/>
  <c r="AV337"/>
  <c r="AV338"/>
  <c r="AV340"/>
  <c r="AV341"/>
  <c r="AV342"/>
  <c r="AV343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V360"/>
  <c r="AV361"/>
  <c r="AV362"/>
  <c r="AS22"/>
  <c r="AW22" s="1"/>
  <c r="AT22"/>
  <c r="AV22" s="1"/>
  <c r="AS23"/>
  <c r="AW23" s="1"/>
  <c r="AT23"/>
  <c r="AV23" s="1"/>
  <c r="AS24"/>
  <c r="AW24" s="1"/>
  <c r="AT24"/>
  <c r="AV24" s="1"/>
  <c r="AS25"/>
  <c r="AW25" s="1"/>
  <c r="AT25"/>
  <c r="AV25" s="1"/>
  <c r="AS26"/>
  <c r="AW26" s="1"/>
  <c r="AT26"/>
  <c r="AS27"/>
  <c r="AT27"/>
  <c r="AS28"/>
  <c r="AW28" s="1"/>
  <c r="AT28"/>
  <c r="AS29"/>
  <c r="AT29"/>
  <c r="AV29" s="1"/>
  <c r="AS30"/>
  <c r="AW30" s="1"/>
  <c r="AT30"/>
  <c r="AS31"/>
  <c r="AW31" s="1"/>
  <c r="AT31"/>
  <c r="AS32"/>
  <c r="AW32" s="1"/>
  <c r="AT32"/>
  <c r="AS33"/>
  <c r="AW33" s="1"/>
  <c r="AT33"/>
  <c r="AS34"/>
  <c r="AW34" s="1"/>
  <c r="AT34"/>
  <c r="AS35"/>
  <c r="AW35" s="1"/>
  <c r="AT35"/>
  <c r="AS36"/>
  <c r="AT36"/>
  <c r="AV36" s="1"/>
  <c r="AS37"/>
  <c r="AW37" s="1"/>
  <c r="AT37"/>
  <c r="AS40"/>
  <c r="AW40" s="1"/>
  <c r="AT40"/>
  <c r="AS41"/>
  <c r="AT41"/>
  <c r="AV41" s="1"/>
  <c r="AS42"/>
  <c r="AW42" s="1"/>
  <c r="AT42"/>
  <c r="AS43"/>
  <c r="AW43" s="1"/>
  <c r="AT43"/>
  <c r="AS44"/>
  <c r="AT44"/>
  <c r="AV44" s="1"/>
  <c r="AS45"/>
  <c r="AW45" s="1"/>
  <c r="AT45"/>
  <c r="AS46"/>
  <c r="AW46" s="1"/>
  <c r="AT46"/>
  <c r="AS47"/>
  <c r="AW47" s="1"/>
  <c r="AT47"/>
  <c r="AS48"/>
  <c r="AW48" s="1"/>
  <c r="AT48"/>
  <c r="AS49"/>
  <c r="AW49" s="1"/>
  <c r="AT49"/>
  <c r="AS50"/>
  <c r="AW50" s="1"/>
  <c r="AT50"/>
  <c r="AS51"/>
  <c r="AW51" s="1"/>
  <c r="AT51"/>
  <c r="AS52"/>
  <c r="AW52" s="1"/>
  <c r="AT52"/>
  <c r="AS53"/>
  <c r="AW53" s="1"/>
  <c r="AT53"/>
  <c r="AS54"/>
  <c r="AT54"/>
  <c r="AV54" s="1"/>
  <c r="AS55"/>
  <c r="AW55" s="1"/>
  <c r="AT55"/>
  <c r="AS56"/>
  <c r="AT56"/>
  <c r="AV56" s="1"/>
  <c r="AS57"/>
  <c r="AW57" s="1"/>
  <c r="AT57"/>
  <c r="AS58"/>
  <c r="AW58" s="1"/>
  <c r="AT58"/>
  <c r="AS59"/>
  <c r="AW59" s="1"/>
  <c r="AT59"/>
  <c r="AS60"/>
  <c r="AW60" s="1"/>
  <c r="AT60"/>
  <c r="AS61"/>
  <c r="AW61" s="1"/>
  <c r="AT61"/>
  <c r="AS62"/>
  <c r="AW62" s="1"/>
  <c r="AT62"/>
  <c r="AS63"/>
  <c r="AW63" s="1"/>
  <c r="AT63"/>
  <c r="AS64"/>
  <c r="AW64" s="1"/>
  <c r="AT64"/>
  <c r="AS65"/>
  <c r="AW65" s="1"/>
  <c r="AT65"/>
  <c r="AS66"/>
  <c r="AW66" s="1"/>
  <c r="AT66"/>
  <c r="AS67"/>
  <c r="AW67" s="1"/>
  <c r="AT67"/>
  <c r="AS68"/>
  <c r="AW68" s="1"/>
  <c r="AT68"/>
  <c r="AS69"/>
  <c r="AW69" s="1"/>
  <c r="AT69"/>
  <c r="AS71"/>
  <c r="AT71"/>
  <c r="AV71" s="1"/>
  <c r="AS72"/>
  <c r="AW72" s="1"/>
  <c r="AT72"/>
  <c r="AS73"/>
  <c r="AW73" s="1"/>
  <c r="AT73"/>
  <c r="AS74"/>
  <c r="AW74" s="1"/>
  <c r="AT74"/>
  <c r="AS75"/>
  <c r="AW75" s="1"/>
  <c r="AT75"/>
  <c r="AS76"/>
  <c r="AW76" s="1"/>
  <c r="AT76"/>
  <c r="AS77"/>
  <c r="AW77" s="1"/>
  <c r="AT77"/>
  <c r="AS78"/>
  <c r="AW78" s="1"/>
  <c r="AT78"/>
  <c r="AS79"/>
  <c r="AW79" s="1"/>
  <c r="AT79"/>
  <c r="AS80"/>
  <c r="AT80"/>
  <c r="AS81"/>
  <c r="AT81"/>
  <c r="AS82"/>
  <c r="AW82" s="1"/>
  <c r="AT82"/>
  <c r="AS83"/>
  <c r="AW83" s="1"/>
  <c r="AT83"/>
  <c r="AS84"/>
  <c r="AW84" s="1"/>
  <c r="AT84"/>
  <c r="AS85"/>
  <c r="AW85" s="1"/>
  <c r="AT85"/>
  <c r="AS86"/>
  <c r="AW86" s="1"/>
  <c r="AT86"/>
  <c r="AS87"/>
  <c r="AW87" s="1"/>
  <c r="AT87"/>
  <c r="AS88"/>
  <c r="AW88" s="1"/>
  <c r="AT88"/>
  <c r="AS89"/>
  <c r="AW89" s="1"/>
  <c r="AT89"/>
  <c r="AS90"/>
  <c r="AW90" s="1"/>
  <c r="AT90"/>
  <c r="AS91"/>
  <c r="AW91" s="1"/>
  <c r="AT91"/>
  <c r="AS92"/>
  <c r="AW92" s="1"/>
  <c r="AT92"/>
  <c r="AS93"/>
  <c r="AT93"/>
  <c r="AS94"/>
  <c r="AW94" s="1"/>
  <c r="AT94"/>
  <c r="AS95"/>
  <c r="AW95" s="1"/>
  <c r="AT95"/>
  <c r="AS96"/>
  <c r="AW96" s="1"/>
  <c r="AT96"/>
  <c r="AS97"/>
  <c r="AW97" s="1"/>
  <c r="AT97"/>
  <c r="AV97" s="1"/>
  <c r="AS98"/>
  <c r="AT98"/>
  <c r="AV98" s="1"/>
  <c r="AS99"/>
  <c r="AW99" s="1"/>
  <c r="AT99"/>
  <c r="AS100"/>
  <c r="AT100"/>
  <c r="AS101"/>
  <c r="AW101" s="1"/>
  <c r="AT101"/>
  <c r="AS102"/>
  <c r="AW102" s="1"/>
  <c r="AT102"/>
  <c r="AS103"/>
  <c r="AW103" s="1"/>
  <c r="AT103"/>
  <c r="AS104"/>
  <c r="AW104" s="1"/>
  <c r="AT104"/>
  <c r="AS105"/>
  <c r="AW105" s="1"/>
  <c r="AT105"/>
  <c r="AS106"/>
  <c r="AW106" s="1"/>
  <c r="AT106"/>
  <c r="AS107"/>
  <c r="AW107" s="1"/>
  <c r="AT107"/>
  <c r="AS108"/>
  <c r="AW108" s="1"/>
  <c r="AT108"/>
  <c r="AS109"/>
  <c r="AW109" s="1"/>
  <c r="AT109"/>
  <c r="AS110"/>
  <c r="AW110" s="1"/>
  <c r="AT110"/>
  <c r="AV110" s="1"/>
  <c r="AS111"/>
  <c r="AW111" s="1"/>
  <c r="AT111"/>
  <c r="AS112"/>
  <c r="AW112" s="1"/>
  <c r="AT112"/>
  <c r="AS113"/>
  <c r="AT113"/>
  <c r="AV113" s="1"/>
  <c r="AS114"/>
  <c r="AW114" s="1"/>
  <c r="AT114"/>
  <c r="AS115"/>
  <c r="AT115"/>
  <c r="AV115" s="1"/>
  <c r="AS116"/>
  <c r="AT116"/>
  <c r="AV116" s="1"/>
  <c r="AS117"/>
  <c r="AW117" s="1"/>
  <c r="AT117"/>
  <c r="AS118"/>
  <c r="AW118" s="1"/>
  <c r="AT118"/>
  <c r="AS119"/>
  <c r="AW119" s="1"/>
  <c r="AT119"/>
  <c r="AS120"/>
  <c r="AW120" s="1"/>
  <c r="AT120"/>
  <c r="AS121"/>
  <c r="AW121" s="1"/>
  <c r="AT121"/>
  <c r="AS122"/>
  <c r="AW122" s="1"/>
  <c r="AT122"/>
  <c r="AS123"/>
  <c r="AW123" s="1"/>
  <c r="AT123"/>
  <c r="AV123" s="1"/>
  <c r="AS124"/>
  <c r="AW124" s="1"/>
  <c r="AT124"/>
  <c r="AS125"/>
  <c r="AW125" s="1"/>
  <c r="AT125"/>
  <c r="AS126"/>
  <c r="AW126" s="1"/>
  <c r="AT126"/>
  <c r="AS127"/>
  <c r="AW127" s="1"/>
  <c r="AT127"/>
  <c r="AS128"/>
  <c r="AW128" s="1"/>
  <c r="AT128"/>
  <c r="AS129"/>
  <c r="AW129" s="1"/>
  <c r="AT129"/>
  <c r="AS130"/>
  <c r="AW130" s="1"/>
  <c r="AT130"/>
  <c r="AS131"/>
  <c r="AW131" s="1"/>
  <c r="AT131"/>
  <c r="AS132"/>
  <c r="AW132" s="1"/>
  <c r="AT132"/>
  <c r="AS133"/>
  <c r="AW133" s="1"/>
  <c r="AT133"/>
  <c r="AS134"/>
  <c r="AW134" s="1"/>
  <c r="AT134"/>
  <c r="AS135"/>
  <c r="AW135" s="1"/>
  <c r="AT135"/>
  <c r="AS136"/>
  <c r="AW136" s="1"/>
  <c r="AT136"/>
  <c r="AS137"/>
  <c r="AW137" s="1"/>
  <c r="AT137"/>
  <c r="AS138"/>
  <c r="AW138" s="1"/>
  <c r="AT138"/>
  <c r="AS139"/>
  <c r="AW139" s="1"/>
  <c r="AT139"/>
  <c r="AS140"/>
  <c r="AW140" s="1"/>
  <c r="AT140"/>
  <c r="AS141"/>
  <c r="AW141" s="1"/>
  <c r="AT141"/>
  <c r="AV141" s="1"/>
  <c r="AS142"/>
  <c r="AT142"/>
  <c r="AS143"/>
  <c r="AW143" s="1"/>
  <c r="AT143"/>
  <c r="AS144"/>
  <c r="AW144" s="1"/>
  <c r="AT144"/>
  <c r="AS145"/>
  <c r="AW145" s="1"/>
  <c r="AT145"/>
  <c r="AS149"/>
  <c r="AT149"/>
  <c r="AV149" s="1"/>
  <c r="AS150"/>
  <c r="AW150" s="1"/>
  <c r="AT150"/>
  <c r="AS151"/>
  <c r="AW151" s="1"/>
  <c r="AT151"/>
  <c r="AS152"/>
  <c r="AW152" s="1"/>
  <c r="AT152"/>
  <c r="AS153"/>
  <c r="AW153" s="1"/>
  <c r="AT153"/>
  <c r="AS154"/>
  <c r="AW154" s="1"/>
  <c r="AT154"/>
  <c r="AS155"/>
  <c r="AW155" s="1"/>
  <c r="AT155"/>
  <c r="AS156"/>
  <c r="AW156" s="1"/>
  <c r="AT156"/>
  <c r="AV156" s="1"/>
  <c r="AS157"/>
  <c r="AW157" s="1"/>
  <c r="AT157"/>
  <c r="AS158"/>
  <c r="AW158" s="1"/>
  <c r="AT158"/>
  <c r="AS159"/>
  <c r="AW159" s="1"/>
  <c r="AT159"/>
  <c r="AS160"/>
  <c r="AW160" s="1"/>
  <c r="AT160"/>
  <c r="AS161"/>
  <c r="AW161" s="1"/>
  <c r="AT161"/>
  <c r="AS162"/>
  <c r="AW162" s="1"/>
  <c r="AT162"/>
  <c r="AS163"/>
  <c r="AW163" s="1"/>
  <c r="AT163"/>
  <c r="AS164"/>
  <c r="AW164" s="1"/>
  <c r="AT164"/>
  <c r="AS165"/>
  <c r="AW165" s="1"/>
  <c r="AT165"/>
  <c r="AS166"/>
  <c r="AW166" s="1"/>
  <c r="AT166"/>
  <c r="AS167"/>
  <c r="AW167" s="1"/>
  <c r="AT167"/>
  <c r="AS168"/>
  <c r="AW168" s="1"/>
  <c r="AT168"/>
  <c r="AS169"/>
  <c r="AW169" s="1"/>
  <c r="AT169"/>
  <c r="AS170"/>
  <c r="AW170" s="1"/>
  <c r="AT170"/>
  <c r="AS171"/>
  <c r="AW171" s="1"/>
  <c r="AT171"/>
  <c r="AS172"/>
  <c r="AW172" s="1"/>
  <c r="AT172"/>
  <c r="AS173"/>
  <c r="AW173" s="1"/>
  <c r="AT173"/>
  <c r="AS174"/>
  <c r="AT174"/>
  <c r="AV174" s="1"/>
  <c r="AS175"/>
  <c r="AW175" s="1"/>
  <c r="AT175"/>
  <c r="AS176"/>
  <c r="AW176" s="1"/>
  <c r="AT176"/>
  <c r="AS177"/>
  <c r="AW177" s="1"/>
  <c r="AT177"/>
  <c r="AS178"/>
  <c r="AW178" s="1"/>
  <c r="AT178"/>
  <c r="AS179"/>
  <c r="AW179" s="1"/>
  <c r="AT179"/>
  <c r="AS180"/>
  <c r="AW180" s="1"/>
  <c r="AT180"/>
  <c r="AV180" s="1"/>
  <c r="AS181"/>
  <c r="AW181" s="1"/>
  <c r="AT181"/>
  <c r="AV181" s="1"/>
  <c r="AS182"/>
  <c r="AW182" s="1"/>
  <c r="AT182"/>
  <c r="AS183"/>
  <c r="AW183" s="1"/>
  <c r="AT183"/>
  <c r="AS184"/>
  <c r="AW184" s="1"/>
  <c r="AT184"/>
  <c r="AS185"/>
  <c r="AW185" s="1"/>
  <c r="AT185"/>
  <c r="AS186"/>
  <c r="AW186" s="1"/>
  <c r="AT186"/>
  <c r="AS187"/>
  <c r="AW187" s="1"/>
  <c r="AT187"/>
  <c r="AS188"/>
  <c r="AW188" s="1"/>
  <c r="AT188"/>
  <c r="AS189"/>
  <c r="AW189" s="1"/>
  <c r="AT189"/>
  <c r="AS190"/>
  <c r="AW190" s="1"/>
  <c r="AT190"/>
  <c r="AS191"/>
  <c r="AW191" s="1"/>
  <c r="AT191"/>
  <c r="AS192"/>
  <c r="AW192" s="1"/>
  <c r="AT192"/>
  <c r="AS193"/>
  <c r="AW193" s="1"/>
  <c r="AT193"/>
  <c r="AS194"/>
  <c r="AW194" s="1"/>
  <c r="AT194"/>
  <c r="AS195"/>
  <c r="AW195" s="1"/>
  <c r="AT195"/>
  <c r="AS196"/>
  <c r="AW196" s="1"/>
  <c r="AT196"/>
  <c r="AS197"/>
  <c r="AW197" s="1"/>
  <c r="AT197"/>
  <c r="AS198"/>
  <c r="AW198" s="1"/>
  <c r="AT198"/>
  <c r="AS199"/>
  <c r="AW199" s="1"/>
  <c r="AT199"/>
  <c r="AS200"/>
  <c r="AW200" s="1"/>
  <c r="AT200"/>
  <c r="AS201"/>
  <c r="AW201" s="1"/>
  <c r="AT201"/>
  <c r="AS202"/>
  <c r="AW202" s="1"/>
  <c r="AT202"/>
  <c r="AS203"/>
  <c r="AW203" s="1"/>
  <c r="AT203"/>
  <c r="AS204"/>
  <c r="AW204" s="1"/>
  <c r="AT204"/>
  <c r="AS205"/>
  <c r="AW205" s="1"/>
  <c r="AT205"/>
  <c r="AS206"/>
  <c r="AW206" s="1"/>
  <c r="AT206"/>
  <c r="AS207"/>
  <c r="AW207" s="1"/>
  <c r="AT207"/>
  <c r="AS208"/>
  <c r="AW208" s="1"/>
  <c r="AT208"/>
  <c r="AV208" s="1"/>
  <c r="AS209"/>
  <c r="AW209" s="1"/>
  <c r="AT209"/>
  <c r="AS210"/>
  <c r="AW210" s="1"/>
  <c r="AT210"/>
  <c r="AS211"/>
  <c r="AW211" s="1"/>
  <c r="AT211"/>
  <c r="AS212"/>
  <c r="AW212" s="1"/>
  <c r="AT212"/>
  <c r="AS213"/>
  <c r="AW213" s="1"/>
  <c r="AT213"/>
  <c r="AS214"/>
  <c r="AW214" s="1"/>
  <c r="AT214"/>
  <c r="AS215"/>
  <c r="AW215" s="1"/>
  <c r="AT215"/>
  <c r="AS216"/>
  <c r="AW216" s="1"/>
  <c r="AT216"/>
  <c r="AS217"/>
  <c r="AW217" s="1"/>
  <c r="AT217"/>
  <c r="AS218"/>
  <c r="AW218" s="1"/>
  <c r="AT218"/>
  <c r="AS219"/>
  <c r="AW219" s="1"/>
  <c r="AT219"/>
  <c r="AS220"/>
  <c r="AW220" s="1"/>
  <c r="AT220"/>
  <c r="AV220" s="1"/>
  <c r="AS221"/>
  <c r="AT221"/>
  <c r="AV221" s="1"/>
  <c r="AS222"/>
  <c r="AW222" s="1"/>
  <c r="AT222"/>
  <c r="AS223"/>
  <c r="AW223" s="1"/>
  <c r="AT223"/>
  <c r="AV223" s="1"/>
  <c r="AS224"/>
  <c r="AW224" s="1"/>
  <c r="AT224"/>
  <c r="AS225"/>
  <c r="AW225" s="1"/>
  <c r="AT225"/>
  <c r="AS226"/>
  <c r="AW226" s="1"/>
  <c r="AT226"/>
  <c r="AS227"/>
  <c r="AW227" s="1"/>
  <c r="AT227"/>
  <c r="AS228"/>
  <c r="AW228" s="1"/>
  <c r="AT228"/>
  <c r="AS229"/>
  <c r="AW229" s="1"/>
  <c r="AT229"/>
  <c r="AS230"/>
  <c r="AW230" s="1"/>
  <c r="AT230"/>
  <c r="AS231"/>
  <c r="AW231" s="1"/>
  <c r="AT231"/>
  <c r="AS232"/>
  <c r="AW232" s="1"/>
  <c r="AT232"/>
  <c r="AS233"/>
  <c r="AW233" s="1"/>
  <c r="AT233"/>
  <c r="AS234"/>
  <c r="AW234" s="1"/>
  <c r="AT234"/>
  <c r="AS235"/>
  <c r="AW235" s="1"/>
  <c r="AT235"/>
  <c r="AS236"/>
  <c r="AW236" s="1"/>
  <c r="AT236"/>
  <c r="AS237"/>
  <c r="AW237" s="1"/>
  <c r="AT237"/>
  <c r="AS238"/>
  <c r="AW238" s="1"/>
  <c r="AT238"/>
  <c r="AS239"/>
  <c r="AW239" s="1"/>
  <c r="AT239"/>
  <c r="AS240"/>
  <c r="AW240" s="1"/>
  <c r="AT240"/>
  <c r="AS241"/>
  <c r="AW241" s="1"/>
  <c r="AT241"/>
  <c r="AS242"/>
  <c r="AW242" s="1"/>
  <c r="AT242"/>
  <c r="AS243"/>
  <c r="AW243" s="1"/>
  <c r="AT243"/>
  <c r="AS244"/>
  <c r="AT244"/>
  <c r="AS245"/>
  <c r="AT245"/>
  <c r="AS246"/>
  <c r="AW246" s="1"/>
  <c r="AT246"/>
  <c r="AS247"/>
  <c r="AT247"/>
  <c r="AS248"/>
  <c r="AW248" s="1"/>
  <c r="AT248"/>
  <c r="AS249"/>
  <c r="AW249" s="1"/>
  <c r="AT249"/>
  <c r="AS250"/>
  <c r="AW250" s="1"/>
  <c r="AT250"/>
  <c r="AS251"/>
  <c r="AW251" s="1"/>
  <c r="AT251"/>
  <c r="AV251" s="1"/>
  <c r="AS252"/>
  <c r="AW252" s="1"/>
  <c r="AT252"/>
  <c r="AS253"/>
  <c r="AW253" s="1"/>
  <c r="AT253"/>
  <c r="AV253" s="1"/>
  <c r="AS254"/>
  <c r="AW254" s="1"/>
  <c r="AT254"/>
  <c r="AV254" s="1"/>
  <c r="AS255"/>
  <c r="AW255" s="1"/>
  <c r="AT255"/>
  <c r="AS256"/>
  <c r="AW256" s="1"/>
  <c r="AT256"/>
  <c r="AS257"/>
  <c r="AW257" s="1"/>
  <c r="AT257"/>
  <c r="AS258"/>
  <c r="AW258" s="1"/>
  <c r="AT258"/>
  <c r="AS259"/>
  <c r="AW259" s="1"/>
  <c r="AT259"/>
  <c r="AS260"/>
  <c r="AW260" s="1"/>
  <c r="AT260"/>
  <c r="AS261"/>
  <c r="AW261" s="1"/>
  <c r="AT261"/>
  <c r="AS262"/>
  <c r="AW262" s="1"/>
  <c r="AT262"/>
  <c r="AS263"/>
  <c r="AT263"/>
  <c r="AS264"/>
  <c r="AW264" s="1"/>
  <c r="AT264"/>
  <c r="AS265"/>
  <c r="AW265" s="1"/>
  <c r="AT265"/>
  <c r="AS266"/>
  <c r="AW266" s="1"/>
  <c r="AT266"/>
  <c r="AS267"/>
  <c r="AW267" s="1"/>
  <c r="AT267"/>
  <c r="AS268"/>
  <c r="AW268" s="1"/>
  <c r="AT268"/>
  <c r="AS269"/>
  <c r="AW269" s="1"/>
  <c r="AT269"/>
  <c r="AS270"/>
  <c r="AW270" s="1"/>
  <c r="AT270"/>
  <c r="AS271"/>
  <c r="AW271" s="1"/>
  <c r="AT271"/>
  <c r="AS272"/>
  <c r="AW272" s="1"/>
  <c r="AT272"/>
  <c r="AS273"/>
  <c r="AW273" s="1"/>
  <c r="AT273"/>
  <c r="AS274"/>
  <c r="AW274" s="1"/>
  <c r="AT274"/>
  <c r="AS275"/>
  <c r="AW275" s="1"/>
  <c r="AT275"/>
  <c r="AS276"/>
  <c r="AT276"/>
  <c r="AS277"/>
  <c r="AW277" s="1"/>
  <c r="AT277"/>
  <c r="AS278"/>
  <c r="AW278" s="1"/>
  <c r="AT278"/>
  <c r="AS279"/>
  <c r="AW279" s="1"/>
  <c r="AT279"/>
  <c r="AS280"/>
  <c r="AW280" s="1"/>
  <c r="AT280"/>
  <c r="AS281"/>
  <c r="AT281"/>
  <c r="AV281" s="1"/>
  <c r="AS282"/>
  <c r="AW282" s="1"/>
  <c r="AT282"/>
  <c r="AS284"/>
  <c r="AW284" s="1"/>
  <c r="AT284"/>
  <c r="AS285"/>
  <c r="AT285"/>
  <c r="AS286"/>
  <c r="AW286" s="1"/>
  <c r="AT286"/>
  <c r="AS287"/>
  <c r="AW287" s="1"/>
  <c r="AT287"/>
  <c r="AS288"/>
  <c r="AW288" s="1"/>
  <c r="AT288"/>
  <c r="AS289"/>
  <c r="AW289" s="1"/>
  <c r="AT289"/>
  <c r="AV289" s="1"/>
  <c r="AS290"/>
  <c r="AT290"/>
  <c r="AS291"/>
  <c r="AW291" s="1"/>
  <c r="AT291"/>
  <c r="AS292"/>
  <c r="AW292" s="1"/>
  <c r="AT292"/>
  <c r="AS293"/>
  <c r="AW293" s="1"/>
  <c r="AT293"/>
  <c r="AS294"/>
  <c r="AW294" s="1"/>
  <c r="AT294"/>
  <c r="AS295"/>
  <c r="AW295" s="1"/>
  <c r="AT295"/>
  <c r="AS296"/>
  <c r="AW296" s="1"/>
  <c r="AT296"/>
  <c r="AS297"/>
  <c r="AW297" s="1"/>
  <c r="AT297"/>
  <c r="AS298"/>
  <c r="AT298"/>
  <c r="AV298" s="1"/>
  <c r="AS299"/>
  <c r="AW299" s="1"/>
  <c r="AT299"/>
  <c r="AS300"/>
  <c r="AW300" s="1"/>
  <c r="AT300"/>
  <c r="AS301"/>
  <c r="AW301" s="1"/>
  <c r="AT301"/>
  <c r="AS302"/>
  <c r="AW302" s="1"/>
  <c r="AT302"/>
  <c r="AS303"/>
  <c r="AW303" s="1"/>
  <c r="AT303"/>
  <c r="AS304"/>
  <c r="AW304" s="1"/>
  <c r="AT304"/>
  <c r="AS305"/>
  <c r="AW305" s="1"/>
  <c r="AT305"/>
  <c r="AS306"/>
  <c r="AW306" s="1"/>
  <c r="AT306"/>
  <c r="AS307"/>
  <c r="AW307" s="1"/>
  <c r="AT307"/>
  <c r="AS308"/>
  <c r="AW308" s="1"/>
  <c r="AT308"/>
  <c r="AS309"/>
  <c r="AW309" s="1"/>
  <c r="AT309"/>
  <c r="AS310"/>
  <c r="AW310" s="1"/>
  <c r="AT310"/>
  <c r="AS311"/>
  <c r="AW311" s="1"/>
  <c r="AT311"/>
  <c r="AS312"/>
  <c r="AW312" s="1"/>
  <c r="AT312"/>
  <c r="AS313"/>
  <c r="AW313" s="1"/>
  <c r="AT313"/>
  <c r="AS314"/>
  <c r="AW314" s="1"/>
  <c r="AT314"/>
  <c r="AS315"/>
  <c r="AW315" s="1"/>
  <c r="AT315"/>
  <c r="AS316"/>
  <c r="AW316" s="1"/>
  <c r="AT316"/>
  <c r="AS317"/>
  <c r="AW317" s="1"/>
  <c r="AT317"/>
  <c r="AS318"/>
  <c r="AW318" s="1"/>
  <c r="AT318"/>
  <c r="AS319"/>
  <c r="AW319" s="1"/>
  <c r="AT319"/>
  <c r="AS320"/>
  <c r="AW320" s="1"/>
  <c r="AT320"/>
  <c r="AS321"/>
  <c r="AW321" s="1"/>
  <c r="AT321"/>
  <c r="AS323"/>
  <c r="AW323" s="1"/>
  <c r="AT323"/>
  <c r="AS324"/>
  <c r="AT324"/>
  <c r="BF324" s="1"/>
  <c r="AS326"/>
  <c r="AW326" s="1"/>
  <c r="AT326"/>
  <c r="AS327"/>
  <c r="AW327" s="1"/>
  <c r="AT327"/>
  <c r="AS328"/>
  <c r="AW328" s="1"/>
  <c r="AT328"/>
  <c r="AV328" s="1"/>
  <c r="AS329"/>
  <c r="AW329" s="1"/>
  <c r="AT329"/>
  <c r="AS330"/>
  <c r="AW330" s="1"/>
  <c r="AT330"/>
  <c r="AS331"/>
  <c r="AW331" s="1"/>
  <c r="AT331"/>
  <c r="AS332"/>
  <c r="AT332"/>
  <c r="BF332" s="1"/>
  <c r="AS333"/>
  <c r="AW333" s="1"/>
  <c r="AT333"/>
  <c r="BF333" s="1"/>
  <c r="AS334"/>
  <c r="AW334" s="1"/>
  <c r="AT334"/>
  <c r="AS335"/>
  <c r="AW335" s="1"/>
  <c r="AT335"/>
  <c r="AS336"/>
  <c r="AW336" s="1"/>
  <c r="AT336"/>
  <c r="AS337"/>
  <c r="AW337" s="1"/>
  <c r="AT337"/>
  <c r="AS338"/>
  <c r="AW338" s="1"/>
  <c r="AT338"/>
  <c r="AS340"/>
  <c r="AW340" s="1"/>
  <c r="AT340"/>
  <c r="AS341"/>
  <c r="AW341" s="1"/>
  <c r="AT341"/>
  <c r="AS342"/>
  <c r="AW342" s="1"/>
  <c r="AT342"/>
  <c r="AS343"/>
  <c r="AW343" s="1"/>
  <c r="AT343"/>
  <c r="AS344"/>
  <c r="AW344" s="1"/>
  <c r="AT344"/>
  <c r="AS345"/>
  <c r="AW345" s="1"/>
  <c r="AT345"/>
  <c r="AS346"/>
  <c r="AW346" s="1"/>
  <c r="AT346"/>
  <c r="AS347"/>
  <c r="AW347" s="1"/>
  <c r="AT347"/>
  <c r="AS348"/>
  <c r="AW348" s="1"/>
  <c r="AT348"/>
  <c r="AS349"/>
  <c r="AW349" s="1"/>
  <c r="AT349"/>
  <c r="AS350"/>
  <c r="AW350" s="1"/>
  <c r="AT350"/>
  <c r="AS351"/>
  <c r="AW351" s="1"/>
  <c r="AT351"/>
  <c r="AS352"/>
  <c r="AW352" s="1"/>
  <c r="AT352"/>
  <c r="AS353"/>
  <c r="AW353" s="1"/>
  <c r="AT353"/>
  <c r="AS354"/>
  <c r="AW354" s="1"/>
  <c r="AT354"/>
  <c r="AS355"/>
  <c r="AW355" s="1"/>
  <c r="AT355"/>
  <c r="AS356"/>
  <c r="AW356" s="1"/>
  <c r="AT356"/>
  <c r="AS357"/>
  <c r="AW357" s="1"/>
  <c r="AT357"/>
  <c r="AS358"/>
  <c r="AW358" s="1"/>
  <c r="AT358"/>
  <c r="AS359"/>
  <c r="AW359" s="1"/>
  <c r="AT359"/>
  <c r="AS360"/>
  <c r="AW360" s="1"/>
  <c r="AT360"/>
  <c r="AS361"/>
  <c r="AW361" s="1"/>
  <c r="AT361"/>
  <c r="AS362"/>
  <c r="AW362" s="1"/>
  <c r="AT362"/>
  <c r="AS363"/>
  <c r="AT363"/>
  <c r="AS364"/>
  <c r="AT364"/>
  <c r="AS365"/>
  <c r="AT365"/>
  <c r="AS366"/>
  <c r="AT366"/>
  <c r="AS367"/>
  <c r="AT367"/>
  <c r="AS368"/>
  <c r="AT368"/>
  <c r="AS369"/>
  <c r="AT369"/>
  <c r="AS370"/>
  <c r="AT370"/>
  <c r="AS371"/>
  <c r="AT371"/>
  <c r="AS372"/>
  <c r="AT372"/>
  <c r="AS373"/>
  <c r="AT373"/>
  <c r="AS374"/>
  <c r="AT374"/>
  <c r="AS375"/>
  <c r="AT375"/>
  <c r="AS376"/>
  <c r="AT376"/>
  <c r="AS377"/>
  <c r="AT377"/>
  <c r="AS378"/>
  <c r="AT378"/>
  <c r="AS379"/>
  <c r="AT379"/>
  <c r="AS380"/>
  <c r="AT380"/>
  <c r="AS381"/>
  <c r="AT381"/>
  <c r="AS382"/>
  <c r="AT382"/>
  <c r="AS383"/>
  <c r="AT383"/>
  <c r="AS384"/>
  <c r="AT384"/>
  <c r="AS385"/>
  <c r="AT385"/>
  <c r="AS386"/>
  <c r="AT386"/>
  <c r="AS387"/>
  <c r="AT387"/>
  <c r="AS388"/>
  <c r="AT388"/>
  <c r="AS389"/>
  <c r="AT389"/>
  <c r="AS390"/>
  <c r="AT390"/>
  <c r="AS391"/>
  <c r="AT391"/>
  <c r="AS392"/>
  <c r="AT392"/>
  <c r="AS393"/>
  <c r="AT393"/>
  <c r="AS394"/>
  <c r="AT394"/>
  <c r="AS395"/>
  <c r="AT395"/>
  <c r="AS396"/>
  <c r="AT396"/>
  <c r="AS397"/>
  <c r="AT397"/>
  <c r="AS398"/>
  <c r="AT398"/>
  <c r="AS399"/>
  <c r="AT399"/>
  <c r="AS400"/>
  <c r="AT400"/>
  <c r="AS401"/>
  <c r="AT401"/>
  <c r="AS402"/>
  <c r="AT402"/>
  <c r="AS403"/>
  <c r="AT403"/>
  <c r="AS404"/>
  <c r="AT404"/>
  <c r="AS405"/>
  <c r="AT405"/>
  <c r="AS406"/>
  <c r="AT406"/>
  <c r="AS407"/>
  <c r="AT407"/>
  <c r="AS408"/>
  <c r="AT408"/>
  <c r="AS409"/>
  <c r="AT409"/>
  <c r="AS410"/>
  <c r="AT410"/>
  <c r="AS411"/>
  <c r="AT411"/>
  <c r="AS412"/>
  <c r="AT412"/>
  <c r="AS413"/>
  <c r="AT413"/>
  <c r="AS414"/>
  <c r="AT414"/>
  <c r="AS415"/>
  <c r="AT415"/>
  <c r="AS416"/>
  <c r="AT416"/>
  <c r="AS417"/>
  <c r="AT417"/>
  <c r="AS418"/>
  <c r="AT418"/>
  <c r="AS419"/>
  <c r="AT419"/>
  <c r="AS420"/>
  <c r="AT420"/>
  <c r="AS421"/>
  <c r="AT421"/>
  <c r="AS422"/>
  <c r="AT422"/>
  <c r="AS423"/>
  <c r="AT423"/>
  <c r="AS424"/>
  <c r="AT424"/>
  <c r="AS425"/>
  <c r="AT425"/>
  <c r="AS426"/>
  <c r="AT426"/>
  <c r="AS427"/>
  <c r="AT427"/>
  <c r="AS428"/>
  <c r="AT428"/>
  <c r="AS429"/>
  <c r="AT429"/>
  <c r="AS430"/>
  <c r="AT430"/>
  <c r="AS431"/>
  <c r="AT431"/>
  <c r="AS432"/>
  <c r="AT432"/>
  <c r="AS433"/>
  <c r="AT433"/>
  <c r="AS434"/>
  <c r="AT434"/>
  <c r="AS435"/>
  <c r="AT435"/>
  <c r="AS436"/>
  <c r="AT436"/>
  <c r="AS437"/>
  <c r="AT437"/>
  <c r="AS438"/>
  <c r="AT438"/>
  <c r="AS439"/>
  <c r="AT439"/>
  <c r="AS440"/>
  <c r="AT440"/>
  <c r="AS441"/>
  <c r="AT441"/>
  <c r="AS442"/>
  <c r="AT442"/>
  <c r="AS443"/>
  <c r="AT443"/>
  <c r="AS444"/>
  <c r="AT444"/>
  <c r="AS445"/>
  <c r="AT445"/>
  <c r="AS446"/>
  <c r="AT446"/>
  <c r="AS14"/>
  <c r="AW14" s="1"/>
  <c r="AT14"/>
  <c r="AS15"/>
  <c r="AW15" s="1"/>
  <c r="AT15"/>
  <c r="BF15" s="1"/>
  <c r="AS16"/>
  <c r="AW16" s="1"/>
  <c r="AT16"/>
  <c r="BF16" s="1"/>
  <c r="AS18"/>
  <c r="AW18" s="1"/>
  <c r="AT18"/>
  <c r="AS19"/>
  <c r="AT19"/>
  <c r="AV19" s="1"/>
  <c r="AS20"/>
  <c r="AW20" s="1"/>
  <c r="AT20"/>
  <c r="AS21"/>
  <c r="AW21" s="1"/>
  <c r="AT21"/>
  <c r="AV21" s="1"/>
  <c r="AT13"/>
  <c r="AS13"/>
  <c r="BU104" i="22"/>
  <c r="BW104" s="1"/>
  <c r="BT104"/>
  <c r="BR104"/>
  <c r="BQ104"/>
  <c r="BB13" i="1"/>
  <c r="AV13"/>
  <c r="CQ446" l="1"/>
  <c r="CQ442"/>
  <c r="CQ438"/>
  <c r="CQ434"/>
  <c r="CQ430"/>
  <c r="CQ426"/>
  <c r="CS75"/>
  <c r="CT75" s="1"/>
  <c r="CU75" s="1"/>
  <c r="CR168"/>
  <c r="CR170"/>
  <c r="CT170" s="1"/>
  <c r="CU170" s="1"/>
  <c r="CQ444"/>
  <c r="CQ440"/>
  <c r="CQ436"/>
  <c r="CQ432"/>
  <c r="CQ428"/>
  <c r="CQ424"/>
  <c r="CQ420"/>
  <c r="CQ416"/>
  <c r="CQ412"/>
  <c r="CT358"/>
  <c r="CU358" s="1"/>
  <c r="BE324"/>
  <c r="BW202"/>
  <c r="BW190"/>
  <c r="BW339" i="22"/>
  <c r="CQ310" i="1"/>
  <c r="CS310"/>
  <c r="CV17"/>
  <c r="BV339" i="22"/>
  <c r="AR210"/>
  <c r="BB307"/>
  <c r="BC307"/>
  <c r="AR306"/>
  <c r="L371"/>
  <c r="BG323"/>
  <c r="BG339"/>
  <c r="BG355"/>
  <c r="CU70" i="1"/>
  <c r="HC70"/>
  <c r="HD70" s="1"/>
  <c r="CU339"/>
  <c r="HC339"/>
  <c r="HD339" s="1"/>
  <c r="BG210" i="22"/>
  <c r="BG274"/>
  <c r="BG258"/>
  <c r="BG242"/>
  <c r="BG226"/>
  <c r="BW283" i="1"/>
  <c r="BW267"/>
  <c r="BW261"/>
  <c r="BW255"/>
  <c r="BW251"/>
  <c r="BW219"/>
  <c r="BW217"/>
  <c r="BW161"/>
  <c r="BW145"/>
  <c r="BW36"/>
  <c r="BW30"/>
  <c r="CL88" i="22"/>
  <c r="BJ16" i="1"/>
  <c r="BJ15"/>
  <c r="AR323" i="22"/>
  <c r="BW119" i="1"/>
  <c r="BW115"/>
  <c r="BW107"/>
  <c r="BW101"/>
  <c r="BW52"/>
  <c r="L355" i="22"/>
  <c r="AC355"/>
  <c r="AR355"/>
  <c r="AR339"/>
  <c r="AR226"/>
  <c r="AR242"/>
  <c r="AR258"/>
  <c r="AR274"/>
  <c r="L226"/>
  <c r="L242"/>
  <c r="L274"/>
  <c r="AC274"/>
  <c r="BW154" i="1"/>
  <c r="BW152"/>
  <c r="BW136"/>
  <c r="BW130"/>
  <c r="BW120"/>
  <c r="BW118"/>
  <c r="BW116"/>
  <c r="BW108"/>
  <c r="BW100"/>
  <c r="BW80"/>
  <c r="BW53"/>
  <c r="BW51"/>
  <c r="BW31"/>
  <c r="HA15"/>
  <c r="CT443"/>
  <c r="CU443" s="1"/>
  <c r="CT439"/>
  <c r="CU439" s="1"/>
  <c r="CT435"/>
  <c r="CU435" s="1"/>
  <c r="CT283"/>
  <c r="CU283" s="1"/>
  <c r="HB283"/>
  <c r="CT445"/>
  <c r="CU445" s="1"/>
  <c r="CT441"/>
  <c r="CU441" s="1"/>
  <c r="CT437"/>
  <c r="CU437" s="1"/>
  <c r="CT433"/>
  <c r="CU433" s="1"/>
  <c r="CT429"/>
  <c r="CU429" s="1"/>
  <c r="CT421"/>
  <c r="CU421" s="1"/>
  <c r="CT417"/>
  <c r="CU417" s="1"/>
  <c r="CT413"/>
  <c r="CU413" s="1"/>
  <c r="CT409"/>
  <c r="CU409" s="1"/>
  <c r="CT405"/>
  <c r="CU405" s="1"/>
  <c r="CT401"/>
  <c r="CU401" s="1"/>
  <c r="CT397"/>
  <c r="CU397" s="1"/>
  <c r="CT393"/>
  <c r="CU393" s="1"/>
  <c r="CT389"/>
  <c r="CU389" s="1"/>
  <c r="CT385"/>
  <c r="CU385" s="1"/>
  <c r="CT381"/>
  <c r="CU381" s="1"/>
  <c r="CT377"/>
  <c r="CU377" s="1"/>
  <c r="CT373"/>
  <c r="CU373" s="1"/>
  <c r="CT369"/>
  <c r="CU369" s="1"/>
  <c r="CT365"/>
  <c r="CU365" s="1"/>
  <c r="CT336"/>
  <c r="CU336" s="1"/>
  <c r="CT320"/>
  <c r="CU320" s="1"/>
  <c r="CT316"/>
  <c r="CU316" s="1"/>
  <c r="CT312"/>
  <c r="CU312" s="1"/>
  <c r="CT304"/>
  <c r="CU304" s="1"/>
  <c r="CT300"/>
  <c r="CU300" s="1"/>
  <c r="CT243"/>
  <c r="CU243" s="1"/>
  <c r="CT239"/>
  <c r="CU239" s="1"/>
  <c r="CT235"/>
  <c r="CT231"/>
  <c r="CU231" s="1"/>
  <c r="CT227"/>
  <c r="CU227" s="1"/>
  <c r="CT223"/>
  <c r="CU223" s="1"/>
  <c r="CT219"/>
  <c r="CT211"/>
  <c r="CU211" s="1"/>
  <c r="CT207"/>
  <c r="CU207" s="1"/>
  <c r="CT203"/>
  <c r="CU203" s="1"/>
  <c r="CT195"/>
  <c r="CU195" s="1"/>
  <c r="CT191"/>
  <c r="CU191" s="1"/>
  <c r="CT187"/>
  <c r="CU187" s="1"/>
  <c r="CT183"/>
  <c r="CU183" s="1"/>
  <c r="CT179"/>
  <c r="CU179" s="1"/>
  <c r="CT167"/>
  <c r="CU167" s="1"/>
  <c r="CT159"/>
  <c r="CU159" s="1"/>
  <c r="CT155"/>
  <c r="CU155" s="1"/>
  <c r="CT143"/>
  <c r="CU143" s="1"/>
  <c r="CT139"/>
  <c r="CU139" s="1"/>
  <c r="CT135"/>
  <c r="CU135" s="1"/>
  <c r="CT131"/>
  <c r="CU131" s="1"/>
  <c r="CT119"/>
  <c r="CU119" s="1"/>
  <c r="CT111"/>
  <c r="CU111" s="1"/>
  <c r="CT107"/>
  <c r="CU107" s="1"/>
  <c r="CT103"/>
  <c r="CU103" s="1"/>
  <c r="CT99"/>
  <c r="CU99" s="1"/>
  <c r="CT95"/>
  <c r="CU95" s="1"/>
  <c r="CT91"/>
  <c r="CU91" s="1"/>
  <c r="CT87"/>
  <c r="CV87" s="1"/>
  <c r="CT83"/>
  <c r="CU83" s="1"/>
  <c r="CT79"/>
  <c r="CU79" s="1"/>
  <c r="CT71"/>
  <c r="CU71" s="1"/>
  <c r="CT66"/>
  <c r="CU66" s="1"/>
  <c r="CT58"/>
  <c r="CU58" s="1"/>
  <c r="CT54"/>
  <c r="CU54" s="1"/>
  <c r="CT50"/>
  <c r="CU50" s="1"/>
  <c r="CT46"/>
  <c r="CU46" s="1"/>
  <c r="CT42"/>
  <c r="CU42" s="1"/>
  <c r="CT36"/>
  <c r="CU36" s="1"/>
  <c r="CT28"/>
  <c r="CU28" s="1"/>
  <c r="CT24"/>
  <c r="CU24" s="1"/>
  <c r="CS446"/>
  <c r="CT446" s="1"/>
  <c r="CU446" s="1"/>
  <c r="CS442"/>
  <c r="CS438"/>
  <c r="CT438" s="1"/>
  <c r="CU438" s="1"/>
  <c r="CS434"/>
  <c r="CS430"/>
  <c r="CT430" s="1"/>
  <c r="CU430" s="1"/>
  <c r="CS426"/>
  <c r="CT426" s="1"/>
  <c r="CU426" s="1"/>
  <c r="CS422"/>
  <c r="CT422" s="1"/>
  <c r="CU422" s="1"/>
  <c r="CT431"/>
  <c r="CU431" s="1"/>
  <c r="CT427"/>
  <c r="CU427" s="1"/>
  <c r="CT423"/>
  <c r="CU423" s="1"/>
  <c r="CT419"/>
  <c r="CU419" s="1"/>
  <c r="CT415"/>
  <c r="CU415" s="1"/>
  <c r="CT411"/>
  <c r="CU411" s="1"/>
  <c r="CT407"/>
  <c r="CU407" s="1"/>
  <c r="CT403"/>
  <c r="CU403" s="1"/>
  <c r="CT399"/>
  <c r="CU399" s="1"/>
  <c r="CT395"/>
  <c r="CU395" s="1"/>
  <c r="CT391"/>
  <c r="CU391" s="1"/>
  <c r="CT387"/>
  <c r="CU387" s="1"/>
  <c r="CT383"/>
  <c r="CU383" s="1"/>
  <c r="CT379"/>
  <c r="CU379" s="1"/>
  <c r="CT375"/>
  <c r="CU375" s="1"/>
  <c r="CT371"/>
  <c r="CU371" s="1"/>
  <c r="CT367"/>
  <c r="CU367" s="1"/>
  <c r="CT363"/>
  <c r="CU363" s="1"/>
  <c r="CT351"/>
  <c r="CT343"/>
  <c r="CU343" s="1"/>
  <c r="CT338"/>
  <c r="CU338" s="1"/>
  <c r="CT330"/>
  <c r="CT326"/>
  <c r="CU326" s="1"/>
  <c r="CT318"/>
  <c r="CU318" s="1"/>
  <c r="CT314"/>
  <c r="CU314" s="1"/>
  <c r="CT310"/>
  <c r="CU310" s="1"/>
  <c r="CT306"/>
  <c r="CU306" s="1"/>
  <c r="CT302"/>
  <c r="CU302" s="1"/>
  <c r="CT290"/>
  <c r="CU290" s="1"/>
  <c r="CT253"/>
  <c r="CU253" s="1"/>
  <c r="CT249"/>
  <c r="CV249" s="1"/>
  <c r="CT245"/>
  <c r="CU245" s="1"/>
  <c r="CT241"/>
  <c r="CU241" s="1"/>
  <c r="CT237"/>
  <c r="CU237" s="1"/>
  <c r="CT233"/>
  <c r="CV233" s="1"/>
  <c r="CT229"/>
  <c r="CU229" s="1"/>
  <c r="CT225"/>
  <c r="CU225" s="1"/>
  <c r="CT221"/>
  <c r="CU221" s="1"/>
  <c r="CT217"/>
  <c r="CU217" s="1"/>
  <c r="CT209"/>
  <c r="CU209" s="1"/>
  <c r="CT205"/>
  <c r="CU205" s="1"/>
  <c r="CT197"/>
  <c r="CU197" s="1"/>
  <c r="CT193"/>
  <c r="CU193" s="1"/>
  <c r="CT189"/>
  <c r="CU189" s="1"/>
  <c r="CT185"/>
  <c r="CV185" s="1"/>
  <c r="CT181"/>
  <c r="CU181" s="1"/>
  <c r="CT177"/>
  <c r="CU177" s="1"/>
  <c r="CT169"/>
  <c r="CU169" s="1"/>
  <c r="CT165"/>
  <c r="CU165" s="1"/>
  <c r="CT161"/>
  <c r="CU161" s="1"/>
  <c r="CT157"/>
  <c r="CU157" s="1"/>
  <c r="CT153"/>
  <c r="CU153" s="1"/>
  <c r="CT149"/>
  <c r="CU149" s="1"/>
  <c r="CT145"/>
  <c r="CU145" s="1"/>
  <c r="CT137"/>
  <c r="CU137" s="1"/>
  <c r="CT133"/>
  <c r="CU133" s="1"/>
  <c r="CT129"/>
  <c r="CU129" s="1"/>
  <c r="CT125"/>
  <c r="CU125" s="1"/>
  <c r="CT121"/>
  <c r="CU121" s="1"/>
  <c r="CT117"/>
  <c r="CU117" s="1"/>
  <c r="CT113"/>
  <c r="CV113" s="1"/>
  <c r="CT109"/>
  <c r="CU109" s="1"/>
  <c r="CT105"/>
  <c r="CU105" s="1"/>
  <c r="CT101"/>
  <c r="CU101" s="1"/>
  <c r="CT93"/>
  <c r="CV93" s="1"/>
  <c r="CT89"/>
  <c r="CU89" s="1"/>
  <c r="CT85"/>
  <c r="CU85" s="1"/>
  <c r="CT81"/>
  <c r="CU81" s="1"/>
  <c r="CT77"/>
  <c r="CU77" s="1"/>
  <c r="CT73"/>
  <c r="CU73" s="1"/>
  <c r="CT68"/>
  <c r="CU68" s="1"/>
  <c r="CT64"/>
  <c r="CU64" s="1"/>
  <c r="CT56"/>
  <c r="CU56" s="1"/>
  <c r="CT52"/>
  <c r="CU52" s="1"/>
  <c r="CT44"/>
  <c r="CU44" s="1"/>
  <c r="CT26"/>
  <c r="CU26" s="1"/>
  <c r="CS444"/>
  <c r="CT444" s="1"/>
  <c r="CU444" s="1"/>
  <c r="CS440"/>
  <c r="CT440" s="1"/>
  <c r="CU440" s="1"/>
  <c r="CS436"/>
  <c r="CT436" s="1"/>
  <c r="CU436" s="1"/>
  <c r="CS432"/>
  <c r="CT432" s="1"/>
  <c r="CU432" s="1"/>
  <c r="CS428"/>
  <c r="CT428" s="1"/>
  <c r="CU428" s="1"/>
  <c r="CS424"/>
  <c r="CT424" s="1"/>
  <c r="CU424" s="1"/>
  <c r="CS420"/>
  <c r="CS416"/>
  <c r="CT416" s="1"/>
  <c r="CU416" s="1"/>
  <c r="CQ445"/>
  <c r="CQ441"/>
  <c r="CQ437"/>
  <c r="CQ433"/>
  <c r="CQ429"/>
  <c r="CQ425"/>
  <c r="CQ421"/>
  <c r="CQ417"/>
  <c r="CQ413"/>
  <c r="CQ409"/>
  <c r="CQ405"/>
  <c r="CQ401"/>
  <c r="CQ397"/>
  <c r="CQ393"/>
  <c r="CQ389"/>
  <c r="CQ385"/>
  <c r="CQ381"/>
  <c r="CQ377"/>
  <c r="CQ373"/>
  <c r="CQ369"/>
  <c r="CQ443"/>
  <c r="CQ439"/>
  <c r="CQ435"/>
  <c r="CQ431"/>
  <c r="CQ427"/>
  <c r="CQ423"/>
  <c r="CQ419"/>
  <c r="CQ415"/>
  <c r="CQ411"/>
  <c r="CQ407"/>
  <c r="CQ403"/>
  <c r="CQ399"/>
  <c r="CQ395"/>
  <c r="CQ391"/>
  <c r="CQ387"/>
  <c r="CQ383"/>
  <c r="CQ379"/>
  <c r="CQ375"/>
  <c r="CQ371"/>
  <c r="AC371" i="22"/>
  <c r="M339"/>
  <c r="L323"/>
  <c r="AB372"/>
  <c r="AD372" s="1"/>
  <c r="AA372"/>
  <c r="AA373" s="1"/>
  <c r="L258"/>
  <c r="AB307"/>
  <c r="L210"/>
  <c r="AC339"/>
  <c r="AC323"/>
  <c r="V373"/>
  <c r="W372"/>
  <c r="AC372" s="1"/>
  <c r="AC258"/>
  <c r="BE148" i="1"/>
  <c r="GZ148" s="1"/>
  <c r="BE146"/>
  <c r="GZ146" s="1"/>
  <c r="AC242" i="22"/>
  <c r="AC226"/>
  <c r="W307"/>
  <c r="AC307" s="1"/>
  <c r="AC210"/>
  <c r="CT18" i="1"/>
  <c r="CU18" s="1"/>
  <c r="CT308"/>
  <c r="CU308" s="1"/>
  <c r="CT292"/>
  <c r="CU292" s="1"/>
  <c r="CT251"/>
  <c r="CV251" s="1"/>
  <c r="CT199"/>
  <c r="CU199" s="1"/>
  <c r="CT163"/>
  <c r="CU163" s="1"/>
  <c r="CT340"/>
  <c r="CU340" s="1"/>
  <c r="CT331"/>
  <c r="CT349"/>
  <c r="CU349" s="1"/>
  <c r="HA332"/>
  <c r="CT332"/>
  <c r="CT325"/>
  <c r="HB325"/>
  <c r="CT359"/>
  <c r="CV359" s="1"/>
  <c r="BE332"/>
  <c r="BE325"/>
  <c r="GZ325" s="1"/>
  <c r="BE322"/>
  <c r="BE147"/>
  <c r="CT323"/>
  <c r="CU323" s="1"/>
  <c r="CU282"/>
  <c r="CV282"/>
  <c r="CU278"/>
  <c r="CV278"/>
  <c r="BP274"/>
  <c r="CR274"/>
  <c r="CT274" s="1"/>
  <c r="CU274" s="1"/>
  <c r="BP258"/>
  <c r="CR258"/>
  <c r="CT258" s="1"/>
  <c r="CU258" s="1"/>
  <c r="CU214"/>
  <c r="CV214"/>
  <c r="CR202"/>
  <c r="CT202" s="1"/>
  <c r="CU202" s="1"/>
  <c r="BP202"/>
  <c r="CR174"/>
  <c r="CT174" s="1"/>
  <c r="CU174" s="1"/>
  <c r="BP174"/>
  <c r="BP166"/>
  <c r="CR166"/>
  <c r="CT166" s="1"/>
  <c r="CR154"/>
  <c r="CT154" s="1"/>
  <c r="BP154"/>
  <c r="CU31"/>
  <c r="CV31"/>
  <c r="CQ361"/>
  <c r="BQ361"/>
  <c r="CQ353"/>
  <c r="BQ353"/>
  <c r="BQ349"/>
  <c r="CQ349"/>
  <c r="BQ345"/>
  <c r="CQ345"/>
  <c r="CQ341"/>
  <c r="BQ341"/>
  <c r="CQ336"/>
  <c r="BQ336"/>
  <c r="BQ332"/>
  <c r="CQ332"/>
  <c r="GZ332" s="1"/>
  <c r="CQ328"/>
  <c r="BQ328"/>
  <c r="CQ320"/>
  <c r="BQ320"/>
  <c r="GZ147"/>
  <c r="CQ143"/>
  <c r="BQ143"/>
  <c r="CQ139"/>
  <c r="BQ139"/>
  <c r="CQ135"/>
  <c r="BQ135"/>
  <c r="CQ131"/>
  <c r="BQ131"/>
  <c r="CQ127"/>
  <c r="BQ127"/>
  <c r="CQ123"/>
  <c r="BQ123"/>
  <c r="CQ119"/>
  <c r="BQ119"/>
  <c r="CQ115"/>
  <c r="BQ115"/>
  <c r="CQ111"/>
  <c r="BQ111"/>
  <c r="CQ107"/>
  <c r="BQ107"/>
  <c r="CQ103"/>
  <c r="BQ103"/>
  <c r="CQ99"/>
  <c r="BQ99"/>
  <c r="CQ95"/>
  <c r="BQ95"/>
  <c r="CQ91"/>
  <c r="BQ91"/>
  <c r="CQ87"/>
  <c r="BQ87"/>
  <c r="CQ83"/>
  <c r="BQ83"/>
  <c r="CQ79"/>
  <c r="BQ79"/>
  <c r="CQ75"/>
  <c r="BQ75"/>
  <c r="CQ71"/>
  <c r="BQ71"/>
  <c r="CQ66"/>
  <c r="BQ66"/>
  <c r="CQ62"/>
  <c r="BQ62"/>
  <c r="CQ58"/>
  <c r="BQ58"/>
  <c r="CQ54"/>
  <c r="BQ54"/>
  <c r="CQ50"/>
  <c r="BQ50"/>
  <c r="CQ46"/>
  <c r="BQ46"/>
  <c r="CQ42"/>
  <c r="BQ42"/>
  <c r="CQ36"/>
  <c r="BQ36"/>
  <c r="CQ32"/>
  <c r="BQ32"/>
  <c r="CQ28"/>
  <c r="BQ28"/>
  <c r="CQ24"/>
  <c r="BQ24"/>
  <c r="CQ20"/>
  <c r="BQ20"/>
  <c r="CQ16"/>
  <c r="BQ16"/>
  <c r="CT357"/>
  <c r="CU357" s="1"/>
  <c r="HB332"/>
  <c r="HB324"/>
  <c r="CT296"/>
  <c r="CV296" s="1"/>
  <c r="CT288"/>
  <c r="CU288" s="1"/>
  <c r="CT284"/>
  <c r="CT215"/>
  <c r="CU215" s="1"/>
  <c r="CT16"/>
  <c r="CU16" s="1"/>
  <c r="BQ362"/>
  <c r="BQ354"/>
  <c r="BQ346"/>
  <c r="BQ340"/>
  <c r="BQ331"/>
  <c r="BQ323"/>
  <c r="BQ310"/>
  <c r="BQ302"/>
  <c r="BQ296"/>
  <c r="BQ288"/>
  <c r="BQ279"/>
  <c r="BQ265"/>
  <c r="BQ253"/>
  <c r="BQ239"/>
  <c r="BQ231"/>
  <c r="BQ223"/>
  <c r="BQ215"/>
  <c r="BQ207"/>
  <c r="BQ201"/>
  <c r="BQ197"/>
  <c r="BQ189"/>
  <c r="BQ181"/>
  <c r="BQ167"/>
  <c r="BQ161"/>
  <c r="BQ149"/>
  <c r="BP116"/>
  <c r="BP59"/>
  <c r="CQ17"/>
  <c r="GZ17" s="1"/>
  <c r="CQ357"/>
  <c r="CQ342"/>
  <c r="CQ338"/>
  <c r="CQ335"/>
  <c r="GY333"/>
  <c r="CQ322"/>
  <c r="CT334"/>
  <c r="HA322"/>
  <c r="CT322"/>
  <c r="CR298"/>
  <c r="CT298" s="1"/>
  <c r="BP298"/>
  <c r="CR273"/>
  <c r="CT273" s="1"/>
  <c r="CU273" s="1"/>
  <c r="BP273"/>
  <c r="CU249"/>
  <c r="CU233"/>
  <c r="CR201"/>
  <c r="CT201" s="1"/>
  <c r="BP201"/>
  <c r="CR141"/>
  <c r="CT141" s="1"/>
  <c r="BP141"/>
  <c r="CR97"/>
  <c r="CT97" s="1"/>
  <c r="CU97" s="1"/>
  <c r="BP97"/>
  <c r="CV85"/>
  <c r="CR60"/>
  <c r="CT60" s="1"/>
  <c r="BP60"/>
  <c r="CR48"/>
  <c r="CT48" s="1"/>
  <c r="CU48" s="1"/>
  <c r="BP48"/>
  <c r="BP40"/>
  <c r="CR40"/>
  <c r="CT40" s="1"/>
  <c r="CU40" s="1"/>
  <c r="CR34"/>
  <c r="CT34" s="1"/>
  <c r="BP34"/>
  <c r="CR30"/>
  <c r="CT30" s="1"/>
  <c r="CV30" s="1"/>
  <c r="BP30"/>
  <c r="BQ311"/>
  <c r="CQ311"/>
  <c r="CQ307"/>
  <c r="BQ307"/>
  <c r="CQ303"/>
  <c r="BQ303"/>
  <c r="BQ299"/>
  <c r="CQ299"/>
  <c r="CQ295"/>
  <c r="BQ295"/>
  <c r="CQ291"/>
  <c r="BQ291"/>
  <c r="CQ287"/>
  <c r="BQ287"/>
  <c r="CQ282"/>
  <c r="BQ282"/>
  <c r="BQ278"/>
  <c r="CQ278"/>
  <c r="CQ274"/>
  <c r="BQ274"/>
  <c r="CQ270"/>
  <c r="BQ270"/>
  <c r="CQ266"/>
  <c r="BQ266"/>
  <c r="CQ262"/>
  <c r="BQ262"/>
  <c r="CQ258"/>
  <c r="BQ258"/>
  <c r="CQ254"/>
  <c r="BQ254"/>
  <c r="CQ250"/>
  <c r="BQ250"/>
  <c r="CQ246"/>
  <c r="BQ246"/>
  <c r="BQ242"/>
  <c r="CQ242"/>
  <c r="CQ238"/>
  <c r="BQ238"/>
  <c r="CQ234"/>
  <c r="BQ234"/>
  <c r="CQ230"/>
  <c r="BQ230"/>
  <c r="CQ226"/>
  <c r="BQ226"/>
  <c r="CQ222"/>
  <c r="BQ222"/>
  <c r="CQ218"/>
  <c r="BQ218"/>
  <c r="CQ214"/>
  <c r="BQ214"/>
  <c r="CQ210"/>
  <c r="BQ210"/>
  <c r="CQ206"/>
  <c r="BQ206"/>
  <c r="CQ202"/>
  <c r="BQ202"/>
  <c r="CQ198"/>
  <c r="BQ198"/>
  <c r="CQ194"/>
  <c r="BQ194"/>
  <c r="BQ190"/>
  <c r="CQ190"/>
  <c r="CQ186"/>
  <c r="BQ186"/>
  <c r="BQ182"/>
  <c r="CQ182"/>
  <c r="CQ178"/>
  <c r="BQ178"/>
  <c r="CQ174"/>
  <c r="BQ174"/>
  <c r="CQ170"/>
  <c r="BQ170"/>
  <c r="CQ166"/>
  <c r="BQ166"/>
  <c r="CQ162"/>
  <c r="BQ162"/>
  <c r="CQ158"/>
  <c r="BQ158"/>
  <c r="CQ154"/>
  <c r="BQ154"/>
  <c r="CQ150"/>
  <c r="BQ150"/>
  <c r="BQ142"/>
  <c r="CQ142"/>
  <c r="CQ138"/>
  <c r="BQ138"/>
  <c r="BQ134"/>
  <c r="CQ134"/>
  <c r="CQ130"/>
  <c r="BQ130"/>
  <c r="CQ126"/>
  <c r="BQ126"/>
  <c r="CQ122"/>
  <c r="BQ122"/>
  <c r="CQ118"/>
  <c r="BQ118"/>
  <c r="CQ114"/>
  <c r="BQ114"/>
  <c r="CQ110"/>
  <c r="BQ110"/>
  <c r="CQ106"/>
  <c r="BQ106"/>
  <c r="CQ102"/>
  <c r="BQ102"/>
  <c r="CQ98"/>
  <c r="BQ98"/>
  <c r="CQ94"/>
  <c r="BQ94"/>
  <c r="CQ90"/>
  <c r="BQ90"/>
  <c r="CQ86"/>
  <c r="BQ86"/>
  <c r="CQ82"/>
  <c r="BQ82"/>
  <c r="CQ78"/>
  <c r="BQ78"/>
  <c r="CQ74"/>
  <c r="BQ74"/>
  <c r="CQ69"/>
  <c r="BQ69"/>
  <c r="CQ65"/>
  <c r="BQ65"/>
  <c r="CQ61"/>
  <c r="BQ61"/>
  <c r="CQ57"/>
  <c r="BQ57"/>
  <c r="CQ53"/>
  <c r="BQ53"/>
  <c r="CQ49"/>
  <c r="BQ49"/>
  <c r="CQ45"/>
  <c r="BQ45"/>
  <c r="CQ41"/>
  <c r="BQ41"/>
  <c r="BQ35"/>
  <c r="CQ35"/>
  <c r="CQ31"/>
  <c r="BQ31"/>
  <c r="CQ27"/>
  <c r="BQ27"/>
  <c r="CQ23"/>
  <c r="BQ23"/>
  <c r="CQ19"/>
  <c r="BQ19"/>
  <c r="CQ15"/>
  <c r="BQ15"/>
  <c r="CT344"/>
  <c r="CV344" s="1"/>
  <c r="CT335"/>
  <c r="CU335" s="1"/>
  <c r="CT327"/>
  <c r="CU327" s="1"/>
  <c r="CT311"/>
  <c r="CU311" s="1"/>
  <c r="CT307"/>
  <c r="CU307" s="1"/>
  <c r="CT303"/>
  <c r="CU303" s="1"/>
  <c r="CT299"/>
  <c r="CU299" s="1"/>
  <c r="CT291"/>
  <c r="CU291" s="1"/>
  <c r="CT254"/>
  <c r="CU254" s="1"/>
  <c r="CT250"/>
  <c r="CT246"/>
  <c r="CU246" s="1"/>
  <c r="CT242"/>
  <c r="CU242" s="1"/>
  <c r="CT238"/>
  <c r="CU238" s="1"/>
  <c r="CT234"/>
  <c r="CT230"/>
  <c r="CU230" s="1"/>
  <c r="CT226"/>
  <c r="CU226" s="1"/>
  <c r="CT218"/>
  <c r="CU218" s="1"/>
  <c r="CT210"/>
  <c r="CT206"/>
  <c r="CU206" s="1"/>
  <c r="CT198"/>
  <c r="CV198" s="1"/>
  <c r="CT194"/>
  <c r="CU194" s="1"/>
  <c r="CT190"/>
  <c r="CU190" s="1"/>
  <c r="CT186"/>
  <c r="CU186" s="1"/>
  <c r="CT182"/>
  <c r="CU182" s="1"/>
  <c r="CT178"/>
  <c r="CU178" s="1"/>
  <c r="CT162"/>
  <c r="CU162" s="1"/>
  <c r="CT158"/>
  <c r="CU158" s="1"/>
  <c r="CT150"/>
  <c r="CU150" s="1"/>
  <c r="HB146"/>
  <c r="CT138"/>
  <c r="CT130"/>
  <c r="CT126"/>
  <c r="CT114"/>
  <c r="CU114" s="1"/>
  <c r="CT53"/>
  <c r="CU53" s="1"/>
  <c r="BQ356"/>
  <c r="BQ348"/>
  <c r="BQ333"/>
  <c r="BQ325"/>
  <c r="BQ312"/>
  <c r="BQ304"/>
  <c r="BQ290"/>
  <c r="BQ281"/>
  <c r="BQ275"/>
  <c r="BQ267"/>
  <c r="BQ259"/>
  <c r="BQ247"/>
  <c r="BQ241"/>
  <c r="BQ233"/>
  <c r="BQ225"/>
  <c r="BQ217"/>
  <c r="BQ209"/>
  <c r="BQ199"/>
  <c r="BQ191"/>
  <c r="BQ183"/>
  <c r="BQ175"/>
  <c r="BQ169"/>
  <c r="BQ163"/>
  <c r="BQ155"/>
  <c r="BP98"/>
  <c r="BP33"/>
  <c r="CQ360"/>
  <c r="CR345"/>
  <c r="CQ330"/>
  <c r="HA17"/>
  <c r="CT17"/>
  <c r="CT354"/>
  <c r="CU354" s="1"/>
  <c r="HA333"/>
  <c r="HA325"/>
  <c r="CU293"/>
  <c r="CV293"/>
  <c r="CU285"/>
  <c r="CV285"/>
  <c r="CR276"/>
  <c r="CT276" s="1"/>
  <c r="CU276" s="1"/>
  <c r="BP276"/>
  <c r="BP272"/>
  <c r="CR272"/>
  <c r="CT272" s="1"/>
  <c r="CU272" s="1"/>
  <c r="CU212"/>
  <c r="CV212"/>
  <c r="CR200"/>
  <c r="CT200" s="1"/>
  <c r="BP200"/>
  <c r="HA148"/>
  <c r="CU33"/>
  <c r="CV33"/>
  <c r="BQ363"/>
  <c r="CQ363"/>
  <c r="BQ359"/>
  <c r="CQ359"/>
  <c r="CQ355"/>
  <c r="BQ355"/>
  <c r="CQ351"/>
  <c r="BQ351"/>
  <c r="CQ347"/>
  <c r="BQ347"/>
  <c r="CQ343"/>
  <c r="BQ343"/>
  <c r="CQ334"/>
  <c r="BQ334"/>
  <c r="BQ326"/>
  <c r="CQ326"/>
  <c r="BQ145"/>
  <c r="CQ145"/>
  <c r="CQ141"/>
  <c r="BQ141"/>
  <c r="BQ137"/>
  <c r="CQ137"/>
  <c r="CQ133"/>
  <c r="BQ133"/>
  <c r="CQ129"/>
  <c r="BQ129"/>
  <c r="CQ125"/>
  <c r="BQ125"/>
  <c r="CQ121"/>
  <c r="BQ121"/>
  <c r="CQ117"/>
  <c r="BQ117"/>
  <c r="CQ113"/>
  <c r="BQ113"/>
  <c r="CQ109"/>
  <c r="BQ109"/>
  <c r="CQ105"/>
  <c r="BQ105"/>
  <c r="CQ101"/>
  <c r="BQ101"/>
  <c r="CQ97"/>
  <c r="BQ97"/>
  <c r="CQ93"/>
  <c r="BQ93"/>
  <c r="CQ89"/>
  <c r="BQ89"/>
  <c r="CQ85"/>
  <c r="BQ85"/>
  <c r="CQ81"/>
  <c r="BQ81"/>
  <c r="CQ77"/>
  <c r="BQ77"/>
  <c r="CQ73"/>
  <c r="BQ73"/>
  <c r="CQ68"/>
  <c r="BQ68"/>
  <c r="CQ64"/>
  <c r="BQ64"/>
  <c r="CQ60"/>
  <c r="BQ60"/>
  <c r="CQ56"/>
  <c r="BQ56"/>
  <c r="CQ52"/>
  <c r="BQ52"/>
  <c r="CQ48"/>
  <c r="BQ48"/>
  <c r="CQ44"/>
  <c r="BQ44"/>
  <c r="CQ40"/>
  <c r="BQ40"/>
  <c r="CQ34"/>
  <c r="BQ34"/>
  <c r="CQ30"/>
  <c r="BQ30"/>
  <c r="CQ26"/>
  <c r="BQ26"/>
  <c r="CQ22"/>
  <c r="BQ22"/>
  <c r="CQ18"/>
  <c r="BQ18"/>
  <c r="CT347"/>
  <c r="CU347" s="1"/>
  <c r="HB322"/>
  <c r="CT294"/>
  <c r="CU294" s="1"/>
  <c r="CT286"/>
  <c r="CU286" s="1"/>
  <c r="CT281"/>
  <c r="CU281" s="1"/>
  <c r="CT277"/>
  <c r="CU277" s="1"/>
  <c r="CT269"/>
  <c r="CV269" s="1"/>
  <c r="CT265"/>
  <c r="CU265" s="1"/>
  <c r="CT261"/>
  <c r="CV261" s="1"/>
  <c r="CT257"/>
  <c r="CU257" s="1"/>
  <c r="CT213"/>
  <c r="CU213" s="1"/>
  <c r="CT173"/>
  <c r="CU173" s="1"/>
  <c r="CT22"/>
  <c r="CU22" s="1"/>
  <c r="BQ358"/>
  <c r="BQ350"/>
  <c r="BQ344"/>
  <c r="BQ327"/>
  <c r="BQ306"/>
  <c r="BQ298"/>
  <c r="BQ292"/>
  <c r="BQ284"/>
  <c r="BQ273"/>
  <c r="BQ269"/>
  <c r="BQ261"/>
  <c r="BQ255"/>
  <c r="BQ249"/>
  <c r="BQ243"/>
  <c r="BQ235"/>
  <c r="BQ227"/>
  <c r="BQ219"/>
  <c r="BQ211"/>
  <c r="BQ203"/>
  <c r="BQ193"/>
  <c r="BQ185"/>
  <c r="BQ177"/>
  <c r="BQ171"/>
  <c r="BQ165"/>
  <c r="BQ157"/>
  <c r="BQ151"/>
  <c r="BP92"/>
  <c r="BP72"/>
  <c r="BP53"/>
  <c r="CQ329"/>
  <c r="CQ324"/>
  <c r="GZ324" s="1"/>
  <c r="HA16"/>
  <c r="CT353"/>
  <c r="CU353" s="1"/>
  <c r="CT341"/>
  <c r="CU341" s="1"/>
  <c r="CT328"/>
  <c r="CU328" s="1"/>
  <c r="HA324"/>
  <c r="CT324"/>
  <c r="CR275"/>
  <c r="CT275" s="1"/>
  <c r="CV275" s="1"/>
  <c r="BP275"/>
  <c r="CR255"/>
  <c r="CT255" s="1"/>
  <c r="CU255" s="1"/>
  <c r="BP255"/>
  <c r="CU251"/>
  <c r="CR247"/>
  <c r="CT247" s="1"/>
  <c r="BP247"/>
  <c r="CU235"/>
  <c r="CV235"/>
  <c r="CU219"/>
  <c r="CV219"/>
  <c r="CT175"/>
  <c r="CR151"/>
  <c r="CT151" s="1"/>
  <c r="CU151" s="1"/>
  <c r="BP151"/>
  <c r="CT127"/>
  <c r="CR123"/>
  <c r="CT123" s="1"/>
  <c r="CU123" s="1"/>
  <c r="BP123"/>
  <c r="CR115"/>
  <c r="CT115" s="1"/>
  <c r="CU115" s="1"/>
  <c r="BP115"/>
  <c r="CV66"/>
  <c r="CR62"/>
  <c r="CT62" s="1"/>
  <c r="BP62"/>
  <c r="CV46"/>
  <c r="CV36"/>
  <c r="CQ313"/>
  <c r="BQ313"/>
  <c r="BQ309"/>
  <c r="CQ309"/>
  <c r="CQ305"/>
  <c r="BQ305"/>
  <c r="BQ301"/>
  <c r="CQ301"/>
  <c r="BQ297"/>
  <c r="CQ297"/>
  <c r="BQ293"/>
  <c r="CQ293"/>
  <c r="CQ289"/>
  <c r="BQ289"/>
  <c r="BQ285"/>
  <c r="CQ285"/>
  <c r="CQ280"/>
  <c r="BQ280"/>
  <c r="CQ276"/>
  <c r="BQ276"/>
  <c r="CQ272"/>
  <c r="BQ272"/>
  <c r="CQ268"/>
  <c r="BQ268"/>
  <c r="CQ264"/>
  <c r="BQ264"/>
  <c r="CQ260"/>
  <c r="BQ260"/>
  <c r="BQ256"/>
  <c r="CQ256"/>
  <c r="CQ252"/>
  <c r="BQ252"/>
  <c r="CQ248"/>
  <c r="BQ248"/>
  <c r="CQ244"/>
  <c r="BQ244"/>
  <c r="CQ240"/>
  <c r="BQ240"/>
  <c r="CQ236"/>
  <c r="BQ236"/>
  <c r="CQ232"/>
  <c r="BQ232"/>
  <c r="BQ228"/>
  <c r="CQ228"/>
  <c r="CQ224"/>
  <c r="BQ224"/>
  <c r="CQ220"/>
  <c r="BQ220"/>
  <c r="CQ216"/>
  <c r="BQ216"/>
  <c r="CQ212"/>
  <c r="BQ212"/>
  <c r="CQ208"/>
  <c r="BQ208"/>
  <c r="CQ204"/>
  <c r="BQ204"/>
  <c r="BQ200"/>
  <c r="CQ200"/>
  <c r="CQ196"/>
  <c r="BQ196"/>
  <c r="CQ192"/>
  <c r="BQ192"/>
  <c r="CQ188"/>
  <c r="BQ188"/>
  <c r="CQ184"/>
  <c r="BQ184"/>
  <c r="CQ180"/>
  <c r="BQ180"/>
  <c r="CQ176"/>
  <c r="BQ176"/>
  <c r="CQ172"/>
  <c r="BQ172"/>
  <c r="CQ168"/>
  <c r="BQ168"/>
  <c r="BQ164"/>
  <c r="CQ164"/>
  <c r="CQ160"/>
  <c r="BQ160"/>
  <c r="CQ156"/>
  <c r="BQ156"/>
  <c r="CQ152"/>
  <c r="BQ152"/>
  <c r="CQ144"/>
  <c r="BQ144"/>
  <c r="CQ140"/>
  <c r="BQ140"/>
  <c r="CQ136"/>
  <c r="BQ136"/>
  <c r="CQ132"/>
  <c r="BQ132"/>
  <c r="CQ128"/>
  <c r="BQ128"/>
  <c r="CQ124"/>
  <c r="BQ124"/>
  <c r="CQ120"/>
  <c r="BQ120"/>
  <c r="CQ116"/>
  <c r="BQ116"/>
  <c r="CQ112"/>
  <c r="BQ112"/>
  <c r="CQ108"/>
  <c r="BQ108"/>
  <c r="CQ104"/>
  <c r="BQ104"/>
  <c r="CQ100"/>
  <c r="BQ100"/>
  <c r="CQ96"/>
  <c r="BQ96"/>
  <c r="CQ92"/>
  <c r="BQ92"/>
  <c r="CQ88"/>
  <c r="BQ88"/>
  <c r="CQ84"/>
  <c r="BQ84"/>
  <c r="CQ80"/>
  <c r="BQ80"/>
  <c r="CQ76"/>
  <c r="BQ76"/>
  <c r="CQ72"/>
  <c r="BQ72"/>
  <c r="CQ67"/>
  <c r="BQ67"/>
  <c r="CQ63"/>
  <c r="BQ63"/>
  <c r="CQ59"/>
  <c r="BQ59"/>
  <c r="CQ55"/>
  <c r="BQ55"/>
  <c r="CQ51"/>
  <c r="BQ51"/>
  <c r="CQ47"/>
  <c r="BQ47"/>
  <c r="CQ43"/>
  <c r="BQ43"/>
  <c r="CQ37"/>
  <c r="BQ37"/>
  <c r="CQ33"/>
  <c r="BQ33"/>
  <c r="CQ29"/>
  <c r="BQ29"/>
  <c r="CQ25"/>
  <c r="BQ25"/>
  <c r="CQ21"/>
  <c r="BQ21"/>
  <c r="CT342"/>
  <c r="CU342" s="1"/>
  <c r="CT337"/>
  <c r="CU337" s="1"/>
  <c r="CT333"/>
  <c r="HB333"/>
  <c r="CT329"/>
  <c r="CT321"/>
  <c r="CU321" s="1"/>
  <c r="CT313"/>
  <c r="CU313" s="1"/>
  <c r="CT309"/>
  <c r="CU309" s="1"/>
  <c r="CT301"/>
  <c r="CU301" s="1"/>
  <c r="CT252"/>
  <c r="CV252" s="1"/>
  <c r="CT248"/>
  <c r="CU248" s="1"/>
  <c r="CT244"/>
  <c r="CU244" s="1"/>
  <c r="CT220"/>
  <c r="CU220" s="1"/>
  <c r="CT160"/>
  <c r="CU160" s="1"/>
  <c r="CT108"/>
  <c r="CU108" s="1"/>
  <c r="CT96"/>
  <c r="CU96" s="1"/>
  <c r="CT59"/>
  <c r="CU59" s="1"/>
  <c r="BQ352"/>
  <c r="BQ337"/>
  <c r="BQ321"/>
  <c r="BQ308"/>
  <c r="BQ300"/>
  <c r="BQ294"/>
  <c r="BQ286"/>
  <c r="BQ277"/>
  <c r="BQ271"/>
  <c r="BQ263"/>
  <c r="BQ257"/>
  <c r="BQ251"/>
  <c r="BQ245"/>
  <c r="BQ237"/>
  <c r="BQ229"/>
  <c r="BQ221"/>
  <c r="BQ213"/>
  <c r="BQ205"/>
  <c r="BQ195"/>
  <c r="BQ187"/>
  <c r="BQ179"/>
  <c r="BQ173"/>
  <c r="BQ159"/>
  <c r="BQ153"/>
  <c r="BP108"/>
  <c r="BP100"/>
  <c r="CV338"/>
  <c r="CV333"/>
  <c r="CT279"/>
  <c r="CU279" s="1"/>
  <c r="CV268"/>
  <c r="CV260"/>
  <c r="CV225"/>
  <c r="CT208"/>
  <c r="CV208" s="1"/>
  <c r="GY175"/>
  <c r="CV175"/>
  <c r="CT171"/>
  <c r="CU171" s="1"/>
  <c r="GY84"/>
  <c r="CV84"/>
  <c r="CT240"/>
  <c r="CU240" s="1"/>
  <c r="CT236"/>
  <c r="CV236" s="1"/>
  <c r="CT228"/>
  <c r="CU228" s="1"/>
  <c r="CT204"/>
  <c r="CU204" s="1"/>
  <c r="CT196"/>
  <c r="CU196" s="1"/>
  <c r="CT192"/>
  <c r="CV192" s="1"/>
  <c r="CT188"/>
  <c r="CU188" s="1"/>
  <c r="CT184"/>
  <c r="CU184" s="1"/>
  <c r="CT180"/>
  <c r="CU180" s="1"/>
  <c r="CT176"/>
  <c r="CT168"/>
  <c r="CU168" s="1"/>
  <c r="CT164"/>
  <c r="CU164" s="1"/>
  <c r="CT156"/>
  <c r="CU156" s="1"/>
  <c r="CT152"/>
  <c r="CU152" s="1"/>
  <c r="CT144"/>
  <c r="CU144" s="1"/>
  <c r="CT140"/>
  <c r="CU140" s="1"/>
  <c r="CT136"/>
  <c r="CU136" s="1"/>
  <c r="CT132"/>
  <c r="CU132" s="1"/>
  <c r="CT128"/>
  <c r="CT124"/>
  <c r="CU124" s="1"/>
  <c r="CT120"/>
  <c r="CU120" s="1"/>
  <c r="CT116"/>
  <c r="CU116" s="1"/>
  <c r="CT112"/>
  <c r="CU112" s="1"/>
  <c r="CT104"/>
  <c r="CU104" s="1"/>
  <c r="CT100"/>
  <c r="CU100" s="1"/>
  <c r="CT92"/>
  <c r="CV92" s="1"/>
  <c r="CT88"/>
  <c r="CU88" s="1"/>
  <c r="CT84"/>
  <c r="CT80"/>
  <c r="CU80" s="1"/>
  <c r="CT76"/>
  <c r="CU76" s="1"/>
  <c r="CT72"/>
  <c r="CU72" s="1"/>
  <c r="CT67"/>
  <c r="CU67" s="1"/>
  <c r="CT63"/>
  <c r="CU63" s="1"/>
  <c r="CT55"/>
  <c r="CU55" s="1"/>
  <c r="CT47"/>
  <c r="CU47" s="1"/>
  <c r="CT43"/>
  <c r="CU43" s="1"/>
  <c r="CT37"/>
  <c r="CU37" s="1"/>
  <c r="CT25"/>
  <c r="CU25" s="1"/>
  <c r="GY324"/>
  <c r="GY322"/>
  <c r="CV266"/>
  <c r="CV216"/>
  <c r="CT271"/>
  <c r="CV271" s="1"/>
  <c r="CT267"/>
  <c r="CV267" s="1"/>
  <c r="CT263"/>
  <c r="CU263" s="1"/>
  <c r="CT259"/>
  <c r="CV259" s="1"/>
  <c r="HB147"/>
  <c r="CT32"/>
  <c r="CV32" s="1"/>
  <c r="CT20"/>
  <c r="CU20" s="1"/>
  <c r="GY332"/>
  <c r="CV280"/>
  <c r="CV264"/>
  <c r="CV224"/>
  <c r="CV193"/>
  <c r="CV174"/>
  <c r="CT142"/>
  <c r="CU142" s="1"/>
  <c r="CT134"/>
  <c r="CU134" s="1"/>
  <c r="CT122"/>
  <c r="CU122" s="1"/>
  <c r="CT118"/>
  <c r="CU118" s="1"/>
  <c r="CT110"/>
  <c r="CU110" s="1"/>
  <c r="CT106"/>
  <c r="CU106" s="1"/>
  <c r="CT102"/>
  <c r="CU102" s="1"/>
  <c r="CT98"/>
  <c r="CU98" s="1"/>
  <c r="CT94"/>
  <c r="CV94" s="1"/>
  <c r="CT90"/>
  <c r="CU90" s="1"/>
  <c r="CT86"/>
  <c r="CU86" s="1"/>
  <c r="CT82"/>
  <c r="CU82" s="1"/>
  <c r="CT78"/>
  <c r="CU78" s="1"/>
  <c r="CT74"/>
  <c r="CU74" s="1"/>
  <c r="CT69"/>
  <c r="CU69" s="1"/>
  <c r="CT65"/>
  <c r="CU65" s="1"/>
  <c r="CT61"/>
  <c r="CV61" s="1"/>
  <c r="CT57"/>
  <c r="CU57" s="1"/>
  <c r="CT49"/>
  <c r="CU49" s="1"/>
  <c r="CT45"/>
  <c r="CU45" s="1"/>
  <c r="CT41"/>
  <c r="CV41" s="1"/>
  <c r="CT35"/>
  <c r="CU35" s="1"/>
  <c r="CT27"/>
  <c r="CU27" s="1"/>
  <c r="GY325"/>
  <c r="CV270"/>
  <c r="CV217"/>
  <c r="CV195"/>
  <c r="CV165"/>
  <c r="GY148"/>
  <c r="GY176"/>
  <c r="GY147"/>
  <c r="GY128"/>
  <c r="GY127"/>
  <c r="CV127"/>
  <c r="GY146"/>
  <c r="GY138"/>
  <c r="GY130"/>
  <c r="CV119"/>
  <c r="CV48"/>
  <c r="GY126"/>
  <c r="CQ366"/>
  <c r="BQ366"/>
  <c r="BQ364"/>
  <c r="CQ364"/>
  <c r="CT442"/>
  <c r="CU442" s="1"/>
  <c r="CT434"/>
  <c r="CU434" s="1"/>
  <c r="CT420"/>
  <c r="CU420" s="1"/>
  <c r="CT418"/>
  <c r="CU418" s="1"/>
  <c r="CT414"/>
  <c r="CU414" s="1"/>
  <c r="CT412"/>
  <c r="CU412" s="1"/>
  <c r="CT410"/>
  <c r="CU410" s="1"/>
  <c r="CT408"/>
  <c r="CU408" s="1"/>
  <c r="CT406"/>
  <c r="CU406" s="1"/>
  <c r="CT402"/>
  <c r="CU402" s="1"/>
  <c r="CT400"/>
  <c r="CU400" s="1"/>
  <c r="CT398"/>
  <c r="CU398" s="1"/>
  <c r="CT396"/>
  <c r="CU396" s="1"/>
  <c r="CT394"/>
  <c r="CU394" s="1"/>
  <c r="CT392"/>
  <c r="CU392" s="1"/>
  <c r="CT390"/>
  <c r="CU390" s="1"/>
  <c r="CT388"/>
  <c r="CU388" s="1"/>
  <c r="CT386"/>
  <c r="CU386" s="1"/>
  <c r="CT384"/>
  <c r="CU384" s="1"/>
  <c r="CT382"/>
  <c r="CU382" s="1"/>
  <c r="CT380"/>
  <c r="CU380" s="1"/>
  <c r="CT378"/>
  <c r="CU378" s="1"/>
  <c r="CT376"/>
  <c r="CU376" s="1"/>
  <c r="CT374"/>
  <c r="CU374" s="1"/>
  <c r="CT372"/>
  <c r="CU372" s="1"/>
  <c r="CT370"/>
  <c r="CU370" s="1"/>
  <c r="CT368"/>
  <c r="CU368" s="1"/>
  <c r="CT366"/>
  <c r="CU366" s="1"/>
  <c r="CT364"/>
  <c r="CU364" s="1"/>
  <c r="BQ446"/>
  <c r="BQ445"/>
  <c r="BQ444"/>
  <c r="BQ443"/>
  <c r="BQ442"/>
  <c r="BQ441"/>
  <c r="BQ440"/>
  <c r="BQ439"/>
  <c r="BQ438"/>
  <c r="BQ437"/>
  <c r="BQ436"/>
  <c r="BQ435"/>
  <c r="BQ434"/>
  <c r="BQ433"/>
  <c r="BQ432"/>
  <c r="BQ431"/>
  <c r="BQ430"/>
  <c r="BQ429"/>
  <c r="BQ428"/>
  <c r="BQ427"/>
  <c r="BQ426"/>
  <c r="BQ425"/>
  <c r="BQ424"/>
  <c r="BQ423"/>
  <c r="BQ422"/>
  <c r="BQ421"/>
  <c r="BQ420"/>
  <c r="BQ419"/>
  <c r="BQ418"/>
  <c r="BQ417"/>
  <c r="BQ416"/>
  <c r="BQ415"/>
  <c r="BQ414"/>
  <c r="BQ413"/>
  <c r="BQ412"/>
  <c r="BQ411"/>
  <c r="BQ410"/>
  <c r="BQ409"/>
  <c r="BQ408"/>
  <c r="BQ407"/>
  <c r="BQ406"/>
  <c r="BQ405"/>
  <c r="BQ404"/>
  <c r="BQ403"/>
  <c r="BQ402"/>
  <c r="BQ401"/>
  <c r="BQ400"/>
  <c r="BQ399"/>
  <c r="BQ398"/>
  <c r="BQ397"/>
  <c r="BQ396"/>
  <c r="BQ395"/>
  <c r="BQ394"/>
  <c r="BQ393"/>
  <c r="BQ392"/>
  <c r="BQ391"/>
  <c r="BQ390"/>
  <c r="BQ389"/>
  <c r="BQ388"/>
  <c r="BQ387"/>
  <c r="BQ386"/>
  <c r="BQ385"/>
  <c r="BQ384"/>
  <c r="BQ383"/>
  <c r="BQ382"/>
  <c r="BQ381"/>
  <c r="BQ380"/>
  <c r="BQ379"/>
  <c r="BQ378"/>
  <c r="BQ377"/>
  <c r="BQ376"/>
  <c r="BQ375"/>
  <c r="BQ374"/>
  <c r="BQ373"/>
  <c r="BQ372"/>
  <c r="BQ371"/>
  <c r="BQ370"/>
  <c r="BQ369"/>
  <c r="BQ368"/>
  <c r="BQ367"/>
  <c r="CQ367"/>
  <c r="CQ365"/>
  <c r="BQ365"/>
  <c r="CT425"/>
  <c r="CU425" s="1"/>
  <c r="CT360"/>
  <c r="CU360" s="1"/>
  <c r="CU351"/>
  <c r="CV351"/>
  <c r="CT348"/>
  <c r="CT361"/>
  <c r="CU361" s="1"/>
  <c r="CT362"/>
  <c r="CU362" s="1"/>
  <c r="CT356"/>
  <c r="CT355"/>
  <c r="CT352"/>
  <c r="CU352" s="1"/>
  <c r="CT350"/>
  <c r="CT346"/>
  <c r="CT319"/>
  <c r="CU319" s="1"/>
  <c r="CT317"/>
  <c r="CU317" s="1"/>
  <c r="CT315"/>
  <c r="CU315" s="1"/>
  <c r="CQ317"/>
  <c r="CQ316"/>
  <c r="BQ319"/>
  <c r="BQ318"/>
  <c r="BQ315"/>
  <c r="BQ314"/>
  <c r="HA146"/>
  <c r="CT146"/>
  <c r="CT147"/>
  <c r="HA147"/>
  <c r="CT148"/>
  <c r="HB148"/>
  <c r="BQ148"/>
  <c r="BQ147"/>
  <c r="BQ146"/>
  <c r="CV147"/>
  <c r="CV146"/>
  <c r="CV284"/>
  <c r="CU284"/>
  <c r="CU269"/>
  <c r="CU250"/>
  <c r="CV250"/>
  <c r="CU234"/>
  <c r="CV234"/>
  <c r="CV213"/>
  <c r="CU210"/>
  <c r="CV210"/>
  <c r="CV194"/>
  <c r="CV67"/>
  <c r="L339" i="22"/>
  <c r="J372"/>
  <c r="K372"/>
  <c r="E372"/>
  <c r="F372"/>
  <c r="BF372"/>
  <c r="BH372" s="1"/>
  <c r="BU372"/>
  <c r="BE372"/>
  <c r="BT372"/>
  <c r="L306"/>
  <c r="K307"/>
  <c r="M307" s="1"/>
  <c r="BF307"/>
  <c r="BH307" s="1"/>
  <c r="BU307"/>
  <c r="BW307" s="1"/>
  <c r="J307"/>
  <c r="J373" s="1"/>
  <c r="BE307"/>
  <c r="BT307"/>
  <c r="CJ372"/>
  <c r="CL372" s="1"/>
  <c r="CF372"/>
  <c r="CI372"/>
  <c r="CG307"/>
  <c r="CK307" s="1"/>
  <c r="CJ307"/>
  <c r="CF307"/>
  <c r="CF373" s="1"/>
  <c r="CI307"/>
  <c r="BQ372"/>
  <c r="BQ307"/>
  <c r="BB372"/>
  <c r="AQ372"/>
  <c r="AS372" s="1"/>
  <c r="AM372"/>
  <c r="AP372"/>
  <c r="AQ307"/>
  <c r="AS307" s="1"/>
  <c r="AM307"/>
  <c r="AP307"/>
  <c r="E307"/>
  <c r="M306"/>
  <c r="AD306"/>
  <c r="AS306"/>
  <c r="BH306"/>
  <c r="BW306"/>
  <c r="CL306"/>
  <c r="F307"/>
  <c r="AN307"/>
  <c r="BR307"/>
  <c r="BV307" s="1"/>
  <c r="M355"/>
  <c r="AD355"/>
  <c r="AS355"/>
  <c r="BH355"/>
  <c r="BW355"/>
  <c r="CL355"/>
  <c r="AN372"/>
  <c r="BC372"/>
  <c r="BR372"/>
  <c r="CG372"/>
  <c r="AC306"/>
  <c r="BG306"/>
  <c r="CK306"/>
  <c r="CL24"/>
  <c r="CL153"/>
  <c r="AW142" i="1"/>
  <c r="AW116"/>
  <c r="AW115"/>
  <c r="AW113"/>
  <c r="AW100"/>
  <c r="AW98"/>
  <c r="AW93"/>
  <c r="AW81"/>
  <c r="AW80"/>
  <c r="AW71"/>
  <c r="AW56"/>
  <c r="AW54"/>
  <c r="AW44"/>
  <c r="AW41"/>
  <c r="AW36"/>
  <c r="AW29"/>
  <c r="CL72" i="22"/>
  <c r="BC16" i="1"/>
  <c r="BC142"/>
  <c r="BC115"/>
  <c r="BC111"/>
  <c r="BC110"/>
  <c r="BC103"/>
  <c r="BC94"/>
  <c r="BC93"/>
  <c r="BH148"/>
  <c r="BI148" s="1"/>
  <c r="BH324"/>
  <c r="BI324" s="1"/>
  <c r="BH16"/>
  <c r="BI16" s="1"/>
  <c r="BE16"/>
  <c r="BE333"/>
  <c r="GZ333" s="1"/>
  <c r="BE15"/>
  <c r="BH322"/>
  <c r="BI322" s="1"/>
  <c r="BA11"/>
  <c r="BE475" s="1"/>
  <c r="AY11"/>
  <c r="BH147"/>
  <c r="BH333"/>
  <c r="BH332"/>
  <c r="BH325"/>
  <c r="BH146"/>
  <c r="BH15"/>
  <c r="HB16"/>
  <c r="CL137" i="22"/>
  <c r="CI170"/>
  <c r="AW19" i="1"/>
  <c r="AW332"/>
  <c r="AW324"/>
  <c r="AW298"/>
  <c r="AW290"/>
  <c r="AW285"/>
  <c r="AW281"/>
  <c r="AW276"/>
  <c r="AW263"/>
  <c r="AW247"/>
  <c r="AW245"/>
  <c r="AW244"/>
  <c r="AW221"/>
  <c r="AW174"/>
  <c r="AW149"/>
  <c r="AW27"/>
  <c r="CJ170" i="22"/>
  <c r="CI121"/>
  <c r="CF170"/>
  <c r="CF121"/>
  <c r="CG121"/>
  <c r="CK120"/>
  <c r="CJ121"/>
  <c r="CL169"/>
  <c r="CG170"/>
  <c r="AW13" i="1"/>
  <c r="BV104" i="22"/>
  <c r="BD363" i="1"/>
  <c r="BD364"/>
  <c r="BD365"/>
  <c r="BD366"/>
  <c r="BD367"/>
  <c r="BD368"/>
  <c r="BD369"/>
  <c r="BD370"/>
  <c r="BD371"/>
  <c r="BD372"/>
  <c r="BD373"/>
  <c r="BD374"/>
  <c r="BD375"/>
  <c r="BD376"/>
  <c r="BD377"/>
  <c r="BD378"/>
  <c r="BD379"/>
  <c r="BD380"/>
  <c r="BD381"/>
  <c r="BD382"/>
  <c r="BD383"/>
  <c r="BD384"/>
  <c r="BD385"/>
  <c r="BD386"/>
  <c r="BD387"/>
  <c r="BD388"/>
  <c r="BD389"/>
  <c r="BD390"/>
  <c r="BD391"/>
  <c r="BD392"/>
  <c r="BD393"/>
  <c r="BD394"/>
  <c r="BD395"/>
  <c r="BD396"/>
  <c r="BD397"/>
  <c r="BD398"/>
  <c r="BD399"/>
  <c r="BD400"/>
  <c r="BD401"/>
  <c r="BD402"/>
  <c r="BD403"/>
  <c r="BD404"/>
  <c r="BD405"/>
  <c r="BD406"/>
  <c r="BD407"/>
  <c r="BD408"/>
  <c r="BD409"/>
  <c r="BD410"/>
  <c r="BD411"/>
  <c r="BD412"/>
  <c r="BD413"/>
  <c r="BD414"/>
  <c r="BD415"/>
  <c r="BD416"/>
  <c r="BD417"/>
  <c r="BD418"/>
  <c r="BD419"/>
  <c r="BD420"/>
  <c r="BD421"/>
  <c r="BD422"/>
  <c r="BD423"/>
  <c r="BD424"/>
  <c r="BD425"/>
  <c r="BD426"/>
  <c r="BD427"/>
  <c r="BD428"/>
  <c r="BD429"/>
  <c r="BD430"/>
  <c r="BD431"/>
  <c r="BD432"/>
  <c r="BD433"/>
  <c r="BD434"/>
  <c r="BD435"/>
  <c r="BD436"/>
  <c r="BD437"/>
  <c r="BD438"/>
  <c r="BD439"/>
  <c r="BD440"/>
  <c r="BD441"/>
  <c r="BD442"/>
  <c r="BD443"/>
  <c r="BD444"/>
  <c r="BD445"/>
  <c r="BD446"/>
  <c r="BD14"/>
  <c r="BD13"/>
  <c r="AP20"/>
  <c r="AP21"/>
  <c r="AP22"/>
  <c r="AP23"/>
  <c r="AP24"/>
  <c r="AP26"/>
  <c r="AP27"/>
  <c r="AP28"/>
  <c r="AP29"/>
  <c r="AP30"/>
  <c r="AP31"/>
  <c r="AP32"/>
  <c r="AP33"/>
  <c r="AP34"/>
  <c r="AP35"/>
  <c r="AP37"/>
  <c r="AP42"/>
  <c r="AP43"/>
  <c r="AP45"/>
  <c r="AP46"/>
  <c r="AP47"/>
  <c r="AP48"/>
  <c r="AP49"/>
  <c r="AP50"/>
  <c r="AP51"/>
  <c r="AP52"/>
  <c r="AP53"/>
  <c r="AP54"/>
  <c r="AP55"/>
  <c r="AP56"/>
  <c r="AP58"/>
  <c r="AP59"/>
  <c r="AP60"/>
  <c r="AP61"/>
  <c r="AP62"/>
  <c r="AP63"/>
  <c r="AP64"/>
  <c r="AP65"/>
  <c r="AP66"/>
  <c r="AP67"/>
  <c r="AP68"/>
  <c r="AP69"/>
  <c r="AP72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8"/>
  <c r="AP99"/>
  <c r="AP102"/>
  <c r="AP103"/>
  <c r="AP104"/>
  <c r="AP105"/>
  <c r="AP106"/>
  <c r="AP107"/>
  <c r="AP109"/>
  <c r="AP110"/>
  <c r="AP111"/>
  <c r="AP112"/>
  <c r="AP113"/>
  <c r="AP114"/>
  <c r="AP116"/>
  <c r="AP117"/>
  <c r="AP118"/>
  <c r="AP119"/>
  <c r="AP121"/>
  <c r="AP122"/>
  <c r="AP124"/>
  <c r="AP125"/>
  <c r="AP126"/>
  <c r="AP127"/>
  <c r="AP128"/>
  <c r="AP129"/>
  <c r="AP130"/>
  <c r="AP131"/>
  <c r="AP132"/>
  <c r="AP133"/>
  <c r="AP134"/>
  <c r="AP135"/>
  <c r="AP136"/>
  <c r="AP137"/>
  <c r="AP138"/>
  <c r="AP142"/>
  <c r="AP143"/>
  <c r="AP144"/>
  <c r="AP145"/>
  <c r="AP149"/>
  <c r="AP150"/>
  <c r="AP151"/>
  <c r="AP152"/>
  <c r="AP153"/>
  <c r="AP154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5"/>
  <c r="AP176"/>
  <c r="AP177"/>
  <c r="AP179"/>
  <c r="AP180"/>
  <c r="AP181"/>
  <c r="AP182"/>
  <c r="AP183"/>
  <c r="AP184"/>
  <c r="AP185"/>
  <c r="AP186"/>
  <c r="AP187"/>
  <c r="AP188"/>
  <c r="AP189"/>
  <c r="AP191"/>
  <c r="AP192"/>
  <c r="AP193"/>
  <c r="AP194"/>
  <c r="AP195"/>
  <c r="AP196"/>
  <c r="AP197"/>
  <c r="AP198"/>
  <c r="AP199"/>
  <c r="AP200"/>
  <c r="AP201"/>
  <c r="AP202"/>
  <c r="AP203"/>
  <c r="AP204"/>
  <c r="AP205"/>
  <c r="AP206"/>
  <c r="AP207"/>
  <c r="AP208"/>
  <c r="AP209"/>
  <c r="AP211"/>
  <c r="AP212"/>
  <c r="AP213"/>
  <c r="AP214"/>
  <c r="AP215"/>
  <c r="AP216"/>
  <c r="AP217"/>
  <c r="AP219"/>
  <c r="AP220"/>
  <c r="AP221"/>
  <c r="AP222"/>
  <c r="AP223"/>
  <c r="AP224"/>
  <c r="AP225"/>
  <c r="AP226"/>
  <c r="AP227"/>
  <c r="AP228"/>
  <c r="AP229"/>
  <c r="AP230"/>
  <c r="AP231"/>
  <c r="AP232"/>
  <c r="AP233"/>
  <c r="AP234"/>
  <c r="AP235"/>
  <c r="AP236"/>
  <c r="AP237"/>
  <c r="AP238"/>
  <c r="AP239"/>
  <c r="AP240"/>
  <c r="AP241"/>
  <c r="AP242"/>
  <c r="AP243"/>
  <c r="AP244"/>
  <c r="AP245"/>
  <c r="AP246"/>
  <c r="AP247"/>
  <c r="AP248"/>
  <c r="AP249"/>
  <c r="AP251"/>
  <c r="AP252"/>
  <c r="AP253"/>
  <c r="AP254"/>
  <c r="AP255"/>
  <c r="AP256"/>
  <c r="AP257"/>
  <c r="AP258"/>
  <c r="AP259"/>
  <c r="AP260"/>
  <c r="AP261"/>
  <c r="AP262"/>
  <c r="AP263"/>
  <c r="AP264"/>
  <c r="AP265"/>
  <c r="AP266"/>
  <c r="AP267"/>
  <c r="AP268"/>
  <c r="AP269"/>
  <c r="AP270"/>
  <c r="AP271"/>
  <c r="AP272"/>
  <c r="AP273"/>
  <c r="AP274"/>
  <c r="AP276"/>
  <c r="AP278"/>
  <c r="AP280"/>
  <c r="AP281"/>
  <c r="AP282"/>
  <c r="AP284"/>
  <c r="AP285"/>
  <c r="AP286"/>
  <c r="AP287"/>
  <c r="AP288"/>
  <c r="AP289"/>
  <c r="AP290"/>
  <c r="AP291"/>
  <c r="AP292"/>
  <c r="AP293"/>
  <c r="AP294"/>
  <c r="AP295"/>
  <c r="AP296"/>
  <c r="AP298"/>
  <c r="AP299"/>
  <c r="AP300"/>
  <c r="AP301"/>
  <c r="AP302"/>
  <c r="AP303"/>
  <c r="AP304"/>
  <c r="AP305"/>
  <c r="AP306"/>
  <c r="AP307"/>
  <c r="AP308"/>
  <c r="AP309"/>
  <c r="AP310"/>
  <c r="AP311"/>
  <c r="AP312"/>
  <c r="AP313"/>
  <c r="AP314"/>
  <c r="AP315"/>
  <c r="AP316"/>
  <c r="AP317"/>
  <c r="AP318"/>
  <c r="AP319"/>
  <c r="AP320"/>
  <c r="AP321"/>
  <c r="AP323"/>
  <c r="AP328"/>
  <c r="AP329"/>
  <c r="AP330"/>
  <c r="AP331"/>
  <c r="AP334"/>
  <c r="AP335"/>
  <c r="AP336"/>
  <c r="AP337"/>
  <c r="AP338"/>
  <c r="AP340"/>
  <c r="AP341"/>
  <c r="AP342"/>
  <c r="AP343"/>
  <c r="AP344"/>
  <c r="AP345"/>
  <c r="AP346"/>
  <c r="AP347"/>
  <c r="AP348"/>
  <c r="AP349"/>
  <c r="AP350"/>
  <c r="AP351"/>
  <c r="AP352"/>
  <c r="AP353"/>
  <c r="AP354"/>
  <c r="AP355"/>
  <c r="AP356"/>
  <c r="AP357"/>
  <c r="AP358"/>
  <c r="AP359"/>
  <c r="AP360"/>
  <c r="AP361"/>
  <c r="AP362"/>
  <c r="AP363"/>
  <c r="AP364"/>
  <c r="AP365"/>
  <c r="AP366"/>
  <c r="AP367"/>
  <c r="AP368"/>
  <c r="AP369"/>
  <c r="AP370"/>
  <c r="AP371"/>
  <c r="AP372"/>
  <c r="AP373"/>
  <c r="AP374"/>
  <c r="AP375"/>
  <c r="AP376"/>
  <c r="AP377"/>
  <c r="AP378"/>
  <c r="AP379"/>
  <c r="AP380"/>
  <c r="AP381"/>
  <c r="AP382"/>
  <c r="AP383"/>
  <c r="AP384"/>
  <c r="AP385"/>
  <c r="AP386"/>
  <c r="AP387"/>
  <c r="AP388"/>
  <c r="AP389"/>
  <c r="AP390"/>
  <c r="AP391"/>
  <c r="AP392"/>
  <c r="AP393"/>
  <c r="AP394"/>
  <c r="AP395"/>
  <c r="AP396"/>
  <c r="AP397"/>
  <c r="AP398"/>
  <c r="AP399"/>
  <c r="AP400"/>
  <c r="AP401"/>
  <c r="AP402"/>
  <c r="AP403"/>
  <c r="AP404"/>
  <c r="AP405"/>
  <c r="AP406"/>
  <c r="AP407"/>
  <c r="AP408"/>
  <c r="AP409"/>
  <c r="AP410"/>
  <c r="AP411"/>
  <c r="AP412"/>
  <c r="AP413"/>
  <c r="AP414"/>
  <c r="AP415"/>
  <c r="AP416"/>
  <c r="AP417"/>
  <c r="AP418"/>
  <c r="AP419"/>
  <c r="AP420"/>
  <c r="AP421"/>
  <c r="AP422"/>
  <c r="AP423"/>
  <c r="AP424"/>
  <c r="AP425"/>
  <c r="AP426"/>
  <c r="AP427"/>
  <c r="AP428"/>
  <c r="AP429"/>
  <c r="AP430"/>
  <c r="AP431"/>
  <c r="AP432"/>
  <c r="AP433"/>
  <c r="AP434"/>
  <c r="AP435"/>
  <c r="AP436"/>
  <c r="AP437"/>
  <c r="AP438"/>
  <c r="AP439"/>
  <c r="AP440"/>
  <c r="AP441"/>
  <c r="AP442"/>
  <c r="AP443"/>
  <c r="AP444"/>
  <c r="AP445"/>
  <c r="AP446"/>
  <c r="AP14"/>
  <c r="AP18"/>
  <c r="AM23"/>
  <c r="AQ23" s="1"/>
  <c r="AN23"/>
  <c r="AM24"/>
  <c r="AQ24" s="1"/>
  <c r="AN24"/>
  <c r="AM25"/>
  <c r="AN25"/>
  <c r="AP25" s="1"/>
  <c r="AM26"/>
  <c r="AQ26" s="1"/>
  <c r="AN26"/>
  <c r="AM27"/>
  <c r="AQ27" s="1"/>
  <c r="AN27"/>
  <c r="AM28"/>
  <c r="AQ28" s="1"/>
  <c r="AN28"/>
  <c r="AM29"/>
  <c r="AQ29" s="1"/>
  <c r="AN29"/>
  <c r="AM30"/>
  <c r="AQ30" s="1"/>
  <c r="AN30"/>
  <c r="AM31"/>
  <c r="AQ31" s="1"/>
  <c r="AN31"/>
  <c r="AM32"/>
  <c r="AQ32" s="1"/>
  <c r="AN32"/>
  <c r="AM33"/>
  <c r="AQ33" s="1"/>
  <c r="AN33"/>
  <c r="AM34"/>
  <c r="AQ34" s="1"/>
  <c r="AN34"/>
  <c r="AM35"/>
  <c r="AQ35" s="1"/>
  <c r="AN35"/>
  <c r="AM36"/>
  <c r="AN36"/>
  <c r="AP36" s="1"/>
  <c r="AM37"/>
  <c r="AQ37" s="1"/>
  <c r="AN37"/>
  <c r="AM40"/>
  <c r="AN40"/>
  <c r="AP40" s="1"/>
  <c r="AM41"/>
  <c r="AN41"/>
  <c r="AP41" s="1"/>
  <c r="AM42"/>
  <c r="AQ42" s="1"/>
  <c r="AN42"/>
  <c r="AM43"/>
  <c r="AQ43" s="1"/>
  <c r="AN43"/>
  <c r="AM44"/>
  <c r="AN44"/>
  <c r="AM45"/>
  <c r="AQ45" s="1"/>
  <c r="AN45"/>
  <c r="AM46"/>
  <c r="AQ46" s="1"/>
  <c r="AN46"/>
  <c r="AM47"/>
  <c r="AQ47" s="1"/>
  <c r="AN47"/>
  <c r="AM48"/>
  <c r="AQ48" s="1"/>
  <c r="AN48"/>
  <c r="AM49"/>
  <c r="AQ49" s="1"/>
  <c r="AN49"/>
  <c r="AM50"/>
  <c r="AQ50" s="1"/>
  <c r="AN50"/>
  <c r="AM51"/>
  <c r="AQ51" s="1"/>
  <c r="AN51"/>
  <c r="AM52"/>
  <c r="AQ52" s="1"/>
  <c r="AN52"/>
  <c r="AM53"/>
  <c r="AN53"/>
  <c r="AM54"/>
  <c r="AQ54" s="1"/>
  <c r="AN54"/>
  <c r="AM55"/>
  <c r="AQ55" s="1"/>
  <c r="AN55"/>
  <c r="AM56"/>
  <c r="AQ56" s="1"/>
  <c r="AN56"/>
  <c r="AM57"/>
  <c r="AQ57" s="1"/>
  <c r="AN57"/>
  <c r="AP57" s="1"/>
  <c r="AM58"/>
  <c r="AQ58" s="1"/>
  <c r="AN58"/>
  <c r="AM59"/>
  <c r="AQ59" s="1"/>
  <c r="AN59"/>
  <c r="AM60"/>
  <c r="AQ60" s="1"/>
  <c r="AN60"/>
  <c r="AM61"/>
  <c r="AQ61" s="1"/>
  <c r="AN61"/>
  <c r="AM62"/>
  <c r="AQ62" s="1"/>
  <c r="AN62"/>
  <c r="AM63"/>
  <c r="AQ63" s="1"/>
  <c r="AN63"/>
  <c r="AM64"/>
  <c r="AQ64" s="1"/>
  <c r="AN64"/>
  <c r="AM65"/>
  <c r="AQ65" s="1"/>
  <c r="AN65"/>
  <c r="AM66"/>
  <c r="AQ66" s="1"/>
  <c r="AN66"/>
  <c r="AM67"/>
  <c r="AQ67" s="1"/>
  <c r="AN67"/>
  <c r="AM68"/>
  <c r="AQ68" s="1"/>
  <c r="AN68"/>
  <c r="AM69"/>
  <c r="AQ69" s="1"/>
  <c r="AN69"/>
  <c r="AM71"/>
  <c r="AQ71" s="1"/>
  <c r="AN71"/>
  <c r="AP71" s="1"/>
  <c r="AM72"/>
  <c r="AQ72" s="1"/>
  <c r="AN72"/>
  <c r="AM73"/>
  <c r="AQ73" s="1"/>
  <c r="AN73"/>
  <c r="AP73" s="1"/>
  <c r="AM74"/>
  <c r="AQ74" s="1"/>
  <c r="AN74"/>
  <c r="AM75"/>
  <c r="AQ75" s="1"/>
  <c r="AN75"/>
  <c r="AM76"/>
  <c r="AQ76" s="1"/>
  <c r="AN76"/>
  <c r="AM77"/>
  <c r="AQ77" s="1"/>
  <c r="AN77"/>
  <c r="AM78"/>
  <c r="AQ78" s="1"/>
  <c r="AN78"/>
  <c r="AM79"/>
  <c r="AQ79" s="1"/>
  <c r="AN79"/>
  <c r="AM80"/>
  <c r="AQ80" s="1"/>
  <c r="AN80"/>
  <c r="AM81"/>
  <c r="AQ81" s="1"/>
  <c r="AN81"/>
  <c r="AM82"/>
  <c r="AQ82" s="1"/>
  <c r="AN82"/>
  <c r="AM83"/>
  <c r="AQ83" s="1"/>
  <c r="AN83"/>
  <c r="AM84"/>
  <c r="AN84"/>
  <c r="BF84" s="1"/>
  <c r="HA84" s="1"/>
  <c r="AM85"/>
  <c r="AQ85" s="1"/>
  <c r="AN85"/>
  <c r="AM86"/>
  <c r="AQ86" s="1"/>
  <c r="AN86"/>
  <c r="AM87"/>
  <c r="AQ87" s="1"/>
  <c r="AN87"/>
  <c r="AM88"/>
  <c r="AQ88" s="1"/>
  <c r="AN88"/>
  <c r="AM89"/>
  <c r="AQ89" s="1"/>
  <c r="AN89"/>
  <c r="AM90"/>
  <c r="AQ90" s="1"/>
  <c r="AN90"/>
  <c r="AM91"/>
  <c r="AQ91" s="1"/>
  <c r="AN91"/>
  <c r="AM92"/>
  <c r="AQ92" s="1"/>
  <c r="AN92"/>
  <c r="AM93"/>
  <c r="AQ93" s="1"/>
  <c r="AN93"/>
  <c r="AM94"/>
  <c r="AQ94" s="1"/>
  <c r="AN94"/>
  <c r="AM95"/>
  <c r="AQ95" s="1"/>
  <c r="AN95"/>
  <c r="AM96"/>
  <c r="AQ96" s="1"/>
  <c r="AN96"/>
  <c r="AM97"/>
  <c r="AQ97" s="1"/>
  <c r="AN97"/>
  <c r="AP97" s="1"/>
  <c r="AM98"/>
  <c r="AQ98" s="1"/>
  <c r="AN98"/>
  <c r="AM99"/>
  <c r="AQ99" s="1"/>
  <c r="AN99"/>
  <c r="AM100"/>
  <c r="AQ100" s="1"/>
  <c r="AN100"/>
  <c r="AP100" s="1"/>
  <c r="AM101"/>
  <c r="AQ101" s="1"/>
  <c r="AN101"/>
  <c r="AP101" s="1"/>
  <c r="AM102"/>
  <c r="AQ102" s="1"/>
  <c r="AN102"/>
  <c r="AM103"/>
  <c r="AQ103" s="1"/>
  <c r="AN103"/>
  <c r="AM104"/>
  <c r="AQ104" s="1"/>
  <c r="AN104"/>
  <c r="AM105"/>
  <c r="AQ105" s="1"/>
  <c r="AN105"/>
  <c r="AM106"/>
  <c r="AQ106" s="1"/>
  <c r="AN106"/>
  <c r="AM107"/>
  <c r="AQ107" s="1"/>
  <c r="AN107"/>
  <c r="AM108"/>
  <c r="AQ108" s="1"/>
  <c r="AN108"/>
  <c r="AP108" s="1"/>
  <c r="AM109"/>
  <c r="AQ109" s="1"/>
  <c r="AN109"/>
  <c r="AM110"/>
  <c r="AQ110" s="1"/>
  <c r="AN110"/>
  <c r="AM111"/>
  <c r="AQ111" s="1"/>
  <c r="AN111"/>
  <c r="AM112"/>
  <c r="AQ112" s="1"/>
  <c r="AN112"/>
  <c r="AM113"/>
  <c r="AQ113" s="1"/>
  <c r="AN113"/>
  <c r="AM114"/>
  <c r="AQ114" s="1"/>
  <c r="AN114"/>
  <c r="AM115"/>
  <c r="AN115"/>
  <c r="AP115" s="1"/>
  <c r="AM116"/>
  <c r="AQ116" s="1"/>
  <c r="AN116"/>
  <c r="AM117"/>
  <c r="AQ117" s="1"/>
  <c r="AN117"/>
  <c r="AM118"/>
  <c r="AQ118" s="1"/>
  <c r="AN118"/>
  <c r="AM119"/>
  <c r="AQ119" s="1"/>
  <c r="AN119"/>
  <c r="AM120"/>
  <c r="AQ120" s="1"/>
  <c r="AN120"/>
  <c r="AP120" s="1"/>
  <c r="AM121"/>
  <c r="AQ121" s="1"/>
  <c r="AN121"/>
  <c r="AM122"/>
  <c r="AQ122" s="1"/>
  <c r="AN122"/>
  <c r="AM123"/>
  <c r="AQ123" s="1"/>
  <c r="AN123"/>
  <c r="AP123" s="1"/>
  <c r="AM124"/>
  <c r="AQ124" s="1"/>
  <c r="AN124"/>
  <c r="AM125"/>
  <c r="AQ125" s="1"/>
  <c r="AN125"/>
  <c r="AM126"/>
  <c r="AQ126" s="1"/>
  <c r="AN126"/>
  <c r="AM127"/>
  <c r="AQ127" s="1"/>
  <c r="AN127"/>
  <c r="AM128"/>
  <c r="AQ128" s="1"/>
  <c r="AN128"/>
  <c r="AM129"/>
  <c r="AQ129" s="1"/>
  <c r="AN129"/>
  <c r="AM130"/>
  <c r="AQ130" s="1"/>
  <c r="AN130"/>
  <c r="AM131"/>
  <c r="AQ131" s="1"/>
  <c r="AN131"/>
  <c r="AM132"/>
  <c r="AQ132" s="1"/>
  <c r="AN132"/>
  <c r="AM133"/>
  <c r="AQ133" s="1"/>
  <c r="AN133"/>
  <c r="AM134"/>
  <c r="AQ134" s="1"/>
  <c r="AN134"/>
  <c r="AM135"/>
  <c r="AQ135" s="1"/>
  <c r="AN135"/>
  <c r="AM136"/>
  <c r="AQ136" s="1"/>
  <c r="AN136"/>
  <c r="AM137"/>
  <c r="AQ137" s="1"/>
  <c r="AN137"/>
  <c r="AM138"/>
  <c r="AQ138" s="1"/>
  <c r="AN138"/>
  <c r="AM139"/>
  <c r="AN139"/>
  <c r="AP139" s="1"/>
  <c r="AM140"/>
  <c r="AQ140" s="1"/>
  <c r="AN140"/>
  <c r="AP140" s="1"/>
  <c r="AM141"/>
  <c r="AQ141" s="1"/>
  <c r="AN141"/>
  <c r="AP141" s="1"/>
  <c r="AM142"/>
  <c r="AQ142" s="1"/>
  <c r="AN142"/>
  <c r="AM143"/>
  <c r="AQ143" s="1"/>
  <c r="AN143"/>
  <c r="AM144"/>
  <c r="AQ144" s="1"/>
  <c r="AN144"/>
  <c r="AM145"/>
  <c r="AQ145" s="1"/>
  <c r="AN145"/>
  <c r="AM149"/>
  <c r="AQ149" s="1"/>
  <c r="AN149"/>
  <c r="AM150"/>
  <c r="AQ150" s="1"/>
  <c r="AN150"/>
  <c r="AM151"/>
  <c r="AQ151" s="1"/>
  <c r="AN151"/>
  <c r="AM152"/>
  <c r="AQ152" s="1"/>
  <c r="AN152"/>
  <c r="AM153"/>
  <c r="AQ153" s="1"/>
  <c r="AN153"/>
  <c r="AM154"/>
  <c r="AQ154" s="1"/>
  <c r="AN154"/>
  <c r="AM155"/>
  <c r="AQ155" s="1"/>
  <c r="AN155"/>
  <c r="AP155" s="1"/>
  <c r="AM156"/>
  <c r="AQ156" s="1"/>
  <c r="AN156"/>
  <c r="AM157"/>
  <c r="AQ157" s="1"/>
  <c r="AN157"/>
  <c r="AM158"/>
  <c r="AQ158" s="1"/>
  <c r="AN158"/>
  <c r="AM159"/>
  <c r="AQ159" s="1"/>
  <c r="AN159"/>
  <c r="AM160"/>
  <c r="AQ160" s="1"/>
  <c r="AN160"/>
  <c r="AM161"/>
  <c r="AQ161" s="1"/>
  <c r="AN161"/>
  <c r="AM162"/>
  <c r="AQ162" s="1"/>
  <c r="AN162"/>
  <c r="AM163"/>
  <c r="AQ163" s="1"/>
  <c r="AN163"/>
  <c r="AM164"/>
  <c r="AQ164" s="1"/>
  <c r="AN164"/>
  <c r="AM165"/>
  <c r="AQ165" s="1"/>
  <c r="AN165"/>
  <c r="AM166"/>
  <c r="AN166"/>
  <c r="AM167"/>
  <c r="AQ167" s="1"/>
  <c r="AN167"/>
  <c r="AM168"/>
  <c r="AQ168" s="1"/>
  <c r="AN168"/>
  <c r="AM169"/>
  <c r="AQ169" s="1"/>
  <c r="AN169"/>
  <c r="AM170"/>
  <c r="AQ170" s="1"/>
  <c r="AN170"/>
  <c r="AM171"/>
  <c r="AQ171" s="1"/>
  <c r="AN171"/>
  <c r="AM172"/>
  <c r="AQ172" s="1"/>
  <c r="AN172"/>
  <c r="AM173"/>
  <c r="AQ173" s="1"/>
  <c r="AN173"/>
  <c r="AP173" s="1"/>
  <c r="AM174"/>
  <c r="AN174"/>
  <c r="AP174" s="1"/>
  <c r="AM175"/>
  <c r="AQ175" s="1"/>
  <c r="AN175"/>
  <c r="AM176"/>
  <c r="AQ176" s="1"/>
  <c r="AN176"/>
  <c r="AM177"/>
  <c r="AQ177" s="1"/>
  <c r="AN177"/>
  <c r="AM178"/>
  <c r="AQ178" s="1"/>
  <c r="AN178"/>
  <c r="AP178" s="1"/>
  <c r="AM179"/>
  <c r="AQ179" s="1"/>
  <c r="AN179"/>
  <c r="AM180"/>
  <c r="AQ180" s="1"/>
  <c r="AN180"/>
  <c r="AM181"/>
  <c r="AQ181" s="1"/>
  <c r="AN181"/>
  <c r="AM182"/>
  <c r="AQ182" s="1"/>
  <c r="AN182"/>
  <c r="AM183"/>
  <c r="AQ183" s="1"/>
  <c r="AN183"/>
  <c r="AM184"/>
  <c r="AQ184" s="1"/>
  <c r="AN184"/>
  <c r="AM185"/>
  <c r="AN185"/>
  <c r="AM186"/>
  <c r="AQ186" s="1"/>
  <c r="AN186"/>
  <c r="AM187"/>
  <c r="AQ187" s="1"/>
  <c r="AN187"/>
  <c r="AM188"/>
  <c r="AQ188" s="1"/>
  <c r="AN188"/>
  <c r="AM189"/>
  <c r="AQ189" s="1"/>
  <c r="AN189"/>
  <c r="AM190"/>
  <c r="AQ190" s="1"/>
  <c r="AN190"/>
  <c r="AP190" s="1"/>
  <c r="AM191"/>
  <c r="AQ191" s="1"/>
  <c r="AN191"/>
  <c r="AM192"/>
  <c r="AQ192" s="1"/>
  <c r="AN192"/>
  <c r="AM193"/>
  <c r="AQ193" s="1"/>
  <c r="AN193"/>
  <c r="AM194"/>
  <c r="AQ194" s="1"/>
  <c r="AN194"/>
  <c r="AM195"/>
  <c r="AQ195" s="1"/>
  <c r="AN195"/>
  <c r="AM196"/>
  <c r="AQ196" s="1"/>
  <c r="AN196"/>
  <c r="AM197"/>
  <c r="AQ197" s="1"/>
  <c r="AN197"/>
  <c r="AM198"/>
  <c r="AQ198" s="1"/>
  <c r="AN198"/>
  <c r="AM199"/>
  <c r="AQ199" s="1"/>
  <c r="AN199"/>
  <c r="AM200"/>
  <c r="AQ200" s="1"/>
  <c r="AN200"/>
  <c r="AM201"/>
  <c r="AQ201" s="1"/>
  <c r="AN201"/>
  <c r="AM202"/>
  <c r="AQ202" s="1"/>
  <c r="AN202"/>
  <c r="AM203"/>
  <c r="AQ203" s="1"/>
  <c r="AN203"/>
  <c r="AM204"/>
  <c r="AQ204" s="1"/>
  <c r="AN204"/>
  <c r="AM205"/>
  <c r="AQ205" s="1"/>
  <c r="AN205"/>
  <c r="AM206"/>
  <c r="AQ206" s="1"/>
  <c r="AN206"/>
  <c r="AM207"/>
  <c r="AQ207" s="1"/>
  <c r="AN207"/>
  <c r="AM208"/>
  <c r="AQ208" s="1"/>
  <c r="AN208"/>
  <c r="AM209"/>
  <c r="AQ209" s="1"/>
  <c r="AN209"/>
  <c r="AM210"/>
  <c r="AQ210" s="1"/>
  <c r="AN210"/>
  <c r="AP210" s="1"/>
  <c r="AM211"/>
  <c r="AQ211" s="1"/>
  <c r="AN211"/>
  <c r="AM212"/>
  <c r="AQ212" s="1"/>
  <c r="AN212"/>
  <c r="AM213"/>
  <c r="AQ213" s="1"/>
  <c r="AN213"/>
  <c r="AM214"/>
  <c r="AQ214" s="1"/>
  <c r="AN214"/>
  <c r="AM215"/>
  <c r="AQ215" s="1"/>
  <c r="AN215"/>
  <c r="AM216"/>
  <c r="AQ216" s="1"/>
  <c r="AN216"/>
  <c r="AM217"/>
  <c r="AQ217" s="1"/>
  <c r="AN217"/>
  <c r="AM218"/>
  <c r="AQ218" s="1"/>
  <c r="AN218"/>
  <c r="AP218" s="1"/>
  <c r="AM219"/>
  <c r="AQ219" s="1"/>
  <c r="AN219"/>
  <c r="AM220"/>
  <c r="AQ220" s="1"/>
  <c r="AN220"/>
  <c r="AM221"/>
  <c r="AQ221" s="1"/>
  <c r="AN221"/>
  <c r="AM222"/>
  <c r="AQ222" s="1"/>
  <c r="AN222"/>
  <c r="AM223"/>
  <c r="AQ223" s="1"/>
  <c r="AN223"/>
  <c r="AM224"/>
  <c r="AQ224" s="1"/>
  <c r="AN224"/>
  <c r="AM225"/>
  <c r="AQ225" s="1"/>
  <c r="AN225"/>
  <c r="AM226"/>
  <c r="AQ226" s="1"/>
  <c r="AN226"/>
  <c r="AM227"/>
  <c r="AQ227" s="1"/>
  <c r="AN227"/>
  <c r="AM228"/>
  <c r="AQ228" s="1"/>
  <c r="AN228"/>
  <c r="AM229"/>
  <c r="AQ229" s="1"/>
  <c r="AN229"/>
  <c r="AM230"/>
  <c r="AQ230" s="1"/>
  <c r="AN230"/>
  <c r="AM231"/>
  <c r="AQ231" s="1"/>
  <c r="AN231"/>
  <c r="AM232"/>
  <c r="AQ232" s="1"/>
  <c r="AN232"/>
  <c r="AM233"/>
  <c r="AQ233" s="1"/>
  <c r="AN233"/>
  <c r="AM234"/>
  <c r="AQ234" s="1"/>
  <c r="AN234"/>
  <c r="AM235"/>
  <c r="AQ235" s="1"/>
  <c r="AN235"/>
  <c r="AM236"/>
  <c r="AQ236" s="1"/>
  <c r="AN236"/>
  <c r="AM237"/>
  <c r="AQ237" s="1"/>
  <c r="AN237"/>
  <c r="AM238"/>
  <c r="AQ238" s="1"/>
  <c r="AN238"/>
  <c r="AM239"/>
  <c r="AQ239" s="1"/>
  <c r="AN239"/>
  <c r="AM240"/>
  <c r="AQ240" s="1"/>
  <c r="AN240"/>
  <c r="AM241"/>
  <c r="AQ241" s="1"/>
  <c r="AN241"/>
  <c r="AM242"/>
  <c r="AQ242" s="1"/>
  <c r="AN242"/>
  <c r="AM243"/>
  <c r="AQ243" s="1"/>
  <c r="AN243"/>
  <c r="AM244"/>
  <c r="AQ244" s="1"/>
  <c r="AN244"/>
  <c r="AM245"/>
  <c r="AQ245" s="1"/>
  <c r="AN245"/>
  <c r="AM246"/>
  <c r="AQ246" s="1"/>
  <c r="AN246"/>
  <c r="AM247"/>
  <c r="AQ247" s="1"/>
  <c r="AN247"/>
  <c r="AM248"/>
  <c r="AQ248" s="1"/>
  <c r="AN248"/>
  <c r="AM249"/>
  <c r="AQ249" s="1"/>
  <c r="AN249"/>
  <c r="AM250"/>
  <c r="AN250"/>
  <c r="AP250" s="1"/>
  <c r="AM251"/>
  <c r="AQ251" s="1"/>
  <c r="AN251"/>
  <c r="AM252"/>
  <c r="AQ252" s="1"/>
  <c r="AN252"/>
  <c r="AM253"/>
  <c r="AQ253" s="1"/>
  <c r="AN253"/>
  <c r="AM254"/>
  <c r="AQ254" s="1"/>
  <c r="AN254"/>
  <c r="AM255"/>
  <c r="AQ255" s="1"/>
  <c r="AN255"/>
  <c r="AM256"/>
  <c r="AQ256" s="1"/>
  <c r="AN256"/>
  <c r="AM257"/>
  <c r="AQ257" s="1"/>
  <c r="AN257"/>
  <c r="AM258"/>
  <c r="AQ258" s="1"/>
  <c r="AN258"/>
  <c r="AM259"/>
  <c r="AQ259" s="1"/>
  <c r="AN259"/>
  <c r="AM260"/>
  <c r="AQ260" s="1"/>
  <c r="AN260"/>
  <c r="AM261"/>
  <c r="AQ261" s="1"/>
  <c r="AN261"/>
  <c r="AM262"/>
  <c r="AQ262" s="1"/>
  <c r="AN262"/>
  <c r="AM263"/>
  <c r="AQ263" s="1"/>
  <c r="AN263"/>
  <c r="AM264"/>
  <c r="AQ264" s="1"/>
  <c r="AN264"/>
  <c r="AM265"/>
  <c r="AQ265" s="1"/>
  <c r="AN265"/>
  <c r="AM266"/>
  <c r="AQ266" s="1"/>
  <c r="AN266"/>
  <c r="AM267"/>
  <c r="AQ267" s="1"/>
  <c r="AN267"/>
  <c r="AM268"/>
  <c r="AQ268" s="1"/>
  <c r="AN268"/>
  <c r="AM269"/>
  <c r="AQ269" s="1"/>
  <c r="AN269"/>
  <c r="AM270"/>
  <c r="AQ270" s="1"/>
  <c r="AN270"/>
  <c r="AM271"/>
  <c r="AQ271" s="1"/>
  <c r="AN271"/>
  <c r="AM272"/>
  <c r="AQ272" s="1"/>
  <c r="AN272"/>
  <c r="AM273"/>
  <c r="AQ273" s="1"/>
  <c r="AN273"/>
  <c r="AM274"/>
  <c r="AQ274" s="1"/>
  <c r="AN274"/>
  <c r="AM275"/>
  <c r="AQ275" s="1"/>
  <c r="AN275"/>
  <c r="AP275" s="1"/>
  <c r="AM276"/>
  <c r="AQ276" s="1"/>
  <c r="AN276"/>
  <c r="AM277"/>
  <c r="AQ277" s="1"/>
  <c r="AN277"/>
  <c r="AP277" s="1"/>
  <c r="AM278"/>
  <c r="AQ278" s="1"/>
  <c r="AN278"/>
  <c r="AM279"/>
  <c r="AN279"/>
  <c r="AP279" s="1"/>
  <c r="AM280"/>
  <c r="AN280"/>
  <c r="AM281"/>
  <c r="AQ281" s="1"/>
  <c r="AN281"/>
  <c r="AM282"/>
  <c r="AQ282" s="1"/>
  <c r="AN282"/>
  <c r="AM284"/>
  <c r="AQ284" s="1"/>
  <c r="AN284"/>
  <c r="AM285"/>
  <c r="AQ285" s="1"/>
  <c r="AN285"/>
  <c r="AM286"/>
  <c r="AQ286" s="1"/>
  <c r="AN286"/>
  <c r="AM287"/>
  <c r="AQ287" s="1"/>
  <c r="AN287"/>
  <c r="AM288"/>
  <c r="AQ288" s="1"/>
  <c r="AN288"/>
  <c r="AM289"/>
  <c r="AQ289" s="1"/>
  <c r="AN289"/>
  <c r="AM290"/>
  <c r="AQ290" s="1"/>
  <c r="AN290"/>
  <c r="AM291"/>
  <c r="AQ291" s="1"/>
  <c r="AN291"/>
  <c r="AM292"/>
  <c r="AQ292" s="1"/>
  <c r="AN292"/>
  <c r="AM293"/>
  <c r="AQ293" s="1"/>
  <c r="AN293"/>
  <c r="AM294"/>
  <c r="AQ294" s="1"/>
  <c r="AN294"/>
  <c r="AM295"/>
  <c r="AQ295" s="1"/>
  <c r="AN295"/>
  <c r="AM296"/>
  <c r="AN296"/>
  <c r="AM297"/>
  <c r="AN297"/>
  <c r="AP297" s="1"/>
  <c r="AM298"/>
  <c r="AQ298" s="1"/>
  <c r="AN298"/>
  <c r="AM299"/>
  <c r="AN299"/>
  <c r="AM300"/>
  <c r="AQ300" s="1"/>
  <c r="AN300"/>
  <c r="AM301"/>
  <c r="AQ301" s="1"/>
  <c r="AN301"/>
  <c r="AM302"/>
  <c r="AQ302" s="1"/>
  <c r="AN302"/>
  <c r="AM303"/>
  <c r="AQ303" s="1"/>
  <c r="AN303"/>
  <c r="AM304"/>
  <c r="AQ304" s="1"/>
  <c r="AN304"/>
  <c r="AM305"/>
  <c r="AQ305" s="1"/>
  <c r="AN305"/>
  <c r="AM306"/>
  <c r="AQ306" s="1"/>
  <c r="AN306"/>
  <c r="AM307"/>
  <c r="AQ307" s="1"/>
  <c r="AN307"/>
  <c r="AM308"/>
  <c r="AQ308" s="1"/>
  <c r="AN308"/>
  <c r="AM309"/>
  <c r="AQ309" s="1"/>
  <c r="AN309"/>
  <c r="AM310"/>
  <c r="AQ310" s="1"/>
  <c r="AN310"/>
  <c r="AM311"/>
  <c r="AQ311" s="1"/>
  <c r="AN311"/>
  <c r="AM312"/>
  <c r="AQ312" s="1"/>
  <c r="AN312"/>
  <c r="AM313"/>
  <c r="AQ313" s="1"/>
  <c r="AN313"/>
  <c r="AM314"/>
  <c r="AQ314" s="1"/>
  <c r="AN314"/>
  <c r="AM315"/>
  <c r="AQ315" s="1"/>
  <c r="AN315"/>
  <c r="AM316"/>
  <c r="AQ316" s="1"/>
  <c r="AN316"/>
  <c r="AM317"/>
  <c r="AQ317" s="1"/>
  <c r="AN317"/>
  <c r="AM318"/>
  <c r="AQ318" s="1"/>
  <c r="AN318"/>
  <c r="AM319"/>
  <c r="AQ319" s="1"/>
  <c r="AN319"/>
  <c r="AM320"/>
  <c r="AQ320" s="1"/>
  <c r="AN320"/>
  <c r="AM321"/>
  <c r="AQ321" s="1"/>
  <c r="AN321"/>
  <c r="AM323"/>
  <c r="AQ323" s="1"/>
  <c r="AN323"/>
  <c r="AM326"/>
  <c r="AQ326" s="1"/>
  <c r="AN326"/>
  <c r="AP326" s="1"/>
  <c r="AM327"/>
  <c r="AQ327" s="1"/>
  <c r="AN327"/>
  <c r="AP327" s="1"/>
  <c r="AM328"/>
  <c r="AQ328" s="1"/>
  <c r="AN328"/>
  <c r="AM329"/>
  <c r="AQ329" s="1"/>
  <c r="AN329"/>
  <c r="AM330"/>
  <c r="AQ330" s="1"/>
  <c r="AN330"/>
  <c r="AM331"/>
  <c r="AQ331" s="1"/>
  <c r="AN331"/>
  <c r="AM334"/>
  <c r="AQ334" s="1"/>
  <c r="AN334"/>
  <c r="AM335"/>
  <c r="AQ335" s="1"/>
  <c r="AN335"/>
  <c r="AM336"/>
  <c r="AQ336" s="1"/>
  <c r="AN336"/>
  <c r="AM337"/>
  <c r="AQ337" s="1"/>
  <c r="AN337"/>
  <c r="AM338"/>
  <c r="AQ338" s="1"/>
  <c r="AN338"/>
  <c r="AM340"/>
  <c r="AQ340" s="1"/>
  <c r="AN340"/>
  <c r="AM341"/>
  <c r="AQ341" s="1"/>
  <c r="AN341"/>
  <c r="AM342"/>
  <c r="AQ342" s="1"/>
  <c r="AN342"/>
  <c r="AM343"/>
  <c r="AQ343" s="1"/>
  <c r="AN343"/>
  <c r="AM344"/>
  <c r="AQ344" s="1"/>
  <c r="AN344"/>
  <c r="AM345"/>
  <c r="AQ345" s="1"/>
  <c r="AN345"/>
  <c r="AM346"/>
  <c r="AQ346" s="1"/>
  <c r="AN346"/>
  <c r="AM347"/>
  <c r="AQ347" s="1"/>
  <c r="AN347"/>
  <c r="AM348"/>
  <c r="AQ348" s="1"/>
  <c r="AN348"/>
  <c r="AM349"/>
  <c r="AQ349" s="1"/>
  <c r="AN349"/>
  <c r="AM350"/>
  <c r="AQ350" s="1"/>
  <c r="AN350"/>
  <c r="AM351"/>
  <c r="AQ351" s="1"/>
  <c r="AN351"/>
  <c r="AM352"/>
  <c r="AQ352" s="1"/>
  <c r="AN352"/>
  <c r="AM353"/>
  <c r="AQ353" s="1"/>
  <c r="AN353"/>
  <c r="AM354"/>
  <c r="AQ354" s="1"/>
  <c r="AN354"/>
  <c r="AM355"/>
  <c r="AQ355" s="1"/>
  <c r="AN355"/>
  <c r="AM356"/>
  <c r="AQ356" s="1"/>
  <c r="AN356"/>
  <c r="AM357"/>
  <c r="AQ357" s="1"/>
  <c r="AN357"/>
  <c r="AM358"/>
  <c r="AQ358" s="1"/>
  <c r="AN358"/>
  <c r="AM359"/>
  <c r="AQ359" s="1"/>
  <c r="AN359"/>
  <c r="AM360"/>
  <c r="AQ360" s="1"/>
  <c r="AN360"/>
  <c r="AM361"/>
  <c r="AN361"/>
  <c r="AM362"/>
  <c r="AN362"/>
  <c r="AM363"/>
  <c r="AQ363" s="1"/>
  <c r="AN363"/>
  <c r="AM364"/>
  <c r="AQ364" s="1"/>
  <c r="AN364"/>
  <c r="AM365"/>
  <c r="AQ365" s="1"/>
  <c r="AN365"/>
  <c r="AM366"/>
  <c r="AQ366" s="1"/>
  <c r="AN366"/>
  <c r="AM367"/>
  <c r="AQ367" s="1"/>
  <c r="AN367"/>
  <c r="AM368"/>
  <c r="AQ368" s="1"/>
  <c r="AN368"/>
  <c r="AM369"/>
  <c r="AQ369" s="1"/>
  <c r="AN369"/>
  <c r="AM370"/>
  <c r="AQ370" s="1"/>
  <c r="AN370"/>
  <c r="AM371"/>
  <c r="AQ371" s="1"/>
  <c r="AN371"/>
  <c r="AM372"/>
  <c r="AQ372" s="1"/>
  <c r="AN372"/>
  <c r="AM373"/>
  <c r="AQ373" s="1"/>
  <c r="AN373"/>
  <c r="AM374"/>
  <c r="AQ374" s="1"/>
  <c r="AN374"/>
  <c r="AM375"/>
  <c r="AQ375" s="1"/>
  <c r="AN375"/>
  <c r="AM376"/>
  <c r="AQ376" s="1"/>
  <c r="AN376"/>
  <c r="AM377"/>
  <c r="AQ377" s="1"/>
  <c r="AN377"/>
  <c r="AM378"/>
  <c r="AQ378" s="1"/>
  <c r="AN378"/>
  <c r="AM379"/>
  <c r="AQ379" s="1"/>
  <c r="AN379"/>
  <c r="AM380"/>
  <c r="AQ380" s="1"/>
  <c r="AN380"/>
  <c r="AM381"/>
  <c r="AQ381" s="1"/>
  <c r="AN381"/>
  <c r="AM382"/>
  <c r="AQ382" s="1"/>
  <c r="AN382"/>
  <c r="AM383"/>
  <c r="AQ383" s="1"/>
  <c r="AN383"/>
  <c r="AM384"/>
  <c r="AQ384" s="1"/>
  <c r="AN384"/>
  <c r="AM385"/>
  <c r="AQ385" s="1"/>
  <c r="AN385"/>
  <c r="AM386"/>
  <c r="AQ386" s="1"/>
  <c r="AN386"/>
  <c r="AM387"/>
  <c r="AQ387" s="1"/>
  <c r="AN387"/>
  <c r="AM388"/>
  <c r="AQ388" s="1"/>
  <c r="AN388"/>
  <c r="AM389"/>
  <c r="AQ389" s="1"/>
  <c r="AN389"/>
  <c r="AM390"/>
  <c r="AQ390" s="1"/>
  <c r="AN390"/>
  <c r="AM391"/>
  <c r="AQ391" s="1"/>
  <c r="AN391"/>
  <c r="AM392"/>
  <c r="AQ392" s="1"/>
  <c r="AN392"/>
  <c r="AM393"/>
  <c r="AQ393" s="1"/>
  <c r="AN393"/>
  <c r="AM394"/>
  <c r="AQ394" s="1"/>
  <c r="AN394"/>
  <c r="AM395"/>
  <c r="AQ395" s="1"/>
  <c r="AN395"/>
  <c r="AM396"/>
  <c r="AQ396" s="1"/>
  <c r="AN396"/>
  <c r="AM397"/>
  <c r="AQ397" s="1"/>
  <c r="AN397"/>
  <c r="AM398"/>
  <c r="AQ398" s="1"/>
  <c r="AN398"/>
  <c r="AM399"/>
  <c r="AQ399" s="1"/>
  <c r="AN399"/>
  <c r="AM400"/>
  <c r="AQ400" s="1"/>
  <c r="AN400"/>
  <c r="AM401"/>
  <c r="AQ401" s="1"/>
  <c r="AN401"/>
  <c r="AM402"/>
  <c r="AQ402" s="1"/>
  <c r="AN402"/>
  <c r="AM403"/>
  <c r="AQ403" s="1"/>
  <c r="AN403"/>
  <c r="AM404"/>
  <c r="AQ404" s="1"/>
  <c r="AN404"/>
  <c r="AM405"/>
  <c r="AQ405" s="1"/>
  <c r="AN405"/>
  <c r="AM406"/>
  <c r="AQ406" s="1"/>
  <c r="AN406"/>
  <c r="AM407"/>
  <c r="AQ407" s="1"/>
  <c r="AN407"/>
  <c r="AM408"/>
  <c r="AQ408" s="1"/>
  <c r="AN408"/>
  <c r="AM409"/>
  <c r="AQ409" s="1"/>
  <c r="AN409"/>
  <c r="AM410"/>
  <c r="AQ410" s="1"/>
  <c r="AN410"/>
  <c r="AM411"/>
  <c r="AQ411" s="1"/>
  <c r="AN411"/>
  <c r="AM412"/>
  <c r="AQ412" s="1"/>
  <c r="AN412"/>
  <c r="AM413"/>
  <c r="AQ413" s="1"/>
  <c r="AN413"/>
  <c r="AM414"/>
  <c r="AQ414" s="1"/>
  <c r="AN414"/>
  <c r="AM415"/>
  <c r="AQ415" s="1"/>
  <c r="AN415"/>
  <c r="AM416"/>
  <c r="AQ416" s="1"/>
  <c r="AN416"/>
  <c r="AM417"/>
  <c r="AQ417" s="1"/>
  <c r="AN417"/>
  <c r="AM418"/>
  <c r="AQ418" s="1"/>
  <c r="AN418"/>
  <c r="AM419"/>
  <c r="AQ419" s="1"/>
  <c r="AN419"/>
  <c r="AM420"/>
  <c r="AQ420" s="1"/>
  <c r="AN420"/>
  <c r="AM421"/>
  <c r="AQ421" s="1"/>
  <c r="AN421"/>
  <c r="AM422"/>
  <c r="AQ422" s="1"/>
  <c r="AN422"/>
  <c r="AM423"/>
  <c r="AQ423" s="1"/>
  <c r="AN423"/>
  <c r="AM424"/>
  <c r="AQ424" s="1"/>
  <c r="AN424"/>
  <c r="AM425"/>
  <c r="AQ425" s="1"/>
  <c r="AN425"/>
  <c r="AM426"/>
  <c r="AQ426" s="1"/>
  <c r="AN426"/>
  <c r="AM427"/>
  <c r="AQ427" s="1"/>
  <c r="AN427"/>
  <c r="AM428"/>
  <c r="AQ428" s="1"/>
  <c r="AN428"/>
  <c r="AM429"/>
  <c r="AQ429" s="1"/>
  <c r="AN429"/>
  <c r="AM430"/>
  <c r="AQ430" s="1"/>
  <c r="AN430"/>
  <c r="AM431"/>
  <c r="AQ431" s="1"/>
  <c r="AN431"/>
  <c r="AM432"/>
  <c r="AQ432" s="1"/>
  <c r="AN432"/>
  <c r="AM433"/>
  <c r="AQ433" s="1"/>
  <c r="AN433"/>
  <c r="AM434"/>
  <c r="AQ434" s="1"/>
  <c r="AN434"/>
  <c r="AM435"/>
  <c r="AQ435" s="1"/>
  <c r="AN435"/>
  <c r="AM436"/>
  <c r="AQ436" s="1"/>
  <c r="AN436"/>
  <c r="AM437"/>
  <c r="AQ437" s="1"/>
  <c r="AN437"/>
  <c r="AM438"/>
  <c r="AQ438" s="1"/>
  <c r="AN438"/>
  <c r="AM439"/>
  <c r="AQ439" s="1"/>
  <c r="AN439"/>
  <c r="AM440"/>
  <c r="AQ440" s="1"/>
  <c r="AN440"/>
  <c r="AM441"/>
  <c r="AQ441" s="1"/>
  <c r="AN441"/>
  <c r="AM442"/>
  <c r="AQ442" s="1"/>
  <c r="AN442"/>
  <c r="AM443"/>
  <c r="AQ443" s="1"/>
  <c r="AN443"/>
  <c r="AM444"/>
  <c r="AQ444" s="1"/>
  <c r="AN444"/>
  <c r="AM445"/>
  <c r="AQ445" s="1"/>
  <c r="AN445"/>
  <c r="AM446"/>
  <c r="AQ446" s="1"/>
  <c r="AN446"/>
  <c r="AM14"/>
  <c r="AQ14" s="1"/>
  <c r="AN14"/>
  <c r="AM18"/>
  <c r="AQ18" s="1"/>
  <c r="AN18"/>
  <c r="AM19"/>
  <c r="AN19"/>
  <c r="AP19" s="1"/>
  <c r="AM20"/>
  <c r="AQ20" s="1"/>
  <c r="AN20"/>
  <c r="AM21"/>
  <c r="AQ21" s="1"/>
  <c r="AN21"/>
  <c r="AM22"/>
  <c r="AQ22" s="1"/>
  <c r="AN22"/>
  <c r="AN13"/>
  <c r="AP13" s="1"/>
  <c r="AM13"/>
  <c r="AI14"/>
  <c r="BG14" s="1"/>
  <c r="AI18"/>
  <c r="BG18" s="1"/>
  <c r="AI19"/>
  <c r="BG19" s="1"/>
  <c r="AI20"/>
  <c r="BG20" s="1"/>
  <c r="AI21"/>
  <c r="BG21" s="1"/>
  <c r="AI22"/>
  <c r="BG22" s="1"/>
  <c r="AI23"/>
  <c r="BG23" s="1"/>
  <c r="AI24"/>
  <c r="BG24" s="1"/>
  <c r="AI25"/>
  <c r="BG25" s="1"/>
  <c r="AI26"/>
  <c r="BG26" s="1"/>
  <c r="AI27"/>
  <c r="BG27" s="1"/>
  <c r="AI28"/>
  <c r="BG28" s="1"/>
  <c r="AI29"/>
  <c r="BG29" s="1"/>
  <c r="AI30"/>
  <c r="BG30" s="1"/>
  <c r="AI31"/>
  <c r="BG31" s="1"/>
  <c r="AI32"/>
  <c r="BG32" s="1"/>
  <c r="AI33"/>
  <c r="BG33" s="1"/>
  <c r="AI34"/>
  <c r="BG34" s="1"/>
  <c r="AI35"/>
  <c r="BG35" s="1"/>
  <c r="AI36"/>
  <c r="BG36" s="1"/>
  <c r="AI37"/>
  <c r="BG37" s="1"/>
  <c r="AI40"/>
  <c r="BG40" s="1"/>
  <c r="AI41"/>
  <c r="BG41" s="1"/>
  <c r="AI42"/>
  <c r="BG42" s="1"/>
  <c r="AI43"/>
  <c r="BG43" s="1"/>
  <c r="AI44"/>
  <c r="BG44" s="1"/>
  <c r="AI45"/>
  <c r="BG45" s="1"/>
  <c r="AI46"/>
  <c r="BG46" s="1"/>
  <c r="AI47"/>
  <c r="BG47" s="1"/>
  <c r="AI48"/>
  <c r="BG48" s="1"/>
  <c r="AI49"/>
  <c r="BG49" s="1"/>
  <c r="AI50"/>
  <c r="BG50" s="1"/>
  <c r="AI51"/>
  <c r="BG51" s="1"/>
  <c r="AI52"/>
  <c r="BG52" s="1"/>
  <c r="AI53"/>
  <c r="BG53" s="1"/>
  <c r="AI54"/>
  <c r="BG54" s="1"/>
  <c r="AI55"/>
  <c r="BG55" s="1"/>
  <c r="AI56"/>
  <c r="BG56" s="1"/>
  <c r="AI57"/>
  <c r="BG57" s="1"/>
  <c r="AI58"/>
  <c r="BG58" s="1"/>
  <c r="AI59"/>
  <c r="BG59" s="1"/>
  <c r="AI60"/>
  <c r="BG60" s="1"/>
  <c r="AI61"/>
  <c r="BG61" s="1"/>
  <c r="AI62"/>
  <c r="BG62" s="1"/>
  <c r="AI63"/>
  <c r="BG63" s="1"/>
  <c r="AI64"/>
  <c r="BG64" s="1"/>
  <c r="AI65"/>
  <c r="BG65" s="1"/>
  <c r="AI66"/>
  <c r="BG66" s="1"/>
  <c r="AI67"/>
  <c r="BG67" s="1"/>
  <c r="AI68"/>
  <c r="BG68" s="1"/>
  <c r="AI69"/>
  <c r="BG69" s="1"/>
  <c r="AI71"/>
  <c r="BG71" s="1"/>
  <c r="AI72"/>
  <c r="BG72" s="1"/>
  <c r="AI73"/>
  <c r="BG73" s="1"/>
  <c r="AI74"/>
  <c r="BG74" s="1"/>
  <c r="AI75"/>
  <c r="BG75" s="1"/>
  <c r="AI76"/>
  <c r="BG76" s="1"/>
  <c r="AI77"/>
  <c r="BG77" s="1"/>
  <c r="AI78"/>
  <c r="BG78" s="1"/>
  <c r="AI79"/>
  <c r="BG79" s="1"/>
  <c r="AI80"/>
  <c r="BG80" s="1"/>
  <c r="AI81"/>
  <c r="BG81" s="1"/>
  <c r="AI82"/>
  <c r="BG82" s="1"/>
  <c r="AI83"/>
  <c r="BG83" s="1"/>
  <c r="AI84"/>
  <c r="BG84" s="1"/>
  <c r="HB84" s="1"/>
  <c r="AI85"/>
  <c r="BG85" s="1"/>
  <c r="AI86"/>
  <c r="BG86" s="1"/>
  <c r="AI87"/>
  <c r="BG87" s="1"/>
  <c r="AI88"/>
  <c r="BG88" s="1"/>
  <c r="AI89"/>
  <c r="BG89" s="1"/>
  <c r="AI90"/>
  <c r="BG90" s="1"/>
  <c r="AI91"/>
  <c r="BG91" s="1"/>
  <c r="AI92"/>
  <c r="BG92" s="1"/>
  <c r="AI93"/>
  <c r="BG93" s="1"/>
  <c r="AI94"/>
  <c r="BG94" s="1"/>
  <c r="AI95"/>
  <c r="BG95" s="1"/>
  <c r="AI96"/>
  <c r="BG96" s="1"/>
  <c r="AI97"/>
  <c r="BG97" s="1"/>
  <c r="AI98"/>
  <c r="BG98" s="1"/>
  <c r="AI99"/>
  <c r="BG99" s="1"/>
  <c r="AI100"/>
  <c r="BG100" s="1"/>
  <c r="AI101"/>
  <c r="BG101" s="1"/>
  <c r="AI102"/>
  <c r="BG102" s="1"/>
  <c r="AI103"/>
  <c r="BG103" s="1"/>
  <c r="AI104"/>
  <c r="BG104" s="1"/>
  <c r="AI105"/>
  <c r="BG105" s="1"/>
  <c r="AI106"/>
  <c r="BG106" s="1"/>
  <c r="AI107"/>
  <c r="BG107" s="1"/>
  <c r="AI108"/>
  <c r="BG108" s="1"/>
  <c r="AI109"/>
  <c r="BG109" s="1"/>
  <c r="AI110"/>
  <c r="BG110" s="1"/>
  <c r="AI111"/>
  <c r="BG111" s="1"/>
  <c r="AI112"/>
  <c r="BG112" s="1"/>
  <c r="AI113"/>
  <c r="BG113" s="1"/>
  <c r="AI114"/>
  <c r="BG114" s="1"/>
  <c r="AI115"/>
  <c r="BG115" s="1"/>
  <c r="AI116"/>
  <c r="BG116" s="1"/>
  <c r="AI117"/>
  <c r="BG117" s="1"/>
  <c r="AI118"/>
  <c r="BG118" s="1"/>
  <c r="AI119"/>
  <c r="BG119" s="1"/>
  <c r="AI120"/>
  <c r="BG120" s="1"/>
  <c r="AI121"/>
  <c r="BG121" s="1"/>
  <c r="AI122"/>
  <c r="BG122" s="1"/>
  <c r="AI123"/>
  <c r="BG123" s="1"/>
  <c r="AI124"/>
  <c r="BG124" s="1"/>
  <c r="AI125"/>
  <c r="BG125" s="1"/>
  <c r="AI126"/>
  <c r="BG126" s="1"/>
  <c r="HB126" s="1"/>
  <c r="AI127"/>
  <c r="BG127" s="1"/>
  <c r="HB127" s="1"/>
  <c r="AI128"/>
  <c r="BG128" s="1"/>
  <c r="HB128" s="1"/>
  <c r="AI129"/>
  <c r="BG129" s="1"/>
  <c r="AI130"/>
  <c r="BG130" s="1"/>
  <c r="HB130" s="1"/>
  <c r="AI131"/>
  <c r="BG131" s="1"/>
  <c r="AI132"/>
  <c r="BG132" s="1"/>
  <c r="AI133"/>
  <c r="BG133" s="1"/>
  <c r="AI134"/>
  <c r="BG134" s="1"/>
  <c r="AI135"/>
  <c r="BG135" s="1"/>
  <c r="AI136"/>
  <c r="BG136" s="1"/>
  <c r="AI137"/>
  <c r="BG137" s="1"/>
  <c r="AI138"/>
  <c r="BG138" s="1"/>
  <c r="HB138" s="1"/>
  <c r="AI139"/>
  <c r="BG139" s="1"/>
  <c r="AI140"/>
  <c r="BG140" s="1"/>
  <c r="AI141"/>
  <c r="BG141" s="1"/>
  <c r="AI142"/>
  <c r="BG142" s="1"/>
  <c r="AI143"/>
  <c r="BG143" s="1"/>
  <c r="AI144"/>
  <c r="BG144" s="1"/>
  <c r="AI145"/>
  <c r="BG145" s="1"/>
  <c r="AI149"/>
  <c r="BG149" s="1"/>
  <c r="AI150"/>
  <c r="BG150" s="1"/>
  <c r="AI151"/>
  <c r="BG151" s="1"/>
  <c r="AI152"/>
  <c r="BG152" s="1"/>
  <c r="AI153"/>
  <c r="BG153" s="1"/>
  <c r="AI154"/>
  <c r="BG154" s="1"/>
  <c r="AI155"/>
  <c r="BG155" s="1"/>
  <c r="AI156"/>
  <c r="BG156" s="1"/>
  <c r="AI157"/>
  <c r="BG157" s="1"/>
  <c r="AI158"/>
  <c r="BG158" s="1"/>
  <c r="AI159"/>
  <c r="BG159" s="1"/>
  <c r="AI160"/>
  <c r="BG160" s="1"/>
  <c r="AI161"/>
  <c r="BG161" s="1"/>
  <c r="AI162"/>
  <c r="BG162" s="1"/>
  <c r="AI163"/>
  <c r="BG163" s="1"/>
  <c r="AI164"/>
  <c r="BG164" s="1"/>
  <c r="AI165"/>
  <c r="BG165" s="1"/>
  <c r="AI166"/>
  <c r="BG166" s="1"/>
  <c r="AI167"/>
  <c r="BG167" s="1"/>
  <c r="AI168"/>
  <c r="BG168" s="1"/>
  <c r="AI169"/>
  <c r="BG169" s="1"/>
  <c r="AI170"/>
  <c r="BG170" s="1"/>
  <c r="AI171"/>
  <c r="BG171" s="1"/>
  <c r="AI172"/>
  <c r="BG172" s="1"/>
  <c r="AI173"/>
  <c r="BG173" s="1"/>
  <c r="AI174"/>
  <c r="BG174" s="1"/>
  <c r="AI175"/>
  <c r="BG175" s="1"/>
  <c r="HB175" s="1"/>
  <c r="AI176"/>
  <c r="BG176" s="1"/>
  <c r="HB176" s="1"/>
  <c r="AI177"/>
  <c r="BG177" s="1"/>
  <c r="AI178"/>
  <c r="BG178" s="1"/>
  <c r="AI179"/>
  <c r="BG179" s="1"/>
  <c r="AI180"/>
  <c r="BG180" s="1"/>
  <c r="AI181"/>
  <c r="BG181" s="1"/>
  <c r="AI182"/>
  <c r="BG182" s="1"/>
  <c r="AI183"/>
  <c r="BG183" s="1"/>
  <c r="AI184"/>
  <c r="BG184" s="1"/>
  <c r="AI185"/>
  <c r="BG185" s="1"/>
  <c r="AI186"/>
  <c r="BG186" s="1"/>
  <c r="AI187"/>
  <c r="BG187" s="1"/>
  <c r="AI188"/>
  <c r="BG188" s="1"/>
  <c r="AI189"/>
  <c r="BG189" s="1"/>
  <c r="AI190"/>
  <c r="BG190" s="1"/>
  <c r="AI191"/>
  <c r="BG191" s="1"/>
  <c r="AI192"/>
  <c r="BG192" s="1"/>
  <c r="AI193"/>
  <c r="BG193" s="1"/>
  <c r="AI194"/>
  <c r="BG194" s="1"/>
  <c r="AI195"/>
  <c r="BG195" s="1"/>
  <c r="AI196"/>
  <c r="BG196" s="1"/>
  <c r="AI197"/>
  <c r="BG197" s="1"/>
  <c r="AI198"/>
  <c r="BG198" s="1"/>
  <c r="AI199"/>
  <c r="BG199" s="1"/>
  <c r="AI200"/>
  <c r="BG200" s="1"/>
  <c r="AI201"/>
  <c r="BG201" s="1"/>
  <c r="AI202"/>
  <c r="BG202" s="1"/>
  <c r="AI203"/>
  <c r="BG203" s="1"/>
  <c r="AI204"/>
  <c r="BG204" s="1"/>
  <c r="AI205"/>
  <c r="BG205" s="1"/>
  <c r="AI206"/>
  <c r="BG206" s="1"/>
  <c r="AI207"/>
  <c r="BG207" s="1"/>
  <c r="AI208"/>
  <c r="BG208" s="1"/>
  <c r="AI209"/>
  <c r="BG209" s="1"/>
  <c r="AI210"/>
  <c r="BG210" s="1"/>
  <c r="AI211"/>
  <c r="BG211" s="1"/>
  <c r="AI212"/>
  <c r="BG212" s="1"/>
  <c r="AI213"/>
  <c r="BG213" s="1"/>
  <c r="AI214"/>
  <c r="BG214" s="1"/>
  <c r="AI215"/>
  <c r="BG215" s="1"/>
  <c r="AI216"/>
  <c r="BG216" s="1"/>
  <c r="AI217"/>
  <c r="BG217" s="1"/>
  <c r="AI218"/>
  <c r="BG218" s="1"/>
  <c r="AI219"/>
  <c r="BG219" s="1"/>
  <c r="AI220"/>
  <c r="BG220" s="1"/>
  <c r="AI221"/>
  <c r="BG221" s="1"/>
  <c r="AI222"/>
  <c r="BG222" s="1"/>
  <c r="AI223"/>
  <c r="BG223" s="1"/>
  <c r="AI224"/>
  <c r="BG224" s="1"/>
  <c r="AI225"/>
  <c r="BG225" s="1"/>
  <c r="AI226"/>
  <c r="BG226" s="1"/>
  <c r="AI227"/>
  <c r="BG227" s="1"/>
  <c r="AI228"/>
  <c r="BG228" s="1"/>
  <c r="AI229"/>
  <c r="BG229" s="1"/>
  <c r="AI230"/>
  <c r="BG230" s="1"/>
  <c r="AI231"/>
  <c r="BG231" s="1"/>
  <c r="AI232"/>
  <c r="BG232" s="1"/>
  <c r="AI233"/>
  <c r="BG233" s="1"/>
  <c r="AI234"/>
  <c r="BG234" s="1"/>
  <c r="AI235"/>
  <c r="BG235" s="1"/>
  <c r="AI236"/>
  <c r="BG236" s="1"/>
  <c r="AI237"/>
  <c r="BG237" s="1"/>
  <c r="AI238"/>
  <c r="BG238" s="1"/>
  <c r="AI239"/>
  <c r="BG239" s="1"/>
  <c r="AI240"/>
  <c r="BG240" s="1"/>
  <c r="AI241"/>
  <c r="BG241" s="1"/>
  <c r="AI242"/>
  <c r="BG242" s="1"/>
  <c r="AI243"/>
  <c r="BG243" s="1"/>
  <c r="AI244"/>
  <c r="BG244" s="1"/>
  <c r="AI245"/>
  <c r="BG245" s="1"/>
  <c r="AI246"/>
  <c r="BG246" s="1"/>
  <c r="AI247"/>
  <c r="BG247" s="1"/>
  <c r="AI248"/>
  <c r="BG248" s="1"/>
  <c r="AI249"/>
  <c r="BG249" s="1"/>
  <c r="AI250"/>
  <c r="BG250" s="1"/>
  <c r="AI251"/>
  <c r="BG251" s="1"/>
  <c r="AI252"/>
  <c r="BG252" s="1"/>
  <c r="AI253"/>
  <c r="BG253" s="1"/>
  <c r="AI254"/>
  <c r="BG254" s="1"/>
  <c r="AI255"/>
  <c r="BG255" s="1"/>
  <c r="AI256"/>
  <c r="BG256" s="1"/>
  <c r="AI257"/>
  <c r="BG257" s="1"/>
  <c r="AI258"/>
  <c r="BG258" s="1"/>
  <c r="AI259"/>
  <c r="BG259" s="1"/>
  <c r="AI260"/>
  <c r="BG260" s="1"/>
  <c r="AI261"/>
  <c r="BG261" s="1"/>
  <c r="AI262"/>
  <c r="BG262" s="1"/>
  <c r="AI263"/>
  <c r="BG263" s="1"/>
  <c r="AI264"/>
  <c r="BG264" s="1"/>
  <c r="AI265"/>
  <c r="BG265" s="1"/>
  <c r="AI266"/>
  <c r="BG266" s="1"/>
  <c r="AI267"/>
  <c r="BG267" s="1"/>
  <c r="AI268"/>
  <c r="BG268" s="1"/>
  <c r="AI269"/>
  <c r="BG269" s="1"/>
  <c r="AI270"/>
  <c r="BG270" s="1"/>
  <c r="AI271"/>
  <c r="BG271" s="1"/>
  <c r="AI272"/>
  <c r="BG272" s="1"/>
  <c r="AI273"/>
  <c r="BG273" s="1"/>
  <c r="AI274"/>
  <c r="BG274" s="1"/>
  <c r="AI275"/>
  <c r="BG275" s="1"/>
  <c r="AI276"/>
  <c r="BG276" s="1"/>
  <c r="AI277"/>
  <c r="BG277" s="1"/>
  <c r="AI278"/>
  <c r="BG278" s="1"/>
  <c r="AI279"/>
  <c r="BG279" s="1"/>
  <c r="AI280"/>
  <c r="BG280" s="1"/>
  <c r="AI281"/>
  <c r="BG281" s="1"/>
  <c r="AI282"/>
  <c r="BG282" s="1"/>
  <c r="AI284"/>
  <c r="BG284" s="1"/>
  <c r="AI285"/>
  <c r="BG285" s="1"/>
  <c r="AI286"/>
  <c r="BG286" s="1"/>
  <c r="AI287"/>
  <c r="BG287" s="1"/>
  <c r="AI288"/>
  <c r="BG288" s="1"/>
  <c r="AI289"/>
  <c r="BG289" s="1"/>
  <c r="AI290"/>
  <c r="BG290" s="1"/>
  <c r="AI291"/>
  <c r="BG291" s="1"/>
  <c r="AI292"/>
  <c r="BG292" s="1"/>
  <c r="AI293"/>
  <c r="BG293" s="1"/>
  <c r="AI294"/>
  <c r="BG294" s="1"/>
  <c r="AI295"/>
  <c r="BG295" s="1"/>
  <c r="AI296"/>
  <c r="BG296" s="1"/>
  <c r="AI297"/>
  <c r="BG297" s="1"/>
  <c r="AI298"/>
  <c r="BG298" s="1"/>
  <c r="AI299"/>
  <c r="BG299" s="1"/>
  <c r="AI300"/>
  <c r="BG300" s="1"/>
  <c r="AI301"/>
  <c r="BG301" s="1"/>
  <c r="AI302"/>
  <c r="BG302" s="1"/>
  <c r="AI303"/>
  <c r="BG303" s="1"/>
  <c r="AI304"/>
  <c r="BG304" s="1"/>
  <c r="AI305"/>
  <c r="BG305" s="1"/>
  <c r="AI306"/>
  <c r="BG306" s="1"/>
  <c r="AI307"/>
  <c r="BG307" s="1"/>
  <c r="AI308"/>
  <c r="BG308" s="1"/>
  <c r="AI309"/>
  <c r="BG309" s="1"/>
  <c r="AI310"/>
  <c r="BG310" s="1"/>
  <c r="AI311"/>
  <c r="BG311" s="1"/>
  <c r="AI312"/>
  <c r="BG312" s="1"/>
  <c r="AI313"/>
  <c r="BG313" s="1"/>
  <c r="AI314"/>
  <c r="BG314" s="1"/>
  <c r="AI315"/>
  <c r="BG315" s="1"/>
  <c r="AI316"/>
  <c r="BG316" s="1"/>
  <c r="AI317"/>
  <c r="BG317" s="1"/>
  <c r="AI318"/>
  <c r="BG318" s="1"/>
  <c r="AI319"/>
  <c r="BG319" s="1"/>
  <c r="AI320"/>
  <c r="BG320" s="1"/>
  <c r="AI321"/>
  <c r="BG321" s="1"/>
  <c r="AI323"/>
  <c r="BG323" s="1"/>
  <c r="AI326"/>
  <c r="BG326" s="1"/>
  <c r="AI327"/>
  <c r="BG327" s="1"/>
  <c r="AI328"/>
  <c r="BG328" s="1"/>
  <c r="AI329"/>
  <c r="BG329" s="1"/>
  <c r="AI330"/>
  <c r="BG330" s="1"/>
  <c r="AI331"/>
  <c r="BG331" s="1"/>
  <c r="AI334"/>
  <c r="BG334" s="1"/>
  <c r="AI335"/>
  <c r="BG335" s="1"/>
  <c r="AI336"/>
  <c r="BG336" s="1"/>
  <c r="AI337"/>
  <c r="BG337" s="1"/>
  <c r="AI338"/>
  <c r="BG338" s="1"/>
  <c r="AI340"/>
  <c r="BG340" s="1"/>
  <c r="AI341"/>
  <c r="BG341" s="1"/>
  <c r="AI342"/>
  <c r="BG342" s="1"/>
  <c r="AI343"/>
  <c r="BG343" s="1"/>
  <c r="AI344"/>
  <c r="BG344" s="1"/>
  <c r="AI345"/>
  <c r="BG345" s="1"/>
  <c r="AI346"/>
  <c r="BG346" s="1"/>
  <c r="AI347"/>
  <c r="BG347" s="1"/>
  <c r="AI348"/>
  <c r="BG348" s="1"/>
  <c r="AI349"/>
  <c r="BG349" s="1"/>
  <c r="AI350"/>
  <c r="BG350" s="1"/>
  <c r="AI351"/>
  <c r="BG351" s="1"/>
  <c r="AI352"/>
  <c r="BG352" s="1"/>
  <c r="AI353"/>
  <c r="BG353" s="1"/>
  <c r="AI354"/>
  <c r="BG354" s="1"/>
  <c r="AI355"/>
  <c r="BG355" s="1"/>
  <c r="AI356"/>
  <c r="BG356" s="1"/>
  <c r="AI357"/>
  <c r="BG357" s="1"/>
  <c r="AI358"/>
  <c r="BG358" s="1"/>
  <c r="AI359"/>
  <c r="BG359" s="1"/>
  <c r="AI360"/>
  <c r="BG360" s="1"/>
  <c r="AI361"/>
  <c r="BG361" s="1"/>
  <c r="AI362"/>
  <c r="BG362" s="1"/>
  <c r="AI363"/>
  <c r="BG363" s="1"/>
  <c r="AI364"/>
  <c r="BG364" s="1"/>
  <c r="AI365"/>
  <c r="BG365" s="1"/>
  <c r="AI366"/>
  <c r="BG366" s="1"/>
  <c r="AI367"/>
  <c r="BG367" s="1"/>
  <c r="AI368"/>
  <c r="BG368" s="1"/>
  <c r="AI369"/>
  <c r="BG369" s="1"/>
  <c r="AI370"/>
  <c r="BG370" s="1"/>
  <c r="AI371"/>
  <c r="BG371" s="1"/>
  <c r="AI372"/>
  <c r="BG372" s="1"/>
  <c r="AI373"/>
  <c r="BG373" s="1"/>
  <c r="AI374"/>
  <c r="BG374" s="1"/>
  <c r="AI375"/>
  <c r="BG375" s="1"/>
  <c r="AI376"/>
  <c r="BG376" s="1"/>
  <c r="AI377"/>
  <c r="BG377" s="1"/>
  <c r="AI378"/>
  <c r="BG378" s="1"/>
  <c r="AI379"/>
  <c r="BG379" s="1"/>
  <c r="AI380"/>
  <c r="BG380" s="1"/>
  <c r="AI381"/>
  <c r="BG381" s="1"/>
  <c r="AI382"/>
  <c r="BG382" s="1"/>
  <c r="AI383"/>
  <c r="BG383" s="1"/>
  <c r="AI384"/>
  <c r="BG384" s="1"/>
  <c r="AI385"/>
  <c r="BG385" s="1"/>
  <c r="AI386"/>
  <c r="BG386" s="1"/>
  <c r="AI387"/>
  <c r="BG387" s="1"/>
  <c r="AI388"/>
  <c r="BG388" s="1"/>
  <c r="AI389"/>
  <c r="BG389" s="1"/>
  <c r="AI390"/>
  <c r="BG390" s="1"/>
  <c r="AI391"/>
  <c r="BG391" s="1"/>
  <c r="AI392"/>
  <c r="BG392" s="1"/>
  <c r="AI393"/>
  <c r="BG393" s="1"/>
  <c r="AI394"/>
  <c r="BG394" s="1"/>
  <c r="AI395"/>
  <c r="BG395" s="1"/>
  <c r="AI396"/>
  <c r="BG396" s="1"/>
  <c r="AI397"/>
  <c r="BG397" s="1"/>
  <c r="AI398"/>
  <c r="BG398" s="1"/>
  <c r="AI399"/>
  <c r="BG399" s="1"/>
  <c r="AI400"/>
  <c r="BG400" s="1"/>
  <c r="AI401"/>
  <c r="BG401" s="1"/>
  <c r="AI402"/>
  <c r="BG402" s="1"/>
  <c r="AI403"/>
  <c r="BG403" s="1"/>
  <c r="AI404"/>
  <c r="BG404" s="1"/>
  <c r="AI405"/>
  <c r="BG405" s="1"/>
  <c r="AI406"/>
  <c r="BG406" s="1"/>
  <c r="AI407"/>
  <c r="BG407" s="1"/>
  <c r="AI408"/>
  <c r="BG408" s="1"/>
  <c r="AI409"/>
  <c r="BG409" s="1"/>
  <c r="AI410"/>
  <c r="BG410" s="1"/>
  <c r="AI411"/>
  <c r="BG411" s="1"/>
  <c r="AI412"/>
  <c r="BG412" s="1"/>
  <c r="AI413"/>
  <c r="BG413" s="1"/>
  <c r="AI414"/>
  <c r="BG414" s="1"/>
  <c r="AI415"/>
  <c r="BG415" s="1"/>
  <c r="AI416"/>
  <c r="BG416" s="1"/>
  <c r="AI417"/>
  <c r="BG417" s="1"/>
  <c r="AI418"/>
  <c r="BG418" s="1"/>
  <c r="AI419"/>
  <c r="BG419" s="1"/>
  <c r="AI420"/>
  <c r="BG420" s="1"/>
  <c r="AI421"/>
  <c r="BG421" s="1"/>
  <c r="AI422"/>
  <c r="BG422" s="1"/>
  <c r="AI423"/>
  <c r="BG423" s="1"/>
  <c r="AI424"/>
  <c r="BG424" s="1"/>
  <c r="AI425"/>
  <c r="BG425" s="1"/>
  <c r="AI426"/>
  <c r="BG426" s="1"/>
  <c r="AI427"/>
  <c r="BG427" s="1"/>
  <c r="AI428"/>
  <c r="BG428" s="1"/>
  <c r="AI429"/>
  <c r="BG429" s="1"/>
  <c r="AI430"/>
  <c r="BG430" s="1"/>
  <c r="AI431"/>
  <c r="BG431" s="1"/>
  <c r="AI432"/>
  <c r="BG432" s="1"/>
  <c r="AI433"/>
  <c r="BG433" s="1"/>
  <c r="AI434"/>
  <c r="BG434" s="1"/>
  <c r="AI435"/>
  <c r="BG435" s="1"/>
  <c r="AI436"/>
  <c r="BG436" s="1"/>
  <c r="AI437"/>
  <c r="BG437" s="1"/>
  <c r="AI438"/>
  <c r="BG438" s="1"/>
  <c r="AI439"/>
  <c r="BG439" s="1"/>
  <c r="AI440"/>
  <c r="BG440" s="1"/>
  <c r="AI441"/>
  <c r="BG441" s="1"/>
  <c r="AI442"/>
  <c r="BG442" s="1"/>
  <c r="AI443"/>
  <c r="BG443" s="1"/>
  <c r="AI444"/>
  <c r="BG444" s="1"/>
  <c r="AI445"/>
  <c r="BG445" s="1"/>
  <c r="AI446"/>
  <c r="BG446" s="1"/>
  <c r="AI13"/>
  <c r="BG13" s="1"/>
  <c r="AJ130"/>
  <c r="AJ131"/>
  <c r="AJ132"/>
  <c r="AG130"/>
  <c r="BE130" s="1"/>
  <c r="AH130"/>
  <c r="BF130" s="1"/>
  <c r="HA130" s="1"/>
  <c r="AG131"/>
  <c r="AK131" s="1"/>
  <c r="AH131"/>
  <c r="AG361"/>
  <c r="AK361" s="1"/>
  <c r="AH361"/>
  <c r="AG362"/>
  <c r="AK362" s="1"/>
  <c r="AH362"/>
  <c r="AG363"/>
  <c r="AK363" s="1"/>
  <c r="AH363"/>
  <c r="AG364"/>
  <c r="AK364" s="1"/>
  <c r="AH364"/>
  <c r="AG365"/>
  <c r="AK365" s="1"/>
  <c r="AH365"/>
  <c r="AG366"/>
  <c r="AK366" s="1"/>
  <c r="AH366"/>
  <c r="AG367"/>
  <c r="AK367" s="1"/>
  <c r="AH367"/>
  <c r="AG368"/>
  <c r="AK368" s="1"/>
  <c r="AH368"/>
  <c r="AG369"/>
  <c r="AK369" s="1"/>
  <c r="AH369"/>
  <c r="AG370"/>
  <c r="AK370" s="1"/>
  <c r="AH370"/>
  <c r="AG371"/>
  <c r="AK371" s="1"/>
  <c r="AH371"/>
  <c r="AG372"/>
  <c r="AK372" s="1"/>
  <c r="AH372"/>
  <c r="AG373"/>
  <c r="AK373" s="1"/>
  <c r="AH373"/>
  <c r="AG374"/>
  <c r="AK374" s="1"/>
  <c r="AH374"/>
  <c r="AG375"/>
  <c r="AK375" s="1"/>
  <c r="AH375"/>
  <c r="AG376"/>
  <c r="AK376" s="1"/>
  <c r="AH376"/>
  <c r="AG377"/>
  <c r="AK377" s="1"/>
  <c r="AH377"/>
  <c r="AG378"/>
  <c r="AK378" s="1"/>
  <c r="AH378"/>
  <c r="AG379"/>
  <c r="AK379" s="1"/>
  <c r="AH379"/>
  <c r="AG380"/>
  <c r="AK380" s="1"/>
  <c r="AH380"/>
  <c r="AG381"/>
  <c r="AK381" s="1"/>
  <c r="AH381"/>
  <c r="AG382"/>
  <c r="AK382" s="1"/>
  <c r="AH382"/>
  <c r="AG383"/>
  <c r="AK383" s="1"/>
  <c r="AH383"/>
  <c r="AG384"/>
  <c r="AK384" s="1"/>
  <c r="AH384"/>
  <c r="AG385"/>
  <c r="AK385" s="1"/>
  <c r="AH385"/>
  <c r="AG386"/>
  <c r="AK386" s="1"/>
  <c r="AH386"/>
  <c r="AG387"/>
  <c r="AK387" s="1"/>
  <c r="AH387"/>
  <c r="AG388"/>
  <c r="AK388" s="1"/>
  <c r="AH388"/>
  <c r="AG389"/>
  <c r="AK389" s="1"/>
  <c r="AH389"/>
  <c r="AG390"/>
  <c r="AK390" s="1"/>
  <c r="AH390"/>
  <c r="AG391"/>
  <c r="AK391" s="1"/>
  <c r="AH391"/>
  <c r="AG392"/>
  <c r="AK392" s="1"/>
  <c r="AH392"/>
  <c r="AG393"/>
  <c r="AK393" s="1"/>
  <c r="AH393"/>
  <c r="AG394"/>
  <c r="AK394" s="1"/>
  <c r="AH394"/>
  <c r="AG395"/>
  <c r="AK395" s="1"/>
  <c r="AH395"/>
  <c r="AG396"/>
  <c r="AK396" s="1"/>
  <c r="AH396"/>
  <c r="AG397"/>
  <c r="AK397" s="1"/>
  <c r="AH397"/>
  <c r="AG398"/>
  <c r="AK398" s="1"/>
  <c r="AH398"/>
  <c r="AG399"/>
  <c r="AK399" s="1"/>
  <c r="AH399"/>
  <c r="AG400"/>
  <c r="AK400" s="1"/>
  <c r="AH400"/>
  <c r="AG401"/>
  <c r="AK401" s="1"/>
  <c r="AH401"/>
  <c r="AG402"/>
  <c r="AK402" s="1"/>
  <c r="AH402"/>
  <c r="AG403"/>
  <c r="AK403" s="1"/>
  <c r="AH403"/>
  <c r="AG404"/>
  <c r="AK404" s="1"/>
  <c r="AH404"/>
  <c r="AG405"/>
  <c r="AK405" s="1"/>
  <c r="AH405"/>
  <c r="AG406"/>
  <c r="AK406" s="1"/>
  <c r="AH406"/>
  <c r="AG407"/>
  <c r="AK407" s="1"/>
  <c r="AH407"/>
  <c r="AG408"/>
  <c r="AK408" s="1"/>
  <c r="AH408"/>
  <c r="AG409"/>
  <c r="AK409" s="1"/>
  <c r="AH409"/>
  <c r="AG410"/>
  <c r="AK410" s="1"/>
  <c r="AH410"/>
  <c r="AG411"/>
  <c r="AK411" s="1"/>
  <c r="AH411"/>
  <c r="AG412"/>
  <c r="AK412" s="1"/>
  <c r="AH412"/>
  <c r="AG413"/>
  <c r="AK413" s="1"/>
  <c r="AH413"/>
  <c r="AG414"/>
  <c r="AK414" s="1"/>
  <c r="AH414"/>
  <c r="AG415"/>
  <c r="AK415" s="1"/>
  <c r="AH415"/>
  <c r="AG416"/>
  <c r="AK416" s="1"/>
  <c r="AH416"/>
  <c r="AG417"/>
  <c r="AK417" s="1"/>
  <c r="AH417"/>
  <c r="AG418"/>
  <c r="AK418" s="1"/>
  <c r="AH418"/>
  <c r="AG419"/>
  <c r="AK419" s="1"/>
  <c r="AH419"/>
  <c r="AG420"/>
  <c r="AK420" s="1"/>
  <c r="AH420"/>
  <c r="AG421"/>
  <c r="AK421" s="1"/>
  <c r="AH421"/>
  <c r="AG422"/>
  <c r="AK422" s="1"/>
  <c r="AH422"/>
  <c r="AG423"/>
  <c r="AK423" s="1"/>
  <c r="AH423"/>
  <c r="AG424"/>
  <c r="AK424" s="1"/>
  <c r="AH424"/>
  <c r="AG425"/>
  <c r="AK425" s="1"/>
  <c r="AH425"/>
  <c r="AG426"/>
  <c r="AK426" s="1"/>
  <c r="AH426"/>
  <c r="AG427"/>
  <c r="AK427" s="1"/>
  <c r="AH427"/>
  <c r="AG428"/>
  <c r="AK428" s="1"/>
  <c r="AH428"/>
  <c r="AG429"/>
  <c r="AK429" s="1"/>
  <c r="AH429"/>
  <c r="AG430"/>
  <c r="AK430" s="1"/>
  <c r="AH430"/>
  <c r="AG431"/>
  <c r="AK431" s="1"/>
  <c r="AH431"/>
  <c r="AG432"/>
  <c r="AK432" s="1"/>
  <c r="AH432"/>
  <c r="AG433"/>
  <c r="AK433" s="1"/>
  <c r="AH433"/>
  <c r="AG434"/>
  <c r="AK434" s="1"/>
  <c r="AH434"/>
  <c r="AG435"/>
  <c r="AK435" s="1"/>
  <c r="AH435"/>
  <c r="AG436"/>
  <c r="AK436" s="1"/>
  <c r="AH436"/>
  <c r="AG437"/>
  <c r="AK437" s="1"/>
  <c r="AH437"/>
  <c r="AG438"/>
  <c r="AK438" s="1"/>
  <c r="AH438"/>
  <c r="AG439"/>
  <c r="AK439" s="1"/>
  <c r="AH439"/>
  <c r="AG440"/>
  <c r="AK440" s="1"/>
  <c r="AH440"/>
  <c r="AG441"/>
  <c r="AK441" s="1"/>
  <c r="AH441"/>
  <c r="AG442"/>
  <c r="AK442" s="1"/>
  <c r="AH442"/>
  <c r="AG443"/>
  <c r="AK443" s="1"/>
  <c r="AH443"/>
  <c r="AG444"/>
  <c r="AK444" s="1"/>
  <c r="AH444"/>
  <c r="AG445"/>
  <c r="AK445" s="1"/>
  <c r="AH445"/>
  <c r="AG446"/>
  <c r="AK446" s="1"/>
  <c r="AH446"/>
  <c r="AJ21"/>
  <c r="AJ22"/>
  <c r="AJ23"/>
  <c r="AJ24"/>
  <c r="AJ26"/>
  <c r="AJ27"/>
  <c r="AJ28"/>
  <c r="AJ29"/>
  <c r="AJ30"/>
  <c r="AJ31"/>
  <c r="AJ32"/>
  <c r="AJ33"/>
  <c r="AJ34"/>
  <c r="AJ40"/>
  <c r="AJ41"/>
  <c r="AJ42"/>
  <c r="AJ43"/>
  <c r="AJ45"/>
  <c r="AJ46"/>
  <c r="AJ47"/>
  <c r="AJ48"/>
  <c r="AJ49"/>
  <c r="AJ50"/>
  <c r="AJ51"/>
  <c r="AJ53"/>
  <c r="AJ55"/>
  <c r="AJ56"/>
  <c r="AJ57"/>
  <c r="AJ58"/>
  <c r="AJ59"/>
  <c r="AJ60"/>
  <c r="AJ61"/>
  <c r="AJ62"/>
  <c r="AJ63"/>
  <c r="AJ64"/>
  <c r="AJ65"/>
  <c r="AJ66"/>
  <c r="AJ67"/>
  <c r="AJ68"/>
  <c r="AJ71"/>
  <c r="AJ72"/>
  <c r="AJ73"/>
  <c r="AJ74"/>
  <c r="AJ75"/>
  <c r="AJ76"/>
  <c r="AJ78"/>
  <c r="AJ79"/>
  <c r="AJ80"/>
  <c r="AJ81"/>
  <c r="AJ82"/>
  <c r="AJ83"/>
  <c r="AJ84"/>
  <c r="AK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4"/>
  <c r="AJ125"/>
  <c r="AJ126"/>
  <c r="AJ127"/>
  <c r="AJ128"/>
  <c r="AJ129"/>
  <c r="AJ133"/>
  <c r="AJ134"/>
  <c r="AJ135"/>
  <c r="AJ136"/>
  <c r="AJ137"/>
  <c r="AJ138"/>
  <c r="AJ139"/>
  <c r="AJ140"/>
  <c r="AJ142"/>
  <c r="AJ143"/>
  <c r="AJ144"/>
  <c r="AJ145"/>
  <c r="AJ149"/>
  <c r="AJ150"/>
  <c r="AJ151"/>
  <c r="AJ152"/>
  <c r="AJ153"/>
  <c r="AJ154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3"/>
  <c r="AJ175"/>
  <c r="AJ176"/>
  <c r="AJ177"/>
  <c r="AJ178"/>
  <c r="AJ179"/>
  <c r="AJ180"/>
  <c r="AJ181"/>
  <c r="AJ182"/>
  <c r="AJ183"/>
  <c r="AJ184"/>
  <c r="AJ185"/>
  <c r="AJ186"/>
  <c r="AJ187"/>
  <c r="AJ188"/>
  <c r="AJ189"/>
  <c r="AJ190"/>
  <c r="AJ191"/>
  <c r="AJ192"/>
  <c r="AJ193"/>
  <c r="AJ194"/>
  <c r="AJ195"/>
  <c r="AJ196"/>
  <c r="AJ197"/>
  <c r="AJ198"/>
  <c r="AJ199"/>
  <c r="AJ200"/>
  <c r="AJ201"/>
  <c r="AJ202"/>
  <c r="AJ203"/>
  <c r="AJ204"/>
  <c r="AJ205"/>
  <c r="AJ206"/>
  <c r="AJ207"/>
  <c r="AJ208"/>
  <c r="AJ209"/>
  <c r="AJ210"/>
  <c r="AJ211"/>
  <c r="AJ212"/>
  <c r="AJ213"/>
  <c r="AJ216"/>
  <c r="AJ217"/>
  <c r="AJ218"/>
  <c r="AJ219"/>
  <c r="AJ220"/>
  <c r="AJ221"/>
  <c r="AJ222"/>
  <c r="AJ223"/>
  <c r="AJ224"/>
  <c r="AJ225"/>
  <c r="AJ226"/>
  <c r="AJ227"/>
  <c r="AJ228"/>
  <c r="AJ229"/>
  <c r="AJ230"/>
  <c r="AJ231"/>
  <c r="AJ232"/>
  <c r="AJ233"/>
  <c r="AJ234"/>
  <c r="AJ235"/>
  <c r="AJ236"/>
  <c r="AJ237"/>
  <c r="AJ238"/>
  <c r="AJ239"/>
  <c r="AJ240"/>
  <c r="AJ241"/>
  <c r="AJ242"/>
  <c r="AJ244"/>
  <c r="AJ245"/>
  <c r="AJ246"/>
  <c r="AJ247"/>
  <c r="AJ250"/>
  <c r="AJ251"/>
  <c r="AJ252"/>
  <c r="AJ253"/>
  <c r="AJ254"/>
  <c r="AJ255"/>
  <c r="AJ256"/>
  <c r="AJ257"/>
  <c r="AJ258"/>
  <c r="AJ259"/>
  <c r="AJ260"/>
  <c r="AJ261"/>
  <c r="AJ262"/>
  <c r="AJ263"/>
  <c r="AJ264"/>
  <c r="AJ265"/>
  <c r="AJ266"/>
  <c r="AJ267"/>
  <c r="AJ268"/>
  <c r="AJ269"/>
  <c r="AJ271"/>
  <c r="AJ272"/>
  <c r="AJ273"/>
  <c r="AJ274"/>
  <c r="AJ275"/>
  <c r="AJ276"/>
  <c r="AJ277"/>
  <c r="AJ278"/>
  <c r="AJ279"/>
  <c r="AJ280"/>
  <c r="AJ281"/>
  <c r="AJ282"/>
  <c r="AJ284"/>
  <c r="AJ285"/>
  <c r="AJ286"/>
  <c r="AJ287"/>
  <c r="AJ288"/>
  <c r="AJ289"/>
  <c r="AJ291"/>
  <c r="AJ292"/>
  <c r="AJ293"/>
  <c r="AJ294"/>
  <c r="AJ295"/>
  <c r="AJ296"/>
  <c r="AJ298"/>
  <c r="AJ299"/>
  <c r="AJ300"/>
  <c r="AJ301"/>
  <c r="AJ302"/>
  <c r="AJ303"/>
  <c r="AJ304"/>
  <c r="AJ305"/>
  <c r="AJ306"/>
  <c r="AJ307"/>
  <c r="AJ308"/>
  <c r="AJ309"/>
  <c r="AJ310"/>
  <c r="AJ311"/>
  <c r="AJ312"/>
  <c r="AJ313"/>
  <c r="AJ314"/>
  <c r="AJ315"/>
  <c r="AJ316"/>
  <c r="AJ317"/>
  <c r="AJ318"/>
  <c r="AJ319"/>
  <c r="AJ320"/>
  <c r="AJ321"/>
  <c r="AJ323"/>
  <c r="AJ327"/>
  <c r="AJ328"/>
  <c r="AJ329"/>
  <c r="AJ330"/>
  <c r="AJ331"/>
  <c r="AJ334"/>
  <c r="AJ335"/>
  <c r="AJ336"/>
  <c r="AJ337"/>
  <c r="AJ338"/>
  <c r="AJ340"/>
  <c r="AJ341"/>
  <c r="AJ342"/>
  <c r="AJ343"/>
  <c r="AJ344"/>
  <c r="AJ345"/>
  <c r="AJ346"/>
  <c r="AJ347"/>
  <c r="AJ348"/>
  <c r="AJ349"/>
  <c r="AJ350"/>
  <c r="AJ351"/>
  <c r="AJ352"/>
  <c r="AJ354"/>
  <c r="AJ355"/>
  <c r="AJ358"/>
  <c r="AJ359"/>
  <c r="AJ361"/>
  <c r="AJ362"/>
  <c r="AJ363"/>
  <c r="AJ364"/>
  <c r="AJ365"/>
  <c r="AJ366"/>
  <c r="AJ367"/>
  <c r="AJ368"/>
  <c r="AJ369"/>
  <c r="AJ370"/>
  <c r="AJ371"/>
  <c r="AJ372"/>
  <c r="AJ373"/>
  <c r="AJ374"/>
  <c r="AJ375"/>
  <c r="AJ376"/>
  <c r="AJ377"/>
  <c r="AJ378"/>
  <c r="AJ379"/>
  <c r="AJ380"/>
  <c r="AJ381"/>
  <c r="AJ382"/>
  <c r="AJ383"/>
  <c r="AJ384"/>
  <c r="AJ385"/>
  <c r="AJ386"/>
  <c r="AJ387"/>
  <c r="AJ388"/>
  <c r="AJ389"/>
  <c r="AJ390"/>
  <c r="AJ391"/>
  <c r="AJ392"/>
  <c r="AJ393"/>
  <c r="AJ394"/>
  <c r="AJ395"/>
  <c r="AJ396"/>
  <c r="AJ397"/>
  <c r="AJ398"/>
  <c r="AJ399"/>
  <c r="AJ400"/>
  <c r="AJ401"/>
  <c r="AJ402"/>
  <c r="AJ403"/>
  <c r="AJ404"/>
  <c r="AJ405"/>
  <c r="AJ406"/>
  <c r="AJ407"/>
  <c r="AJ408"/>
  <c r="AJ409"/>
  <c r="AJ410"/>
  <c r="AJ411"/>
  <c r="AJ412"/>
  <c r="AJ413"/>
  <c r="AJ414"/>
  <c r="AJ415"/>
  <c r="AJ416"/>
  <c r="AJ417"/>
  <c r="AJ418"/>
  <c r="AJ419"/>
  <c r="AJ420"/>
  <c r="AJ421"/>
  <c r="AJ422"/>
  <c r="AJ423"/>
  <c r="AJ424"/>
  <c r="AJ425"/>
  <c r="AJ426"/>
  <c r="AJ427"/>
  <c r="AJ428"/>
  <c r="AJ429"/>
  <c r="AJ430"/>
  <c r="AJ431"/>
  <c r="AJ432"/>
  <c r="AJ433"/>
  <c r="AJ434"/>
  <c r="AJ435"/>
  <c r="AJ436"/>
  <c r="AJ437"/>
  <c r="AJ438"/>
  <c r="AJ439"/>
  <c r="AJ440"/>
  <c r="AJ441"/>
  <c r="AJ442"/>
  <c r="AJ443"/>
  <c r="AJ444"/>
  <c r="AJ445"/>
  <c r="AJ446"/>
  <c r="AJ14"/>
  <c r="AJ18"/>
  <c r="AG25"/>
  <c r="AK25" s="1"/>
  <c r="AH25"/>
  <c r="AJ25" s="1"/>
  <c r="AG26"/>
  <c r="AK26" s="1"/>
  <c r="AH26"/>
  <c r="AG27"/>
  <c r="AK27" s="1"/>
  <c r="AH27"/>
  <c r="AG28"/>
  <c r="AK28" s="1"/>
  <c r="AH28"/>
  <c r="AG29"/>
  <c r="AK29" s="1"/>
  <c r="AH29"/>
  <c r="AG30"/>
  <c r="AK30" s="1"/>
  <c r="AH30"/>
  <c r="AG31"/>
  <c r="AK31" s="1"/>
  <c r="AH31"/>
  <c r="AG32"/>
  <c r="AK32" s="1"/>
  <c r="AH32"/>
  <c r="AG33"/>
  <c r="AK33" s="1"/>
  <c r="AH33"/>
  <c r="AG34"/>
  <c r="AK34" s="1"/>
  <c r="AH34"/>
  <c r="AG35"/>
  <c r="AH35"/>
  <c r="AJ35" s="1"/>
  <c r="AG36"/>
  <c r="AH36"/>
  <c r="AJ36" s="1"/>
  <c r="AG37"/>
  <c r="AH37"/>
  <c r="AJ37" s="1"/>
  <c r="AG40"/>
  <c r="AH40"/>
  <c r="AG41"/>
  <c r="AK41" s="1"/>
  <c r="AH41"/>
  <c r="AG42"/>
  <c r="AK42" s="1"/>
  <c r="AH42"/>
  <c r="AG43"/>
  <c r="AK43" s="1"/>
  <c r="AH43"/>
  <c r="AG44"/>
  <c r="AH44"/>
  <c r="AJ44" s="1"/>
  <c r="AG45"/>
  <c r="AK45" s="1"/>
  <c r="AH45"/>
  <c r="AG46"/>
  <c r="AK46" s="1"/>
  <c r="AH46"/>
  <c r="AG47"/>
  <c r="AK47" s="1"/>
  <c r="AH47"/>
  <c r="AG48"/>
  <c r="AK48" s="1"/>
  <c r="AH48"/>
  <c r="AG49"/>
  <c r="AK49" s="1"/>
  <c r="AH49"/>
  <c r="AG50"/>
  <c r="AK50" s="1"/>
  <c r="AH50"/>
  <c r="AG51"/>
  <c r="AK51" s="1"/>
  <c r="AH51"/>
  <c r="AG52"/>
  <c r="AH52"/>
  <c r="AJ52" s="1"/>
  <c r="AG53"/>
  <c r="AK53" s="1"/>
  <c r="AH53"/>
  <c r="AG54"/>
  <c r="AH54"/>
  <c r="AJ54" s="1"/>
  <c r="AG55"/>
  <c r="AK55" s="1"/>
  <c r="AH55"/>
  <c r="AG56"/>
  <c r="AK56" s="1"/>
  <c r="AH56"/>
  <c r="AG57"/>
  <c r="AK57" s="1"/>
  <c r="AH57"/>
  <c r="AG58"/>
  <c r="AK58" s="1"/>
  <c r="AH58"/>
  <c r="AG59"/>
  <c r="AK59" s="1"/>
  <c r="AH59"/>
  <c r="AG60"/>
  <c r="AK60" s="1"/>
  <c r="AH60"/>
  <c r="AG61"/>
  <c r="AK61" s="1"/>
  <c r="AH61"/>
  <c r="AG62"/>
  <c r="AK62" s="1"/>
  <c r="AH62"/>
  <c r="AG63"/>
  <c r="AK63" s="1"/>
  <c r="AH63"/>
  <c r="AG64"/>
  <c r="AK64" s="1"/>
  <c r="AH64"/>
  <c r="AG65"/>
  <c r="AK65" s="1"/>
  <c r="AH65"/>
  <c r="AG66"/>
  <c r="AK66" s="1"/>
  <c r="AH66"/>
  <c r="AG67"/>
  <c r="AK67" s="1"/>
  <c r="AH67"/>
  <c r="AG68"/>
  <c r="AK68" s="1"/>
  <c r="AH68"/>
  <c r="AG69"/>
  <c r="AH69"/>
  <c r="AJ69" s="1"/>
  <c r="AG71"/>
  <c r="AK71" s="1"/>
  <c r="AH71"/>
  <c r="AG72"/>
  <c r="AK72" s="1"/>
  <c r="AH72"/>
  <c r="AG73"/>
  <c r="AK73" s="1"/>
  <c r="AH73"/>
  <c r="AG74"/>
  <c r="AK74" s="1"/>
  <c r="AH74"/>
  <c r="AG75"/>
  <c r="AK75" s="1"/>
  <c r="AH75"/>
  <c r="AG76"/>
  <c r="AK76" s="1"/>
  <c r="AH76"/>
  <c r="AG77"/>
  <c r="AH77"/>
  <c r="AJ77" s="1"/>
  <c r="AG78"/>
  <c r="AK78" s="1"/>
  <c r="AH78"/>
  <c r="AG79"/>
  <c r="AK79" s="1"/>
  <c r="AH79"/>
  <c r="AG80"/>
  <c r="AK80" s="1"/>
  <c r="AH80"/>
  <c r="AG81"/>
  <c r="AK81" s="1"/>
  <c r="AH81"/>
  <c r="AG82"/>
  <c r="AK82" s="1"/>
  <c r="AH82"/>
  <c r="AG83"/>
  <c r="AK83" s="1"/>
  <c r="AH83"/>
  <c r="AG85"/>
  <c r="AK85" s="1"/>
  <c r="AH85"/>
  <c r="AG86"/>
  <c r="AK86" s="1"/>
  <c r="AH86"/>
  <c r="AG87"/>
  <c r="AK87" s="1"/>
  <c r="AH87"/>
  <c r="AG88"/>
  <c r="AK88" s="1"/>
  <c r="AH88"/>
  <c r="AG89"/>
  <c r="AK89" s="1"/>
  <c r="AH89"/>
  <c r="AG90"/>
  <c r="AK90" s="1"/>
  <c r="AH90"/>
  <c r="AG91"/>
  <c r="AK91" s="1"/>
  <c r="AH91"/>
  <c r="AG92"/>
  <c r="AK92" s="1"/>
  <c r="AH92"/>
  <c r="AG93"/>
  <c r="AK93" s="1"/>
  <c r="AH93"/>
  <c r="AG94"/>
  <c r="AK94" s="1"/>
  <c r="AH94"/>
  <c r="AG95"/>
  <c r="AK95" s="1"/>
  <c r="AH95"/>
  <c r="AG96"/>
  <c r="AK96" s="1"/>
  <c r="AH96"/>
  <c r="AG97"/>
  <c r="AH97"/>
  <c r="AG98"/>
  <c r="AK98" s="1"/>
  <c r="AH98"/>
  <c r="AG99"/>
  <c r="AK99" s="1"/>
  <c r="AH99"/>
  <c r="AG100"/>
  <c r="AK100" s="1"/>
  <c r="AH100"/>
  <c r="AG101"/>
  <c r="AK101" s="1"/>
  <c r="AH101"/>
  <c r="AG102"/>
  <c r="AK102" s="1"/>
  <c r="AH102"/>
  <c r="AG103"/>
  <c r="AK103" s="1"/>
  <c r="AH103"/>
  <c r="AG104"/>
  <c r="AK104" s="1"/>
  <c r="AH104"/>
  <c r="AG105"/>
  <c r="AK105" s="1"/>
  <c r="AH105"/>
  <c r="AG106"/>
  <c r="AK106" s="1"/>
  <c r="AH106"/>
  <c r="AG107"/>
  <c r="AK107" s="1"/>
  <c r="AH107"/>
  <c r="AG108"/>
  <c r="AK108" s="1"/>
  <c r="AH108"/>
  <c r="AG109"/>
  <c r="AK109" s="1"/>
  <c r="AH109"/>
  <c r="AG110"/>
  <c r="AK110" s="1"/>
  <c r="AH110"/>
  <c r="AG111"/>
  <c r="AK111" s="1"/>
  <c r="AH111"/>
  <c r="AG112"/>
  <c r="AK112" s="1"/>
  <c r="AH112"/>
  <c r="AG113"/>
  <c r="AK113" s="1"/>
  <c r="AH113"/>
  <c r="AG114"/>
  <c r="AK114" s="1"/>
  <c r="AH114"/>
  <c r="AG115"/>
  <c r="AK115" s="1"/>
  <c r="AH115"/>
  <c r="AG116"/>
  <c r="AK116" s="1"/>
  <c r="AH116"/>
  <c r="AG117"/>
  <c r="AK117" s="1"/>
  <c r="AH117"/>
  <c r="AG118"/>
  <c r="AK118" s="1"/>
  <c r="AH118"/>
  <c r="AG119"/>
  <c r="AK119" s="1"/>
  <c r="AH119"/>
  <c r="AG120"/>
  <c r="AK120" s="1"/>
  <c r="AH120"/>
  <c r="AG121"/>
  <c r="AK121" s="1"/>
  <c r="AH121"/>
  <c r="AG122"/>
  <c r="AK122" s="1"/>
  <c r="AH122"/>
  <c r="AG123"/>
  <c r="AK123" s="1"/>
  <c r="AH123"/>
  <c r="AJ123" s="1"/>
  <c r="AG124"/>
  <c r="AK124" s="1"/>
  <c r="AH124"/>
  <c r="AG125"/>
  <c r="AK125" s="1"/>
  <c r="AH125"/>
  <c r="AG126"/>
  <c r="AK126" s="1"/>
  <c r="AH126"/>
  <c r="AG127"/>
  <c r="AK127" s="1"/>
  <c r="AH127"/>
  <c r="AG128"/>
  <c r="AK128" s="1"/>
  <c r="AH128"/>
  <c r="AG129"/>
  <c r="AK129" s="1"/>
  <c r="AH129"/>
  <c r="AG132"/>
  <c r="AK132" s="1"/>
  <c r="AH132"/>
  <c r="AG133"/>
  <c r="AK133" s="1"/>
  <c r="AH133"/>
  <c r="AG134"/>
  <c r="AK134" s="1"/>
  <c r="AH134"/>
  <c r="AG135"/>
  <c r="AK135" s="1"/>
  <c r="AH135"/>
  <c r="AG136"/>
  <c r="AK136" s="1"/>
  <c r="AH136"/>
  <c r="AG137"/>
  <c r="AK137" s="1"/>
  <c r="AH137"/>
  <c r="AG138"/>
  <c r="BE138" s="1"/>
  <c r="AH138"/>
  <c r="BF138" s="1"/>
  <c r="HA138" s="1"/>
  <c r="AG139"/>
  <c r="AK139" s="1"/>
  <c r="AH139"/>
  <c r="AG140"/>
  <c r="AK140" s="1"/>
  <c r="AH140"/>
  <c r="AG141"/>
  <c r="AK141" s="1"/>
  <c r="AH141"/>
  <c r="AJ141" s="1"/>
  <c r="AG142"/>
  <c r="AK142" s="1"/>
  <c r="AH142"/>
  <c r="AG143"/>
  <c r="AK143" s="1"/>
  <c r="AH143"/>
  <c r="AG144"/>
  <c r="AK144" s="1"/>
  <c r="AH144"/>
  <c r="AG145"/>
  <c r="AK145" s="1"/>
  <c r="AH145"/>
  <c r="AG149"/>
  <c r="AK149" s="1"/>
  <c r="AH149"/>
  <c r="AG150"/>
  <c r="AK150" s="1"/>
  <c r="AH150"/>
  <c r="AG151"/>
  <c r="AK151" s="1"/>
  <c r="AH151"/>
  <c r="AG152"/>
  <c r="AK152" s="1"/>
  <c r="AH152"/>
  <c r="AG153"/>
  <c r="AK153" s="1"/>
  <c r="AH153"/>
  <c r="AG154"/>
  <c r="AK154" s="1"/>
  <c r="AH154"/>
  <c r="AG155"/>
  <c r="AK155" s="1"/>
  <c r="AH155"/>
  <c r="AJ155" s="1"/>
  <c r="AG156"/>
  <c r="AK156" s="1"/>
  <c r="AH156"/>
  <c r="AG157"/>
  <c r="AK157" s="1"/>
  <c r="AH157"/>
  <c r="AG158"/>
  <c r="AK158" s="1"/>
  <c r="AH158"/>
  <c r="AG159"/>
  <c r="AK159" s="1"/>
  <c r="AH159"/>
  <c r="AG160"/>
  <c r="AH160"/>
  <c r="AG161"/>
  <c r="AK161" s="1"/>
  <c r="AH161"/>
  <c r="AG162"/>
  <c r="AK162" s="1"/>
  <c r="AH162"/>
  <c r="AG163"/>
  <c r="AK163" s="1"/>
  <c r="AH163"/>
  <c r="AG164"/>
  <c r="AK164" s="1"/>
  <c r="AH164"/>
  <c r="AG165"/>
  <c r="AK165" s="1"/>
  <c r="AH165"/>
  <c r="AG166"/>
  <c r="AK166" s="1"/>
  <c r="AH166"/>
  <c r="AG167"/>
  <c r="AK167" s="1"/>
  <c r="AH167"/>
  <c r="AG168"/>
  <c r="AK168" s="1"/>
  <c r="AH168"/>
  <c r="AG169"/>
  <c r="AK169" s="1"/>
  <c r="AH169"/>
  <c r="AG170"/>
  <c r="AK170" s="1"/>
  <c r="AH170"/>
  <c r="AG171"/>
  <c r="AK171" s="1"/>
  <c r="AH171"/>
  <c r="AG172"/>
  <c r="AH172"/>
  <c r="AJ172" s="1"/>
  <c r="AG173"/>
  <c r="AK173" s="1"/>
  <c r="AH173"/>
  <c r="AG174"/>
  <c r="AK174" s="1"/>
  <c r="AH174"/>
  <c r="AJ174" s="1"/>
  <c r="AG175"/>
  <c r="AK175" s="1"/>
  <c r="AH175"/>
  <c r="AG176"/>
  <c r="AK176" s="1"/>
  <c r="AH176"/>
  <c r="AG177"/>
  <c r="AK177" s="1"/>
  <c r="AH177"/>
  <c r="AG178"/>
  <c r="AH178"/>
  <c r="AG179"/>
  <c r="AK179" s="1"/>
  <c r="AH179"/>
  <c r="AG180"/>
  <c r="AK180" s="1"/>
  <c r="AH180"/>
  <c r="AG181"/>
  <c r="AK181" s="1"/>
  <c r="AH181"/>
  <c r="AG182"/>
  <c r="AK182" s="1"/>
  <c r="AH182"/>
  <c r="AG183"/>
  <c r="AK183" s="1"/>
  <c r="AH183"/>
  <c r="AG184"/>
  <c r="AK184" s="1"/>
  <c r="AH184"/>
  <c r="AG185"/>
  <c r="AK185" s="1"/>
  <c r="AH185"/>
  <c r="AG186"/>
  <c r="AK186" s="1"/>
  <c r="AH186"/>
  <c r="AG187"/>
  <c r="AK187" s="1"/>
  <c r="AH187"/>
  <c r="AG188"/>
  <c r="AK188" s="1"/>
  <c r="AH188"/>
  <c r="AG189"/>
  <c r="AK189" s="1"/>
  <c r="AH189"/>
  <c r="AG190"/>
  <c r="AK190" s="1"/>
  <c r="AH190"/>
  <c r="AG191"/>
  <c r="AK191" s="1"/>
  <c r="AH191"/>
  <c r="AG192"/>
  <c r="AK192" s="1"/>
  <c r="AH192"/>
  <c r="AG193"/>
  <c r="AK193" s="1"/>
  <c r="AH193"/>
  <c r="AG194"/>
  <c r="AK194" s="1"/>
  <c r="AH194"/>
  <c r="AG195"/>
  <c r="AK195" s="1"/>
  <c r="AH195"/>
  <c r="AG196"/>
  <c r="AK196" s="1"/>
  <c r="AH196"/>
  <c r="AG197"/>
  <c r="AK197" s="1"/>
  <c r="AH197"/>
  <c r="AG198"/>
  <c r="AH198"/>
  <c r="AG199"/>
  <c r="AK199" s="1"/>
  <c r="AH199"/>
  <c r="AG200"/>
  <c r="AK200" s="1"/>
  <c r="AH200"/>
  <c r="AG201"/>
  <c r="AK201" s="1"/>
  <c r="AH201"/>
  <c r="AG202"/>
  <c r="AK202" s="1"/>
  <c r="AH202"/>
  <c r="AG203"/>
  <c r="AK203" s="1"/>
  <c r="AH203"/>
  <c r="AG204"/>
  <c r="AK204" s="1"/>
  <c r="AH204"/>
  <c r="AG205"/>
  <c r="AK205" s="1"/>
  <c r="AH205"/>
  <c r="AG206"/>
  <c r="AK206" s="1"/>
  <c r="AH206"/>
  <c r="AG207"/>
  <c r="AK207" s="1"/>
  <c r="AH207"/>
  <c r="AG208"/>
  <c r="AK208" s="1"/>
  <c r="AH208"/>
  <c r="AG209"/>
  <c r="AK209" s="1"/>
  <c r="AH209"/>
  <c r="AG210"/>
  <c r="AK210" s="1"/>
  <c r="AH210"/>
  <c r="AG211"/>
  <c r="AK211" s="1"/>
  <c r="AH211"/>
  <c r="AG212"/>
  <c r="AK212" s="1"/>
  <c r="AH212"/>
  <c r="AG213"/>
  <c r="AK213" s="1"/>
  <c r="AH213"/>
  <c r="AG214"/>
  <c r="AH214"/>
  <c r="AJ214" s="1"/>
  <c r="AG215"/>
  <c r="AK215" s="1"/>
  <c r="AH215"/>
  <c r="AJ215" s="1"/>
  <c r="AG216"/>
  <c r="AK216" s="1"/>
  <c r="AH216"/>
  <c r="AG217"/>
  <c r="AK217" s="1"/>
  <c r="AH217"/>
  <c r="AG218"/>
  <c r="AK218" s="1"/>
  <c r="AH218"/>
  <c r="AG219"/>
  <c r="AK219" s="1"/>
  <c r="AH219"/>
  <c r="AG220"/>
  <c r="AK220" s="1"/>
  <c r="AH220"/>
  <c r="AG221"/>
  <c r="AK221" s="1"/>
  <c r="AH221"/>
  <c r="AG222"/>
  <c r="AK222" s="1"/>
  <c r="AH222"/>
  <c r="AG223"/>
  <c r="AK223" s="1"/>
  <c r="AH223"/>
  <c r="AG224"/>
  <c r="AK224" s="1"/>
  <c r="AH224"/>
  <c r="AG225"/>
  <c r="AK225" s="1"/>
  <c r="AH225"/>
  <c r="AG226"/>
  <c r="AK226" s="1"/>
  <c r="AH226"/>
  <c r="AG227"/>
  <c r="AK227" s="1"/>
  <c r="AH227"/>
  <c r="AG228"/>
  <c r="AK228" s="1"/>
  <c r="AH228"/>
  <c r="AG229"/>
  <c r="AK229" s="1"/>
  <c r="AH229"/>
  <c r="AG230"/>
  <c r="AK230" s="1"/>
  <c r="AH230"/>
  <c r="AG231"/>
  <c r="AK231" s="1"/>
  <c r="AH231"/>
  <c r="AG232"/>
  <c r="AK232" s="1"/>
  <c r="AH232"/>
  <c r="AG233"/>
  <c r="AK233" s="1"/>
  <c r="AH233"/>
  <c r="AG234"/>
  <c r="AK234" s="1"/>
  <c r="AH234"/>
  <c r="AG235"/>
  <c r="AK235" s="1"/>
  <c r="AH235"/>
  <c r="AG236"/>
  <c r="AK236" s="1"/>
  <c r="AH236"/>
  <c r="AG237"/>
  <c r="AK237" s="1"/>
  <c r="AH237"/>
  <c r="AG238"/>
  <c r="AK238" s="1"/>
  <c r="AH238"/>
  <c r="AG239"/>
  <c r="AK239" s="1"/>
  <c r="AH239"/>
  <c r="AG240"/>
  <c r="AK240" s="1"/>
  <c r="AH240"/>
  <c r="AG241"/>
  <c r="AK241" s="1"/>
  <c r="AH241"/>
  <c r="AG242"/>
  <c r="AK242" s="1"/>
  <c r="AH242"/>
  <c r="AG243"/>
  <c r="AK243" s="1"/>
  <c r="AH243"/>
  <c r="AJ243" s="1"/>
  <c r="AG244"/>
  <c r="AK244" s="1"/>
  <c r="AH244"/>
  <c r="AG245"/>
  <c r="AK245" s="1"/>
  <c r="AH245"/>
  <c r="AG246"/>
  <c r="AK246" s="1"/>
  <c r="AH246"/>
  <c r="AG247"/>
  <c r="AK247" s="1"/>
  <c r="AH247"/>
  <c r="AG248"/>
  <c r="AH248"/>
  <c r="AJ248" s="1"/>
  <c r="AG249"/>
  <c r="AH249"/>
  <c r="AJ249" s="1"/>
  <c r="AG250"/>
  <c r="AK250" s="1"/>
  <c r="AH250"/>
  <c r="AG251"/>
  <c r="AK251" s="1"/>
  <c r="AH251"/>
  <c r="AG252"/>
  <c r="AK252" s="1"/>
  <c r="AH252"/>
  <c r="AG253"/>
  <c r="AK253" s="1"/>
  <c r="AH253"/>
  <c r="AG254"/>
  <c r="AK254" s="1"/>
  <c r="AH254"/>
  <c r="AG255"/>
  <c r="AK255" s="1"/>
  <c r="AH255"/>
  <c r="AG256"/>
  <c r="AK256" s="1"/>
  <c r="AH256"/>
  <c r="AG257"/>
  <c r="AK257" s="1"/>
  <c r="AH257"/>
  <c r="AG258"/>
  <c r="AK258" s="1"/>
  <c r="AH258"/>
  <c r="AG259"/>
  <c r="AK259" s="1"/>
  <c r="AH259"/>
  <c r="AG260"/>
  <c r="AK260" s="1"/>
  <c r="AH260"/>
  <c r="AG261"/>
  <c r="AK261" s="1"/>
  <c r="AH261"/>
  <c r="AG262"/>
  <c r="AK262" s="1"/>
  <c r="AH262"/>
  <c r="AG263"/>
  <c r="AK263" s="1"/>
  <c r="AH263"/>
  <c r="AG264"/>
  <c r="AK264" s="1"/>
  <c r="AH264"/>
  <c r="AG265"/>
  <c r="AK265" s="1"/>
  <c r="AH265"/>
  <c r="AG266"/>
  <c r="AK266" s="1"/>
  <c r="AH266"/>
  <c r="AG267"/>
  <c r="AK267" s="1"/>
  <c r="AH267"/>
  <c r="AG268"/>
  <c r="AK268" s="1"/>
  <c r="AH268"/>
  <c r="AG269"/>
  <c r="AK269" s="1"/>
  <c r="AH269"/>
  <c r="AG270"/>
  <c r="AK270" s="1"/>
  <c r="AH270"/>
  <c r="AJ270" s="1"/>
  <c r="AG271"/>
  <c r="AK271" s="1"/>
  <c r="AH271"/>
  <c r="AG272"/>
  <c r="AK272" s="1"/>
  <c r="AH272"/>
  <c r="AG273"/>
  <c r="AK273" s="1"/>
  <c r="AH273"/>
  <c r="AG274"/>
  <c r="AK274" s="1"/>
  <c r="AH274"/>
  <c r="AG275"/>
  <c r="AK275" s="1"/>
  <c r="AH275"/>
  <c r="AG276"/>
  <c r="AK276" s="1"/>
  <c r="AH276"/>
  <c r="AG277"/>
  <c r="AK277" s="1"/>
  <c r="AH277"/>
  <c r="AG278"/>
  <c r="AK278" s="1"/>
  <c r="AH278"/>
  <c r="AG279"/>
  <c r="AK279" s="1"/>
  <c r="AH279"/>
  <c r="AG280"/>
  <c r="AK280" s="1"/>
  <c r="AH280"/>
  <c r="AG281"/>
  <c r="AK281" s="1"/>
  <c r="AH281"/>
  <c r="AG282"/>
  <c r="AK282" s="1"/>
  <c r="AH282"/>
  <c r="AG284"/>
  <c r="AK284" s="1"/>
  <c r="AH284"/>
  <c r="AG285"/>
  <c r="AK285" s="1"/>
  <c r="AH285"/>
  <c r="AG286"/>
  <c r="AH286"/>
  <c r="AG287"/>
  <c r="AK287" s="1"/>
  <c r="AH287"/>
  <c r="AG288"/>
  <c r="AK288" s="1"/>
  <c r="AH288"/>
  <c r="AG289"/>
  <c r="AK289" s="1"/>
  <c r="AH289"/>
  <c r="AG290"/>
  <c r="AK290" s="1"/>
  <c r="AH290"/>
  <c r="AJ290" s="1"/>
  <c r="AG291"/>
  <c r="AK291" s="1"/>
  <c r="AH291"/>
  <c r="AG292"/>
  <c r="AK292" s="1"/>
  <c r="AH292"/>
  <c r="AG293"/>
  <c r="AK293" s="1"/>
  <c r="AH293"/>
  <c r="AG294"/>
  <c r="AK294" s="1"/>
  <c r="AH294"/>
  <c r="AG295"/>
  <c r="AK295" s="1"/>
  <c r="AH295"/>
  <c r="AG296"/>
  <c r="AK296" s="1"/>
  <c r="AH296"/>
  <c r="AG297"/>
  <c r="AK297" s="1"/>
  <c r="AH297"/>
  <c r="AJ297" s="1"/>
  <c r="AG298"/>
  <c r="AK298" s="1"/>
  <c r="AH298"/>
  <c r="AG299"/>
  <c r="AK299" s="1"/>
  <c r="AH299"/>
  <c r="AG300"/>
  <c r="AK300" s="1"/>
  <c r="AH300"/>
  <c r="AG301"/>
  <c r="AK301" s="1"/>
  <c r="AH301"/>
  <c r="AG302"/>
  <c r="AK302" s="1"/>
  <c r="AH302"/>
  <c r="AG303"/>
  <c r="AK303" s="1"/>
  <c r="AH303"/>
  <c r="AG304"/>
  <c r="AK304" s="1"/>
  <c r="AH304"/>
  <c r="AG305"/>
  <c r="AK305" s="1"/>
  <c r="AH305"/>
  <c r="AG306"/>
  <c r="AK306" s="1"/>
  <c r="AH306"/>
  <c r="AG307"/>
  <c r="AK307" s="1"/>
  <c r="AH307"/>
  <c r="AG308"/>
  <c r="AK308" s="1"/>
  <c r="AH308"/>
  <c r="AG309"/>
  <c r="AK309" s="1"/>
  <c r="AH309"/>
  <c r="AG310"/>
  <c r="AK310" s="1"/>
  <c r="AH310"/>
  <c r="AG311"/>
  <c r="AK311" s="1"/>
  <c r="AH311"/>
  <c r="AG312"/>
  <c r="AK312" s="1"/>
  <c r="AH312"/>
  <c r="AG313"/>
  <c r="AK313" s="1"/>
  <c r="AH313"/>
  <c r="AG314"/>
  <c r="AK314" s="1"/>
  <c r="AH314"/>
  <c r="AG315"/>
  <c r="AK315" s="1"/>
  <c r="AH315"/>
  <c r="AG316"/>
  <c r="AK316" s="1"/>
  <c r="AH316"/>
  <c r="AG317"/>
  <c r="AK317" s="1"/>
  <c r="AH317"/>
  <c r="AG318"/>
  <c r="AK318" s="1"/>
  <c r="AH318"/>
  <c r="AG319"/>
  <c r="AK319" s="1"/>
  <c r="AH319"/>
  <c r="AG320"/>
  <c r="AK320" s="1"/>
  <c r="AH320"/>
  <c r="AG321"/>
  <c r="AK321" s="1"/>
  <c r="AH321"/>
  <c r="AG323"/>
  <c r="AK323" s="1"/>
  <c r="AH323"/>
  <c r="AG326"/>
  <c r="AK326" s="1"/>
  <c r="AH326"/>
  <c r="AJ326" s="1"/>
  <c r="AG327"/>
  <c r="AK327" s="1"/>
  <c r="AH327"/>
  <c r="AG328"/>
  <c r="AK328" s="1"/>
  <c r="AH328"/>
  <c r="AG329"/>
  <c r="AK329" s="1"/>
  <c r="AH329"/>
  <c r="AG330"/>
  <c r="AK330" s="1"/>
  <c r="AH330"/>
  <c r="AG331"/>
  <c r="AK331" s="1"/>
  <c r="AH331"/>
  <c r="AG334"/>
  <c r="AK334" s="1"/>
  <c r="AH334"/>
  <c r="AG335"/>
  <c r="AK335" s="1"/>
  <c r="AH335"/>
  <c r="AG336"/>
  <c r="AK336" s="1"/>
  <c r="AH336"/>
  <c r="AG337"/>
  <c r="AK337" s="1"/>
  <c r="AH337"/>
  <c r="AG338"/>
  <c r="AK338" s="1"/>
  <c r="AH338"/>
  <c r="AG340"/>
  <c r="AK340" s="1"/>
  <c r="AH340"/>
  <c r="AG341"/>
  <c r="AK341" s="1"/>
  <c r="AH341"/>
  <c r="AG342"/>
  <c r="AK342" s="1"/>
  <c r="AH342"/>
  <c r="AG343"/>
  <c r="AK343" s="1"/>
  <c r="AH343"/>
  <c r="AG344"/>
  <c r="AK344" s="1"/>
  <c r="AH344"/>
  <c r="AG345"/>
  <c r="AK345" s="1"/>
  <c r="AH345"/>
  <c r="AG346"/>
  <c r="AK346" s="1"/>
  <c r="AH346"/>
  <c r="AG347"/>
  <c r="AK347" s="1"/>
  <c r="AH347"/>
  <c r="AG348"/>
  <c r="AK348" s="1"/>
  <c r="AH348"/>
  <c r="AG349"/>
  <c r="AK349" s="1"/>
  <c r="AH349"/>
  <c r="AG350"/>
  <c r="AK350" s="1"/>
  <c r="AH350"/>
  <c r="AG351"/>
  <c r="AK351" s="1"/>
  <c r="AH351"/>
  <c r="AG352"/>
  <c r="AK352" s="1"/>
  <c r="AH352"/>
  <c r="AG353"/>
  <c r="AK353" s="1"/>
  <c r="AH353"/>
  <c r="AJ353" s="1"/>
  <c r="AG354"/>
  <c r="AK354" s="1"/>
  <c r="AH354"/>
  <c r="AG355"/>
  <c r="AK355" s="1"/>
  <c r="AH355"/>
  <c r="AG356"/>
  <c r="AK356" s="1"/>
  <c r="AH356"/>
  <c r="AJ356" s="1"/>
  <c r="AG357"/>
  <c r="AK357" s="1"/>
  <c r="AH357"/>
  <c r="AJ357" s="1"/>
  <c r="AG358"/>
  <c r="AK358" s="1"/>
  <c r="AH358"/>
  <c r="AG359"/>
  <c r="AK359" s="1"/>
  <c r="AH359"/>
  <c r="AG360"/>
  <c r="AK360" s="1"/>
  <c r="AH360"/>
  <c r="AJ360" s="1"/>
  <c r="AG14"/>
  <c r="AH14"/>
  <c r="AG18"/>
  <c r="AK18" s="1"/>
  <c r="AH18"/>
  <c r="AG19"/>
  <c r="AH19"/>
  <c r="AJ19" s="1"/>
  <c r="AG20"/>
  <c r="AH20"/>
  <c r="AJ20" s="1"/>
  <c r="AG21"/>
  <c r="AK21" s="1"/>
  <c r="AH21"/>
  <c r="AG22"/>
  <c r="AK22" s="1"/>
  <c r="AH22"/>
  <c r="AG23"/>
  <c r="AK23" s="1"/>
  <c r="AH23"/>
  <c r="AG24"/>
  <c r="AK24" s="1"/>
  <c r="AH24"/>
  <c r="AD14"/>
  <c r="AD18"/>
  <c r="AD21"/>
  <c r="AD22"/>
  <c r="AD23"/>
  <c r="AD24"/>
  <c r="AD25"/>
  <c r="AD26"/>
  <c r="AD28"/>
  <c r="AD29"/>
  <c r="AD30"/>
  <c r="AD31"/>
  <c r="AD32"/>
  <c r="AD33"/>
  <c r="AD34"/>
  <c r="AD35"/>
  <c r="AD36"/>
  <c r="AD41"/>
  <c r="AD42"/>
  <c r="AD43"/>
  <c r="AD45"/>
  <c r="AD46"/>
  <c r="AD47"/>
  <c r="AD48"/>
  <c r="AD49"/>
  <c r="AD50"/>
  <c r="AD51"/>
  <c r="AD52"/>
  <c r="AD53"/>
  <c r="AD55"/>
  <c r="AD56"/>
  <c r="AD57"/>
  <c r="AD58"/>
  <c r="AD59"/>
  <c r="AD60"/>
  <c r="AD61"/>
  <c r="AD62"/>
  <c r="AD63"/>
  <c r="AD64"/>
  <c r="AD65"/>
  <c r="AD66"/>
  <c r="AD67"/>
  <c r="AD68"/>
  <c r="AD69"/>
  <c r="AD71"/>
  <c r="AD72"/>
  <c r="AD73"/>
  <c r="AD74"/>
  <c r="AD75"/>
  <c r="AD76"/>
  <c r="AD77"/>
  <c r="AD78"/>
  <c r="AD79"/>
  <c r="AD80"/>
  <c r="AD81"/>
  <c r="AD82"/>
  <c r="AD83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4"/>
  <c r="AD125"/>
  <c r="AD126"/>
  <c r="AD127"/>
  <c r="AD128"/>
  <c r="AD129"/>
  <c r="AD131"/>
  <c r="AD132"/>
  <c r="AD133"/>
  <c r="AD134"/>
  <c r="AD135"/>
  <c r="AD136"/>
  <c r="AD137"/>
  <c r="AD139"/>
  <c r="AD140"/>
  <c r="AD142"/>
  <c r="AD143"/>
  <c r="AD144"/>
  <c r="AD145"/>
  <c r="AD149"/>
  <c r="AD150"/>
  <c r="AD153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8"/>
  <c r="AD259"/>
  <c r="AD260"/>
  <c r="AD261"/>
  <c r="AD262"/>
  <c r="AD263"/>
  <c r="AD264"/>
  <c r="AD266"/>
  <c r="AD268"/>
  <c r="AD270"/>
  <c r="AD271"/>
  <c r="AD272"/>
  <c r="AD274"/>
  <c r="AD275"/>
  <c r="AD276"/>
  <c r="AD277"/>
  <c r="AD278"/>
  <c r="AD279"/>
  <c r="AD280"/>
  <c r="AD281"/>
  <c r="AD282"/>
  <c r="AD284"/>
  <c r="AD285"/>
  <c r="AD286"/>
  <c r="AD287"/>
  <c r="AD288"/>
  <c r="AD289"/>
  <c r="AD290"/>
  <c r="AD291"/>
  <c r="AD292"/>
  <c r="AD293"/>
  <c r="AD294"/>
  <c r="AD295"/>
  <c r="AD297"/>
  <c r="AD298"/>
  <c r="AD299"/>
  <c r="AD300"/>
  <c r="AD301"/>
  <c r="AD303"/>
  <c r="AD304"/>
  <c r="AD306"/>
  <c r="AD309"/>
  <c r="AD310"/>
  <c r="AD311"/>
  <c r="AD312"/>
  <c r="AD313"/>
  <c r="AD314"/>
  <c r="AD315"/>
  <c r="AD316"/>
  <c r="AD317"/>
  <c r="AD318"/>
  <c r="AD319"/>
  <c r="AD320"/>
  <c r="AD321"/>
  <c r="AD323"/>
  <c r="AD326"/>
  <c r="AD327"/>
  <c r="AD328"/>
  <c r="AD329"/>
  <c r="AD330"/>
  <c r="AD331"/>
  <c r="AD334"/>
  <c r="AD335"/>
  <c r="AD336"/>
  <c r="AD337"/>
  <c r="AD338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A14"/>
  <c r="AB14"/>
  <c r="AA18"/>
  <c r="AE18" s="1"/>
  <c r="AB18"/>
  <c r="AA19"/>
  <c r="AE19" s="1"/>
  <c r="AB19"/>
  <c r="AD19" s="1"/>
  <c r="AA20"/>
  <c r="AE20" s="1"/>
  <c r="AB20"/>
  <c r="AD20" s="1"/>
  <c r="AA21"/>
  <c r="AE21" s="1"/>
  <c r="AB21"/>
  <c r="AA22"/>
  <c r="AE22" s="1"/>
  <c r="AB22"/>
  <c r="AA23"/>
  <c r="AE23" s="1"/>
  <c r="AB23"/>
  <c r="AA24"/>
  <c r="AE24" s="1"/>
  <c r="AB24"/>
  <c r="AA25"/>
  <c r="AE25" s="1"/>
  <c r="AB25"/>
  <c r="AA26"/>
  <c r="AE26" s="1"/>
  <c r="AB26"/>
  <c r="AA27"/>
  <c r="AE27" s="1"/>
  <c r="AB27"/>
  <c r="AD27" s="1"/>
  <c r="AA28"/>
  <c r="AE28" s="1"/>
  <c r="AB28"/>
  <c r="AA29"/>
  <c r="AE29" s="1"/>
  <c r="AB29"/>
  <c r="AA30"/>
  <c r="AE30" s="1"/>
  <c r="AB30"/>
  <c r="AA31"/>
  <c r="AE31" s="1"/>
  <c r="AB31"/>
  <c r="AA32"/>
  <c r="AE32" s="1"/>
  <c r="AB32"/>
  <c r="AA33"/>
  <c r="AE33" s="1"/>
  <c r="AB33"/>
  <c r="AA34"/>
  <c r="AE34" s="1"/>
  <c r="AB34"/>
  <c r="AA35"/>
  <c r="AE35" s="1"/>
  <c r="AB35"/>
  <c r="AA36"/>
  <c r="AE36" s="1"/>
  <c r="AB36"/>
  <c r="AA37"/>
  <c r="AE37" s="1"/>
  <c r="AB37"/>
  <c r="AD37" s="1"/>
  <c r="AA40"/>
  <c r="AE40" s="1"/>
  <c r="AB40"/>
  <c r="AD40" s="1"/>
  <c r="AA41"/>
  <c r="AE41" s="1"/>
  <c r="AB41"/>
  <c r="AA42"/>
  <c r="AE42" s="1"/>
  <c r="AB42"/>
  <c r="AA43"/>
  <c r="AE43" s="1"/>
  <c r="AB43"/>
  <c r="AA44"/>
  <c r="AB44"/>
  <c r="AA45"/>
  <c r="AE45" s="1"/>
  <c r="AB45"/>
  <c r="AA46"/>
  <c r="AE46" s="1"/>
  <c r="AB46"/>
  <c r="AA47"/>
  <c r="AE47" s="1"/>
  <c r="AB47"/>
  <c r="AA48"/>
  <c r="AB48"/>
  <c r="AA49"/>
  <c r="AE49" s="1"/>
  <c r="AB49"/>
  <c r="AA50"/>
  <c r="AE50" s="1"/>
  <c r="AB50"/>
  <c r="AA51"/>
  <c r="AE51" s="1"/>
  <c r="AB51"/>
  <c r="AA52"/>
  <c r="AB52"/>
  <c r="AA53"/>
  <c r="AE53" s="1"/>
  <c r="AB53"/>
  <c r="AA54"/>
  <c r="AB54"/>
  <c r="AD54" s="1"/>
  <c r="AA55"/>
  <c r="AE55" s="1"/>
  <c r="AB55"/>
  <c r="AA56"/>
  <c r="AE56" s="1"/>
  <c r="AB56"/>
  <c r="AA57"/>
  <c r="AE57" s="1"/>
  <c r="AB57"/>
  <c r="AA58"/>
  <c r="AE58" s="1"/>
  <c r="AB58"/>
  <c r="AA59"/>
  <c r="AE59" s="1"/>
  <c r="AB59"/>
  <c r="AA60"/>
  <c r="AE60" s="1"/>
  <c r="AB60"/>
  <c r="AA61"/>
  <c r="AE61" s="1"/>
  <c r="AB61"/>
  <c r="AA62"/>
  <c r="AE62" s="1"/>
  <c r="AB62"/>
  <c r="AA63"/>
  <c r="AE63" s="1"/>
  <c r="AB63"/>
  <c r="AA64"/>
  <c r="AE64" s="1"/>
  <c r="AB64"/>
  <c r="AA65"/>
  <c r="AE65" s="1"/>
  <c r="AB65"/>
  <c r="AA66"/>
  <c r="AE66" s="1"/>
  <c r="AB66"/>
  <c r="AA67"/>
  <c r="AE67" s="1"/>
  <c r="AB67"/>
  <c r="AA68"/>
  <c r="AE68" s="1"/>
  <c r="AB68"/>
  <c r="AA69"/>
  <c r="AE69" s="1"/>
  <c r="AB69"/>
  <c r="AA71"/>
  <c r="AE71" s="1"/>
  <c r="AB71"/>
  <c r="AA72"/>
  <c r="AE72" s="1"/>
  <c r="AB72"/>
  <c r="AA73"/>
  <c r="AE73" s="1"/>
  <c r="AB73"/>
  <c r="AA74"/>
  <c r="AE74" s="1"/>
  <c r="AB74"/>
  <c r="AA75"/>
  <c r="AE75" s="1"/>
  <c r="AB75"/>
  <c r="AA76"/>
  <c r="AE76" s="1"/>
  <c r="AB76"/>
  <c r="AA77"/>
  <c r="AE77" s="1"/>
  <c r="AB77"/>
  <c r="AA78"/>
  <c r="AE78" s="1"/>
  <c r="AB78"/>
  <c r="AA79"/>
  <c r="AE79" s="1"/>
  <c r="AB79"/>
  <c r="AA80"/>
  <c r="AE80" s="1"/>
  <c r="AB80"/>
  <c r="AA81"/>
  <c r="AE81" s="1"/>
  <c r="AB81"/>
  <c r="AA82"/>
  <c r="AE82" s="1"/>
  <c r="AB82"/>
  <c r="AA83"/>
  <c r="AE83" s="1"/>
  <c r="AB83"/>
  <c r="AA85"/>
  <c r="AE85" s="1"/>
  <c r="AB85"/>
  <c r="AA86"/>
  <c r="AE86" s="1"/>
  <c r="AB86"/>
  <c r="AA87"/>
  <c r="AE87" s="1"/>
  <c r="AB87"/>
  <c r="AA88"/>
  <c r="AE88" s="1"/>
  <c r="AB88"/>
  <c r="AA89"/>
  <c r="AE89" s="1"/>
  <c r="AB89"/>
  <c r="AA90"/>
  <c r="AE90" s="1"/>
  <c r="AB90"/>
  <c r="AA91"/>
  <c r="AE91" s="1"/>
  <c r="AB91"/>
  <c r="AA92"/>
  <c r="AE92" s="1"/>
  <c r="AB92"/>
  <c r="AA93"/>
  <c r="AE93" s="1"/>
  <c r="AB93"/>
  <c r="AA94"/>
  <c r="AE94" s="1"/>
  <c r="AB94"/>
  <c r="AA95"/>
  <c r="AE95" s="1"/>
  <c r="AB95"/>
  <c r="AA96"/>
  <c r="AE96" s="1"/>
  <c r="AB96"/>
  <c r="AA97"/>
  <c r="AB97"/>
  <c r="AA98"/>
  <c r="AE98" s="1"/>
  <c r="AB98"/>
  <c r="AA99"/>
  <c r="AE99" s="1"/>
  <c r="AB99"/>
  <c r="AA100"/>
  <c r="AE100" s="1"/>
  <c r="AB100"/>
  <c r="AA101"/>
  <c r="AE101" s="1"/>
  <c r="AB101"/>
  <c r="AA102"/>
  <c r="AE102" s="1"/>
  <c r="AB102"/>
  <c r="AA103"/>
  <c r="AE103" s="1"/>
  <c r="AB103"/>
  <c r="AA104"/>
  <c r="AE104" s="1"/>
  <c r="AB104"/>
  <c r="AA105"/>
  <c r="AE105" s="1"/>
  <c r="AB105"/>
  <c r="AA106"/>
  <c r="AE106" s="1"/>
  <c r="AB106"/>
  <c r="AA107"/>
  <c r="AE107" s="1"/>
  <c r="AB107"/>
  <c r="AA108"/>
  <c r="AE108" s="1"/>
  <c r="AB108"/>
  <c r="AA109"/>
  <c r="AE109" s="1"/>
  <c r="AB109"/>
  <c r="AA110"/>
  <c r="AE110" s="1"/>
  <c r="AB110"/>
  <c r="AA111"/>
  <c r="AE111" s="1"/>
  <c r="AB111"/>
  <c r="AA112"/>
  <c r="AE112" s="1"/>
  <c r="AB112"/>
  <c r="AA113"/>
  <c r="AE113" s="1"/>
  <c r="AB113"/>
  <c r="AA114"/>
  <c r="AE114" s="1"/>
  <c r="AB114"/>
  <c r="AA115"/>
  <c r="AE115" s="1"/>
  <c r="AB115"/>
  <c r="AA116"/>
  <c r="AE116" s="1"/>
  <c r="AB116"/>
  <c r="AA117"/>
  <c r="AE117" s="1"/>
  <c r="AB117"/>
  <c r="AA118"/>
  <c r="AE118" s="1"/>
  <c r="AB118"/>
  <c r="AA119"/>
  <c r="AE119" s="1"/>
  <c r="AB119"/>
  <c r="AA120"/>
  <c r="AE120" s="1"/>
  <c r="AB120"/>
  <c r="AA121"/>
  <c r="AE121" s="1"/>
  <c r="AB121"/>
  <c r="AA122"/>
  <c r="AE122" s="1"/>
  <c r="AB122"/>
  <c r="AA123"/>
  <c r="AE123" s="1"/>
  <c r="AB123"/>
  <c r="AD123" s="1"/>
  <c r="AA124"/>
  <c r="AB124"/>
  <c r="AA125"/>
  <c r="AB125"/>
  <c r="AA126"/>
  <c r="BE126" s="1"/>
  <c r="AB126"/>
  <c r="BF126" s="1"/>
  <c r="HA126" s="1"/>
  <c r="AA127"/>
  <c r="AB127"/>
  <c r="AA128"/>
  <c r="BE128" s="1"/>
  <c r="AB128"/>
  <c r="BF128" s="1"/>
  <c r="HA128" s="1"/>
  <c r="AA129"/>
  <c r="AE129" s="1"/>
  <c r="AB129"/>
  <c r="AA131"/>
  <c r="AE131" s="1"/>
  <c r="AB131"/>
  <c r="AA132"/>
  <c r="AE132" s="1"/>
  <c r="AB132"/>
  <c r="AA133"/>
  <c r="AE133" s="1"/>
  <c r="AB133"/>
  <c r="AA134"/>
  <c r="AE134" s="1"/>
  <c r="AB134"/>
  <c r="AA135"/>
  <c r="AE135" s="1"/>
  <c r="AB135"/>
  <c r="AA136"/>
  <c r="AE136" s="1"/>
  <c r="AB136"/>
  <c r="AA137"/>
  <c r="AE137" s="1"/>
  <c r="AB137"/>
  <c r="AA139"/>
  <c r="AE139" s="1"/>
  <c r="AB139"/>
  <c r="AA140"/>
  <c r="AE140" s="1"/>
  <c r="AB140"/>
  <c r="AA141"/>
  <c r="AE141" s="1"/>
  <c r="AB141"/>
  <c r="AD141" s="1"/>
  <c r="AA142"/>
  <c r="AB142"/>
  <c r="AA143"/>
  <c r="AB143"/>
  <c r="AA144"/>
  <c r="AB144"/>
  <c r="AA145"/>
  <c r="AE145" s="1"/>
  <c r="AB145"/>
  <c r="AA149"/>
  <c r="AE149" s="1"/>
  <c r="AB149"/>
  <c r="AA150"/>
  <c r="AE150" s="1"/>
  <c r="AB150"/>
  <c r="AA151"/>
  <c r="AE151" s="1"/>
  <c r="AB151"/>
  <c r="AD151" s="1"/>
  <c r="AA152"/>
  <c r="AE152" s="1"/>
  <c r="AB152"/>
  <c r="AD152" s="1"/>
  <c r="AA153"/>
  <c r="AE153" s="1"/>
  <c r="AB153"/>
  <c r="AA154"/>
  <c r="AB154"/>
  <c r="AD154" s="1"/>
  <c r="AA155"/>
  <c r="AE155" s="1"/>
  <c r="AB155"/>
  <c r="AD155" s="1"/>
  <c r="AA156"/>
  <c r="AE156" s="1"/>
  <c r="AB156"/>
  <c r="AD156" s="1"/>
  <c r="AA157"/>
  <c r="AE157" s="1"/>
  <c r="AB157"/>
  <c r="AA158"/>
  <c r="AE158" s="1"/>
  <c r="AB158"/>
  <c r="AA159"/>
  <c r="AE159" s="1"/>
  <c r="AB159"/>
  <c r="AA160"/>
  <c r="AB160"/>
  <c r="AA161"/>
  <c r="AE161" s="1"/>
  <c r="AB161"/>
  <c r="AA162"/>
  <c r="AE162" s="1"/>
  <c r="AB162"/>
  <c r="AA163"/>
  <c r="AE163" s="1"/>
  <c r="AB163"/>
  <c r="AA164"/>
  <c r="AE164" s="1"/>
  <c r="AB164"/>
  <c r="AA165"/>
  <c r="AE165" s="1"/>
  <c r="AB165"/>
  <c r="AA166"/>
  <c r="AE166" s="1"/>
  <c r="AB166"/>
  <c r="AA167"/>
  <c r="AE167" s="1"/>
  <c r="AB167"/>
  <c r="AA168"/>
  <c r="AE168" s="1"/>
  <c r="AB168"/>
  <c r="AA169"/>
  <c r="AE169" s="1"/>
  <c r="AB169"/>
  <c r="AA170"/>
  <c r="AE170" s="1"/>
  <c r="AB170"/>
  <c r="AA171"/>
  <c r="AE171" s="1"/>
  <c r="AB171"/>
  <c r="AA172"/>
  <c r="AE172" s="1"/>
  <c r="AB172"/>
  <c r="AA173"/>
  <c r="AE173" s="1"/>
  <c r="AB173"/>
  <c r="AA174"/>
  <c r="AB174"/>
  <c r="AA175"/>
  <c r="BE175" s="1"/>
  <c r="GZ175" s="1"/>
  <c r="AB175"/>
  <c r="BF175" s="1"/>
  <c r="HA175" s="1"/>
  <c r="AA176"/>
  <c r="AB176"/>
  <c r="AA177"/>
  <c r="AE177" s="1"/>
  <c r="AB177"/>
  <c r="AA178"/>
  <c r="AE178" s="1"/>
  <c r="AB178"/>
  <c r="AA179"/>
  <c r="AE179" s="1"/>
  <c r="AB179"/>
  <c r="AA180"/>
  <c r="AE180" s="1"/>
  <c r="AB180"/>
  <c r="AA181"/>
  <c r="AE181" s="1"/>
  <c r="AB181"/>
  <c r="AA182"/>
  <c r="AE182" s="1"/>
  <c r="AB182"/>
  <c r="AA183"/>
  <c r="AE183" s="1"/>
  <c r="AB183"/>
  <c r="AA184"/>
  <c r="AE184" s="1"/>
  <c r="AB184"/>
  <c r="AA185"/>
  <c r="AE185" s="1"/>
  <c r="AB185"/>
  <c r="AA186"/>
  <c r="AE186" s="1"/>
  <c r="AB186"/>
  <c r="AA187"/>
  <c r="AE187" s="1"/>
  <c r="AB187"/>
  <c r="AA188"/>
  <c r="AE188" s="1"/>
  <c r="AB188"/>
  <c r="AA189"/>
  <c r="AE189" s="1"/>
  <c r="AB189"/>
  <c r="AA190"/>
  <c r="AE190" s="1"/>
  <c r="AB190"/>
  <c r="AA191"/>
  <c r="AE191" s="1"/>
  <c r="AB191"/>
  <c r="AA192"/>
  <c r="AE192" s="1"/>
  <c r="AB192"/>
  <c r="AA193"/>
  <c r="AE193" s="1"/>
  <c r="AB193"/>
  <c r="AA194"/>
  <c r="AE194" s="1"/>
  <c r="AB194"/>
  <c r="AA195"/>
  <c r="AE195" s="1"/>
  <c r="AB195"/>
  <c r="AA196"/>
  <c r="AE196" s="1"/>
  <c r="AB196"/>
  <c r="AA197"/>
  <c r="AE197" s="1"/>
  <c r="AB197"/>
  <c r="AA198"/>
  <c r="AE198" s="1"/>
  <c r="AB198"/>
  <c r="AA199"/>
  <c r="AE199" s="1"/>
  <c r="AB199"/>
  <c r="AA200"/>
  <c r="AE200" s="1"/>
  <c r="AB200"/>
  <c r="AA201"/>
  <c r="AE201" s="1"/>
  <c r="AB201"/>
  <c r="AA202"/>
  <c r="AE202" s="1"/>
  <c r="AB202"/>
  <c r="AA203"/>
  <c r="AE203" s="1"/>
  <c r="AB203"/>
  <c r="AA204"/>
  <c r="AE204" s="1"/>
  <c r="AB204"/>
  <c r="AA205"/>
  <c r="AE205" s="1"/>
  <c r="AB205"/>
  <c r="AA206"/>
  <c r="AB206"/>
  <c r="AA207"/>
  <c r="AE207" s="1"/>
  <c r="AB207"/>
  <c r="AA208"/>
  <c r="AE208" s="1"/>
  <c r="AB208"/>
  <c r="AA209"/>
  <c r="AE209" s="1"/>
  <c r="AB209"/>
  <c r="AA210"/>
  <c r="AE210" s="1"/>
  <c r="AB210"/>
  <c r="AA211"/>
  <c r="AE211" s="1"/>
  <c r="AB211"/>
  <c r="AA212"/>
  <c r="AE212" s="1"/>
  <c r="AB212"/>
  <c r="AA213"/>
  <c r="AE213" s="1"/>
  <c r="AB213"/>
  <c r="AA214"/>
  <c r="AE214" s="1"/>
  <c r="AB214"/>
  <c r="AA215"/>
  <c r="AE215" s="1"/>
  <c r="AB215"/>
  <c r="AA216"/>
  <c r="AE216" s="1"/>
  <c r="AB216"/>
  <c r="AA217"/>
  <c r="AE217" s="1"/>
  <c r="AB217"/>
  <c r="AA218"/>
  <c r="AE218" s="1"/>
  <c r="AB218"/>
  <c r="AA219"/>
  <c r="AE219" s="1"/>
  <c r="AB219"/>
  <c r="AA220"/>
  <c r="AE220" s="1"/>
  <c r="AB220"/>
  <c r="AA221"/>
  <c r="AE221" s="1"/>
  <c r="AB221"/>
  <c r="AA222"/>
  <c r="AE222" s="1"/>
  <c r="AB222"/>
  <c r="AA223"/>
  <c r="AE223" s="1"/>
  <c r="AB223"/>
  <c r="AA224"/>
  <c r="AE224" s="1"/>
  <c r="AB224"/>
  <c r="AA225"/>
  <c r="AE225" s="1"/>
  <c r="AB225"/>
  <c r="AA226"/>
  <c r="AE226" s="1"/>
  <c r="AB226"/>
  <c r="AA227"/>
  <c r="AE227" s="1"/>
  <c r="AB227"/>
  <c r="AA228"/>
  <c r="AE228" s="1"/>
  <c r="AB228"/>
  <c r="AA229"/>
  <c r="AE229" s="1"/>
  <c r="AB229"/>
  <c r="AA230"/>
  <c r="AE230" s="1"/>
  <c r="AB230"/>
  <c r="AA231"/>
  <c r="AE231" s="1"/>
  <c r="AB231"/>
  <c r="AA232"/>
  <c r="AE232" s="1"/>
  <c r="AB232"/>
  <c r="AA233"/>
  <c r="AE233" s="1"/>
  <c r="AB233"/>
  <c r="AA234"/>
  <c r="AE234" s="1"/>
  <c r="AB234"/>
  <c r="AA235"/>
  <c r="AE235" s="1"/>
  <c r="AB235"/>
  <c r="AA236"/>
  <c r="AE236" s="1"/>
  <c r="AB236"/>
  <c r="AA237"/>
  <c r="AE237" s="1"/>
  <c r="AB237"/>
  <c r="AA238"/>
  <c r="AE238" s="1"/>
  <c r="AB238"/>
  <c r="AA239"/>
  <c r="AE239" s="1"/>
  <c r="AB239"/>
  <c r="AA240"/>
  <c r="AE240" s="1"/>
  <c r="AB240"/>
  <c r="AA241"/>
  <c r="AE241" s="1"/>
  <c r="AB241"/>
  <c r="AA242"/>
  <c r="AE242" s="1"/>
  <c r="AB242"/>
  <c r="AA243"/>
  <c r="AE243" s="1"/>
  <c r="AB243"/>
  <c r="AA244"/>
  <c r="AE244" s="1"/>
  <c r="AB244"/>
  <c r="AA245"/>
  <c r="AE245" s="1"/>
  <c r="AB245"/>
  <c r="AA246"/>
  <c r="AE246" s="1"/>
  <c r="AB246"/>
  <c r="AA247"/>
  <c r="AE247" s="1"/>
  <c r="AB247"/>
  <c r="AA248"/>
  <c r="AE248" s="1"/>
  <c r="AB248"/>
  <c r="AA249"/>
  <c r="AB249"/>
  <c r="AA250"/>
  <c r="AE250" s="1"/>
  <c r="AB250"/>
  <c r="AA251"/>
  <c r="AE251" s="1"/>
  <c r="AB251"/>
  <c r="AA252"/>
  <c r="AE252" s="1"/>
  <c r="AB252"/>
  <c r="AA253"/>
  <c r="AE253" s="1"/>
  <c r="AB253"/>
  <c r="AA254"/>
  <c r="AE254" s="1"/>
  <c r="AB254"/>
  <c r="AA255"/>
  <c r="AE255" s="1"/>
  <c r="AB255"/>
  <c r="AA256"/>
  <c r="AE256" s="1"/>
  <c r="AB256"/>
  <c r="AA257"/>
  <c r="AE257" s="1"/>
  <c r="AB257"/>
  <c r="AD257" s="1"/>
  <c r="AA258"/>
  <c r="AE258" s="1"/>
  <c r="AB258"/>
  <c r="AA259"/>
  <c r="AE259" s="1"/>
  <c r="AB259"/>
  <c r="AA260"/>
  <c r="AE260" s="1"/>
  <c r="AB260"/>
  <c r="AA261"/>
  <c r="AE261" s="1"/>
  <c r="AB261"/>
  <c r="AA262"/>
  <c r="AE262" s="1"/>
  <c r="AB262"/>
  <c r="AA263"/>
  <c r="AE263" s="1"/>
  <c r="AB263"/>
  <c r="AA264"/>
  <c r="AE264" s="1"/>
  <c r="AB264"/>
  <c r="AA265"/>
  <c r="AE265" s="1"/>
  <c r="AB265"/>
  <c r="AD265" s="1"/>
  <c r="AA266"/>
  <c r="AE266" s="1"/>
  <c r="AB266"/>
  <c r="AA267"/>
  <c r="AE267" s="1"/>
  <c r="AB267"/>
  <c r="AD267" s="1"/>
  <c r="AA268"/>
  <c r="AE268" s="1"/>
  <c r="AB268"/>
  <c r="AA269"/>
  <c r="AE269" s="1"/>
  <c r="AB269"/>
  <c r="AD269" s="1"/>
  <c r="AA270"/>
  <c r="AE270" s="1"/>
  <c r="AB270"/>
  <c r="AA271"/>
  <c r="AE271" s="1"/>
  <c r="AB271"/>
  <c r="AA272"/>
  <c r="AE272" s="1"/>
  <c r="AB272"/>
  <c r="AA273"/>
  <c r="AE273" s="1"/>
  <c r="AB273"/>
  <c r="AD273" s="1"/>
  <c r="AA274"/>
  <c r="AE274" s="1"/>
  <c r="AB274"/>
  <c r="AA275"/>
  <c r="AE275" s="1"/>
  <c r="AB275"/>
  <c r="AA276"/>
  <c r="AE276" s="1"/>
  <c r="AB276"/>
  <c r="AA277"/>
  <c r="AE277" s="1"/>
  <c r="AB277"/>
  <c r="AA278"/>
  <c r="AE278" s="1"/>
  <c r="AB278"/>
  <c r="AA279"/>
  <c r="AE279" s="1"/>
  <c r="AB279"/>
  <c r="AA280"/>
  <c r="AE280" s="1"/>
  <c r="AB280"/>
  <c r="AA281"/>
  <c r="AE281" s="1"/>
  <c r="AB281"/>
  <c r="AA282"/>
  <c r="AE282" s="1"/>
  <c r="AB282"/>
  <c r="AA284"/>
  <c r="AE284" s="1"/>
  <c r="AB284"/>
  <c r="AA285"/>
  <c r="AE285" s="1"/>
  <c r="AB285"/>
  <c r="AA286"/>
  <c r="AE286" s="1"/>
  <c r="AB286"/>
  <c r="AA287"/>
  <c r="AE287" s="1"/>
  <c r="AB287"/>
  <c r="AA288"/>
  <c r="AE288" s="1"/>
  <c r="AB288"/>
  <c r="AA289"/>
  <c r="AE289" s="1"/>
  <c r="AB289"/>
  <c r="AA290"/>
  <c r="AE290" s="1"/>
  <c r="AB290"/>
  <c r="AA291"/>
  <c r="AE291" s="1"/>
  <c r="AB291"/>
  <c r="AA292"/>
  <c r="AE292" s="1"/>
  <c r="AB292"/>
  <c r="AA293"/>
  <c r="AE293" s="1"/>
  <c r="AB293"/>
  <c r="AA294"/>
  <c r="AE294" s="1"/>
  <c r="AB294"/>
  <c r="AA295"/>
  <c r="AE295" s="1"/>
  <c r="AB295"/>
  <c r="AA296"/>
  <c r="AE296" s="1"/>
  <c r="AB296"/>
  <c r="AD296" s="1"/>
  <c r="AA297"/>
  <c r="AE297" s="1"/>
  <c r="AB297"/>
  <c r="AA298"/>
  <c r="AE298" s="1"/>
  <c r="AB298"/>
  <c r="AA299"/>
  <c r="AE299" s="1"/>
  <c r="AB299"/>
  <c r="AA300"/>
  <c r="AE300" s="1"/>
  <c r="AB300"/>
  <c r="AA301"/>
  <c r="AE301" s="1"/>
  <c r="AB301"/>
  <c r="AA302"/>
  <c r="AE302" s="1"/>
  <c r="AB302"/>
  <c r="AD302" s="1"/>
  <c r="AA303"/>
  <c r="AE303" s="1"/>
  <c r="AB303"/>
  <c r="AA304"/>
  <c r="AE304" s="1"/>
  <c r="AB304"/>
  <c r="AA305"/>
  <c r="AE305" s="1"/>
  <c r="AB305"/>
  <c r="AD305" s="1"/>
  <c r="AA306"/>
  <c r="AE306" s="1"/>
  <c r="AB306"/>
  <c r="AA307"/>
  <c r="AE307" s="1"/>
  <c r="AB307"/>
  <c r="AD307" s="1"/>
  <c r="AA308"/>
  <c r="AE308" s="1"/>
  <c r="AB308"/>
  <c r="AD308" s="1"/>
  <c r="AA309"/>
  <c r="AE309" s="1"/>
  <c r="AB309"/>
  <c r="AA310"/>
  <c r="AE310" s="1"/>
  <c r="AB310"/>
  <c r="AA311"/>
  <c r="AE311" s="1"/>
  <c r="AB311"/>
  <c r="AA312"/>
  <c r="AE312" s="1"/>
  <c r="AB312"/>
  <c r="AA313"/>
  <c r="AE313" s="1"/>
  <c r="AB313"/>
  <c r="AA314"/>
  <c r="AE314" s="1"/>
  <c r="AB314"/>
  <c r="AA315"/>
  <c r="AE315" s="1"/>
  <c r="AB315"/>
  <c r="AA316"/>
  <c r="AE316" s="1"/>
  <c r="AB316"/>
  <c r="AA317"/>
  <c r="AE317" s="1"/>
  <c r="AB317"/>
  <c r="AA318"/>
  <c r="AE318" s="1"/>
  <c r="AB318"/>
  <c r="AA319"/>
  <c r="AE319" s="1"/>
  <c r="AB319"/>
  <c r="AA320"/>
  <c r="AE320" s="1"/>
  <c r="AB320"/>
  <c r="AA321"/>
  <c r="AE321" s="1"/>
  <c r="AB321"/>
  <c r="AA323"/>
  <c r="AE323" s="1"/>
  <c r="AB323"/>
  <c r="AA326"/>
  <c r="AE326" s="1"/>
  <c r="AB326"/>
  <c r="AA327"/>
  <c r="AE327" s="1"/>
  <c r="AB327"/>
  <c r="AA328"/>
  <c r="AE328" s="1"/>
  <c r="AB328"/>
  <c r="AA329"/>
  <c r="AE329" s="1"/>
  <c r="AB329"/>
  <c r="AA330"/>
  <c r="AE330" s="1"/>
  <c r="AB330"/>
  <c r="AA331"/>
  <c r="AE331" s="1"/>
  <c r="AB331"/>
  <c r="AA334"/>
  <c r="AE334" s="1"/>
  <c r="AB334"/>
  <c r="AA335"/>
  <c r="AE335" s="1"/>
  <c r="AB335"/>
  <c r="AA336"/>
  <c r="AE336" s="1"/>
  <c r="AB336"/>
  <c r="AA337"/>
  <c r="AE337" s="1"/>
  <c r="AB337"/>
  <c r="AA338"/>
  <c r="AE338" s="1"/>
  <c r="AB338"/>
  <c r="AA340"/>
  <c r="AE340" s="1"/>
  <c r="AB340"/>
  <c r="AA341"/>
  <c r="AE341" s="1"/>
  <c r="AB341"/>
  <c r="AA342"/>
  <c r="AE342" s="1"/>
  <c r="AB342"/>
  <c r="AA343"/>
  <c r="AE343" s="1"/>
  <c r="AB343"/>
  <c r="AA344"/>
  <c r="AE344" s="1"/>
  <c r="AB344"/>
  <c r="AA345"/>
  <c r="AE345" s="1"/>
  <c r="AB345"/>
  <c r="AA346"/>
  <c r="AE346" s="1"/>
  <c r="AB346"/>
  <c r="AA347"/>
  <c r="AE347" s="1"/>
  <c r="AB347"/>
  <c r="AA348"/>
  <c r="AE348" s="1"/>
  <c r="AB348"/>
  <c r="AA349"/>
  <c r="AB349"/>
  <c r="AA350"/>
  <c r="AE350" s="1"/>
  <c r="AB350"/>
  <c r="AA351"/>
  <c r="AE351" s="1"/>
  <c r="AB351"/>
  <c r="AA352"/>
  <c r="AE352" s="1"/>
  <c r="AB352"/>
  <c r="AA353"/>
  <c r="AE353" s="1"/>
  <c r="AB353"/>
  <c r="AA354"/>
  <c r="AE354" s="1"/>
  <c r="AB354"/>
  <c r="AA355"/>
  <c r="AE355" s="1"/>
  <c r="AB355"/>
  <c r="AA356"/>
  <c r="AE356" s="1"/>
  <c r="AB356"/>
  <c r="AA357"/>
  <c r="AE357" s="1"/>
  <c r="AB357"/>
  <c r="AA358"/>
  <c r="AE358" s="1"/>
  <c r="AB358"/>
  <c r="AA359"/>
  <c r="AE359" s="1"/>
  <c r="AB359"/>
  <c r="AA360"/>
  <c r="AE360" s="1"/>
  <c r="AB360"/>
  <c r="AA361"/>
  <c r="AE361" s="1"/>
  <c r="AB361"/>
  <c r="AA362"/>
  <c r="AE362" s="1"/>
  <c r="AB362"/>
  <c r="AA363"/>
  <c r="AE363" s="1"/>
  <c r="AB363"/>
  <c r="AA364"/>
  <c r="AE364" s="1"/>
  <c r="AB364"/>
  <c r="AA365"/>
  <c r="AE365" s="1"/>
  <c r="AB365"/>
  <c r="AA366"/>
  <c r="AE366" s="1"/>
  <c r="AB366"/>
  <c r="AA367"/>
  <c r="AE367" s="1"/>
  <c r="AB367"/>
  <c r="AA368"/>
  <c r="AE368" s="1"/>
  <c r="AB368"/>
  <c r="AA369"/>
  <c r="AE369" s="1"/>
  <c r="AB369"/>
  <c r="AA370"/>
  <c r="AE370" s="1"/>
  <c r="AB370"/>
  <c r="AA371"/>
  <c r="AE371" s="1"/>
  <c r="AB371"/>
  <c r="AA372"/>
  <c r="AE372" s="1"/>
  <c r="AB372"/>
  <c r="AA373"/>
  <c r="AE373" s="1"/>
  <c r="AB373"/>
  <c r="AA374"/>
  <c r="AE374" s="1"/>
  <c r="AB374"/>
  <c r="AA375"/>
  <c r="AE375" s="1"/>
  <c r="AB375"/>
  <c r="AA376"/>
  <c r="AE376" s="1"/>
  <c r="AB376"/>
  <c r="AA377"/>
  <c r="AE377" s="1"/>
  <c r="AB377"/>
  <c r="AA378"/>
  <c r="AE378" s="1"/>
  <c r="AB378"/>
  <c r="AA379"/>
  <c r="AE379" s="1"/>
  <c r="AB379"/>
  <c r="AA380"/>
  <c r="AE380" s="1"/>
  <c r="AB380"/>
  <c r="AA381"/>
  <c r="AE381" s="1"/>
  <c r="AB381"/>
  <c r="AA382"/>
  <c r="AE382" s="1"/>
  <c r="AB382"/>
  <c r="AA383"/>
  <c r="AE383" s="1"/>
  <c r="AB383"/>
  <c r="AA384"/>
  <c r="AE384" s="1"/>
  <c r="AB384"/>
  <c r="AA385"/>
  <c r="AE385" s="1"/>
  <c r="AB385"/>
  <c r="AA386"/>
  <c r="AE386" s="1"/>
  <c r="AB386"/>
  <c r="AA387"/>
  <c r="AE387" s="1"/>
  <c r="AB387"/>
  <c r="AA388"/>
  <c r="AE388" s="1"/>
  <c r="AB388"/>
  <c r="AA389"/>
  <c r="AE389" s="1"/>
  <c r="AB389"/>
  <c r="AA390"/>
  <c r="AE390" s="1"/>
  <c r="AB390"/>
  <c r="AA391"/>
  <c r="AE391" s="1"/>
  <c r="AB391"/>
  <c r="AA392"/>
  <c r="AE392" s="1"/>
  <c r="AB392"/>
  <c r="AA393"/>
  <c r="AE393" s="1"/>
  <c r="AB393"/>
  <c r="AA394"/>
  <c r="AE394" s="1"/>
  <c r="AB394"/>
  <c r="AA395"/>
  <c r="AE395" s="1"/>
  <c r="AB395"/>
  <c r="AA396"/>
  <c r="AE396" s="1"/>
  <c r="AB396"/>
  <c r="AA397"/>
  <c r="AE397" s="1"/>
  <c r="AB397"/>
  <c r="AA398"/>
  <c r="AE398" s="1"/>
  <c r="AB398"/>
  <c r="AA399"/>
  <c r="AE399" s="1"/>
  <c r="AB399"/>
  <c r="AA400"/>
  <c r="AE400" s="1"/>
  <c r="AB400"/>
  <c r="AA401"/>
  <c r="AE401" s="1"/>
  <c r="AB401"/>
  <c r="AA402"/>
  <c r="AE402" s="1"/>
  <c r="AB402"/>
  <c r="AA403"/>
  <c r="AE403" s="1"/>
  <c r="AB403"/>
  <c r="AA404"/>
  <c r="AE404" s="1"/>
  <c r="AB404"/>
  <c r="AA405"/>
  <c r="AE405" s="1"/>
  <c r="AB405"/>
  <c r="AA406"/>
  <c r="AE406" s="1"/>
  <c r="AB406"/>
  <c r="AA407"/>
  <c r="AE407" s="1"/>
  <c r="AB407"/>
  <c r="AA408"/>
  <c r="AE408" s="1"/>
  <c r="AB408"/>
  <c r="AA409"/>
  <c r="AE409" s="1"/>
  <c r="AB409"/>
  <c r="AA410"/>
  <c r="AE410" s="1"/>
  <c r="AB410"/>
  <c r="AA411"/>
  <c r="AE411" s="1"/>
  <c r="AB411"/>
  <c r="AA412"/>
  <c r="AE412" s="1"/>
  <c r="AB412"/>
  <c r="AA413"/>
  <c r="AE413" s="1"/>
  <c r="AB413"/>
  <c r="AA414"/>
  <c r="AE414" s="1"/>
  <c r="AB414"/>
  <c r="AA415"/>
  <c r="AE415" s="1"/>
  <c r="AB415"/>
  <c r="AA416"/>
  <c r="AE416" s="1"/>
  <c r="AB416"/>
  <c r="AA417"/>
  <c r="AE417" s="1"/>
  <c r="AB417"/>
  <c r="AA418"/>
  <c r="AE418" s="1"/>
  <c r="AB418"/>
  <c r="AA419"/>
  <c r="AE419" s="1"/>
  <c r="AB419"/>
  <c r="AA420"/>
  <c r="AE420" s="1"/>
  <c r="AB420"/>
  <c r="AA421"/>
  <c r="AE421" s="1"/>
  <c r="AB421"/>
  <c r="AA422"/>
  <c r="AE422" s="1"/>
  <c r="AB422"/>
  <c r="AA423"/>
  <c r="AE423" s="1"/>
  <c r="AB423"/>
  <c r="AA424"/>
  <c r="AE424" s="1"/>
  <c r="AB424"/>
  <c r="AA425"/>
  <c r="AE425" s="1"/>
  <c r="AB425"/>
  <c r="AA426"/>
  <c r="AE426" s="1"/>
  <c r="AB426"/>
  <c r="AA427"/>
  <c r="AE427" s="1"/>
  <c r="AB427"/>
  <c r="AA428"/>
  <c r="AE428" s="1"/>
  <c r="AB428"/>
  <c r="AA429"/>
  <c r="AE429" s="1"/>
  <c r="AB429"/>
  <c r="AA430"/>
  <c r="AE430" s="1"/>
  <c r="AB430"/>
  <c r="AA431"/>
  <c r="AE431" s="1"/>
  <c r="AB431"/>
  <c r="AA432"/>
  <c r="AE432" s="1"/>
  <c r="AB432"/>
  <c r="AA433"/>
  <c r="AE433" s="1"/>
  <c r="AB433"/>
  <c r="AA434"/>
  <c r="AE434" s="1"/>
  <c r="AB434"/>
  <c r="AA435"/>
  <c r="AE435" s="1"/>
  <c r="AB435"/>
  <c r="AA436"/>
  <c r="AE436" s="1"/>
  <c r="AB436"/>
  <c r="AA437"/>
  <c r="AE437" s="1"/>
  <c r="AB437"/>
  <c r="AA438"/>
  <c r="AE438" s="1"/>
  <c r="AB438"/>
  <c r="AA439"/>
  <c r="AE439" s="1"/>
  <c r="AB439"/>
  <c r="AA440"/>
  <c r="AE440" s="1"/>
  <c r="AB440"/>
  <c r="AA441"/>
  <c r="AE441" s="1"/>
  <c r="AB441"/>
  <c r="AA442"/>
  <c r="AE442" s="1"/>
  <c r="AB442"/>
  <c r="AA443"/>
  <c r="AE443" s="1"/>
  <c r="AB443"/>
  <c r="AA444"/>
  <c r="AE444" s="1"/>
  <c r="AB444"/>
  <c r="AA445"/>
  <c r="AE445" s="1"/>
  <c r="AB445"/>
  <c r="AA446"/>
  <c r="AE446" s="1"/>
  <c r="AB446"/>
  <c r="AB13"/>
  <c r="AD13" s="1"/>
  <c r="AA13"/>
  <c r="AE13" s="1"/>
  <c r="CV59" l="1"/>
  <c r="CV68"/>
  <c r="CU93"/>
  <c r="CI171" i="22"/>
  <c r="CU296" i="1"/>
  <c r="CU94"/>
  <c r="CU359"/>
  <c r="CV117"/>
  <c r="CU87"/>
  <c r="CU198"/>
  <c r="CV265"/>
  <c r="CU344"/>
  <c r="CV97"/>
  <c r="CV20"/>
  <c r="CU185"/>
  <c r="CU154"/>
  <c r="CV154"/>
  <c r="CV78"/>
  <c r="CV272"/>
  <c r="CU113"/>
  <c r="HC283"/>
  <c r="HD283" s="1"/>
  <c r="GZ322"/>
  <c r="CV255"/>
  <c r="CV244"/>
  <c r="AR307" i="22"/>
  <c r="BW372"/>
  <c r="CV200" i="1"/>
  <c r="CU200"/>
  <c r="CV248"/>
  <c r="CV101"/>
  <c r="CV81"/>
  <c r="CV258"/>
  <c r="CV343"/>
  <c r="CV100"/>
  <c r="CU236"/>
  <c r="CV263"/>
  <c r="GZ15"/>
  <c r="BG307" i="22"/>
  <c r="CU61" i="1"/>
  <c r="CU41"/>
  <c r="CV108"/>
  <c r="CV273"/>
  <c r="CV115"/>
  <c r="CU92"/>
  <c r="CU166"/>
  <c r="CV166"/>
  <c r="CV202"/>
  <c r="CV79"/>
  <c r="CV123"/>
  <c r="CV276"/>
  <c r="CV237"/>
  <c r="CU30"/>
  <c r="CV86"/>
  <c r="CU261"/>
  <c r="CU271"/>
  <c r="CV340"/>
  <c r="CV161"/>
  <c r="CV89"/>
  <c r="CU192"/>
  <c r="CV42"/>
  <c r="CV300"/>
  <c r="CV52"/>
  <c r="CV63"/>
  <c r="CV80"/>
  <c r="CV88"/>
  <c r="CV118"/>
  <c r="CU208"/>
  <c r="CU32"/>
  <c r="CV72"/>
  <c r="CV98"/>
  <c r="CV294"/>
  <c r="CV45"/>
  <c r="CV65"/>
  <c r="CV82"/>
  <c r="CU267"/>
  <c r="CU252"/>
  <c r="BT373" i="22"/>
  <c r="BE373"/>
  <c r="M372"/>
  <c r="AP373"/>
  <c r="CV35" i="1"/>
  <c r="CV53"/>
  <c r="CV90"/>
  <c r="CV25"/>
  <c r="CV116"/>
  <c r="CU259"/>
  <c r="CU275"/>
  <c r="CV274"/>
  <c r="CV40"/>
  <c r="CV151"/>
  <c r="GZ16"/>
  <c r="CV352"/>
  <c r="K373" i="22"/>
  <c r="BU373"/>
  <c r="BF373"/>
  <c r="BH373" s="1"/>
  <c r="CI373"/>
  <c r="AD307"/>
  <c r="AB373"/>
  <c r="AD373" s="1"/>
  <c r="BB373"/>
  <c r="BF176" i="1"/>
  <c r="HA176" s="1"/>
  <c r="BF127"/>
  <c r="HA127" s="1"/>
  <c r="BE176"/>
  <c r="GZ176" s="1"/>
  <c r="BE127"/>
  <c r="GZ127" s="1"/>
  <c r="W373" i="22"/>
  <c r="AC373" s="1"/>
  <c r="AM373"/>
  <c r="CJ373"/>
  <c r="CL373" s="1"/>
  <c r="BQ373"/>
  <c r="CL121"/>
  <c r="M373"/>
  <c r="CU333" i="1"/>
  <c r="HC333"/>
  <c r="HD333" s="1"/>
  <c r="CU62"/>
  <c r="CV62"/>
  <c r="CU247"/>
  <c r="CV247"/>
  <c r="CT345"/>
  <c r="CU322"/>
  <c r="HC322"/>
  <c r="HD322" s="1"/>
  <c r="CU332"/>
  <c r="HC332"/>
  <c r="HD332" s="1"/>
  <c r="CU84"/>
  <c r="CU176"/>
  <c r="CU127"/>
  <c r="CU175"/>
  <c r="CU17"/>
  <c r="HC17"/>
  <c r="HD17" s="1"/>
  <c r="CU130"/>
  <c r="GZ130"/>
  <c r="GZ138"/>
  <c r="CU34"/>
  <c r="CV34"/>
  <c r="CU60"/>
  <c r="CV60"/>
  <c r="CU141"/>
  <c r="CV141"/>
  <c r="CU201"/>
  <c r="CV201"/>
  <c r="CU325"/>
  <c r="HC325"/>
  <c r="HD325" s="1"/>
  <c r="CV350"/>
  <c r="GZ128"/>
  <c r="CU350"/>
  <c r="CU128"/>
  <c r="CU324"/>
  <c r="HC324"/>
  <c r="HD324" s="1"/>
  <c r="CU126"/>
  <c r="CU138"/>
  <c r="GZ126"/>
  <c r="CU298"/>
  <c r="CV298"/>
  <c r="CU346"/>
  <c r="CU356"/>
  <c r="CU355"/>
  <c r="CU348"/>
  <c r="CU148"/>
  <c r="HC148"/>
  <c r="HD148" s="1"/>
  <c r="CU147"/>
  <c r="HC147"/>
  <c r="HD147" s="1"/>
  <c r="CU146"/>
  <c r="HC146"/>
  <c r="HD146" s="1"/>
  <c r="E373" i="22"/>
  <c r="AQ373"/>
  <c r="AS373" s="1"/>
  <c r="L307"/>
  <c r="HC16" i="1"/>
  <c r="HD16" s="1"/>
  <c r="CL307" i="22"/>
  <c r="CG373"/>
  <c r="CK372"/>
  <c r="BC373"/>
  <c r="BG372"/>
  <c r="BV372"/>
  <c r="BR373"/>
  <c r="AR372"/>
  <c r="AN373"/>
  <c r="L372"/>
  <c r="F373"/>
  <c r="CL170"/>
  <c r="BC11" i="1"/>
  <c r="AQ25"/>
  <c r="CK121" i="22"/>
  <c r="BH84" i="1"/>
  <c r="HC84" s="1"/>
  <c r="HD84" s="1"/>
  <c r="BH126"/>
  <c r="BI126" s="1"/>
  <c r="BH175"/>
  <c r="BI175" s="1"/>
  <c r="BH128"/>
  <c r="HC128" s="1"/>
  <c r="HD128" s="1"/>
  <c r="AQ84"/>
  <c r="BE84"/>
  <c r="GZ84" s="1"/>
  <c r="BH130"/>
  <c r="HC130" s="1"/>
  <c r="HD130" s="1"/>
  <c r="BH138"/>
  <c r="HC138" s="1"/>
  <c r="HD138" s="1"/>
  <c r="BI325"/>
  <c r="BI332"/>
  <c r="BI147"/>
  <c r="BI146"/>
  <c r="BI333"/>
  <c r="BI15"/>
  <c r="HC15"/>
  <c r="HD15" s="1"/>
  <c r="CF171" i="22"/>
  <c r="CK170"/>
  <c r="CG171"/>
  <c r="CJ171"/>
  <c r="CL171" s="1"/>
  <c r="AQ185" i="1"/>
  <c r="AQ174"/>
  <c r="AQ166"/>
  <c r="AQ139"/>
  <c r="AQ53"/>
  <c r="AQ36"/>
  <c r="AQ362"/>
  <c r="AQ361"/>
  <c r="AQ299"/>
  <c r="AQ297"/>
  <c r="AQ296"/>
  <c r="AQ280"/>
  <c r="AQ279"/>
  <c r="AQ250"/>
  <c r="AQ40"/>
  <c r="AQ115"/>
  <c r="AQ44"/>
  <c r="AQ13"/>
  <c r="AQ41"/>
  <c r="AK130"/>
  <c r="AE176"/>
  <c r="AE128"/>
  <c r="AE127"/>
  <c r="AE126"/>
  <c r="AK138"/>
  <c r="AQ19"/>
  <c r="AK13"/>
  <c r="AK19"/>
  <c r="AK14"/>
  <c r="AK178"/>
  <c r="AK172"/>
  <c r="AK160"/>
  <c r="AJ13"/>
  <c r="AK20"/>
  <c r="AK286"/>
  <c r="AK249"/>
  <c r="AK97"/>
  <c r="AK69"/>
  <c r="AK37"/>
  <c r="AK35"/>
  <c r="AK248"/>
  <c r="AK214"/>
  <c r="AK198"/>
  <c r="AK77"/>
  <c r="AK54"/>
  <c r="AK52"/>
  <c r="AK44"/>
  <c r="AK40"/>
  <c r="AK36"/>
  <c r="AE14"/>
  <c r="AE349"/>
  <c r="AD44"/>
  <c r="AE44"/>
  <c r="AE249"/>
  <c r="AE206"/>
  <c r="AE175"/>
  <c r="AE174"/>
  <c r="AE160"/>
  <c r="AE154"/>
  <c r="AE144"/>
  <c r="AE143"/>
  <c r="AE142"/>
  <c r="AE125"/>
  <c r="AE124"/>
  <c r="AE97"/>
  <c r="AE54"/>
  <c r="AE52"/>
  <c r="AE48"/>
  <c r="A447"/>
  <c r="HE14"/>
  <c r="HE124"/>
  <c r="HE125"/>
  <c r="GR384"/>
  <c r="GX384" s="1"/>
  <c r="GR385"/>
  <c r="GX385" s="1"/>
  <c r="GR386"/>
  <c r="GX386" s="1"/>
  <c r="GR387"/>
  <c r="GX387" s="1"/>
  <c r="GR388"/>
  <c r="GX388" s="1"/>
  <c r="GR389"/>
  <c r="GX389" s="1"/>
  <c r="GR390"/>
  <c r="GX390" s="1"/>
  <c r="GR391"/>
  <c r="GX391" s="1"/>
  <c r="GR392"/>
  <c r="GX392" s="1"/>
  <c r="GR393"/>
  <c r="GX393" s="1"/>
  <c r="GR394"/>
  <c r="GR395"/>
  <c r="GX395" s="1"/>
  <c r="GR396"/>
  <c r="GX396" s="1"/>
  <c r="GR397"/>
  <c r="GX397" s="1"/>
  <c r="GR398"/>
  <c r="GR399"/>
  <c r="GX399" s="1"/>
  <c r="GR400"/>
  <c r="GX400" s="1"/>
  <c r="GR401"/>
  <c r="GX401" s="1"/>
  <c r="GR402"/>
  <c r="GX402" s="1"/>
  <c r="GR403"/>
  <c r="GX403" s="1"/>
  <c r="GR404"/>
  <c r="GX404" s="1"/>
  <c r="GR405"/>
  <c r="GX405" s="1"/>
  <c r="GR406"/>
  <c r="GX406" s="1"/>
  <c r="GR407"/>
  <c r="GX407" s="1"/>
  <c r="GR408"/>
  <c r="GX408" s="1"/>
  <c r="GR409"/>
  <c r="GX409" s="1"/>
  <c r="GR410"/>
  <c r="GR411"/>
  <c r="GX411" s="1"/>
  <c r="GR412"/>
  <c r="GX412" s="1"/>
  <c r="GR413"/>
  <c r="GX413" s="1"/>
  <c r="GR414"/>
  <c r="GR415"/>
  <c r="GX415" s="1"/>
  <c r="GR416"/>
  <c r="GX416" s="1"/>
  <c r="GR417"/>
  <c r="GX417" s="1"/>
  <c r="GR418"/>
  <c r="GX418" s="1"/>
  <c r="GR419"/>
  <c r="GX419" s="1"/>
  <c r="GR420"/>
  <c r="GX420" s="1"/>
  <c r="GR421"/>
  <c r="GX421" s="1"/>
  <c r="GR422"/>
  <c r="GX422" s="1"/>
  <c r="GR423"/>
  <c r="GX423" s="1"/>
  <c r="GR424"/>
  <c r="GX424" s="1"/>
  <c r="GR425"/>
  <c r="GX425" s="1"/>
  <c r="GR426"/>
  <c r="GX426" s="1"/>
  <c r="GR427"/>
  <c r="GX427" s="1"/>
  <c r="GR428"/>
  <c r="GX428" s="1"/>
  <c r="GR429"/>
  <c r="GX429" s="1"/>
  <c r="GR430"/>
  <c r="GX430" s="1"/>
  <c r="GR431"/>
  <c r="GX431" s="1"/>
  <c r="GR432"/>
  <c r="GX432" s="1"/>
  <c r="GR433"/>
  <c r="GX433" s="1"/>
  <c r="GR434"/>
  <c r="GX434" s="1"/>
  <c r="GR435"/>
  <c r="GX435" s="1"/>
  <c r="GR436"/>
  <c r="GR437"/>
  <c r="GX437" s="1"/>
  <c r="GR438"/>
  <c r="GX438" s="1"/>
  <c r="GR439"/>
  <c r="GX439" s="1"/>
  <c r="GR440"/>
  <c r="GX440" s="1"/>
  <c r="GR441"/>
  <c r="GX441" s="1"/>
  <c r="GR442"/>
  <c r="GX442" s="1"/>
  <c r="GR443"/>
  <c r="GX443" s="1"/>
  <c r="GR444"/>
  <c r="GX444" s="1"/>
  <c r="GR445"/>
  <c r="GR446"/>
  <c r="GX446" s="1"/>
  <c r="GR13"/>
  <c r="GX13" s="1"/>
  <c r="EH14"/>
  <c r="EI14"/>
  <c r="EJ14"/>
  <c r="EK14"/>
  <c r="EN14"/>
  <c r="EI13"/>
  <c r="EJ13"/>
  <c r="EK13"/>
  <c r="EH13"/>
  <c r="EN13" s="1"/>
  <c r="CP14"/>
  <c r="CQ14"/>
  <c r="CR14"/>
  <c r="CS14"/>
  <c r="CV14"/>
  <c r="CQ13"/>
  <c r="CR13"/>
  <c r="CS13"/>
  <c r="CP13"/>
  <c r="CV13" s="1"/>
  <c r="BJ14"/>
  <c r="BJ363"/>
  <c r="BJ364"/>
  <c r="BJ365"/>
  <c r="BJ366"/>
  <c r="BJ367"/>
  <c r="BJ368"/>
  <c r="BJ369"/>
  <c r="BJ370"/>
  <c r="BJ371"/>
  <c r="BJ372"/>
  <c r="BJ373"/>
  <c r="BJ374"/>
  <c r="BJ375"/>
  <c r="BJ376"/>
  <c r="BJ377"/>
  <c r="BJ378"/>
  <c r="BJ379"/>
  <c r="BJ380"/>
  <c r="BJ381"/>
  <c r="BJ382"/>
  <c r="BJ383"/>
  <c r="BJ384"/>
  <c r="BJ385"/>
  <c r="BJ386"/>
  <c r="BJ387"/>
  <c r="BJ388"/>
  <c r="BJ389"/>
  <c r="BJ390"/>
  <c r="BJ391"/>
  <c r="BJ392"/>
  <c r="BJ393"/>
  <c r="BJ394"/>
  <c r="BJ395"/>
  <c r="BJ396"/>
  <c r="BJ397"/>
  <c r="BJ398"/>
  <c r="BJ399"/>
  <c r="BJ400"/>
  <c r="BJ401"/>
  <c r="BJ402"/>
  <c r="BJ403"/>
  <c r="BJ404"/>
  <c r="BJ405"/>
  <c r="BJ406"/>
  <c r="BJ407"/>
  <c r="BJ408"/>
  <c r="BJ409"/>
  <c r="BJ410"/>
  <c r="BJ411"/>
  <c r="BJ412"/>
  <c r="BJ413"/>
  <c r="BJ414"/>
  <c r="BJ415"/>
  <c r="BJ416"/>
  <c r="BJ417"/>
  <c r="BJ418"/>
  <c r="BJ419"/>
  <c r="BJ420"/>
  <c r="BJ421"/>
  <c r="BJ422"/>
  <c r="BJ423"/>
  <c r="BJ424"/>
  <c r="BJ425"/>
  <c r="BJ426"/>
  <c r="BJ427"/>
  <c r="BJ428"/>
  <c r="BJ429"/>
  <c r="BJ430"/>
  <c r="BJ431"/>
  <c r="BJ432"/>
  <c r="BJ433"/>
  <c r="BJ434"/>
  <c r="BJ435"/>
  <c r="BJ436"/>
  <c r="BJ437"/>
  <c r="BJ438"/>
  <c r="BJ439"/>
  <c r="BJ440"/>
  <c r="BJ441"/>
  <c r="BJ442"/>
  <c r="BJ443"/>
  <c r="BJ444"/>
  <c r="BJ445"/>
  <c r="BJ446"/>
  <c r="X21"/>
  <c r="X22"/>
  <c r="X23"/>
  <c r="X24"/>
  <c r="X25"/>
  <c r="X27"/>
  <c r="X28"/>
  <c r="X29"/>
  <c r="X30"/>
  <c r="X31"/>
  <c r="X32"/>
  <c r="X33"/>
  <c r="X34"/>
  <c r="X35"/>
  <c r="X36"/>
  <c r="X37"/>
  <c r="X40"/>
  <c r="X41"/>
  <c r="X42"/>
  <c r="X43"/>
  <c r="X44"/>
  <c r="X45"/>
  <c r="X46"/>
  <c r="X48"/>
  <c r="X49"/>
  <c r="X50"/>
  <c r="X53"/>
  <c r="X55"/>
  <c r="X56"/>
  <c r="X57"/>
  <c r="X58"/>
  <c r="X59"/>
  <c r="X60"/>
  <c r="X61"/>
  <c r="X62"/>
  <c r="X63"/>
  <c r="X64"/>
  <c r="X65"/>
  <c r="X66"/>
  <c r="X67"/>
  <c r="X68"/>
  <c r="X69"/>
  <c r="X71"/>
  <c r="X72"/>
  <c r="X73"/>
  <c r="X74"/>
  <c r="X75"/>
  <c r="X76"/>
  <c r="X77"/>
  <c r="X78"/>
  <c r="X79"/>
  <c r="X80"/>
  <c r="X81"/>
  <c r="X82"/>
  <c r="X83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4"/>
  <c r="X125"/>
  <c r="X129"/>
  <c r="X131"/>
  <c r="X132"/>
  <c r="X133"/>
  <c r="X134"/>
  <c r="X135"/>
  <c r="X136"/>
  <c r="X137"/>
  <c r="X139"/>
  <c r="X140"/>
  <c r="X142"/>
  <c r="X143"/>
  <c r="X144"/>
  <c r="X145"/>
  <c r="X149"/>
  <c r="X150"/>
  <c r="X152"/>
  <c r="X153"/>
  <c r="X155"/>
  <c r="X157"/>
  <c r="X158"/>
  <c r="X159"/>
  <c r="X160"/>
  <c r="X161"/>
  <c r="X162"/>
  <c r="X164"/>
  <c r="X165"/>
  <c r="X166"/>
  <c r="X168"/>
  <c r="X169"/>
  <c r="X170"/>
  <c r="X171"/>
  <c r="X172"/>
  <c r="X173"/>
  <c r="X174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7"/>
  <c r="X208"/>
  <c r="X209"/>
  <c r="X210"/>
  <c r="X211"/>
  <c r="X213"/>
  <c r="X214"/>
  <c r="X215"/>
  <c r="X216"/>
  <c r="X217"/>
  <c r="X218"/>
  <c r="X219"/>
  <c r="X220"/>
  <c r="X221"/>
  <c r="X222"/>
  <c r="X223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1"/>
  <c r="X262"/>
  <c r="X265"/>
  <c r="X266"/>
  <c r="X267"/>
  <c r="X268"/>
  <c r="X269"/>
  <c r="X270"/>
  <c r="X271"/>
  <c r="X273"/>
  <c r="X274"/>
  <c r="X275"/>
  <c r="X276"/>
  <c r="X277"/>
  <c r="X278"/>
  <c r="X279"/>
  <c r="X280"/>
  <c r="X281"/>
  <c r="X282"/>
  <c r="X284"/>
  <c r="X285"/>
  <c r="X287"/>
  <c r="X288"/>
  <c r="X289"/>
  <c r="X290"/>
  <c r="X291"/>
  <c r="X292"/>
  <c r="X293"/>
  <c r="X294"/>
  <c r="X296"/>
  <c r="X297"/>
  <c r="X298"/>
  <c r="X299"/>
  <c r="X300"/>
  <c r="X301"/>
  <c r="X302"/>
  <c r="X303"/>
  <c r="X304"/>
  <c r="X305"/>
  <c r="X306"/>
  <c r="X307"/>
  <c r="X308"/>
  <c r="X309"/>
  <c r="X310"/>
  <c r="X312"/>
  <c r="X314"/>
  <c r="X315"/>
  <c r="X316"/>
  <c r="X317"/>
  <c r="X318"/>
  <c r="X319"/>
  <c r="X320"/>
  <c r="X321"/>
  <c r="X323"/>
  <c r="X326"/>
  <c r="X327"/>
  <c r="X328"/>
  <c r="X329"/>
  <c r="X330"/>
  <c r="X331"/>
  <c r="X334"/>
  <c r="X335"/>
  <c r="X336"/>
  <c r="X337"/>
  <c r="X338"/>
  <c r="X340"/>
  <c r="X341"/>
  <c r="X342"/>
  <c r="X343"/>
  <c r="X344"/>
  <c r="X345"/>
  <c r="X346"/>
  <c r="X347"/>
  <c r="X348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14"/>
  <c r="X18"/>
  <c r="BW373" i="22" l="1"/>
  <c r="BI138" i="1"/>
  <c r="BI130"/>
  <c r="HB14"/>
  <c r="BH127"/>
  <c r="BI127" s="1"/>
  <c r="BH176"/>
  <c r="HC176" s="1"/>
  <c r="HD176" s="1"/>
  <c r="GV445"/>
  <c r="HB362"/>
  <c r="GY361"/>
  <c r="GY357"/>
  <c r="GY356"/>
  <c r="HB354"/>
  <c r="GY353"/>
  <c r="HB350"/>
  <c r="HB349"/>
  <c r="HB346"/>
  <c r="GY345"/>
  <c r="GY344"/>
  <c r="HB341"/>
  <c r="GY340"/>
  <c r="GY336"/>
  <c r="HB330"/>
  <c r="HB326"/>
  <c r="GY323"/>
  <c r="HB311"/>
  <c r="GY310"/>
  <c r="HB306"/>
  <c r="GY305"/>
  <c r="HB302"/>
  <c r="HB301"/>
  <c r="GY300"/>
  <c r="HB295"/>
  <c r="GY294"/>
  <c r="HB289"/>
  <c r="GY288"/>
  <c r="HB282"/>
  <c r="GY281"/>
  <c r="HB278"/>
  <c r="HB277"/>
  <c r="GY276"/>
  <c r="GY275"/>
  <c r="HB270"/>
  <c r="HB269"/>
  <c r="GY268"/>
  <c r="GY267"/>
  <c r="HB261"/>
  <c r="GY260"/>
  <c r="HB257"/>
  <c r="GY256"/>
  <c r="HB253"/>
  <c r="HB252"/>
  <c r="GY251"/>
  <c r="GY250"/>
  <c r="HB245"/>
  <c r="HB244"/>
  <c r="GY243"/>
  <c r="HB240"/>
  <c r="HB239"/>
  <c r="GY238"/>
  <c r="GY237"/>
  <c r="HB232"/>
  <c r="HB231"/>
  <c r="HB230"/>
  <c r="GY229"/>
  <c r="HB225"/>
  <c r="HB224"/>
  <c r="HB223"/>
  <c r="HB222"/>
  <c r="GY221"/>
  <c r="HB217"/>
  <c r="HB216"/>
  <c r="HB215"/>
  <c r="GY214"/>
  <c r="HB209"/>
  <c r="GY208"/>
  <c r="GY207"/>
  <c r="HB204"/>
  <c r="HB203"/>
  <c r="GY202"/>
  <c r="HB361"/>
  <c r="GY360"/>
  <c r="HB357"/>
  <c r="HB356"/>
  <c r="HB353"/>
  <c r="GY352"/>
  <c r="GY351"/>
  <c r="GY348"/>
  <c r="HB345"/>
  <c r="HB344"/>
  <c r="GY343"/>
  <c r="HB340"/>
  <c r="GY338"/>
  <c r="HB336"/>
  <c r="GY335"/>
  <c r="HB331"/>
  <c r="GY328"/>
  <c r="HB323"/>
  <c r="GY321"/>
  <c r="GY313"/>
  <c r="HB310"/>
  <c r="GY309"/>
  <c r="HB305"/>
  <c r="GY304"/>
  <c r="HB300"/>
  <c r="GY299"/>
  <c r="GY298"/>
  <c r="HB294"/>
  <c r="GY293"/>
  <c r="GY292"/>
  <c r="GY291"/>
  <c r="HB288"/>
  <c r="GY287"/>
  <c r="GY286"/>
  <c r="HB281"/>
  <c r="GY280"/>
  <c r="HB276"/>
  <c r="HB275"/>
  <c r="GY274"/>
  <c r="GY273"/>
  <c r="HB268"/>
  <c r="HB267"/>
  <c r="GY266"/>
  <c r="GY265"/>
  <c r="HB260"/>
  <c r="GY259"/>
  <c r="HB256"/>
  <c r="GY255"/>
  <c r="HB251"/>
  <c r="HB250"/>
  <c r="GY249"/>
  <c r="GY248"/>
  <c r="GY247"/>
  <c r="HB243"/>
  <c r="GY242"/>
  <c r="HB238"/>
  <c r="HB237"/>
  <c r="GY236"/>
  <c r="GY235"/>
  <c r="HB229"/>
  <c r="GY228"/>
  <c r="GY227"/>
  <c r="HB221"/>
  <c r="GY220"/>
  <c r="GY219"/>
  <c r="HB214"/>
  <c r="GY213"/>
  <c r="GY212"/>
  <c r="GY211"/>
  <c r="HB208"/>
  <c r="HB207"/>
  <c r="GY206"/>
  <c r="HB202"/>
  <c r="GY201"/>
  <c r="EL14"/>
  <c r="EM14" s="1"/>
  <c r="GY363"/>
  <c r="HB360"/>
  <c r="GY359"/>
  <c r="GY358"/>
  <c r="GY355"/>
  <c r="HB352"/>
  <c r="HB351"/>
  <c r="HB348"/>
  <c r="GY347"/>
  <c r="HB343"/>
  <c r="GY342"/>
  <c r="HB338"/>
  <c r="GY337"/>
  <c r="HB335"/>
  <c r="HB334"/>
  <c r="HB328"/>
  <c r="GY327"/>
  <c r="HB321"/>
  <c r="GY320"/>
  <c r="HB313"/>
  <c r="GY312"/>
  <c r="HB309"/>
  <c r="GY308"/>
  <c r="GY307"/>
  <c r="HB304"/>
  <c r="GY303"/>
  <c r="HB299"/>
  <c r="HB298"/>
  <c r="GY297"/>
  <c r="GY296"/>
  <c r="HB293"/>
  <c r="HB292"/>
  <c r="HB291"/>
  <c r="GY290"/>
  <c r="HB287"/>
  <c r="HB286"/>
  <c r="GY285"/>
  <c r="GY284"/>
  <c r="HB280"/>
  <c r="GY279"/>
  <c r="HB274"/>
  <c r="HB273"/>
  <c r="GY272"/>
  <c r="GY271"/>
  <c r="HB266"/>
  <c r="HB265"/>
  <c r="GY264"/>
  <c r="GY263"/>
  <c r="GY262"/>
  <c r="HB259"/>
  <c r="GY258"/>
  <c r="HB255"/>
  <c r="GY254"/>
  <c r="HB249"/>
  <c r="HB248"/>
  <c r="HB247"/>
  <c r="GY246"/>
  <c r="HB242"/>
  <c r="GY241"/>
  <c r="HB236"/>
  <c r="HB235"/>
  <c r="GY234"/>
  <c r="GY233"/>
  <c r="HB228"/>
  <c r="HB227"/>
  <c r="GY226"/>
  <c r="HB220"/>
  <c r="HB219"/>
  <c r="GY218"/>
  <c r="HB213"/>
  <c r="HB212"/>
  <c r="HB211"/>
  <c r="GY210"/>
  <c r="HB206"/>
  <c r="GY205"/>
  <c r="HB201"/>
  <c r="GY200"/>
  <c r="GY199"/>
  <c r="HB363"/>
  <c r="GY362"/>
  <c r="HB359"/>
  <c r="HB358"/>
  <c r="HB355"/>
  <c r="GY354"/>
  <c r="GY350"/>
  <c r="GY349"/>
  <c r="HB347"/>
  <c r="GY346"/>
  <c r="HB342"/>
  <c r="GY341"/>
  <c r="HB337"/>
  <c r="HB329"/>
  <c r="HB327"/>
  <c r="GY326"/>
  <c r="HB320"/>
  <c r="HB312"/>
  <c r="GY311"/>
  <c r="HB308"/>
  <c r="HB307"/>
  <c r="GY306"/>
  <c r="HB303"/>
  <c r="GY302"/>
  <c r="GY301"/>
  <c r="HB297"/>
  <c r="HB296"/>
  <c r="GY295"/>
  <c r="HB290"/>
  <c r="GY289"/>
  <c r="HB285"/>
  <c r="HB284"/>
  <c r="GY282"/>
  <c r="HB279"/>
  <c r="GY278"/>
  <c r="GY277"/>
  <c r="HB272"/>
  <c r="HB271"/>
  <c r="GY270"/>
  <c r="GY269"/>
  <c r="HB264"/>
  <c r="HB263"/>
  <c r="HB262"/>
  <c r="GY261"/>
  <c r="HB258"/>
  <c r="GY257"/>
  <c r="HB254"/>
  <c r="GY253"/>
  <c r="GY252"/>
  <c r="HB246"/>
  <c r="GY245"/>
  <c r="GY244"/>
  <c r="HB241"/>
  <c r="GY240"/>
  <c r="GY239"/>
  <c r="HB234"/>
  <c r="HB233"/>
  <c r="GY232"/>
  <c r="GY231"/>
  <c r="GY230"/>
  <c r="HB226"/>
  <c r="GY225"/>
  <c r="GY224"/>
  <c r="GY223"/>
  <c r="GY222"/>
  <c r="HB218"/>
  <c r="GY217"/>
  <c r="GY216"/>
  <c r="GY215"/>
  <c r="HB210"/>
  <c r="GY209"/>
  <c r="HB205"/>
  <c r="GY204"/>
  <c r="GY203"/>
  <c r="HB194"/>
  <c r="GY193"/>
  <c r="HB190"/>
  <c r="GY189"/>
  <c r="GY188"/>
  <c r="HB182"/>
  <c r="HB181"/>
  <c r="HB180"/>
  <c r="GY179"/>
  <c r="HB173"/>
  <c r="GY172"/>
  <c r="HB169"/>
  <c r="GY168"/>
  <c r="HB165"/>
  <c r="HB164"/>
  <c r="GY163"/>
  <c r="GY162"/>
  <c r="HB157"/>
  <c r="GY156"/>
  <c r="HB152"/>
  <c r="GY151"/>
  <c r="HB145"/>
  <c r="HB144"/>
  <c r="HB141"/>
  <c r="GY140"/>
  <c r="GY139"/>
  <c r="HB135"/>
  <c r="HB134"/>
  <c r="HB131"/>
  <c r="GY129"/>
  <c r="HB123"/>
  <c r="GY122"/>
  <c r="HB119"/>
  <c r="HB118"/>
  <c r="GY117"/>
  <c r="GY116"/>
  <c r="GY115"/>
  <c r="HB110"/>
  <c r="GY109"/>
  <c r="GY108"/>
  <c r="GY107"/>
  <c r="HB105"/>
  <c r="GY104"/>
  <c r="GY103"/>
  <c r="HB98"/>
  <c r="HB97"/>
  <c r="GY96"/>
  <c r="GY95"/>
  <c r="GY94"/>
  <c r="GY93"/>
  <c r="HB90"/>
  <c r="GY89"/>
  <c r="HB87"/>
  <c r="GY86"/>
  <c r="HB82"/>
  <c r="HB78"/>
  <c r="HB77"/>
  <c r="GY76"/>
  <c r="HB71"/>
  <c r="GY69"/>
  <c r="HB67"/>
  <c r="GY66"/>
  <c r="HB63"/>
  <c r="GY62"/>
  <c r="GY61"/>
  <c r="HB59"/>
  <c r="HB56"/>
  <c r="GY55"/>
  <c r="HB53"/>
  <c r="GY52"/>
  <c r="HB49"/>
  <c r="GY48"/>
  <c r="HB45"/>
  <c r="GY41"/>
  <c r="HB36"/>
  <c r="GY35"/>
  <c r="HB33"/>
  <c r="GY32"/>
  <c r="HB29"/>
  <c r="GY28"/>
  <c r="HB26"/>
  <c r="GY25"/>
  <c r="HB22"/>
  <c r="GY21"/>
  <c r="HB18"/>
  <c r="GY14"/>
  <c r="HB200"/>
  <c r="HB199"/>
  <c r="GY198"/>
  <c r="GY197"/>
  <c r="HB193"/>
  <c r="GY192"/>
  <c r="HB189"/>
  <c r="HB188"/>
  <c r="GY187"/>
  <c r="GY186"/>
  <c r="GY185"/>
  <c r="HB179"/>
  <c r="GY178"/>
  <c r="GY177"/>
  <c r="HB172"/>
  <c r="GY171"/>
  <c r="HB168"/>
  <c r="GY167"/>
  <c r="HB163"/>
  <c r="HB162"/>
  <c r="GY161"/>
  <c r="GY160"/>
  <c r="HB156"/>
  <c r="GY155"/>
  <c r="GY154"/>
  <c r="HB151"/>
  <c r="GY150"/>
  <c r="GY143"/>
  <c r="HB140"/>
  <c r="HB139"/>
  <c r="GY137"/>
  <c r="GY133"/>
  <c r="GY132"/>
  <c r="HB129"/>
  <c r="GY125"/>
  <c r="HB122"/>
  <c r="GY121"/>
  <c r="HB117"/>
  <c r="HB116"/>
  <c r="HB115"/>
  <c r="GY114"/>
  <c r="GY113"/>
  <c r="HB109"/>
  <c r="HB108"/>
  <c r="HB107"/>
  <c r="HB104"/>
  <c r="HB103"/>
  <c r="GY102"/>
  <c r="GY101"/>
  <c r="GY100"/>
  <c r="HB96"/>
  <c r="HB95"/>
  <c r="HB94"/>
  <c r="HB93"/>
  <c r="GY92"/>
  <c r="HB89"/>
  <c r="GY88"/>
  <c r="HB86"/>
  <c r="GY85"/>
  <c r="GY81"/>
  <c r="GY80"/>
  <c r="HB76"/>
  <c r="GY75"/>
  <c r="GY74"/>
  <c r="HB69"/>
  <c r="HB66"/>
  <c r="GY65"/>
  <c r="HB62"/>
  <c r="HB61"/>
  <c r="GY58"/>
  <c r="HB55"/>
  <c r="GY54"/>
  <c r="HB52"/>
  <c r="GY51"/>
  <c r="HB48"/>
  <c r="GY47"/>
  <c r="HB44"/>
  <c r="GY43"/>
  <c r="HB41"/>
  <c r="GY40"/>
  <c r="HB35"/>
  <c r="HB32"/>
  <c r="GY31"/>
  <c r="HB28"/>
  <c r="HB25"/>
  <c r="GY24"/>
  <c r="HB21"/>
  <c r="GY20"/>
  <c r="HC175"/>
  <c r="HD175" s="1"/>
  <c r="HB198"/>
  <c r="HB197"/>
  <c r="GY196"/>
  <c r="GY195"/>
  <c r="HB192"/>
  <c r="GY191"/>
  <c r="HB187"/>
  <c r="HB186"/>
  <c r="HB185"/>
  <c r="GY184"/>
  <c r="GY183"/>
  <c r="HB178"/>
  <c r="HB177"/>
  <c r="GY174"/>
  <c r="HB171"/>
  <c r="GY170"/>
  <c r="HB167"/>
  <c r="GY166"/>
  <c r="HB161"/>
  <c r="HB160"/>
  <c r="GY159"/>
  <c r="GY158"/>
  <c r="HB155"/>
  <c r="HB154"/>
  <c r="GY153"/>
  <c r="HB150"/>
  <c r="GY149"/>
  <c r="HB143"/>
  <c r="GY142"/>
  <c r="HB137"/>
  <c r="GY136"/>
  <c r="HB133"/>
  <c r="HB132"/>
  <c r="HB125"/>
  <c r="GY124"/>
  <c r="HB121"/>
  <c r="GY120"/>
  <c r="HB114"/>
  <c r="HB113"/>
  <c r="GY112"/>
  <c r="GY111"/>
  <c r="GY106"/>
  <c r="HB102"/>
  <c r="HB101"/>
  <c r="HB100"/>
  <c r="GY99"/>
  <c r="HB92"/>
  <c r="GY91"/>
  <c r="HB88"/>
  <c r="HB85"/>
  <c r="GY83"/>
  <c r="HB81"/>
  <c r="HB80"/>
  <c r="GY79"/>
  <c r="HB75"/>
  <c r="HB74"/>
  <c r="GY73"/>
  <c r="GY72"/>
  <c r="GY68"/>
  <c r="HB65"/>
  <c r="GY64"/>
  <c r="GY60"/>
  <c r="HB58"/>
  <c r="GY57"/>
  <c r="HB54"/>
  <c r="HB51"/>
  <c r="GY50"/>
  <c r="HB47"/>
  <c r="GY46"/>
  <c r="HB43"/>
  <c r="GY42"/>
  <c r="HB40"/>
  <c r="GY37"/>
  <c r="GY34"/>
  <c r="HB31"/>
  <c r="GY30"/>
  <c r="GY27"/>
  <c r="HB24"/>
  <c r="GY23"/>
  <c r="HB20"/>
  <c r="GY19"/>
  <c r="HC126"/>
  <c r="HD126" s="1"/>
  <c r="HB196"/>
  <c r="HB195"/>
  <c r="GY194"/>
  <c r="HB191"/>
  <c r="GY190"/>
  <c r="HB184"/>
  <c r="HB183"/>
  <c r="GY182"/>
  <c r="GY181"/>
  <c r="GY180"/>
  <c r="HB174"/>
  <c r="GY173"/>
  <c r="HB170"/>
  <c r="GY169"/>
  <c r="HB166"/>
  <c r="GY165"/>
  <c r="GY164"/>
  <c r="HB159"/>
  <c r="HB158"/>
  <c r="GY157"/>
  <c r="HB153"/>
  <c r="GY152"/>
  <c r="HB149"/>
  <c r="GY145"/>
  <c r="GY144"/>
  <c r="HB142"/>
  <c r="GY141"/>
  <c r="HB136"/>
  <c r="GY135"/>
  <c r="GY134"/>
  <c r="GY131"/>
  <c r="HB124"/>
  <c r="GY123"/>
  <c r="HB120"/>
  <c r="GY119"/>
  <c r="GY118"/>
  <c r="HB112"/>
  <c r="HB111"/>
  <c r="GY110"/>
  <c r="HB106"/>
  <c r="GY105"/>
  <c r="HB99"/>
  <c r="GY98"/>
  <c r="GY97"/>
  <c r="HB91"/>
  <c r="GY90"/>
  <c r="GY87"/>
  <c r="HB83"/>
  <c r="GY82"/>
  <c r="HB79"/>
  <c r="GY78"/>
  <c r="GY77"/>
  <c r="HB73"/>
  <c r="HB72"/>
  <c r="GY71"/>
  <c r="HB68"/>
  <c r="GY67"/>
  <c r="HB64"/>
  <c r="GY63"/>
  <c r="HB60"/>
  <c r="GY59"/>
  <c r="HB57"/>
  <c r="GY56"/>
  <c r="GY53"/>
  <c r="HB50"/>
  <c r="GY49"/>
  <c r="HB46"/>
  <c r="GY45"/>
  <c r="HB42"/>
  <c r="HB37"/>
  <c r="GY36"/>
  <c r="HB34"/>
  <c r="GY33"/>
  <c r="HB30"/>
  <c r="GY29"/>
  <c r="HB27"/>
  <c r="GY26"/>
  <c r="HB23"/>
  <c r="GY22"/>
  <c r="HB19"/>
  <c r="GY18"/>
  <c r="HC127"/>
  <c r="HD127" s="1"/>
  <c r="CV345"/>
  <c r="CU345"/>
  <c r="HB369"/>
  <c r="HB446"/>
  <c r="GY445"/>
  <c r="HB444"/>
  <c r="GY443"/>
  <c r="HB442"/>
  <c r="GY441"/>
  <c r="HB440"/>
  <c r="GY439"/>
  <c r="HB438"/>
  <c r="GY437"/>
  <c r="GY436"/>
  <c r="HB435"/>
  <c r="GY434"/>
  <c r="HB433"/>
  <c r="GY432"/>
  <c r="HB431"/>
  <c r="GY430"/>
  <c r="HB429"/>
  <c r="GY428"/>
  <c r="HB427"/>
  <c r="GY426"/>
  <c r="HB425"/>
  <c r="GY424"/>
  <c r="HB423"/>
  <c r="GY422"/>
  <c r="HB421"/>
  <c r="GY420"/>
  <c r="HB419"/>
  <c r="GY418"/>
  <c r="HB417"/>
  <c r="GY416"/>
  <c r="HB415"/>
  <c r="HB414"/>
  <c r="GY413"/>
  <c r="HB412"/>
  <c r="GY411"/>
  <c r="GY410"/>
  <c r="HB409"/>
  <c r="GY408"/>
  <c r="HB407"/>
  <c r="GY406"/>
  <c r="HB405"/>
  <c r="GY404"/>
  <c r="HB403"/>
  <c r="GY402"/>
  <c r="HB401"/>
  <c r="GY400"/>
  <c r="HB399"/>
  <c r="HB398"/>
  <c r="GY397"/>
  <c r="HB396"/>
  <c r="GY395"/>
  <c r="GY394"/>
  <c r="HB393"/>
  <c r="GY392"/>
  <c r="HB391"/>
  <c r="GY390"/>
  <c r="HB389"/>
  <c r="GY388"/>
  <c r="HB387"/>
  <c r="GY386"/>
  <c r="HB385"/>
  <c r="GY384"/>
  <c r="GY383"/>
  <c r="GY382"/>
  <c r="GY381"/>
  <c r="HB380"/>
  <c r="GY379"/>
  <c r="HB378"/>
  <c r="GY377"/>
  <c r="HB376"/>
  <c r="GY375"/>
  <c r="HB374"/>
  <c r="GY373"/>
  <c r="HB372"/>
  <c r="GY371"/>
  <c r="HB370"/>
  <c r="GY368"/>
  <c r="HB367"/>
  <c r="GY366"/>
  <c r="GY365"/>
  <c r="GY364"/>
  <c r="HB381"/>
  <c r="GY446"/>
  <c r="HB445"/>
  <c r="GY444"/>
  <c r="HB443"/>
  <c r="GY442"/>
  <c r="HB441"/>
  <c r="GY440"/>
  <c r="HB439"/>
  <c r="GY438"/>
  <c r="HB437"/>
  <c r="HB436"/>
  <c r="GY435"/>
  <c r="HB434"/>
  <c r="GY433"/>
  <c r="HB432"/>
  <c r="GY431"/>
  <c r="HB430"/>
  <c r="GY429"/>
  <c r="HB428"/>
  <c r="GY427"/>
  <c r="HB426"/>
  <c r="GY425"/>
  <c r="HB424"/>
  <c r="GY423"/>
  <c r="HB422"/>
  <c r="GY421"/>
  <c r="HB420"/>
  <c r="GY419"/>
  <c r="HB418"/>
  <c r="GY417"/>
  <c r="HB416"/>
  <c r="GY415"/>
  <c r="GY414"/>
  <c r="HB413"/>
  <c r="GY412"/>
  <c r="HB411"/>
  <c r="HB410"/>
  <c r="GY409"/>
  <c r="HB408"/>
  <c r="GY407"/>
  <c r="HB406"/>
  <c r="GY405"/>
  <c r="HB404"/>
  <c r="GY403"/>
  <c r="HB402"/>
  <c r="GY401"/>
  <c r="HB400"/>
  <c r="GY399"/>
  <c r="GY398"/>
  <c r="HB397"/>
  <c r="GY396"/>
  <c r="HB395"/>
  <c r="HB394"/>
  <c r="GY393"/>
  <c r="HB392"/>
  <c r="GY391"/>
  <c r="HB390"/>
  <c r="GY389"/>
  <c r="HB388"/>
  <c r="GY387"/>
  <c r="HB386"/>
  <c r="GY385"/>
  <c r="HB384"/>
  <c r="HB383"/>
  <c r="HB382"/>
  <c r="GY380"/>
  <c r="HB379"/>
  <c r="GY378"/>
  <c r="HB377"/>
  <c r="GY376"/>
  <c r="HB375"/>
  <c r="GY374"/>
  <c r="HB373"/>
  <c r="GY372"/>
  <c r="HB371"/>
  <c r="GY370"/>
  <c r="GY369"/>
  <c r="HB368"/>
  <c r="GY367"/>
  <c r="HB366"/>
  <c r="HB365"/>
  <c r="HB364"/>
  <c r="HB319"/>
  <c r="GY318"/>
  <c r="HB317"/>
  <c r="GY316"/>
  <c r="HB315"/>
  <c r="HB314"/>
  <c r="GY319"/>
  <c r="GY317"/>
  <c r="HB316"/>
  <c r="HB318"/>
  <c r="GY315"/>
  <c r="GY314"/>
  <c r="BI84"/>
  <c r="AM374" i="22"/>
  <c r="AR374"/>
  <c r="BQ374"/>
  <c r="BV374"/>
  <c r="V374"/>
  <c r="AC374"/>
  <c r="BB374"/>
  <c r="BG374"/>
  <c r="CF374"/>
  <c r="CK374"/>
  <c r="BG373"/>
  <c r="CK373"/>
  <c r="E374"/>
  <c r="L374"/>
  <c r="L373"/>
  <c r="AR373"/>
  <c r="BV373"/>
  <c r="BI128" i="1"/>
  <c r="CF172" i="22"/>
  <c r="CK171"/>
  <c r="GW445" i="1"/>
  <c r="GX445"/>
  <c r="GX436"/>
  <c r="GV412"/>
  <c r="GW412" s="1"/>
  <c r="GX410"/>
  <c r="GV398"/>
  <c r="GW398" s="1"/>
  <c r="GV394"/>
  <c r="GX394"/>
  <c r="GV387"/>
  <c r="GW387" s="1"/>
  <c r="GV422"/>
  <c r="GW422" s="1"/>
  <c r="GV420"/>
  <c r="GW420" s="1"/>
  <c r="GV418"/>
  <c r="GW418" s="1"/>
  <c r="GV416"/>
  <c r="GW416" s="1"/>
  <c r="GV414"/>
  <c r="GW414" s="1"/>
  <c r="GX414"/>
  <c r="GV406"/>
  <c r="GW406" s="1"/>
  <c r="GV402"/>
  <c r="GW402" s="1"/>
  <c r="GX398"/>
  <c r="GV442"/>
  <c r="GW442" s="1"/>
  <c r="GV438"/>
  <c r="GW438" s="1"/>
  <c r="GV444"/>
  <c r="GV440"/>
  <c r="GV436"/>
  <c r="GV435"/>
  <c r="GV424"/>
  <c r="GV410"/>
  <c r="GW410" s="1"/>
  <c r="CT13"/>
  <c r="CU13" s="1"/>
  <c r="CT14"/>
  <c r="CU14" s="1"/>
  <c r="EL13"/>
  <c r="EM13" s="1"/>
  <c r="GV408"/>
  <c r="GW408" s="1"/>
  <c r="GV404"/>
  <c r="GW404" s="1"/>
  <c r="GV400"/>
  <c r="GV390"/>
  <c r="GW390" s="1"/>
  <c r="GV432"/>
  <c r="GV428"/>
  <c r="GV396"/>
  <c r="GW396" s="1"/>
  <c r="GV389"/>
  <c r="GW389" s="1"/>
  <c r="GV392"/>
  <c r="GV430"/>
  <c r="GW430" s="1"/>
  <c r="HB13"/>
  <c r="GV13"/>
  <c r="GV439"/>
  <c r="GV434"/>
  <c r="GW434" s="1"/>
  <c r="GV431"/>
  <c r="GV426"/>
  <c r="GW426" s="1"/>
  <c r="GY13"/>
  <c r="GV423"/>
  <c r="GV419"/>
  <c r="GV415"/>
  <c r="GV411"/>
  <c r="GV407"/>
  <c r="GV403"/>
  <c r="GV399"/>
  <c r="GV395"/>
  <c r="GV391"/>
  <c r="GV386"/>
  <c r="GV427"/>
  <c r="GV421"/>
  <c r="GV417"/>
  <c r="GV413"/>
  <c r="GV409"/>
  <c r="GV405"/>
  <c r="GV401"/>
  <c r="GV397"/>
  <c r="GW394"/>
  <c r="GV393"/>
  <c r="GV388"/>
  <c r="GV446"/>
  <c r="GV443"/>
  <c r="GV441"/>
  <c r="GV437"/>
  <c r="GV433"/>
  <c r="GV429"/>
  <c r="GV425"/>
  <c r="GV385"/>
  <c r="GV384"/>
  <c r="BI176" l="1"/>
  <c r="GW392"/>
  <c r="GW400"/>
  <c r="GW431"/>
  <c r="GW439"/>
  <c r="GW428"/>
  <c r="GW435"/>
  <c r="GW440"/>
  <c r="GW432"/>
  <c r="GW424"/>
  <c r="GW436"/>
  <c r="GW444"/>
  <c r="GW13"/>
  <c r="GW384"/>
  <c r="GW429"/>
  <c r="GW437"/>
  <c r="GW443"/>
  <c r="GW427"/>
  <c r="GW385"/>
  <c r="GW425"/>
  <c r="GW433"/>
  <c r="GW441"/>
  <c r="GW446"/>
  <c r="GW388"/>
  <c r="GW393"/>
  <c r="GW397"/>
  <c r="GW401"/>
  <c r="GW405"/>
  <c r="GW409"/>
  <c r="GW413"/>
  <c r="GW417"/>
  <c r="GW421"/>
  <c r="GW386"/>
  <c r="GW391"/>
  <c r="GW395"/>
  <c r="GW399"/>
  <c r="GW403"/>
  <c r="GW407"/>
  <c r="GW411"/>
  <c r="GW415"/>
  <c r="GW419"/>
  <c r="GW423"/>
  <c r="V48" l="1"/>
  <c r="BF48" s="1"/>
  <c r="HA48" s="1"/>
  <c r="V49"/>
  <c r="BF49" s="1"/>
  <c r="HA49" s="1"/>
  <c r="V50"/>
  <c r="BF50" s="1"/>
  <c r="HA50" s="1"/>
  <c r="V51"/>
  <c r="BF51" s="1"/>
  <c r="HA51" s="1"/>
  <c r="V52"/>
  <c r="BF52" s="1"/>
  <c r="HA52" s="1"/>
  <c r="V53"/>
  <c r="BF53" s="1"/>
  <c r="HA53" s="1"/>
  <c r="V54"/>
  <c r="BF54" s="1"/>
  <c r="HA54" s="1"/>
  <c r="V55"/>
  <c r="BF55" s="1"/>
  <c r="HA55" s="1"/>
  <c r="V56"/>
  <c r="BF56" s="1"/>
  <c r="HA56" s="1"/>
  <c r="V57"/>
  <c r="BF57" s="1"/>
  <c r="HA57" s="1"/>
  <c r="V58"/>
  <c r="BF58" s="1"/>
  <c r="HA58" s="1"/>
  <c r="V59"/>
  <c r="BF59" s="1"/>
  <c r="HA59" s="1"/>
  <c r="V60"/>
  <c r="BF60" s="1"/>
  <c r="HA60" s="1"/>
  <c r="V61"/>
  <c r="BF61" s="1"/>
  <c r="HA61" s="1"/>
  <c r="V62"/>
  <c r="BF62" s="1"/>
  <c r="HA62" s="1"/>
  <c r="V63"/>
  <c r="BF63" s="1"/>
  <c r="HA63" s="1"/>
  <c r="V64"/>
  <c r="BF64" s="1"/>
  <c r="HA64" s="1"/>
  <c r="V65"/>
  <c r="BF65" s="1"/>
  <c r="HA65" s="1"/>
  <c r="V66"/>
  <c r="BF66" s="1"/>
  <c r="HA66" s="1"/>
  <c r="V67"/>
  <c r="BF67" s="1"/>
  <c r="HA67" s="1"/>
  <c r="V68"/>
  <c r="BF68" s="1"/>
  <c r="HA68" s="1"/>
  <c r="V69"/>
  <c r="BF69" s="1"/>
  <c r="HA69" s="1"/>
  <c r="V71"/>
  <c r="BF71" s="1"/>
  <c r="HA71" s="1"/>
  <c r="V72"/>
  <c r="BF72" s="1"/>
  <c r="HA72" s="1"/>
  <c r="V73"/>
  <c r="BF73" s="1"/>
  <c r="HA73" s="1"/>
  <c r="V74"/>
  <c r="BF74" s="1"/>
  <c r="HA74" s="1"/>
  <c r="V75"/>
  <c r="BF75" s="1"/>
  <c r="HA75" s="1"/>
  <c r="V76"/>
  <c r="BF76" s="1"/>
  <c r="HA76" s="1"/>
  <c r="V77"/>
  <c r="BF77" s="1"/>
  <c r="HA77" s="1"/>
  <c r="V78"/>
  <c r="BF78" s="1"/>
  <c r="HA78" s="1"/>
  <c r="V79"/>
  <c r="BF79" s="1"/>
  <c r="HA79" s="1"/>
  <c r="V80"/>
  <c r="BF80" s="1"/>
  <c r="HA80" s="1"/>
  <c r="V81"/>
  <c r="BF81" s="1"/>
  <c r="HA81" s="1"/>
  <c r="V82"/>
  <c r="BF82" s="1"/>
  <c r="HA82" s="1"/>
  <c r="V83"/>
  <c r="BF83" s="1"/>
  <c r="HA83" s="1"/>
  <c r="V85"/>
  <c r="BF85" s="1"/>
  <c r="HA85" s="1"/>
  <c r="V86"/>
  <c r="BF86" s="1"/>
  <c r="HA86" s="1"/>
  <c r="V87"/>
  <c r="BF87" s="1"/>
  <c r="HA87" s="1"/>
  <c r="V88"/>
  <c r="BF88" s="1"/>
  <c r="HA88" s="1"/>
  <c r="V89"/>
  <c r="BF89" s="1"/>
  <c r="HA89" s="1"/>
  <c r="V90"/>
  <c r="BF90" s="1"/>
  <c r="HA90" s="1"/>
  <c r="V91"/>
  <c r="BF91" s="1"/>
  <c r="HA91" s="1"/>
  <c r="V92"/>
  <c r="BF92" s="1"/>
  <c r="HA92" s="1"/>
  <c r="V93"/>
  <c r="BF93" s="1"/>
  <c r="HA93" s="1"/>
  <c r="V94"/>
  <c r="BF94" s="1"/>
  <c r="HA94" s="1"/>
  <c r="V95"/>
  <c r="BF95" s="1"/>
  <c r="HA95" s="1"/>
  <c r="V96"/>
  <c r="BF96" s="1"/>
  <c r="HA96" s="1"/>
  <c r="V97"/>
  <c r="BF97" s="1"/>
  <c r="HA97" s="1"/>
  <c r="V98"/>
  <c r="BF98" s="1"/>
  <c r="HA98" s="1"/>
  <c r="V99"/>
  <c r="BF99" s="1"/>
  <c r="HA99" s="1"/>
  <c r="V100"/>
  <c r="BF100" s="1"/>
  <c r="HA100" s="1"/>
  <c r="V101"/>
  <c r="BF101" s="1"/>
  <c r="HA101" s="1"/>
  <c r="V102"/>
  <c r="BF102" s="1"/>
  <c r="HA102" s="1"/>
  <c r="V103"/>
  <c r="BF103" s="1"/>
  <c r="HA103" s="1"/>
  <c r="V104"/>
  <c r="BF104" s="1"/>
  <c r="HA104" s="1"/>
  <c r="V105"/>
  <c r="BF105" s="1"/>
  <c r="HA105" s="1"/>
  <c r="V106"/>
  <c r="BF106" s="1"/>
  <c r="HA106" s="1"/>
  <c r="V107"/>
  <c r="BF107" s="1"/>
  <c r="HA107" s="1"/>
  <c r="V108"/>
  <c r="BF108" s="1"/>
  <c r="HA108" s="1"/>
  <c r="V109"/>
  <c r="BF109" s="1"/>
  <c r="HA109" s="1"/>
  <c r="V110"/>
  <c r="BF110" s="1"/>
  <c r="HA110" s="1"/>
  <c r="V111"/>
  <c r="BF111" s="1"/>
  <c r="HA111" s="1"/>
  <c r="V112"/>
  <c r="BF112" s="1"/>
  <c r="HA112" s="1"/>
  <c r="V113"/>
  <c r="BF113" s="1"/>
  <c r="HA113" s="1"/>
  <c r="V114"/>
  <c r="BF114" s="1"/>
  <c r="HA114" s="1"/>
  <c r="V115"/>
  <c r="BF115" s="1"/>
  <c r="HA115" s="1"/>
  <c r="V116"/>
  <c r="BF116" s="1"/>
  <c r="HA116" s="1"/>
  <c r="V117"/>
  <c r="BF117" s="1"/>
  <c r="HA117" s="1"/>
  <c r="V118"/>
  <c r="BF118" s="1"/>
  <c r="HA118" s="1"/>
  <c r="V119"/>
  <c r="BF119" s="1"/>
  <c r="HA119" s="1"/>
  <c r="V120"/>
  <c r="BF120" s="1"/>
  <c r="HA120" s="1"/>
  <c r="V121"/>
  <c r="BF121" s="1"/>
  <c r="HA121" s="1"/>
  <c r="V122"/>
  <c r="BF122" s="1"/>
  <c r="HA122" s="1"/>
  <c r="V123"/>
  <c r="BF123" s="1"/>
  <c r="HA123" s="1"/>
  <c r="V124"/>
  <c r="BF124" s="1"/>
  <c r="HA124" s="1"/>
  <c r="V125"/>
  <c r="BF125" s="1"/>
  <c r="HA125" s="1"/>
  <c r="V129"/>
  <c r="BF129" s="1"/>
  <c r="HA129" s="1"/>
  <c r="V131"/>
  <c r="BF131" s="1"/>
  <c r="HA131" s="1"/>
  <c r="V132"/>
  <c r="BF132" s="1"/>
  <c r="HA132" s="1"/>
  <c r="V133"/>
  <c r="BF133" s="1"/>
  <c r="HA133" s="1"/>
  <c r="V134"/>
  <c r="BF134" s="1"/>
  <c r="HA134" s="1"/>
  <c r="V135"/>
  <c r="BF135" s="1"/>
  <c r="HA135" s="1"/>
  <c r="V136"/>
  <c r="BF136" s="1"/>
  <c r="HA136" s="1"/>
  <c r="V137"/>
  <c r="BF137" s="1"/>
  <c r="HA137" s="1"/>
  <c r="V139"/>
  <c r="BF139" s="1"/>
  <c r="HA139" s="1"/>
  <c r="V140"/>
  <c r="BF140" s="1"/>
  <c r="HA140" s="1"/>
  <c r="V141"/>
  <c r="BF141" s="1"/>
  <c r="HA141" s="1"/>
  <c r="V142"/>
  <c r="BF142" s="1"/>
  <c r="HA142" s="1"/>
  <c r="V143"/>
  <c r="BF143" s="1"/>
  <c r="HA143" s="1"/>
  <c r="V144"/>
  <c r="BF144" s="1"/>
  <c r="HA144" s="1"/>
  <c r="V145"/>
  <c r="BF145" s="1"/>
  <c r="HA145" s="1"/>
  <c r="V149"/>
  <c r="BF149" s="1"/>
  <c r="HA149" s="1"/>
  <c r="V150"/>
  <c r="BF150" s="1"/>
  <c r="HA150" s="1"/>
  <c r="V151"/>
  <c r="BF151" s="1"/>
  <c r="HA151" s="1"/>
  <c r="V152"/>
  <c r="BF152" s="1"/>
  <c r="HA152" s="1"/>
  <c r="V153"/>
  <c r="BF153" s="1"/>
  <c r="HA153" s="1"/>
  <c r="V154"/>
  <c r="BF154" s="1"/>
  <c r="HA154" s="1"/>
  <c r="V155"/>
  <c r="BF155" s="1"/>
  <c r="HA155" s="1"/>
  <c r="V156"/>
  <c r="BF156" s="1"/>
  <c r="HA156" s="1"/>
  <c r="V157"/>
  <c r="BF157" s="1"/>
  <c r="HA157" s="1"/>
  <c r="V158"/>
  <c r="BF158" s="1"/>
  <c r="HA158" s="1"/>
  <c r="V159"/>
  <c r="BF159" s="1"/>
  <c r="HA159" s="1"/>
  <c r="V160"/>
  <c r="BF160" s="1"/>
  <c r="HA160" s="1"/>
  <c r="V161"/>
  <c r="BF161" s="1"/>
  <c r="HA161" s="1"/>
  <c r="V162"/>
  <c r="BF162" s="1"/>
  <c r="HA162" s="1"/>
  <c r="V163"/>
  <c r="BF163" s="1"/>
  <c r="HA163" s="1"/>
  <c r="V164"/>
  <c r="BF164" s="1"/>
  <c r="HA164" s="1"/>
  <c r="V165"/>
  <c r="BF165" s="1"/>
  <c r="HA165" s="1"/>
  <c r="V166"/>
  <c r="BF166" s="1"/>
  <c r="HA166" s="1"/>
  <c r="V167"/>
  <c r="BF167" s="1"/>
  <c r="HA167" s="1"/>
  <c r="V168"/>
  <c r="BF168" s="1"/>
  <c r="HA168" s="1"/>
  <c r="V169"/>
  <c r="BF169" s="1"/>
  <c r="HA169" s="1"/>
  <c r="V170"/>
  <c r="BF170" s="1"/>
  <c r="HA170" s="1"/>
  <c r="V171"/>
  <c r="BF171" s="1"/>
  <c r="HA171" s="1"/>
  <c r="V172"/>
  <c r="BF172" s="1"/>
  <c r="HA172" s="1"/>
  <c r="V173"/>
  <c r="BF173" s="1"/>
  <c r="HA173" s="1"/>
  <c r="V174"/>
  <c r="BF174" s="1"/>
  <c r="HA174" s="1"/>
  <c r="V177"/>
  <c r="BF177" s="1"/>
  <c r="HA177" s="1"/>
  <c r="V178"/>
  <c r="BF178" s="1"/>
  <c r="HA178" s="1"/>
  <c r="V179"/>
  <c r="BF179" s="1"/>
  <c r="HA179" s="1"/>
  <c r="V180"/>
  <c r="BF180" s="1"/>
  <c r="HA180" s="1"/>
  <c r="V181"/>
  <c r="BF181" s="1"/>
  <c r="HA181" s="1"/>
  <c r="V182"/>
  <c r="BF182" s="1"/>
  <c r="HA182" s="1"/>
  <c r="V183"/>
  <c r="BF183" s="1"/>
  <c r="HA183" s="1"/>
  <c r="V184"/>
  <c r="BF184" s="1"/>
  <c r="HA184" s="1"/>
  <c r="V185"/>
  <c r="BF185" s="1"/>
  <c r="HA185" s="1"/>
  <c r="V186"/>
  <c r="BF186" s="1"/>
  <c r="HA186" s="1"/>
  <c r="V187"/>
  <c r="BF187" s="1"/>
  <c r="HA187" s="1"/>
  <c r="V188"/>
  <c r="BF188" s="1"/>
  <c r="HA188" s="1"/>
  <c r="V189"/>
  <c r="BF189" s="1"/>
  <c r="HA189" s="1"/>
  <c r="V190"/>
  <c r="BF190" s="1"/>
  <c r="HA190" s="1"/>
  <c r="V191"/>
  <c r="BF191" s="1"/>
  <c r="HA191" s="1"/>
  <c r="V192"/>
  <c r="BF192" s="1"/>
  <c r="HA192" s="1"/>
  <c r="V193"/>
  <c r="BF193" s="1"/>
  <c r="HA193" s="1"/>
  <c r="V194"/>
  <c r="BF194" s="1"/>
  <c r="HA194" s="1"/>
  <c r="V195"/>
  <c r="BF195" s="1"/>
  <c r="HA195" s="1"/>
  <c r="V196"/>
  <c r="BF196" s="1"/>
  <c r="HA196" s="1"/>
  <c r="V197"/>
  <c r="BF197" s="1"/>
  <c r="HA197" s="1"/>
  <c r="V198"/>
  <c r="BF198" s="1"/>
  <c r="HA198" s="1"/>
  <c r="V199"/>
  <c r="BF199" s="1"/>
  <c r="HA199" s="1"/>
  <c r="V200"/>
  <c r="BF200" s="1"/>
  <c r="HA200" s="1"/>
  <c r="V201"/>
  <c r="BF201" s="1"/>
  <c r="HA201" s="1"/>
  <c r="V202"/>
  <c r="BF202" s="1"/>
  <c r="HA202" s="1"/>
  <c r="V203"/>
  <c r="BF203" s="1"/>
  <c r="HA203" s="1"/>
  <c r="V204"/>
  <c r="BF204" s="1"/>
  <c r="HA204" s="1"/>
  <c r="V205"/>
  <c r="BF205" s="1"/>
  <c r="HA205" s="1"/>
  <c r="V206"/>
  <c r="BF206" s="1"/>
  <c r="HA206" s="1"/>
  <c r="V207"/>
  <c r="BF207" s="1"/>
  <c r="HA207" s="1"/>
  <c r="V208"/>
  <c r="BF208" s="1"/>
  <c r="HA208" s="1"/>
  <c r="V209"/>
  <c r="BF209" s="1"/>
  <c r="HA209" s="1"/>
  <c r="V210"/>
  <c r="BF210" s="1"/>
  <c r="HA210" s="1"/>
  <c r="V211"/>
  <c r="BF211" s="1"/>
  <c r="HA211" s="1"/>
  <c r="V212"/>
  <c r="BF212" s="1"/>
  <c r="HA212" s="1"/>
  <c r="V213"/>
  <c r="BF213" s="1"/>
  <c r="HA213" s="1"/>
  <c r="V214"/>
  <c r="BF214" s="1"/>
  <c r="HA214" s="1"/>
  <c r="V215"/>
  <c r="BF215" s="1"/>
  <c r="HA215" s="1"/>
  <c r="V216"/>
  <c r="BF216" s="1"/>
  <c r="HA216" s="1"/>
  <c r="V217"/>
  <c r="BF217" s="1"/>
  <c r="HA217" s="1"/>
  <c r="V218"/>
  <c r="BF218" s="1"/>
  <c r="HA218" s="1"/>
  <c r="V219"/>
  <c r="BF219" s="1"/>
  <c r="HA219" s="1"/>
  <c r="V220"/>
  <c r="BF220" s="1"/>
  <c r="HA220" s="1"/>
  <c r="V221"/>
  <c r="BF221" s="1"/>
  <c r="HA221" s="1"/>
  <c r="V222"/>
  <c r="BF222" s="1"/>
  <c r="HA222" s="1"/>
  <c r="V223"/>
  <c r="BF223" s="1"/>
  <c r="HA223" s="1"/>
  <c r="V224"/>
  <c r="BF224" s="1"/>
  <c r="HA224" s="1"/>
  <c r="V225"/>
  <c r="BF225" s="1"/>
  <c r="HA225" s="1"/>
  <c r="V226"/>
  <c r="BF226" s="1"/>
  <c r="HA226" s="1"/>
  <c r="V227"/>
  <c r="BF227" s="1"/>
  <c r="HA227" s="1"/>
  <c r="V228"/>
  <c r="BF228" s="1"/>
  <c r="HA228" s="1"/>
  <c r="V229"/>
  <c r="BF229" s="1"/>
  <c r="HA229" s="1"/>
  <c r="V230"/>
  <c r="BF230" s="1"/>
  <c r="HA230" s="1"/>
  <c r="V231"/>
  <c r="BF231" s="1"/>
  <c r="HA231" s="1"/>
  <c r="V232"/>
  <c r="BF232" s="1"/>
  <c r="HA232" s="1"/>
  <c r="V233"/>
  <c r="BF233" s="1"/>
  <c r="HA233" s="1"/>
  <c r="V234"/>
  <c r="BF234" s="1"/>
  <c r="HA234" s="1"/>
  <c r="V235"/>
  <c r="BF235" s="1"/>
  <c r="HA235" s="1"/>
  <c r="V236"/>
  <c r="BF236" s="1"/>
  <c r="HA236" s="1"/>
  <c r="V237"/>
  <c r="BF237" s="1"/>
  <c r="HA237" s="1"/>
  <c r="V238"/>
  <c r="BF238" s="1"/>
  <c r="HA238" s="1"/>
  <c r="V239"/>
  <c r="BF239" s="1"/>
  <c r="HA239" s="1"/>
  <c r="V240"/>
  <c r="BF240" s="1"/>
  <c r="HA240" s="1"/>
  <c r="V241"/>
  <c r="BF241" s="1"/>
  <c r="HA241" s="1"/>
  <c r="V242"/>
  <c r="BF242" s="1"/>
  <c r="HA242" s="1"/>
  <c r="V243"/>
  <c r="BF243" s="1"/>
  <c r="HA243" s="1"/>
  <c r="V244"/>
  <c r="BF244" s="1"/>
  <c r="HA244" s="1"/>
  <c r="V245"/>
  <c r="BF245" s="1"/>
  <c r="HA245" s="1"/>
  <c r="V246"/>
  <c r="BF246" s="1"/>
  <c r="HA246" s="1"/>
  <c r="V247"/>
  <c r="BF247" s="1"/>
  <c r="HA247" s="1"/>
  <c r="V248"/>
  <c r="BF248" s="1"/>
  <c r="HA248" s="1"/>
  <c r="V249"/>
  <c r="BF249" s="1"/>
  <c r="HA249" s="1"/>
  <c r="V250"/>
  <c r="BF250" s="1"/>
  <c r="HA250" s="1"/>
  <c r="V251"/>
  <c r="BF251" s="1"/>
  <c r="HA251" s="1"/>
  <c r="V252"/>
  <c r="BF252" s="1"/>
  <c r="HA252" s="1"/>
  <c r="V253"/>
  <c r="BF253" s="1"/>
  <c r="HA253" s="1"/>
  <c r="V254"/>
  <c r="BF254" s="1"/>
  <c r="HA254" s="1"/>
  <c r="V255"/>
  <c r="BF255" s="1"/>
  <c r="HA255" s="1"/>
  <c r="V256"/>
  <c r="BF256" s="1"/>
  <c r="HA256" s="1"/>
  <c r="V257"/>
  <c r="BF257" s="1"/>
  <c r="HA257" s="1"/>
  <c r="V258"/>
  <c r="BF258" s="1"/>
  <c r="HA258" s="1"/>
  <c r="V259"/>
  <c r="BF259" s="1"/>
  <c r="HA259" s="1"/>
  <c r="V260"/>
  <c r="BF260" s="1"/>
  <c r="HA260" s="1"/>
  <c r="V261"/>
  <c r="BF261" s="1"/>
  <c r="HA261" s="1"/>
  <c r="V262"/>
  <c r="BF262" s="1"/>
  <c r="HA262" s="1"/>
  <c r="V263"/>
  <c r="BF263" s="1"/>
  <c r="HA263" s="1"/>
  <c r="V264"/>
  <c r="BF264" s="1"/>
  <c r="HA264" s="1"/>
  <c r="V265"/>
  <c r="BF265" s="1"/>
  <c r="HA265" s="1"/>
  <c r="V266"/>
  <c r="BF266" s="1"/>
  <c r="HA266" s="1"/>
  <c r="V267"/>
  <c r="BF267" s="1"/>
  <c r="HA267" s="1"/>
  <c r="V268"/>
  <c r="BF268" s="1"/>
  <c r="HA268" s="1"/>
  <c r="V269"/>
  <c r="BF269" s="1"/>
  <c r="HA269" s="1"/>
  <c r="V270"/>
  <c r="BF270" s="1"/>
  <c r="HA270" s="1"/>
  <c r="V271"/>
  <c r="BF271" s="1"/>
  <c r="HA271" s="1"/>
  <c r="V272"/>
  <c r="BF272" s="1"/>
  <c r="HA272" s="1"/>
  <c r="V273"/>
  <c r="BF273" s="1"/>
  <c r="HA273" s="1"/>
  <c r="V274"/>
  <c r="BF274" s="1"/>
  <c r="HA274" s="1"/>
  <c r="V275"/>
  <c r="BF275" s="1"/>
  <c r="HA275" s="1"/>
  <c r="V276"/>
  <c r="BF276" s="1"/>
  <c r="HA276" s="1"/>
  <c r="V277"/>
  <c r="BF277" s="1"/>
  <c r="HA277" s="1"/>
  <c r="V278"/>
  <c r="BF278" s="1"/>
  <c r="HA278" s="1"/>
  <c r="V279"/>
  <c r="BF279" s="1"/>
  <c r="HA279" s="1"/>
  <c r="V280"/>
  <c r="BF280" s="1"/>
  <c r="HA280" s="1"/>
  <c r="V281"/>
  <c r="BF281" s="1"/>
  <c r="HA281" s="1"/>
  <c r="V282"/>
  <c r="BF282" s="1"/>
  <c r="HA282" s="1"/>
  <c r="V284"/>
  <c r="BF284" s="1"/>
  <c r="HA284" s="1"/>
  <c r="V285"/>
  <c r="BF285" s="1"/>
  <c r="HA285" s="1"/>
  <c r="V286"/>
  <c r="BF286" s="1"/>
  <c r="HA286" s="1"/>
  <c r="V287"/>
  <c r="BF287" s="1"/>
  <c r="HA287" s="1"/>
  <c r="V288"/>
  <c r="BF288" s="1"/>
  <c r="HA288" s="1"/>
  <c r="V289"/>
  <c r="BF289" s="1"/>
  <c r="HA289" s="1"/>
  <c r="V290"/>
  <c r="BF290" s="1"/>
  <c r="HA290" s="1"/>
  <c r="V291"/>
  <c r="BF291" s="1"/>
  <c r="HA291" s="1"/>
  <c r="V292"/>
  <c r="BF292" s="1"/>
  <c r="HA292" s="1"/>
  <c r="V293"/>
  <c r="BF293" s="1"/>
  <c r="HA293" s="1"/>
  <c r="V294"/>
  <c r="BF294" s="1"/>
  <c r="HA294" s="1"/>
  <c r="V295"/>
  <c r="BF295" s="1"/>
  <c r="HA295" s="1"/>
  <c r="V296"/>
  <c r="BF296" s="1"/>
  <c r="HA296" s="1"/>
  <c r="V297"/>
  <c r="BF297" s="1"/>
  <c r="HA297" s="1"/>
  <c r="V298"/>
  <c r="BF298" s="1"/>
  <c r="HA298" s="1"/>
  <c r="V299"/>
  <c r="BF299" s="1"/>
  <c r="HA299" s="1"/>
  <c r="V300"/>
  <c r="BF300" s="1"/>
  <c r="HA300" s="1"/>
  <c r="V301"/>
  <c r="BF301" s="1"/>
  <c r="HA301" s="1"/>
  <c r="V302"/>
  <c r="BF302" s="1"/>
  <c r="HA302" s="1"/>
  <c r="V303"/>
  <c r="BF303" s="1"/>
  <c r="HA303" s="1"/>
  <c r="V304"/>
  <c r="BF304" s="1"/>
  <c r="HA304" s="1"/>
  <c r="V305"/>
  <c r="BF305" s="1"/>
  <c r="HA305" s="1"/>
  <c r="V306"/>
  <c r="BF306" s="1"/>
  <c r="HA306" s="1"/>
  <c r="V307"/>
  <c r="BF307" s="1"/>
  <c r="HA307" s="1"/>
  <c r="V308"/>
  <c r="BF308" s="1"/>
  <c r="HA308" s="1"/>
  <c r="V309"/>
  <c r="BF309" s="1"/>
  <c r="HA309" s="1"/>
  <c r="V310"/>
  <c r="BF310" s="1"/>
  <c r="HA310" s="1"/>
  <c r="V311"/>
  <c r="BF311" s="1"/>
  <c r="HA311" s="1"/>
  <c r="V312"/>
  <c r="BF312" s="1"/>
  <c r="HA312" s="1"/>
  <c r="V313"/>
  <c r="BF313" s="1"/>
  <c r="HA313" s="1"/>
  <c r="V314"/>
  <c r="BF314" s="1"/>
  <c r="HA314" s="1"/>
  <c r="V315"/>
  <c r="BF315" s="1"/>
  <c r="HA315" s="1"/>
  <c r="V316"/>
  <c r="BF316" s="1"/>
  <c r="HA316" s="1"/>
  <c r="V317"/>
  <c r="BF317" s="1"/>
  <c r="HA317" s="1"/>
  <c r="V318"/>
  <c r="BF318" s="1"/>
  <c r="HA318" s="1"/>
  <c r="V319"/>
  <c r="BF319" s="1"/>
  <c r="HA319" s="1"/>
  <c r="V320"/>
  <c r="BF320" s="1"/>
  <c r="HA320" s="1"/>
  <c r="V321"/>
  <c r="BF321" s="1"/>
  <c r="HA321" s="1"/>
  <c r="V323"/>
  <c r="BF323" s="1"/>
  <c r="HA323" s="1"/>
  <c r="V326"/>
  <c r="BF326" s="1"/>
  <c r="HA326" s="1"/>
  <c r="V327"/>
  <c r="BF327" s="1"/>
  <c r="HA327" s="1"/>
  <c r="V328"/>
  <c r="BF328" s="1"/>
  <c r="HA328" s="1"/>
  <c r="V329"/>
  <c r="BF329" s="1"/>
  <c r="HA329" s="1"/>
  <c r="V330"/>
  <c r="BF330" s="1"/>
  <c r="HA330" s="1"/>
  <c r="V331"/>
  <c r="BF331" s="1"/>
  <c r="HA331" s="1"/>
  <c r="V334"/>
  <c r="BF334" s="1"/>
  <c r="HA334" s="1"/>
  <c r="V335"/>
  <c r="BF335" s="1"/>
  <c r="HA335" s="1"/>
  <c r="V336"/>
  <c r="BF336" s="1"/>
  <c r="HA336" s="1"/>
  <c r="V337"/>
  <c r="BF337" s="1"/>
  <c r="HA337" s="1"/>
  <c r="V338"/>
  <c r="BF338" s="1"/>
  <c r="HA338" s="1"/>
  <c r="V340"/>
  <c r="BF340" s="1"/>
  <c r="HA340" s="1"/>
  <c r="V341"/>
  <c r="BF341" s="1"/>
  <c r="HA341" s="1"/>
  <c r="V342"/>
  <c r="BF342" s="1"/>
  <c r="HA342" s="1"/>
  <c r="V343"/>
  <c r="BF343" s="1"/>
  <c r="HA343" s="1"/>
  <c r="V344"/>
  <c r="BF344" s="1"/>
  <c r="HA344" s="1"/>
  <c r="V345"/>
  <c r="BF345" s="1"/>
  <c r="HA345" s="1"/>
  <c r="V346"/>
  <c r="BF346" s="1"/>
  <c r="HA346" s="1"/>
  <c r="V347"/>
  <c r="BF347" s="1"/>
  <c r="HA347" s="1"/>
  <c r="V348"/>
  <c r="BF348" s="1"/>
  <c r="HA348" s="1"/>
  <c r="V349"/>
  <c r="BF349" s="1"/>
  <c r="HA349" s="1"/>
  <c r="V350"/>
  <c r="BF350" s="1"/>
  <c r="HA350" s="1"/>
  <c r="V351"/>
  <c r="BF351" s="1"/>
  <c r="HA351" s="1"/>
  <c r="V352"/>
  <c r="BF352" s="1"/>
  <c r="HA352" s="1"/>
  <c r="V353"/>
  <c r="BF353" s="1"/>
  <c r="HA353" s="1"/>
  <c r="V354"/>
  <c r="BF354" s="1"/>
  <c r="HA354" s="1"/>
  <c r="V355"/>
  <c r="BF355" s="1"/>
  <c r="HA355" s="1"/>
  <c r="V356"/>
  <c r="BF356" s="1"/>
  <c r="HA356" s="1"/>
  <c r="V357"/>
  <c r="BF357" s="1"/>
  <c r="HA357" s="1"/>
  <c r="V358"/>
  <c r="BF358" s="1"/>
  <c r="HA358" s="1"/>
  <c r="V359"/>
  <c r="BF359" s="1"/>
  <c r="HA359" s="1"/>
  <c r="V360"/>
  <c r="BF360" s="1"/>
  <c r="HA360" s="1"/>
  <c r="V361"/>
  <c r="BF361" s="1"/>
  <c r="HA361" s="1"/>
  <c r="V362"/>
  <c r="BF362" s="1"/>
  <c r="HA362" s="1"/>
  <c r="V363"/>
  <c r="BF363" s="1"/>
  <c r="HA363" s="1"/>
  <c r="V364"/>
  <c r="BF364" s="1"/>
  <c r="HA364" s="1"/>
  <c r="V365"/>
  <c r="BF365" s="1"/>
  <c r="HA365" s="1"/>
  <c r="V366"/>
  <c r="BF366" s="1"/>
  <c r="HA366" s="1"/>
  <c r="V367"/>
  <c r="BF367" s="1"/>
  <c r="HA367" s="1"/>
  <c r="V368"/>
  <c r="BF368" s="1"/>
  <c r="HA368" s="1"/>
  <c r="V369"/>
  <c r="BF369" s="1"/>
  <c r="HA369" s="1"/>
  <c r="V370"/>
  <c r="BF370" s="1"/>
  <c r="HA370" s="1"/>
  <c r="V371"/>
  <c r="BF371" s="1"/>
  <c r="HA371" s="1"/>
  <c r="V372"/>
  <c r="BF372" s="1"/>
  <c r="HA372" s="1"/>
  <c r="V373"/>
  <c r="BF373" s="1"/>
  <c r="HA373" s="1"/>
  <c r="V374"/>
  <c r="BF374" s="1"/>
  <c r="HA374" s="1"/>
  <c r="V375"/>
  <c r="BF375" s="1"/>
  <c r="HA375" s="1"/>
  <c r="V376"/>
  <c r="BF376" s="1"/>
  <c r="HA376" s="1"/>
  <c r="V377"/>
  <c r="BF377" s="1"/>
  <c r="HA377" s="1"/>
  <c r="V378"/>
  <c r="BF378" s="1"/>
  <c r="HA378" s="1"/>
  <c r="V379"/>
  <c r="BF379" s="1"/>
  <c r="HA379" s="1"/>
  <c r="V380"/>
  <c r="BF380" s="1"/>
  <c r="HA380" s="1"/>
  <c r="V381"/>
  <c r="BF381" s="1"/>
  <c r="HA381" s="1"/>
  <c r="V382"/>
  <c r="BF382" s="1"/>
  <c r="HA382" s="1"/>
  <c r="V383"/>
  <c r="BF383" s="1"/>
  <c r="HA383" s="1"/>
  <c r="V384"/>
  <c r="BF384" s="1"/>
  <c r="HA384" s="1"/>
  <c r="V385"/>
  <c r="BF385" s="1"/>
  <c r="HA385" s="1"/>
  <c r="V386"/>
  <c r="BF386" s="1"/>
  <c r="HA386" s="1"/>
  <c r="V387"/>
  <c r="BF387" s="1"/>
  <c r="HA387" s="1"/>
  <c r="V388"/>
  <c r="BF388" s="1"/>
  <c r="HA388" s="1"/>
  <c r="V389"/>
  <c r="BF389" s="1"/>
  <c r="HA389" s="1"/>
  <c r="V390"/>
  <c r="BF390" s="1"/>
  <c r="HA390" s="1"/>
  <c r="V391"/>
  <c r="BF391" s="1"/>
  <c r="HA391" s="1"/>
  <c r="V392"/>
  <c r="BF392" s="1"/>
  <c r="HA392" s="1"/>
  <c r="V393"/>
  <c r="BF393" s="1"/>
  <c r="HA393" s="1"/>
  <c r="V394"/>
  <c r="BF394" s="1"/>
  <c r="HA394" s="1"/>
  <c r="V395"/>
  <c r="BF395" s="1"/>
  <c r="HA395" s="1"/>
  <c r="V396"/>
  <c r="BF396" s="1"/>
  <c r="HA396" s="1"/>
  <c r="V397"/>
  <c r="BF397" s="1"/>
  <c r="HA397" s="1"/>
  <c r="V398"/>
  <c r="BF398" s="1"/>
  <c r="HA398" s="1"/>
  <c r="V399"/>
  <c r="BF399" s="1"/>
  <c r="HA399" s="1"/>
  <c r="V400"/>
  <c r="BF400" s="1"/>
  <c r="HA400" s="1"/>
  <c r="V401"/>
  <c r="BF401" s="1"/>
  <c r="HA401" s="1"/>
  <c r="V402"/>
  <c r="BF402" s="1"/>
  <c r="HA402" s="1"/>
  <c r="V403"/>
  <c r="BF403" s="1"/>
  <c r="HA403" s="1"/>
  <c r="V404"/>
  <c r="BF404" s="1"/>
  <c r="HA404" s="1"/>
  <c r="V405"/>
  <c r="BF405" s="1"/>
  <c r="HA405" s="1"/>
  <c r="V406"/>
  <c r="BF406" s="1"/>
  <c r="HA406" s="1"/>
  <c r="V407"/>
  <c r="BF407" s="1"/>
  <c r="HA407" s="1"/>
  <c r="V408"/>
  <c r="BF408" s="1"/>
  <c r="HA408" s="1"/>
  <c r="V409"/>
  <c r="BF409" s="1"/>
  <c r="HA409" s="1"/>
  <c r="V410"/>
  <c r="BF410" s="1"/>
  <c r="HA410" s="1"/>
  <c r="V411"/>
  <c r="BF411" s="1"/>
  <c r="HA411" s="1"/>
  <c r="V412"/>
  <c r="BF412" s="1"/>
  <c r="HA412" s="1"/>
  <c r="V413"/>
  <c r="BF413" s="1"/>
  <c r="HA413" s="1"/>
  <c r="V414"/>
  <c r="BF414" s="1"/>
  <c r="HA414" s="1"/>
  <c r="V415"/>
  <c r="BF415" s="1"/>
  <c r="HA415" s="1"/>
  <c r="V416"/>
  <c r="BF416" s="1"/>
  <c r="HA416" s="1"/>
  <c r="V417"/>
  <c r="BF417" s="1"/>
  <c r="HA417" s="1"/>
  <c r="V418"/>
  <c r="BF418" s="1"/>
  <c r="HA418" s="1"/>
  <c r="V419"/>
  <c r="BF419" s="1"/>
  <c r="HA419" s="1"/>
  <c r="V420"/>
  <c r="BF420" s="1"/>
  <c r="HA420" s="1"/>
  <c r="V421"/>
  <c r="BF421" s="1"/>
  <c r="HA421" s="1"/>
  <c r="V422"/>
  <c r="BF422" s="1"/>
  <c r="HA422" s="1"/>
  <c r="V423"/>
  <c r="BF423" s="1"/>
  <c r="HA423" s="1"/>
  <c r="V424"/>
  <c r="BF424" s="1"/>
  <c r="HA424" s="1"/>
  <c r="V425"/>
  <c r="BF425" s="1"/>
  <c r="HA425" s="1"/>
  <c r="V426"/>
  <c r="BF426" s="1"/>
  <c r="HA426" s="1"/>
  <c r="V427"/>
  <c r="BF427" s="1"/>
  <c r="HA427" s="1"/>
  <c r="V428"/>
  <c r="BF428" s="1"/>
  <c r="HA428" s="1"/>
  <c r="V429"/>
  <c r="BF429" s="1"/>
  <c r="HA429" s="1"/>
  <c r="V430"/>
  <c r="BF430" s="1"/>
  <c r="HA430" s="1"/>
  <c r="V431"/>
  <c r="BF431" s="1"/>
  <c r="HA431" s="1"/>
  <c r="V432"/>
  <c r="BF432" s="1"/>
  <c r="HA432" s="1"/>
  <c r="V433"/>
  <c r="BF433" s="1"/>
  <c r="HA433" s="1"/>
  <c r="V434"/>
  <c r="BF434" s="1"/>
  <c r="HA434" s="1"/>
  <c r="V435"/>
  <c r="BF435" s="1"/>
  <c r="HA435" s="1"/>
  <c r="V436"/>
  <c r="BF436" s="1"/>
  <c r="HA436" s="1"/>
  <c r="V437"/>
  <c r="BF437" s="1"/>
  <c r="HA437" s="1"/>
  <c r="V438"/>
  <c r="BF438" s="1"/>
  <c r="HA438" s="1"/>
  <c r="V439"/>
  <c r="BF439" s="1"/>
  <c r="HA439" s="1"/>
  <c r="V440"/>
  <c r="BF440" s="1"/>
  <c r="HA440" s="1"/>
  <c r="V441"/>
  <c r="BF441" s="1"/>
  <c r="HA441" s="1"/>
  <c r="V442"/>
  <c r="BF442" s="1"/>
  <c r="HA442" s="1"/>
  <c r="V443"/>
  <c r="BF443" s="1"/>
  <c r="HA443" s="1"/>
  <c r="V444"/>
  <c r="BF444" s="1"/>
  <c r="HA444" s="1"/>
  <c r="V445"/>
  <c r="BF445" s="1"/>
  <c r="HA445" s="1"/>
  <c r="V446"/>
  <c r="BF446" s="1"/>
  <c r="HA446" s="1"/>
  <c r="V14"/>
  <c r="BF14" s="1"/>
  <c r="HA14" s="1"/>
  <c r="V18"/>
  <c r="BF18" s="1"/>
  <c r="HA18" s="1"/>
  <c r="V19"/>
  <c r="BF19" s="1"/>
  <c r="HA19" s="1"/>
  <c r="V20"/>
  <c r="BF20" s="1"/>
  <c r="HA20" s="1"/>
  <c r="V21"/>
  <c r="BF21" s="1"/>
  <c r="HA21" s="1"/>
  <c r="V22"/>
  <c r="BF22" s="1"/>
  <c r="HA22" s="1"/>
  <c r="V23"/>
  <c r="BF23" s="1"/>
  <c r="HA23" s="1"/>
  <c r="V24"/>
  <c r="BF24" s="1"/>
  <c r="HA24" s="1"/>
  <c r="V25"/>
  <c r="BF25" s="1"/>
  <c r="HA25" s="1"/>
  <c r="V26"/>
  <c r="BF26" s="1"/>
  <c r="HA26" s="1"/>
  <c r="V27"/>
  <c r="BF27" s="1"/>
  <c r="HA27" s="1"/>
  <c r="V28"/>
  <c r="BF28" s="1"/>
  <c r="HA28" s="1"/>
  <c r="V29"/>
  <c r="BF29" s="1"/>
  <c r="HA29" s="1"/>
  <c r="V30"/>
  <c r="BF30" s="1"/>
  <c r="HA30" s="1"/>
  <c r="V31"/>
  <c r="BF31" s="1"/>
  <c r="HA31" s="1"/>
  <c r="V32"/>
  <c r="BF32" s="1"/>
  <c r="HA32" s="1"/>
  <c r="V33"/>
  <c r="BF33" s="1"/>
  <c r="HA33" s="1"/>
  <c r="V34"/>
  <c r="BF34" s="1"/>
  <c r="HA34" s="1"/>
  <c r="V35"/>
  <c r="BF35" s="1"/>
  <c r="HA35" s="1"/>
  <c r="V36"/>
  <c r="BF36" s="1"/>
  <c r="HA36" s="1"/>
  <c r="V37"/>
  <c r="BF37" s="1"/>
  <c r="HA37" s="1"/>
  <c r="V40"/>
  <c r="BF40" s="1"/>
  <c r="HA40" s="1"/>
  <c r="V41"/>
  <c r="BF41" s="1"/>
  <c r="HA41" s="1"/>
  <c r="V42"/>
  <c r="BF42" s="1"/>
  <c r="HA42" s="1"/>
  <c r="V43"/>
  <c r="BF43" s="1"/>
  <c r="HA43" s="1"/>
  <c r="V44"/>
  <c r="BF44" s="1"/>
  <c r="HA44" s="1"/>
  <c r="V45"/>
  <c r="BF45" s="1"/>
  <c r="HA45" s="1"/>
  <c r="V46"/>
  <c r="BF46" s="1"/>
  <c r="HA46" s="1"/>
  <c r="V47"/>
  <c r="BF47" s="1"/>
  <c r="HA47" s="1"/>
  <c r="BF13"/>
  <c r="U142"/>
  <c r="BE142" s="1"/>
  <c r="GZ142" s="1"/>
  <c r="U143"/>
  <c r="BE143" s="1"/>
  <c r="GZ143" s="1"/>
  <c r="U144"/>
  <c r="BE144" s="1"/>
  <c r="GZ144" s="1"/>
  <c r="U145"/>
  <c r="BE145" s="1"/>
  <c r="GZ145" s="1"/>
  <c r="U124"/>
  <c r="BE124" s="1"/>
  <c r="GZ124" s="1"/>
  <c r="U125"/>
  <c r="BE125" s="1"/>
  <c r="GZ125" s="1"/>
  <c r="U129"/>
  <c r="BE129" s="1"/>
  <c r="GZ129" s="1"/>
  <c r="U131"/>
  <c r="BE131" s="1"/>
  <c r="GZ131" s="1"/>
  <c r="U137"/>
  <c r="BE137" s="1"/>
  <c r="GZ137" s="1"/>
  <c r="U139"/>
  <c r="BE139" s="1"/>
  <c r="GZ139" s="1"/>
  <c r="U140"/>
  <c r="BE140" s="1"/>
  <c r="GZ140" s="1"/>
  <c r="U136"/>
  <c r="BE136" s="1"/>
  <c r="GZ136" s="1"/>
  <c r="U78"/>
  <c r="BE78" s="1"/>
  <c r="GZ78" s="1"/>
  <c r="U79"/>
  <c r="BE79" s="1"/>
  <c r="GZ79" s="1"/>
  <c r="U14"/>
  <c r="BE14" s="1"/>
  <c r="GZ14" s="1"/>
  <c r="U18"/>
  <c r="BE18" s="1"/>
  <c r="GZ18" s="1"/>
  <c r="U276"/>
  <c r="BE276" s="1"/>
  <c r="GZ276" s="1"/>
  <c r="U277"/>
  <c r="BE277" s="1"/>
  <c r="GZ277" s="1"/>
  <c r="U278"/>
  <c r="BE278" s="1"/>
  <c r="GZ278" s="1"/>
  <c r="U279"/>
  <c r="BE279" s="1"/>
  <c r="GZ279" s="1"/>
  <c r="U280"/>
  <c r="BE280" s="1"/>
  <c r="GZ280" s="1"/>
  <c r="U281"/>
  <c r="BE281" s="1"/>
  <c r="GZ281" s="1"/>
  <c r="U282"/>
  <c r="BE282" s="1"/>
  <c r="GZ282" s="1"/>
  <c r="U284"/>
  <c r="BE284" s="1"/>
  <c r="GZ284" s="1"/>
  <c r="U285"/>
  <c r="BE285" s="1"/>
  <c r="GZ285" s="1"/>
  <c r="U286"/>
  <c r="BE286" s="1"/>
  <c r="GZ286" s="1"/>
  <c r="U287"/>
  <c r="BE287" s="1"/>
  <c r="GZ287" s="1"/>
  <c r="U288"/>
  <c r="BE288" s="1"/>
  <c r="GZ288" s="1"/>
  <c r="U289"/>
  <c r="BE289" s="1"/>
  <c r="GZ289" s="1"/>
  <c r="U290"/>
  <c r="BE290" s="1"/>
  <c r="GZ290" s="1"/>
  <c r="U291"/>
  <c r="BE291" s="1"/>
  <c r="GZ291" s="1"/>
  <c r="U292"/>
  <c r="BE292" s="1"/>
  <c r="GZ292" s="1"/>
  <c r="U293"/>
  <c r="BE293" s="1"/>
  <c r="GZ293" s="1"/>
  <c r="U294"/>
  <c r="BE294" s="1"/>
  <c r="GZ294" s="1"/>
  <c r="U295"/>
  <c r="BE295" s="1"/>
  <c r="GZ295" s="1"/>
  <c r="U296"/>
  <c r="BE296" s="1"/>
  <c r="GZ296" s="1"/>
  <c r="U297"/>
  <c r="BE297" s="1"/>
  <c r="GZ297" s="1"/>
  <c r="U298"/>
  <c r="BE298" s="1"/>
  <c r="GZ298" s="1"/>
  <c r="U299"/>
  <c r="BE299" s="1"/>
  <c r="GZ299" s="1"/>
  <c r="U300"/>
  <c r="BE300" s="1"/>
  <c r="GZ300" s="1"/>
  <c r="U301"/>
  <c r="BE301" s="1"/>
  <c r="GZ301" s="1"/>
  <c r="U302"/>
  <c r="BE302" s="1"/>
  <c r="GZ302" s="1"/>
  <c r="U303"/>
  <c r="BE303" s="1"/>
  <c r="GZ303" s="1"/>
  <c r="U304"/>
  <c r="BE304" s="1"/>
  <c r="GZ304" s="1"/>
  <c r="U305"/>
  <c r="BE305" s="1"/>
  <c r="GZ305" s="1"/>
  <c r="U306"/>
  <c r="BE306" s="1"/>
  <c r="GZ306" s="1"/>
  <c r="U307"/>
  <c r="BE307" s="1"/>
  <c r="GZ307" s="1"/>
  <c r="U308"/>
  <c r="BE308" s="1"/>
  <c r="GZ308" s="1"/>
  <c r="U309"/>
  <c r="BE309" s="1"/>
  <c r="GZ309" s="1"/>
  <c r="U310"/>
  <c r="BE310" s="1"/>
  <c r="GZ310" s="1"/>
  <c r="U311"/>
  <c r="BE311" s="1"/>
  <c r="GZ311" s="1"/>
  <c r="U312"/>
  <c r="BE312" s="1"/>
  <c r="GZ312" s="1"/>
  <c r="U313"/>
  <c r="BE313" s="1"/>
  <c r="GZ313" s="1"/>
  <c r="U314"/>
  <c r="BE314" s="1"/>
  <c r="GZ314" s="1"/>
  <c r="U315"/>
  <c r="BE315" s="1"/>
  <c r="GZ315" s="1"/>
  <c r="U316"/>
  <c r="BE316" s="1"/>
  <c r="GZ316" s="1"/>
  <c r="U317"/>
  <c r="BE317" s="1"/>
  <c r="GZ317" s="1"/>
  <c r="U318"/>
  <c r="BE318" s="1"/>
  <c r="GZ318" s="1"/>
  <c r="U319"/>
  <c r="BE319" s="1"/>
  <c r="GZ319" s="1"/>
  <c r="U320"/>
  <c r="BE320" s="1"/>
  <c r="GZ320" s="1"/>
  <c r="U321"/>
  <c r="BE321" s="1"/>
  <c r="GZ321" s="1"/>
  <c r="U323"/>
  <c r="BE323" s="1"/>
  <c r="GZ323" s="1"/>
  <c r="U326"/>
  <c r="BE326" s="1"/>
  <c r="GZ326" s="1"/>
  <c r="U327"/>
  <c r="BE327" s="1"/>
  <c r="GZ327" s="1"/>
  <c r="U328"/>
  <c r="BE328" s="1"/>
  <c r="GZ328" s="1"/>
  <c r="U329"/>
  <c r="BE329" s="1"/>
  <c r="GZ329" s="1"/>
  <c r="U330"/>
  <c r="BE330" s="1"/>
  <c r="GZ330" s="1"/>
  <c r="U331"/>
  <c r="BE331" s="1"/>
  <c r="GZ331" s="1"/>
  <c r="U334"/>
  <c r="BE334" s="1"/>
  <c r="GZ334" s="1"/>
  <c r="U335"/>
  <c r="BE335" s="1"/>
  <c r="GZ335" s="1"/>
  <c r="U336"/>
  <c r="BE336" s="1"/>
  <c r="GZ336" s="1"/>
  <c r="U337"/>
  <c r="BE337" s="1"/>
  <c r="GZ337" s="1"/>
  <c r="U338"/>
  <c r="BE338" s="1"/>
  <c r="GZ338" s="1"/>
  <c r="U340"/>
  <c r="BE340" s="1"/>
  <c r="GZ340" s="1"/>
  <c r="U341"/>
  <c r="BE341" s="1"/>
  <c r="GZ341" s="1"/>
  <c r="U342"/>
  <c r="BE342" s="1"/>
  <c r="GZ342" s="1"/>
  <c r="U343"/>
  <c r="BE343" s="1"/>
  <c r="GZ343" s="1"/>
  <c r="U344"/>
  <c r="BE344" s="1"/>
  <c r="GZ344" s="1"/>
  <c r="U345"/>
  <c r="BE345" s="1"/>
  <c r="GZ345" s="1"/>
  <c r="U346"/>
  <c r="BE346" s="1"/>
  <c r="GZ346" s="1"/>
  <c r="U347"/>
  <c r="BE347" s="1"/>
  <c r="GZ347" s="1"/>
  <c r="U348"/>
  <c r="BE348" s="1"/>
  <c r="GZ348" s="1"/>
  <c r="U349"/>
  <c r="BE349" s="1"/>
  <c r="GZ349" s="1"/>
  <c r="U350"/>
  <c r="BE350" s="1"/>
  <c r="GZ350" s="1"/>
  <c r="U351"/>
  <c r="BE351" s="1"/>
  <c r="GZ351" s="1"/>
  <c r="U352"/>
  <c r="BE352" s="1"/>
  <c r="GZ352" s="1"/>
  <c r="U353"/>
  <c r="BE353" s="1"/>
  <c r="GZ353" s="1"/>
  <c r="U354"/>
  <c r="BE354" s="1"/>
  <c r="GZ354" s="1"/>
  <c r="U355"/>
  <c r="BE355" s="1"/>
  <c r="GZ355" s="1"/>
  <c r="U356"/>
  <c r="BE356" s="1"/>
  <c r="GZ356" s="1"/>
  <c r="U357"/>
  <c r="BE357" s="1"/>
  <c r="GZ357" s="1"/>
  <c r="U358"/>
  <c r="BE358" s="1"/>
  <c r="GZ358" s="1"/>
  <c r="U359"/>
  <c r="BE359" s="1"/>
  <c r="GZ359" s="1"/>
  <c r="U360"/>
  <c r="BE360" s="1"/>
  <c r="GZ360" s="1"/>
  <c r="U361"/>
  <c r="BE361" s="1"/>
  <c r="GZ361" s="1"/>
  <c r="U362"/>
  <c r="BE362" s="1"/>
  <c r="GZ362" s="1"/>
  <c r="U363"/>
  <c r="BE363" s="1"/>
  <c r="GZ363" s="1"/>
  <c r="U364"/>
  <c r="BE364" s="1"/>
  <c r="GZ364" s="1"/>
  <c r="U365"/>
  <c r="BE365" s="1"/>
  <c r="GZ365" s="1"/>
  <c r="U366"/>
  <c r="BE366" s="1"/>
  <c r="GZ366" s="1"/>
  <c r="U367"/>
  <c r="BE367" s="1"/>
  <c r="GZ367" s="1"/>
  <c r="U368"/>
  <c r="BE368" s="1"/>
  <c r="GZ368" s="1"/>
  <c r="U369"/>
  <c r="BE369" s="1"/>
  <c r="GZ369" s="1"/>
  <c r="U370"/>
  <c r="BE370" s="1"/>
  <c r="GZ370" s="1"/>
  <c r="U371"/>
  <c r="BE371" s="1"/>
  <c r="GZ371" s="1"/>
  <c r="U372"/>
  <c r="BE372" s="1"/>
  <c r="GZ372" s="1"/>
  <c r="U373"/>
  <c r="BE373" s="1"/>
  <c r="GZ373" s="1"/>
  <c r="U374"/>
  <c r="BE374" s="1"/>
  <c r="GZ374" s="1"/>
  <c r="U375"/>
  <c r="BE375" s="1"/>
  <c r="GZ375" s="1"/>
  <c r="U376"/>
  <c r="BE376" s="1"/>
  <c r="GZ376" s="1"/>
  <c r="U377"/>
  <c r="BE377" s="1"/>
  <c r="GZ377" s="1"/>
  <c r="U378"/>
  <c r="BE378" s="1"/>
  <c r="GZ378" s="1"/>
  <c r="U379"/>
  <c r="BE379" s="1"/>
  <c r="GZ379" s="1"/>
  <c r="U380"/>
  <c r="BE380" s="1"/>
  <c r="GZ380" s="1"/>
  <c r="U381"/>
  <c r="BE381" s="1"/>
  <c r="GZ381" s="1"/>
  <c r="U382"/>
  <c r="BE382" s="1"/>
  <c r="GZ382" s="1"/>
  <c r="U383"/>
  <c r="BE383" s="1"/>
  <c r="GZ383" s="1"/>
  <c r="U384"/>
  <c r="BE384" s="1"/>
  <c r="GZ384" s="1"/>
  <c r="U385"/>
  <c r="BE385" s="1"/>
  <c r="GZ385" s="1"/>
  <c r="U386"/>
  <c r="BE386" s="1"/>
  <c r="GZ386" s="1"/>
  <c r="U387"/>
  <c r="BE387" s="1"/>
  <c r="GZ387" s="1"/>
  <c r="U388"/>
  <c r="BE388" s="1"/>
  <c r="GZ388" s="1"/>
  <c r="U389"/>
  <c r="BE389" s="1"/>
  <c r="GZ389" s="1"/>
  <c r="U390"/>
  <c r="BE390" s="1"/>
  <c r="GZ390" s="1"/>
  <c r="U391"/>
  <c r="BE391" s="1"/>
  <c r="GZ391" s="1"/>
  <c r="U392"/>
  <c r="BE392" s="1"/>
  <c r="GZ392" s="1"/>
  <c r="U393"/>
  <c r="BE393" s="1"/>
  <c r="GZ393" s="1"/>
  <c r="U394"/>
  <c r="BE394" s="1"/>
  <c r="GZ394" s="1"/>
  <c r="U395"/>
  <c r="BE395" s="1"/>
  <c r="GZ395" s="1"/>
  <c r="U396"/>
  <c r="BE396" s="1"/>
  <c r="GZ396" s="1"/>
  <c r="U397"/>
  <c r="BE397" s="1"/>
  <c r="GZ397" s="1"/>
  <c r="U398"/>
  <c r="BE398" s="1"/>
  <c r="GZ398" s="1"/>
  <c r="U399"/>
  <c r="BE399" s="1"/>
  <c r="GZ399" s="1"/>
  <c r="U400"/>
  <c r="BE400" s="1"/>
  <c r="GZ400" s="1"/>
  <c r="U401"/>
  <c r="BE401" s="1"/>
  <c r="GZ401" s="1"/>
  <c r="U402"/>
  <c r="BE402" s="1"/>
  <c r="GZ402" s="1"/>
  <c r="U403"/>
  <c r="BE403" s="1"/>
  <c r="GZ403" s="1"/>
  <c r="U404"/>
  <c r="BE404" s="1"/>
  <c r="GZ404" s="1"/>
  <c r="U405"/>
  <c r="BE405" s="1"/>
  <c r="GZ405" s="1"/>
  <c r="U406"/>
  <c r="BE406" s="1"/>
  <c r="GZ406" s="1"/>
  <c r="U407"/>
  <c r="BE407" s="1"/>
  <c r="GZ407" s="1"/>
  <c r="U408"/>
  <c r="BE408" s="1"/>
  <c r="GZ408" s="1"/>
  <c r="U409"/>
  <c r="BE409" s="1"/>
  <c r="GZ409" s="1"/>
  <c r="U410"/>
  <c r="BE410" s="1"/>
  <c r="GZ410" s="1"/>
  <c r="U411"/>
  <c r="BE411" s="1"/>
  <c r="GZ411" s="1"/>
  <c r="U412"/>
  <c r="BE412" s="1"/>
  <c r="GZ412" s="1"/>
  <c r="U413"/>
  <c r="BE413" s="1"/>
  <c r="GZ413" s="1"/>
  <c r="U414"/>
  <c r="BE414" s="1"/>
  <c r="GZ414" s="1"/>
  <c r="U415"/>
  <c r="BE415" s="1"/>
  <c r="GZ415" s="1"/>
  <c r="U416"/>
  <c r="BE416" s="1"/>
  <c r="GZ416" s="1"/>
  <c r="U417"/>
  <c r="BE417" s="1"/>
  <c r="GZ417" s="1"/>
  <c r="U418"/>
  <c r="BE418" s="1"/>
  <c r="GZ418" s="1"/>
  <c r="U419"/>
  <c r="BE419" s="1"/>
  <c r="GZ419" s="1"/>
  <c r="U420"/>
  <c r="BE420" s="1"/>
  <c r="GZ420" s="1"/>
  <c r="U421"/>
  <c r="BE421" s="1"/>
  <c r="GZ421" s="1"/>
  <c r="U422"/>
  <c r="BE422" s="1"/>
  <c r="GZ422" s="1"/>
  <c r="U423"/>
  <c r="BE423" s="1"/>
  <c r="GZ423" s="1"/>
  <c r="U424"/>
  <c r="BE424" s="1"/>
  <c r="GZ424" s="1"/>
  <c r="U425"/>
  <c r="BE425" s="1"/>
  <c r="GZ425" s="1"/>
  <c r="U426"/>
  <c r="BE426" s="1"/>
  <c r="GZ426" s="1"/>
  <c r="U427"/>
  <c r="BE427" s="1"/>
  <c r="GZ427" s="1"/>
  <c r="U428"/>
  <c r="BE428" s="1"/>
  <c r="GZ428" s="1"/>
  <c r="U429"/>
  <c r="BE429" s="1"/>
  <c r="GZ429" s="1"/>
  <c r="U430"/>
  <c r="BE430" s="1"/>
  <c r="GZ430" s="1"/>
  <c r="U431"/>
  <c r="BE431" s="1"/>
  <c r="GZ431" s="1"/>
  <c r="U432"/>
  <c r="BE432" s="1"/>
  <c r="GZ432" s="1"/>
  <c r="U433"/>
  <c r="BE433" s="1"/>
  <c r="GZ433" s="1"/>
  <c r="U434"/>
  <c r="BE434" s="1"/>
  <c r="GZ434" s="1"/>
  <c r="U435"/>
  <c r="BE435" s="1"/>
  <c r="GZ435" s="1"/>
  <c r="U436"/>
  <c r="BE436" s="1"/>
  <c r="GZ436" s="1"/>
  <c r="U437"/>
  <c r="BE437" s="1"/>
  <c r="GZ437" s="1"/>
  <c r="U438"/>
  <c r="BE438" s="1"/>
  <c r="GZ438" s="1"/>
  <c r="U439"/>
  <c r="BE439" s="1"/>
  <c r="GZ439" s="1"/>
  <c r="U440"/>
  <c r="BE440" s="1"/>
  <c r="GZ440" s="1"/>
  <c r="U441"/>
  <c r="BE441" s="1"/>
  <c r="GZ441" s="1"/>
  <c r="U442"/>
  <c r="BE442" s="1"/>
  <c r="GZ442" s="1"/>
  <c r="U443"/>
  <c r="BE443" s="1"/>
  <c r="GZ443" s="1"/>
  <c r="U444"/>
  <c r="BE444" s="1"/>
  <c r="GZ444" s="1"/>
  <c r="U445"/>
  <c r="BE445" s="1"/>
  <c r="GZ445" s="1"/>
  <c r="U446"/>
  <c r="BE446" s="1"/>
  <c r="GZ446" s="1"/>
  <c r="U13"/>
  <c r="BE13" s="1"/>
  <c r="U19"/>
  <c r="BE19" s="1"/>
  <c r="GZ19" s="1"/>
  <c r="U20"/>
  <c r="BE20" s="1"/>
  <c r="GZ20" s="1"/>
  <c r="U21"/>
  <c r="BE21" s="1"/>
  <c r="GZ21" s="1"/>
  <c r="U22"/>
  <c r="BE22" s="1"/>
  <c r="GZ22" s="1"/>
  <c r="U23"/>
  <c r="BE23" s="1"/>
  <c r="GZ23" s="1"/>
  <c r="U24"/>
  <c r="BE24" s="1"/>
  <c r="GZ24" s="1"/>
  <c r="U25"/>
  <c r="BE25" s="1"/>
  <c r="GZ25" s="1"/>
  <c r="U26"/>
  <c r="BE26" s="1"/>
  <c r="GZ26" s="1"/>
  <c r="U27"/>
  <c r="BE27" s="1"/>
  <c r="GZ27" s="1"/>
  <c r="U28"/>
  <c r="BE28" s="1"/>
  <c r="GZ28" s="1"/>
  <c r="U29"/>
  <c r="BE29" s="1"/>
  <c r="GZ29" s="1"/>
  <c r="U30"/>
  <c r="BE30" s="1"/>
  <c r="GZ30" s="1"/>
  <c r="U31"/>
  <c r="BE31" s="1"/>
  <c r="GZ31" s="1"/>
  <c r="U32"/>
  <c r="BE32" s="1"/>
  <c r="GZ32" s="1"/>
  <c r="U33"/>
  <c r="BE33" s="1"/>
  <c r="GZ33" s="1"/>
  <c r="U34"/>
  <c r="BE34" s="1"/>
  <c r="GZ34" s="1"/>
  <c r="U35"/>
  <c r="BE35" s="1"/>
  <c r="GZ35" s="1"/>
  <c r="U36"/>
  <c r="BE36" s="1"/>
  <c r="GZ36" s="1"/>
  <c r="U37"/>
  <c r="BE37" s="1"/>
  <c r="GZ37" s="1"/>
  <c r="U40"/>
  <c r="BE40" s="1"/>
  <c r="GZ40" s="1"/>
  <c r="U41"/>
  <c r="BE41" s="1"/>
  <c r="GZ41" s="1"/>
  <c r="U42"/>
  <c r="BE42" s="1"/>
  <c r="GZ42" s="1"/>
  <c r="U43"/>
  <c r="BE43" s="1"/>
  <c r="GZ43" s="1"/>
  <c r="U44"/>
  <c r="BE44" s="1"/>
  <c r="GZ44" s="1"/>
  <c r="U45"/>
  <c r="BE45" s="1"/>
  <c r="GZ45" s="1"/>
  <c r="U46"/>
  <c r="BE46" s="1"/>
  <c r="GZ46" s="1"/>
  <c r="U47"/>
  <c r="BE47" s="1"/>
  <c r="GZ47" s="1"/>
  <c r="U48"/>
  <c r="BE48" s="1"/>
  <c r="GZ48" s="1"/>
  <c r="U49"/>
  <c r="BE49" s="1"/>
  <c r="GZ49" s="1"/>
  <c r="U50"/>
  <c r="BE50" s="1"/>
  <c r="GZ50" s="1"/>
  <c r="U51"/>
  <c r="BE51" s="1"/>
  <c r="GZ51" s="1"/>
  <c r="U52"/>
  <c r="BE52" s="1"/>
  <c r="GZ52" s="1"/>
  <c r="U53"/>
  <c r="BE53" s="1"/>
  <c r="GZ53" s="1"/>
  <c r="U54"/>
  <c r="BE54" s="1"/>
  <c r="GZ54" s="1"/>
  <c r="U55"/>
  <c r="BE55" s="1"/>
  <c r="GZ55" s="1"/>
  <c r="U56"/>
  <c r="BE56" s="1"/>
  <c r="GZ56" s="1"/>
  <c r="U57"/>
  <c r="BE57" s="1"/>
  <c r="GZ57" s="1"/>
  <c r="U58"/>
  <c r="BE58" s="1"/>
  <c r="GZ58" s="1"/>
  <c r="U59"/>
  <c r="BE59" s="1"/>
  <c r="GZ59" s="1"/>
  <c r="U60"/>
  <c r="BE60" s="1"/>
  <c r="GZ60" s="1"/>
  <c r="U61"/>
  <c r="BE61" s="1"/>
  <c r="GZ61" s="1"/>
  <c r="U62"/>
  <c r="BE62" s="1"/>
  <c r="GZ62" s="1"/>
  <c r="U63"/>
  <c r="BE63" s="1"/>
  <c r="GZ63" s="1"/>
  <c r="U64"/>
  <c r="BE64" s="1"/>
  <c r="GZ64" s="1"/>
  <c r="U65"/>
  <c r="BE65" s="1"/>
  <c r="GZ65" s="1"/>
  <c r="U66"/>
  <c r="BE66" s="1"/>
  <c r="GZ66" s="1"/>
  <c r="U67"/>
  <c r="BE67" s="1"/>
  <c r="GZ67" s="1"/>
  <c r="U68"/>
  <c r="BE68" s="1"/>
  <c r="GZ68" s="1"/>
  <c r="U69"/>
  <c r="BE69" s="1"/>
  <c r="GZ69" s="1"/>
  <c r="U71"/>
  <c r="BE71" s="1"/>
  <c r="GZ71" s="1"/>
  <c r="U72"/>
  <c r="BE72" s="1"/>
  <c r="GZ72" s="1"/>
  <c r="U73"/>
  <c r="BE73" s="1"/>
  <c r="GZ73" s="1"/>
  <c r="U74"/>
  <c r="BE74" s="1"/>
  <c r="GZ74" s="1"/>
  <c r="U75"/>
  <c r="BE75" s="1"/>
  <c r="GZ75" s="1"/>
  <c r="U76"/>
  <c r="BE76" s="1"/>
  <c r="GZ76" s="1"/>
  <c r="U77"/>
  <c r="BE77" s="1"/>
  <c r="GZ77" s="1"/>
  <c r="U80"/>
  <c r="BE80" s="1"/>
  <c r="GZ80" s="1"/>
  <c r="U81"/>
  <c r="BE81" s="1"/>
  <c r="GZ81" s="1"/>
  <c r="U82"/>
  <c r="BE82" s="1"/>
  <c r="GZ82" s="1"/>
  <c r="U83"/>
  <c r="BE83" s="1"/>
  <c r="GZ83" s="1"/>
  <c r="U85"/>
  <c r="BE85" s="1"/>
  <c r="GZ85" s="1"/>
  <c r="U86"/>
  <c r="BE86" s="1"/>
  <c r="GZ86" s="1"/>
  <c r="U87"/>
  <c r="BE87" s="1"/>
  <c r="GZ87" s="1"/>
  <c r="U88"/>
  <c r="BE88" s="1"/>
  <c r="GZ88" s="1"/>
  <c r="U89"/>
  <c r="BE89" s="1"/>
  <c r="GZ89" s="1"/>
  <c r="U90"/>
  <c r="BE90" s="1"/>
  <c r="GZ90" s="1"/>
  <c r="U91"/>
  <c r="BE91" s="1"/>
  <c r="GZ91" s="1"/>
  <c r="U92"/>
  <c r="BE92" s="1"/>
  <c r="GZ92" s="1"/>
  <c r="U93"/>
  <c r="BE93" s="1"/>
  <c r="GZ93" s="1"/>
  <c r="U94"/>
  <c r="BE94" s="1"/>
  <c r="GZ94" s="1"/>
  <c r="U95"/>
  <c r="BE95" s="1"/>
  <c r="GZ95" s="1"/>
  <c r="U96"/>
  <c r="BE96" s="1"/>
  <c r="GZ96" s="1"/>
  <c r="U97"/>
  <c r="BE97" s="1"/>
  <c r="GZ97" s="1"/>
  <c r="U98"/>
  <c r="BE98" s="1"/>
  <c r="GZ98" s="1"/>
  <c r="U99"/>
  <c r="BE99" s="1"/>
  <c r="GZ99" s="1"/>
  <c r="U100"/>
  <c r="BE100" s="1"/>
  <c r="GZ100" s="1"/>
  <c r="U101"/>
  <c r="BE101" s="1"/>
  <c r="GZ101" s="1"/>
  <c r="U102"/>
  <c r="BE102" s="1"/>
  <c r="GZ102" s="1"/>
  <c r="U103"/>
  <c r="BE103" s="1"/>
  <c r="GZ103" s="1"/>
  <c r="U104"/>
  <c r="BE104" s="1"/>
  <c r="GZ104" s="1"/>
  <c r="U105"/>
  <c r="BE105" s="1"/>
  <c r="GZ105" s="1"/>
  <c r="U106"/>
  <c r="BE106" s="1"/>
  <c r="GZ106" s="1"/>
  <c r="U107"/>
  <c r="BE107" s="1"/>
  <c r="GZ107" s="1"/>
  <c r="U108"/>
  <c r="BE108" s="1"/>
  <c r="GZ108" s="1"/>
  <c r="U109"/>
  <c r="BE109" s="1"/>
  <c r="GZ109" s="1"/>
  <c r="U110"/>
  <c r="BE110" s="1"/>
  <c r="GZ110" s="1"/>
  <c r="U111"/>
  <c r="BE111" s="1"/>
  <c r="GZ111" s="1"/>
  <c r="U112"/>
  <c r="BE112" s="1"/>
  <c r="GZ112" s="1"/>
  <c r="U113"/>
  <c r="BE113" s="1"/>
  <c r="GZ113" s="1"/>
  <c r="U114"/>
  <c r="BE114" s="1"/>
  <c r="GZ114" s="1"/>
  <c r="U115"/>
  <c r="BE115" s="1"/>
  <c r="GZ115" s="1"/>
  <c r="U116"/>
  <c r="BE116" s="1"/>
  <c r="GZ116" s="1"/>
  <c r="U117"/>
  <c r="BE117" s="1"/>
  <c r="GZ117" s="1"/>
  <c r="U118"/>
  <c r="BE118" s="1"/>
  <c r="GZ118" s="1"/>
  <c r="U119"/>
  <c r="BE119" s="1"/>
  <c r="GZ119" s="1"/>
  <c r="U120"/>
  <c r="BE120" s="1"/>
  <c r="GZ120" s="1"/>
  <c r="U121"/>
  <c r="BE121" s="1"/>
  <c r="GZ121" s="1"/>
  <c r="U122"/>
  <c r="BE122" s="1"/>
  <c r="GZ122" s="1"/>
  <c r="U123"/>
  <c r="BE123" s="1"/>
  <c r="GZ123" s="1"/>
  <c r="U132"/>
  <c r="BE132" s="1"/>
  <c r="GZ132" s="1"/>
  <c r="U133"/>
  <c r="BE133" s="1"/>
  <c r="GZ133" s="1"/>
  <c r="U134"/>
  <c r="BE134" s="1"/>
  <c r="GZ134" s="1"/>
  <c r="U135"/>
  <c r="BE135" s="1"/>
  <c r="GZ135" s="1"/>
  <c r="U141"/>
  <c r="BE141" s="1"/>
  <c r="GZ141" s="1"/>
  <c r="U149"/>
  <c r="BE149" s="1"/>
  <c r="GZ149" s="1"/>
  <c r="U150"/>
  <c r="BE150" s="1"/>
  <c r="GZ150" s="1"/>
  <c r="U151"/>
  <c r="BE151" s="1"/>
  <c r="GZ151" s="1"/>
  <c r="U152"/>
  <c r="BE152" s="1"/>
  <c r="GZ152" s="1"/>
  <c r="U153"/>
  <c r="BE153" s="1"/>
  <c r="GZ153" s="1"/>
  <c r="U154"/>
  <c r="BE154" s="1"/>
  <c r="GZ154" s="1"/>
  <c r="U155"/>
  <c r="BE155" s="1"/>
  <c r="GZ155" s="1"/>
  <c r="U156"/>
  <c r="BE156" s="1"/>
  <c r="GZ156" s="1"/>
  <c r="U157"/>
  <c r="BE157" s="1"/>
  <c r="GZ157" s="1"/>
  <c r="U158"/>
  <c r="BE158" s="1"/>
  <c r="GZ158" s="1"/>
  <c r="U159"/>
  <c r="BE159" s="1"/>
  <c r="GZ159" s="1"/>
  <c r="U160"/>
  <c r="BE160" s="1"/>
  <c r="GZ160" s="1"/>
  <c r="U161"/>
  <c r="BE161" s="1"/>
  <c r="GZ161" s="1"/>
  <c r="U162"/>
  <c r="BE162" s="1"/>
  <c r="GZ162" s="1"/>
  <c r="U163"/>
  <c r="BE163" s="1"/>
  <c r="GZ163" s="1"/>
  <c r="U164"/>
  <c r="BE164" s="1"/>
  <c r="GZ164" s="1"/>
  <c r="U165"/>
  <c r="BE165" s="1"/>
  <c r="GZ165" s="1"/>
  <c r="U166"/>
  <c r="BE166" s="1"/>
  <c r="GZ166" s="1"/>
  <c r="U167"/>
  <c r="BE167" s="1"/>
  <c r="GZ167" s="1"/>
  <c r="U168"/>
  <c r="BE168" s="1"/>
  <c r="GZ168" s="1"/>
  <c r="U169"/>
  <c r="BE169" s="1"/>
  <c r="GZ169" s="1"/>
  <c r="U170"/>
  <c r="BE170" s="1"/>
  <c r="GZ170" s="1"/>
  <c r="U171"/>
  <c r="BE171" s="1"/>
  <c r="GZ171" s="1"/>
  <c r="U172"/>
  <c r="BE172" s="1"/>
  <c r="GZ172" s="1"/>
  <c r="U173"/>
  <c r="BE173" s="1"/>
  <c r="GZ173" s="1"/>
  <c r="U174"/>
  <c r="BE174" s="1"/>
  <c r="GZ174" s="1"/>
  <c r="U177"/>
  <c r="BE177" s="1"/>
  <c r="GZ177" s="1"/>
  <c r="U178"/>
  <c r="BE178" s="1"/>
  <c r="GZ178" s="1"/>
  <c r="U179"/>
  <c r="BE179" s="1"/>
  <c r="GZ179" s="1"/>
  <c r="U180"/>
  <c r="BE180" s="1"/>
  <c r="GZ180" s="1"/>
  <c r="U181"/>
  <c r="BE181" s="1"/>
  <c r="GZ181" s="1"/>
  <c r="U182"/>
  <c r="BE182" s="1"/>
  <c r="GZ182" s="1"/>
  <c r="U183"/>
  <c r="BE183" s="1"/>
  <c r="GZ183" s="1"/>
  <c r="U184"/>
  <c r="BE184" s="1"/>
  <c r="GZ184" s="1"/>
  <c r="U185"/>
  <c r="BE185" s="1"/>
  <c r="GZ185" s="1"/>
  <c r="U186"/>
  <c r="BE186" s="1"/>
  <c r="GZ186" s="1"/>
  <c r="U187"/>
  <c r="BE187" s="1"/>
  <c r="GZ187" s="1"/>
  <c r="U188"/>
  <c r="BE188" s="1"/>
  <c r="GZ188" s="1"/>
  <c r="U189"/>
  <c r="BE189" s="1"/>
  <c r="GZ189" s="1"/>
  <c r="U190"/>
  <c r="BE190" s="1"/>
  <c r="GZ190" s="1"/>
  <c r="U191"/>
  <c r="BE191" s="1"/>
  <c r="GZ191" s="1"/>
  <c r="U192"/>
  <c r="BE192" s="1"/>
  <c r="GZ192" s="1"/>
  <c r="U193"/>
  <c r="BE193" s="1"/>
  <c r="GZ193" s="1"/>
  <c r="U194"/>
  <c r="BE194" s="1"/>
  <c r="GZ194" s="1"/>
  <c r="U195"/>
  <c r="BE195" s="1"/>
  <c r="GZ195" s="1"/>
  <c r="U196"/>
  <c r="BE196" s="1"/>
  <c r="GZ196" s="1"/>
  <c r="U197"/>
  <c r="BE197" s="1"/>
  <c r="GZ197" s="1"/>
  <c r="U198"/>
  <c r="BE198" s="1"/>
  <c r="GZ198" s="1"/>
  <c r="U199"/>
  <c r="BE199" s="1"/>
  <c r="GZ199" s="1"/>
  <c r="U200"/>
  <c r="BE200" s="1"/>
  <c r="GZ200" s="1"/>
  <c r="U201"/>
  <c r="BE201" s="1"/>
  <c r="GZ201" s="1"/>
  <c r="U202"/>
  <c r="BE202" s="1"/>
  <c r="GZ202" s="1"/>
  <c r="U203"/>
  <c r="BE203" s="1"/>
  <c r="GZ203" s="1"/>
  <c r="U204"/>
  <c r="BE204" s="1"/>
  <c r="GZ204" s="1"/>
  <c r="U205"/>
  <c r="BE205" s="1"/>
  <c r="GZ205" s="1"/>
  <c r="U206"/>
  <c r="BE206" s="1"/>
  <c r="GZ206" s="1"/>
  <c r="U207"/>
  <c r="BE207" s="1"/>
  <c r="GZ207" s="1"/>
  <c r="U208"/>
  <c r="BE208" s="1"/>
  <c r="GZ208" s="1"/>
  <c r="U209"/>
  <c r="BE209" s="1"/>
  <c r="GZ209" s="1"/>
  <c r="U210"/>
  <c r="BE210" s="1"/>
  <c r="GZ210" s="1"/>
  <c r="U211"/>
  <c r="BE211" s="1"/>
  <c r="GZ211" s="1"/>
  <c r="U212"/>
  <c r="BE212" s="1"/>
  <c r="GZ212" s="1"/>
  <c r="U213"/>
  <c r="BE213" s="1"/>
  <c r="GZ213" s="1"/>
  <c r="U214"/>
  <c r="BE214" s="1"/>
  <c r="GZ214" s="1"/>
  <c r="U215"/>
  <c r="BE215" s="1"/>
  <c r="GZ215" s="1"/>
  <c r="U216"/>
  <c r="BE216" s="1"/>
  <c r="GZ216" s="1"/>
  <c r="U217"/>
  <c r="BE217" s="1"/>
  <c r="GZ217" s="1"/>
  <c r="U218"/>
  <c r="BE218" s="1"/>
  <c r="GZ218" s="1"/>
  <c r="U219"/>
  <c r="BE219" s="1"/>
  <c r="GZ219" s="1"/>
  <c r="U220"/>
  <c r="BE220" s="1"/>
  <c r="GZ220" s="1"/>
  <c r="U221"/>
  <c r="BE221" s="1"/>
  <c r="GZ221" s="1"/>
  <c r="U222"/>
  <c r="BE222" s="1"/>
  <c r="GZ222" s="1"/>
  <c r="U223"/>
  <c r="BE223" s="1"/>
  <c r="GZ223" s="1"/>
  <c r="U224"/>
  <c r="BE224" s="1"/>
  <c r="GZ224" s="1"/>
  <c r="U225"/>
  <c r="BE225" s="1"/>
  <c r="GZ225" s="1"/>
  <c r="U226"/>
  <c r="BE226" s="1"/>
  <c r="GZ226" s="1"/>
  <c r="U227"/>
  <c r="BE227" s="1"/>
  <c r="GZ227" s="1"/>
  <c r="U228"/>
  <c r="BE228" s="1"/>
  <c r="GZ228" s="1"/>
  <c r="U229"/>
  <c r="BE229" s="1"/>
  <c r="GZ229" s="1"/>
  <c r="U230"/>
  <c r="BE230" s="1"/>
  <c r="GZ230" s="1"/>
  <c r="U231"/>
  <c r="BE231" s="1"/>
  <c r="GZ231" s="1"/>
  <c r="U232"/>
  <c r="BE232" s="1"/>
  <c r="GZ232" s="1"/>
  <c r="U233"/>
  <c r="BE233" s="1"/>
  <c r="GZ233" s="1"/>
  <c r="U234"/>
  <c r="BE234" s="1"/>
  <c r="GZ234" s="1"/>
  <c r="U235"/>
  <c r="BE235" s="1"/>
  <c r="GZ235" s="1"/>
  <c r="U236"/>
  <c r="BE236" s="1"/>
  <c r="GZ236" s="1"/>
  <c r="U237"/>
  <c r="BE237" s="1"/>
  <c r="GZ237" s="1"/>
  <c r="U238"/>
  <c r="BE238" s="1"/>
  <c r="GZ238" s="1"/>
  <c r="U239"/>
  <c r="BE239" s="1"/>
  <c r="GZ239" s="1"/>
  <c r="U240"/>
  <c r="BE240" s="1"/>
  <c r="GZ240" s="1"/>
  <c r="U241"/>
  <c r="BE241" s="1"/>
  <c r="GZ241" s="1"/>
  <c r="U242"/>
  <c r="BE242" s="1"/>
  <c r="GZ242" s="1"/>
  <c r="U243"/>
  <c r="BE243" s="1"/>
  <c r="GZ243" s="1"/>
  <c r="U244"/>
  <c r="BE244" s="1"/>
  <c r="GZ244" s="1"/>
  <c r="U245"/>
  <c r="BE245" s="1"/>
  <c r="GZ245" s="1"/>
  <c r="U246"/>
  <c r="BE246" s="1"/>
  <c r="GZ246" s="1"/>
  <c r="U247"/>
  <c r="BE247" s="1"/>
  <c r="GZ247" s="1"/>
  <c r="U248"/>
  <c r="BE248" s="1"/>
  <c r="GZ248" s="1"/>
  <c r="U249"/>
  <c r="BE249" s="1"/>
  <c r="GZ249" s="1"/>
  <c r="U250"/>
  <c r="BE250" s="1"/>
  <c r="GZ250" s="1"/>
  <c r="U251"/>
  <c r="BE251" s="1"/>
  <c r="GZ251" s="1"/>
  <c r="U252"/>
  <c r="BE252" s="1"/>
  <c r="GZ252" s="1"/>
  <c r="U253"/>
  <c r="BE253" s="1"/>
  <c r="GZ253" s="1"/>
  <c r="U254"/>
  <c r="BE254" s="1"/>
  <c r="GZ254" s="1"/>
  <c r="U255"/>
  <c r="BE255" s="1"/>
  <c r="GZ255" s="1"/>
  <c r="U256"/>
  <c r="BE256" s="1"/>
  <c r="GZ256" s="1"/>
  <c r="U257"/>
  <c r="BE257" s="1"/>
  <c r="GZ257" s="1"/>
  <c r="U258"/>
  <c r="BE258" s="1"/>
  <c r="GZ258" s="1"/>
  <c r="U259"/>
  <c r="BE259" s="1"/>
  <c r="GZ259" s="1"/>
  <c r="U260"/>
  <c r="BE260" s="1"/>
  <c r="GZ260" s="1"/>
  <c r="U261"/>
  <c r="BE261" s="1"/>
  <c r="GZ261" s="1"/>
  <c r="U262"/>
  <c r="BE262" s="1"/>
  <c r="GZ262" s="1"/>
  <c r="U263"/>
  <c r="BE263" s="1"/>
  <c r="GZ263" s="1"/>
  <c r="U264"/>
  <c r="BE264" s="1"/>
  <c r="GZ264" s="1"/>
  <c r="U265"/>
  <c r="BE265" s="1"/>
  <c r="GZ265" s="1"/>
  <c r="U266"/>
  <c r="BE266" s="1"/>
  <c r="GZ266" s="1"/>
  <c r="U267"/>
  <c r="BE267" s="1"/>
  <c r="GZ267" s="1"/>
  <c r="U268"/>
  <c r="BE268" s="1"/>
  <c r="GZ268" s="1"/>
  <c r="U269"/>
  <c r="BE269" s="1"/>
  <c r="GZ269" s="1"/>
  <c r="U270"/>
  <c r="BE270" s="1"/>
  <c r="GZ270" s="1"/>
  <c r="U271"/>
  <c r="BE271" s="1"/>
  <c r="GZ271" s="1"/>
  <c r="U272"/>
  <c r="BE272" s="1"/>
  <c r="GZ272" s="1"/>
  <c r="U273"/>
  <c r="BE273" s="1"/>
  <c r="GZ273" s="1"/>
  <c r="U274"/>
  <c r="BE274" s="1"/>
  <c r="GZ274" s="1"/>
  <c r="U275"/>
  <c r="BE275" s="1"/>
  <c r="GZ275" s="1"/>
  <c r="BH47" l="1"/>
  <c r="HC47" s="1"/>
  <c r="BH45"/>
  <c r="HC45" s="1"/>
  <c r="BH43"/>
  <c r="HC43" s="1"/>
  <c r="BH41"/>
  <c r="HC41" s="1"/>
  <c r="BH37"/>
  <c r="HC37" s="1"/>
  <c r="BH35"/>
  <c r="HC35" s="1"/>
  <c r="BH33"/>
  <c r="HC33" s="1"/>
  <c r="BH31"/>
  <c r="HC31" s="1"/>
  <c r="BH29"/>
  <c r="HC29" s="1"/>
  <c r="BH27"/>
  <c r="HC27" s="1"/>
  <c r="BH25"/>
  <c r="HC25" s="1"/>
  <c r="BH23"/>
  <c r="HC23" s="1"/>
  <c r="BH21"/>
  <c r="HC21" s="1"/>
  <c r="BH19"/>
  <c r="HC19" s="1"/>
  <c r="BH361"/>
  <c r="HC361" s="1"/>
  <c r="BH359"/>
  <c r="HC359" s="1"/>
  <c r="BH357"/>
  <c r="HC357" s="1"/>
  <c r="BH355"/>
  <c r="HC355" s="1"/>
  <c r="BH353"/>
  <c r="HC353" s="1"/>
  <c r="BH351"/>
  <c r="HC351" s="1"/>
  <c r="BH349"/>
  <c r="HC349" s="1"/>
  <c r="BH347"/>
  <c r="HC347" s="1"/>
  <c r="BH345"/>
  <c r="HC345" s="1"/>
  <c r="BH343"/>
  <c r="HC343" s="1"/>
  <c r="BH341"/>
  <c r="HC341" s="1"/>
  <c r="BH338"/>
  <c r="HC338" s="1"/>
  <c r="BH336"/>
  <c r="HC336" s="1"/>
  <c r="BH334"/>
  <c r="HC334" s="1"/>
  <c r="BH330"/>
  <c r="HC330" s="1"/>
  <c r="BH328"/>
  <c r="HC328" s="1"/>
  <c r="BH326"/>
  <c r="HC326" s="1"/>
  <c r="BH321"/>
  <c r="HC321" s="1"/>
  <c r="BH319"/>
  <c r="HC319" s="1"/>
  <c r="BH317"/>
  <c r="HC317" s="1"/>
  <c r="BH315"/>
  <c r="HC315" s="1"/>
  <c r="BH313"/>
  <c r="HC313" s="1"/>
  <c r="BH311"/>
  <c r="HC311" s="1"/>
  <c r="BH309"/>
  <c r="HC309" s="1"/>
  <c r="BH307"/>
  <c r="HC307" s="1"/>
  <c r="BH305"/>
  <c r="HC305" s="1"/>
  <c r="BH303"/>
  <c r="HC303" s="1"/>
  <c r="BH301"/>
  <c r="HC301" s="1"/>
  <c r="BH299"/>
  <c r="HC299" s="1"/>
  <c r="BH297"/>
  <c r="HC297" s="1"/>
  <c r="BH295"/>
  <c r="HC295" s="1"/>
  <c r="BH293"/>
  <c r="HC293" s="1"/>
  <c r="BH291"/>
  <c r="HC291" s="1"/>
  <c r="BH289"/>
  <c r="HC289" s="1"/>
  <c r="BH287"/>
  <c r="HC287" s="1"/>
  <c r="BH285"/>
  <c r="HC285" s="1"/>
  <c r="BH282"/>
  <c r="HC282" s="1"/>
  <c r="BH280"/>
  <c r="HC280" s="1"/>
  <c r="BH278"/>
  <c r="HC278" s="1"/>
  <c r="BH276"/>
  <c r="HC276" s="1"/>
  <c r="BH274"/>
  <c r="HC274" s="1"/>
  <c r="BH272"/>
  <c r="HC272" s="1"/>
  <c r="BH270"/>
  <c r="HC270" s="1"/>
  <c r="BH268"/>
  <c r="HC268" s="1"/>
  <c r="BH266"/>
  <c r="HC266" s="1"/>
  <c r="BH264"/>
  <c r="HC264" s="1"/>
  <c r="BH262"/>
  <c r="HC262" s="1"/>
  <c r="BH260"/>
  <c r="HC260" s="1"/>
  <c r="BH258"/>
  <c r="HC258" s="1"/>
  <c r="BH256"/>
  <c r="HC256" s="1"/>
  <c r="BH254"/>
  <c r="HC254" s="1"/>
  <c r="BH252"/>
  <c r="HC252" s="1"/>
  <c r="BH250"/>
  <c r="HC250" s="1"/>
  <c r="BH248"/>
  <c r="HC248" s="1"/>
  <c r="BH246"/>
  <c r="HC246" s="1"/>
  <c r="BH244"/>
  <c r="HC244" s="1"/>
  <c r="BH242"/>
  <c r="HC242" s="1"/>
  <c r="BH240"/>
  <c r="HC240" s="1"/>
  <c r="BH238"/>
  <c r="HC238" s="1"/>
  <c r="BH236"/>
  <c r="HC236" s="1"/>
  <c r="BH234"/>
  <c r="HC234" s="1"/>
  <c r="BH232"/>
  <c r="HC232" s="1"/>
  <c r="BH230"/>
  <c r="HC230" s="1"/>
  <c r="BH228"/>
  <c r="HC228" s="1"/>
  <c r="BH226"/>
  <c r="HC226" s="1"/>
  <c r="BH224"/>
  <c r="HC224" s="1"/>
  <c r="BH222"/>
  <c r="HC222" s="1"/>
  <c r="BH220"/>
  <c r="HC220" s="1"/>
  <c r="BH218"/>
  <c r="HC218" s="1"/>
  <c r="BH216"/>
  <c r="HC216" s="1"/>
  <c r="BH214"/>
  <c r="HC214" s="1"/>
  <c r="BH212"/>
  <c r="HC212" s="1"/>
  <c r="BH210"/>
  <c r="HC210" s="1"/>
  <c r="BH208"/>
  <c r="HC208" s="1"/>
  <c r="BH206"/>
  <c r="HC206" s="1"/>
  <c r="BH204"/>
  <c r="HC204" s="1"/>
  <c r="BH202"/>
  <c r="HC202" s="1"/>
  <c r="BH200"/>
  <c r="HC200" s="1"/>
  <c r="BH198"/>
  <c r="HC198" s="1"/>
  <c r="BH196"/>
  <c r="HC196" s="1"/>
  <c r="BH194"/>
  <c r="HC194" s="1"/>
  <c r="BH192"/>
  <c r="HC192" s="1"/>
  <c r="BH190"/>
  <c r="HC190" s="1"/>
  <c r="BH188"/>
  <c r="HC188" s="1"/>
  <c r="BH186"/>
  <c r="HC186" s="1"/>
  <c r="BH184"/>
  <c r="HC184" s="1"/>
  <c r="BH182"/>
  <c r="HC182" s="1"/>
  <c r="BH180"/>
  <c r="HC180" s="1"/>
  <c r="BH178"/>
  <c r="HC178" s="1"/>
  <c r="BH174"/>
  <c r="HC174" s="1"/>
  <c r="BH172"/>
  <c r="HC172" s="1"/>
  <c r="BH170"/>
  <c r="HC170" s="1"/>
  <c r="BH168"/>
  <c r="HC168" s="1"/>
  <c r="BH166"/>
  <c r="HC166" s="1"/>
  <c r="BH164"/>
  <c r="HC164" s="1"/>
  <c r="BH162"/>
  <c r="HC162" s="1"/>
  <c r="BH160"/>
  <c r="HC160" s="1"/>
  <c r="BH158"/>
  <c r="HC158" s="1"/>
  <c r="BH156"/>
  <c r="HC156" s="1"/>
  <c r="BH154"/>
  <c r="HC154" s="1"/>
  <c r="BH152"/>
  <c r="HC152" s="1"/>
  <c r="BH150"/>
  <c r="HC150" s="1"/>
  <c r="BH143"/>
  <c r="HC143" s="1"/>
  <c r="HD143" s="1"/>
  <c r="BH141"/>
  <c r="HC141" s="1"/>
  <c r="BH139"/>
  <c r="HC139" s="1"/>
  <c r="BH136"/>
  <c r="HC136" s="1"/>
  <c r="HD136" s="1"/>
  <c r="BH134"/>
  <c r="HC134" s="1"/>
  <c r="BH132"/>
  <c r="HC132" s="1"/>
  <c r="BH129"/>
  <c r="HC129" s="1"/>
  <c r="HD129" s="1"/>
  <c r="BH124"/>
  <c r="HC124" s="1"/>
  <c r="HD124" s="1"/>
  <c r="BH122"/>
  <c r="HC122" s="1"/>
  <c r="BH120"/>
  <c r="HC120" s="1"/>
  <c r="BH118"/>
  <c r="HC118" s="1"/>
  <c r="BH116"/>
  <c r="HC116" s="1"/>
  <c r="BH114"/>
  <c r="HC114" s="1"/>
  <c r="BH112"/>
  <c r="HC112" s="1"/>
  <c r="BH110"/>
  <c r="HC110" s="1"/>
  <c r="BH108"/>
  <c r="HC108" s="1"/>
  <c r="BH106"/>
  <c r="HC106" s="1"/>
  <c r="BH104"/>
  <c r="HC104" s="1"/>
  <c r="BH102"/>
  <c r="HC102" s="1"/>
  <c r="BH100"/>
  <c r="HC100" s="1"/>
  <c r="BH98"/>
  <c r="HC98" s="1"/>
  <c r="BH96"/>
  <c r="HC96" s="1"/>
  <c r="BH94"/>
  <c r="HC94" s="1"/>
  <c r="BH92"/>
  <c r="HC92" s="1"/>
  <c r="BH90"/>
  <c r="HC90" s="1"/>
  <c r="BH88"/>
  <c r="HC88" s="1"/>
  <c r="BH86"/>
  <c r="HC86" s="1"/>
  <c r="BH83"/>
  <c r="HC83" s="1"/>
  <c r="BH81"/>
  <c r="HC81" s="1"/>
  <c r="BH79"/>
  <c r="HC79" s="1"/>
  <c r="BH77"/>
  <c r="HC77" s="1"/>
  <c r="BH75"/>
  <c r="HC75" s="1"/>
  <c r="BH73"/>
  <c r="HC73" s="1"/>
  <c r="BH71"/>
  <c r="HC71" s="1"/>
  <c r="BH68"/>
  <c r="HC68" s="1"/>
  <c r="BH66"/>
  <c r="HC66" s="1"/>
  <c r="BH64"/>
  <c r="HC64" s="1"/>
  <c r="BH62"/>
  <c r="HC62" s="1"/>
  <c r="BH60"/>
  <c r="HC60" s="1"/>
  <c r="BH58"/>
  <c r="HC58" s="1"/>
  <c r="BH56"/>
  <c r="HC56" s="1"/>
  <c r="BH54"/>
  <c r="HC54" s="1"/>
  <c r="BH52"/>
  <c r="HC52" s="1"/>
  <c r="BH50"/>
  <c r="HC50" s="1"/>
  <c r="BH48"/>
  <c r="HC48" s="1"/>
  <c r="BH46"/>
  <c r="HC46" s="1"/>
  <c r="BH44"/>
  <c r="HC44" s="1"/>
  <c r="BH42"/>
  <c r="HC42" s="1"/>
  <c r="BH40"/>
  <c r="HC40" s="1"/>
  <c r="BH36"/>
  <c r="HC36" s="1"/>
  <c r="BH34"/>
  <c r="HC34" s="1"/>
  <c r="BH32"/>
  <c r="HC32" s="1"/>
  <c r="BH30"/>
  <c r="HC30" s="1"/>
  <c r="BH28"/>
  <c r="HC28" s="1"/>
  <c r="BH26"/>
  <c r="HC26" s="1"/>
  <c r="BH24"/>
  <c r="HC24" s="1"/>
  <c r="BH22"/>
  <c r="HC22" s="1"/>
  <c r="BH20"/>
  <c r="HC20" s="1"/>
  <c r="BH18"/>
  <c r="HC18" s="1"/>
  <c r="BH362"/>
  <c r="HC362" s="1"/>
  <c r="BH360"/>
  <c r="HC360" s="1"/>
  <c r="BH358"/>
  <c r="HC358" s="1"/>
  <c r="BH356"/>
  <c r="HC356" s="1"/>
  <c r="BH354"/>
  <c r="HC354" s="1"/>
  <c r="BH352"/>
  <c r="HC352" s="1"/>
  <c r="BH350"/>
  <c r="HC350" s="1"/>
  <c r="BH348"/>
  <c r="HC348" s="1"/>
  <c r="BH346"/>
  <c r="HC346" s="1"/>
  <c r="BH344"/>
  <c r="HC344" s="1"/>
  <c r="BH342"/>
  <c r="HC342" s="1"/>
  <c r="BH340"/>
  <c r="HC340" s="1"/>
  <c r="BH337"/>
  <c r="HC337" s="1"/>
  <c r="BH335"/>
  <c r="HC335" s="1"/>
  <c r="BH331"/>
  <c r="HC331" s="1"/>
  <c r="BH329"/>
  <c r="HC329" s="1"/>
  <c r="BH327"/>
  <c r="HC327" s="1"/>
  <c r="BH323"/>
  <c r="HC323" s="1"/>
  <c r="BH320"/>
  <c r="HC320" s="1"/>
  <c r="BH318"/>
  <c r="HC318" s="1"/>
  <c r="BH316"/>
  <c r="HC316" s="1"/>
  <c r="BH314"/>
  <c r="HC314" s="1"/>
  <c r="BH312"/>
  <c r="HC312" s="1"/>
  <c r="BH310"/>
  <c r="HC310" s="1"/>
  <c r="BH308"/>
  <c r="HC308" s="1"/>
  <c r="BH306"/>
  <c r="HC306" s="1"/>
  <c r="BH304"/>
  <c r="HC304" s="1"/>
  <c r="BH302"/>
  <c r="HC302" s="1"/>
  <c r="BH300"/>
  <c r="HC300" s="1"/>
  <c r="BH298"/>
  <c r="HC298" s="1"/>
  <c r="BH296"/>
  <c r="HC296" s="1"/>
  <c r="BH294"/>
  <c r="HC294" s="1"/>
  <c r="BH292"/>
  <c r="HC292" s="1"/>
  <c r="BH290"/>
  <c r="HC290" s="1"/>
  <c r="BH288"/>
  <c r="HC288" s="1"/>
  <c r="BH286"/>
  <c r="HC286" s="1"/>
  <c r="BH284"/>
  <c r="HC284" s="1"/>
  <c r="BH281"/>
  <c r="HC281" s="1"/>
  <c r="BH279"/>
  <c r="HC279" s="1"/>
  <c r="BH277"/>
  <c r="HC277" s="1"/>
  <c r="BH275"/>
  <c r="HC275" s="1"/>
  <c r="BH273"/>
  <c r="HC273" s="1"/>
  <c r="BH271"/>
  <c r="HC271" s="1"/>
  <c r="BH269"/>
  <c r="HC269" s="1"/>
  <c r="BH267"/>
  <c r="HC267" s="1"/>
  <c r="BH265"/>
  <c r="HC265" s="1"/>
  <c r="BH263"/>
  <c r="HC263" s="1"/>
  <c r="BH261"/>
  <c r="HC261" s="1"/>
  <c r="BH259"/>
  <c r="HC259" s="1"/>
  <c r="BH257"/>
  <c r="HC257" s="1"/>
  <c r="BH255"/>
  <c r="HC255" s="1"/>
  <c r="BH253"/>
  <c r="HC253" s="1"/>
  <c r="BH251"/>
  <c r="HC251" s="1"/>
  <c r="BH249"/>
  <c r="HC249" s="1"/>
  <c r="BH247"/>
  <c r="HC247" s="1"/>
  <c r="BH245"/>
  <c r="HC245" s="1"/>
  <c r="BH243"/>
  <c r="HC243" s="1"/>
  <c r="BH241"/>
  <c r="HC241" s="1"/>
  <c r="BH239"/>
  <c r="HC239" s="1"/>
  <c r="BH237"/>
  <c r="HC237" s="1"/>
  <c r="BH235"/>
  <c r="HC235" s="1"/>
  <c r="BH233"/>
  <c r="HC233" s="1"/>
  <c r="BH231"/>
  <c r="HC231" s="1"/>
  <c r="BH229"/>
  <c r="HC229" s="1"/>
  <c r="BH227"/>
  <c r="HC227" s="1"/>
  <c r="BH225"/>
  <c r="HC225" s="1"/>
  <c r="BH223"/>
  <c r="HC223" s="1"/>
  <c r="BH221"/>
  <c r="HC221" s="1"/>
  <c r="BH219"/>
  <c r="HC219" s="1"/>
  <c r="BH217"/>
  <c r="HC217" s="1"/>
  <c r="BH215"/>
  <c r="HC215" s="1"/>
  <c r="BH213"/>
  <c r="HC213" s="1"/>
  <c r="BH211"/>
  <c r="HC211" s="1"/>
  <c r="BH209"/>
  <c r="HC209" s="1"/>
  <c r="BH207"/>
  <c r="HC207" s="1"/>
  <c r="BH205"/>
  <c r="HC205" s="1"/>
  <c r="BH203"/>
  <c r="HC203" s="1"/>
  <c r="BH201"/>
  <c r="HC201" s="1"/>
  <c r="BH199"/>
  <c r="HC199" s="1"/>
  <c r="BH197"/>
  <c r="HC197" s="1"/>
  <c r="BH195"/>
  <c r="HC195" s="1"/>
  <c r="BH193"/>
  <c r="HC193" s="1"/>
  <c r="BH191"/>
  <c r="HC191" s="1"/>
  <c r="BH189"/>
  <c r="HC189" s="1"/>
  <c r="BH187"/>
  <c r="HC187" s="1"/>
  <c r="BH185"/>
  <c r="HC185" s="1"/>
  <c r="BH183"/>
  <c r="HC183" s="1"/>
  <c r="BH181"/>
  <c r="HC181" s="1"/>
  <c r="BH179"/>
  <c r="HC179" s="1"/>
  <c r="BH177"/>
  <c r="HC177" s="1"/>
  <c r="BH173"/>
  <c r="HC173" s="1"/>
  <c r="BH171"/>
  <c r="HC171" s="1"/>
  <c r="BH169"/>
  <c r="HC169" s="1"/>
  <c r="BH167"/>
  <c r="HC167" s="1"/>
  <c r="BH165"/>
  <c r="HC165" s="1"/>
  <c r="BH163"/>
  <c r="HC163" s="1"/>
  <c r="BH161"/>
  <c r="HC161" s="1"/>
  <c r="BH159"/>
  <c r="HC159" s="1"/>
  <c r="BH157"/>
  <c r="HC157" s="1"/>
  <c r="BH155"/>
  <c r="HC155" s="1"/>
  <c r="BH153"/>
  <c r="HC153" s="1"/>
  <c r="BH151"/>
  <c r="HC151" s="1"/>
  <c r="BH149"/>
  <c r="HC149" s="1"/>
  <c r="BH144"/>
  <c r="HC144" s="1"/>
  <c r="HD144" s="1"/>
  <c r="BH142"/>
  <c r="HC142" s="1"/>
  <c r="HD142" s="1"/>
  <c r="BH140"/>
  <c r="HC140" s="1"/>
  <c r="BH137"/>
  <c r="HC137" s="1"/>
  <c r="HD137" s="1"/>
  <c r="BH135"/>
  <c r="HC135" s="1"/>
  <c r="HD135" s="1"/>
  <c r="BH133"/>
  <c r="HC133" s="1"/>
  <c r="BH131"/>
  <c r="HC131" s="1"/>
  <c r="BH125"/>
  <c r="HC125" s="1"/>
  <c r="HD125" s="1"/>
  <c r="BH123"/>
  <c r="HC123" s="1"/>
  <c r="BH121"/>
  <c r="HC121" s="1"/>
  <c r="BH119"/>
  <c r="HC119" s="1"/>
  <c r="BH117"/>
  <c r="HC117" s="1"/>
  <c r="BH115"/>
  <c r="HC115" s="1"/>
  <c r="BH113"/>
  <c r="HC113" s="1"/>
  <c r="BH111"/>
  <c r="HC111" s="1"/>
  <c r="BH109"/>
  <c r="HC109" s="1"/>
  <c r="BH107"/>
  <c r="HC107" s="1"/>
  <c r="BH105"/>
  <c r="HC105" s="1"/>
  <c r="BH103"/>
  <c r="HC103" s="1"/>
  <c r="BH101"/>
  <c r="HC101" s="1"/>
  <c r="BH99"/>
  <c r="HC99" s="1"/>
  <c r="BH97"/>
  <c r="HC97" s="1"/>
  <c r="BH95"/>
  <c r="HC95" s="1"/>
  <c r="BH93"/>
  <c r="HC93" s="1"/>
  <c r="BH91"/>
  <c r="HC91" s="1"/>
  <c r="BH89"/>
  <c r="HC89" s="1"/>
  <c r="BH87"/>
  <c r="HC87" s="1"/>
  <c r="BH85"/>
  <c r="HC85" s="1"/>
  <c r="BH82"/>
  <c r="HC82" s="1"/>
  <c r="BH80"/>
  <c r="HC80" s="1"/>
  <c r="BH78"/>
  <c r="HC78" s="1"/>
  <c r="BH76"/>
  <c r="HC76" s="1"/>
  <c r="BH74"/>
  <c r="HC74" s="1"/>
  <c r="BH72"/>
  <c r="HC72" s="1"/>
  <c r="BH69"/>
  <c r="HC69" s="1"/>
  <c r="BH67"/>
  <c r="HC67" s="1"/>
  <c r="BH65"/>
  <c r="HC65" s="1"/>
  <c r="BH63"/>
  <c r="HC63" s="1"/>
  <c r="BH61"/>
  <c r="HC61" s="1"/>
  <c r="BH59"/>
  <c r="HC59" s="1"/>
  <c r="BH57"/>
  <c r="HC57" s="1"/>
  <c r="BH55"/>
  <c r="HC55" s="1"/>
  <c r="BH53"/>
  <c r="HC53" s="1"/>
  <c r="BH51"/>
  <c r="HC51" s="1"/>
  <c r="BH49"/>
  <c r="HC49" s="1"/>
  <c r="BH145"/>
  <c r="HC145" s="1"/>
  <c r="HD145" s="1"/>
  <c r="BH14"/>
  <c r="HC14" s="1"/>
  <c r="HD14" s="1"/>
  <c r="BH445"/>
  <c r="HC445" s="1"/>
  <c r="BH443"/>
  <c r="HC443" s="1"/>
  <c r="BH441"/>
  <c r="HC441" s="1"/>
  <c r="BH439"/>
  <c r="HC439" s="1"/>
  <c r="BH437"/>
  <c r="HC437" s="1"/>
  <c r="BH435"/>
  <c r="HC435" s="1"/>
  <c r="BH433"/>
  <c r="HC433" s="1"/>
  <c r="BH431"/>
  <c r="HC431" s="1"/>
  <c r="BH429"/>
  <c r="HC429" s="1"/>
  <c r="BH427"/>
  <c r="HC427" s="1"/>
  <c r="BH425"/>
  <c r="HC425" s="1"/>
  <c r="BH423"/>
  <c r="HC423" s="1"/>
  <c r="BH421"/>
  <c r="HC421" s="1"/>
  <c r="BH419"/>
  <c r="HC419" s="1"/>
  <c r="BH417"/>
  <c r="HC417" s="1"/>
  <c r="BH415"/>
  <c r="HC415" s="1"/>
  <c r="BH413"/>
  <c r="HC413" s="1"/>
  <c r="BH411"/>
  <c r="HC411" s="1"/>
  <c r="BH409"/>
  <c r="HC409" s="1"/>
  <c r="BH407"/>
  <c r="HC407" s="1"/>
  <c r="BH405"/>
  <c r="HC405" s="1"/>
  <c r="BH403"/>
  <c r="HC403" s="1"/>
  <c r="BH401"/>
  <c r="HC401" s="1"/>
  <c r="BH399"/>
  <c r="HC399" s="1"/>
  <c r="BH397"/>
  <c r="HC397" s="1"/>
  <c r="BH395"/>
  <c r="HC395" s="1"/>
  <c r="BH393"/>
  <c r="HC393" s="1"/>
  <c r="BH391"/>
  <c r="HC391" s="1"/>
  <c r="BH389"/>
  <c r="HC389" s="1"/>
  <c r="BH387"/>
  <c r="HC387" s="1"/>
  <c r="BH385"/>
  <c r="HC385" s="1"/>
  <c r="BH383"/>
  <c r="HC383" s="1"/>
  <c r="BH381"/>
  <c r="HC381" s="1"/>
  <c r="BH379"/>
  <c r="HC379" s="1"/>
  <c r="BH377"/>
  <c r="HC377" s="1"/>
  <c r="BH375"/>
  <c r="HC375" s="1"/>
  <c r="BH373"/>
  <c r="HC373" s="1"/>
  <c r="BH371"/>
  <c r="HC371" s="1"/>
  <c r="BH369"/>
  <c r="HC369" s="1"/>
  <c r="BH367"/>
  <c r="HC367" s="1"/>
  <c r="BH365"/>
  <c r="HC365" s="1"/>
  <c r="BH363"/>
  <c r="HC363" s="1"/>
  <c r="BH446"/>
  <c r="HC446" s="1"/>
  <c r="BH444"/>
  <c r="HC444" s="1"/>
  <c r="BH442"/>
  <c r="HC442" s="1"/>
  <c r="BH440"/>
  <c r="HC440" s="1"/>
  <c r="BH438"/>
  <c r="HC438" s="1"/>
  <c r="BH436"/>
  <c r="HC436" s="1"/>
  <c r="BH434"/>
  <c r="HC434" s="1"/>
  <c r="BH432"/>
  <c r="HC432" s="1"/>
  <c r="BH430"/>
  <c r="HC430" s="1"/>
  <c r="BH428"/>
  <c r="HC428" s="1"/>
  <c r="BH426"/>
  <c r="HC426" s="1"/>
  <c r="BH424"/>
  <c r="HC424" s="1"/>
  <c r="BH422"/>
  <c r="HC422" s="1"/>
  <c r="BH420"/>
  <c r="HC420" s="1"/>
  <c r="BH418"/>
  <c r="HC418" s="1"/>
  <c r="BH416"/>
  <c r="HC416" s="1"/>
  <c r="BH414"/>
  <c r="HC414" s="1"/>
  <c r="BH412"/>
  <c r="HC412" s="1"/>
  <c r="BH410"/>
  <c r="HC410" s="1"/>
  <c r="BH408"/>
  <c r="HC408" s="1"/>
  <c r="BH406"/>
  <c r="HC406" s="1"/>
  <c r="BH404"/>
  <c r="HC404" s="1"/>
  <c r="BH402"/>
  <c r="HC402" s="1"/>
  <c r="BH400"/>
  <c r="HC400" s="1"/>
  <c r="BH398"/>
  <c r="HC398" s="1"/>
  <c r="BH396"/>
  <c r="HC396" s="1"/>
  <c r="BH394"/>
  <c r="HC394" s="1"/>
  <c r="BH392"/>
  <c r="HC392" s="1"/>
  <c r="BH390"/>
  <c r="HC390" s="1"/>
  <c r="BH388"/>
  <c r="HC388" s="1"/>
  <c r="BH386"/>
  <c r="HC386" s="1"/>
  <c r="BH384"/>
  <c r="HC384" s="1"/>
  <c r="BH382"/>
  <c r="HC382" s="1"/>
  <c r="BH380"/>
  <c r="HC380" s="1"/>
  <c r="BH378"/>
  <c r="HC378" s="1"/>
  <c r="BH376"/>
  <c r="HC376" s="1"/>
  <c r="BH374"/>
  <c r="HC374" s="1"/>
  <c r="BH372"/>
  <c r="HC372" s="1"/>
  <c r="BH370"/>
  <c r="HC370" s="1"/>
  <c r="BH368"/>
  <c r="HC368" s="1"/>
  <c r="BH366"/>
  <c r="HC366" s="1"/>
  <c r="BH364"/>
  <c r="HC364" s="1"/>
  <c r="Y272"/>
  <c r="Y268"/>
  <c r="Y264"/>
  <c r="Y260"/>
  <c r="Y256"/>
  <c r="Y252"/>
  <c r="Y248"/>
  <c r="Y244"/>
  <c r="Y240"/>
  <c r="Y236"/>
  <c r="Y232"/>
  <c r="Y228"/>
  <c r="Y224"/>
  <c r="Y220"/>
  <c r="Y216"/>
  <c r="Y212"/>
  <c r="Y208"/>
  <c r="Y274"/>
  <c r="Y270"/>
  <c r="Y266"/>
  <c r="Y262"/>
  <c r="Y258"/>
  <c r="Y254"/>
  <c r="Y250"/>
  <c r="Y246"/>
  <c r="Y242"/>
  <c r="Y238"/>
  <c r="Y234"/>
  <c r="Y230"/>
  <c r="Y226"/>
  <c r="Y222"/>
  <c r="Y218"/>
  <c r="Y214"/>
  <c r="Y210"/>
  <c r="Y204"/>
  <c r="Y275"/>
  <c r="Y273"/>
  <c r="Y271"/>
  <c r="Y269"/>
  <c r="Y267"/>
  <c r="Y265"/>
  <c r="Y263"/>
  <c r="Y261"/>
  <c r="Y259"/>
  <c r="Y257"/>
  <c r="Y255"/>
  <c r="Y253"/>
  <c r="Y251"/>
  <c r="Y249"/>
  <c r="Y247"/>
  <c r="Y245"/>
  <c r="Y243"/>
  <c r="Y241"/>
  <c r="Y239"/>
  <c r="Y237"/>
  <c r="Y235"/>
  <c r="Y233"/>
  <c r="Y231"/>
  <c r="Y229"/>
  <c r="Y227"/>
  <c r="Y225"/>
  <c r="Y223"/>
  <c r="Y221"/>
  <c r="Y219"/>
  <c r="Y217"/>
  <c r="Y215"/>
  <c r="Y213"/>
  <c r="Y211"/>
  <c r="Y209"/>
  <c r="Y207"/>
  <c r="Y205"/>
  <c r="Y203"/>
  <c r="Y201"/>
  <c r="Y199"/>
  <c r="Y197"/>
  <c r="Y195"/>
  <c r="Y193"/>
  <c r="Y191"/>
  <c r="Y189"/>
  <c r="Y187"/>
  <c r="Y185"/>
  <c r="Y183"/>
  <c r="Y181"/>
  <c r="Y179"/>
  <c r="Y177"/>
  <c r="Y173"/>
  <c r="Y171"/>
  <c r="Y169"/>
  <c r="Y167"/>
  <c r="Y165"/>
  <c r="Y163"/>
  <c r="Y161"/>
  <c r="Y159"/>
  <c r="Y157"/>
  <c r="Y155"/>
  <c r="Y153"/>
  <c r="Y151"/>
  <c r="Y149"/>
  <c r="Y135"/>
  <c r="Y133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2"/>
  <c r="Y80"/>
  <c r="Y76"/>
  <c r="Y74"/>
  <c r="Y72"/>
  <c r="Y69"/>
  <c r="Y67"/>
  <c r="Y65"/>
  <c r="Y63"/>
  <c r="Y61"/>
  <c r="Y59"/>
  <c r="Y57"/>
  <c r="Y55"/>
  <c r="Y53"/>
  <c r="Y51"/>
  <c r="Y49"/>
  <c r="Y47"/>
  <c r="Y45"/>
  <c r="Y43"/>
  <c r="Y41"/>
  <c r="Y37"/>
  <c r="Y35"/>
  <c r="Y33"/>
  <c r="Y31"/>
  <c r="Y29"/>
  <c r="Y27"/>
  <c r="Y25"/>
  <c r="Y23"/>
  <c r="Y21"/>
  <c r="Y19"/>
  <c r="Y446"/>
  <c r="Y444"/>
  <c r="Y442"/>
  <c r="Y440"/>
  <c r="Y438"/>
  <c r="Y436"/>
  <c r="Y434"/>
  <c r="Y432"/>
  <c r="Y430"/>
  <c r="Y428"/>
  <c r="Y426"/>
  <c r="Y424"/>
  <c r="Y422"/>
  <c r="Y420"/>
  <c r="Y418"/>
  <c r="Y416"/>
  <c r="Y414"/>
  <c r="Y412"/>
  <c r="Y410"/>
  <c r="Y408"/>
  <c r="Y406"/>
  <c r="Y404"/>
  <c r="Y402"/>
  <c r="Y400"/>
  <c r="Y398"/>
  <c r="Y396"/>
  <c r="Y394"/>
  <c r="Y392"/>
  <c r="Y390"/>
  <c r="Y388"/>
  <c r="Y386"/>
  <c r="Y384"/>
  <c r="Y382"/>
  <c r="Y380"/>
  <c r="Y378"/>
  <c r="Y376"/>
  <c r="Y374"/>
  <c r="Y372"/>
  <c r="Y370"/>
  <c r="Y368"/>
  <c r="Y366"/>
  <c r="Y364"/>
  <c r="Y362"/>
  <c r="Y360"/>
  <c r="Y358"/>
  <c r="Y356"/>
  <c r="Y354"/>
  <c r="Y352"/>
  <c r="Y350"/>
  <c r="Y348"/>
  <c r="Y346"/>
  <c r="Y344"/>
  <c r="Y342"/>
  <c r="Y340"/>
  <c r="Y337"/>
  <c r="Y335"/>
  <c r="Y331"/>
  <c r="Y329"/>
  <c r="Y327"/>
  <c r="Y323"/>
  <c r="Y320"/>
  <c r="Y318"/>
  <c r="Y316"/>
  <c r="Y314"/>
  <c r="Y312"/>
  <c r="Y310"/>
  <c r="Y308"/>
  <c r="Y306"/>
  <c r="Y304"/>
  <c r="Y302"/>
  <c r="Y300"/>
  <c r="Y298"/>
  <c r="Y296"/>
  <c r="Y294"/>
  <c r="Y292"/>
  <c r="Y290"/>
  <c r="Y288"/>
  <c r="Y286"/>
  <c r="Y284"/>
  <c r="Y281"/>
  <c r="Y279"/>
  <c r="Y277"/>
  <c r="Y18"/>
  <c r="Y79"/>
  <c r="Y136"/>
  <c r="Y139"/>
  <c r="Y131"/>
  <c r="Y125"/>
  <c r="Y145"/>
  <c r="Y143"/>
  <c r="X13"/>
  <c r="X26"/>
  <c r="X20"/>
  <c r="X286"/>
  <c r="X263"/>
  <c r="X167"/>
  <c r="X163"/>
  <c r="X151"/>
  <c r="X123"/>
  <c r="X51"/>
  <c r="Y206"/>
  <c r="Y202"/>
  <c r="Y200"/>
  <c r="Y198"/>
  <c r="Y196"/>
  <c r="Y194"/>
  <c r="Y192"/>
  <c r="Y190"/>
  <c r="Y188"/>
  <c r="Y186"/>
  <c r="Y184"/>
  <c r="Y182"/>
  <c r="Y180"/>
  <c r="Y178"/>
  <c r="Y174"/>
  <c r="Y172"/>
  <c r="Y170"/>
  <c r="Y168"/>
  <c r="Y166"/>
  <c r="Y164"/>
  <c r="Y162"/>
  <c r="Y160"/>
  <c r="Y158"/>
  <c r="Y156"/>
  <c r="Y154"/>
  <c r="Y152"/>
  <c r="Y150"/>
  <c r="Y141"/>
  <c r="Y134"/>
  <c r="Y132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3"/>
  <c r="Y81"/>
  <c r="Y77"/>
  <c r="Y75"/>
  <c r="Y73"/>
  <c r="Y71"/>
  <c r="Y68"/>
  <c r="Y66"/>
  <c r="Y64"/>
  <c r="Y62"/>
  <c r="Y60"/>
  <c r="Y58"/>
  <c r="Y56"/>
  <c r="Y54"/>
  <c r="Y52"/>
  <c r="Y50"/>
  <c r="Y48"/>
  <c r="Y46"/>
  <c r="Y44"/>
  <c r="Y42"/>
  <c r="Y40"/>
  <c r="Y36"/>
  <c r="Y34"/>
  <c r="Y32"/>
  <c r="Y30"/>
  <c r="Y28"/>
  <c r="Y26"/>
  <c r="Y24"/>
  <c r="Y22"/>
  <c r="Y20"/>
  <c r="GZ13"/>
  <c r="Y13"/>
  <c r="Y445"/>
  <c r="Y443"/>
  <c r="Y441"/>
  <c r="Y439"/>
  <c r="Y437"/>
  <c r="Y435"/>
  <c r="Y433"/>
  <c r="Y431"/>
  <c r="Y429"/>
  <c r="Y427"/>
  <c r="Y425"/>
  <c r="Y423"/>
  <c r="Y421"/>
  <c r="Y419"/>
  <c r="Y417"/>
  <c r="Y415"/>
  <c r="Y413"/>
  <c r="Y411"/>
  <c r="Y409"/>
  <c r="Y407"/>
  <c r="Y405"/>
  <c r="Y403"/>
  <c r="Y401"/>
  <c r="Y399"/>
  <c r="Y397"/>
  <c r="Y395"/>
  <c r="Y393"/>
  <c r="Y391"/>
  <c r="Y389"/>
  <c r="Y387"/>
  <c r="Y385"/>
  <c r="Y383"/>
  <c r="Y381"/>
  <c r="Y379"/>
  <c r="Y377"/>
  <c r="Y375"/>
  <c r="Y373"/>
  <c r="Y371"/>
  <c r="Y369"/>
  <c r="Y367"/>
  <c r="Y365"/>
  <c r="Y363"/>
  <c r="Y361"/>
  <c r="Y359"/>
  <c r="Y357"/>
  <c r="Y355"/>
  <c r="Y353"/>
  <c r="Y351"/>
  <c r="Y349"/>
  <c r="Y347"/>
  <c r="Y345"/>
  <c r="Y343"/>
  <c r="Y341"/>
  <c r="Y338"/>
  <c r="Y336"/>
  <c r="Y334"/>
  <c r="Y330"/>
  <c r="Y328"/>
  <c r="Y326"/>
  <c r="Y321"/>
  <c r="Y319"/>
  <c r="Y317"/>
  <c r="Y315"/>
  <c r="Y313"/>
  <c r="Y311"/>
  <c r="Y309"/>
  <c r="Y307"/>
  <c r="Y305"/>
  <c r="Y303"/>
  <c r="Y301"/>
  <c r="Y299"/>
  <c r="Y297"/>
  <c r="Y295"/>
  <c r="Y293"/>
  <c r="Y291"/>
  <c r="Y289"/>
  <c r="Y287"/>
  <c r="Y285"/>
  <c r="Y282"/>
  <c r="Y280"/>
  <c r="Y278"/>
  <c r="Y276"/>
  <c r="Y14"/>
  <c r="Y78"/>
  <c r="Y140"/>
  <c r="Y137"/>
  <c r="Y129"/>
  <c r="Y124"/>
  <c r="Y144"/>
  <c r="Y142"/>
  <c r="X47"/>
  <c r="X19"/>
  <c r="X349"/>
  <c r="X313"/>
  <c r="X311"/>
  <c r="X295"/>
  <c r="X272"/>
  <c r="X264"/>
  <c r="X260"/>
  <c r="X224"/>
  <c r="X212"/>
  <c r="X206"/>
  <c r="X156"/>
  <c r="X154"/>
  <c r="X141"/>
  <c r="X54"/>
  <c r="X52"/>
  <c r="BU169" i="22"/>
  <c r="BW169" s="1"/>
  <c r="BT169"/>
  <c r="BR169"/>
  <c r="BQ169"/>
  <c r="BU153"/>
  <c r="BW153" s="1"/>
  <c r="BT153"/>
  <c r="BR153"/>
  <c r="BV153" s="1"/>
  <c r="BQ153"/>
  <c r="BU137"/>
  <c r="BW137" s="1"/>
  <c r="BT137"/>
  <c r="BR137"/>
  <c r="BQ137"/>
  <c r="BS121"/>
  <c r="BS171" s="1"/>
  <c r="BU120"/>
  <c r="BW120" s="1"/>
  <c r="BT120"/>
  <c r="BR120"/>
  <c r="BQ120"/>
  <c r="BU88"/>
  <c r="BW88" s="1"/>
  <c r="BT88"/>
  <c r="BR88"/>
  <c r="BQ88"/>
  <c r="BU72"/>
  <c r="BW72" s="1"/>
  <c r="BT72"/>
  <c r="BR72"/>
  <c r="BQ72"/>
  <c r="BU56"/>
  <c r="BT56"/>
  <c r="BR56"/>
  <c r="BQ56"/>
  <c r="BU40"/>
  <c r="BW40" s="1"/>
  <c r="BT40"/>
  <c r="BR40"/>
  <c r="BR121" s="1"/>
  <c r="BQ40"/>
  <c r="BQ121" s="1"/>
  <c r="BU24"/>
  <c r="BW24" s="1"/>
  <c r="BT24"/>
  <c r="BR24"/>
  <c r="BQ24"/>
  <c r="BF169"/>
  <c r="BE169"/>
  <c r="BC169"/>
  <c r="BB169"/>
  <c r="BF153"/>
  <c r="BH153" s="1"/>
  <c r="BE153"/>
  <c r="BC153"/>
  <c r="BB153"/>
  <c r="BF137"/>
  <c r="BH137" s="1"/>
  <c r="BE137"/>
  <c r="BC137"/>
  <c r="BB137"/>
  <c r="BD121"/>
  <c r="BD171" s="1"/>
  <c r="BF120"/>
  <c r="BH120" s="1"/>
  <c r="BE120"/>
  <c r="BC120"/>
  <c r="BB120"/>
  <c r="BF88"/>
  <c r="BH88" s="1"/>
  <c r="BE88"/>
  <c r="BC88"/>
  <c r="BB88"/>
  <c r="BF72"/>
  <c r="BH72" s="1"/>
  <c r="BE72"/>
  <c r="BC72"/>
  <c r="BB72"/>
  <c r="BF56"/>
  <c r="BH56" s="1"/>
  <c r="BE56"/>
  <c r="BC56"/>
  <c r="BB56"/>
  <c r="BF40"/>
  <c r="BH40" s="1"/>
  <c r="BE40"/>
  <c r="BC40"/>
  <c r="BB40"/>
  <c r="BF24"/>
  <c r="BH24" s="1"/>
  <c r="BE24"/>
  <c r="BC24"/>
  <c r="BB24"/>
  <c r="AQ169"/>
  <c r="AP169"/>
  <c r="AN169"/>
  <c r="AM169"/>
  <c r="AQ153"/>
  <c r="AP153"/>
  <c r="AN153"/>
  <c r="AM153"/>
  <c r="AQ137"/>
  <c r="AP137"/>
  <c r="AN137"/>
  <c r="AM137"/>
  <c r="AO121"/>
  <c r="AO171" s="1"/>
  <c r="AQ120"/>
  <c r="AS120" s="1"/>
  <c r="AP120"/>
  <c r="AN120"/>
  <c r="AM120"/>
  <c r="AQ88"/>
  <c r="AS88" s="1"/>
  <c r="AP88"/>
  <c r="AN88"/>
  <c r="AM88"/>
  <c r="AQ72"/>
  <c r="AS72" s="1"/>
  <c r="AP72"/>
  <c r="AN72"/>
  <c r="AM72"/>
  <c r="AQ56"/>
  <c r="AS56" s="1"/>
  <c r="AP56"/>
  <c r="AN56"/>
  <c r="AM56"/>
  <c r="AQ40"/>
  <c r="AS40" s="1"/>
  <c r="AP40"/>
  <c r="AN40"/>
  <c r="AM40"/>
  <c r="AQ24"/>
  <c r="AS24" s="1"/>
  <c r="AP24"/>
  <c r="AN24"/>
  <c r="AM24"/>
  <c r="AB169"/>
  <c r="AD169" s="1"/>
  <c r="AA169"/>
  <c r="W169"/>
  <c r="V169"/>
  <c r="AB153"/>
  <c r="AD153" s="1"/>
  <c r="AA153"/>
  <c r="W153"/>
  <c r="V153"/>
  <c r="AB137"/>
  <c r="AD137" s="1"/>
  <c r="AA137"/>
  <c r="W137"/>
  <c r="AC137" s="1"/>
  <c r="V137"/>
  <c r="K169"/>
  <c r="J169"/>
  <c r="F169"/>
  <c r="E169"/>
  <c r="K153"/>
  <c r="J153"/>
  <c r="F153"/>
  <c r="E153"/>
  <c r="K137"/>
  <c r="J137"/>
  <c r="F137"/>
  <c r="L137" s="1"/>
  <c r="E137"/>
  <c r="Z121"/>
  <c r="Z171" s="1"/>
  <c r="AB120"/>
  <c r="AD120" s="1"/>
  <c r="AA120"/>
  <c r="W120"/>
  <c r="V120"/>
  <c r="AB88"/>
  <c r="AD88" s="1"/>
  <c r="AA88"/>
  <c r="W88"/>
  <c r="V88"/>
  <c r="AB72"/>
  <c r="AD72" s="1"/>
  <c r="AA72"/>
  <c r="W72"/>
  <c r="V72"/>
  <c r="AB56"/>
  <c r="AD56" s="1"/>
  <c r="AA56"/>
  <c r="W56"/>
  <c r="V56"/>
  <c r="AB40"/>
  <c r="AD40" s="1"/>
  <c r="AA40"/>
  <c r="W40"/>
  <c r="V40"/>
  <c r="AB24"/>
  <c r="AD24" s="1"/>
  <c r="AA24"/>
  <c r="W24"/>
  <c r="V24"/>
  <c r="I121"/>
  <c r="I171" s="1"/>
  <c r="BV24" l="1"/>
  <c r="BV72"/>
  <c r="BG24"/>
  <c r="AR169"/>
  <c r="AS169"/>
  <c r="AR153"/>
  <c r="AR137"/>
  <c r="AS137"/>
  <c r="BG88"/>
  <c r="BI49" i="1"/>
  <c r="BI51"/>
  <c r="BJ51"/>
  <c r="BI53"/>
  <c r="BI55"/>
  <c r="BI57"/>
  <c r="BJ57"/>
  <c r="BI59"/>
  <c r="BI61"/>
  <c r="BI63"/>
  <c r="BI65"/>
  <c r="BI67"/>
  <c r="BI69"/>
  <c r="BJ69"/>
  <c r="BI72"/>
  <c r="BI74"/>
  <c r="BI76"/>
  <c r="BI78"/>
  <c r="BI80"/>
  <c r="BI82"/>
  <c r="BI85"/>
  <c r="BI87"/>
  <c r="BI89"/>
  <c r="BI91"/>
  <c r="BI93"/>
  <c r="BI95"/>
  <c r="BI97"/>
  <c r="BJ97"/>
  <c r="BI99"/>
  <c r="BI101"/>
  <c r="BJ101"/>
  <c r="BI103"/>
  <c r="BI105"/>
  <c r="BI107"/>
  <c r="BI109"/>
  <c r="BI111"/>
  <c r="BI113"/>
  <c r="BJ113"/>
  <c r="BI115"/>
  <c r="BJ115"/>
  <c r="BI117"/>
  <c r="BI119"/>
  <c r="BI121"/>
  <c r="BI123"/>
  <c r="BJ123"/>
  <c r="BI125"/>
  <c r="BI131"/>
  <c r="BI133"/>
  <c r="BI135"/>
  <c r="BI137"/>
  <c r="BI140"/>
  <c r="BJ140"/>
  <c r="BI142"/>
  <c r="BI144"/>
  <c r="BI149"/>
  <c r="BJ149"/>
  <c r="BI151"/>
  <c r="BJ151"/>
  <c r="BI153"/>
  <c r="BI155"/>
  <c r="BJ155"/>
  <c r="BI157"/>
  <c r="BI159"/>
  <c r="BI161"/>
  <c r="BI163"/>
  <c r="BJ163"/>
  <c r="BI165"/>
  <c r="BI167"/>
  <c r="BJ167"/>
  <c r="BI169"/>
  <c r="BI171"/>
  <c r="BI173"/>
  <c r="BJ173"/>
  <c r="BI177"/>
  <c r="BI179"/>
  <c r="BI181"/>
  <c r="BJ181"/>
  <c r="BI183"/>
  <c r="BI185"/>
  <c r="BI187"/>
  <c r="BI189"/>
  <c r="BI191"/>
  <c r="BI193"/>
  <c r="BI195"/>
  <c r="BI197"/>
  <c r="BI199"/>
  <c r="BI201"/>
  <c r="BI203"/>
  <c r="BI205"/>
  <c r="BI207"/>
  <c r="BI209"/>
  <c r="BI211"/>
  <c r="BI213"/>
  <c r="BI215"/>
  <c r="BJ215"/>
  <c r="BI217"/>
  <c r="BI219"/>
  <c r="BI221"/>
  <c r="BJ221"/>
  <c r="BI223"/>
  <c r="BJ223"/>
  <c r="BI225"/>
  <c r="BI227"/>
  <c r="BI229"/>
  <c r="BI231"/>
  <c r="BI233"/>
  <c r="BI235"/>
  <c r="BI237"/>
  <c r="BI239"/>
  <c r="BI241"/>
  <c r="BI243"/>
  <c r="BJ243"/>
  <c r="BI245"/>
  <c r="BI247"/>
  <c r="BI249"/>
  <c r="BJ249"/>
  <c r="BI251"/>
  <c r="BJ251"/>
  <c r="BI253"/>
  <c r="BJ253"/>
  <c r="BI255"/>
  <c r="BI257"/>
  <c r="BJ257"/>
  <c r="BI259"/>
  <c r="BI261"/>
  <c r="BI263"/>
  <c r="BJ263"/>
  <c r="BI265"/>
  <c r="BJ265"/>
  <c r="BI267"/>
  <c r="BJ267"/>
  <c r="BI269"/>
  <c r="BJ269"/>
  <c r="BI271"/>
  <c r="BI273"/>
  <c r="BJ273"/>
  <c r="BI275"/>
  <c r="BJ275"/>
  <c r="BI277"/>
  <c r="BJ277"/>
  <c r="BI279"/>
  <c r="BJ279"/>
  <c r="BI281"/>
  <c r="BJ281"/>
  <c r="BI284"/>
  <c r="BI286"/>
  <c r="BJ286"/>
  <c r="BI288"/>
  <c r="BI290"/>
  <c r="BJ290"/>
  <c r="BI292"/>
  <c r="BI294"/>
  <c r="BI296"/>
  <c r="BJ296"/>
  <c r="BI298"/>
  <c r="BJ298"/>
  <c r="BI300"/>
  <c r="BI302"/>
  <c r="BJ302"/>
  <c r="BI304"/>
  <c r="BI306"/>
  <c r="BI308"/>
  <c r="BJ308"/>
  <c r="BI310"/>
  <c r="BI312"/>
  <c r="BI314"/>
  <c r="BI316"/>
  <c r="BI318"/>
  <c r="BI320"/>
  <c r="BI323"/>
  <c r="BI327"/>
  <c r="BJ327"/>
  <c r="BI329"/>
  <c r="BI331"/>
  <c r="BI335"/>
  <c r="BI337"/>
  <c r="BI340"/>
  <c r="BI342"/>
  <c r="BI344"/>
  <c r="BI346"/>
  <c r="BI348"/>
  <c r="BI350"/>
  <c r="BI352"/>
  <c r="BI354"/>
  <c r="BI356"/>
  <c r="BJ356"/>
  <c r="BI358"/>
  <c r="BI360"/>
  <c r="BJ360"/>
  <c r="BI362"/>
  <c r="BI18"/>
  <c r="BI20"/>
  <c r="BJ20"/>
  <c r="BI22"/>
  <c r="BJ22"/>
  <c r="BI24"/>
  <c r="BJ24"/>
  <c r="BI26"/>
  <c r="BJ26"/>
  <c r="BI28"/>
  <c r="BI30"/>
  <c r="BI32"/>
  <c r="BI34"/>
  <c r="BI36"/>
  <c r="BJ36"/>
  <c r="BI40"/>
  <c r="BJ40"/>
  <c r="BI42"/>
  <c r="BI46"/>
  <c r="BI48"/>
  <c r="BI50"/>
  <c r="BI52"/>
  <c r="BJ52"/>
  <c r="BI54"/>
  <c r="BJ54"/>
  <c r="BI56"/>
  <c r="BJ56"/>
  <c r="BI58"/>
  <c r="BI60"/>
  <c r="BI62"/>
  <c r="BI64"/>
  <c r="BI66"/>
  <c r="BI68"/>
  <c r="BI71"/>
  <c r="BJ71"/>
  <c r="BI73"/>
  <c r="BJ73"/>
  <c r="BI75"/>
  <c r="BI77"/>
  <c r="BJ77"/>
  <c r="BI79"/>
  <c r="BI81"/>
  <c r="BI83"/>
  <c r="BI86"/>
  <c r="BI88"/>
  <c r="BI90"/>
  <c r="BI92"/>
  <c r="BI94"/>
  <c r="BI96"/>
  <c r="BJ98"/>
  <c r="BI98"/>
  <c r="BJ100"/>
  <c r="BI100"/>
  <c r="BI102"/>
  <c r="BI104"/>
  <c r="BI106"/>
  <c r="BI108"/>
  <c r="BJ108"/>
  <c r="BI110"/>
  <c r="BJ110"/>
  <c r="BI112"/>
  <c r="BI114"/>
  <c r="BJ116"/>
  <c r="BI116"/>
  <c r="BI118"/>
  <c r="BI120"/>
  <c r="BJ120"/>
  <c r="BI122"/>
  <c r="BI124"/>
  <c r="BI129"/>
  <c r="BI132"/>
  <c r="BI134"/>
  <c r="BI136"/>
  <c r="BI139"/>
  <c r="BJ139"/>
  <c r="BI141"/>
  <c r="BJ141"/>
  <c r="BI143"/>
  <c r="BI150"/>
  <c r="BI152"/>
  <c r="BJ152"/>
  <c r="BJ154"/>
  <c r="BI154"/>
  <c r="BI156"/>
  <c r="BJ156"/>
  <c r="BI158"/>
  <c r="BI160"/>
  <c r="BI162"/>
  <c r="BI164"/>
  <c r="BI166"/>
  <c r="BI168"/>
  <c r="BI170"/>
  <c r="BI172"/>
  <c r="BJ172"/>
  <c r="BI174"/>
  <c r="BJ174"/>
  <c r="BI178"/>
  <c r="BJ178"/>
  <c r="BI180"/>
  <c r="BJ180"/>
  <c r="BI182"/>
  <c r="BI184"/>
  <c r="BI186"/>
  <c r="BI188"/>
  <c r="BI190"/>
  <c r="BJ190"/>
  <c r="BI192"/>
  <c r="BI194"/>
  <c r="BI196"/>
  <c r="BI198"/>
  <c r="BI200"/>
  <c r="BI202"/>
  <c r="BI204"/>
  <c r="BI206"/>
  <c r="BJ206"/>
  <c r="BI208"/>
  <c r="BJ208"/>
  <c r="BI210"/>
  <c r="BJ210"/>
  <c r="BI212"/>
  <c r="BJ212"/>
  <c r="BI214"/>
  <c r="BJ214"/>
  <c r="BI216"/>
  <c r="BI218"/>
  <c r="BJ218"/>
  <c r="BI220"/>
  <c r="BJ220"/>
  <c r="BI222"/>
  <c r="BJ224"/>
  <c r="BI224"/>
  <c r="BI226"/>
  <c r="BI228"/>
  <c r="BI230"/>
  <c r="BI232"/>
  <c r="BI234"/>
  <c r="BI236"/>
  <c r="BI238"/>
  <c r="BI240"/>
  <c r="BI242"/>
  <c r="BI244"/>
  <c r="BI246"/>
  <c r="BJ248"/>
  <c r="BI248"/>
  <c r="BI250"/>
  <c r="BJ250"/>
  <c r="BI252"/>
  <c r="BI254"/>
  <c r="BJ254"/>
  <c r="BI256"/>
  <c r="BI258"/>
  <c r="BI260"/>
  <c r="BJ260"/>
  <c r="BI262"/>
  <c r="BJ264"/>
  <c r="BI264"/>
  <c r="BI266"/>
  <c r="BI268"/>
  <c r="BJ270"/>
  <c r="BI270"/>
  <c r="BI272"/>
  <c r="BJ272"/>
  <c r="BI274"/>
  <c r="BI276"/>
  <c r="BI278"/>
  <c r="BI280"/>
  <c r="BI282"/>
  <c r="BI285"/>
  <c r="BI287"/>
  <c r="BI289"/>
  <c r="BJ289"/>
  <c r="BI291"/>
  <c r="BI293"/>
  <c r="BI295"/>
  <c r="BJ295"/>
  <c r="BI297"/>
  <c r="BJ297"/>
  <c r="BI299"/>
  <c r="BI301"/>
  <c r="BI303"/>
  <c r="BI305"/>
  <c r="BJ305"/>
  <c r="BI307"/>
  <c r="BJ307"/>
  <c r="BI309"/>
  <c r="BI311"/>
  <c r="BJ311"/>
  <c r="BI313"/>
  <c r="BJ313"/>
  <c r="BI315"/>
  <c r="BI317"/>
  <c r="BI319"/>
  <c r="BI321"/>
  <c r="BI326"/>
  <c r="BJ326"/>
  <c r="BI328"/>
  <c r="BJ328"/>
  <c r="BI330"/>
  <c r="BI334"/>
  <c r="BI336"/>
  <c r="BI338"/>
  <c r="BI341"/>
  <c r="BI343"/>
  <c r="BI345"/>
  <c r="BI347"/>
  <c r="BI349"/>
  <c r="BJ349"/>
  <c r="BI351"/>
  <c r="BI353"/>
  <c r="BJ353"/>
  <c r="BI355"/>
  <c r="BI357"/>
  <c r="BJ357"/>
  <c r="BI359"/>
  <c r="BI361"/>
  <c r="BI19"/>
  <c r="BJ19"/>
  <c r="BI21"/>
  <c r="BJ21"/>
  <c r="BI23"/>
  <c r="BJ23"/>
  <c r="BI25"/>
  <c r="BJ25"/>
  <c r="BI27"/>
  <c r="BJ27"/>
  <c r="BI29"/>
  <c r="BJ29"/>
  <c r="BI31"/>
  <c r="BI33"/>
  <c r="BI35"/>
  <c r="BJ35"/>
  <c r="BI37"/>
  <c r="BJ37"/>
  <c r="BI41"/>
  <c r="BJ41"/>
  <c r="BI43"/>
  <c r="BI45"/>
  <c r="BI47"/>
  <c r="BJ47"/>
  <c r="BI145"/>
  <c r="BV169" i="22"/>
  <c r="BV137"/>
  <c r="BV120"/>
  <c r="BV88"/>
  <c r="BV56"/>
  <c r="BV40"/>
  <c r="BG169"/>
  <c r="BG153"/>
  <c r="BG137"/>
  <c r="BU121"/>
  <c r="BW121" s="1"/>
  <c r="BI14" i="1"/>
  <c r="BI364"/>
  <c r="BI366"/>
  <c r="BI368"/>
  <c r="BI370"/>
  <c r="BI372"/>
  <c r="BI374"/>
  <c r="BI376"/>
  <c r="BI378"/>
  <c r="BI380"/>
  <c r="BI382"/>
  <c r="BI384"/>
  <c r="BI386"/>
  <c r="BI388"/>
  <c r="BI390"/>
  <c r="BI392"/>
  <c r="BI394"/>
  <c r="BI396"/>
  <c r="BI398"/>
  <c r="BI400"/>
  <c r="BI402"/>
  <c r="BI404"/>
  <c r="BI406"/>
  <c r="BI408"/>
  <c r="BI410"/>
  <c r="BI412"/>
  <c r="BI414"/>
  <c r="BI416"/>
  <c r="BI418"/>
  <c r="BI420"/>
  <c r="BI422"/>
  <c r="BI424"/>
  <c r="BI426"/>
  <c r="BI428"/>
  <c r="BI430"/>
  <c r="BI432"/>
  <c r="BI434"/>
  <c r="BI436"/>
  <c r="BI438"/>
  <c r="BI440"/>
  <c r="BI442"/>
  <c r="BI444"/>
  <c r="BI446"/>
  <c r="BI363"/>
  <c r="BI365"/>
  <c r="BI367"/>
  <c r="BI369"/>
  <c r="BI371"/>
  <c r="BI373"/>
  <c r="BI375"/>
  <c r="BI377"/>
  <c r="BI379"/>
  <c r="BI381"/>
  <c r="BI383"/>
  <c r="BI385"/>
  <c r="BI387"/>
  <c r="BI389"/>
  <c r="BI391"/>
  <c r="BI393"/>
  <c r="BI395"/>
  <c r="BI397"/>
  <c r="BI399"/>
  <c r="BI401"/>
  <c r="BI403"/>
  <c r="BI405"/>
  <c r="BI407"/>
  <c r="BI409"/>
  <c r="BI411"/>
  <c r="BI413"/>
  <c r="BI415"/>
  <c r="BI417"/>
  <c r="BI419"/>
  <c r="BI421"/>
  <c r="BI423"/>
  <c r="BI425"/>
  <c r="BI427"/>
  <c r="BI429"/>
  <c r="BI431"/>
  <c r="BI433"/>
  <c r="BI435"/>
  <c r="BI437"/>
  <c r="BI439"/>
  <c r="BI441"/>
  <c r="BI443"/>
  <c r="BI445"/>
  <c r="BG120" i="22"/>
  <c r="BG72"/>
  <c r="BG56"/>
  <c r="BG40"/>
  <c r="AR72"/>
  <c r="AR88"/>
  <c r="AR56"/>
  <c r="AR40"/>
  <c r="AR24"/>
  <c r="AC120"/>
  <c r="L169"/>
  <c r="AC153"/>
  <c r="AC72"/>
  <c r="AC56"/>
  <c r="AC40"/>
  <c r="AC24"/>
  <c r="BE170"/>
  <c r="BW56"/>
  <c r="BH13" i="1"/>
  <c r="HA13"/>
  <c r="BQ170" i="22"/>
  <c r="BT170"/>
  <c r="AM170"/>
  <c r="F170"/>
  <c r="K170"/>
  <c r="AP170"/>
  <c r="BF170"/>
  <c r="J170"/>
  <c r="AQ170"/>
  <c r="AN170"/>
  <c r="BB170"/>
  <c r="BE121"/>
  <c r="AP121"/>
  <c r="BQ171"/>
  <c r="BC121"/>
  <c r="BT121"/>
  <c r="AM121"/>
  <c r="AN121"/>
  <c r="BB121"/>
  <c r="BB171" s="1"/>
  <c r="E170"/>
  <c r="BU170"/>
  <c r="BR170"/>
  <c r="BH170"/>
  <c r="BC170"/>
  <c r="BF121"/>
  <c r="BH121" s="1"/>
  <c r="BH169"/>
  <c r="AR120"/>
  <c r="AS153"/>
  <c r="AQ121"/>
  <c r="AS121" s="1"/>
  <c r="M170"/>
  <c r="V170"/>
  <c r="AA170"/>
  <c r="W170"/>
  <c r="AC169"/>
  <c r="AB170"/>
  <c r="M169"/>
  <c r="L153"/>
  <c r="M153"/>
  <c r="M137"/>
  <c r="W121"/>
  <c r="V121"/>
  <c r="AC88"/>
  <c r="AA121"/>
  <c r="AB121"/>
  <c r="AD121" s="1"/>
  <c r="K120"/>
  <c r="J120"/>
  <c r="F120"/>
  <c r="E120"/>
  <c r="K88"/>
  <c r="M88" s="1"/>
  <c r="J88"/>
  <c r="F88"/>
  <c r="L88" s="1"/>
  <c r="E88"/>
  <c r="K72"/>
  <c r="M72" s="1"/>
  <c r="J72"/>
  <c r="F72"/>
  <c r="E72"/>
  <c r="K56"/>
  <c r="M56" s="1"/>
  <c r="J56"/>
  <c r="F56"/>
  <c r="E56"/>
  <c r="K40"/>
  <c r="M40" s="1"/>
  <c r="J40"/>
  <c r="F40"/>
  <c r="E40"/>
  <c r="J24"/>
  <c r="K24"/>
  <c r="M24" s="1"/>
  <c r="F24"/>
  <c r="E24"/>
  <c r="HD477" i="1"/>
  <c r="HD478" s="1"/>
  <c r="HD479" s="1"/>
  <c r="HD468"/>
  <c r="HD469" s="1"/>
  <c r="HD470" s="1"/>
  <c r="AR170" i="22" l="1"/>
  <c r="AM171"/>
  <c r="BE171"/>
  <c r="BT171"/>
  <c r="AC170"/>
  <c r="HC13" i="1"/>
  <c r="BI13"/>
  <c r="BJ13"/>
  <c r="AP171" i="22"/>
  <c r="BV121"/>
  <c r="AS170"/>
  <c r="BG121"/>
  <c r="AR121"/>
  <c r="L170"/>
  <c r="AN171"/>
  <c r="L24"/>
  <c r="AC121"/>
  <c r="L56"/>
  <c r="L40"/>
  <c r="L72"/>
  <c r="BV170"/>
  <c r="BR171"/>
  <c r="BU171"/>
  <c r="BW171" s="1"/>
  <c r="BW170"/>
  <c r="BG170"/>
  <c r="BC171"/>
  <c r="BF171"/>
  <c r="BH171" s="1"/>
  <c r="AQ171"/>
  <c r="AA171"/>
  <c r="W171"/>
  <c r="V171"/>
  <c r="AD170"/>
  <c r="AB171"/>
  <c r="AD171" s="1"/>
  <c r="L120"/>
  <c r="F121"/>
  <c r="J121"/>
  <c r="J171" s="1"/>
  <c r="K121"/>
  <c r="M120"/>
  <c r="E121"/>
  <c r="E171" s="1"/>
  <c r="AS171" l="1"/>
  <c r="BV171"/>
  <c r="BQ172"/>
  <c r="AR171"/>
  <c r="AM172"/>
  <c r="BG171"/>
  <c r="BB172"/>
  <c r="AC171"/>
  <c r="L121"/>
  <c r="F171"/>
  <c r="C182" s="1"/>
  <c r="M121"/>
  <c r="K171"/>
  <c r="FL475" i="1"/>
  <c r="FL477" s="1"/>
  <c r="FL478" s="1"/>
  <c r="FL479" s="1"/>
  <c r="FL466"/>
  <c r="FL468" s="1"/>
  <c r="FL469" s="1"/>
  <c r="FL470" s="1"/>
  <c r="EY475"/>
  <c r="EY477" s="1"/>
  <c r="EY466"/>
  <c r="EY468" s="1"/>
  <c r="EU475"/>
  <c r="EU477" s="1"/>
  <c r="EU466"/>
  <c r="EU468" s="1"/>
  <c r="CQ475"/>
  <c r="CQ477" s="1"/>
  <c r="CQ466"/>
  <c r="CQ468" s="1"/>
  <c r="CG475"/>
  <c r="CG477" s="1"/>
  <c r="CG466"/>
  <c r="CG468" s="1"/>
  <c r="BF475"/>
  <c r="BF477" s="1"/>
  <c r="BF466"/>
  <c r="BF468" s="1"/>
  <c r="BE477"/>
  <c r="BE468"/>
  <c r="U11"/>
  <c r="V11"/>
  <c r="W11"/>
  <c r="R475" s="1"/>
  <c r="R477" s="1"/>
  <c r="Z11"/>
  <c r="AA11"/>
  <c r="AF11"/>
  <c r="AG11"/>
  <c r="AH11"/>
  <c r="AI11"/>
  <c r="AM475" s="1"/>
  <c r="AM477" s="1"/>
  <c r="AM11"/>
  <c r="AN11"/>
  <c r="AO11"/>
  <c r="AQ475" s="1"/>
  <c r="AQ477" s="1"/>
  <c r="AR11"/>
  <c r="AS11"/>
  <c r="AT11"/>
  <c r="AU11"/>
  <c r="AT475" s="1"/>
  <c r="AT477" s="1"/>
  <c r="BE11"/>
  <c r="BL11"/>
  <c r="BM11"/>
  <c r="BN11"/>
  <c r="BM466" s="1"/>
  <c r="BM468" s="1"/>
  <c r="BO11"/>
  <c r="BM475" s="1"/>
  <c r="BM477" s="1"/>
  <c r="BR11"/>
  <c r="BS11"/>
  <c r="BT11"/>
  <c r="BO466" s="1"/>
  <c r="BO468" s="1"/>
  <c r="BU11"/>
  <c r="BY11"/>
  <c r="BZ11"/>
  <c r="CA11"/>
  <c r="CF475" s="1"/>
  <c r="CF477" s="1"/>
  <c r="CD11"/>
  <c r="CE11"/>
  <c r="CF11"/>
  <c r="CG11"/>
  <c r="CN475" s="1"/>
  <c r="CN477" s="1"/>
  <c r="CJ11"/>
  <c r="CK11"/>
  <c r="CL11"/>
  <c r="CM11"/>
  <c r="CO475" s="1"/>
  <c r="CO477" s="1"/>
  <c r="CQ11"/>
  <c r="CR11"/>
  <c r="CS11"/>
  <c r="CT11"/>
  <c r="CX11"/>
  <c r="CY11"/>
  <c r="CZ11"/>
  <c r="DA11"/>
  <c r="CS475" s="1"/>
  <c r="CS477" s="1"/>
  <c r="DD11"/>
  <c r="DE11"/>
  <c r="DF11"/>
  <c r="DG11"/>
  <c r="CT475" s="1"/>
  <c r="CT477" s="1"/>
  <c r="DJ11"/>
  <c r="DK11"/>
  <c r="DL11"/>
  <c r="DM11"/>
  <c r="CU475" s="1"/>
  <c r="CU477" s="1"/>
  <c r="DP11"/>
  <c r="DQ11"/>
  <c r="DR11"/>
  <c r="DS11"/>
  <c r="CZ475" s="1"/>
  <c r="CZ477" s="1"/>
  <c r="DV11"/>
  <c r="DW11"/>
  <c r="DX11"/>
  <c r="DY11"/>
  <c r="DG475" s="1"/>
  <c r="DG477" s="1"/>
  <c r="EB11"/>
  <c r="EC11"/>
  <c r="ED11"/>
  <c r="EE11"/>
  <c r="DH475" s="1"/>
  <c r="DH477" s="1"/>
  <c r="EH11"/>
  <c r="EI11"/>
  <c r="EJ11"/>
  <c r="EK11"/>
  <c r="EL11"/>
  <c r="EM11"/>
  <c r="EP11"/>
  <c r="EQ11"/>
  <c r="ER11"/>
  <c r="DM466" s="1"/>
  <c r="DM468" s="1"/>
  <c r="ES11"/>
  <c r="DM475" s="1"/>
  <c r="DM477" s="1"/>
  <c r="EV11"/>
  <c r="EW11"/>
  <c r="EX11"/>
  <c r="EY11"/>
  <c r="EG475" s="1"/>
  <c r="EG477" s="1"/>
  <c r="FC11"/>
  <c r="FD11"/>
  <c r="FE11"/>
  <c r="EK475" s="1"/>
  <c r="EK477" s="1"/>
  <c r="FH11"/>
  <c r="FI11"/>
  <c r="FJ11"/>
  <c r="FK11"/>
  <c r="EO475" s="1"/>
  <c r="EO477" s="1"/>
  <c r="FN11"/>
  <c r="FO11"/>
  <c r="FP11"/>
  <c r="FQ11"/>
  <c r="ES475" s="1"/>
  <c r="ES477" s="1"/>
  <c r="FZ11"/>
  <c r="GA11"/>
  <c r="GB11"/>
  <c r="GC11"/>
  <c r="EZ475" s="1"/>
  <c r="EZ477" s="1"/>
  <c r="GF11"/>
  <c r="GG11"/>
  <c r="GH11"/>
  <c r="GI11"/>
  <c r="FA475" s="1"/>
  <c r="FA477" s="1"/>
  <c r="GL11"/>
  <c r="GM11"/>
  <c r="GN11"/>
  <c r="GO11"/>
  <c r="FD475" s="1"/>
  <c r="FD477" s="1"/>
  <c r="FD478" s="1"/>
  <c r="FD479" s="1"/>
  <c r="GS11"/>
  <c r="GT11"/>
  <c r="GU11"/>
  <c r="GV11"/>
  <c r="GZ11"/>
  <c r="AV248" i="20"/>
  <c r="AL248"/>
  <c r="AD248"/>
  <c r="W248"/>
  <c r="P248"/>
  <c r="L248"/>
  <c r="I248"/>
  <c r="J248" s="1"/>
  <c r="AV247"/>
  <c r="AL247"/>
  <c r="AD247"/>
  <c r="W247"/>
  <c r="P247"/>
  <c r="L247"/>
  <c r="AV246"/>
  <c r="AL246"/>
  <c r="AD246"/>
  <c r="W246"/>
  <c r="P246"/>
  <c r="L246"/>
  <c r="AV245"/>
  <c r="AL245"/>
  <c r="AD245"/>
  <c r="W245"/>
  <c r="P245"/>
  <c r="L245"/>
  <c r="I245"/>
  <c r="J245" s="1"/>
  <c r="AV244"/>
  <c r="AL244"/>
  <c r="AD244"/>
  <c r="W244"/>
  <c r="P244"/>
  <c r="L244"/>
  <c r="I244"/>
  <c r="J244" s="1"/>
  <c r="AV243"/>
  <c r="AL243"/>
  <c r="AD243"/>
  <c r="W243"/>
  <c r="P243"/>
  <c r="L243"/>
  <c r="I243"/>
  <c r="J243" s="1"/>
  <c r="AV242"/>
  <c r="AL242"/>
  <c r="AD242"/>
  <c r="W242"/>
  <c r="P242"/>
  <c r="L242"/>
  <c r="AV241"/>
  <c r="AL241"/>
  <c r="AD241"/>
  <c r="W241"/>
  <c r="P241"/>
  <c r="L241"/>
  <c r="I241"/>
  <c r="J241" s="1"/>
  <c r="AV240"/>
  <c r="AL240"/>
  <c r="AD240"/>
  <c r="W240"/>
  <c r="P240"/>
  <c r="L240"/>
  <c r="AV239"/>
  <c r="AL239"/>
  <c r="AD239"/>
  <c r="W239"/>
  <c r="P239"/>
  <c r="L239"/>
  <c r="AV238"/>
  <c r="AL238"/>
  <c r="AD238"/>
  <c r="W238"/>
  <c r="P238"/>
  <c r="L238"/>
  <c r="AV237"/>
  <c r="AL237"/>
  <c r="AD237"/>
  <c r="W237"/>
  <c r="P237"/>
  <c r="L237"/>
  <c r="I237"/>
  <c r="J237" s="1"/>
  <c r="AV236"/>
  <c r="AL236"/>
  <c r="AD236"/>
  <c r="W236"/>
  <c r="P236"/>
  <c r="L236"/>
  <c r="I236"/>
  <c r="J236" s="1"/>
  <c r="AV235"/>
  <c r="AL235"/>
  <c r="AD235"/>
  <c r="W235"/>
  <c r="P235"/>
  <c r="L235"/>
  <c r="I235"/>
  <c r="J235" s="1"/>
  <c r="AV234"/>
  <c r="AL234"/>
  <c r="AD234"/>
  <c r="W234"/>
  <c r="P234"/>
  <c r="L234"/>
  <c r="I234"/>
  <c r="J234" s="1"/>
  <c r="AV233"/>
  <c r="AL233"/>
  <c r="AD233"/>
  <c r="W233"/>
  <c r="P233"/>
  <c r="L233"/>
  <c r="AV232"/>
  <c r="AL232"/>
  <c r="AD232"/>
  <c r="W232"/>
  <c r="P232"/>
  <c r="K232"/>
  <c r="L232" s="1"/>
  <c r="AV231"/>
  <c r="AL231"/>
  <c r="AD231"/>
  <c r="W231"/>
  <c r="P231"/>
  <c r="L231"/>
  <c r="I231"/>
  <c r="J231" s="1"/>
  <c r="AV230"/>
  <c r="AL230"/>
  <c r="AD230"/>
  <c r="W230"/>
  <c r="P230"/>
  <c r="L230"/>
  <c r="I230"/>
  <c r="J230" s="1"/>
  <c r="AV229"/>
  <c r="AL229"/>
  <c r="AD229"/>
  <c r="W229"/>
  <c r="P229"/>
  <c r="L229"/>
  <c r="AV228"/>
  <c r="AL228"/>
  <c r="AD228"/>
  <c r="W228"/>
  <c r="P228"/>
  <c r="L228"/>
  <c r="AV227"/>
  <c r="AL227"/>
  <c r="AD227"/>
  <c r="W227"/>
  <c r="P227"/>
  <c r="L227"/>
  <c r="I227"/>
  <c r="J227" s="1"/>
  <c r="AV226"/>
  <c r="AL226"/>
  <c r="AD226"/>
  <c r="W226"/>
  <c r="P226"/>
  <c r="L226"/>
  <c r="I226"/>
  <c r="J226" s="1"/>
  <c r="AV225"/>
  <c r="AL225"/>
  <c r="AD225"/>
  <c r="W225"/>
  <c r="P225"/>
  <c r="L225"/>
  <c r="I225"/>
  <c r="J225" s="1"/>
  <c r="AL224"/>
  <c r="AP224" s="1"/>
  <c r="AV224" s="1"/>
  <c r="AZ224" s="1"/>
  <c r="W224"/>
  <c r="I224"/>
  <c r="J224" s="1"/>
  <c r="G224"/>
  <c r="K224" s="1"/>
  <c r="L224" s="1"/>
  <c r="AL223"/>
  <c r="AP223" s="1"/>
  <c r="AV223" s="1"/>
  <c r="AZ223" s="1"/>
  <c r="W223"/>
  <c r="AA223" s="1"/>
  <c r="AD223" s="1"/>
  <c r="L223"/>
  <c r="I223"/>
  <c r="J223" s="1"/>
  <c r="G223"/>
  <c r="AL222"/>
  <c r="AP222" s="1"/>
  <c r="AV222" s="1"/>
  <c r="AZ222" s="1"/>
  <c r="W222"/>
  <c r="AA222" s="1"/>
  <c r="AD222" s="1"/>
  <c r="L222"/>
  <c r="I222"/>
  <c r="J222" s="1"/>
  <c r="G222"/>
  <c r="AL221"/>
  <c r="AP221" s="1"/>
  <c r="AV221" s="1"/>
  <c r="AZ221" s="1"/>
  <c r="W221"/>
  <c r="AA221" s="1"/>
  <c r="AD221" s="1"/>
  <c r="I221"/>
  <c r="J221" s="1"/>
  <c r="G221"/>
  <c r="K221" s="1"/>
  <c r="L221" s="1"/>
  <c r="AV220"/>
  <c r="AL220"/>
  <c r="AD220"/>
  <c r="W220"/>
  <c r="P220"/>
  <c r="L220"/>
  <c r="I220"/>
  <c r="J220" s="1"/>
  <c r="AV219"/>
  <c r="AL219"/>
  <c r="AD219"/>
  <c r="W219"/>
  <c r="P219"/>
  <c r="L219"/>
  <c r="I219"/>
  <c r="J219" s="1"/>
  <c r="AV218"/>
  <c r="AL218"/>
  <c r="AD218"/>
  <c r="W218"/>
  <c r="P218"/>
  <c r="L218"/>
  <c r="I218"/>
  <c r="J218" s="1"/>
  <c r="AV217"/>
  <c r="AL217"/>
  <c r="AD217"/>
  <c r="W217"/>
  <c r="P217"/>
  <c r="L217"/>
  <c r="I217"/>
  <c r="J217" s="1"/>
  <c r="AV216"/>
  <c r="AL216"/>
  <c r="AD216"/>
  <c r="W216"/>
  <c r="P216"/>
  <c r="L216"/>
  <c r="I216"/>
  <c r="J216" s="1"/>
  <c r="AV215"/>
  <c r="AL215"/>
  <c r="AD215"/>
  <c r="W215"/>
  <c r="P215"/>
  <c r="L215"/>
  <c r="I215"/>
  <c r="J215" s="1"/>
  <c r="AV214"/>
  <c r="AL214"/>
  <c r="AD214"/>
  <c r="W214"/>
  <c r="P214"/>
  <c r="L214"/>
  <c r="I214"/>
  <c r="J214" s="1"/>
  <c r="AV213"/>
  <c r="AL213"/>
  <c r="AD213"/>
  <c r="W213"/>
  <c r="P213"/>
  <c r="L213"/>
  <c r="I213"/>
  <c r="J213" s="1"/>
  <c r="AV212"/>
  <c r="AL212"/>
  <c r="AD212"/>
  <c r="W212"/>
  <c r="P212"/>
  <c r="L212"/>
  <c r="I212"/>
  <c r="J212" s="1"/>
  <c r="AV211"/>
  <c r="AL211"/>
  <c r="AD211"/>
  <c r="W211"/>
  <c r="P211"/>
  <c r="L211"/>
  <c r="I211"/>
  <c r="J211" s="1"/>
  <c r="AV210"/>
  <c r="AL210"/>
  <c r="AD210"/>
  <c r="W210"/>
  <c r="P210"/>
  <c r="L210"/>
  <c r="I210"/>
  <c r="J210" s="1"/>
  <c r="AV209"/>
  <c r="AL209"/>
  <c r="AD209"/>
  <c r="W209"/>
  <c r="P209"/>
  <c r="L209"/>
  <c r="I209"/>
  <c r="J209" s="1"/>
  <c r="AV208"/>
  <c r="AL208"/>
  <c r="AD208"/>
  <c r="W208"/>
  <c r="P208"/>
  <c r="L208"/>
  <c r="I208"/>
  <c r="J208" s="1"/>
  <c r="AV207"/>
  <c r="AL207"/>
  <c r="AD207"/>
  <c r="W207"/>
  <c r="P207"/>
  <c r="L207"/>
  <c r="I207"/>
  <c r="J207" s="1"/>
  <c r="AV206"/>
  <c r="AL206"/>
  <c r="AD206"/>
  <c r="W206"/>
  <c r="P206"/>
  <c r="L206"/>
  <c r="I206"/>
  <c r="J206" s="1"/>
  <c r="AV205"/>
  <c r="AL205"/>
  <c r="AD205"/>
  <c r="W205"/>
  <c r="P205"/>
  <c r="L205"/>
  <c r="I205"/>
  <c r="J205" s="1"/>
  <c r="AV204"/>
  <c r="AL204"/>
  <c r="AD204"/>
  <c r="W204"/>
  <c r="P204"/>
  <c r="L204"/>
  <c r="I204"/>
  <c r="J204" s="1"/>
  <c r="AV203"/>
  <c r="AL203"/>
  <c r="AD203"/>
  <c r="W203"/>
  <c r="P203"/>
  <c r="L203"/>
  <c r="I203"/>
  <c r="J203" s="1"/>
  <c r="AV202"/>
  <c r="AL202"/>
  <c r="AD202"/>
  <c r="W202"/>
  <c r="P202"/>
  <c r="L202"/>
  <c r="I202"/>
  <c r="J202" s="1"/>
  <c r="AV201"/>
  <c r="AL201"/>
  <c r="AD201"/>
  <c r="W201"/>
  <c r="P201"/>
  <c r="L201"/>
  <c r="I201"/>
  <c r="J201" s="1"/>
  <c r="AV200"/>
  <c r="AL200"/>
  <c r="AD200"/>
  <c r="W200"/>
  <c r="P200"/>
  <c r="L200"/>
  <c r="I200"/>
  <c r="J200" s="1"/>
  <c r="AV199"/>
  <c r="AL199"/>
  <c r="AD199"/>
  <c r="W199"/>
  <c r="P199"/>
  <c r="L199"/>
  <c r="I199"/>
  <c r="J199" s="1"/>
  <c r="AV198"/>
  <c r="AL198"/>
  <c r="AD198"/>
  <c r="W198"/>
  <c r="P198"/>
  <c r="L198"/>
  <c r="I198"/>
  <c r="J198" s="1"/>
  <c r="AV197"/>
  <c r="AL197"/>
  <c r="AD197"/>
  <c r="W197"/>
  <c r="P197"/>
  <c r="L197"/>
  <c r="I197"/>
  <c r="J197" s="1"/>
  <c r="AV196"/>
  <c r="AL196"/>
  <c r="AD196"/>
  <c r="W196"/>
  <c r="P196"/>
  <c r="L196"/>
  <c r="AV195"/>
  <c r="AL195"/>
  <c r="AD195"/>
  <c r="X195"/>
  <c r="P195" s="1"/>
  <c r="W195"/>
  <c r="L195"/>
  <c r="I195"/>
  <c r="J195" s="1"/>
  <c r="AV194"/>
  <c r="AL194"/>
  <c r="AD194"/>
  <c r="W194"/>
  <c r="P194"/>
  <c r="L194"/>
  <c r="I194"/>
  <c r="J194" s="1"/>
  <c r="AV193"/>
  <c r="AL193"/>
  <c r="AD193"/>
  <c r="W193"/>
  <c r="P193"/>
  <c r="K193"/>
  <c r="L193" s="1"/>
  <c r="I193"/>
  <c r="J193" s="1"/>
  <c r="AV192"/>
  <c r="AL192"/>
  <c r="AD192"/>
  <c r="W192"/>
  <c r="P192"/>
  <c r="L192"/>
  <c r="I192"/>
  <c r="J192" s="1"/>
  <c r="AV191"/>
  <c r="AL191"/>
  <c r="AD191"/>
  <c r="W191"/>
  <c r="P191"/>
  <c r="L191"/>
  <c r="I191"/>
  <c r="J191" s="1"/>
  <c r="AV190"/>
  <c r="AL190"/>
  <c r="AD190"/>
  <c r="W190"/>
  <c r="P190"/>
  <c r="L190"/>
  <c r="I190"/>
  <c r="J190" s="1"/>
  <c r="AV189"/>
  <c r="AL189"/>
  <c r="AD189"/>
  <c r="W189"/>
  <c r="P189"/>
  <c r="L189"/>
  <c r="AV188"/>
  <c r="AL188"/>
  <c r="AD188"/>
  <c r="W188"/>
  <c r="P188"/>
  <c r="L188"/>
  <c r="AV187"/>
  <c r="AL187"/>
  <c r="AD187"/>
  <c r="W187"/>
  <c r="P187"/>
  <c r="L187"/>
  <c r="AV186"/>
  <c r="AL186"/>
  <c r="AD186"/>
  <c r="W186"/>
  <c r="P186"/>
  <c r="L186"/>
  <c r="AV185"/>
  <c r="AL185"/>
  <c r="AD185"/>
  <c r="W185"/>
  <c r="P185"/>
  <c r="L185"/>
  <c r="I185"/>
  <c r="J185" s="1"/>
  <c r="AV184"/>
  <c r="AL184"/>
  <c r="AD184"/>
  <c r="W184"/>
  <c r="P184"/>
  <c r="L184"/>
  <c r="I184"/>
  <c r="J184" s="1"/>
  <c r="AV183"/>
  <c r="AL183"/>
  <c r="AD183"/>
  <c r="W183"/>
  <c r="P183"/>
  <c r="L183"/>
  <c r="I183"/>
  <c r="J183" s="1"/>
  <c r="AV182"/>
  <c r="AL182"/>
  <c r="AD182"/>
  <c r="W182"/>
  <c r="P182"/>
  <c r="L182"/>
  <c r="I182"/>
  <c r="J182" s="1"/>
  <c r="AV181"/>
  <c r="AL181"/>
  <c r="AD181"/>
  <c r="W181"/>
  <c r="P181"/>
  <c r="L181"/>
  <c r="I181"/>
  <c r="J181" s="1"/>
  <c r="AV180"/>
  <c r="AL180"/>
  <c r="AD180"/>
  <c r="W180"/>
  <c r="P180"/>
  <c r="L180"/>
  <c r="I180"/>
  <c r="J180" s="1"/>
  <c r="AV179"/>
  <c r="AL179"/>
  <c r="AD179"/>
  <c r="W179"/>
  <c r="P179"/>
  <c r="L179"/>
  <c r="D179"/>
  <c r="I179" s="1"/>
  <c r="J179" s="1"/>
  <c r="AV178"/>
  <c r="AL178"/>
  <c r="AD178"/>
  <c r="W178"/>
  <c r="P178"/>
  <c r="L178"/>
  <c r="I178"/>
  <c r="J178" s="1"/>
  <c r="AV177"/>
  <c r="AL177"/>
  <c r="AD177"/>
  <c r="W177"/>
  <c r="P177"/>
  <c r="L177"/>
  <c r="I177"/>
  <c r="J177" s="1"/>
  <c r="AV176"/>
  <c r="AL176"/>
  <c r="AD176"/>
  <c r="W176"/>
  <c r="P176"/>
  <c r="L176"/>
  <c r="I176"/>
  <c r="J176" s="1"/>
  <c r="AV175"/>
  <c r="AL175"/>
  <c r="AD175"/>
  <c r="W175"/>
  <c r="P175"/>
  <c r="L175"/>
  <c r="I175"/>
  <c r="J175" s="1"/>
  <c r="AV174"/>
  <c r="AL174"/>
  <c r="AD174"/>
  <c r="W174"/>
  <c r="P174"/>
  <c r="L174"/>
  <c r="I174"/>
  <c r="J174" s="1"/>
  <c r="AV173"/>
  <c r="AL173"/>
  <c r="AD173"/>
  <c r="W173"/>
  <c r="P173"/>
  <c r="L173"/>
  <c r="I173"/>
  <c r="J173" s="1"/>
  <c r="AV172"/>
  <c r="AL172"/>
  <c r="AD172"/>
  <c r="W172"/>
  <c r="P172"/>
  <c r="L172"/>
  <c r="I172"/>
  <c r="J172" s="1"/>
  <c r="AV171"/>
  <c r="AL171"/>
  <c r="AD171"/>
  <c r="W171"/>
  <c r="P171"/>
  <c r="L171"/>
  <c r="D171"/>
  <c r="I171" s="1"/>
  <c r="J171" s="1"/>
  <c r="AV170"/>
  <c r="AL170"/>
  <c r="AD170"/>
  <c r="W170"/>
  <c r="P170"/>
  <c r="L170"/>
  <c r="I170"/>
  <c r="J170" s="1"/>
  <c r="AV169"/>
  <c r="AL169"/>
  <c r="AD169"/>
  <c r="W169"/>
  <c r="P169"/>
  <c r="L169"/>
  <c r="D169"/>
  <c r="I169" s="1"/>
  <c r="J169" s="1"/>
  <c r="AV168"/>
  <c r="AL168"/>
  <c r="AD168"/>
  <c r="W168"/>
  <c r="P168"/>
  <c r="L168"/>
  <c r="D168"/>
  <c r="I168" s="1"/>
  <c r="J168" s="1"/>
  <c r="AV167"/>
  <c r="AL167"/>
  <c r="AD167"/>
  <c r="W167"/>
  <c r="P167"/>
  <c r="L167"/>
  <c r="AV166"/>
  <c r="AL166"/>
  <c r="AD166"/>
  <c r="W166"/>
  <c r="P166"/>
  <c r="L166"/>
  <c r="D166"/>
  <c r="I166" s="1"/>
  <c r="J166" s="1"/>
  <c r="AV165"/>
  <c r="AL165"/>
  <c r="AD165"/>
  <c r="W165"/>
  <c r="P165"/>
  <c r="L165"/>
  <c r="D165"/>
  <c r="I165" s="1"/>
  <c r="J165" s="1"/>
  <c r="AV164"/>
  <c r="AL164"/>
  <c r="AD164"/>
  <c r="W164"/>
  <c r="P164"/>
  <c r="L164"/>
  <c r="AV163"/>
  <c r="AL163"/>
  <c r="AD163"/>
  <c r="W163"/>
  <c r="P163"/>
  <c r="K163"/>
  <c r="L163" s="1"/>
  <c r="D163"/>
  <c r="I163" s="1"/>
  <c r="J163" s="1"/>
  <c r="AV162"/>
  <c r="AL162"/>
  <c r="AD162"/>
  <c r="W162"/>
  <c r="P162"/>
  <c r="L162"/>
  <c r="AV161"/>
  <c r="AL161"/>
  <c r="AD161"/>
  <c r="W161"/>
  <c r="P161"/>
  <c r="L161"/>
  <c r="D161"/>
  <c r="I161" s="1"/>
  <c r="J161" s="1"/>
  <c r="AV160"/>
  <c r="AL160"/>
  <c r="AD160"/>
  <c r="W160"/>
  <c r="P160"/>
  <c r="L160"/>
  <c r="D160"/>
  <c r="I160" s="1"/>
  <c r="J160" s="1"/>
  <c r="AV159"/>
  <c r="AL159"/>
  <c r="AD159"/>
  <c r="W159"/>
  <c r="P159"/>
  <c r="L159"/>
  <c r="D159"/>
  <c r="I159" s="1"/>
  <c r="J159" s="1"/>
  <c r="AV158"/>
  <c r="AL158"/>
  <c r="AD158"/>
  <c r="W158"/>
  <c r="L158"/>
  <c r="AV157"/>
  <c r="AL157"/>
  <c r="AD157"/>
  <c r="W157"/>
  <c r="P157"/>
  <c r="L157"/>
  <c r="AV156"/>
  <c r="AL156"/>
  <c r="AD156"/>
  <c r="W156"/>
  <c r="P156"/>
  <c r="L156"/>
  <c r="D156"/>
  <c r="I156" s="1"/>
  <c r="J156" s="1"/>
  <c r="AV155"/>
  <c r="AL155"/>
  <c r="AD155"/>
  <c r="W155"/>
  <c r="P155"/>
  <c r="L155"/>
  <c r="AV154"/>
  <c r="AL154"/>
  <c r="AD154"/>
  <c r="W154"/>
  <c r="P154"/>
  <c r="L154"/>
  <c r="I154"/>
  <c r="J154" s="1"/>
  <c r="AV153"/>
  <c r="AL153"/>
  <c r="AD153"/>
  <c r="W153"/>
  <c r="P153"/>
  <c r="L153"/>
  <c r="I153"/>
  <c r="J153" s="1"/>
  <c r="AV152"/>
  <c r="AL152"/>
  <c r="AD152"/>
  <c r="W152"/>
  <c r="L152"/>
  <c r="AV151"/>
  <c r="AL151"/>
  <c r="AD151"/>
  <c r="W151"/>
  <c r="P151"/>
  <c r="L151"/>
  <c r="I151"/>
  <c r="J151" s="1"/>
  <c r="AV150"/>
  <c r="AL150"/>
  <c r="AD150"/>
  <c r="W150"/>
  <c r="P150"/>
  <c r="L150"/>
  <c r="I150"/>
  <c r="J150" s="1"/>
  <c r="AV149"/>
  <c r="AL149"/>
  <c r="AD149"/>
  <c r="W149"/>
  <c r="P149"/>
  <c r="L149"/>
  <c r="I149"/>
  <c r="J149" s="1"/>
  <c r="AV148"/>
  <c r="AL148"/>
  <c r="AD148"/>
  <c r="W148"/>
  <c r="P148"/>
  <c r="L148"/>
  <c r="I148"/>
  <c r="J148" s="1"/>
  <c r="AV147"/>
  <c r="AL147"/>
  <c r="AD147"/>
  <c r="W147"/>
  <c r="P147"/>
  <c r="L147"/>
  <c r="I147"/>
  <c r="J147" s="1"/>
  <c r="AV146"/>
  <c r="AL146"/>
  <c r="AD146"/>
  <c r="W146"/>
  <c r="P146"/>
  <c r="L146"/>
  <c r="I146"/>
  <c r="J146" s="1"/>
  <c r="AV145"/>
  <c r="AL145"/>
  <c r="AD145"/>
  <c r="W145"/>
  <c r="P145"/>
  <c r="L145"/>
  <c r="I145"/>
  <c r="J145" s="1"/>
  <c r="AV144"/>
  <c r="AL144"/>
  <c r="AD144"/>
  <c r="W144"/>
  <c r="P144"/>
  <c r="L144"/>
  <c r="I144"/>
  <c r="J144" s="1"/>
  <c r="AV143"/>
  <c r="AL143"/>
  <c r="AD143"/>
  <c r="W143"/>
  <c r="P143"/>
  <c r="L143"/>
  <c r="D143"/>
  <c r="I143" s="1"/>
  <c r="J143" s="1"/>
  <c r="AV142"/>
  <c r="AL142"/>
  <c r="AD142"/>
  <c r="W142"/>
  <c r="P142"/>
  <c r="L142"/>
  <c r="I142"/>
  <c r="J142" s="1"/>
  <c r="AV141"/>
  <c r="AL141"/>
  <c r="AD141"/>
  <c r="W141"/>
  <c r="P141"/>
  <c r="L141"/>
  <c r="I141"/>
  <c r="J141" s="1"/>
  <c r="AV140"/>
  <c r="AL140"/>
  <c r="AD140"/>
  <c r="W140"/>
  <c r="P140"/>
  <c r="L140"/>
  <c r="I140"/>
  <c r="J140" s="1"/>
  <c r="AV139"/>
  <c r="AL139"/>
  <c r="AD139"/>
  <c r="W139"/>
  <c r="P139"/>
  <c r="L139"/>
  <c r="I139"/>
  <c r="J139" s="1"/>
  <c r="AV138"/>
  <c r="AL138"/>
  <c r="AD138"/>
  <c r="W138"/>
  <c r="P138"/>
  <c r="L138"/>
  <c r="I138"/>
  <c r="J138" s="1"/>
  <c r="AV137"/>
  <c r="AL137"/>
  <c r="AD137"/>
  <c r="W137"/>
  <c r="P137"/>
  <c r="L137"/>
  <c r="I137"/>
  <c r="J137" s="1"/>
  <c r="AV136"/>
  <c r="AL136"/>
  <c r="AD136"/>
  <c r="W136"/>
  <c r="P136"/>
  <c r="L136"/>
  <c r="I136"/>
  <c r="J136" s="1"/>
  <c r="AV135"/>
  <c r="AL135"/>
  <c r="AD135"/>
  <c r="W135"/>
  <c r="P135"/>
  <c r="L135"/>
  <c r="I135"/>
  <c r="J135" s="1"/>
  <c r="AV134"/>
  <c r="AL134"/>
  <c r="AD134"/>
  <c r="W134"/>
  <c r="P134"/>
  <c r="L134"/>
  <c r="I134"/>
  <c r="J134" s="1"/>
  <c r="AV133"/>
  <c r="AL133"/>
  <c r="AD133"/>
  <c r="W133"/>
  <c r="P133"/>
  <c r="L133"/>
  <c r="AV132"/>
  <c r="AL132"/>
  <c r="AD132"/>
  <c r="W132"/>
  <c r="P132"/>
  <c r="L132"/>
  <c r="AV131"/>
  <c r="AL131"/>
  <c r="AD131"/>
  <c r="W131"/>
  <c r="P131"/>
  <c r="L131"/>
  <c r="AV130"/>
  <c r="AL130"/>
  <c r="AD130"/>
  <c r="W130"/>
  <c r="P130"/>
  <c r="L130"/>
  <c r="I130"/>
  <c r="J130" s="1"/>
  <c r="AV129"/>
  <c r="AL129"/>
  <c r="AD129"/>
  <c r="W129"/>
  <c r="P129"/>
  <c r="L129"/>
  <c r="I129"/>
  <c r="J129" s="1"/>
  <c r="AV128"/>
  <c r="AL128"/>
  <c r="AD128"/>
  <c r="W128"/>
  <c r="P128"/>
  <c r="L128"/>
  <c r="I128"/>
  <c r="J128" s="1"/>
  <c r="AV127"/>
  <c r="AL127"/>
  <c r="AD127"/>
  <c r="W127"/>
  <c r="L127"/>
  <c r="AV126"/>
  <c r="AL126"/>
  <c r="AD126"/>
  <c r="W126"/>
  <c r="L126"/>
  <c r="AV125"/>
  <c r="AL125"/>
  <c r="AD125"/>
  <c r="W125"/>
  <c r="P125"/>
  <c r="L125"/>
  <c r="I125"/>
  <c r="J125" s="1"/>
  <c r="AV124"/>
  <c r="AL124"/>
  <c r="AD124"/>
  <c r="W124"/>
  <c r="P124"/>
  <c r="L124"/>
  <c r="I124"/>
  <c r="J124" s="1"/>
  <c r="AV123"/>
  <c r="AL123"/>
  <c r="AD123"/>
  <c r="W123"/>
  <c r="P123"/>
  <c r="L123"/>
  <c r="I123"/>
  <c r="J123" s="1"/>
  <c r="AV122"/>
  <c r="AL122"/>
  <c r="AD122"/>
  <c r="W122"/>
  <c r="P122"/>
  <c r="L122"/>
  <c r="I122"/>
  <c r="J122" s="1"/>
  <c r="AV121"/>
  <c r="AL121"/>
  <c r="AD121"/>
  <c r="W121"/>
  <c r="P121"/>
  <c r="L121"/>
  <c r="I121"/>
  <c r="J121" s="1"/>
  <c r="AV120"/>
  <c r="AL120"/>
  <c r="AD120"/>
  <c r="W120"/>
  <c r="P120"/>
  <c r="L120"/>
  <c r="I120"/>
  <c r="J120" s="1"/>
  <c r="AV119"/>
  <c r="AL119"/>
  <c r="AD119"/>
  <c r="W119"/>
  <c r="P119"/>
  <c r="L119"/>
  <c r="I119"/>
  <c r="J119" s="1"/>
  <c r="AV118"/>
  <c r="AL118"/>
  <c r="AD118"/>
  <c r="W118"/>
  <c r="P118"/>
  <c r="L118"/>
  <c r="I118"/>
  <c r="J118" s="1"/>
  <c r="AV117"/>
  <c r="AL117"/>
  <c r="AD117"/>
  <c r="W117"/>
  <c r="P117"/>
  <c r="L117"/>
  <c r="I117"/>
  <c r="J117" s="1"/>
  <c r="AV116"/>
  <c r="AL116"/>
  <c r="AD116"/>
  <c r="W116"/>
  <c r="P116"/>
  <c r="L116"/>
  <c r="I116"/>
  <c r="J116" s="1"/>
  <c r="AV115"/>
  <c r="AL115"/>
  <c r="AD115"/>
  <c r="W115"/>
  <c r="P115"/>
  <c r="L115"/>
  <c r="I115"/>
  <c r="J115" s="1"/>
  <c r="AV114"/>
  <c r="AL114"/>
  <c r="AD114"/>
  <c r="W114"/>
  <c r="P114"/>
  <c r="L114"/>
  <c r="I114"/>
  <c r="J114" s="1"/>
  <c r="AV113"/>
  <c r="AM113"/>
  <c r="AL113"/>
  <c r="AD113"/>
  <c r="W113"/>
  <c r="P113"/>
  <c r="L113"/>
  <c r="I113"/>
  <c r="J113" s="1"/>
  <c r="AV112"/>
  <c r="AM112"/>
  <c r="P112" s="1"/>
  <c r="AL112"/>
  <c r="AD112"/>
  <c r="W112"/>
  <c r="L112"/>
  <c r="I112"/>
  <c r="J112" s="1"/>
  <c r="AV111"/>
  <c r="AL111"/>
  <c r="AD111"/>
  <c r="W111"/>
  <c r="P111"/>
  <c r="L111"/>
  <c r="I111"/>
  <c r="J111" s="1"/>
  <c r="AV110"/>
  <c r="AL110"/>
  <c r="AE110"/>
  <c r="P110" s="1"/>
  <c r="AD110"/>
  <c r="W110"/>
  <c r="L110"/>
  <c r="I110"/>
  <c r="J110" s="1"/>
  <c r="AV109"/>
  <c r="AL109"/>
  <c r="AD109"/>
  <c r="W109"/>
  <c r="P109"/>
  <c r="L109"/>
  <c r="I109"/>
  <c r="J109" s="1"/>
  <c r="AV108"/>
  <c r="AL108"/>
  <c r="AD108"/>
  <c r="W108"/>
  <c r="P108"/>
  <c r="L108"/>
  <c r="I108"/>
  <c r="J108" s="1"/>
  <c r="AV107"/>
  <c r="AL107"/>
  <c r="AD107"/>
  <c r="W107"/>
  <c r="L107"/>
  <c r="AV106"/>
  <c r="AL106"/>
  <c r="AD106"/>
  <c r="W106"/>
  <c r="P106"/>
  <c r="K106"/>
  <c r="L106" s="1"/>
  <c r="I106"/>
  <c r="J106" s="1"/>
  <c r="AV105"/>
  <c r="AL105"/>
  <c r="AD105"/>
  <c r="W105"/>
  <c r="P105"/>
  <c r="L105"/>
  <c r="I105"/>
  <c r="J105" s="1"/>
  <c r="AV104"/>
  <c r="AL104"/>
  <c r="AD104"/>
  <c r="W104"/>
  <c r="P104"/>
  <c r="L104"/>
  <c r="I104"/>
  <c r="J104" s="1"/>
  <c r="AV103"/>
  <c r="AL103"/>
  <c r="AD103"/>
  <c r="W103"/>
  <c r="P103"/>
  <c r="L103"/>
  <c r="I103"/>
  <c r="J103" s="1"/>
  <c r="AV102"/>
  <c r="AL102"/>
  <c r="AD102"/>
  <c r="W102"/>
  <c r="P102"/>
  <c r="L102"/>
  <c r="I102"/>
  <c r="J102" s="1"/>
  <c r="AV101"/>
  <c r="AL101"/>
  <c r="AD101"/>
  <c r="W101"/>
  <c r="P101"/>
  <c r="L101"/>
  <c r="I101"/>
  <c r="J101" s="1"/>
  <c r="AV100"/>
  <c r="AL100"/>
  <c r="AD100"/>
  <c r="W100"/>
  <c r="P100"/>
  <c r="L100"/>
  <c r="I100"/>
  <c r="J100" s="1"/>
  <c r="AV99"/>
  <c r="AL99"/>
  <c r="AD99"/>
  <c r="W99"/>
  <c r="L99"/>
  <c r="I99"/>
  <c r="J99" s="1"/>
  <c r="AV98"/>
  <c r="AL98"/>
  <c r="AD98"/>
  <c r="W98"/>
  <c r="P98"/>
  <c r="L98"/>
  <c r="I98"/>
  <c r="J98" s="1"/>
  <c r="AV97"/>
  <c r="AL97"/>
  <c r="AD97"/>
  <c r="W97"/>
  <c r="P97"/>
  <c r="L97"/>
  <c r="I97"/>
  <c r="J97" s="1"/>
  <c r="AV96"/>
  <c r="AL96"/>
  <c r="AD96"/>
  <c r="W96"/>
  <c r="P96"/>
  <c r="L96"/>
  <c r="I96"/>
  <c r="J96" s="1"/>
  <c r="AV95"/>
  <c r="AL95"/>
  <c r="AD95"/>
  <c r="W95"/>
  <c r="P95"/>
  <c r="L95"/>
  <c r="AV94"/>
  <c r="AL94"/>
  <c r="AD94"/>
  <c r="W94"/>
  <c r="P94"/>
  <c r="L94"/>
  <c r="I94"/>
  <c r="J94" s="1"/>
  <c r="AV93"/>
  <c r="AL93"/>
  <c r="AD93"/>
  <c r="W93"/>
  <c r="P93"/>
  <c r="L93"/>
  <c r="I93"/>
  <c r="J93" s="1"/>
  <c r="AV92"/>
  <c r="AL92"/>
  <c r="AD92"/>
  <c r="W92"/>
  <c r="P92"/>
  <c r="L92"/>
  <c r="I92"/>
  <c r="J92" s="1"/>
  <c r="AV91"/>
  <c r="AL91"/>
  <c r="AD91"/>
  <c r="W91"/>
  <c r="P91"/>
  <c r="L91"/>
  <c r="AV90"/>
  <c r="AL90"/>
  <c r="AD90"/>
  <c r="W90"/>
  <c r="P90"/>
  <c r="L90"/>
  <c r="AV89"/>
  <c r="AL89"/>
  <c r="AD89"/>
  <c r="W89"/>
  <c r="P89"/>
  <c r="L89"/>
  <c r="AV88"/>
  <c r="AL88"/>
  <c r="AD88"/>
  <c r="W88"/>
  <c r="P88"/>
  <c r="L88"/>
  <c r="AV87"/>
  <c r="AL87"/>
  <c r="AD87"/>
  <c r="W87"/>
  <c r="P87"/>
  <c r="L87"/>
  <c r="I87"/>
  <c r="J87" s="1"/>
  <c r="AV86"/>
  <c r="AL86"/>
  <c r="AD86"/>
  <c r="W86"/>
  <c r="P86"/>
  <c r="L86"/>
  <c r="I86"/>
  <c r="J86" s="1"/>
  <c r="AV85"/>
  <c r="AL85"/>
  <c r="AD85"/>
  <c r="W85"/>
  <c r="P85"/>
  <c r="L85"/>
  <c r="I85"/>
  <c r="J85" s="1"/>
  <c r="AV84"/>
  <c r="AL84"/>
  <c r="AD84"/>
  <c r="W84"/>
  <c r="P84"/>
  <c r="L84"/>
  <c r="I84"/>
  <c r="J84" s="1"/>
  <c r="AV83"/>
  <c r="AL83"/>
  <c r="AD83"/>
  <c r="W83"/>
  <c r="L83"/>
  <c r="AV82"/>
  <c r="AL82"/>
  <c r="AD82"/>
  <c r="W82"/>
  <c r="P82"/>
  <c r="L82"/>
  <c r="I82"/>
  <c r="J82" s="1"/>
  <c r="AV81"/>
  <c r="AL81"/>
  <c r="AD81"/>
  <c r="W81"/>
  <c r="P81"/>
  <c r="L81"/>
  <c r="I81"/>
  <c r="J81" s="1"/>
  <c r="AV80"/>
  <c r="AL80"/>
  <c r="AD80"/>
  <c r="W80"/>
  <c r="P80"/>
  <c r="L80"/>
  <c r="I80"/>
  <c r="J80" s="1"/>
  <c r="AV79"/>
  <c r="AL79"/>
  <c r="AD79"/>
  <c r="W79"/>
  <c r="P79"/>
  <c r="L79"/>
  <c r="I79"/>
  <c r="J79" s="1"/>
  <c r="AV78"/>
  <c r="AL78"/>
  <c r="AD78"/>
  <c r="W78"/>
  <c r="P78"/>
  <c r="L78"/>
  <c r="I78"/>
  <c r="J78" s="1"/>
  <c r="AV77"/>
  <c r="AL77"/>
  <c r="AD77"/>
  <c r="W77"/>
  <c r="P77"/>
  <c r="L77"/>
  <c r="I77"/>
  <c r="J77" s="1"/>
  <c r="AV76"/>
  <c r="AL76"/>
  <c r="AD76"/>
  <c r="W76"/>
  <c r="P76"/>
  <c r="L76"/>
  <c r="I76"/>
  <c r="J76" s="1"/>
  <c r="AV75"/>
  <c r="AL75"/>
  <c r="AD75"/>
  <c r="W75"/>
  <c r="P75"/>
  <c r="L75"/>
  <c r="I75"/>
  <c r="J75" s="1"/>
  <c r="AV74"/>
  <c r="AL74"/>
  <c r="AD74"/>
  <c r="W74"/>
  <c r="P74"/>
  <c r="L74"/>
  <c r="I74"/>
  <c r="J74" s="1"/>
  <c r="AV73"/>
  <c r="AL73"/>
  <c r="AD73"/>
  <c r="W73"/>
  <c r="P73"/>
  <c r="L73"/>
  <c r="AV72"/>
  <c r="AL72"/>
  <c r="AD72"/>
  <c r="W72"/>
  <c r="P72"/>
  <c r="L72"/>
  <c r="D72"/>
  <c r="I72" s="1"/>
  <c r="J72" s="1"/>
  <c r="AV71"/>
  <c r="AL71"/>
  <c r="AD71"/>
  <c r="W71"/>
  <c r="P71"/>
  <c r="L71"/>
  <c r="I71"/>
  <c r="J71" s="1"/>
  <c r="AV70"/>
  <c r="AL70"/>
  <c r="AD70"/>
  <c r="W70"/>
  <c r="P70"/>
  <c r="L70"/>
  <c r="I70"/>
  <c r="J70" s="1"/>
  <c r="AV69"/>
  <c r="AL69"/>
  <c r="AD69"/>
  <c r="W69"/>
  <c r="P69"/>
  <c r="L69"/>
  <c r="I69"/>
  <c r="J69" s="1"/>
  <c r="AV68"/>
  <c r="AL68"/>
  <c r="AD68"/>
  <c r="W68"/>
  <c r="P68"/>
  <c r="L68"/>
  <c r="I68"/>
  <c r="J68" s="1"/>
  <c r="AV67"/>
  <c r="AL67"/>
  <c r="AD67"/>
  <c r="W67"/>
  <c r="P67"/>
  <c r="L67"/>
  <c r="I67"/>
  <c r="J67" s="1"/>
  <c r="AV66"/>
  <c r="AL66"/>
  <c r="AD66"/>
  <c r="W66"/>
  <c r="P66"/>
  <c r="L66"/>
  <c r="I66"/>
  <c r="J66" s="1"/>
  <c r="AV65"/>
  <c r="AL65"/>
  <c r="AD65"/>
  <c r="W65"/>
  <c r="P65"/>
  <c r="L65"/>
  <c r="I65"/>
  <c r="J65" s="1"/>
  <c r="AV64"/>
  <c r="AL64"/>
  <c r="AD64"/>
  <c r="W64"/>
  <c r="P64"/>
  <c r="L64"/>
  <c r="I64"/>
  <c r="J64" s="1"/>
  <c r="AV63"/>
  <c r="AL63"/>
  <c r="AD63"/>
  <c r="W63"/>
  <c r="P63"/>
  <c r="L63"/>
  <c r="I63"/>
  <c r="J63" s="1"/>
  <c r="AV62"/>
  <c r="AL62"/>
  <c r="AD62"/>
  <c r="W62"/>
  <c r="P62"/>
  <c r="L62"/>
  <c r="I62"/>
  <c r="J62" s="1"/>
  <c r="AV61"/>
  <c r="AL61"/>
  <c r="AD61"/>
  <c r="W61"/>
  <c r="P61"/>
  <c r="L61"/>
  <c r="I61"/>
  <c r="J61" s="1"/>
  <c r="AV60"/>
  <c r="AL60"/>
  <c r="AD60"/>
  <c r="W60"/>
  <c r="L60"/>
  <c r="AV59"/>
  <c r="AL59"/>
  <c r="AD59"/>
  <c r="W59"/>
  <c r="P59"/>
  <c r="L59"/>
  <c r="I59"/>
  <c r="J59" s="1"/>
  <c r="AV58"/>
  <c r="AL58"/>
  <c r="AD58"/>
  <c r="W58"/>
  <c r="P58"/>
  <c r="L58"/>
  <c r="I58"/>
  <c r="J58" s="1"/>
  <c r="AV57"/>
  <c r="AL57"/>
  <c r="AD57"/>
  <c r="W57"/>
  <c r="P57"/>
  <c r="L57"/>
  <c r="I57"/>
  <c r="J57" s="1"/>
  <c r="AV56"/>
  <c r="AL56"/>
  <c r="AD56"/>
  <c r="W56"/>
  <c r="P56"/>
  <c r="L56"/>
  <c r="I56"/>
  <c r="J56" s="1"/>
  <c r="AV55"/>
  <c r="AL55"/>
  <c r="AD55"/>
  <c r="W55"/>
  <c r="P55"/>
  <c r="L55"/>
  <c r="I55"/>
  <c r="J55" s="1"/>
  <c r="AV54"/>
  <c r="AL54"/>
  <c r="AD54"/>
  <c r="W54"/>
  <c r="P54"/>
  <c r="L54"/>
  <c r="I54"/>
  <c r="J54" s="1"/>
  <c r="AV53"/>
  <c r="AL53"/>
  <c r="AD53"/>
  <c r="W53"/>
  <c r="P53"/>
  <c r="L53"/>
  <c r="I53"/>
  <c r="J53" s="1"/>
  <c r="AV52"/>
  <c r="AM52"/>
  <c r="AL52"/>
  <c r="AD52"/>
  <c r="W52"/>
  <c r="P52"/>
  <c r="L52"/>
  <c r="D52"/>
  <c r="I52" s="1"/>
  <c r="J52" s="1"/>
  <c r="AV51"/>
  <c r="AL51"/>
  <c r="AD51"/>
  <c r="W51"/>
  <c r="P51"/>
  <c r="L51"/>
  <c r="I51"/>
  <c r="J51" s="1"/>
  <c r="AV50"/>
  <c r="AL50"/>
  <c r="AD50"/>
  <c r="W50"/>
  <c r="P50"/>
  <c r="L50"/>
  <c r="I50"/>
  <c r="J50" s="1"/>
  <c r="AV49"/>
  <c r="AM49"/>
  <c r="P49" s="1"/>
  <c r="AL49"/>
  <c r="AD49"/>
  <c r="W49"/>
  <c r="L49"/>
  <c r="I49"/>
  <c r="J49" s="1"/>
  <c r="AV48"/>
  <c r="AL48"/>
  <c r="AD48"/>
  <c r="W48"/>
  <c r="P48"/>
  <c r="L48"/>
  <c r="I48"/>
  <c r="J48" s="1"/>
  <c r="AV47"/>
  <c r="AL47"/>
  <c r="AD47"/>
  <c r="W47"/>
  <c r="P47"/>
  <c r="L47"/>
  <c r="I47"/>
  <c r="J47" s="1"/>
  <c r="AV46"/>
  <c r="AL46"/>
  <c r="AD46"/>
  <c r="W46"/>
  <c r="P46"/>
  <c r="L46"/>
  <c r="I46"/>
  <c r="J46" s="1"/>
  <c r="AV45"/>
  <c r="AL45"/>
  <c r="AD45"/>
  <c r="W45"/>
  <c r="P45"/>
  <c r="L45"/>
  <c r="I45"/>
  <c r="J45" s="1"/>
  <c r="AV44"/>
  <c r="AL44"/>
  <c r="AD44"/>
  <c r="W44"/>
  <c r="P44"/>
  <c r="L44"/>
  <c r="I44"/>
  <c r="J44" s="1"/>
  <c r="AV43"/>
  <c r="AL43"/>
  <c r="AD43"/>
  <c r="W43"/>
  <c r="P43"/>
  <c r="L43"/>
  <c r="AV42"/>
  <c r="AL42"/>
  <c r="AD42"/>
  <c r="W42"/>
  <c r="P42"/>
  <c r="L42"/>
  <c r="AV41"/>
  <c r="AL41"/>
  <c r="AD41"/>
  <c r="W41"/>
  <c r="P41"/>
  <c r="L41"/>
  <c r="I41"/>
  <c r="J41" s="1"/>
  <c r="AV40"/>
  <c r="AL40"/>
  <c r="AD40"/>
  <c r="W40"/>
  <c r="P40"/>
  <c r="L40"/>
  <c r="I40"/>
  <c r="J40" s="1"/>
  <c r="AV39"/>
  <c r="AL39"/>
  <c r="AD39"/>
  <c r="W39"/>
  <c r="P39"/>
  <c r="L39"/>
  <c r="AV38"/>
  <c r="AL38"/>
  <c r="AD38"/>
  <c r="W38"/>
  <c r="P38"/>
  <c r="L38"/>
  <c r="I38"/>
  <c r="J38" s="1"/>
  <c r="AV37"/>
  <c r="AL37"/>
  <c r="AD37"/>
  <c r="W37"/>
  <c r="P37"/>
  <c r="L37"/>
  <c r="AV36"/>
  <c r="AL36"/>
  <c r="AD36"/>
  <c r="W36"/>
  <c r="P36"/>
  <c r="L36"/>
  <c r="AV35"/>
  <c r="AL35"/>
  <c r="AD35"/>
  <c r="W35"/>
  <c r="P35"/>
  <c r="L35"/>
  <c r="I35"/>
  <c r="J35" s="1"/>
  <c r="AV34"/>
  <c r="AL34"/>
  <c r="AD34"/>
  <c r="W34"/>
  <c r="P34"/>
  <c r="L34"/>
  <c r="I34"/>
  <c r="J34" s="1"/>
  <c r="AV33"/>
  <c r="AL33"/>
  <c r="AD33"/>
  <c r="W33"/>
  <c r="P33"/>
  <c r="L33"/>
  <c r="AV32"/>
  <c r="AL32"/>
  <c r="AD32"/>
  <c r="W32"/>
  <c r="P32"/>
  <c r="L32"/>
  <c r="I32"/>
  <c r="J32" s="1"/>
  <c r="AV31"/>
  <c r="AL31"/>
  <c r="AD31"/>
  <c r="W31"/>
  <c r="P31"/>
  <c r="L31"/>
  <c r="I31"/>
  <c r="J31" s="1"/>
  <c r="AV30"/>
  <c r="AL30"/>
  <c r="AD30"/>
  <c r="W30"/>
  <c r="P30"/>
  <c r="L30"/>
  <c r="I30"/>
  <c r="J30" s="1"/>
  <c r="AV29"/>
  <c r="AL29"/>
  <c r="AD29"/>
  <c r="W29"/>
  <c r="P29"/>
  <c r="L29"/>
  <c r="I29"/>
  <c r="J29" s="1"/>
  <c r="AV28"/>
  <c r="AL28"/>
  <c r="AD28"/>
  <c r="W28"/>
  <c r="P28"/>
  <c r="L28"/>
  <c r="I28"/>
  <c r="J28" s="1"/>
  <c r="AV27"/>
  <c r="AL27"/>
  <c r="AD27"/>
  <c r="W27"/>
  <c r="P27"/>
  <c r="L27"/>
  <c r="AV26"/>
  <c r="AL26"/>
  <c r="AD26"/>
  <c r="W26"/>
  <c r="P26"/>
  <c r="L26"/>
  <c r="AV25"/>
  <c r="AL25"/>
  <c r="AD25"/>
  <c r="W25"/>
  <c r="P25"/>
  <c r="M25"/>
  <c r="L25" s="1"/>
  <c r="AV24"/>
  <c r="AL24"/>
  <c r="AD24"/>
  <c r="W24"/>
  <c r="P24"/>
  <c r="L24"/>
  <c r="I24"/>
  <c r="J24" s="1"/>
  <c r="AV23"/>
  <c r="AL23"/>
  <c r="AD23"/>
  <c r="W23"/>
  <c r="P23"/>
  <c r="L23"/>
  <c r="I23"/>
  <c r="J23" s="1"/>
  <c r="AV22"/>
  <c r="AL22"/>
  <c r="AD22"/>
  <c r="W22"/>
  <c r="P22"/>
  <c r="K22"/>
  <c r="L22" s="1"/>
  <c r="D22"/>
  <c r="I22" s="1"/>
  <c r="J22" s="1"/>
  <c r="AV21"/>
  <c r="AL21"/>
  <c r="AD21"/>
  <c r="W21"/>
  <c r="P21"/>
  <c r="L21"/>
  <c r="I21"/>
  <c r="J21" s="1"/>
  <c r="AV20"/>
  <c r="AL20"/>
  <c r="AD20"/>
  <c r="W20"/>
  <c r="P20"/>
  <c r="L20"/>
  <c r="I20"/>
  <c r="J20" s="1"/>
  <c r="AV19"/>
  <c r="AL19"/>
  <c r="AD19"/>
  <c r="W19"/>
  <c r="P19"/>
  <c r="L19"/>
  <c r="I19"/>
  <c r="J19" s="1"/>
  <c r="AV18"/>
  <c r="AL18"/>
  <c r="AD18"/>
  <c r="W18"/>
  <c r="P18"/>
  <c r="L18"/>
  <c r="D18"/>
  <c r="I18" s="1"/>
  <c r="J18" s="1"/>
  <c r="AV17"/>
  <c r="AL17"/>
  <c r="AD17"/>
  <c r="W17"/>
  <c r="P17"/>
  <c r="L17"/>
  <c r="AV16"/>
  <c r="AL16"/>
  <c r="AD16"/>
  <c r="W16"/>
  <c r="P16"/>
  <c r="L16"/>
  <c r="I16"/>
  <c r="J16" s="1"/>
  <c r="AV15"/>
  <c r="AL15"/>
  <c r="AD15"/>
  <c r="W15"/>
  <c r="P15"/>
  <c r="L15"/>
  <c r="D15"/>
  <c r="I15" s="1"/>
  <c r="J15" s="1"/>
  <c r="AV14"/>
  <c r="AL14"/>
  <c r="AD14"/>
  <c r="W14"/>
  <c r="P14"/>
  <c r="L14"/>
  <c r="AV13"/>
  <c r="AL13"/>
  <c r="AD13"/>
  <c r="W13"/>
  <c r="P13"/>
  <c r="L13"/>
  <c r="I13"/>
  <c r="J13" s="1"/>
  <c r="AV12"/>
  <c r="AL12"/>
  <c r="AD12"/>
  <c r="W12"/>
  <c r="P12"/>
  <c r="L12"/>
  <c r="D12"/>
  <c r="I12" s="1"/>
  <c r="J12" s="1"/>
  <c r="AV11"/>
  <c r="AL11"/>
  <c r="AD11"/>
  <c r="W11"/>
  <c r="P11"/>
  <c r="L11"/>
  <c r="I11"/>
  <c r="J11" s="1"/>
  <c r="AV10"/>
  <c r="AL10"/>
  <c r="AD10"/>
  <c r="W10"/>
  <c r="P10"/>
  <c r="L10"/>
  <c r="I10"/>
  <c r="J10" s="1"/>
  <c r="AV9"/>
  <c r="AL9"/>
  <c r="AD9"/>
  <c r="W9"/>
  <c r="P9"/>
  <c r="L9"/>
  <c r="I9"/>
  <c r="J9" s="1"/>
  <c r="AV8"/>
  <c r="AL8"/>
  <c r="AD8"/>
  <c r="W8"/>
  <c r="P8"/>
  <c r="L8"/>
  <c r="I8"/>
  <c r="J8" s="1"/>
  <c r="AV7"/>
  <c r="AL7"/>
  <c r="AD7"/>
  <c r="W7"/>
  <c r="P7"/>
  <c r="L7"/>
  <c r="I7"/>
  <c r="J7" s="1"/>
  <c r="M6"/>
  <c r="N6" s="1"/>
  <c r="O6" s="1"/>
  <c r="P6" s="1"/>
  <c r="Q6" s="1"/>
  <c r="R6" s="1"/>
  <c r="S6" s="1"/>
  <c r="T6" s="1"/>
  <c r="U6" s="1"/>
  <c r="V6" s="1"/>
  <c r="W6" s="1"/>
  <c r="X6" s="1"/>
  <c r="Y6" s="1"/>
  <c r="Z6" s="1"/>
  <c r="B6"/>
  <c r="C6" s="1"/>
  <c r="D6" s="1"/>
  <c r="E6" s="1"/>
  <c r="F6" s="1"/>
  <c r="G6" s="1"/>
  <c r="H6" s="1"/>
  <c r="I6" s="1"/>
  <c r="J6" s="1"/>
  <c r="K6" s="1"/>
  <c r="AU5"/>
  <c r="AT5"/>
  <c r="AS5"/>
  <c r="AR5"/>
  <c r="AQ5"/>
  <c r="AO5"/>
  <c r="AN5"/>
  <c r="AK5"/>
  <c r="AJ5"/>
  <c r="AI5"/>
  <c r="AH5"/>
  <c r="AG5"/>
  <c r="AF5"/>
  <c r="AC5"/>
  <c r="AB5"/>
  <c r="Z5"/>
  <c r="Y5"/>
  <c r="V5"/>
  <c r="U5"/>
  <c r="T5"/>
  <c r="S5"/>
  <c r="R5"/>
  <c r="H5"/>
  <c r="F5"/>
  <c r="E5"/>
  <c r="AO4"/>
  <c r="AP4" s="1"/>
  <c r="AQ4" s="1"/>
  <c r="AR4" s="1"/>
  <c r="AS4" s="1"/>
  <c r="AT4" s="1"/>
  <c r="AU4" s="1"/>
  <c r="AG4"/>
  <c r="AH4" s="1"/>
  <c r="AI4" s="1"/>
  <c r="AJ4" s="1"/>
  <c r="AK4" s="1"/>
  <c r="S4"/>
  <c r="T4" s="1"/>
  <c r="U4" s="1"/>
  <c r="V4" s="1"/>
  <c r="Y4" s="1"/>
  <c r="Z4" s="1"/>
  <c r="AA4" s="1"/>
  <c r="AW2"/>
  <c r="AU2"/>
  <c r="AT2"/>
  <c r="AS2"/>
  <c r="AR2"/>
  <c r="AQ2"/>
  <c r="AP2"/>
  <c r="AO2"/>
  <c r="AN2"/>
  <c r="AK2"/>
  <c r="AJ2"/>
  <c r="AI2"/>
  <c r="AH2"/>
  <c r="AG2"/>
  <c r="AF2"/>
  <c r="AE2"/>
  <c r="AC2"/>
  <c r="AB2"/>
  <c r="AA2"/>
  <c r="Z2"/>
  <c r="Y2"/>
  <c r="X2"/>
  <c r="V2"/>
  <c r="U2"/>
  <c r="T2"/>
  <c r="S2"/>
  <c r="R2"/>
  <c r="Q2"/>
  <c r="M2"/>
  <c r="K2"/>
  <c r="H2"/>
  <c r="G2"/>
  <c r="F2"/>
  <c r="E2"/>
  <c r="D2"/>
  <c r="AW1"/>
  <c r="AU1"/>
  <c r="AT1"/>
  <c r="AS1"/>
  <c r="AR1"/>
  <c r="AQ1"/>
  <c r="AP1"/>
  <c r="AO1"/>
  <c r="AN1"/>
  <c r="AM1"/>
  <c r="AK1"/>
  <c r="AJ1"/>
  <c r="AI1"/>
  <c r="AH1"/>
  <c r="AG1"/>
  <c r="AF1"/>
  <c r="AE1"/>
  <c r="AC1"/>
  <c r="AB1"/>
  <c r="AA1"/>
  <c r="Z1"/>
  <c r="Y1"/>
  <c r="V1"/>
  <c r="U1"/>
  <c r="T1"/>
  <c r="S1"/>
  <c r="R1"/>
  <c r="Q1"/>
  <c r="M1"/>
  <c r="K1"/>
  <c r="H1"/>
  <c r="G1"/>
  <c r="F1"/>
  <c r="E1"/>
  <c r="AV43" i="19"/>
  <c r="AL43"/>
  <c r="AD43"/>
  <c r="W43"/>
  <c r="P43"/>
  <c r="L43"/>
  <c r="G5"/>
  <c r="W2"/>
  <c r="AL2"/>
  <c r="L2"/>
  <c r="AV42"/>
  <c r="AL42"/>
  <c r="AD42"/>
  <c r="W42"/>
  <c r="P42"/>
  <c r="L42"/>
  <c r="I42"/>
  <c r="J42" s="1"/>
  <c r="AV41"/>
  <c r="AL41"/>
  <c r="AD41"/>
  <c r="W41"/>
  <c r="P41"/>
  <c r="K41"/>
  <c r="L41" s="1"/>
  <c r="D41"/>
  <c r="I41" s="1"/>
  <c r="J41" s="1"/>
  <c r="AV40"/>
  <c r="AL40"/>
  <c r="AD40"/>
  <c r="X40"/>
  <c r="P40" s="1"/>
  <c r="W40"/>
  <c r="L40"/>
  <c r="D40"/>
  <c r="I40" s="1"/>
  <c r="J40" s="1"/>
  <c r="AV39"/>
  <c r="AL39"/>
  <c r="AD39"/>
  <c r="W39"/>
  <c r="P39"/>
  <c r="L39"/>
  <c r="I39"/>
  <c r="J39" s="1"/>
  <c r="AV38"/>
  <c r="AL38"/>
  <c r="AD38"/>
  <c r="W38"/>
  <c r="P38"/>
  <c r="L38"/>
  <c r="I38"/>
  <c r="J38" s="1"/>
  <c r="AV37"/>
  <c r="AL37"/>
  <c r="AD37"/>
  <c r="W37"/>
  <c r="P37"/>
  <c r="L37"/>
  <c r="I37"/>
  <c r="J37" s="1"/>
  <c r="AV36"/>
  <c r="AL36"/>
  <c r="AD36"/>
  <c r="W36"/>
  <c r="P36"/>
  <c r="L36"/>
  <c r="I36"/>
  <c r="J36" s="1"/>
  <c r="AV35"/>
  <c r="AL35"/>
  <c r="AD35"/>
  <c r="W35"/>
  <c r="P35"/>
  <c r="L35"/>
  <c r="I35"/>
  <c r="J35" s="1"/>
  <c r="AV34"/>
  <c r="AL34"/>
  <c r="AD34"/>
  <c r="W34"/>
  <c r="P34"/>
  <c r="L34"/>
  <c r="I34"/>
  <c r="J34" s="1"/>
  <c r="AV33"/>
  <c r="AL33"/>
  <c r="AD33"/>
  <c r="W33"/>
  <c r="P33"/>
  <c r="L33"/>
  <c r="I33"/>
  <c r="J33" s="1"/>
  <c r="AV32"/>
  <c r="AL32"/>
  <c r="AD32"/>
  <c r="W32"/>
  <c r="P32"/>
  <c r="L32"/>
  <c r="I32"/>
  <c r="J32" s="1"/>
  <c r="AV31"/>
  <c r="AM31"/>
  <c r="AM5" s="1"/>
  <c r="AL31"/>
  <c r="AD31"/>
  <c r="U31"/>
  <c r="W31" s="1"/>
  <c r="P31"/>
  <c r="L31"/>
  <c r="D31"/>
  <c r="I31" s="1"/>
  <c r="J31" s="1"/>
  <c r="AV30"/>
  <c r="AL30"/>
  <c r="AD30"/>
  <c r="W30"/>
  <c r="P30"/>
  <c r="L30"/>
  <c r="I30"/>
  <c r="J30" s="1"/>
  <c r="AV29"/>
  <c r="AL29"/>
  <c r="AD29"/>
  <c r="W29"/>
  <c r="P29"/>
  <c r="L29"/>
  <c r="I29"/>
  <c r="J29" s="1"/>
  <c r="AV28"/>
  <c r="AL28"/>
  <c r="AD28"/>
  <c r="W28"/>
  <c r="P28"/>
  <c r="L28"/>
  <c r="I28"/>
  <c r="J28" s="1"/>
  <c r="AV27"/>
  <c r="AL27"/>
  <c r="AD27"/>
  <c r="W27"/>
  <c r="P27"/>
  <c r="L27"/>
  <c r="D27"/>
  <c r="I27" s="1"/>
  <c r="J27" s="1"/>
  <c r="AV26"/>
  <c r="AL26"/>
  <c r="AD26"/>
  <c r="W26"/>
  <c r="P26"/>
  <c r="L26"/>
  <c r="I26"/>
  <c r="J26" s="1"/>
  <c r="AV25"/>
  <c r="AL25"/>
  <c r="AD25"/>
  <c r="W25"/>
  <c r="P25"/>
  <c r="L25"/>
  <c r="D25"/>
  <c r="I25" s="1"/>
  <c r="J25" s="1"/>
  <c r="AV24"/>
  <c r="AL24"/>
  <c r="AD24"/>
  <c r="W24"/>
  <c r="P24"/>
  <c r="L24"/>
  <c r="I24"/>
  <c r="J24" s="1"/>
  <c r="AV23"/>
  <c r="AL23"/>
  <c r="AD23"/>
  <c r="W23"/>
  <c r="P23"/>
  <c r="L23"/>
  <c r="D23"/>
  <c r="I23" s="1"/>
  <c r="J23" s="1"/>
  <c r="AV22"/>
  <c r="AL22"/>
  <c r="AD22"/>
  <c r="W22"/>
  <c r="P22"/>
  <c r="L22"/>
  <c r="I22"/>
  <c r="J22" s="1"/>
  <c r="AV21"/>
  <c r="AL21"/>
  <c r="AD21"/>
  <c r="W21"/>
  <c r="P21"/>
  <c r="L21"/>
  <c r="I21"/>
  <c r="J21" s="1"/>
  <c r="AV20"/>
  <c r="AL20"/>
  <c r="AD20"/>
  <c r="W20"/>
  <c r="P20"/>
  <c r="L20"/>
  <c r="I20"/>
  <c r="J20" s="1"/>
  <c r="AV19"/>
  <c r="AL19"/>
  <c r="AD19"/>
  <c r="W19"/>
  <c r="P19"/>
  <c r="L19"/>
  <c r="I19"/>
  <c r="J19" s="1"/>
  <c r="AV18"/>
  <c r="AL18"/>
  <c r="AD18"/>
  <c r="W18"/>
  <c r="P18"/>
  <c r="L18"/>
  <c r="I18"/>
  <c r="J18" s="1"/>
  <c r="AV17"/>
  <c r="AL17"/>
  <c r="AD17"/>
  <c r="W17"/>
  <c r="P17"/>
  <c r="L17"/>
  <c r="I17"/>
  <c r="J17" s="1"/>
  <c r="AV16"/>
  <c r="AL16"/>
  <c r="AD16"/>
  <c r="W16"/>
  <c r="P16"/>
  <c r="L16"/>
  <c r="I16"/>
  <c r="J16" s="1"/>
  <c r="AV15"/>
  <c r="AL15"/>
  <c r="AD15"/>
  <c r="W15"/>
  <c r="P15"/>
  <c r="L15"/>
  <c r="I15"/>
  <c r="J15" s="1"/>
  <c r="AV14"/>
  <c r="AL14"/>
  <c r="AD14"/>
  <c r="W14"/>
  <c r="P14"/>
  <c r="L14"/>
  <c r="I14"/>
  <c r="J14" s="1"/>
  <c r="AV13"/>
  <c r="AL13"/>
  <c r="AD13"/>
  <c r="W13"/>
  <c r="L13"/>
  <c r="I13"/>
  <c r="J13" s="1"/>
  <c r="AV12"/>
  <c r="AL12"/>
  <c r="AD12"/>
  <c r="W12"/>
  <c r="L12"/>
  <c r="I12"/>
  <c r="J12" s="1"/>
  <c r="AV11"/>
  <c r="AL11"/>
  <c r="AD11"/>
  <c r="W11"/>
  <c r="L11"/>
  <c r="I11"/>
  <c r="J11" s="1"/>
  <c r="AV10"/>
  <c r="AL10"/>
  <c r="AD10"/>
  <c r="W10"/>
  <c r="L10"/>
  <c r="I10"/>
  <c r="J10" s="1"/>
  <c r="AV9"/>
  <c r="AL9"/>
  <c r="AD9"/>
  <c r="X9"/>
  <c r="P9" s="1"/>
  <c r="W9"/>
  <c r="L9"/>
  <c r="I9"/>
  <c r="J9" s="1"/>
  <c r="AV8"/>
  <c r="AL8"/>
  <c r="AD8"/>
  <c r="W8"/>
  <c r="P8"/>
  <c r="L8"/>
  <c r="D8"/>
  <c r="I8" s="1"/>
  <c r="AV7"/>
  <c r="AL7"/>
  <c r="AD7"/>
  <c r="W7"/>
  <c r="P7"/>
  <c r="L7"/>
  <c r="I7"/>
  <c r="J7" s="1"/>
  <c r="M6"/>
  <c r="N6" s="1"/>
  <c r="O6" s="1"/>
  <c r="P6" s="1"/>
  <c r="Q6" s="1"/>
  <c r="R6" s="1"/>
  <c r="S6" s="1"/>
  <c r="T6" s="1"/>
  <c r="U6" s="1"/>
  <c r="V6" s="1"/>
  <c r="W6" s="1"/>
  <c r="X6" s="1"/>
  <c r="Y6" s="1"/>
  <c r="Z6" s="1"/>
  <c r="B6"/>
  <c r="C6" s="1"/>
  <c r="D6" s="1"/>
  <c r="E6" s="1"/>
  <c r="F6" s="1"/>
  <c r="G6" s="1"/>
  <c r="H6" s="1"/>
  <c r="I6" s="1"/>
  <c r="J6" s="1"/>
  <c r="K6" s="1"/>
  <c r="AU5"/>
  <c r="AT5"/>
  <c r="AS5"/>
  <c r="AR5"/>
  <c r="AQ5"/>
  <c r="AP5"/>
  <c r="AO5"/>
  <c r="AN5"/>
  <c r="AK5"/>
  <c r="AJ5"/>
  <c r="AI5"/>
  <c r="AH5"/>
  <c r="AG5"/>
  <c r="AF5"/>
  <c r="AE5"/>
  <c r="AC5"/>
  <c r="AB5"/>
  <c r="Z5"/>
  <c r="Y5"/>
  <c r="V5"/>
  <c r="T5"/>
  <c r="S5"/>
  <c r="R5"/>
  <c r="M5"/>
  <c r="H5"/>
  <c r="F5"/>
  <c r="E5"/>
  <c r="AO4"/>
  <c r="AP4" s="1"/>
  <c r="AQ4" s="1"/>
  <c r="AR4" s="1"/>
  <c r="AS4" s="1"/>
  <c r="AT4" s="1"/>
  <c r="AU4" s="1"/>
  <c r="AG4"/>
  <c r="AH4" s="1"/>
  <c r="AI4" s="1"/>
  <c r="AJ4" s="1"/>
  <c r="AK4" s="1"/>
  <c r="S4"/>
  <c r="T4" s="1"/>
  <c r="U4" s="1"/>
  <c r="V4" s="1"/>
  <c r="Y4" s="1"/>
  <c r="Z4" s="1"/>
  <c r="AA4" s="1"/>
  <c r="AW2"/>
  <c r="AU2"/>
  <c r="AT2"/>
  <c r="AS2"/>
  <c r="AR2"/>
  <c r="AQ2"/>
  <c r="AP2"/>
  <c r="AO2"/>
  <c r="AN2"/>
  <c r="AM2"/>
  <c r="AK2"/>
  <c r="AJ2"/>
  <c r="AI2"/>
  <c r="AH2"/>
  <c r="AG2"/>
  <c r="AF2"/>
  <c r="AE2"/>
  <c r="AC2"/>
  <c r="AB2"/>
  <c r="AA2"/>
  <c r="Z2"/>
  <c r="Y2"/>
  <c r="X2"/>
  <c r="V2"/>
  <c r="U2"/>
  <c r="T2"/>
  <c r="S2"/>
  <c r="R2"/>
  <c r="Q2"/>
  <c r="M2"/>
  <c r="K2"/>
  <c r="H2"/>
  <c r="G2"/>
  <c r="F2"/>
  <c r="E2"/>
  <c r="D2"/>
  <c r="AW1"/>
  <c r="AU1"/>
  <c r="AT1"/>
  <c r="AS1"/>
  <c r="AR1"/>
  <c r="AQ1"/>
  <c r="AP1"/>
  <c r="AO1"/>
  <c r="AN1"/>
  <c r="AM1"/>
  <c r="AK1"/>
  <c r="AJ1"/>
  <c r="AI1"/>
  <c r="AH1"/>
  <c r="AH3" s="1"/>
  <c r="AG1"/>
  <c r="AF1"/>
  <c r="AE1"/>
  <c r="AC1"/>
  <c r="AC3" s="1"/>
  <c r="AB1"/>
  <c r="AA1"/>
  <c r="Z1"/>
  <c r="Y1"/>
  <c r="Y3" s="1"/>
  <c r="V1"/>
  <c r="T1"/>
  <c r="S1"/>
  <c r="R1"/>
  <c r="Q1"/>
  <c r="M1"/>
  <c r="H1"/>
  <c r="G1"/>
  <c r="F1"/>
  <c r="E1"/>
  <c r="AV38" i="18"/>
  <c r="AL38"/>
  <c r="AD38"/>
  <c r="W38"/>
  <c r="P38"/>
  <c r="L38"/>
  <c r="I38"/>
  <c r="J38" s="1"/>
  <c r="AV37"/>
  <c r="AL37"/>
  <c r="AD37"/>
  <c r="W37"/>
  <c r="P37"/>
  <c r="L37"/>
  <c r="I37"/>
  <c r="J37" s="1"/>
  <c r="AV36"/>
  <c r="AL36"/>
  <c r="AD36"/>
  <c r="W36"/>
  <c r="P36"/>
  <c r="L36"/>
  <c r="I36"/>
  <c r="J36" s="1"/>
  <c r="AV35"/>
  <c r="AL35"/>
  <c r="AD35"/>
  <c r="W35"/>
  <c r="P35"/>
  <c r="L35"/>
  <c r="I35"/>
  <c r="J35" s="1"/>
  <c r="AV34"/>
  <c r="AL34"/>
  <c r="AD34"/>
  <c r="W34"/>
  <c r="P34"/>
  <c r="L34"/>
  <c r="I34"/>
  <c r="J34" s="1"/>
  <c r="AV33"/>
  <c r="AL33"/>
  <c r="AD33"/>
  <c r="W33"/>
  <c r="P33"/>
  <c r="L33"/>
  <c r="I33"/>
  <c r="J33" s="1"/>
  <c r="AV32"/>
  <c r="AM32"/>
  <c r="P32" s="1"/>
  <c r="AL32"/>
  <c r="AD32"/>
  <c r="W32"/>
  <c r="L32"/>
  <c r="I32"/>
  <c r="J32" s="1"/>
  <c r="AV31"/>
  <c r="AL31"/>
  <c r="AD31"/>
  <c r="W31"/>
  <c r="P31"/>
  <c r="L31"/>
  <c r="I31"/>
  <c r="J31" s="1"/>
  <c r="AV30"/>
  <c r="AL30"/>
  <c r="AD30"/>
  <c r="W30"/>
  <c r="P30"/>
  <c r="L30"/>
  <c r="I30"/>
  <c r="J30" s="1"/>
  <c r="AV29"/>
  <c r="AL29"/>
  <c r="AD29"/>
  <c r="W29"/>
  <c r="P29"/>
  <c r="L29"/>
  <c r="D29"/>
  <c r="I29" s="1"/>
  <c r="J29" s="1"/>
  <c r="AV28"/>
  <c r="AL28"/>
  <c r="AD28"/>
  <c r="W28"/>
  <c r="P28"/>
  <c r="L28"/>
  <c r="I28"/>
  <c r="J28" s="1"/>
  <c r="AV27"/>
  <c r="AL27"/>
  <c r="AD27"/>
  <c r="W27"/>
  <c r="P27"/>
  <c r="L27"/>
  <c r="I27"/>
  <c r="J27" s="1"/>
  <c r="AV26"/>
  <c r="AL26"/>
  <c r="AD26"/>
  <c r="W26"/>
  <c r="P26"/>
  <c r="L26"/>
  <c r="I26"/>
  <c r="J26" s="1"/>
  <c r="AV25"/>
  <c r="AL25"/>
  <c r="AD25"/>
  <c r="W25"/>
  <c r="P25"/>
  <c r="L25"/>
  <c r="I25"/>
  <c r="J25" s="1"/>
  <c r="AV24"/>
  <c r="AM24"/>
  <c r="P24" s="1"/>
  <c r="AL24"/>
  <c r="AD24"/>
  <c r="W24"/>
  <c r="L24"/>
  <c r="I24"/>
  <c r="J24" s="1"/>
  <c r="AV23"/>
  <c r="AL23"/>
  <c r="AD23"/>
  <c r="W23"/>
  <c r="P23"/>
  <c r="L23"/>
  <c r="I23"/>
  <c r="J23" s="1"/>
  <c r="AV22"/>
  <c r="AL22"/>
  <c r="AD22"/>
  <c r="W22"/>
  <c r="P22"/>
  <c r="L22"/>
  <c r="I22"/>
  <c r="J22" s="1"/>
  <c r="AV21"/>
  <c r="AL21"/>
  <c r="AD21"/>
  <c r="W21"/>
  <c r="P21"/>
  <c r="L21"/>
  <c r="I21"/>
  <c r="J21" s="1"/>
  <c r="AV20"/>
  <c r="AL20"/>
  <c r="AD20"/>
  <c r="W20"/>
  <c r="P20"/>
  <c r="L20"/>
  <c r="I20"/>
  <c r="J20" s="1"/>
  <c r="AV19"/>
  <c r="AL19"/>
  <c r="AD19"/>
  <c r="W19"/>
  <c r="P19"/>
  <c r="L19"/>
  <c r="AV18"/>
  <c r="AL18"/>
  <c r="AD18"/>
  <c r="W18"/>
  <c r="P18"/>
  <c r="L18"/>
  <c r="I18"/>
  <c r="J18" s="1"/>
  <c r="AV17"/>
  <c r="AM17"/>
  <c r="AL17"/>
  <c r="AD17"/>
  <c r="W17"/>
  <c r="P17"/>
  <c r="L17"/>
  <c r="I17"/>
  <c r="J17" s="1"/>
  <c r="AV16"/>
  <c r="AL16"/>
  <c r="AD16"/>
  <c r="W16"/>
  <c r="P16"/>
  <c r="L16"/>
  <c r="I16"/>
  <c r="J16" s="1"/>
  <c r="AV15"/>
  <c r="AL15"/>
  <c r="AD15"/>
  <c r="W15"/>
  <c r="P15"/>
  <c r="L15"/>
  <c r="I15"/>
  <c r="J15" s="1"/>
  <c r="AV14"/>
  <c r="AM14"/>
  <c r="P14" s="1"/>
  <c r="AL14"/>
  <c r="AD14"/>
  <c r="W14"/>
  <c r="M14"/>
  <c r="L14" s="1"/>
  <c r="D14"/>
  <c r="I14" s="1"/>
  <c r="J14" s="1"/>
  <c r="AV13"/>
  <c r="AM13"/>
  <c r="P13" s="1"/>
  <c r="AL13"/>
  <c r="AD13"/>
  <c r="W13"/>
  <c r="M13"/>
  <c r="L13"/>
  <c r="D13"/>
  <c r="I13" s="1"/>
  <c r="J13" s="1"/>
  <c r="AV12"/>
  <c r="AL12"/>
  <c r="AD12"/>
  <c r="W12"/>
  <c r="P12"/>
  <c r="L12"/>
  <c r="I12"/>
  <c r="J12" s="1"/>
  <c r="AV11"/>
  <c r="AL11"/>
  <c r="AD11"/>
  <c r="W11"/>
  <c r="P11"/>
  <c r="L11"/>
  <c r="I11"/>
  <c r="J11" s="1"/>
  <c r="AV10"/>
  <c r="AL10"/>
  <c r="AD10"/>
  <c r="W10"/>
  <c r="P10"/>
  <c r="K10"/>
  <c r="K2" s="1"/>
  <c r="I10"/>
  <c r="J10" s="1"/>
  <c r="AV9"/>
  <c r="AL9"/>
  <c r="AD9"/>
  <c r="W9"/>
  <c r="P9"/>
  <c r="L9"/>
  <c r="I9"/>
  <c r="J9" s="1"/>
  <c r="AV8"/>
  <c r="AL8"/>
  <c r="AD8"/>
  <c r="W8"/>
  <c r="P8"/>
  <c r="L8"/>
  <c r="I8"/>
  <c r="J8" s="1"/>
  <c r="AV7"/>
  <c r="AL7"/>
  <c r="AD7"/>
  <c r="W7"/>
  <c r="P7"/>
  <c r="L7"/>
  <c r="I7"/>
  <c r="J7" s="1"/>
  <c r="AV1"/>
  <c r="AD1"/>
  <c r="M6"/>
  <c r="N6" s="1"/>
  <c r="O6" s="1"/>
  <c r="P6" s="1"/>
  <c r="Q6" s="1"/>
  <c r="R6" s="1"/>
  <c r="S6" s="1"/>
  <c r="T6" s="1"/>
  <c r="U6" s="1"/>
  <c r="V6" s="1"/>
  <c r="W6" s="1"/>
  <c r="X6" s="1"/>
  <c r="Y6" s="1"/>
  <c r="Z6" s="1"/>
  <c r="B6"/>
  <c r="C6" s="1"/>
  <c r="D6" s="1"/>
  <c r="E6" s="1"/>
  <c r="F6" s="1"/>
  <c r="G6" s="1"/>
  <c r="H6" s="1"/>
  <c r="I6" s="1"/>
  <c r="J6" s="1"/>
  <c r="K6" s="1"/>
  <c r="AU5"/>
  <c r="AT5"/>
  <c r="AS5"/>
  <c r="AR5"/>
  <c r="AQ5"/>
  <c r="AO5"/>
  <c r="AN5"/>
  <c r="AK5"/>
  <c r="AJ5"/>
  <c r="AI5"/>
  <c r="AH5"/>
  <c r="AG5"/>
  <c r="AF5"/>
  <c r="AE5"/>
  <c r="AC5"/>
  <c r="AB5"/>
  <c r="Z5"/>
  <c r="Y5"/>
  <c r="V5"/>
  <c r="U5"/>
  <c r="T5"/>
  <c r="S5"/>
  <c r="R5"/>
  <c r="H5"/>
  <c r="G5"/>
  <c r="F5"/>
  <c r="E5"/>
  <c r="AO4"/>
  <c r="AP4" s="1"/>
  <c r="AQ4" s="1"/>
  <c r="AR4" s="1"/>
  <c r="AS4" s="1"/>
  <c r="AT4" s="1"/>
  <c r="AU4" s="1"/>
  <c r="AG4"/>
  <c r="AH4" s="1"/>
  <c r="AI4" s="1"/>
  <c r="AJ4" s="1"/>
  <c r="AK4" s="1"/>
  <c r="S4"/>
  <c r="T4" s="1"/>
  <c r="U4" s="1"/>
  <c r="V4" s="1"/>
  <c r="Y4" s="1"/>
  <c r="Z4" s="1"/>
  <c r="AA4" s="1"/>
  <c r="AW2"/>
  <c r="AU2"/>
  <c r="AT2"/>
  <c r="AS2"/>
  <c r="AR2"/>
  <c r="AQ2"/>
  <c r="AP2"/>
  <c r="AO2"/>
  <c r="AN2"/>
  <c r="AK2"/>
  <c r="AJ2"/>
  <c r="AI2"/>
  <c r="AH2"/>
  <c r="AG2"/>
  <c r="AF2"/>
  <c r="AE2"/>
  <c r="AC2"/>
  <c r="AB2"/>
  <c r="AA2"/>
  <c r="Z2"/>
  <c r="Y2"/>
  <c r="X2"/>
  <c r="V2"/>
  <c r="U2"/>
  <c r="T2"/>
  <c r="S2"/>
  <c r="R2"/>
  <c r="Q2"/>
  <c r="H2"/>
  <c r="G2"/>
  <c r="F2"/>
  <c r="E2"/>
  <c r="AW1"/>
  <c r="AU1"/>
  <c r="AT1"/>
  <c r="AS1"/>
  <c r="AR1"/>
  <c r="AQ1"/>
  <c r="AP1"/>
  <c r="AO1"/>
  <c r="AN1"/>
  <c r="AM1"/>
  <c r="AK1"/>
  <c r="AJ1"/>
  <c r="AI1"/>
  <c r="AH1"/>
  <c r="AG1"/>
  <c r="AF1"/>
  <c r="AE1"/>
  <c r="AC1"/>
  <c r="AB1"/>
  <c r="AA1"/>
  <c r="Z1"/>
  <c r="Y1"/>
  <c r="X1"/>
  <c r="V1"/>
  <c r="U1"/>
  <c r="T1"/>
  <c r="S1"/>
  <c r="R1"/>
  <c r="Q1"/>
  <c r="M1"/>
  <c r="L1"/>
  <c r="K1"/>
  <c r="H1"/>
  <c r="G1"/>
  <c r="F1"/>
  <c r="E1"/>
  <c r="D1"/>
  <c r="O12" i="1"/>
  <c r="P12" s="1"/>
  <c r="CW214"/>
  <c r="CW11" s="1"/>
  <c r="N226"/>
  <c r="HD226" s="1"/>
  <c r="EO217"/>
  <c r="EO216"/>
  <c r="FB334"/>
  <c r="GR334" s="1"/>
  <c r="FB331"/>
  <c r="GR331" s="1"/>
  <c r="FB330"/>
  <c r="GR330" s="1"/>
  <c r="FB329"/>
  <c r="GR329" s="1"/>
  <c r="R321"/>
  <c r="R320"/>
  <c r="BK300"/>
  <c r="R301"/>
  <c r="R292"/>
  <c r="R291"/>
  <c r="R288"/>
  <c r="GQ11" l="1"/>
  <c r="GX330"/>
  <c r="GW330"/>
  <c r="GX334"/>
  <c r="GW334"/>
  <c r="GX329"/>
  <c r="GW329"/>
  <c r="GX331"/>
  <c r="GW331"/>
  <c r="GK11"/>
  <c r="GE11"/>
  <c r="FD466"/>
  <c r="FD468" s="1"/>
  <c r="GP11"/>
  <c r="FA466"/>
  <c r="FA468" s="1"/>
  <c r="GJ11"/>
  <c r="EZ466"/>
  <c r="EZ468" s="1"/>
  <c r="GD11"/>
  <c r="ES466"/>
  <c r="ES468" s="1"/>
  <c r="FR11"/>
  <c r="FS11"/>
  <c r="EK466"/>
  <c r="EK468" s="1"/>
  <c r="FG11"/>
  <c r="EO466"/>
  <c r="EO468" s="1"/>
  <c r="FL11"/>
  <c r="FM11"/>
  <c r="FF331"/>
  <c r="FF334"/>
  <c r="FF329"/>
  <c r="FF330"/>
  <c r="FA11"/>
  <c r="EG466"/>
  <c r="EG468" s="1"/>
  <c r="EZ11"/>
  <c r="EU11"/>
  <c r="ET11"/>
  <c r="EG11"/>
  <c r="DH466"/>
  <c r="DH468" s="1"/>
  <c r="EF11"/>
  <c r="EA11"/>
  <c r="DG466"/>
  <c r="DG468" s="1"/>
  <c r="DZ11"/>
  <c r="DU11"/>
  <c r="CZ466"/>
  <c r="CZ468" s="1"/>
  <c r="DT11"/>
  <c r="DO11"/>
  <c r="CU466"/>
  <c r="CU468" s="1"/>
  <c r="DN11"/>
  <c r="DI11"/>
  <c r="CT466"/>
  <c r="CT468" s="1"/>
  <c r="DH11"/>
  <c r="DC11"/>
  <c r="CS466"/>
  <c r="CS468" s="1"/>
  <c r="DB11"/>
  <c r="CO11"/>
  <c r="CO466"/>
  <c r="CO468" s="1"/>
  <c r="CN11"/>
  <c r="CI11"/>
  <c r="CN466"/>
  <c r="CN468" s="1"/>
  <c r="CH11"/>
  <c r="M5" i="18"/>
  <c r="AN3" i="19"/>
  <c r="AR3"/>
  <c r="CC11" i="1"/>
  <c r="CF466"/>
  <c r="CF468" s="1"/>
  <c r="BO475"/>
  <c r="BO477" s="1"/>
  <c r="BF478" s="1"/>
  <c r="BF479" s="1"/>
  <c r="BV11"/>
  <c r="BW11"/>
  <c r="K1" i="19"/>
  <c r="S3"/>
  <c r="Z3"/>
  <c r="AJ3" i="18"/>
  <c r="M2"/>
  <c r="D5"/>
  <c r="L10"/>
  <c r="O19" i="19"/>
  <c r="N19" s="1"/>
  <c r="BQ11" i="1"/>
  <c r="BP11"/>
  <c r="M171" i="22"/>
  <c r="C184"/>
  <c r="AT466" i="1"/>
  <c r="AT468" s="1"/>
  <c r="AV11"/>
  <c r="AW11"/>
  <c r="AQ11"/>
  <c r="AQ466"/>
  <c r="AQ468" s="1"/>
  <c r="AK11"/>
  <c r="AM466"/>
  <c r="AM468" s="1"/>
  <c r="AJ11"/>
  <c r="M3" i="19"/>
  <c r="L1"/>
  <c r="T3" i="18"/>
  <c r="G3" i="19"/>
  <c r="U1"/>
  <c r="U3" i="18"/>
  <c r="AW3"/>
  <c r="L171" i="22"/>
  <c r="L172"/>
  <c r="E172"/>
  <c r="FB11" i="1"/>
  <c r="FF11" s="1"/>
  <c r="HE226"/>
  <c r="EY478"/>
  <c r="EY479" s="1"/>
  <c r="EU478"/>
  <c r="EU479" s="1"/>
  <c r="EZ478"/>
  <c r="EZ479" s="1"/>
  <c r="DG478"/>
  <c r="DG479" s="1"/>
  <c r="DH478"/>
  <c r="DH479" s="1"/>
  <c r="CS478"/>
  <c r="CS479" s="1"/>
  <c r="CT478"/>
  <c r="CT479" s="1"/>
  <c r="CN478"/>
  <c r="CN479" s="1"/>
  <c r="CG478"/>
  <c r="CG479" s="1"/>
  <c r="FA478"/>
  <c r="FA479" s="1"/>
  <c r="ES478"/>
  <c r="ES479" s="1"/>
  <c r="EO478"/>
  <c r="EO479" s="1"/>
  <c r="EK478"/>
  <c r="EK479" s="1"/>
  <c r="CZ478"/>
  <c r="CZ479" s="1"/>
  <c r="CU478"/>
  <c r="CU479" s="1"/>
  <c r="CQ478"/>
  <c r="CQ479" s="1"/>
  <c r="CO478"/>
  <c r="CO479" s="1"/>
  <c r="CF478"/>
  <c r="CF479" s="1"/>
  <c r="DM478"/>
  <c r="DM479" s="1"/>
  <c r="EG478"/>
  <c r="EG479" s="1"/>
  <c r="EN11"/>
  <c r="Y11"/>
  <c r="R466"/>
  <c r="R468" s="1"/>
  <c r="AM3" i="19"/>
  <c r="D1"/>
  <c r="AC3" i="18"/>
  <c r="O27"/>
  <c r="N27" s="1"/>
  <c r="X1" i="19"/>
  <c r="AB3"/>
  <c r="AG3"/>
  <c r="AT3"/>
  <c r="D2" i="18"/>
  <c r="D5" i="19"/>
  <c r="O24"/>
  <c r="N24" s="1"/>
  <c r="O55" i="20"/>
  <c r="N55" s="1"/>
  <c r="AG3" i="18"/>
  <c r="E3" i="19"/>
  <c r="V3"/>
  <c r="AS3"/>
  <c r="O26"/>
  <c r="N26" s="1"/>
  <c r="O35"/>
  <c r="N35" s="1"/>
  <c r="M5" i="20"/>
  <c r="M3" s="1"/>
  <c r="O204"/>
  <c r="N204" s="1"/>
  <c r="O58"/>
  <c r="N58" s="1"/>
  <c r="O116"/>
  <c r="N116" s="1"/>
  <c r="O237"/>
  <c r="N237" s="1"/>
  <c r="O238"/>
  <c r="O239"/>
  <c r="N239" s="1"/>
  <c r="O132"/>
  <c r="N132" s="1"/>
  <c r="O149"/>
  <c r="N149" s="1"/>
  <c r="O15"/>
  <c r="N15" s="1"/>
  <c r="O90"/>
  <c r="N90" s="1"/>
  <c r="O134"/>
  <c r="N134" s="1"/>
  <c r="O168"/>
  <c r="N168" s="1"/>
  <c r="AL5"/>
  <c r="O20"/>
  <c r="N20" s="1"/>
  <c r="O235"/>
  <c r="N235" s="1"/>
  <c r="O247"/>
  <c r="N247" s="1"/>
  <c r="U3"/>
  <c r="S3"/>
  <c r="O9"/>
  <c r="N9" s="1"/>
  <c r="O57"/>
  <c r="O161"/>
  <c r="N161" s="1"/>
  <c r="V3"/>
  <c r="AK3"/>
  <c r="O11"/>
  <c r="N11" s="1"/>
  <c r="O92"/>
  <c r="N92" s="1"/>
  <c r="O128"/>
  <c r="N128" s="1"/>
  <c r="O155"/>
  <c r="N155" s="1"/>
  <c r="O169"/>
  <c r="N169" s="1"/>
  <c r="AW3"/>
  <c r="Y3"/>
  <c r="AS3"/>
  <c r="O12"/>
  <c r="N12" s="1"/>
  <c r="O29"/>
  <c r="N29" s="1"/>
  <c r="O31"/>
  <c r="N31" s="1"/>
  <c r="O95"/>
  <c r="N95" s="1"/>
  <c r="O125"/>
  <c r="N125" s="1"/>
  <c r="O175"/>
  <c r="N175" s="1"/>
  <c r="O176"/>
  <c r="N176" s="1"/>
  <c r="O191"/>
  <c r="N191" s="1"/>
  <c r="AJ3"/>
  <c r="AQ3"/>
  <c r="O13"/>
  <c r="N13" s="1"/>
  <c r="O23"/>
  <c r="N23" s="1"/>
  <c r="O32"/>
  <c r="N32" s="1"/>
  <c r="O38"/>
  <c r="N38" s="1"/>
  <c r="O69"/>
  <c r="N69" s="1"/>
  <c r="O119"/>
  <c r="N119" s="1"/>
  <c r="O136"/>
  <c r="N136" s="1"/>
  <c r="O151"/>
  <c r="N151" s="1"/>
  <c r="O153"/>
  <c r="N153" s="1"/>
  <c r="O206"/>
  <c r="N206" s="1"/>
  <c r="O220"/>
  <c r="N220" s="1"/>
  <c r="O243"/>
  <c r="N243" s="1"/>
  <c r="O7"/>
  <c r="O46"/>
  <c r="N46" s="1"/>
  <c r="O51"/>
  <c r="N51" s="1"/>
  <c r="O77"/>
  <c r="N77" s="1"/>
  <c r="O98"/>
  <c r="N98" s="1"/>
  <c r="O106"/>
  <c r="N106" s="1"/>
  <c r="O121"/>
  <c r="N121" s="1"/>
  <c r="O138"/>
  <c r="N138" s="1"/>
  <c r="O154"/>
  <c r="N154" s="1"/>
  <c r="O188"/>
  <c r="N188" s="1"/>
  <c r="O190"/>
  <c r="N190" s="1"/>
  <c r="O207"/>
  <c r="N207" s="1"/>
  <c r="O217"/>
  <c r="N217" s="1"/>
  <c r="AN3"/>
  <c r="O26"/>
  <c r="N26" s="1"/>
  <c r="E3"/>
  <c r="F3"/>
  <c r="AT3"/>
  <c r="O50"/>
  <c r="N50" s="1"/>
  <c r="N57"/>
  <c r="AH3"/>
  <c r="G5"/>
  <c r="G3" s="1"/>
  <c r="AE5"/>
  <c r="AE3" s="1"/>
  <c r="O8"/>
  <c r="N8" s="1"/>
  <c r="O17"/>
  <c r="N17" s="1"/>
  <c r="O28"/>
  <c r="N28" s="1"/>
  <c r="O33"/>
  <c r="N33" s="1"/>
  <c r="O43"/>
  <c r="N43" s="1"/>
  <c r="O115"/>
  <c r="N115" s="1"/>
  <c r="O124"/>
  <c r="N124" s="1"/>
  <c r="O145"/>
  <c r="N145" s="1"/>
  <c r="O158"/>
  <c r="N158" s="1"/>
  <c r="O181"/>
  <c r="N181" s="1"/>
  <c r="O215"/>
  <c r="N215" s="1"/>
  <c r="O234"/>
  <c r="N234" s="1"/>
  <c r="AB3"/>
  <c r="O19"/>
  <c r="N19" s="1"/>
  <c r="O25"/>
  <c r="N25" s="1"/>
  <c r="O35"/>
  <c r="O36"/>
  <c r="N36" s="1"/>
  <c r="AM5"/>
  <c r="O54"/>
  <c r="N54" s="1"/>
  <c r="O87"/>
  <c r="N87" s="1"/>
  <c r="O89"/>
  <c r="N89" s="1"/>
  <c r="O101"/>
  <c r="N101" s="1"/>
  <c r="O108"/>
  <c r="N108" s="1"/>
  <c r="O139"/>
  <c r="N139" s="1"/>
  <c r="O159"/>
  <c r="N159" s="1"/>
  <c r="O163"/>
  <c r="N163" s="1"/>
  <c r="O164"/>
  <c r="N164" s="1"/>
  <c r="O184"/>
  <c r="N184" s="1"/>
  <c r="O193"/>
  <c r="N193" s="1"/>
  <c r="O197"/>
  <c r="N197" s="1"/>
  <c r="O211"/>
  <c r="N211" s="1"/>
  <c r="O232"/>
  <c r="N232" s="1"/>
  <c r="W2"/>
  <c r="H3"/>
  <c r="AR3"/>
  <c r="O10"/>
  <c r="N10" s="1"/>
  <c r="O16"/>
  <c r="N16" s="1"/>
  <c r="O39"/>
  <c r="N39" s="1"/>
  <c r="O45"/>
  <c r="N45" s="1"/>
  <c r="O60"/>
  <c r="N60" s="1"/>
  <c r="O64"/>
  <c r="N64" s="1"/>
  <c r="O74"/>
  <c r="N74" s="1"/>
  <c r="O85"/>
  <c r="N85" s="1"/>
  <c r="O96"/>
  <c r="N96" s="1"/>
  <c r="O102"/>
  <c r="N102" s="1"/>
  <c r="O111"/>
  <c r="N111" s="1"/>
  <c r="O143"/>
  <c r="N143" s="1"/>
  <c r="O173"/>
  <c r="N173" s="1"/>
  <c r="O174"/>
  <c r="N174" s="1"/>
  <c r="O187"/>
  <c r="N187" s="1"/>
  <c r="O205"/>
  <c r="N205" s="1"/>
  <c r="O212"/>
  <c r="N212" s="1"/>
  <c r="O228"/>
  <c r="N228" s="1"/>
  <c r="O233"/>
  <c r="N233" s="1"/>
  <c r="Z3"/>
  <c r="K5"/>
  <c r="K3" s="1"/>
  <c r="AF3"/>
  <c r="P1"/>
  <c r="O14"/>
  <c r="N14" s="1"/>
  <c r="O22"/>
  <c r="N22" s="1"/>
  <c r="O27"/>
  <c r="O30"/>
  <c r="L2"/>
  <c r="O72"/>
  <c r="N72" s="1"/>
  <c r="O73"/>
  <c r="N73" s="1"/>
  <c r="O79"/>
  <c r="N79" s="1"/>
  <c r="O84"/>
  <c r="N84" s="1"/>
  <c r="O109"/>
  <c r="N109" s="1"/>
  <c r="O118"/>
  <c r="N118" s="1"/>
  <c r="O126"/>
  <c r="N126" s="1"/>
  <c r="O140"/>
  <c r="N140" s="1"/>
  <c r="O142"/>
  <c r="N142" s="1"/>
  <c r="O157"/>
  <c r="N157" s="1"/>
  <c r="O165"/>
  <c r="N165" s="1"/>
  <c r="O182"/>
  <c r="N182" s="1"/>
  <c r="O199"/>
  <c r="N199" s="1"/>
  <c r="O208"/>
  <c r="N208" s="1"/>
  <c r="R3"/>
  <c r="AG3"/>
  <c r="O18"/>
  <c r="N18" s="1"/>
  <c r="O34"/>
  <c r="N34" s="1"/>
  <c r="O41"/>
  <c r="N41" s="1"/>
  <c r="O42"/>
  <c r="N42" s="1"/>
  <c r="O48"/>
  <c r="N48" s="1"/>
  <c r="O93"/>
  <c r="N93" s="1"/>
  <c r="O137"/>
  <c r="N137" s="1"/>
  <c r="O152"/>
  <c r="N152" s="1"/>
  <c r="O162"/>
  <c r="N162" s="1"/>
  <c r="O185"/>
  <c r="N185" s="1"/>
  <c r="O198"/>
  <c r="N198" s="1"/>
  <c r="O202"/>
  <c r="N202" s="1"/>
  <c r="O214"/>
  <c r="N214" s="1"/>
  <c r="O218"/>
  <c r="N218" s="1"/>
  <c r="O230"/>
  <c r="N230" s="1"/>
  <c r="O241"/>
  <c r="N241" s="1"/>
  <c r="AO3"/>
  <c r="J2"/>
  <c r="AI3"/>
  <c r="AP5"/>
  <c r="AP3" s="1"/>
  <c r="AV1"/>
  <c r="O21"/>
  <c r="N21" s="1"/>
  <c r="AL2"/>
  <c r="AV2"/>
  <c r="O66"/>
  <c r="N66" s="1"/>
  <c r="O100"/>
  <c r="N100" s="1"/>
  <c r="O130"/>
  <c r="N130" s="1"/>
  <c r="O147"/>
  <c r="N147" s="1"/>
  <c r="O166"/>
  <c r="N166" s="1"/>
  <c r="O172"/>
  <c r="N172" s="1"/>
  <c r="O203"/>
  <c r="N203" s="1"/>
  <c r="O213"/>
  <c r="N213" s="1"/>
  <c r="O226"/>
  <c r="N226" s="1"/>
  <c r="O240"/>
  <c r="N240" s="1"/>
  <c r="O245"/>
  <c r="N245" s="1"/>
  <c r="O248"/>
  <c r="N248" s="1"/>
  <c r="AU3"/>
  <c r="T3"/>
  <c r="AC3"/>
  <c r="AV5"/>
  <c r="AD1"/>
  <c r="AL1"/>
  <c r="O37"/>
  <c r="N37" s="1"/>
  <c r="O40"/>
  <c r="N40" s="1"/>
  <c r="O47"/>
  <c r="N47" s="1"/>
  <c r="O52"/>
  <c r="N52" s="1"/>
  <c r="O63"/>
  <c r="N63" s="1"/>
  <c r="O71"/>
  <c r="N71" s="1"/>
  <c r="O80"/>
  <c r="N80" s="1"/>
  <c r="O97"/>
  <c r="N97" s="1"/>
  <c r="O103"/>
  <c r="N103" s="1"/>
  <c r="O112"/>
  <c r="N112" s="1"/>
  <c r="O114"/>
  <c r="N114" s="1"/>
  <c r="O122"/>
  <c r="N122" s="1"/>
  <c r="O133"/>
  <c r="N133" s="1"/>
  <c r="O177"/>
  <c r="N177" s="1"/>
  <c r="O179"/>
  <c r="N179" s="1"/>
  <c r="O183"/>
  <c r="N183" s="1"/>
  <c r="O200"/>
  <c r="N200" s="1"/>
  <c r="O219"/>
  <c r="N219" s="1"/>
  <c r="O223"/>
  <c r="Q223" s="1"/>
  <c r="P223" s="1"/>
  <c r="O242"/>
  <c r="N242" s="1"/>
  <c r="AA6"/>
  <c r="AC6" s="1"/>
  <c r="AD6" s="1"/>
  <c r="AE6" s="1"/>
  <c r="AF6" s="1"/>
  <c r="AG6" s="1"/>
  <c r="AH6" s="1"/>
  <c r="AB6"/>
  <c r="I5"/>
  <c r="J5"/>
  <c r="J1"/>
  <c r="I1"/>
  <c r="L5"/>
  <c r="L1"/>
  <c r="N7"/>
  <c r="W1"/>
  <c r="D5"/>
  <c r="N27"/>
  <c r="N30"/>
  <c r="P2"/>
  <c r="O53"/>
  <c r="N53" s="1"/>
  <c r="O56"/>
  <c r="N56" s="1"/>
  <c r="O59"/>
  <c r="N59" s="1"/>
  <c r="O65"/>
  <c r="N65" s="1"/>
  <c r="O70"/>
  <c r="N70" s="1"/>
  <c r="O131"/>
  <c r="N131" s="1"/>
  <c r="X1"/>
  <c r="W5"/>
  <c r="O44"/>
  <c r="N44" s="1"/>
  <c r="O68"/>
  <c r="N68" s="1"/>
  <c r="I2"/>
  <c r="AM2"/>
  <c r="X5"/>
  <c r="O24"/>
  <c r="N24" s="1"/>
  <c r="O49"/>
  <c r="N49" s="1"/>
  <c r="O144"/>
  <c r="N144" s="1"/>
  <c r="N35"/>
  <c r="O61"/>
  <c r="N61" s="1"/>
  <c r="D1"/>
  <c r="AD2"/>
  <c r="O62"/>
  <c r="N62" s="1"/>
  <c r="O67"/>
  <c r="N67" s="1"/>
  <c r="O192"/>
  <c r="N192" s="1"/>
  <c r="O78"/>
  <c r="N78" s="1"/>
  <c r="O86"/>
  <c r="N86" s="1"/>
  <c r="O91"/>
  <c r="N91" s="1"/>
  <c r="O120"/>
  <c r="N120" s="1"/>
  <c r="O141"/>
  <c r="N141" s="1"/>
  <c r="O146"/>
  <c r="N146" s="1"/>
  <c r="O156"/>
  <c r="N156" s="1"/>
  <c r="O186"/>
  <c r="N186" s="1"/>
  <c r="O196"/>
  <c r="N196" s="1"/>
  <c r="O201"/>
  <c r="N201" s="1"/>
  <c r="O216"/>
  <c r="N216" s="1"/>
  <c r="O76"/>
  <c r="N76" s="1"/>
  <c r="O82"/>
  <c r="N82" s="1"/>
  <c r="O94"/>
  <c r="N94" s="1"/>
  <c r="O104"/>
  <c r="N104" s="1"/>
  <c r="O113"/>
  <c r="N113" s="1"/>
  <c r="O123"/>
  <c r="N123" s="1"/>
  <c r="O127"/>
  <c r="N127" s="1"/>
  <c r="O150"/>
  <c r="N150" s="1"/>
  <c r="O160"/>
  <c r="N160" s="1"/>
  <c r="O167"/>
  <c r="N167" s="1"/>
  <c r="O180"/>
  <c r="N180" s="1"/>
  <c r="O210"/>
  <c r="N210" s="1"/>
  <c r="O75"/>
  <c r="N75" s="1"/>
  <c r="O81"/>
  <c r="N81" s="1"/>
  <c r="O88"/>
  <c r="N88" s="1"/>
  <c r="O107"/>
  <c r="N107" s="1"/>
  <c r="O135"/>
  <c r="N135" s="1"/>
  <c r="O148"/>
  <c r="N148" s="1"/>
  <c r="O170"/>
  <c r="N170" s="1"/>
  <c r="O178"/>
  <c r="N178" s="1"/>
  <c r="O189"/>
  <c r="N189" s="1"/>
  <c r="O194"/>
  <c r="N194" s="1"/>
  <c r="O209"/>
  <c r="N209" s="1"/>
  <c r="O83"/>
  <c r="N83" s="1"/>
  <c r="O99"/>
  <c r="N99" s="1"/>
  <c r="O105"/>
  <c r="N105" s="1"/>
  <c r="O110"/>
  <c r="N110" s="1"/>
  <c r="O117"/>
  <c r="N117" s="1"/>
  <c r="O129"/>
  <c r="N129" s="1"/>
  <c r="O221"/>
  <c r="O236"/>
  <c r="N236" s="1"/>
  <c r="O246"/>
  <c r="N246" s="1"/>
  <c r="O171"/>
  <c r="N171" s="1"/>
  <c r="O195"/>
  <c r="N195" s="1"/>
  <c r="O222"/>
  <c r="AA224"/>
  <c r="N238"/>
  <c r="O227"/>
  <c r="N227" s="1"/>
  <c r="O231"/>
  <c r="N231" s="1"/>
  <c r="O225"/>
  <c r="N225" s="1"/>
  <c r="O229"/>
  <c r="N229" s="1"/>
  <c r="O244"/>
  <c r="N244" s="1"/>
  <c r="O38" i="19"/>
  <c r="N38" s="1"/>
  <c r="X5"/>
  <c r="X3" s="1"/>
  <c r="AV5"/>
  <c r="W1"/>
  <c r="AV1"/>
  <c r="AL1"/>
  <c r="AD1"/>
  <c r="P1"/>
  <c r="U5"/>
  <c r="U3" s="1"/>
  <c r="O12"/>
  <c r="N12" s="1"/>
  <c r="O14"/>
  <c r="N14" s="1"/>
  <c r="R3"/>
  <c r="O20"/>
  <c r="N20" s="1"/>
  <c r="O41"/>
  <c r="N41" s="1"/>
  <c r="L5"/>
  <c r="L3" s="1"/>
  <c r="K5"/>
  <c r="K3" s="1"/>
  <c r="AI3"/>
  <c r="O16"/>
  <c r="N16" s="1"/>
  <c r="O32"/>
  <c r="N32" s="1"/>
  <c r="P2"/>
  <c r="F3"/>
  <c r="T3"/>
  <c r="AP3"/>
  <c r="O9"/>
  <c r="N9" s="1"/>
  <c r="O17"/>
  <c r="N17" s="1"/>
  <c r="O22"/>
  <c r="N22" s="1"/>
  <c r="O34"/>
  <c r="N34" s="1"/>
  <c r="O40"/>
  <c r="N40" s="1"/>
  <c r="AE3"/>
  <c r="AK3"/>
  <c r="H3"/>
  <c r="O21"/>
  <c r="N21" s="1"/>
  <c r="O23"/>
  <c r="N23" s="1"/>
  <c r="O25"/>
  <c r="N25" s="1"/>
  <c r="O29"/>
  <c r="N29" s="1"/>
  <c r="O42"/>
  <c r="N42" s="1"/>
  <c r="AD2"/>
  <c r="AF3"/>
  <c r="W5"/>
  <c r="O10"/>
  <c r="N10" s="1"/>
  <c r="O11"/>
  <c r="N11" s="1"/>
  <c r="O13"/>
  <c r="N13" s="1"/>
  <c r="I2"/>
  <c r="AV2"/>
  <c r="AO3"/>
  <c r="AU3"/>
  <c r="I5"/>
  <c r="O7"/>
  <c r="N7" s="1"/>
  <c r="O8"/>
  <c r="N8" s="1"/>
  <c r="O18"/>
  <c r="N18" s="1"/>
  <c r="O27"/>
  <c r="N27" s="1"/>
  <c r="O30"/>
  <c r="N30" s="1"/>
  <c r="O33"/>
  <c r="N33" s="1"/>
  <c r="AQ3"/>
  <c r="AW3"/>
  <c r="AJ3"/>
  <c r="O15"/>
  <c r="N15" s="1"/>
  <c r="O28"/>
  <c r="N28" s="1"/>
  <c r="O31"/>
  <c r="N31" s="1"/>
  <c r="O37"/>
  <c r="N37" s="1"/>
  <c r="O43"/>
  <c r="N43" s="1"/>
  <c r="J2"/>
  <c r="AB6"/>
  <c r="AA6"/>
  <c r="AC6" s="1"/>
  <c r="AD6" s="1"/>
  <c r="AE6" s="1"/>
  <c r="AF6" s="1"/>
  <c r="AG6" s="1"/>
  <c r="AH6" s="1"/>
  <c r="I1"/>
  <c r="J8"/>
  <c r="J5" s="1"/>
  <c r="O39"/>
  <c r="N39" s="1"/>
  <c r="AL5"/>
  <c r="O36"/>
  <c r="N36" s="1"/>
  <c r="AU3" i="18"/>
  <c r="AI3"/>
  <c r="O13"/>
  <c r="N13" s="1"/>
  <c r="AR3"/>
  <c r="O29"/>
  <c r="N29" s="1"/>
  <c r="AO3"/>
  <c r="AF3"/>
  <c r="O15"/>
  <c r="N15" s="1"/>
  <c r="O19"/>
  <c r="N19" s="1"/>
  <c r="O20"/>
  <c r="N20" s="1"/>
  <c r="O10"/>
  <c r="N10" s="1"/>
  <c r="AV2"/>
  <c r="O33"/>
  <c r="N33" s="1"/>
  <c r="O34"/>
  <c r="N34" s="1"/>
  <c r="O35"/>
  <c r="N35" s="1"/>
  <c r="AL2"/>
  <c r="O32"/>
  <c r="N32" s="1"/>
  <c r="AP5"/>
  <c r="AP3" s="1"/>
  <c r="O38"/>
  <c r="N38" s="1"/>
  <c r="F3"/>
  <c r="AV5"/>
  <c r="AD2"/>
  <c r="O26"/>
  <c r="N26" s="1"/>
  <c r="R3"/>
  <c r="E3"/>
  <c r="O12"/>
  <c r="N12" s="1"/>
  <c r="P2"/>
  <c r="H3"/>
  <c r="Z3"/>
  <c r="AS3"/>
  <c r="O11"/>
  <c r="N11" s="1"/>
  <c r="O14"/>
  <c r="N14" s="1"/>
  <c r="O25"/>
  <c r="N25" s="1"/>
  <c r="O36"/>
  <c r="N36" s="1"/>
  <c r="AL1"/>
  <c r="S3"/>
  <c r="AH3"/>
  <c r="M3"/>
  <c r="O7"/>
  <c r="N7" s="1"/>
  <c r="O8"/>
  <c r="N8" s="1"/>
  <c r="L2"/>
  <c r="O17"/>
  <c r="N17" s="1"/>
  <c r="O22"/>
  <c r="N22" s="1"/>
  <c r="O31"/>
  <c r="N31" s="1"/>
  <c r="O37"/>
  <c r="N37" s="1"/>
  <c r="J5"/>
  <c r="I5"/>
  <c r="J2"/>
  <c r="AB6"/>
  <c r="AA6"/>
  <c r="AC6" s="1"/>
  <c r="AD6" s="1"/>
  <c r="AE6" s="1"/>
  <c r="AF6" s="1"/>
  <c r="AG6" s="1"/>
  <c r="AH6" s="1"/>
  <c r="J1"/>
  <c r="G3"/>
  <c r="Y3"/>
  <c r="AM5"/>
  <c r="P1"/>
  <c r="X5"/>
  <c r="X3" s="1"/>
  <c r="O30"/>
  <c r="N30" s="1"/>
  <c r="W1"/>
  <c r="AN3"/>
  <c r="AT3"/>
  <c r="K5"/>
  <c r="K3" s="1"/>
  <c r="L5"/>
  <c r="O24"/>
  <c r="N24" s="1"/>
  <c r="I2"/>
  <c r="AM2"/>
  <c r="D3"/>
  <c r="AB3"/>
  <c r="AL5"/>
  <c r="AQ3"/>
  <c r="O16"/>
  <c r="N16" s="1"/>
  <c r="O18"/>
  <c r="N18" s="1"/>
  <c r="O23"/>
  <c r="N23" s="1"/>
  <c r="I1"/>
  <c r="W2"/>
  <c r="V3"/>
  <c r="AE3"/>
  <c r="AK3"/>
  <c r="W5"/>
  <c r="O9"/>
  <c r="N9" s="1"/>
  <c r="O21"/>
  <c r="N21" s="1"/>
  <c r="O28"/>
  <c r="N28" s="1"/>
  <c r="Q230" i="1"/>
  <c r="Q211"/>
  <c r="Q231"/>
  <c r="Q256"/>
  <c r="Q187"/>
  <c r="Q262"/>
  <c r="Q291"/>
  <c r="Q301"/>
  <c r="Q292"/>
  <c r="Q74"/>
  <c r="EO154"/>
  <c r="EO151"/>
  <c r="BK53"/>
  <c r="BK20"/>
  <c r="EO116"/>
  <c r="EO108"/>
  <c r="EO101"/>
  <c r="EO98"/>
  <c r="EO97"/>
  <c r="FA469" l="1"/>
  <c r="FA470" s="1"/>
  <c r="FD469"/>
  <c r="FD470" s="1"/>
  <c r="EZ469"/>
  <c r="EZ470" s="1"/>
  <c r="EU469"/>
  <c r="EU470" s="1"/>
  <c r="ES469"/>
  <c r="ES470" s="1"/>
  <c r="EY469"/>
  <c r="EY470" s="1"/>
  <c r="EO469"/>
  <c r="EO470" s="1"/>
  <c r="EK469"/>
  <c r="EK470" s="1"/>
  <c r="DM469"/>
  <c r="DM470" s="1"/>
  <c r="GX11"/>
  <c r="EG469"/>
  <c r="EG470" s="1"/>
  <c r="DH469"/>
  <c r="DH470" s="1"/>
  <c r="DG469"/>
  <c r="DG470" s="1"/>
  <c r="CZ469"/>
  <c r="CZ470" s="1"/>
  <c r="CU469"/>
  <c r="CU470" s="1"/>
  <c r="CO469"/>
  <c r="CO470" s="1"/>
  <c r="CS469"/>
  <c r="CS470" s="1"/>
  <c r="CT469"/>
  <c r="CT470" s="1"/>
  <c r="CQ469"/>
  <c r="CQ470" s="1"/>
  <c r="CN469"/>
  <c r="CN470" s="1"/>
  <c r="BE469"/>
  <c r="BE470" s="1"/>
  <c r="CG469"/>
  <c r="CG470" s="1"/>
  <c r="BK11"/>
  <c r="N223" i="20"/>
  <c r="AQ469" i="1"/>
  <c r="AQ470" s="1"/>
  <c r="AT469"/>
  <c r="AT470" s="1"/>
  <c r="BF469"/>
  <c r="BF470" s="1"/>
  <c r="BO469"/>
  <c r="BO470" s="1"/>
  <c r="CF469"/>
  <c r="CF470" s="1"/>
  <c r="BM469"/>
  <c r="BM470" s="1"/>
  <c r="AM478"/>
  <c r="AM479" s="1"/>
  <c r="AT478"/>
  <c r="AT479" s="1"/>
  <c r="BE478"/>
  <c r="BE479" s="1"/>
  <c r="BO478"/>
  <c r="BO479" s="1"/>
  <c r="BM478"/>
  <c r="BM479" s="1"/>
  <c r="AQ478"/>
  <c r="AQ479" s="1"/>
  <c r="AM469"/>
  <c r="AM470" s="1"/>
  <c r="J1" i="19"/>
  <c r="J3" s="1"/>
  <c r="D3"/>
  <c r="AM3" i="20"/>
  <c r="AV3"/>
  <c r="AL3"/>
  <c r="J3"/>
  <c r="W3"/>
  <c r="N2"/>
  <c r="O2"/>
  <c r="X3"/>
  <c r="D3"/>
  <c r="L3"/>
  <c r="I3"/>
  <c r="O1"/>
  <c r="AD224"/>
  <c r="AA5"/>
  <c r="AA3" s="1"/>
  <c r="N221"/>
  <c r="Q221"/>
  <c r="N1"/>
  <c r="N222"/>
  <c r="Q222"/>
  <c r="P222" s="1"/>
  <c r="AI6"/>
  <c r="AK6" s="1"/>
  <c r="AL6" s="1"/>
  <c r="AM6" s="1"/>
  <c r="AN6" s="1"/>
  <c r="AO6" s="1"/>
  <c r="AP6" s="1"/>
  <c r="AQ6" s="1"/>
  <c r="AR6" s="1"/>
  <c r="AS6" s="1"/>
  <c r="AT6" s="1"/>
  <c r="AU6" s="1"/>
  <c r="AV6" s="1"/>
  <c r="AW6" s="1"/>
  <c r="AJ6"/>
  <c r="AV3" i="19"/>
  <c r="W3"/>
  <c r="AL3"/>
  <c r="I3"/>
  <c r="O1"/>
  <c r="AA5"/>
  <c r="AA3" s="1"/>
  <c r="AI6"/>
  <c r="AK6" s="1"/>
  <c r="AL6" s="1"/>
  <c r="AM6" s="1"/>
  <c r="AN6" s="1"/>
  <c r="AO6" s="1"/>
  <c r="AP6" s="1"/>
  <c r="AQ6" s="1"/>
  <c r="AR6" s="1"/>
  <c r="AS6" s="1"/>
  <c r="AT6" s="1"/>
  <c r="AU6" s="1"/>
  <c r="AV6" s="1"/>
  <c r="AW6" s="1"/>
  <c r="AJ6"/>
  <c r="N2"/>
  <c r="N1"/>
  <c r="O2"/>
  <c r="AV3" i="18"/>
  <c r="L3"/>
  <c r="AA5"/>
  <c r="AA3" s="1"/>
  <c r="AL3"/>
  <c r="J3"/>
  <c r="AJ6"/>
  <c r="AI6"/>
  <c r="AK6" s="1"/>
  <c r="AL6" s="1"/>
  <c r="AM6" s="1"/>
  <c r="AN6" s="1"/>
  <c r="AO6" s="1"/>
  <c r="AP6" s="1"/>
  <c r="AQ6" s="1"/>
  <c r="AR6" s="1"/>
  <c r="AS6" s="1"/>
  <c r="AT6" s="1"/>
  <c r="AU6" s="1"/>
  <c r="AV6" s="1"/>
  <c r="AW6" s="1"/>
  <c r="O2"/>
  <c r="O1"/>
  <c r="N1"/>
  <c r="W3"/>
  <c r="N2"/>
  <c r="I3"/>
  <c r="AM3"/>
  <c r="AL44" i="1"/>
  <c r="EO44"/>
  <c r="EO11" s="1"/>
  <c r="Q162"/>
  <c r="GW11" l="1"/>
  <c r="BD44"/>
  <c r="AP44"/>
  <c r="AL11"/>
  <c r="AP11" s="1"/>
  <c r="O224" i="20"/>
  <c r="AD5"/>
  <c r="AD3" s="1"/>
  <c r="P221"/>
  <c r="AD5" i="19"/>
  <c r="AD3" s="1"/>
  <c r="AD5" i="18"/>
  <c r="AD3" s="1"/>
  <c r="N13" i="1"/>
  <c r="N18"/>
  <c r="N19"/>
  <c r="HD19" s="1"/>
  <c r="N20"/>
  <c r="HD20" s="1"/>
  <c r="N21"/>
  <c r="HD21" s="1"/>
  <c r="N22"/>
  <c r="HD22" s="1"/>
  <c r="N23"/>
  <c r="HD23" s="1"/>
  <c r="N24"/>
  <c r="HD24" s="1"/>
  <c r="N25"/>
  <c r="HD25" s="1"/>
  <c r="N26"/>
  <c r="HD26" s="1"/>
  <c r="N27"/>
  <c r="HD27" s="1"/>
  <c r="N28"/>
  <c r="HD28" s="1"/>
  <c r="N29"/>
  <c r="HD29" s="1"/>
  <c r="N30"/>
  <c r="HD30" s="1"/>
  <c r="N31"/>
  <c r="HD31" s="1"/>
  <c r="N32"/>
  <c r="HD32" s="1"/>
  <c r="N33"/>
  <c r="HD33" s="1"/>
  <c r="N34"/>
  <c r="HD34" s="1"/>
  <c r="N35"/>
  <c r="HD35" s="1"/>
  <c r="N36"/>
  <c r="HD36" s="1"/>
  <c r="N37"/>
  <c r="HD37" s="1"/>
  <c r="N40"/>
  <c r="HD40" s="1"/>
  <c r="N41"/>
  <c r="HD41" s="1"/>
  <c r="N42"/>
  <c r="HD42" s="1"/>
  <c r="N43"/>
  <c r="HD43" s="1"/>
  <c r="N44"/>
  <c r="HD44" s="1"/>
  <c r="N45"/>
  <c r="HD45" s="1"/>
  <c r="N46"/>
  <c r="HD46" s="1"/>
  <c r="N47"/>
  <c r="HD47" s="1"/>
  <c r="N48"/>
  <c r="HD48" s="1"/>
  <c r="N49"/>
  <c r="HD49" s="1"/>
  <c r="N50"/>
  <c r="HD50" s="1"/>
  <c r="N51"/>
  <c r="HD51" s="1"/>
  <c r="N52"/>
  <c r="HD52" s="1"/>
  <c r="N53"/>
  <c r="HD53" s="1"/>
  <c r="N55"/>
  <c r="HD55" s="1"/>
  <c r="N56"/>
  <c r="HD56" s="1"/>
  <c r="N57"/>
  <c r="HD57" s="1"/>
  <c r="N58"/>
  <c r="HD58" s="1"/>
  <c r="N59"/>
  <c r="HD59" s="1"/>
  <c r="N60"/>
  <c r="HD60" s="1"/>
  <c r="N61"/>
  <c r="HD61" s="1"/>
  <c r="N62"/>
  <c r="HD62" s="1"/>
  <c r="N63"/>
  <c r="HD63" s="1"/>
  <c r="N64"/>
  <c r="HD64" s="1"/>
  <c r="N65"/>
  <c r="HD65" s="1"/>
  <c r="N66"/>
  <c r="HD66" s="1"/>
  <c r="N67"/>
  <c r="HD67" s="1"/>
  <c r="N68"/>
  <c r="HD68" s="1"/>
  <c r="N69"/>
  <c r="HD69" s="1"/>
  <c r="N72"/>
  <c r="HD72" s="1"/>
  <c r="N73"/>
  <c r="HD73" s="1"/>
  <c r="N75"/>
  <c r="HD75" s="1"/>
  <c r="N76"/>
  <c r="HD76" s="1"/>
  <c r="N77"/>
  <c r="HD77" s="1"/>
  <c r="N78"/>
  <c r="HD78" s="1"/>
  <c r="N79"/>
  <c r="HD79" s="1"/>
  <c r="N80"/>
  <c r="HD80" s="1"/>
  <c r="N81"/>
  <c r="HD81" s="1"/>
  <c r="N82"/>
  <c r="HD82" s="1"/>
  <c r="N83"/>
  <c r="HD83" s="1"/>
  <c r="N85"/>
  <c r="HD85" s="1"/>
  <c r="N86"/>
  <c r="HD86" s="1"/>
  <c r="N87"/>
  <c r="HD87" s="1"/>
  <c r="N88"/>
  <c r="HD88" s="1"/>
  <c r="N89"/>
  <c r="HD89" s="1"/>
  <c r="N90"/>
  <c r="HD90" s="1"/>
  <c r="N91"/>
  <c r="HD91" s="1"/>
  <c r="N92"/>
  <c r="HD92" s="1"/>
  <c r="N93"/>
  <c r="HD93" s="1"/>
  <c r="N95"/>
  <c r="HD95" s="1"/>
  <c r="N96"/>
  <c r="HD96" s="1"/>
  <c r="N292"/>
  <c r="HD292" s="1"/>
  <c r="N291"/>
  <c r="HD291" s="1"/>
  <c r="M343"/>
  <c r="N301"/>
  <c r="HD301" s="1"/>
  <c r="N262"/>
  <c r="HD262" s="1"/>
  <c r="N256"/>
  <c r="HD256" s="1"/>
  <c r="N231"/>
  <c r="HD231" s="1"/>
  <c r="N230"/>
  <c r="HD230" s="1"/>
  <c r="N211"/>
  <c r="HD211" s="1"/>
  <c r="K203"/>
  <c r="L203" s="1"/>
  <c r="N203"/>
  <c r="HD203" s="1"/>
  <c r="N187"/>
  <c r="HD187" s="1"/>
  <c r="N162"/>
  <c r="HD162" s="1"/>
  <c r="O97"/>
  <c r="O98"/>
  <c r="O74"/>
  <c r="R74"/>
  <c r="N97"/>
  <c r="HD97" s="1"/>
  <c r="N98"/>
  <c r="HD98" s="1"/>
  <c r="N99"/>
  <c r="HD99" s="1"/>
  <c r="N100"/>
  <c r="HD100" s="1"/>
  <c r="N101"/>
  <c r="HD101" s="1"/>
  <c r="N102"/>
  <c r="HD102" s="1"/>
  <c r="N103"/>
  <c r="HD103" s="1"/>
  <c r="N104"/>
  <c r="HD104" s="1"/>
  <c r="N105"/>
  <c r="HD105" s="1"/>
  <c r="N106"/>
  <c r="HD106" s="1"/>
  <c r="N107"/>
  <c r="HD107" s="1"/>
  <c r="N108"/>
  <c r="HD108" s="1"/>
  <c r="N109"/>
  <c r="HD109" s="1"/>
  <c r="N110"/>
  <c r="HD110" s="1"/>
  <c r="N111"/>
  <c r="HD111" s="1"/>
  <c r="N112"/>
  <c r="HD112" s="1"/>
  <c r="N113"/>
  <c r="HD113" s="1"/>
  <c r="N114"/>
  <c r="HD114" s="1"/>
  <c r="N115"/>
  <c r="HD115" s="1"/>
  <c r="N116"/>
  <c r="HD116" s="1"/>
  <c r="N117"/>
  <c r="HD117" s="1"/>
  <c r="N118"/>
  <c r="HD118" s="1"/>
  <c r="N119"/>
  <c r="HD119" s="1"/>
  <c r="N120"/>
  <c r="HD120" s="1"/>
  <c r="N121"/>
  <c r="HD121" s="1"/>
  <c r="N122"/>
  <c r="HD122" s="1"/>
  <c r="N123"/>
  <c r="HD123" s="1"/>
  <c r="N131"/>
  <c r="HD131" s="1"/>
  <c r="N132"/>
  <c r="HD132" s="1"/>
  <c r="N133"/>
  <c r="HD133" s="1"/>
  <c r="N134"/>
  <c r="HD134" s="1"/>
  <c r="N139"/>
  <c r="HD139" s="1"/>
  <c r="N140"/>
  <c r="HD140" s="1"/>
  <c r="N141"/>
  <c r="HD141" s="1"/>
  <c r="N149"/>
  <c r="HD149" s="1"/>
  <c r="N150"/>
  <c r="HD150" s="1"/>
  <c r="N151"/>
  <c r="HD151" s="1"/>
  <c r="N152"/>
  <c r="HD152" s="1"/>
  <c r="N153"/>
  <c r="HD153" s="1"/>
  <c r="N154"/>
  <c r="HD154" s="1"/>
  <c r="N155"/>
  <c r="HD155" s="1"/>
  <c r="N156"/>
  <c r="HD156" s="1"/>
  <c r="N157"/>
  <c r="HD157" s="1"/>
  <c r="N158"/>
  <c r="HD158" s="1"/>
  <c r="N159"/>
  <c r="HD159" s="1"/>
  <c r="N160"/>
  <c r="HD160" s="1"/>
  <c r="N161"/>
  <c r="HD161" s="1"/>
  <c r="N163"/>
  <c r="HD163" s="1"/>
  <c r="N164"/>
  <c r="HD164" s="1"/>
  <c r="N165"/>
  <c r="HD165" s="1"/>
  <c r="N166"/>
  <c r="HD166" s="1"/>
  <c r="N167"/>
  <c r="HD167" s="1"/>
  <c r="N168"/>
  <c r="HD168" s="1"/>
  <c r="N169"/>
  <c r="HD169" s="1"/>
  <c r="N170"/>
  <c r="HD170" s="1"/>
  <c r="N171"/>
  <c r="HD171" s="1"/>
  <c r="N172"/>
  <c r="HD172" s="1"/>
  <c r="N173"/>
  <c r="HD173" s="1"/>
  <c r="N174"/>
  <c r="HD174" s="1"/>
  <c r="N177"/>
  <c r="HD177" s="1"/>
  <c r="N178"/>
  <c r="HD178" s="1"/>
  <c r="N179"/>
  <c r="HD179" s="1"/>
  <c r="N180"/>
  <c r="HD180" s="1"/>
  <c r="N181"/>
  <c r="HD181" s="1"/>
  <c r="N182"/>
  <c r="HD182" s="1"/>
  <c r="N183"/>
  <c r="HD183" s="1"/>
  <c r="N184"/>
  <c r="HD184" s="1"/>
  <c r="N185"/>
  <c r="HD185" s="1"/>
  <c r="N186"/>
  <c r="HD186" s="1"/>
  <c r="N188"/>
  <c r="HD188" s="1"/>
  <c r="N189"/>
  <c r="HD189" s="1"/>
  <c r="N190"/>
  <c r="HD190" s="1"/>
  <c r="N191"/>
  <c r="HD191" s="1"/>
  <c r="N192"/>
  <c r="HD192" s="1"/>
  <c r="N193"/>
  <c r="HD193" s="1"/>
  <c r="N194"/>
  <c r="HD194" s="1"/>
  <c r="N195"/>
  <c r="HD195" s="1"/>
  <c r="N196"/>
  <c r="HD196" s="1"/>
  <c r="N197"/>
  <c r="HD197" s="1"/>
  <c r="N198"/>
  <c r="HD198" s="1"/>
  <c r="N199"/>
  <c r="HD199" s="1"/>
  <c r="N200"/>
  <c r="HD200" s="1"/>
  <c r="N201"/>
  <c r="HD201" s="1"/>
  <c r="N202"/>
  <c r="HD202" s="1"/>
  <c r="N204"/>
  <c r="HD204" s="1"/>
  <c r="N205"/>
  <c r="HD205" s="1"/>
  <c r="N206"/>
  <c r="HD206" s="1"/>
  <c r="N207"/>
  <c r="HD207" s="1"/>
  <c r="N208"/>
  <c r="HD208" s="1"/>
  <c r="N209"/>
  <c r="HD209" s="1"/>
  <c r="N212"/>
  <c r="HD212" s="1"/>
  <c r="N213"/>
  <c r="HD213" s="1"/>
  <c r="N214"/>
  <c r="HD214" s="1"/>
  <c r="N215"/>
  <c r="HD215" s="1"/>
  <c r="N216"/>
  <c r="HD216" s="1"/>
  <c r="N217"/>
  <c r="HD217" s="1"/>
  <c r="N218"/>
  <c r="HD218" s="1"/>
  <c r="N219"/>
  <c r="HD219" s="1"/>
  <c r="N220"/>
  <c r="HD220" s="1"/>
  <c r="N221"/>
  <c r="HD221" s="1"/>
  <c r="N222"/>
  <c r="HD222" s="1"/>
  <c r="N223"/>
  <c r="HD223" s="1"/>
  <c r="N224"/>
  <c r="HD224" s="1"/>
  <c r="N225"/>
  <c r="HD225" s="1"/>
  <c r="N227"/>
  <c r="HD227" s="1"/>
  <c r="N228"/>
  <c r="HD228" s="1"/>
  <c r="N229"/>
  <c r="HD229" s="1"/>
  <c r="N232"/>
  <c r="HD232" s="1"/>
  <c r="N233"/>
  <c r="HD233" s="1"/>
  <c r="N234"/>
  <c r="HD234" s="1"/>
  <c r="N235"/>
  <c r="HD235" s="1"/>
  <c r="N236"/>
  <c r="HD236" s="1"/>
  <c r="N237"/>
  <c r="HD237" s="1"/>
  <c r="N238"/>
  <c r="HD238" s="1"/>
  <c r="N239"/>
  <c r="HD239" s="1"/>
  <c r="N240"/>
  <c r="HD240" s="1"/>
  <c r="N241"/>
  <c r="HD241" s="1"/>
  <c r="N242"/>
  <c r="HD242" s="1"/>
  <c r="N243"/>
  <c r="HD243" s="1"/>
  <c r="N244"/>
  <c r="HD244" s="1"/>
  <c r="N245"/>
  <c r="HD245" s="1"/>
  <c r="N246"/>
  <c r="HD246" s="1"/>
  <c r="N247"/>
  <c r="HD247" s="1"/>
  <c r="N248"/>
  <c r="HD248" s="1"/>
  <c r="N249"/>
  <c r="HD249" s="1"/>
  <c r="N250"/>
  <c r="HD250" s="1"/>
  <c r="N251"/>
  <c r="HD251" s="1"/>
  <c r="N252"/>
  <c r="HD252" s="1"/>
  <c r="N253"/>
  <c r="HD253" s="1"/>
  <c r="N254"/>
  <c r="HD254" s="1"/>
  <c r="N255"/>
  <c r="HD255" s="1"/>
  <c r="N257"/>
  <c r="HD257" s="1"/>
  <c r="N258"/>
  <c r="HD258" s="1"/>
  <c r="N259"/>
  <c r="HD259" s="1"/>
  <c r="N260"/>
  <c r="HD260" s="1"/>
  <c r="N261"/>
  <c r="HD261" s="1"/>
  <c r="N263"/>
  <c r="HD263" s="1"/>
  <c r="N264"/>
  <c r="HD264" s="1"/>
  <c r="N265"/>
  <c r="HD265" s="1"/>
  <c r="N266"/>
  <c r="HD266" s="1"/>
  <c r="N268"/>
  <c r="HD268" s="1"/>
  <c r="N269"/>
  <c r="HD269" s="1"/>
  <c r="N270"/>
  <c r="HD270" s="1"/>
  <c r="N271"/>
  <c r="HD271" s="1"/>
  <c r="N272"/>
  <c r="HD272" s="1"/>
  <c r="N273"/>
  <c r="HD273" s="1"/>
  <c r="N274"/>
  <c r="HD274" s="1"/>
  <c r="N275"/>
  <c r="HD275" s="1"/>
  <c r="N276"/>
  <c r="HD276" s="1"/>
  <c r="N277"/>
  <c r="HD277" s="1"/>
  <c r="N278"/>
  <c r="HD278" s="1"/>
  <c r="N279"/>
  <c r="HD279" s="1"/>
  <c r="N280"/>
  <c r="HD280" s="1"/>
  <c r="N281"/>
  <c r="HD281" s="1"/>
  <c r="N282"/>
  <c r="HD282" s="1"/>
  <c r="N284"/>
  <c r="HD284" s="1"/>
  <c r="N285"/>
  <c r="HD285" s="1"/>
  <c r="N286"/>
  <c r="HD286" s="1"/>
  <c r="N287"/>
  <c r="HD287" s="1"/>
  <c r="N288"/>
  <c r="HD288" s="1"/>
  <c r="N289"/>
  <c r="HD289" s="1"/>
  <c r="N290"/>
  <c r="HD290" s="1"/>
  <c r="N293"/>
  <c r="HD293" s="1"/>
  <c r="N294"/>
  <c r="HD294" s="1"/>
  <c r="N295"/>
  <c r="HD295" s="1"/>
  <c r="N296"/>
  <c r="HD296" s="1"/>
  <c r="N297"/>
  <c r="HD297" s="1"/>
  <c r="N299"/>
  <c r="HD299" s="1"/>
  <c r="N300"/>
  <c r="HD300" s="1"/>
  <c r="N302"/>
  <c r="HD302" s="1"/>
  <c r="N303"/>
  <c r="HD303" s="1"/>
  <c r="N304"/>
  <c r="HD304" s="1"/>
  <c r="N305"/>
  <c r="HD305" s="1"/>
  <c r="N306"/>
  <c r="HD306" s="1"/>
  <c r="N307"/>
  <c r="HD307" s="1"/>
  <c r="N308"/>
  <c r="HD308" s="1"/>
  <c r="N309"/>
  <c r="HD309" s="1"/>
  <c r="N310"/>
  <c r="HD310" s="1"/>
  <c r="N311"/>
  <c r="HD311" s="1"/>
  <c r="N312"/>
  <c r="HD312" s="1"/>
  <c r="N313"/>
  <c r="HD313" s="1"/>
  <c r="N314"/>
  <c r="HD314" s="1"/>
  <c r="N315"/>
  <c r="HD315" s="1"/>
  <c r="N316"/>
  <c r="HD316" s="1"/>
  <c r="N317"/>
  <c r="HD317" s="1"/>
  <c r="N318"/>
  <c r="HD318" s="1"/>
  <c r="N319"/>
  <c r="HD319" s="1"/>
  <c r="N320"/>
  <c r="HD320" s="1"/>
  <c r="N321"/>
  <c r="HD321" s="1"/>
  <c r="N323"/>
  <c r="HD323" s="1"/>
  <c r="N326"/>
  <c r="HD326" s="1"/>
  <c r="N327"/>
  <c r="HD327" s="1"/>
  <c r="N328"/>
  <c r="HD328" s="1"/>
  <c r="N330"/>
  <c r="HD330" s="1"/>
  <c r="N331"/>
  <c r="HD331" s="1"/>
  <c r="N335"/>
  <c r="HD335" s="1"/>
  <c r="N336"/>
  <c r="HD336" s="1"/>
  <c r="N337"/>
  <c r="HD337" s="1"/>
  <c r="N338"/>
  <c r="HD338" s="1"/>
  <c r="N340"/>
  <c r="HD340" s="1"/>
  <c r="N341"/>
  <c r="HD341" s="1"/>
  <c r="N342"/>
  <c r="HD342" s="1"/>
  <c r="N344"/>
  <c r="HD344" s="1"/>
  <c r="N345"/>
  <c r="HD345" s="1"/>
  <c r="N346"/>
  <c r="HD346" s="1"/>
  <c r="N347"/>
  <c r="HD347" s="1"/>
  <c r="N348"/>
  <c r="HD348" s="1"/>
  <c r="N349"/>
  <c r="HD349" s="1"/>
  <c r="N350"/>
  <c r="HD350" s="1"/>
  <c r="N351"/>
  <c r="HD351" s="1"/>
  <c r="N352"/>
  <c r="HD352" s="1"/>
  <c r="N353"/>
  <c r="HD353" s="1"/>
  <c r="N354"/>
  <c r="HD354" s="1"/>
  <c r="N355"/>
  <c r="HD355" s="1"/>
  <c r="N356"/>
  <c r="HD356" s="1"/>
  <c r="N357"/>
  <c r="HD357" s="1"/>
  <c r="N358"/>
  <c r="HD358" s="1"/>
  <c r="N359"/>
  <c r="HD359" s="1"/>
  <c r="N360"/>
  <c r="HD360" s="1"/>
  <c r="N361"/>
  <c r="HD361" s="1"/>
  <c r="N362"/>
  <c r="HD362" s="1"/>
  <c r="N363"/>
  <c r="HD363" s="1"/>
  <c r="N364"/>
  <c r="HD364" s="1"/>
  <c r="N365"/>
  <c r="HD365" s="1"/>
  <c r="N366"/>
  <c r="HD366" s="1"/>
  <c r="N367"/>
  <c r="HD367" s="1"/>
  <c r="N368"/>
  <c r="HD368" s="1"/>
  <c r="N369"/>
  <c r="HD369" s="1"/>
  <c r="N370"/>
  <c r="HD370" s="1"/>
  <c r="N371"/>
  <c r="HD371" s="1"/>
  <c r="N372"/>
  <c r="HD372" s="1"/>
  <c r="N373"/>
  <c r="HD373" s="1"/>
  <c r="N374"/>
  <c r="HD374" s="1"/>
  <c r="N375"/>
  <c r="HD375" s="1"/>
  <c r="N376"/>
  <c r="HD376" s="1"/>
  <c r="N377"/>
  <c r="HD377" s="1"/>
  <c r="N378"/>
  <c r="HD378" s="1"/>
  <c r="N379"/>
  <c r="HD379" s="1"/>
  <c r="N380"/>
  <c r="HD380" s="1"/>
  <c r="N381"/>
  <c r="HD381" s="1"/>
  <c r="N382"/>
  <c r="HD382" s="1"/>
  <c r="N383"/>
  <c r="HD383" s="1"/>
  <c r="N384"/>
  <c r="HD384" s="1"/>
  <c r="N385"/>
  <c r="HD385" s="1"/>
  <c r="N386"/>
  <c r="HD386" s="1"/>
  <c r="N387"/>
  <c r="HD387" s="1"/>
  <c r="N388"/>
  <c r="HD388" s="1"/>
  <c r="N389"/>
  <c r="HD389" s="1"/>
  <c r="N390"/>
  <c r="HD390" s="1"/>
  <c r="N391"/>
  <c r="HD391" s="1"/>
  <c r="N392"/>
  <c r="HD392" s="1"/>
  <c r="N393"/>
  <c r="HD393" s="1"/>
  <c r="N394"/>
  <c r="HD394" s="1"/>
  <c r="N395"/>
  <c r="HD395" s="1"/>
  <c r="N396"/>
  <c r="HD396" s="1"/>
  <c r="N397"/>
  <c r="HD397" s="1"/>
  <c r="N398"/>
  <c r="HD398" s="1"/>
  <c r="N399"/>
  <c r="HD399" s="1"/>
  <c r="N400"/>
  <c r="HD400" s="1"/>
  <c r="N401"/>
  <c r="HD401" s="1"/>
  <c r="N402"/>
  <c r="HD402" s="1"/>
  <c r="N403"/>
  <c r="HD403" s="1"/>
  <c r="N404"/>
  <c r="HD404" s="1"/>
  <c r="N405"/>
  <c r="HD405" s="1"/>
  <c r="N406"/>
  <c r="HD406" s="1"/>
  <c r="N407"/>
  <c r="HD407" s="1"/>
  <c r="N408"/>
  <c r="HD408" s="1"/>
  <c r="N409"/>
  <c r="HD409" s="1"/>
  <c r="N410"/>
  <c r="HD410" s="1"/>
  <c r="N411"/>
  <c r="HD411" s="1"/>
  <c r="N412"/>
  <c r="HD412" s="1"/>
  <c r="N413"/>
  <c r="HD413" s="1"/>
  <c r="N414"/>
  <c r="HD414" s="1"/>
  <c r="N415"/>
  <c r="HD415" s="1"/>
  <c r="N416"/>
  <c r="HD416" s="1"/>
  <c r="N417"/>
  <c r="HD417" s="1"/>
  <c r="N418"/>
  <c r="HD418" s="1"/>
  <c r="N419"/>
  <c r="HD419" s="1"/>
  <c r="N420"/>
  <c r="HD420" s="1"/>
  <c r="N421"/>
  <c r="HD421" s="1"/>
  <c r="N422"/>
  <c r="HD422" s="1"/>
  <c r="N423"/>
  <c r="HD423" s="1"/>
  <c r="N424"/>
  <c r="HD424" s="1"/>
  <c r="N425"/>
  <c r="HD425" s="1"/>
  <c r="N426"/>
  <c r="HD426" s="1"/>
  <c r="N427"/>
  <c r="HD427" s="1"/>
  <c r="N428"/>
  <c r="HD428" s="1"/>
  <c r="N429"/>
  <c r="HD429" s="1"/>
  <c r="N430"/>
  <c r="HD430" s="1"/>
  <c r="N431"/>
  <c r="HD431" s="1"/>
  <c r="N432"/>
  <c r="HD432" s="1"/>
  <c r="N433"/>
  <c r="HD433" s="1"/>
  <c r="N434"/>
  <c r="HD434" s="1"/>
  <c r="N435"/>
  <c r="HD435" s="1"/>
  <c r="N436"/>
  <c r="HD436" s="1"/>
  <c r="N437"/>
  <c r="HD437" s="1"/>
  <c r="N438"/>
  <c r="HD438" s="1"/>
  <c r="N439"/>
  <c r="HD439" s="1"/>
  <c r="N440"/>
  <c r="HD440" s="1"/>
  <c r="N441"/>
  <c r="HD441" s="1"/>
  <c r="N442"/>
  <c r="HD442" s="1"/>
  <c r="N443"/>
  <c r="HD443" s="1"/>
  <c r="N444"/>
  <c r="HD444" s="1"/>
  <c r="N445"/>
  <c r="HD445" s="1"/>
  <c r="N446"/>
  <c r="HD446" s="1"/>
  <c r="HE18" l="1"/>
  <c r="HD18"/>
  <c r="GY44"/>
  <c r="BI44"/>
  <c r="BJ44"/>
  <c r="O11"/>
  <c r="HE360"/>
  <c r="HE358"/>
  <c r="HE356"/>
  <c r="HE354"/>
  <c r="HE352"/>
  <c r="HE350"/>
  <c r="HE348"/>
  <c r="HE346"/>
  <c r="HE344"/>
  <c r="HE341"/>
  <c r="HE328"/>
  <c r="HE321"/>
  <c r="HE319"/>
  <c r="HE317"/>
  <c r="HE315"/>
  <c r="HE313"/>
  <c r="HE311"/>
  <c r="HE309"/>
  <c r="HE307"/>
  <c r="HE305"/>
  <c r="HE303"/>
  <c r="HE300"/>
  <c r="HE297"/>
  <c r="HE295"/>
  <c r="HE293"/>
  <c r="HE289"/>
  <c r="HE287"/>
  <c r="HE285"/>
  <c r="HE282"/>
  <c r="HE280"/>
  <c r="HE278"/>
  <c r="HE276"/>
  <c r="HE274"/>
  <c r="HE272"/>
  <c r="HE270"/>
  <c r="HE268"/>
  <c r="HE265"/>
  <c r="HE263"/>
  <c r="HE260"/>
  <c r="HE258"/>
  <c r="HE255"/>
  <c r="HE253"/>
  <c r="HE251"/>
  <c r="HE249"/>
  <c r="HE247"/>
  <c r="HE245"/>
  <c r="HE243"/>
  <c r="HE241"/>
  <c r="HE239"/>
  <c r="HE237"/>
  <c r="HE235"/>
  <c r="HE233"/>
  <c r="HE229"/>
  <c r="HE227"/>
  <c r="HE224"/>
  <c r="HE222"/>
  <c r="HE220"/>
  <c r="HE218"/>
  <c r="HE216"/>
  <c r="HE214"/>
  <c r="HE212"/>
  <c r="HE208"/>
  <c r="HE206"/>
  <c r="HE204"/>
  <c r="HE201"/>
  <c r="HE199"/>
  <c r="HE197"/>
  <c r="HE195"/>
  <c r="HE193"/>
  <c r="HE191"/>
  <c r="HE189"/>
  <c r="HE186"/>
  <c r="HE184"/>
  <c r="HE182"/>
  <c r="HE180"/>
  <c r="HE174"/>
  <c r="HE172"/>
  <c r="HE170"/>
  <c r="HE168"/>
  <c r="HE166"/>
  <c r="HE164"/>
  <c r="HE161"/>
  <c r="HE159"/>
  <c r="HE157"/>
  <c r="HE155"/>
  <c r="HE153"/>
  <c r="HE151"/>
  <c r="HE149"/>
  <c r="HE123"/>
  <c r="HE121"/>
  <c r="HE119"/>
  <c r="HE117"/>
  <c r="HE115"/>
  <c r="HE113"/>
  <c r="HE111"/>
  <c r="HE109"/>
  <c r="HE107"/>
  <c r="HE105"/>
  <c r="HE103"/>
  <c r="HE101"/>
  <c r="HE99"/>
  <c r="HE97"/>
  <c r="P187"/>
  <c r="HE187"/>
  <c r="P230"/>
  <c r="HE230"/>
  <c r="HE256"/>
  <c r="P301"/>
  <c r="HE301"/>
  <c r="P291"/>
  <c r="HE291"/>
  <c r="HE96"/>
  <c r="HE93"/>
  <c r="HE91"/>
  <c r="HE89"/>
  <c r="HE87"/>
  <c r="HE85"/>
  <c r="HE82"/>
  <c r="HE80"/>
  <c r="HE78"/>
  <c r="HE76"/>
  <c r="HE73"/>
  <c r="HE69"/>
  <c r="HE67"/>
  <c r="HE65"/>
  <c r="HE63"/>
  <c r="HE61"/>
  <c r="HE59"/>
  <c r="HE57"/>
  <c r="HE55"/>
  <c r="HE52"/>
  <c r="HE50"/>
  <c r="HE48"/>
  <c r="HE46"/>
  <c r="HE44"/>
  <c r="HE42"/>
  <c r="HE40"/>
  <c r="HE36"/>
  <c r="HE34"/>
  <c r="HE32"/>
  <c r="HE30"/>
  <c r="HE28"/>
  <c r="HE26"/>
  <c r="HE24"/>
  <c r="HE22"/>
  <c r="HE20"/>
  <c r="HE359"/>
  <c r="HE357"/>
  <c r="HE355"/>
  <c r="HE353"/>
  <c r="HE351"/>
  <c r="HE349"/>
  <c r="HE347"/>
  <c r="HE345"/>
  <c r="HE342"/>
  <c r="HE340"/>
  <c r="HE327"/>
  <c r="HE320"/>
  <c r="HE318"/>
  <c r="HE316"/>
  <c r="HE314"/>
  <c r="HE312"/>
  <c r="HE310"/>
  <c r="HE308"/>
  <c r="HE306"/>
  <c r="HE304"/>
  <c r="HE302"/>
  <c r="HE299"/>
  <c r="HE296"/>
  <c r="HE294"/>
  <c r="HE290"/>
  <c r="HE288"/>
  <c r="HE286"/>
  <c r="HE284"/>
  <c r="HE281"/>
  <c r="HE279"/>
  <c r="HE277"/>
  <c r="HE275"/>
  <c r="HE273"/>
  <c r="HE271"/>
  <c r="HE269"/>
  <c r="HE266"/>
  <c r="HE264"/>
  <c r="HE261"/>
  <c r="HE259"/>
  <c r="HE257"/>
  <c r="HE254"/>
  <c r="HE252"/>
  <c r="HE250"/>
  <c r="HE248"/>
  <c r="HE246"/>
  <c r="HE244"/>
  <c r="HE242"/>
  <c r="HE240"/>
  <c r="HE238"/>
  <c r="HE236"/>
  <c r="HE234"/>
  <c r="HE232"/>
  <c r="HE228"/>
  <c r="HE225"/>
  <c r="HE223"/>
  <c r="HE221"/>
  <c r="HE219"/>
  <c r="HE217"/>
  <c r="HE215"/>
  <c r="HE213"/>
  <c r="HE209"/>
  <c r="HE207"/>
  <c r="HE205"/>
  <c r="HE202"/>
  <c r="HE200"/>
  <c r="HE198"/>
  <c r="HE196"/>
  <c r="HE194"/>
  <c r="HE192"/>
  <c r="HE190"/>
  <c r="HE188"/>
  <c r="HE185"/>
  <c r="HE183"/>
  <c r="HE181"/>
  <c r="HE179"/>
  <c r="HE173"/>
  <c r="HE171"/>
  <c r="HE169"/>
  <c r="HE167"/>
  <c r="HE165"/>
  <c r="HE163"/>
  <c r="HE160"/>
  <c r="HE158"/>
  <c r="HE156"/>
  <c r="HE154"/>
  <c r="HE152"/>
  <c r="HE150"/>
  <c r="HE122"/>
  <c r="HE120"/>
  <c r="HE118"/>
  <c r="HE116"/>
  <c r="HE114"/>
  <c r="HE112"/>
  <c r="HE110"/>
  <c r="HE108"/>
  <c r="HE106"/>
  <c r="HE104"/>
  <c r="HE102"/>
  <c r="HE100"/>
  <c r="HE98"/>
  <c r="P162"/>
  <c r="HE162"/>
  <c r="HE203"/>
  <c r="P211"/>
  <c r="HE211"/>
  <c r="P231"/>
  <c r="HE231"/>
  <c r="P262"/>
  <c r="HE262"/>
  <c r="P292"/>
  <c r="HE292"/>
  <c r="HE95"/>
  <c r="HE92"/>
  <c r="HE90"/>
  <c r="HE88"/>
  <c r="HE86"/>
  <c r="HE83"/>
  <c r="HE81"/>
  <c r="HE79"/>
  <c r="HE77"/>
  <c r="HE75"/>
  <c r="HE72"/>
  <c r="HE68"/>
  <c r="HE66"/>
  <c r="HE64"/>
  <c r="HE62"/>
  <c r="HE60"/>
  <c r="HE58"/>
  <c r="HE56"/>
  <c r="HE53"/>
  <c r="HE51"/>
  <c r="HE49"/>
  <c r="HE47"/>
  <c r="HE45"/>
  <c r="HE43"/>
  <c r="HE41"/>
  <c r="HE37"/>
  <c r="HE35"/>
  <c r="HE33"/>
  <c r="HE31"/>
  <c r="HE29"/>
  <c r="HE27"/>
  <c r="HE25"/>
  <c r="HE23"/>
  <c r="HE21"/>
  <c r="HE19"/>
  <c r="HE13"/>
  <c r="HD13"/>
  <c r="P444"/>
  <c r="HE444"/>
  <c r="P440"/>
  <c r="HE440"/>
  <c r="P438"/>
  <c r="HE438"/>
  <c r="P434"/>
  <c r="HE434"/>
  <c r="P430"/>
  <c r="HE430"/>
  <c r="HE426"/>
  <c r="HE422"/>
  <c r="HE418"/>
  <c r="HE412"/>
  <c r="HE408"/>
  <c r="HE404"/>
  <c r="HE402"/>
  <c r="HE398"/>
  <c r="HE394"/>
  <c r="HE392"/>
  <c r="HE388"/>
  <c r="HE384"/>
  <c r="HE380"/>
  <c r="HE376"/>
  <c r="HE372"/>
  <c r="HE368"/>
  <c r="HE366"/>
  <c r="HE362"/>
  <c r="P445"/>
  <c r="HE445"/>
  <c r="P443"/>
  <c r="HE443"/>
  <c r="P441"/>
  <c r="HE441"/>
  <c r="P439"/>
  <c r="HE439"/>
  <c r="P437"/>
  <c r="HE437"/>
  <c r="P435"/>
  <c r="HE435"/>
  <c r="P433"/>
  <c r="HE433"/>
  <c r="P431"/>
  <c r="HE431"/>
  <c r="HE429"/>
  <c r="HE427"/>
  <c r="HE425"/>
  <c r="HE423"/>
  <c r="HE421"/>
  <c r="HE419"/>
  <c r="HE417"/>
  <c r="HE415"/>
  <c r="HE413"/>
  <c r="HE411"/>
  <c r="HE409"/>
  <c r="HE407"/>
  <c r="HE405"/>
  <c r="HE403"/>
  <c r="HE401"/>
  <c r="HE399"/>
  <c r="HE397"/>
  <c r="HE395"/>
  <c r="HE393"/>
  <c r="HE391"/>
  <c r="HE389"/>
  <c r="HE387"/>
  <c r="HE385"/>
  <c r="HE383"/>
  <c r="HE381"/>
  <c r="HE379"/>
  <c r="HE377"/>
  <c r="HE375"/>
  <c r="HE373"/>
  <c r="HE371"/>
  <c r="HE369"/>
  <c r="HE367"/>
  <c r="HE365"/>
  <c r="HE363"/>
  <c r="P361"/>
  <c r="HE361"/>
  <c r="P446"/>
  <c r="HE446"/>
  <c r="P442"/>
  <c r="HE442"/>
  <c r="P436"/>
  <c r="HE436"/>
  <c r="P432"/>
  <c r="HE432"/>
  <c r="HE428"/>
  <c r="HE424"/>
  <c r="HE420"/>
  <c r="HE416"/>
  <c r="HE414"/>
  <c r="HE410"/>
  <c r="HE406"/>
  <c r="HE400"/>
  <c r="HE396"/>
  <c r="HE390"/>
  <c r="HE386"/>
  <c r="HE382"/>
  <c r="HE378"/>
  <c r="HE374"/>
  <c r="HE370"/>
  <c r="HE364"/>
  <c r="N74"/>
  <c r="HD74" s="1"/>
  <c r="Q224" i="20"/>
  <c r="N224"/>
  <c r="N5" s="1"/>
  <c r="N3" s="1"/>
  <c r="O5"/>
  <c r="O3" s="1"/>
  <c r="N5" i="19"/>
  <c r="N3" s="1"/>
  <c r="O5"/>
  <c r="O3" s="1"/>
  <c r="N5" i="18"/>
  <c r="N3" s="1"/>
  <c r="O5"/>
  <c r="O3" s="1"/>
  <c r="Q203" i="1"/>
  <c r="P203" s="1"/>
  <c r="P256"/>
  <c r="P74" l="1"/>
  <c r="HE74"/>
  <c r="P224" i="20"/>
  <c r="P5" s="1"/>
  <c r="P3" s="1"/>
  <c r="Q5"/>
  <c r="Q3" s="1"/>
  <c r="P5" i="19"/>
  <c r="P3" s="1"/>
  <c r="Q5"/>
  <c r="Q3" s="1"/>
  <c r="P5" i="18"/>
  <c r="P3" s="1"/>
  <c r="Q5"/>
  <c r="Q3" s="1"/>
  <c r="N343" i="1"/>
  <c r="HD343" s="1"/>
  <c r="HE343" l="1"/>
  <c r="R18"/>
  <c r="R19"/>
  <c r="R20"/>
  <c r="R25"/>
  <c r="R26"/>
  <c r="R27"/>
  <c r="R28"/>
  <c r="R29"/>
  <c r="R30"/>
  <c r="R31"/>
  <c r="R32"/>
  <c r="R33"/>
  <c r="R34"/>
  <c r="R35"/>
  <c r="R36"/>
  <c r="R37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1"/>
  <c r="R72"/>
  <c r="R73"/>
  <c r="R75"/>
  <c r="R76"/>
  <c r="R77"/>
  <c r="R78"/>
  <c r="R79"/>
  <c r="R80"/>
  <c r="R81"/>
  <c r="R82"/>
  <c r="R83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31"/>
  <c r="R132"/>
  <c r="R133"/>
  <c r="R134"/>
  <c r="R139"/>
  <c r="R140"/>
  <c r="R141"/>
  <c r="R149"/>
  <c r="R150"/>
  <c r="R151"/>
  <c r="R152"/>
  <c r="R153"/>
  <c r="R154"/>
  <c r="R155"/>
  <c r="R156"/>
  <c r="R157"/>
  <c r="R158"/>
  <c r="R159"/>
  <c r="R160"/>
  <c r="R161"/>
  <c r="R163"/>
  <c r="R164"/>
  <c r="R165"/>
  <c r="R166"/>
  <c r="R167"/>
  <c r="R168"/>
  <c r="R169"/>
  <c r="R170"/>
  <c r="R171"/>
  <c r="R172"/>
  <c r="R173"/>
  <c r="R174"/>
  <c r="R177"/>
  <c r="R178"/>
  <c r="R179"/>
  <c r="R180"/>
  <c r="R181"/>
  <c r="R182"/>
  <c r="R183"/>
  <c r="R184"/>
  <c r="R185"/>
  <c r="R186"/>
  <c r="R188"/>
  <c r="R189"/>
  <c r="R190"/>
  <c r="R191"/>
  <c r="R192"/>
  <c r="R193"/>
  <c r="R194"/>
  <c r="R195"/>
  <c r="R196"/>
  <c r="R197"/>
  <c r="R198"/>
  <c r="R199"/>
  <c r="R200"/>
  <c r="R201"/>
  <c r="R202"/>
  <c r="R204"/>
  <c r="R205"/>
  <c r="R206"/>
  <c r="R207"/>
  <c r="R208"/>
  <c r="R209"/>
  <c r="R210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7"/>
  <c r="R258"/>
  <c r="R259"/>
  <c r="R260"/>
  <c r="R261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4"/>
  <c r="R285"/>
  <c r="R286"/>
  <c r="R287"/>
  <c r="R289"/>
  <c r="R290"/>
  <c r="R293"/>
  <c r="R294"/>
  <c r="R295"/>
  <c r="R296"/>
  <c r="R297"/>
  <c r="R298"/>
  <c r="R299"/>
  <c r="R300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3"/>
  <c r="R326"/>
  <c r="R327"/>
  <c r="R328"/>
  <c r="R335"/>
  <c r="R336"/>
  <c r="R337"/>
  <c r="R338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13"/>
  <c r="K334"/>
  <c r="L334" s="1"/>
  <c r="I334"/>
  <c r="M334" s="1"/>
  <c r="K331"/>
  <c r="L331" s="1"/>
  <c r="I331"/>
  <c r="K330"/>
  <c r="L330" s="1"/>
  <c r="I330"/>
  <c r="K329"/>
  <c r="L329" s="1"/>
  <c r="I329"/>
  <c r="M329" s="1"/>
  <c r="GR11" l="1"/>
  <c r="N329"/>
  <c r="HD329" s="1"/>
  <c r="N334"/>
  <c r="HD334" s="1"/>
  <c r="T11" l="1"/>
  <c r="X11" s="1"/>
  <c r="Q107"/>
  <c r="P107" s="1"/>
  <c r="Q108"/>
  <c r="Q116"/>
  <c r="Q119"/>
  <c r="P119" s="1"/>
  <c r="Q149"/>
  <c r="P149" s="1"/>
  <c r="Z10"/>
  <c r="AF10" s="1"/>
  <c r="AL10" s="1"/>
  <c r="AR10" s="1"/>
  <c r="BL10" s="1"/>
  <c r="BR10" s="1"/>
  <c r="BX10" s="1"/>
  <c r="DD10" s="1"/>
  <c r="DJ10" s="1"/>
  <c r="DP10" s="1"/>
  <c r="BD11" l="1"/>
  <c r="Q245"/>
  <c r="P245" s="1"/>
  <c r="Q219"/>
  <c r="Q155"/>
  <c r="P155" s="1"/>
  <c r="Q132"/>
  <c r="P132" s="1"/>
  <c r="Q113"/>
  <c r="P113" s="1"/>
  <c r="Q265"/>
  <c r="P265" s="1"/>
  <c r="Q98"/>
  <c r="P98" s="1"/>
  <c r="Q199"/>
  <c r="P199" s="1"/>
  <c r="Q210"/>
  <c r="Q223"/>
  <c r="Q198"/>
  <c r="P198" s="1"/>
  <c r="Q224"/>
  <c r="P224" s="1"/>
  <c r="Q101"/>
  <c r="P101" s="1"/>
  <c r="Q273"/>
  <c r="Q267"/>
  <c r="Q260"/>
  <c r="P260" s="1"/>
  <c r="Q227"/>
  <c r="P227" s="1"/>
  <c r="Q221"/>
  <c r="P221" s="1"/>
  <c r="Q188"/>
  <c r="P188" s="1"/>
  <c r="Q263"/>
  <c r="P263" s="1"/>
  <c r="Q272"/>
  <c r="P272" s="1"/>
  <c r="Q226"/>
  <c r="P226" s="1"/>
  <c r="Q214"/>
  <c r="P214" s="1"/>
  <c r="Q275"/>
  <c r="P275" s="1"/>
  <c r="Q217"/>
  <c r="P217" s="1"/>
  <c r="Q228"/>
  <c r="P228" s="1"/>
  <c r="Q222"/>
  <c r="P222" s="1"/>
  <c r="Q216"/>
  <c r="P216" s="1"/>
  <c r="Q13"/>
  <c r="P13" s="1"/>
  <c r="Q163"/>
  <c r="P163" s="1"/>
  <c r="Q19"/>
  <c r="P19" s="1"/>
  <c r="Q161"/>
  <c r="P161" s="1"/>
  <c r="Q25"/>
  <c r="P25" s="1"/>
  <c r="Q185"/>
  <c r="P185" s="1"/>
  <c r="Q179"/>
  <c r="P179" s="1"/>
  <c r="Q171"/>
  <c r="P171" s="1"/>
  <c r="Q164"/>
  <c r="P164" s="1"/>
  <c r="Q156"/>
  <c r="P156" s="1"/>
  <c r="Q150"/>
  <c r="P150" s="1"/>
  <c r="Q133"/>
  <c r="P133" s="1"/>
  <c r="Q120"/>
  <c r="P120" s="1"/>
  <c r="Q114"/>
  <c r="P114" s="1"/>
  <c r="P108"/>
  <c r="Q102"/>
  <c r="P102" s="1"/>
  <c r="Q96"/>
  <c r="P96" s="1"/>
  <c r="Q90"/>
  <c r="P90" s="1"/>
  <c r="Q83"/>
  <c r="P83" s="1"/>
  <c r="Q78"/>
  <c r="P78" s="1"/>
  <c r="Q71"/>
  <c r="Q64"/>
  <c r="P64" s="1"/>
  <c r="Q58"/>
  <c r="P58" s="1"/>
  <c r="Q52"/>
  <c r="P52" s="1"/>
  <c r="Q46"/>
  <c r="P46" s="1"/>
  <c r="Q27"/>
  <c r="P27" s="1"/>
  <c r="Q21"/>
  <c r="P21" s="1"/>
  <c r="Q32"/>
  <c r="P32" s="1"/>
  <c r="Q28"/>
  <c r="P28" s="1"/>
  <c r="Q22"/>
  <c r="P22" s="1"/>
  <c r="Q184"/>
  <c r="P184" s="1"/>
  <c r="Q170"/>
  <c r="P170" s="1"/>
  <c r="Q82"/>
  <c r="P82" s="1"/>
  <c r="Q69"/>
  <c r="P69" s="1"/>
  <c r="Q51"/>
  <c r="P51" s="1"/>
  <c r="Q26"/>
  <c r="P26" s="1"/>
  <c r="Q183"/>
  <c r="P183" s="1"/>
  <c r="Q177"/>
  <c r="P177" s="1"/>
  <c r="Q169"/>
  <c r="P169" s="1"/>
  <c r="Q154"/>
  <c r="P154" s="1"/>
  <c r="Q141"/>
  <c r="P141" s="1"/>
  <c r="Q131"/>
  <c r="P131" s="1"/>
  <c r="Q118"/>
  <c r="P118" s="1"/>
  <c r="Q112"/>
  <c r="P112" s="1"/>
  <c r="Q106"/>
  <c r="P106" s="1"/>
  <c r="Q100"/>
  <c r="P100" s="1"/>
  <c r="Q94"/>
  <c r="Q88"/>
  <c r="P88" s="1"/>
  <c r="Q81"/>
  <c r="P81" s="1"/>
  <c r="Q76"/>
  <c r="P76" s="1"/>
  <c r="Q68"/>
  <c r="P68" s="1"/>
  <c r="Q62"/>
  <c r="P62" s="1"/>
  <c r="Q56"/>
  <c r="P56" s="1"/>
  <c r="Q50"/>
  <c r="P50" s="1"/>
  <c r="Q44"/>
  <c r="P44" s="1"/>
  <c r="Q36"/>
  <c r="P36" s="1"/>
  <c r="Q30"/>
  <c r="P30" s="1"/>
  <c r="Q53"/>
  <c r="P53" s="1"/>
  <c r="Q41"/>
  <c r="P41" s="1"/>
  <c r="Q95"/>
  <c r="P95" s="1"/>
  <c r="Q63"/>
  <c r="P63" s="1"/>
  <c r="Q45"/>
  <c r="P45" s="1"/>
  <c r="Q31"/>
  <c r="P31" s="1"/>
  <c r="Q182"/>
  <c r="P182" s="1"/>
  <c r="Q174"/>
  <c r="P174" s="1"/>
  <c r="Q168"/>
  <c r="P168" s="1"/>
  <c r="Q160"/>
  <c r="P160" s="1"/>
  <c r="Q153"/>
  <c r="P153" s="1"/>
  <c r="Q140"/>
  <c r="P140" s="1"/>
  <c r="Q123"/>
  <c r="P123" s="1"/>
  <c r="Q117"/>
  <c r="P117" s="1"/>
  <c r="Q111"/>
  <c r="P111" s="1"/>
  <c r="Q105"/>
  <c r="P105" s="1"/>
  <c r="Q99"/>
  <c r="P99" s="1"/>
  <c r="Q93"/>
  <c r="P93" s="1"/>
  <c r="Q87"/>
  <c r="P87" s="1"/>
  <c r="Q80"/>
  <c r="P80" s="1"/>
  <c r="Q75"/>
  <c r="P75" s="1"/>
  <c r="Q67"/>
  <c r="P67" s="1"/>
  <c r="Q61"/>
  <c r="P61" s="1"/>
  <c r="Q55"/>
  <c r="P55" s="1"/>
  <c r="Q49"/>
  <c r="P49" s="1"/>
  <c r="Q43"/>
  <c r="P43" s="1"/>
  <c r="Q24"/>
  <c r="P24" s="1"/>
  <c r="Q18"/>
  <c r="P18" s="1"/>
  <c r="Q167"/>
  <c r="P167" s="1"/>
  <c r="Q181"/>
  <c r="P181" s="1"/>
  <c r="Q173"/>
  <c r="P173" s="1"/>
  <c r="Q166"/>
  <c r="P166" s="1"/>
  <c r="Q159"/>
  <c r="P159" s="1"/>
  <c r="Q152"/>
  <c r="P152" s="1"/>
  <c r="Q139"/>
  <c r="P139" s="1"/>
  <c r="Q122"/>
  <c r="P122" s="1"/>
  <c r="P116"/>
  <c r="Q110"/>
  <c r="P110" s="1"/>
  <c r="Q104"/>
  <c r="P104" s="1"/>
  <c r="Q92"/>
  <c r="P92" s="1"/>
  <c r="Q86"/>
  <c r="P86" s="1"/>
  <c r="Q73"/>
  <c r="P73" s="1"/>
  <c r="Q66"/>
  <c r="P66" s="1"/>
  <c r="Q60"/>
  <c r="P60" s="1"/>
  <c r="Q54"/>
  <c r="Q48"/>
  <c r="P48" s="1"/>
  <c r="Q42"/>
  <c r="P42" s="1"/>
  <c r="Q29"/>
  <c r="P29" s="1"/>
  <c r="Q23"/>
  <c r="P23" s="1"/>
  <c r="Q35"/>
  <c r="P35" s="1"/>
  <c r="Q157"/>
  <c r="P157" s="1"/>
  <c r="Q178"/>
  <c r="P178" s="1"/>
  <c r="Q89"/>
  <c r="P89" s="1"/>
  <c r="Q77"/>
  <c r="P77" s="1"/>
  <c r="Q57"/>
  <c r="P57" s="1"/>
  <c r="Q37"/>
  <c r="P37" s="1"/>
  <c r="Q20"/>
  <c r="P20" s="1"/>
  <c r="Q186"/>
  <c r="P186" s="1"/>
  <c r="Q180"/>
  <c r="P180" s="1"/>
  <c r="Q172"/>
  <c r="P172" s="1"/>
  <c r="Q165"/>
  <c r="P165" s="1"/>
  <c r="Q158"/>
  <c r="P158" s="1"/>
  <c r="Q151"/>
  <c r="P151" s="1"/>
  <c r="Q134"/>
  <c r="P134" s="1"/>
  <c r="Q121"/>
  <c r="P121" s="1"/>
  <c r="Q115"/>
  <c r="P115" s="1"/>
  <c r="Q109"/>
  <c r="P109" s="1"/>
  <c r="Q103"/>
  <c r="P103" s="1"/>
  <c r="Q97"/>
  <c r="P97" s="1"/>
  <c r="Q91"/>
  <c r="P91" s="1"/>
  <c r="Q85"/>
  <c r="P85" s="1"/>
  <c r="Q79"/>
  <c r="P79" s="1"/>
  <c r="Q72"/>
  <c r="P72" s="1"/>
  <c r="Q65"/>
  <c r="P65" s="1"/>
  <c r="Q59"/>
  <c r="P59" s="1"/>
  <c r="Q47"/>
  <c r="P47" s="1"/>
  <c r="Q33"/>
  <c r="P33" s="1"/>
  <c r="Q40"/>
  <c r="P40" s="1"/>
  <c r="Q34"/>
  <c r="P34" s="1"/>
  <c r="DV10"/>
  <c r="EB10" s="1"/>
  <c r="EV10" s="1"/>
  <c r="FB10" s="1"/>
  <c r="FH10" s="1"/>
  <c r="FN10" s="1"/>
  <c r="Q408"/>
  <c r="P408" s="1"/>
  <c r="Q396"/>
  <c r="P396" s="1"/>
  <c r="Q313"/>
  <c r="P313" s="1"/>
  <c r="Q307"/>
  <c r="P307" s="1"/>
  <c r="Q419"/>
  <c r="P419" s="1"/>
  <c r="Q413"/>
  <c r="P413" s="1"/>
  <c r="Q354"/>
  <c r="P354" s="1"/>
  <c r="Q348"/>
  <c r="P348" s="1"/>
  <c r="Q401"/>
  <c r="P401" s="1"/>
  <c r="Q335"/>
  <c r="P335" s="1"/>
  <c r="Q320"/>
  <c r="P320" s="1"/>
  <c r="Q295"/>
  <c r="P295" s="1"/>
  <c r="Q287"/>
  <c r="P287" s="1"/>
  <c r="Q280"/>
  <c r="P280" s="1"/>
  <c r="Q274"/>
  <c r="P274" s="1"/>
  <c r="Q268"/>
  <c r="P268" s="1"/>
  <c r="Q261"/>
  <c r="P261" s="1"/>
  <c r="Q254"/>
  <c r="P254" s="1"/>
  <c r="Q248"/>
  <c r="P248" s="1"/>
  <c r="Q242"/>
  <c r="P242" s="1"/>
  <c r="Q236"/>
  <c r="P236" s="1"/>
  <c r="Q209"/>
  <c r="P209" s="1"/>
  <c r="Q202"/>
  <c r="P202" s="1"/>
  <c r="Q196"/>
  <c r="P196" s="1"/>
  <c r="Q190"/>
  <c r="P190" s="1"/>
  <c r="Q429"/>
  <c r="P429" s="1"/>
  <c r="Q387"/>
  <c r="P387" s="1"/>
  <c r="Q375"/>
  <c r="P375" s="1"/>
  <c r="Q423"/>
  <c r="P423" s="1"/>
  <c r="Q381"/>
  <c r="P381" s="1"/>
  <c r="Q363"/>
  <c r="P363" s="1"/>
  <c r="Q316"/>
  <c r="P316" s="1"/>
  <c r="Q393"/>
  <c r="P393" s="1"/>
  <c r="Q369"/>
  <c r="P369" s="1"/>
  <c r="Q358"/>
  <c r="P358" s="1"/>
  <c r="Q356"/>
  <c r="P356" s="1"/>
  <c r="Q346"/>
  <c r="P346" s="1"/>
  <c r="Q391"/>
  <c r="P391" s="1"/>
  <c r="Q373"/>
  <c r="P373" s="1"/>
  <c r="Q327"/>
  <c r="P327" s="1"/>
  <c r="Q305"/>
  <c r="P305" s="1"/>
  <c r="Q285"/>
  <c r="P285" s="1"/>
  <c r="Q252"/>
  <c r="P252" s="1"/>
  <c r="Q234"/>
  <c r="P234" s="1"/>
  <c r="Q194"/>
  <c r="P194" s="1"/>
  <c r="Q425"/>
  <c r="P425" s="1"/>
  <c r="Q415"/>
  <c r="P415" s="1"/>
  <c r="Q350"/>
  <c r="P350" s="1"/>
  <c r="Q403"/>
  <c r="P403" s="1"/>
  <c r="Q342"/>
  <c r="P342" s="1"/>
  <c r="Q383"/>
  <c r="P383" s="1"/>
  <c r="Q377"/>
  <c r="P377" s="1"/>
  <c r="Q365"/>
  <c r="P365" s="1"/>
  <c r="Q323"/>
  <c r="P323" s="1"/>
  <c r="Q309"/>
  <c r="P309" s="1"/>
  <c r="Q297"/>
  <c r="P297" s="1"/>
  <c r="Q282"/>
  <c r="P282" s="1"/>
  <c r="Q276"/>
  <c r="P276" s="1"/>
  <c r="Q264"/>
  <c r="P264" s="1"/>
  <c r="Q250"/>
  <c r="P250" s="1"/>
  <c r="Q238"/>
  <c r="P238" s="1"/>
  <c r="Q417"/>
  <c r="P417" s="1"/>
  <c r="Q406"/>
  <c r="P406" s="1"/>
  <c r="Q394"/>
  <c r="P394" s="1"/>
  <c r="Q379"/>
  <c r="P379" s="1"/>
  <c r="Q340"/>
  <c r="P340" s="1"/>
  <c r="Q311"/>
  <c r="P311" s="1"/>
  <c r="Q293"/>
  <c r="P293" s="1"/>
  <c r="Q266"/>
  <c r="P266" s="1"/>
  <c r="Q246"/>
  <c r="P246" s="1"/>
  <c r="Q207"/>
  <c r="P207" s="1"/>
  <c r="Q427"/>
  <c r="P427" s="1"/>
  <c r="Q352"/>
  <c r="P352" s="1"/>
  <c r="Q399"/>
  <c r="P399" s="1"/>
  <c r="Q385"/>
  <c r="P385" s="1"/>
  <c r="Q367"/>
  <c r="P367" s="1"/>
  <c r="Q318"/>
  <c r="P318" s="1"/>
  <c r="Q299"/>
  <c r="P299" s="1"/>
  <c r="Q278"/>
  <c r="P278" s="1"/>
  <c r="Q259"/>
  <c r="P259" s="1"/>
  <c r="Q240"/>
  <c r="P240" s="1"/>
  <c r="Q220"/>
  <c r="P220" s="1"/>
  <c r="Q200"/>
  <c r="P200" s="1"/>
  <c r="Q355"/>
  <c r="P355" s="1"/>
  <c r="Q421"/>
  <c r="P421" s="1"/>
  <c r="Q411"/>
  <c r="P411" s="1"/>
  <c r="Q404"/>
  <c r="P404" s="1"/>
  <c r="Q397"/>
  <c r="P397" s="1"/>
  <c r="Q389"/>
  <c r="P389" s="1"/>
  <c r="Q371"/>
  <c r="P371" s="1"/>
  <c r="Q337"/>
  <c r="P337" s="1"/>
  <c r="Q315"/>
  <c r="P315" s="1"/>
  <c r="Q303"/>
  <c r="P303" s="1"/>
  <c r="Q289"/>
  <c r="Q270"/>
  <c r="P270" s="1"/>
  <c r="Q257"/>
  <c r="P257" s="1"/>
  <c r="Q244"/>
  <c r="P244" s="1"/>
  <c r="Q232"/>
  <c r="P232" s="1"/>
  <c r="Q218"/>
  <c r="P218" s="1"/>
  <c r="Q212"/>
  <c r="P212" s="1"/>
  <c r="Q205"/>
  <c r="P205" s="1"/>
  <c r="Q192"/>
  <c r="P192" s="1"/>
  <c r="Q360"/>
  <c r="P360" s="1"/>
  <c r="Q428"/>
  <c r="P428" s="1"/>
  <c r="Q426"/>
  <c r="P426" s="1"/>
  <c r="Q424"/>
  <c r="P424" s="1"/>
  <c r="Q359"/>
  <c r="P359" s="1"/>
  <c r="Q422"/>
  <c r="P422" s="1"/>
  <c r="Q420"/>
  <c r="P420" s="1"/>
  <c r="Q418"/>
  <c r="P418" s="1"/>
  <c r="Q416"/>
  <c r="P416" s="1"/>
  <c r="Q414"/>
  <c r="P414" s="1"/>
  <c r="Q357"/>
  <c r="P357" s="1"/>
  <c r="Q412"/>
  <c r="P412" s="1"/>
  <c r="Q410"/>
  <c r="P410" s="1"/>
  <c r="Q353"/>
  <c r="P353" s="1"/>
  <c r="Q351"/>
  <c r="P351" s="1"/>
  <c r="Q409"/>
  <c r="P409" s="1"/>
  <c r="Q407"/>
  <c r="P407" s="1"/>
  <c r="Q405"/>
  <c r="P405" s="1"/>
  <c r="Q349"/>
  <c r="P349" s="1"/>
  <c r="Q347"/>
  <c r="P347" s="1"/>
  <c r="Q345"/>
  <c r="P345" s="1"/>
  <c r="Q402"/>
  <c r="P402" s="1"/>
  <c r="Q400"/>
  <c r="P400" s="1"/>
  <c r="Q398"/>
  <c r="P398" s="1"/>
  <c r="Q344"/>
  <c r="P344" s="1"/>
  <c r="Q395"/>
  <c r="P395" s="1"/>
  <c r="Q343"/>
  <c r="P343" s="1"/>
  <c r="Q341"/>
  <c r="P341" s="1"/>
  <c r="Q392"/>
  <c r="P392" s="1"/>
  <c r="Q390"/>
  <c r="P390" s="1"/>
  <c r="Q388"/>
  <c r="P388" s="1"/>
  <c r="Q386"/>
  <c r="P386" s="1"/>
  <c r="Q384"/>
  <c r="P384" s="1"/>
  <c r="Q382"/>
  <c r="P382" s="1"/>
  <c r="Q380"/>
  <c r="P380" s="1"/>
  <c r="Q378"/>
  <c r="P378" s="1"/>
  <c r="Q376"/>
  <c r="P376" s="1"/>
  <c r="Q374"/>
  <c r="P374" s="1"/>
  <c r="Q372"/>
  <c r="P372" s="1"/>
  <c r="Q370"/>
  <c r="P370" s="1"/>
  <c r="Q368"/>
  <c r="P368" s="1"/>
  <c r="Q366"/>
  <c r="P366" s="1"/>
  <c r="Q364"/>
  <c r="P364" s="1"/>
  <c r="Q362"/>
  <c r="P362" s="1"/>
  <c r="Q338"/>
  <c r="P338" s="1"/>
  <c r="Q336"/>
  <c r="P336" s="1"/>
  <c r="Q328"/>
  <c r="P328" s="1"/>
  <c r="Q326"/>
  <c r="P326" s="1"/>
  <c r="Q321"/>
  <c r="P321" s="1"/>
  <c r="Q319"/>
  <c r="P319" s="1"/>
  <c r="Q317"/>
  <c r="P317" s="1"/>
  <c r="Q314"/>
  <c r="P314" s="1"/>
  <c r="Q312"/>
  <c r="P312" s="1"/>
  <c r="Q310"/>
  <c r="P310" s="1"/>
  <c r="Q308"/>
  <c r="P308" s="1"/>
  <c r="Q306"/>
  <c r="P306" s="1"/>
  <c r="Q304"/>
  <c r="P304" s="1"/>
  <c r="Q302"/>
  <c r="P302" s="1"/>
  <c r="Q300"/>
  <c r="P300" s="1"/>
  <c r="Q298"/>
  <c r="Q296"/>
  <c r="P296" s="1"/>
  <c r="Q294"/>
  <c r="P294" s="1"/>
  <c r="Q290"/>
  <c r="P290" s="1"/>
  <c r="Q288"/>
  <c r="P288" s="1"/>
  <c r="Q286"/>
  <c r="P286" s="1"/>
  <c r="Q284"/>
  <c r="P284" s="1"/>
  <c r="Q281"/>
  <c r="P281" s="1"/>
  <c r="Q279"/>
  <c r="P279" s="1"/>
  <c r="Q277"/>
  <c r="P277" s="1"/>
  <c r="P273"/>
  <c r="Q271"/>
  <c r="P271" s="1"/>
  <c r="Q269"/>
  <c r="P269" s="1"/>
  <c r="Q258"/>
  <c r="P258" s="1"/>
  <c r="Q255"/>
  <c r="P255" s="1"/>
  <c r="Q253"/>
  <c r="P253" s="1"/>
  <c r="Q251"/>
  <c r="P251" s="1"/>
  <c r="Q249"/>
  <c r="P249" s="1"/>
  <c r="Q247"/>
  <c r="P247" s="1"/>
  <c r="Q243"/>
  <c r="P243" s="1"/>
  <c r="Q241"/>
  <c r="P241" s="1"/>
  <c r="Q239"/>
  <c r="P239" s="1"/>
  <c r="Q237"/>
  <c r="P237" s="1"/>
  <c r="Q235"/>
  <c r="P235" s="1"/>
  <c r="Q233"/>
  <c r="P233" s="1"/>
  <c r="Q229"/>
  <c r="P229" s="1"/>
  <c r="Q225"/>
  <c r="P225" s="1"/>
  <c r="P223"/>
  <c r="P219"/>
  <c r="Q215"/>
  <c r="P215" s="1"/>
  <c r="Q213"/>
  <c r="P213" s="1"/>
  <c r="Q208"/>
  <c r="P208" s="1"/>
  <c r="Q206"/>
  <c r="P206" s="1"/>
  <c r="Q204"/>
  <c r="P204" s="1"/>
  <c r="Q201"/>
  <c r="P201" s="1"/>
  <c r="Q197"/>
  <c r="P197" s="1"/>
  <c r="Q195"/>
  <c r="P195" s="1"/>
  <c r="Q193"/>
  <c r="P193" s="1"/>
  <c r="Q191"/>
  <c r="P191" s="1"/>
  <c r="Q189"/>
  <c r="P189" s="1"/>
  <c r="FZ10" l="1"/>
  <c r="GF10" s="1"/>
  <c r="GL10" s="1"/>
  <c r="FT10"/>
  <c r="P289"/>
  <c r="K337" l="1"/>
  <c r="L337" s="1"/>
  <c r="K206"/>
  <c r="L206" s="1"/>
  <c r="K67"/>
  <c r="L67" s="1"/>
  <c r="K73"/>
  <c r="L73" s="1"/>
  <c r="K300"/>
  <c r="L300" s="1"/>
  <c r="K288"/>
  <c r="L288" s="1"/>
  <c r="K245"/>
  <c r="L245" s="1"/>
  <c r="K246"/>
  <c r="L246" s="1"/>
  <c r="K336"/>
  <c r="L336" s="1"/>
  <c r="K182"/>
  <c r="L182" s="1"/>
  <c r="K290"/>
  <c r="L290" s="1"/>
  <c r="K335"/>
  <c r="L335" s="1"/>
  <c r="K90"/>
  <c r="L90" s="1"/>
  <c r="K85"/>
  <c r="L85" s="1"/>
  <c r="K83"/>
  <c r="L83" s="1"/>
  <c r="K81"/>
  <c r="L81" s="1"/>
  <c r="K357"/>
  <c r="L357" s="1"/>
  <c r="K356"/>
  <c r="L356" s="1"/>
  <c r="K353"/>
  <c r="L353" s="1"/>
  <c r="K285"/>
  <c r="L285" s="1"/>
  <c r="K282"/>
  <c r="L282" s="1"/>
  <c r="K281"/>
  <c r="L281" s="1"/>
  <c r="K280"/>
  <c r="L280" s="1"/>
  <c r="K279"/>
  <c r="L279" s="1"/>
  <c r="K47"/>
  <c r="L47" s="1"/>
  <c r="K55"/>
  <c r="L55" s="1"/>
  <c r="M54"/>
  <c r="N54" s="1"/>
  <c r="HD54" s="1"/>
  <c r="F54"/>
  <c r="K54" s="1"/>
  <c r="L54" s="1"/>
  <c r="K349"/>
  <c r="L349" s="1"/>
  <c r="K348"/>
  <c r="L348" s="1"/>
  <c r="K347"/>
  <c r="L347" s="1"/>
  <c r="K346"/>
  <c r="L346" s="1"/>
  <c r="K163"/>
  <c r="L163" s="1"/>
  <c r="K152"/>
  <c r="L152" s="1"/>
  <c r="K51"/>
  <c r="L51" s="1"/>
  <c r="K77"/>
  <c r="L77" s="1"/>
  <c r="K342"/>
  <c r="L342" s="1"/>
  <c r="K341"/>
  <c r="L341" s="1"/>
  <c r="K173"/>
  <c r="L173" s="1"/>
  <c r="K155"/>
  <c r="L155" s="1"/>
  <c r="K149"/>
  <c r="L149" s="1"/>
  <c r="K160"/>
  <c r="L160" s="1"/>
  <c r="K159"/>
  <c r="L159" s="1"/>
  <c r="K157"/>
  <c r="L157" s="1"/>
  <c r="K167"/>
  <c r="L167" s="1"/>
  <c r="K31"/>
  <c r="L31" s="1"/>
  <c r="K32"/>
  <c r="L32" s="1"/>
  <c r="K33"/>
  <c r="L33" s="1"/>
  <c r="K30"/>
  <c r="L30" s="1"/>
  <c r="K258"/>
  <c r="L258" s="1"/>
  <c r="K257"/>
  <c r="L257" s="1"/>
  <c r="K255"/>
  <c r="L255" s="1"/>
  <c r="K254"/>
  <c r="L254" s="1"/>
  <c r="K253"/>
  <c r="L253" s="1"/>
  <c r="K252"/>
  <c r="L252" s="1"/>
  <c r="K303"/>
  <c r="L303" s="1"/>
  <c r="K360"/>
  <c r="L360" s="1"/>
  <c r="K69"/>
  <c r="L69" s="1"/>
  <c r="K287"/>
  <c r="L287" s="1"/>
  <c r="K295"/>
  <c r="L295" s="1"/>
  <c r="K64"/>
  <c r="L64" s="1"/>
  <c r="K58"/>
  <c r="L58" s="1"/>
  <c r="K244"/>
  <c r="L244" s="1"/>
  <c r="K243"/>
  <c r="L243" s="1"/>
  <c r="K241"/>
  <c r="L241" s="1"/>
  <c r="K242"/>
  <c r="L242" s="1"/>
  <c r="K240"/>
  <c r="L240" s="1"/>
  <c r="K239"/>
  <c r="L239" s="1"/>
  <c r="K234"/>
  <c r="L234" s="1"/>
  <c r="K233"/>
  <c r="L233" s="1"/>
  <c r="K161"/>
  <c r="L161" s="1"/>
  <c r="K328"/>
  <c r="L328" s="1"/>
  <c r="K327"/>
  <c r="L327" s="1"/>
  <c r="K202"/>
  <c r="L202" s="1"/>
  <c r="K26"/>
  <c r="L26" s="1"/>
  <c r="K201"/>
  <c r="L201" s="1"/>
  <c r="K200"/>
  <c r="L200" s="1"/>
  <c r="K326"/>
  <c r="L326" s="1"/>
  <c r="K308"/>
  <c r="L308" s="1"/>
  <c r="K307"/>
  <c r="L307" s="1"/>
  <c r="K305"/>
  <c r="L305" s="1"/>
  <c r="K302"/>
  <c r="L302" s="1"/>
  <c r="K313"/>
  <c r="L313" s="1"/>
  <c r="K311"/>
  <c r="L311" s="1"/>
  <c r="K191"/>
  <c r="L191" s="1"/>
  <c r="K56"/>
  <c r="L56" s="1"/>
  <c r="K120"/>
  <c r="L120" s="1"/>
  <c r="K119"/>
  <c r="L119" s="1"/>
  <c r="K118"/>
  <c r="L118" s="1"/>
  <c r="K35"/>
  <c r="L35" s="1"/>
  <c r="K278"/>
  <c r="L278" s="1"/>
  <c r="K131"/>
  <c r="L131" s="1"/>
  <c r="K106"/>
  <c r="L106" s="1"/>
  <c r="K114"/>
  <c r="L114" s="1"/>
  <c r="K228"/>
  <c r="L228" s="1"/>
  <c r="K226"/>
  <c r="L226" s="1"/>
  <c r="K227"/>
  <c r="L227" s="1"/>
  <c r="K27"/>
  <c r="L27" s="1"/>
  <c r="F60"/>
  <c r="K60" s="1"/>
  <c r="L60" s="1"/>
  <c r="F63"/>
  <c r="K63" s="1"/>
  <c r="L63" s="1"/>
  <c r="F66"/>
  <c r="K66" s="1"/>
  <c r="L66" s="1"/>
  <c r="K205"/>
  <c r="L205" s="1"/>
  <c r="K316"/>
  <c r="L316" s="1"/>
  <c r="K318"/>
  <c r="L318" s="1"/>
  <c r="K315"/>
  <c r="L315" s="1"/>
  <c r="K314"/>
  <c r="L314" s="1"/>
  <c r="K321"/>
  <c r="L321" s="1"/>
  <c r="K319"/>
  <c r="L319" s="1"/>
  <c r="K323"/>
  <c r="L323" s="1"/>
  <c r="K320"/>
  <c r="L320" s="1"/>
  <c r="K317"/>
  <c r="L317" s="1"/>
  <c r="K312"/>
  <c r="L312" s="1"/>
  <c r="K310"/>
  <c r="L310" s="1"/>
  <c r="K309"/>
  <c r="L309" s="1"/>
  <c r="K306"/>
  <c r="L306" s="1"/>
  <c r="K304"/>
  <c r="L304" s="1"/>
  <c r="K183"/>
  <c r="L183" s="1"/>
  <c r="K299"/>
  <c r="L299" s="1"/>
  <c r="M298"/>
  <c r="N298" s="1"/>
  <c r="HD298" s="1"/>
  <c r="K298"/>
  <c r="L298" s="1"/>
  <c r="K297"/>
  <c r="L297" s="1"/>
  <c r="K296"/>
  <c r="L296" s="1"/>
  <c r="K289"/>
  <c r="L289" s="1"/>
  <c r="K286"/>
  <c r="L286" s="1"/>
  <c r="F284"/>
  <c r="K284" s="1"/>
  <c r="L284" s="1"/>
  <c r="K277"/>
  <c r="L277" s="1"/>
  <c r="K276"/>
  <c r="L276" s="1"/>
  <c r="K274"/>
  <c r="L274" s="1"/>
  <c r="F275"/>
  <c r="F273"/>
  <c r="K273" s="1"/>
  <c r="L273" s="1"/>
  <c r="F272"/>
  <c r="K272" s="1"/>
  <c r="L272" s="1"/>
  <c r="F270"/>
  <c r="K270" s="1"/>
  <c r="L270" s="1"/>
  <c r="F269"/>
  <c r="K269" s="1"/>
  <c r="L269" s="1"/>
  <c r="M267"/>
  <c r="N267" s="1"/>
  <c r="HD267" s="1"/>
  <c r="F267"/>
  <c r="K267" s="1"/>
  <c r="L267" s="1"/>
  <c r="F265"/>
  <c r="K265" s="1"/>
  <c r="L265" s="1"/>
  <c r="F264"/>
  <c r="K264" s="1"/>
  <c r="L264" s="1"/>
  <c r="F263"/>
  <c r="K263" s="1"/>
  <c r="L263" s="1"/>
  <c r="F260"/>
  <c r="K260" s="1"/>
  <c r="L260" s="1"/>
  <c r="K251"/>
  <c r="L251" s="1"/>
  <c r="K250"/>
  <c r="L250" s="1"/>
  <c r="K249"/>
  <c r="L249" s="1"/>
  <c r="K248"/>
  <c r="L248" s="1"/>
  <c r="F247"/>
  <c r="K247" s="1"/>
  <c r="L247" s="1"/>
  <c r="K238"/>
  <c r="L238" s="1"/>
  <c r="K232"/>
  <c r="L232" s="1"/>
  <c r="K229"/>
  <c r="L229" s="1"/>
  <c r="K225"/>
  <c r="L225" s="1"/>
  <c r="K224"/>
  <c r="L224" s="1"/>
  <c r="K223"/>
  <c r="L223" s="1"/>
  <c r="K222"/>
  <c r="L222" s="1"/>
  <c r="K221"/>
  <c r="L221" s="1"/>
  <c r="K220"/>
  <c r="L220" s="1"/>
  <c r="K219"/>
  <c r="L219" s="1"/>
  <c r="K218"/>
  <c r="L218" s="1"/>
  <c r="K217"/>
  <c r="L217" s="1"/>
  <c r="K216"/>
  <c r="L216" s="1"/>
  <c r="K214"/>
  <c r="L214" s="1"/>
  <c r="K215"/>
  <c r="L215" s="1"/>
  <c r="K213"/>
  <c r="L213" s="1"/>
  <c r="K212"/>
  <c r="L212" s="1"/>
  <c r="M210"/>
  <c r="N210" s="1"/>
  <c r="HD210" s="1"/>
  <c r="K210"/>
  <c r="L210" s="1"/>
  <c r="K209"/>
  <c r="L209" s="1"/>
  <c r="K208"/>
  <c r="L208" s="1"/>
  <c r="K207"/>
  <c r="L207" s="1"/>
  <c r="K204"/>
  <c r="L204" s="1"/>
  <c r="K198"/>
  <c r="L198" s="1"/>
  <c r="K197"/>
  <c r="L197" s="1"/>
  <c r="K196"/>
  <c r="L196" s="1"/>
  <c r="K190"/>
  <c r="L190" s="1"/>
  <c r="K189"/>
  <c r="L189" s="1"/>
  <c r="K188"/>
  <c r="L188" s="1"/>
  <c r="K186"/>
  <c r="L186" s="1"/>
  <c r="K185"/>
  <c r="L185" s="1"/>
  <c r="K184"/>
  <c r="L184" s="1"/>
  <c r="K181"/>
  <c r="L181" s="1"/>
  <c r="K180"/>
  <c r="L180" s="1"/>
  <c r="K179"/>
  <c r="L179" s="1"/>
  <c r="K178"/>
  <c r="L178" s="1"/>
  <c r="F174"/>
  <c r="K174" s="1"/>
  <c r="L174" s="1"/>
  <c r="K172"/>
  <c r="L172" s="1"/>
  <c r="K171"/>
  <c r="L171" s="1"/>
  <c r="K170"/>
  <c r="L170" s="1"/>
  <c r="K169"/>
  <c r="L169" s="1"/>
  <c r="K168"/>
  <c r="L168" s="1"/>
  <c r="K166"/>
  <c r="L166" s="1"/>
  <c r="K165"/>
  <c r="L165" s="1"/>
  <c r="K164"/>
  <c r="L164" s="1"/>
  <c r="K158"/>
  <c r="L158" s="1"/>
  <c r="K156"/>
  <c r="L156" s="1"/>
  <c r="F154"/>
  <c r="K153"/>
  <c r="L153" s="1"/>
  <c r="K151"/>
  <c r="L151" s="1"/>
  <c r="K150"/>
  <c r="L150" s="1"/>
  <c r="K141"/>
  <c r="L141" s="1"/>
  <c r="K140"/>
  <c r="L140" s="1"/>
  <c r="K139"/>
  <c r="L139" s="1"/>
  <c r="K134"/>
  <c r="L134" s="1"/>
  <c r="K123"/>
  <c r="L123" s="1"/>
  <c r="K91"/>
  <c r="L91" s="1"/>
  <c r="K122"/>
  <c r="L122" s="1"/>
  <c r="K121"/>
  <c r="L121" s="1"/>
  <c r="K117"/>
  <c r="L117" s="1"/>
  <c r="K116"/>
  <c r="L116" s="1"/>
  <c r="K115"/>
  <c r="L115" s="1"/>
  <c r="F113"/>
  <c r="K112"/>
  <c r="L112" s="1"/>
  <c r="K111"/>
  <c r="L111" s="1"/>
  <c r="K110"/>
  <c r="L110" s="1"/>
  <c r="K109"/>
  <c r="L109" s="1"/>
  <c r="K108"/>
  <c r="L108" s="1"/>
  <c r="K107"/>
  <c r="L107" s="1"/>
  <c r="K105"/>
  <c r="L105" s="1"/>
  <c r="K104"/>
  <c r="L104" s="1"/>
  <c r="K102"/>
  <c r="L102" s="1"/>
  <c r="K101"/>
  <c r="L101" s="1"/>
  <c r="K100"/>
  <c r="L100" s="1"/>
  <c r="K99"/>
  <c r="L99" s="1"/>
  <c r="F98"/>
  <c r="F97"/>
  <c r="K96"/>
  <c r="L96" s="1"/>
  <c r="K95"/>
  <c r="L95" s="1"/>
  <c r="M94"/>
  <c r="N94" s="1"/>
  <c r="HD94" s="1"/>
  <c r="K94"/>
  <c r="L94" s="1"/>
  <c r="K93"/>
  <c r="L93" s="1"/>
  <c r="K92"/>
  <c r="K80"/>
  <c r="L80" s="1"/>
  <c r="K355"/>
  <c r="L355" s="1"/>
  <c r="K79"/>
  <c r="L79" s="1"/>
  <c r="K78"/>
  <c r="L78" s="1"/>
  <c r="K72"/>
  <c r="L72" s="1"/>
  <c r="M71"/>
  <c r="N71" s="1"/>
  <c r="HD71" s="1"/>
  <c r="F71"/>
  <c r="K71" s="1"/>
  <c r="L71" s="1"/>
  <c r="K68"/>
  <c r="L68" s="1"/>
  <c r="K61"/>
  <c r="L61" s="1"/>
  <c r="K59"/>
  <c r="L59" s="1"/>
  <c r="K57"/>
  <c r="L57" s="1"/>
  <c r="F53"/>
  <c r="K53" s="1"/>
  <c r="L53" s="1"/>
  <c r="K52"/>
  <c r="L52" s="1"/>
  <c r="K50"/>
  <c r="L50" s="1"/>
  <c r="K49"/>
  <c r="L49" s="1"/>
  <c r="K48"/>
  <c r="L48" s="1"/>
  <c r="K46"/>
  <c r="L46" s="1"/>
  <c r="K45"/>
  <c r="L45" s="1"/>
  <c r="F44"/>
  <c r="K44" s="1"/>
  <c r="K43"/>
  <c r="L43" s="1"/>
  <c r="K42"/>
  <c r="L42" s="1"/>
  <c r="K41"/>
  <c r="L41" s="1"/>
  <c r="F40"/>
  <c r="K37"/>
  <c r="L37" s="1"/>
  <c r="F36"/>
  <c r="K36" s="1"/>
  <c r="L36" s="1"/>
  <c r="F34"/>
  <c r="K34" s="1"/>
  <c r="L34" s="1"/>
  <c r="K29"/>
  <c r="L29" s="1"/>
  <c r="K28"/>
  <c r="L28" s="1"/>
  <c r="K25"/>
  <c r="L25" s="1"/>
  <c r="K24"/>
  <c r="L24" s="1"/>
  <c r="K23"/>
  <c r="L23" s="1"/>
  <c r="K22"/>
  <c r="L22" s="1"/>
  <c r="K21"/>
  <c r="L21" s="1"/>
  <c r="K20"/>
  <c r="L20" s="1"/>
  <c r="F19"/>
  <c r="K19" s="1"/>
  <c r="L19" s="1"/>
  <c r="K18"/>
  <c r="L18" s="1"/>
  <c r="I11"/>
  <c r="B12"/>
  <c r="C12" s="1"/>
  <c r="F12" s="1"/>
  <c r="G12" s="1"/>
  <c r="H12" s="1"/>
  <c r="I12" s="1"/>
  <c r="J12" s="1"/>
  <c r="J11"/>
  <c r="H11"/>
  <c r="G11"/>
  <c r="P71" l="1"/>
  <c r="HE71"/>
  <c r="P298"/>
  <c r="HE298"/>
  <c r="P54"/>
  <c r="HE54"/>
  <c r="P94"/>
  <c r="HE94"/>
  <c r="P210"/>
  <c r="HE210"/>
  <c r="P267"/>
  <c r="HE267"/>
  <c r="K12"/>
  <c r="L12" s="1"/>
  <c r="M12" s="1"/>
  <c r="Q12" s="1"/>
  <c r="R12" s="1"/>
  <c r="S12" s="1"/>
  <c r="T12" s="1"/>
  <c r="Z12" s="1"/>
  <c r="AF12" s="1"/>
  <c r="AL12" s="1"/>
  <c r="AR12" s="1"/>
  <c r="BD12" s="1"/>
  <c r="BK12" s="1"/>
  <c r="BL12" s="1"/>
  <c r="BR12" s="1"/>
  <c r="CD12" s="1"/>
  <c r="F11"/>
  <c r="M11"/>
  <c r="K275"/>
  <c r="L275" s="1"/>
  <c r="K40"/>
  <c r="L40" s="1"/>
  <c r="K97"/>
  <c r="L97" s="1"/>
  <c r="K98"/>
  <c r="L98" s="1"/>
  <c r="K113"/>
  <c r="L113" s="1"/>
  <c r="K154"/>
  <c r="L154" s="1"/>
  <c r="L44"/>
  <c r="L92"/>
  <c r="K13"/>
  <c r="L13" s="1"/>
  <c r="BX12" l="1"/>
  <c r="CJ12" s="1"/>
  <c r="CP12" s="1"/>
  <c r="CW12" s="1"/>
  <c r="CX12" s="1"/>
  <c r="DD12" s="1"/>
  <c r="DJ12" s="1"/>
  <c r="DP12" s="1"/>
  <c r="EB12" s="1"/>
  <c r="EH12" s="1"/>
  <c r="EO12" s="1"/>
  <c r="EP12" s="1"/>
  <c r="EV12" s="1"/>
  <c r="FB12" s="1"/>
  <c r="FH12" s="1"/>
  <c r="FN12" s="1"/>
  <c r="FZ12" s="1"/>
  <c r="GF12" s="1"/>
  <c r="GL12" s="1"/>
  <c r="GR12" s="1"/>
  <c r="HF12" s="1"/>
  <c r="N11"/>
  <c r="K11"/>
  <c r="L11"/>
  <c r="DV12" l="1"/>
  <c r="AB11"/>
  <c r="AC11"/>
  <c r="HA11" l="1"/>
  <c r="AD11"/>
  <c r="AE11"/>
  <c r="BF11"/>
  <c r="AI475"/>
  <c r="AI477" s="1"/>
  <c r="HB11"/>
  <c r="BG11"/>
  <c r="AI466"/>
  <c r="AI468" s="1"/>
  <c r="BX330" l="1"/>
  <c r="R469"/>
  <c r="R470" s="1"/>
  <c r="AI469"/>
  <c r="AI470" s="1"/>
  <c r="HG468"/>
  <c r="B4" s="1"/>
  <c r="N4" s="1"/>
  <c r="BX331"/>
  <c r="BX334"/>
  <c r="AI478"/>
  <c r="AI479" s="1"/>
  <c r="HG477"/>
  <c r="C456" s="1"/>
  <c r="R478"/>
  <c r="R479" s="1"/>
  <c r="BH11"/>
  <c r="CP331" l="1"/>
  <c r="CV331" s="1"/>
  <c r="CB331"/>
  <c r="CP330"/>
  <c r="CU330" s="1"/>
  <c r="CB330"/>
  <c r="CP334"/>
  <c r="CV334" s="1"/>
  <c r="CB334"/>
  <c r="HG479"/>
  <c r="C447"/>
  <c r="BI11"/>
  <c r="HE329"/>
  <c r="HC11"/>
  <c r="BJ11"/>
  <c r="HE330"/>
  <c r="BX329"/>
  <c r="HE331"/>
  <c r="HG470"/>
  <c r="N3" s="1"/>
  <c r="O8" i="26" l="1"/>
  <c r="Q8" s="1"/>
  <c r="O10"/>
  <c r="O12"/>
  <c r="O14"/>
  <c r="O16"/>
  <c r="O18"/>
  <c r="Q18" s="1"/>
  <c r="L9"/>
  <c r="L11"/>
  <c r="L13"/>
  <c r="L15"/>
  <c r="L17"/>
  <c r="O7"/>
  <c r="I8"/>
  <c r="I10"/>
  <c r="I12"/>
  <c r="I14"/>
  <c r="I16"/>
  <c r="I18"/>
  <c r="K18" s="1"/>
  <c r="F8"/>
  <c r="F10"/>
  <c r="F12"/>
  <c r="F14"/>
  <c r="F16"/>
  <c r="F18"/>
  <c r="F7"/>
  <c r="O9"/>
  <c r="O11"/>
  <c r="O13"/>
  <c r="O15"/>
  <c r="Q15" s="1"/>
  <c r="O17"/>
  <c r="L8"/>
  <c r="L10"/>
  <c r="L12"/>
  <c r="L14"/>
  <c r="L16"/>
  <c r="L18"/>
  <c r="N18" s="1"/>
  <c r="L7"/>
  <c r="I9"/>
  <c r="I11"/>
  <c r="I15"/>
  <c r="K15" s="1"/>
  <c r="I17"/>
  <c r="I7"/>
  <c r="F9"/>
  <c r="F11"/>
  <c r="F13"/>
  <c r="F15"/>
  <c r="F17"/>
  <c r="F19"/>
  <c r="Q330" i="1"/>
  <c r="P330" s="1"/>
  <c r="GY330"/>
  <c r="HI330" s="1"/>
  <c r="CV330"/>
  <c r="CU331"/>
  <c r="GY334"/>
  <c r="HI334" s="1"/>
  <c r="Q331"/>
  <c r="S331" s="1"/>
  <c r="R331" s="1"/>
  <c r="Q334"/>
  <c r="P334" s="1"/>
  <c r="GY331"/>
  <c r="HI331" s="1"/>
  <c r="CU334"/>
  <c r="CP329"/>
  <c r="CB329"/>
  <c r="P8" i="26"/>
  <c r="P10"/>
  <c r="P12"/>
  <c r="P14"/>
  <c r="P16"/>
  <c r="P18"/>
  <c r="M8"/>
  <c r="M10"/>
  <c r="M12"/>
  <c r="M14"/>
  <c r="M16"/>
  <c r="M18"/>
  <c r="J8"/>
  <c r="J10"/>
  <c r="J12"/>
  <c r="J14"/>
  <c r="J16"/>
  <c r="J18"/>
  <c r="E7"/>
  <c r="E15"/>
  <c r="E17"/>
  <c r="E8"/>
  <c r="E10"/>
  <c r="E12"/>
  <c r="P9"/>
  <c r="P11"/>
  <c r="P13"/>
  <c r="P15"/>
  <c r="P17"/>
  <c r="P7"/>
  <c r="M9"/>
  <c r="M11"/>
  <c r="M13"/>
  <c r="M15"/>
  <c r="M17"/>
  <c r="M7"/>
  <c r="J9"/>
  <c r="J11"/>
  <c r="J13"/>
  <c r="J15"/>
  <c r="J17"/>
  <c r="J7"/>
  <c r="E14"/>
  <c r="E16"/>
  <c r="E18"/>
  <c r="E9"/>
  <c r="E11"/>
  <c r="E13"/>
  <c r="G17"/>
  <c r="G11"/>
  <c r="G7"/>
  <c r="G14"/>
  <c r="G16"/>
  <c r="G10"/>
  <c r="G12"/>
  <c r="G13"/>
  <c r="G9"/>
  <c r="G15"/>
  <c r="G8"/>
  <c r="R8"/>
  <c r="R16"/>
  <c r="R10"/>
  <c r="R15"/>
  <c r="R7"/>
  <c r="R11"/>
  <c r="R14"/>
  <c r="G18"/>
  <c r="R9"/>
  <c r="R13"/>
  <c r="R12"/>
  <c r="R17"/>
  <c r="R18"/>
  <c r="HE11" i="1"/>
  <c r="BX11"/>
  <c r="CB11" s="1"/>
  <c r="P331"/>
  <c r="S334"/>
  <c r="R334" s="1"/>
  <c r="HD11"/>
  <c r="C448" s="1"/>
  <c r="S11" i="26" l="1"/>
  <c r="S7"/>
  <c r="S10"/>
  <c r="S14"/>
  <c r="S13"/>
  <c r="FU8" i="1"/>
  <c r="FY8" s="1"/>
  <c r="FT7"/>
  <c r="FT8"/>
  <c r="FX8" s="1"/>
  <c r="FW7"/>
  <c r="FW8"/>
  <c r="FV8"/>
  <c r="FU7"/>
  <c r="FV7"/>
  <c r="S16" i="26"/>
  <c r="S15"/>
  <c r="S12"/>
  <c r="S9"/>
  <c r="S8"/>
  <c r="S18"/>
  <c r="S17"/>
  <c r="K8"/>
  <c r="S330" i="1"/>
  <c r="R330" s="1"/>
  <c r="K9" i="26"/>
  <c r="K7"/>
  <c r="K10"/>
  <c r="K12"/>
  <c r="K11"/>
  <c r="H17"/>
  <c r="H13"/>
  <c r="H9"/>
  <c r="H7"/>
  <c r="H16"/>
  <c r="H12"/>
  <c r="H8"/>
  <c r="H15"/>
  <c r="H11"/>
  <c r="H18"/>
  <c r="H14"/>
  <c r="H10"/>
  <c r="K14"/>
  <c r="K17"/>
  <c r="K16"/>
  <c r="L19"/>
  <c r="N7"/>
  <c r="N16"/>
  <c r="N12"/>
  <c r="N8"/>
  <c r="Q11"/>
  <c r="N17"/>
  <c r="N13"/>
  <c r="N9"/>
  <c r="Q16"/>
  <c r="Q12"/>
  <c r="CV329" i="1"/>
  <c r="I13" i="26"/>
  <c r="K13" s="1"/>
  <c r="O19"/>
  <c r="Q7"/>
  <c r="N14"/>
  <c r="N10"/>
  <c r="Q17"/>
  <c r="Q13"/>
  <c r="Q9"/>
  <c r="N15"/>
  <c r="N11"/>
  <c r="Q14"/>
  <c r="Q10"/>
  <c r="CU329" i="1"/>
  <c r="CU11" s="1"/>
  <c r="GY329"/>
  <c r="J19" i="26"/>
  <c r="M19"/>
  <c r="P19"/>
  <c r="T7"/>
  <c r="E19"/>
  <c r="G19"/>
  <c r="H19" s="1"/>
  <c r="T11"/>
  <c r="T18"/>
  <c r="T14"/>
  <c r="T10"/>
  <c r="T17"/>
  <c r="R19"/>
  <c r="T13"/>
  <c r="T9"/>
  <c r="T16"/>
  <c r="T12"/>
  <c r="T8"/>
  <c r="T15"/>
  <c r="EQ8" i="1"/>
  <c r="Q329"/>
  <c r="CP11"/>
  <c r="GY8"/>
  <c r="EP8"/>
  <c r="AR8"/>
  <c r="DK8"/>
  <c r="CX8"/>
  <c r="BH7"/>
  <c r="CQ8"/>
  <c r="HC7"/>
  <c r="FZ8"/>
  <c r="P7"/>
  <c r="FO8"/>
  <c r="EJ8"/>
  <c r="BF8"/>
  <c r="GV8"/>
  <c r="FC8"/>
  <c r="BX8"/>
  <c r="AF8"/>
  <c r="AJ8" s="1"/>
  <c r="H8"/>
  <c r="M8"/>
  <c r="K8"/>
  <c r="BM8"/>
  <c r="GS8"/>
  <c r="BL8"/>
  <c r="DY8"/>
  <c r="GR8"/>
  <c r="AB8"/>
  <c r="CU8"/>
  <c r="FI8"/>
  <c r="BF7"/>
  <c r="BN8"/>
  <c r="BI7"/>
  <c r="CG8"/>
  <c r="HC8"/>
  <c r="EC8"/>
  <c r="EG8" s="1"/>
  <c r="O8"/>
  <c r="CA8"/>
  <c r="EO8"/>
  <c r="AM8"/>
  <c r="DW8"/>
  <c r="Q7"/>
  <c r="F8"/>
  <c r="BU8"/>
  <c r="EY8"/>
  <c r="AG8"/>
  <c r="DA8"/>
  <c r="FN8"/>
  <c r="BG8"/>
  <c r="GM8"/>
  <c r="EI8"/>
  <c r="AL8"/>
  <c r="DF8"/>
  <c r="BH8"/>
  <c r="GN8"/>
  <c r="EW8"/>
  <c r="CY8"/>
  <c r="I8"/>
  <c r="R7"/>
  <c r="FQ7"/>
  <c r="GM7"/>
  <c r="BN7"/>
  <c r="EI7"/>
  <c r="CG7"/>
  <c r="CX7"/>
  <c r="ED7"/>
  <c r="FK7"/>
  <c r="GG7"/>
  <c r="GW7"/>
  <c r="BL7"/>
  <c r="CR7"/>
  <c r="DY7"/>
  <c r="EP7"/>
  <c r="GB7"/>
  <c r="GR7"/>
  <c r="BO7"/>
  <c r="CE7"/>
  <c r="BK7"/>
  <c r="CA7"/>
  <c r="CQ7"/>
  <c r="DX7"/>
  <c r="EO7"/>
  <c r="FE7"/>
  <c r="GA7"/>
  <c r="O7"/>
  <c r="T8"/>
  <c r="X8" s="1"/>
  <c r="CP7"/>
  <c r="EH7"/>
  <c r="N7"/>
  <c r="L7"/>
  <c r="DF7"/>
  <c r="EJ7"/>
  <c r="EJ9" s="1"/>
  <c r="G7"/>
  <c r="HD8"/>
  <c r="DJ8"/>
  <c r="GC8"/>
  <c r="AO8"/>
  <c r="GB8"/>
  <c r="BX7"/>
  <c r="CE8"/>
  <c r="ES8"/>
  <c r="HA8"/>
  <c r="CD8"/>
  <c r="ER8"/>
  <c r="HB7"/>
  <c r="ED8"/>
  <c r="GW8"/>
  <c r="AS8"/>
  <c r="DM8"/>
  <c r="GF8"/>
  <c r="BK8"/>
  <c r="DX8"/>
  <c r="EM8"/>
  <c r="GL8"/>
  <c r="G8"/>
  <c r="BE8"/>
  <c r="DR8"/>
  <c r="GX8"/>
  <c r="CJ8"/>
  <c r="EX8"/>
  <c r="DD8"/>
  <c r="FQ8"/>
  <c r="CU7"/>
  <c r="CL8"/>
  <c r="BI8"/>
  <c r="DV8"/>
  <c r="GO8"/>
  <c r="DE8"/>
  <c r="BS8"/>
  <c r="GT8"/>
  <c r="EV8"/>
  <c r="Q8"/>
  <c r="S7"/>
  <c r="L8"/>
  <c r="Z8"/>
  <c r="AD8" s="1"/>
  <c r="CS8"/>
  <c r="W8"/>
  <c r="CR8"/>
  <c r="BG7"/>
  <c r="BO8"/>
  <c r="EB8"/>
  <c r="GU8"/>
  <c r="CT8"/>
  <c r="FH8"/>
  <c r="AT8"/>
  <c r="GG8"/>
  <c r="AC8"/>
  <c r="CW8"/>
  <c r="FJ8"/>
  <c r="AN8"/>
  <c r="GA8"/>
  <c r="BZ8"/>
  <c r="FD8"/>
  <c r="HF8"/>
  <c r="J8"/>
  <c r="AH8"/>
  <c r="BT8"/>
  <c r="AB7"/>
  <c r="CM8"/>
  <c r="AI8"/>
  <c r="FP8"/>
  <c r="BY8"/>
  <c r="EL8"/>
  <c r="AC7"/>
  <c r="FB8"/>
  <c r="DP8"/>
  <c r="GI8"/>
  <c r="BR8"/>
  <c r="EE8"/>
  <c r="S8"/>
  <c r="P8"/>
  <c r="R8"/>
  <c r="BT7"/>
  <c r="CJ7"/>
  <c r="CN7" s="1"/>
  <c r="DA7"/>
  <c r="DQ7"/>
  <c r="EX7"/>
  <c r="FN7"/>
  <c r="BZ7"/>
  <c r="CP8"/>
  <c r="BU7"/>
  <c r="BU9" s="1"/>
  <c r="CK7"/>
  <c r="CO7" s="1"/>
  <c r="DR7"/>
  <c r="EY7"/>
  <c r="FO7"/>
  <c r="U8"/>
  <c r="Y8" s="1"/>
  <c r="BM7"/>
  <c r="CS7"/>
  <c r="DJ7"/>
  <c r="EQ7"/>
  <c r="GC7"/>
  <c r="GS7"/>
  <c r="GZ7"/>
  <c r="DL7"/>
  <c r="EB7"/>
  <c r="EF7" s="1"/>
  <c r="ES7"/>
  <c r="FI7"/>
  <c r="GU7"/>
  <c r="CL7"/>
  <c r="GX7"/>
  <c r="J7"/>
  <c r="CZ7"/>
  <c r="BS7"/>
  <c r="AG7"/>
  <c r="FP7"/>
  <c r="DS7"/>
  <c r="AH7"/>
  <c r="FD7"/>
  <c r="EE7"/>
  <c r="BR7"/>
  <c r="AA7"/>
  <c r="GF7"/>
  <c r="GJ7" s="1"/>
  <c r="DM7"/>
  <c r="CF7"/>
  <c r="AR7"/>
  <c r="W7"/>
  <c r="GT7"/>
  <c r="FH7"/>
  <c r="FL7" s="1"/>
  <c r="CT7"/>
  <c r="M7"/>
  <c r="H7"/>
  <c r="H9" s="1"/>
  <c r="I7"/>
  <c r="I9" s="1"/>
  <c r="HF7"/>
  <c r="GI7"/>
  <c r="EW7"/>
  <c r="DP7"/>
  <c r="DT7" s="1"/>
  <c r="AU7"/>
  <c r="AF7"/>
  <c r="FZ7"/>
  <c r="EM7"/>
  <c r="DG7"/>
  <c r="AL7"/>
  <c r="AI7"/>
  <c r="EK7"/>
  <c r="DE7"/>
  <c r="T7"/>
  <c r="GO7"/>
  <c r="DV7"/>
  <c r="CM7"/>
  <c r="K7"/>
  <c r="K9" s="1"/>
  <c r="BY7"/>
  <c r="F7"/>
  <c r="V7"/>
  <c r="DW7"/>
  <c r="CY7"/>
  <c r="GL7"/>
  <c r="BE7"/>
  <c r="AN7"/>
  <c r="AS7"/>
  <c r="GH7"/>
  <c r="EV7"/>
  <c r="EZ7" s="1"/>
  <c r="AT7"/>
  <c r="GV7"/>
  <c r="GV9" s="1"/>
  <c r="FJ7"/>
  <c r="EC7"/>
  <c r="CW7"/>
  <c r="AO7"/>
  <c r="AO9" s="1"/>
  <c r="EH8"/>
  <c r="ER7"/>
  <c r="DK7"/>
  <c r="CD7"/>
  <c r="Z7"/>
  <c r="GN7"/>
  <c r="GN9" s="1"/>
  <c r="FB7"/>
  <c r="FF7" s="1"/>
  <c r="BD7"/>
  <c r="FC7"/>
  <c r="U7"/>
  <c r="N8"/>
  <c r="HE8" s="1"/>
  <c r="EL7"/>
  <c r="DD7"/>
  <c r="AM7"/>
  <c r="GQ8" l="1"/>
  <c r="GQ7"/>
  <c r="GK7"/>
  <c r="F9"/>
  <c r="GE8"/>
  <c r="FV9"/>
  <c r="GE7"/>
  <c r="M9"/>
  <c r="EY9"/>
  <c r="ER9"/>
  <c r="GL9"/>
  <c r="GP9" s="1"/>
  <c r="GP7"/>
  <c r="GP8"/>
  <c r="FZ9"/>
  <c r="GD7"/>
  <c r="GD8"/>
  <c r="FW9"/>
  <c r="FT9"/>
  <c r="FX9" s="1"/>
  <c r="FX7"/>
  <c r="FU9"/>
  <c r="FY9" s="1"/>
  <c r="FY7"/>
  <c r="EZ8"/>
  <c r="FS8"/>
  <c r="FO9"/>
  <c r="FS7"/>
  <c r="FN9"/>
  <c r="FR7"/>
  <c r="FR8"/>
  <c r="S19" i="26"/>
  <c r="FI9" i="1"/>
  <c r="FM7"/>
  <c r="FC9"/>
  <c r="FG7"/>
  <c r="AI9"/>
  <c r="EW9"/>
  <c r="FA7"/>
  <c r="FA8"/>
  <c r="DZ8"/>
  <c r="AT9"/>
  <c r="GF9"/>
  <c r="EV9"/>
  <c r="AB9"/>
  <c r="EL9"/>
  <c r="FJ9"/>
  <c r="EM9"/>
  <c r="EU7"/>
  <c r="ET8"/>
  <c r="EU8"/>
  <c r="CM9"/>
  <c r="EP9"/>
  <c r="ET7"/>
  <c r="BG9"/>
  <c r="EF8"/>
  <c r="EC9"/>
  <c r="EG7"/>
  <c r="EA8"/>
  <c r="O9"/>
  <c r="DV9"/>
  <c r="DZ7"/>
  <c r="DW9"/>
  <c r="EA7"/>
  <c r="GR9"/>
  <c r="DU7"/>
  <c r="FB9"/>
  <c r="CW9"/>
  <c r="GT9"/>
  <c r="DK9"/>
  <c r="DO7"/>
  <c r="DJ9"/>
  <c r="DN7"/>
  <c r="DF9"/>
  <c r="CQ9"/>
  <c r="DE9"/>
  <c r="DI7"/>
  <c r="DD9"/>
  <c r="DH7"/>
  <c r="HF9"/>
  <c r="DC7"/>
  <c r="GO9"/>
  <c r="DM9"/>
  <c r="DA9"/>
  <c r="DB7"/>
  <c r="CY9"/>
  <c r="I19" i="26"/>
  <c r="K19" s="1"/>
  <c r="N19"/>
  <c r="Q19"/>
  <c r="EI9" i="1"/>
  <c r="CN8"/>
  <c r="CD9"/>
  <c r="CH7"/>
  <c r="CI7"/>
  <c r="FH9"/>
  <c r="GC9"/>
  <c r="CG9"/>
  <c r="EN8"/>
  <c r="GS9"/>
  <c r="AN9"/>
  <c r="CX9"/>
  <c r="CC8"/>
  <c r="BV7"/>
  <c r="BY9"/>
  <c r="CC7"/>
  <c r="BX9"/>
  <c r="CB7"/>
  <c r="CB8"/>
  <c r="BV8"/>
  <c r="BW7"/>
  <c r="BW8"/>
  <c r="GM9"/>
  <c r="GI9"/>
  <c r="BN9"/>
  <c r="BQ8"/>
  <c r="BM9"/>
  <c r="BQ7"/>
  <c r="BL9"/>
  <c r="BP7"/>
  <c r="BP8"/>
  <c r="BZ9"/>
  <c r="T19" i="26"/>
  <c r="CV8" i="1"/>
  <c r="GH8"/>
  <c r="GH9" s="1"/>
  <c r="AU8"/>
  <c r="AU9" s="1"/>
  <c r="CZ8"/>
  <c r="CZ9" s="1"/>
  <c r="EK8"/>
  <c r="EK9" s="1"/>
  <c r="HA7"/>
  <c r="HA9" s="1"/>
  <c r="DS8"/>
  <c r="DS9" s="1"/>
  <c r="GY7"/>
  <c r="DQ8"/>
  <c r="CK8"/>
  <c r="BD8"/>
  <c r="DG8"/>
  <c r="DG9" s="1"/>
  <c r="FE8"/>
  <c r="FE9" s="1"/>
  <c r="V8"/>
  <c r="V9" s="1"/>
  <c r="CF8"/>
  <c r="CF9" s="1"/>
  <c r="FK8"/>
  <c r="FK9" s="1"/>
  <c r="AA8"/>
  <c r="AA9" s="1"/>
  <c r="DL8"/>
  <c r="DL9" s="1"/>
  <c r="HB8"/>
  <c r="HB9" s="1"/>
  <c r="AX8"/>
  <c r="BB8" s="1"/>
  <c r="BA8"/>
  <c r="AX7"/>
  <c r="BA7"/>
  <c r="AY8"/>
  <c r="AZ8"/>
  <c r="AY7"/>
  <c r="AZ7"/>
  <c r="AW7"/>
  <c r="AR9"/>
  <c r="AV7"/>
  <c r="BF9"/>
  <c r="AP8"/>
  <c r="AM9"/>
  <c r="AQ7"/>
  <c r="AP7"/>
  <c r="AQ8"/>
  <c r="AL9"/>
  <c r="EX9"/>
  <c r="EO9"/>
  <c r="J9"/>
  <c r="BE9"/>
  <c r="GX9"/>
  <c r="AS9"/>
  <c r="ES9"/>
  <c r="EB9"/>
  <c r="DP9"/>
  <c r="CT9"/>
  <c r="W9"/>
  <c r="GZ8"/>
  <c r="GZ9" s="1"/>
  <c r="EQ9"/>
  <c r="HD7"/>
  <c r="HD9" s="1"/>
  <c r="AF9"/>
  <c r="AJ7"/>
  <c r="AK8"/>
  <c r="AG9"/>
  <c r="AK7"/>
  <c r="FD9"/>
  <c r="BS9"/>
  <c r="FP9"/>
  <c r="CL9"/>
  <c r="AH9"/>
  <c r="BR9"/>
  <c r="GU9"/>
  <c r="CS9"/>
  <c r="BT9"/>
  <c r="DY9"/>
  <c r="AE7"/>
  <c r="EE9"/>
  <c r="DR9"/>
  <c r="CJ9"/>
  <c r="CN9" s="1"/>
  <c r="CA9"/>
  <c r="Z9"/>
  <c r="AD7"/>
  <c r="L9"/>
  <c r="DX9"/>
  <c r="EH9"/>
  <c r="EN7"/>
  <c r="CV11"/>
  <c r="CP9"/>
  <c r="GY11"/>
  <c r="HI329"/>
  <c r="BK9"/>
  <c r="BO9"/>
  <c r="CR9"/>
  <c r="GG9"/>
  <c r="BI9"/>
  <c r="HC9"/>
  <c r="BH9"/>
  <c r="Y7"/>
  <c r="U9"/>
  <c r="BJ7"/>
  <c r="X7"/>
  <c r="T9"/>
  <c r="N9"/>
  <c r="HE7"/>
  <c r="Q11"/>
  <c r="Q9" s="1"/>
  <c r="S329"/>
  <c r="P329"/>
  <c r="P11" s="1"/>
  <c r="P9" s="1"/>
  <c r="AC9"/>
  <c r="G9"/>
  <c r="CV7"/>
  <c r="GA9"/>
  <c r="CE9"/>
  <c r="GB9"/>
  <c r="GW9"/>
  <c r="ED9"/>
  <c r="FQ9"/>
  <c r="CU9"/>
  <c r="GQ9" l="1"/>
  <c r="GK8"/>
  <c r="GK9"/>
  <c r="GE9"/>
  <c r="GJ8"/>
  <c r="GJ9"/>
  <c r="EN9"/>
  <c r="GD9"/>
  <c r="FR9"/>
  <c r="FS9"/>
  <c r="FM8"/>
  <c r="FL8"/>
  <c r="FL9"/>
  <c r="FM9"/>
  <c r="FG8"/>
  <c r="FF9"/>
  <c r="FF8"/>
  <c r="FG9"/>
  <c r="EZ9"/>
  <c r="FA9"/>
  <c r="EU9"/>
  <c r="ET9"/>
  <c r="EG9"/>
  <c r="EF9"/>
  <c r="EA9"/>
  <c r="DZ9"/>
  <c r="DT9"/>
  <c r="DT8"/>
  <c r="DQ9"/>
  <c r="DU9" s="1"/>
  <c r="DU8"/>
  <c r="DO9"/>
  <c r="DO8"/>
  <c r="DN9"/>
  <c r="DN8"/>
  <c r="AP9"/>
  <c r="AQ9"/>
  <c r="DH9"/>
  <c r="DH8"/>
  <c r="DI8"/>
  <c r="DI9"/>
  <c r="CI9"/>
  <c r="DB9"/>
  <c r="DC9"/>
  <c r="DC8"/>
  <c r="DB8"/>
  <c r="CK9"/>
  <c r="CO9" s="1"/>
  <c r="CO8"/>
  <c r="CH8"/>
  <c r="CH9"/>
  <c r="CI8"/>
  <c r="CB9"/>
  <c r="CC9"/>
  <c r="BV9"/>
  <c r="BW9"/>
  <c r="AZ9"/>
  <c r="AV8"/>
  <c r="AW8"/>
  <c r="BA9"/>
  <c r="BD9"/>
  <c r="BJ9" s="1"/>
  <c r="BJ8"/>
  <c r="BP9"/>
  <c r="BQ9"/>
  <c r="AE8"/>
  <c r="HE9"/>
  <c r="GY9"/>
  <c r="AW9"/>
  <c r="AV9"/>
  <c r="BC8"/>
  <c r="X9"/>
  <c r="Y9"/>
  <c r="AY9"/>
  <c r="BC7"/>
  <c r="AX9"/>
  <c r="BB9" s="1"/>
  <c r="BB7"/>
  <c r="CV9"/>
  <c r="AK9"/>
  <c r="AJ9"/>
  <c r="AD9"/>
  <c r="AE9"/>
  <c r="S11"/>
  <c r="S9" s="1"/>
  <c r="R329"/>
  <c r="R11" s="1"/>
  <c r="R9" s="1"/>
  <c r="BC9" l="1"/>
</calcChain>
</file>

<file path=xl/sharedStrings.xml><?xml version="1.0" encoding="utf-8"?>
<sst xmlns="http://schemas.openxmlformats.org/spreadsheetml/2006/main" count="6452" uniqueCount="1081">
  <si>
    <t>SISA PRODUKSI</t>
  </si>
  <si>
    <t>FOLDING</t>
  </si>
  <si>
    <t>MARET 2021</t>
  </si>
  <si>
    <t>HBRD-Caesar</t>
  </si>
  <si>
    <t>FOLDING MEMO</t>
  </si>
  <si>
    <t>DLL</t>
  </si>
  <si>
    <t>KODE</t>
  </si>
  <si>
    <t>NAMA ITEM</t>
  </si>
  <si>
    <t>GRUP</t>
  </si>
  <si>
    <t>PO S/D TGL</t>
  </si>
  <si>
    <t xml:space="preserve">FORECAST </t>
  </si>
  <si>
    <t>SAFETY STOCK</t>
  </si>
  <si>
    <t>stok AX per tgl…</t>
  </si>
  <si>
    <t>OUT STANDING FEBRUARI</t>
  </si>
  <si>
    <t>UAS</t>
  </si>
  <si>
    <t>APS MARET</t>
  </si>
  <si>
    <t xml:space="preserve"> RPPJ MAR 2021 </t>
  </si>
  <si>
    <t>COZY EXPORT</t>
  </si>
  <si>
    <t>EXPORT</t>
  </si>
  <si>
    <t>BJ-CAL-001</t>
  </si>
  <si>
    <t>CAL-P-SILVER-BLUE L1</t>
  </si>
  <si>
    <t>BJ-COS-130</t>
  </si>
  <si>
    <t>COSMO 541 N BLACK</t>
  </si>
  <si>
    <t>BJ-COS-129</t>
  </si>
  <si>
    <t>COSMO 541 N RED</t>
  </si>
  <si>
    <t>BJ-COS-015</t>
  </si>
  <si>
    <t>COSMO 542 P L BLUE LIGHT BLUE</t>
  </si>
  <si>
    <t>BJ-COS-016</t>
  </si>
  <si>
    <t>COSMO 542 P LIGHT GREEN LIGHT GREEN I13</t>
  </si>
  <si>
    <t>BJ-COS-013</t>
  </si>
  <si>
    <t>COSMO 542 P ORANGE ORANGE</t>
  </si>
  <si>
    <t>BJ-COS-014</t>
  </si>
  <si>
    <t>COSMO 542 P PINK PINK</t>
  </si>
  <si>
    <t>BJ-COS-012</t>
  </si>
  <si>
    <t>COSMO 542 P SILVER BLACK</t>
  </si>
  <si>
    <t>BJ-DAI-042</t>
  </si>
  <si>
    <t>DAISHOGUN P CREAM HIJAU O6</t>
  </si>
  <si>
    <t>BJ-DAI-012</t>
  </si>
  <si>
    <t>DAISHOGUN UP-P-SILVER-BLACK O7</t>
  </si>
  <si>
    <t>BJ-YAM-004</t>
  </si>
  <si>
    <t>YAMATO AA-N-BLACK PVC</t>
  </si>
  <si>
    <t>BJ-YAM-012</t>
  </si>
  <si>
    <t>YAMATO HAA-N-BLACK PVC</t>
  </si>
  <si>
    <t>BJ-YAM-010</t>
  </si>
  <si>
    <t>YAMATO HAA-N-RED PVC</t>
  </si>
  <si>
    <t>BJ-YAM-008</t>
  </si>
  <si>
    <t>YAMATO NN-N-BLACK PVC</t>
  </si>
  <si>
    <t>BJ-YAM-006</t>
  </si>
  <si>
    <t>YAMATO NN-N-RED PVC</t>
  </si>
  <si>
    <t>BJ-YAS-004</t>
  </si>
  <si>
    <t>YASUKA SLIDING-N-BLACK PVC</t>
  </si>
  <si>
    <t>BJ-COS-052</t>
  </si>
  <si>
    <t>COSMO LMPR-P-SILVER-BLACK PVC</t>
  </si>
  <si>
    <t>BJ-COS-131</t>
  </si>
  <si>
    <t>COSMO MNR N BLACK</t>
  </si>
  <si>
    <t>BJ-COS-045</t>
  </si>
  <si>
    <t>COSMO MNR PLUS-N-BLACK</t>
  </si>
  <si>
    <t>BJ-COS-049</t>
  </si>
  <si>
    <t>COSMO MPR PLUS-P-SILVER-BLACK PVC</t>
  </si>
  <si>
    <t>BJ-COS-041</t>
  </si>
  <si>
    <t>COSMO MPR-P-SILVER-BLACK PVC</t>
  </si>
  <si>
    <t>BJ-COS-039</t>
  </si>
  <si>
    <t>COSMO MPR-P-SILVER-RED PVC</t>
  </si>
  <si>
    <t>BJ-DAI-017</t>
  </si>
  <si>
    <t>DAISHOGUN LMUP-P-GREY-BLACK O7</t>
  </si>
  <si>
    <t>BJ-YAM-026</t>
  </si>
  <si>
    <t>YAMATO MBD-P-BLACK-BLACK PVC</t>
  </si>
  <si>
    <t>BJ-YAM-022</t>
  </si>
  <si>
    <t>YAMATO MND-N-BLACK PVC</t>
  </si>
  <si>
    <t>HBRD</t>
  </si>
  <si>
    <t>BJ-FLO-079</t>
  </si>
  <si>
    <t>FLORA HN BLUE-BLUE I1 SABLON</t>
  </si>
  <si>
    <t>STOK KOSONG</t>
  </si>
  <si>
    <t>BJ-FLO-083</t>
  </si>
  <si>
    <t>FLORA HN GREEN-  L GREEN I13  SABLON</t>
  </si>
  <si>
    <t>FLORA SAN N GREEN I6</t>
  </si>
  <si>
    <t>BJ-HAN-001</t>
  </si>
  <si>
    <t>HANAKO S P GOLD BLUE D1</t>
  </si>
  <si>
    <t>PO TAMBAH 20</t>
  </si>
  <si>
    <t>BJ-HAN-002</t>
  </si>
  <si>
    <t>HANAKO S P GOLD RED D3</t>
  </si>
  <si>
    <t>BJ-PRI-XXX</t>
  </si>
  <si>
    <t>PRINCE N L1</t>
  </si>
  <si>
    <t>BJ-PRI-005</t>
  </si>
  <si>
    <t>PRINCE N RED N3</t>
  </si>
  <si>
    <t>BJ-RIB-003</t>
  </si>
  <si>
    <t>RIBBON PB BLACK</t>
  </si>
  <si>
    <t>BJ-SAK-004</t>
  </si>
  <si>
    <t>SAKATA N BLUE L1</t>
  </si>
  <si>
    <t>BJ-CAE-125</t>
  </si>
  <si>
    <t>CAESAR N AL11 BUSA</t>
  </si>
  <si>
    <t>BJ-CAE-004</t>
  </si>
  <si>
    <t>CAESAR N BLACK L7</t>
  </si>
  <si>
    <t>BJ-CAE-201</t>
  </si>
  <si>
    <t>CAESAR N BLACK L7 BUSA</t>
  </si>
  <si>
    <t>TAMBAH 200</t>
  </si>
  <si>
    <t>BJ-CAE-100</t>
  </si>
  <si>
    <t>CAESAR N BLACK O7</t>
  </si>
  <si>
    <t>BJ-CAE-094</t>
  </si>
  <si>
    <t>CAESAR N BLUE AL12</t>
  </si>
  <si>
    <t>BJ-CAE-001</t>
  </si>
  <si>
    <t>CAESAR N BLUE L1</t>
  </si>
  <si>
    <t>BJ-CAE-198</t>
  </si>
  <si>
    <t>CAESAR N BLUE L1 BUSA</t>
  </si>
  <si>
    <t>BJ-CAE-097</t>
  </si>
  <si>
    <t>CAESAR N BLUE O1</t>
  </si>
  <si>
    <t>BJ-CAE-006</t>
  </si>
  <si>
    <t>CAESAR N BROWN N4</t>
  </si>
  <si>
    <t>BJ-CAE-203</t>
  </si>
  <si>
    <t>CAESAR N BROWN N4 Busa</t>
  </si>
  <si>
    <t>BJ-CAE-139</t>
  </si>
  <si>
    <t>CAESAR N BROWN OZ.O51</t>
  </si>
  <si>
    <t>BJ-CAE-007</t>
  </si>
  <si>
    <t>CAESAR N CREAM N5</t>
  </si>
  <si>
    <t>BJ-CAE-081</t>
  </si>
  <si>
    <t>CAESAR N CREAM O5</t>
  </si>
  <si>
    <t>BJ-CAE-003</t>
  </si>
  <si>
    <t>CAESAR N GREEN L6</t>
  </si>
  <si>
    <t>BJ-CAE-200</t>
  </si>
  <si>
    <t>CAESAR N GREEN L6 BUSA</t>
  </si>
  <si>
    <t>TAMBAH 500</t>
  </si>
  <si>
    <t>BJ-CAE-083</t>
  </si>
  <si>
    <t>CAESAR N GREEN O6</t>
  </si>
  <si>
    <t>BJ-CAE-002</t>
  </si>
  <si>
    <t>CAESAR N GREY L2</t>
  </si>
  <si>
    <t>BJ-CAE-002A</t>
  </si>
  <si>
    <t>CAESAR N GREY L2 BUSA</t>
  </si>
  <si>
    <t>CAESAR N PO62 BORDIR UNPAK</t>
  </si>
  <si>
    <t>BJ-CAE-086</t>
  </si>
  <si>
    <t>CAESAR N RED AL11</t>
  </si>
  <si>
    <t>BJ-CAE-005</t>
  </si>
  <si>
    <t>CAESAR N RED N3</t>
  </si>
  <si>
    <t>BJ-CAE-202</t>
  </si>
  <si>
    <t>CAESAR N RED N3 BUSA</t>
  </si>
  <si>
    <t>BJ-CAE-090</t>
  </si>
  <si>
    <t>CAESAR N RED O3</t>
  </si>
  <si>
    <t>BJ-CAE-XXX</t>
  </si>
  <si>
    <t>CAESAR N YK3 BORDIR</t>
  </si>
  <si>
    <t>BJ-CAE-023</t>
  </si>
  <si>
    <t>CAESAR P BLACK GREEN L6</t>
  </si>
  <si>
    <t>CAESAR ALL</t>
  </si>
  <si>
    <t xml:space="preserve">KAWAI </t>
  </si>
  <si>
    <t>KAWAI ALL</t>
  </si>
  <si>
    <t>KAWAI</t>
  </si>
  <si>
    <t>BJ-ASDRA-085</t>
  </si>
  <si>
    <t>DRAGON YNP DARK BROWN</t>
  </si>
  <si>
    <t>PANEL</t>
  </si>
  <si>
    <t>TOUCH FREE HANDSANITIZER STAND BLACK</t>
  </si>
  <si>
    <t>PROJECT</t>
  </si>
  <si>
    <t>TOUCH FREE HANDSANITIZER STAND WHITE</t>
  </si>
  <si>
    <t>ROLAND</t>
  </si>
  <si>
    <t>ROLLAND ALL</t>
  </si>
  <si>
    <t>ROLLAND</t>
  </si>
  <si>
    <t>BJ-AYU-009</t>
  </si>
  <si>
    <t>AYUMI CHAIR P IVORY NO. 5</t>
  </si>
  <si>
    <t>SCHOOL</t>
  </si>
  <si>
    <t>BJ-AYU-010</t>
  </si>
  <si>
    <t>AYUMI CHAIR P IVORY NO. 6</t>
  </si>
  <si>
    <t>BJ-AYU-004</t>
  </si>
  <si>
    <t>AYUMI DESK P IVORY NO. 5</t>
  </si>
  <si>
    <t>BJ-AYU-005</t>
  </si>
  <si>
    <t>AYUMI DESK P IVORY NO. 6</t>
  </si>
  <si>
    <t>BJ-ECH-066</t>
  </si>
  <si>
    <t>ECHOOL CHAIR  NO 6 P IVORY</t>
  </si>
  <si>
    <t>BJ-ECH-062</t>
  </si>
  <si>
    <t>ECHOOL CHAIR NO 4 P IVORY</t>
  </si>
  <si>
    <t>BJ-ECH-114</t>
  </si>
  <si>
    <t>ECHOOL DESK NO 4 P IVORY</t>
  </si>
  <si>
    <t>BJ-ECH-127</t>
  </si>
  <si>
    <t>ECHOOL DESK NO 6 JP P IVORY</t>
  </si>
  <si>
    <t>BJ-ECH-116</t>
  </si>
  <si>
    <t>ECHOOL DESK NO 6 P IVORY</t>
  </si>
  <si>
    <t>BJ-ECO-038</t>
  </si>
  <si>
    <t>ECONS CHAIR NO 5 P IVORY BROWN</t>
  </si>
  <si>
    <t>BJ-ECO-046</t>
  </si>
  <si>
    <t>ECONS CHAIR NO 6 P IVORY BROWN</t>
  </si>
  <si>
    <t>BJ-ECO-039</t>
  </si>
  <si>
    <t>ECONS CHAIR NO 6 P IVORY GREY</t>
  </si>
  <si>
    <t>BJ-KEI-051</t>
  </si>
  <si>
    <t>KEIKO DESK NO.6 FB P IVORY</t>
  </si>
  <si>
    <t>BJ-KEI-047</t>
  </si>
  <si>
    <t>KEIKO DESK PLUS NO.6 P IVORY TT BROWN</t>
  </si>
  <si>
    <t>STOCK KOSONG</t>
  </si>
  <si>
    <t>BJ-MAN-081</t>
  </si>
  <si>
    <t>MANABU AH CHAIR</t>
  </si>
  <si>
    <t>BJ-MAN-067</t>
  </si>
  <si>
    <t>MANABU P DESK NO.5 P IVORY</t>
  </si>
  <si>
    <t>STOK KURANG</t>
  </si>
  <si>
    <t>BJ-MAN-070</t>
  </si>
  <si>
    <t>MANABU P DESK NO.6 P IVORY</t>
  </si>
  <si>
    <t>BJ-SHI-004</t>
  </si>
  <si>
    <t>SHIRO WS 1218 BLACK</t>
  </si>
  <si>
    <t>BJ-SHI-003</t>
  </si>
  <si>
    <t>SHIRO WS 1224 BLACK</t>
  </si>
  <si>
    <t>BJ-CAV-004</t>
  </si>
  <si>
    <t>CAVIS P CREAM BLACK L7</t>
  </si>
  <si>
    <t>WORKING &amp; MEETING</t>
  </si>
  <si>
    <t>BJ-CAV-001</t>
  </si>
  <si>
    <t>CAVIS P CREAM BLUE L1</t>
  </si>
  <si>
    <t>TAMBAH PO</t>
  </si>
  <si>
    <t>BJ-CAV-006</t>
  </si>
  <si>
    <t>CAVIS P CREAM BROWN N4</t>
  </si>
  <si>
    <t>BJ-CAV-003</t>
  </si>
  <si>
    <t>CAVIS P CREAM GREEN L6</t>
  </si>
  <si>
    <t>BJ-CAV-025</t>
  </si>
  <si>
    <t>CAVIS P CREAM GREEN O6</t>
  </si>
  <si>
    <t>BJ-CAV-002</t>
  </si>
  <si>
    <t>CAVIS P CREAM GREY L2</t>
  </si>
  <si>
    <t>BJ-COF-005</t>
  </si>
  <si>
    <t xml:space="preserve">COFFE TABLE T60 NE </t>
  </si>
  <si>
    <t>BJ-COF-012</t>
  </si>
  <si>
    <t>COFFE TABLE T60 P BLACK MAPLE</t>
  </si>
  <si>
    <t>BJ-COF-009</t>
  </si>
  <si>
    <t>COFFE TABLE T60PLATE P BLACK</t>
  </si>
  <si>
    <t>BJ-COZ-008</t>
  </si>
  <si>
    <t>COZY N GREY Y2</t>
  </si>
  <si>
    <t>bj-</t>
  </si>
  <si>
    <t>DUO 02 WARNA MENYUSUL</t>
  </si>
  <si>
    <t>BJ-DUO-005</t>
  </si>
  <si>
    <t>DUO01 P BLACK BLACK SD7</t>
  </si>
  <si>
    <t>BJ-DUO-004</t>
  </si>
  <si>
    <t>DUO01 P BLACK BLUE SD1</t>
  </si>
  <si>
    <t>BJ-DUO-001</t>
  </si>
  <si>
    <t>DUO01 P BLACK RED SD3</t>
  </si>
  <si>
    <t>TAMBAH 20.</t>
  </si>
  <si>
    <t>BJ-DUO-009</t>
  </si>
  <si>
    <t>DUO02 - P - BLACK - BLUE SD1</t>
  </si>
  <si>
    <t>BJ-DUO-006</t>
  </si>
  <si>
    <t>DUO02 - P - BLACK - RED SD3</t>
  </si>
  <si>
    <t>BJ-DUO-XXX</t>
  </si>
  <si>
    <t>DUO02 P BLACK GREEN SD6</t>
  </si>
  <si>
    <t>OUTSTANDING 26</t>
  </si>
  <si>
    <t>BJ-DUO-010</t>
  </si>
  <si>
    <t>DUO02 P BLACK BLACK SD7</t>
  </si>
  <si>
    <t>OUTSTANDING 20</t>
  </si>
  <si>
    <t>BJ-DUO-015</t>
  </si>
  <si>
    <t>DUO03 P BLACK BLACK SD7</t>
  </si>
  <si>
    <t>BJ-DUO-014</t>
  </si>
  <si>
    <t>DUO03 P BLACK BLUE SD1</t>
  </si>
  <si>
    <t>BJ-DUO-013</t>
  </si>
  <si>
    <t>DUO03 P BLACK GREEN SD6</t>
  </si>
  <si>
    <t>BJ-DUO-011</t>
  </si>
  <si>
    <t>DUO03 P BLACK RED SD3</t>
  </si>
  <si>
    <t>BJ-DUO-012</t>
  </si>
  <si>
    <t>DUO03 P BLACK YELLOW SD8</t>
  </si>
  <si>
    <t>BJ-DUO-020</t>
  </si>
  <si>
    <t>DUO04 P BLACK BLACK SD7</t>
  </si>
  <si>
    <t>BJ-DUO-019</t>
  </si>
  <si>
    <t>DUO04 P BLACK BLUE SD1</t>
  </si>
  <si>
    <t>BJ-DUO-018</t>
  </si>
  <si>
    <t>DUO04 P BLACK GREEN SD6</t>
  </si>
  <si>
    <t>BJ-DUO-016</t>
  </si>
  <si>
    <t>DUO04 P BLACK RED SD3</t>
  </si>
  <si>
    <t>BJ-DUO-017</t>
  </si>
  <si>
    <t>DUO04 P BLACK YELLOW SD8</t>
  </si>
  <si>
    <t>BJ-ET1-005</t>
  </si>
  <si>
    <t>ET170 P GREY RED N3</t>
  </si>
  <si>
    <t>LUNAS</t>
  </si>
  <si>
    <t>ETD 501 P BLACK BLUE L1</t>
  </si>
  <si>
    <t xml:space="preserve">FITTO FL BLUE </t>
  </si>
  <si>
    <t>BJ-FRO-001</t>
  </si>
  <si>
    <t>FRONTY CHAIR P BLACK BLACK</t>
  </si>
  <si>
    <t>BJ-FTC-001</t>
  </si>
  <si>
    <t>FTC6012 P GREY HAMMERTONE GREY</t>
  </si>
  <si>
    <t>BJ-FTC-002</t>
  </si>
  <si>
    <t>FTC6012 P HAMMERTONE MAPLE</t>
  </si>
  <si>
    <t>BJ-FTC-004</t>
  </si>
  <si>
    <t>FTC6018 P GREY HAMMERTONE GREY</t>
  </si>
  <si>
    <t>BJ-FTC-005</t>
  </si>
  <si>
    <t>FTC6018 P GREY HAMMERTONE MAPLE</t>
  </si>
  <si>
    <t>BJ-KUM-006</t>
  </si>
  <si>
    <t>KUMI ED BLACK DARK BROWN OAK ( DBO ) - MB 041 D N 74</t>
  </si>
  <si>
    <t>KUMI FD BLACK DARK BROWN OAK</t>
  </si>
  <si>
    <t>BJ-OFF-043</t>
  </si>
  <si>
    <t>KUMI FD BLACK PASTEL OAK</t>
  </si>
  <si>
    <t>BJ-OFF-045</t>
  </si>
  <si>
    <t>KUMI FD WHITE PASTEL OAK</t>
  </si>
  <si>
    <t>BJ-KUM-005</t>
  </si>
  <si>
    <t>KUMI MD BLACK DARK BROWN OAK ( DBO ) - MB 041 D N 74</t>
  </si>
  <si>
    <t>BJ-KUM-009</t>
  </si>
  <si>
    <t>KUMI MD WHITE PASTEL OAK ( PSO ) - MB 008 D N 74</t>
  </si>
  <si>
    <t>BJ-KUM-007</t>
  </si>
  <si>
    <t>KUMI MT BLACK DARK BROWN OAK ( DBO ) - MB 041 D N 74</t>
  </si>
  <si>
    <t>BJ-KUM-011</t>
  </si>
  <si>
    <t>KUMI MT WHITE PASTEL OAK ( PSO ) - MB 008 D N 74</t>
  </si>
  <si>
    <t>BJ-KUM-004</t>
  </si>
  <si>
    <t>KUMI SD BLACK DARK BROWN OAK ( DBO ) - MB 041 D N 74</t>
  </si>
  <si>
    <t>BJ-KUM-008</t>
  </si>
  <si>
    <t>KUMI SD WHITE PASTEL OAK</t>
  </si>
  <si>
    <t>KUMI SD BLACK PASTEL OAK</t>
  </si>
  <si>
    <t>BJ-NA -001</t>
  </si>
  <si>
    <t>NA P HAMMERTONE BLACK PVC</t>
  </si>
  <si>
    <t>BJ-NBK-001</t>
  </si>
  <si>
    <t>NBK P HAMMERTONE BLACK PVC</t>
  </si>
  <si>
    <t>BJ-OLI-095</t>
  </si>
  <si>
    <t>OLIVE DX N BLACK</t>
  </si>
  <si>
    <t>BJ-SAN-018</t>
  </si>
  <si>
    <t>SANKEI C395 N GREY</t>
  </si>
  <si>
    <t>BJ-T70-025</t>
  </si>
  <si>
    <t>SOHO T 7014 SILVER MAPLE</t>
  </si>
  <si>
    <t>PO TAMBAH4</t>
  </si>
  <si>
    <t>BJ-VIS-004</t>
  </si>
  <si>
    <t>VISTA N BLACK L7</t>
  </si>
  <si>
    <t>VISTA N BLACK O7</t>
  </si>
  <si>
    <t>BJ-VIS-001</t>
  </si>
  <si>
    <t>VISTA N BLUE L1</t>
  </si>
  <si>
    <t>BJ-VIS-006</t>
  </si>
  <si>
    <t>VISTA N BROWN N4</t>
  </si>
  <si>
    <t>ACRILYC</t>
  </si>
  <si>
    <t>CHIBA MF 6 – 18</t>
  </si>
  <si>
    <t>ZAO</t>
  </si>
  <si>
    <t>BJ-CHI-010</t>
  </si>
  <si>
    <t>CHIBA MF 8 – 18</t>
  </si>
  <si>
    <t>BJ-CHI-003</t>
  </si>
  <si>
    <t>CHIBA SC 201</t>
  </si>
  <si>
    <t>BJ-CHI-005</t>
  </si>
  <si>
    <t>CHIBA SD 203</t>
  </si>
  <si>
    <t>BJ-CHI-007</t>
  </si>
  <si>
    <t>CHIBA SD-G-206</t>
  </si>
  <si>
    <t>BJ-ACH-001</t>
  </si>
  <si>
    <t>CHITOSE ACHIVA (BLACK)</t>
  </si>
  <si>
    <t>BJ-SMA-013</t>
  </si>
  <si>
    <t>CHITOSE SMART B (BLACK)</t>
  </si>
  <si>
    <t>BJ-SPE-001</t>
  </si>
  <si>
    <t>CHITOSE SPECTA BLACK</t>
  </si>
  <si>
    <t>CHITOSE LUXIE</t>
  </si>
  <si>
    <t>CHITOSE SMART W</t>
  </si>
  <si>
    <t>CHIRTOSE SUPERIOR BLACK</t>
  </si>
  <si>
    <t>CHIRTOSE SUPERIOR BLUE</t>
  </si>
  <si>
    <t>BJ-GRA-004</t>
  </si>
  <si>
    <t>CHITOSE GRANDE (BLACK)</t>
  </si>
  <si>
    <t>BJ-COZ-015</t>
  </si>
  <si>
    <t>COZY N RED O3</t>
  </si>
  <si>
    <t>BJ-FLO-073</t>
  </si>
  <si>
    <t>FLORA HN RED-RED I3 POLOS</t>
  </si>
  <si>
    <t>BJ-FLO-013</t>
  </si>
  <si>
    <t>FLORA HN GREEN-GREEN POLOS</t>
  </si>
  <si>
    <t>BJ-FLO-070</t>
  </si>
  <si>
    <t>FLORA HN BLUE-BLUE POLOS</t>
  </si>
  <si>
    <t>BJ-COS-153</t>
  </si>
  <si>
    <t>COSMO 941 N BLACK</t>
  </si>
  <si>
    <t>BJ-ET1-001</t>
  </si>
  <si>
    <t>ET170 P GREY BLUE L1</t>
  </si>
  <si>
    <t>BJ-ET1-004</t>
  </si>
  <si>
    <t>ET170 P GREY BLACK L7</t>
  </si>
  <si>
    <t>BJ-ET1-002</t>
  </si>
  <si>
    <t>ET170 P GREY GREY L2</t>
  </si>
  <si>
    <t>BJ-CAE-211</t>
  </si>
  <si>
    <t>CAESAR N RED AL11 BORDIR BUSA</t>
  </si>
  <si>
    <t>BJ-CAE-123</t>
  </si>
  <si>
    <t>CAESAR N GREEN L13</t>
  </si>
  <si>
    <t>BJ-PART-016</t>
  </si>
  <si>
    <t>BRACKET CLAMP PARTITION BLACK</t>
  </si>
  <si>
    <t>NCRN BLUE</t>
  </si>
  <si>
    <t>CAESAR N V1</t>
  </si>
  <si>
    <t>CAESAR N V3</t>
  </si>
  <si>
    <t>CAESAR N V7</t>
  </si>
  <si>
    <t>CAVIS P CREAM RED O3</t>
  </si>
  <si>
    <t>CHIBA SD 204</t>
  </si>
  <si>
    <t>CHIBA SD-G-207</t>
  </si>
  <si>
    <t>CHIBA FC 114</t>
  </si>
  <si>
    <t>CHIBA MF AUM 203</t>
  </si>
  <si>
    <t xml:space="preserve">CLASSY L BLACK </t>
  </si>
  <si>
    <t xml:space="preserve">COLOUR BOX 89 BLUE </t>
  </si>
  <si>
    <t xml:space="preserve">COLOUR BOX 89 MAGENTA </t>
  </si>
  <si>
    <t>COSMO 542 P SILVER RED</t>
  </si>
  <si>
    <t>COSTA N RED</t>
  </si>
  <si>
    <t>CRIVELLO BLACK</t>
  </si>
  <si>
    <t>CRIVELLO RED</t>
  </si>
  <si>
    <t>ECHOOL CHAIR PLUS  NO 6 P IVORY</t>
  </si>
  <si>
    <t>EXECUTIVE RACK L</t>
  </si>
  <si>
    <t>EXECUTIVE RACK M</t>
  </si>
  <si>
    <t xml:space="preserve">FITTO FL GREEN </t>
  </si>
  <si>
    <t>FITTO FL GREEN L6</t>
  </si>
  <si>
    <t>FITTO FL RED</t>
  </si>
  <si>
    <t xml:space="preserve">FITTO FL OKAMURA TP WRNA </t>
  </si>
  <si>
    <t>PO NYA 48</t>
  </si>
  <si>
    <t>BJ-FIT-008</t>
  </si>
  <si>
    <t>FITTO ST BLUE</t>
  </si>
  <si>
    <t xml:space="preserve">FITTO ST ORANGE </t>
  </si>
  <si>
    <t>FLORA HN BEIGE-BEIGE SABLON</t>
  </si>
  <si>
    <t>FLORA HN ORANGE-ORANGE SABLON</t>
  </si>
  <si>
    <t xml:space="preserve">TABLE TOP FOLDIA C 6015 OKAMURA TP WRNA </t>
  </si>
  <si>
    <t>SOFA FUJI DS BLACK</t>
  </si>
  <si>
    <t xml:space="preserve">GLORY P. SILVER GREY </t>
  </si>
  <si>
    <t>TOUCH FREE HANDSANITIZER STAND C-PRO</t>
  </si>
  <si>
    <t>CHIBA LC-4 LOCKER</t>
  </si>
  <si>
    <t>KOGU PC 3 SEAT (65 SET) GREEN BLACK</t>
  </si>
  <si>
    <t>KOGU PC 4 SEAT (18 SET) RED BEIGE</t>
  </si>
  <si>
    <t>KOGU PC 4 SEAT (5 SET) GREEN BEIGE</t>
  </si>
  <si>
    <t>KOGU TS 3 SEAT (1 SET) RED</t>
  </si>
  <si>
    <t>KT. 02 CAVIS 3 SEAT (1 SET) L1</t>
  </si>
  <si>
    <t>KT. 03 KOGU 4 SEAT (5 SET) BLACK</t>
  </si>
  <si>
    <t>YAMATO AA BLACK O7</t>
  </si>
  <si>
    <t>YAMATO AA RED O3</t>
  </si>
  <si>
    <t>YAMATO AA GREEN O6</t>
  </si>
  <si>
    <t>YAMATO AA BLUE O1</t>
  </si>
  <si>
    <t>ECHOOL DESK NO 6 TFB</t>
  </si>
  <si>
    <t>ECHOOL CHAIR NO 4</t>
  </si>
  <si>
    <t>ECHOOL CHAIR NO 5</t>
  </si>
  <si>
    <t>ECHOOL CHAIR NO 6</t>
  </si>
  <si>
    <t>AYUMI CHAIR P IVORY NO. 4</t>
  </si>
  <si>
    <t>KURSI ECHOOL NO. 3 + PALANG</t>
  </si>
  <si>
    <t>KURSI LIPAT PROJECT</t>
  </si>
  <si>
    <t>LEMARI LIPAT</t>
  </si>
  <si>
    <t>LOTUS BACK CREAM O3</t>
  </si>
  <si>
    <t>YAMATO MBD PLUS -P-BLACK-BLACK PVC</t>
  </si>
  <si>
    <t>AYUMI DESK P IVORY NO. 4</t>
  </si>
  <si>
    <t>ECHOOL DESK NO 3 P IVORY</t>
  </si>
  <si>
    <t xml:space="preserve">MEJA LIPAT BEDSIDE </t>
  </si>
  <si>
    <t>MEJA LIPAT BESAR</t>
  </si>
  <si>
    <t>MEJA MANABU AH – 01 CUSTOM FRONT BOARD</t>
  </si>
  <si>
    <t>YAMATO MND-N-BLUE PVC</t>
  </si>
  <si>
    <t>YAMATO MND-N-GREEN PVC</t>
  </si>
  <si>
    <t>COSMO MPR-P-BLACK-BLACK PVC</t>
  </si>
  <si>
    <t>NEO BLUE</t>
  </si>
  <si>
    <t>NEO ORANGE</t>
  </si>
  <si>
    <t>OLIVE A LIGHT BLUE</t>
  </si>
  <si>
    <t>OLIVE A LIGHT GREEN</t>
  </si>
  <si>
    <t>OLIVE SC BLACK</t>
  </si>
  <si>
    <t>PARTISI MEJA 1200 x TINGGI 40 CM</t>
  </si>
  <si>
    <t>RIBBON PB GREY</t>
  </si>
  <si>
    <t>RIBBON PB YELLOW</t>
  </si>
  <si>
    <t xml:space="preserve">SAKATA N BROWN TAURUS </t>
  </si>
  <si>
    <t>SAKATA N N3</t>
  </si>
  <si>
    <t xml:space="preserve">SAM GREY </t>
  </si>
  <si>
    <t xml:space="preserve">SAM ORANGE </t>
  </si>
  <si>
    <t xml:space="preserve">SAM SILVER </t>
  </si>
  <si>
    <t>SION RED</t>
  </si>
  <si>
    <t xml:space="preserve">T – 7012 GREY </t>
  </si>
  <si>
    <t>TKG 01 P. YELLOW</t>
  </si>
  <si>
    <t>UFICIO SONOMA OAK</t>
  </si>
  <si>
    <t>FITTO SW RED</t>
  </si>
  <si>
    <t>FITTO SW BLUE</t>
  </si>
  <si>
    <t>SOFA FUJI DS RED</t>
  </si>
  <si>
    <t>WAGON KUMI 3D PSO</t>
  </si>
  <si>
    <t>HANAKO S P SILVER D7</t>
  </si>
  <si>
    <t>FLORA RC BLACk RED</t>
  </si>
  <si>
    <t>COZY N Y1</t>
  </si>
  <si>
    <t>ASSO SS BLACK</t>
  </si>
  <si>
    <t>DRAGON FL</t>
  </si>
  <si>
    <t>DRAGON FLH</t>
  </si>
  <si>
    <t>RIBBON HIGH</t>
  </si>
  <si>
    <t>MANABU AH CHAIR ALBA (PIPA KOTAK LEBAR S/B 2 cm)</t>
  </si>
  <si>
    <t>FLORA HN PINK POLOS</t>
  </si>
  <si>
    <t>FLORA HN GREEN SABLON</t>
  </si>
  <si>
    <t>JIRO P GOLD D3</t>
  </si>
  <si>
    <t>COLOUR BOX 89 BLACK</t>
  </si>
  <si>
    <t>CAESAR N BUSA CREAM N5</t>
  </si>
  <si>
    <t>KUMI KONSOL 6 PROJECT POSCO</t>
  </si>
  <si>
    <t>KUMI ED BLACK PSO</t>
  </si>
  <si>
    <t>KUMI MT BLACK PSO</t>
  </si>
  <si>
    <t>TABLE TOP FOLDIA C 6015 BROWN</t>
  </si>
  <si>
    <t>KUMI MD BLACK PSO</t>
  </si>
  <si>
    <t>TABLE TOP ERGODESK AM WHITE</t>
  </si>
  <si>
    <t>Fitto FL BLACK</t>
  </si>
  <si>
    <t>SAM LIGHT BLUE</t>
  </si>
  <si>
    <t>SAM LIGHT GREEN</t>
  </si>
  <si>
    <t>Executive Rack S BLACK PSO PROJECT POSCO</t>
  </si>
  <si>
    <t>Executive Rack M BLACK PSO PROJECT POSCO</t>
  </si>
  <si>
    <t>CK 810 + base PSO PROJECT POSCO</t>
  </si>
  <si>
    <t>CK 810 + base DBO PROJECT POSCO</t>
  </si>
  <si>
    <t>CK 1800 + Base BLACK PSO PROJECT POSCO</t>
  </si>
  <si>
    <r>
      <rPr>
        <sz val="11"/>
        <color theme="1"/>
        <rFont val="Calibri"/>
        <family val="2"/>
        <scheme val="minor"/>
      </rPr>
      <t xml:space="preserve">Kumi Custom (1.800x1.000) + Grommet
</t>
    </r>
    <r>
      <rPr>
        <i/>
        <sz val="11"/>
        <color rgb="FF000000"/>
        <rFont val="Calibri"/>
        <family val="2"/>
        <charset val="1"/>
      </rPr>
      <t>1800 x 1000 x 750 PROJECT POSCO</t>
    </r>
  </si>
  <si>
    <r>
      <rPr>
        <sz val="11"/>
        <color theme="1"/>
        <rFont val="Calibri"/>
        <family val="2"/>
        <scheme val="minor"/>
      </rPr>
      <t xml:space="preserve">CK Custom
</t>
    </r>
    <r>
      <rPr>
        <i/>
        <sz val="11"/>
        <color rgb="FF000000"/>
        <rFont val="Calibri"/>
        <family val="2"/>
        <charset val="1"/>
      </rPr>
      <t xml:space="preserve">1600 x 400 x 950 </t>
    </r>
    <r>
      <rPr>
        <i/>
        <sz val="11"/>
        <color rgb="FF000000"/>
        <rFont val="Calibri"/>
        <family val="2"/>
      </rPr>
      <t>PROJECT POSCO</t>
    </r>
  </si>
  <si>
    <r>
      <rPr>
        <sz val="11"/>
        <color theme="1"/>
        <rFont val="Calibri"/>
        <family val="2"/>
        <scheme val="minor"/>
      </rPr>
      <t xml:space="preserve">Shelf Storage Custom
</t>
    </r>
    <r>
      <rPr>
        <i/>
        <sz val="11"/>
        <color rgb="FF000000"/>
        <rFont val="Calibri"/>
        <family val="2"/>
        <charset val="1"/>
      </rPr>
      <t xml:space="preserve">1200 x 600 x 1800 </t>
    </r>
    <r>
      <rPr>
        <i/>
        <sz val="11"/>
        <color rgb="FF000000"/>
        <rFont val="Calibri"/>
        <family val="2"/>
      </rPr>
      <t>PROJECT POSCO</t>
    </r>
  </si>
  <si>
    <r>
      <rPr>
        <sz val="11"/>
        <color theme="1"/>
        <rFont val="Calibri"/>
        <family val="2"/>
        <scheme val="minor"/>
      </rPr>
      <t xml:space="preserve">Divider Acrilic Kumi WS 3600
</t>
    </r>
    <r>
      <rPr>
        <i/>
        <sz val="11"/>
        <color rgb="FF000000"/>
        <rFont val="Calibri"/>
        <family val="2"/>
        <charset val="1"/>
      </rPr>
      <t xml:space="preserve">depth 5mm, height 850mm </t>
    </r>
    <r>
      <rPr>
        <i/>
        <sz val="11"/>
        <color rgb="FF000000"/>
        <rFont val="Calibri"/>
        <family val="2"/>
      </rPr>
      <t>PROJECT POSCO</t>
    </r>
  </si>
  <si>
    <r>
      <rPr>
        <sz val="11"/>
        <color theme="1"/>
        <rFont val="Calibri"/>
        <family val="2"/>
        <scheme val="minor"/>
      </rPr>
      <t xml:space="preserve">Bench Chair
</t>
    </r>
    <r>
      <rPr>
        <i/>
        <sz val="11"/>
        <color rgb="FF000000"/>
        <rFont val="Calibri"/>
        <family val="2"/>
        <charset val="1"/>
      </rPr>
      <t xml:space="preserve">1800 x 400 x 450 </t>
    </r>
    <r>
      <rPr>
        <i/>
        <sz val="11"/>
        <color rgb="FF000000"/>
        <rFont val="Calibri"/>
        <family val="2"/>
      </rPr>
      <t>PROJECT POSCO</t>
    </r>
  </si>
  <si>
    <r>
      <rPr>
        <sz val="11"/>
        <color theme="1"/>
        <rFont val="Calibri"/>
        <family val="2"/>
        <scheme val="minor"/>
      </rPr>
      <t xml:space="preserve">Locker Custom 6 Pintu
</t>
    </r>
    <r>
      <rPr>
        <i/>
        <sz val="11"/>
        <color rgb="FF000000"/>
        <rFont val="Calibri"/>
        <family val="2"/>
        <charset val="1"/>
      </rPr>
      <t xml:space="preserve">1140 x 540 x 1850 </t>
    </r>
    <r>
      <rPr>
        <i/>
        <sz val="11"/>
        <color rgb="FF000000"/>
        <rFont val="Calibri"/>
        <family val="2"/>
      </rPr>
      <t xml:space="preserve">PROJECT POSCO
</t>
    </r>
    <r>
      <rPr>
        <i/>
        <sz val="11"/>
        <color rgb="FF000000"/>
        <rFont val="Calibri"/>
        <family val="2"/>
        <charset val="1"/>
      </rPr>
      <t xml:space="preserve">
</t>
    </r>
    <r>
      <rPr>
        <b/>
        <i/>
        <sz val="10"/>
        <color rgb="FF000000"/>
        <rFont val="Calibri"/>
        <family val="2"/>
        <charset val="1"/>
      </rPr>
      <t>*request : Lubang Udara, Name Tag Ukuran A5</t>
    </r>
  </si>
  <si>
    <r>
      <rPr>
        <sz val="11"/>
        <color theme="1"/>
        <rFont val="Calibri"/>
        <family val="2"/>
        <scheme val="minor"/>
      </rPr>
      <t xml:space="preserve">Lemari Sekat Custom
</t>
    </r>
    <r>
      <rPr>
        <i/>
        <sz val="11"/>
        <color rgb="FF000000"/>
        <rFont val="Calibri"/>
        <family val="2"/>
        <charset val="1"/>
      </rPr>
      <t xml:space="preserve">1470 x 390 x 770 </t>
    </r>
    <r>
      <rPr>
        <i/>
        <sz val="11"/>
        <color rgb="FF000000"/>
        <rFont val="Calibri"/>
        <family val="2"/>
      </rPr>
      <t>PROJECT POSCO</t>
    </r>
  </si>
  <si>
    <r>
      <rPr>
        <sz val="11"/>
        <color theme="1"/>
        <rFont val="Calibri"/>
        <family val="2"/>
        <scheme val="minor"/>
      </rPr>
      <t xml:space="preserve">Pantry Canteen
Custom Tray Rail - Wood
</t>
    </r>
    <r>
      <rPr>
        <i/>
        <sz val="11"/>
        <color rgb="FF000000"/>
        <rFont val="Calibri"/>
        <family val="2"/>
        <charset val="1"/>
      </rPr>
      <t xml:space="preserve">4000 x 350 </t>
    </r>
    <r>
      <rPr>
        <i/>
        <sz val="11"/>
        <color rgb="FF000000"/>
        <rFont val="Calibri"/>
        <family val="2"/>
      </rPr>
      <t>PROJECT POSCO</t>
    </r>
  </si>
  <si>
    <r>
      <rPr>
        <sz val="11"/>
        <color theme="1"/>
        <rFont val="Calibri"/>
        <family val="2"/>
        <scheme val="minor"/>
      </rPr>
      <t xml:space="preserve">Pantry Canteen
Meja Saji
</t>
    </r>
    <r>
      <rPr>
        <i/>
        <sz val="11"/>
        <color rgb="FF000000"/>
        <rFont val="Calibri"/>
        <family val="2"/>
        <charset val="1"/>
      </rPr>
      <t xml:space="preserve">3800 x 700 x 850 </t>
    </r>
    <r>
      <rPr>
        <i/>
        <sz val="11"/>
        <color rgb="FF000000"/>
        <rFont val="Calibri"/>
        <family val="2"/>
      </rPr>
      <t>PROJECT POSCO</t>
    </r>
  </si>
  <si>
    <r>
      <rPr>
        <sz val="11"/>
        <color theme="1"/>
        <rFont val="Calibri"/>
        <family val="2"/>
        <scheme val="minor"/>
      </rPr>
      <t xml:space="preserve">Pantry Office
</t>
    </r>
    <r>
      <rPr>
        <i/>
        <sz val="11"/>
        <color rgb="FF000000"/>
        <rFont val="Calibri"/>
        <family val="2"/>
        <charset val="1"/>
      </rPr>
      <t xml:space="preserve">W : 2350 </t>
    </r>
    <r>
      <rPr>
        <i/>
        <sz val="11"/>
        <color rgb="FF000000"/>
        <rFont val="Calibri"/>
        <family val="2"/>
      </rPr>
      <t>PROJECT POSCO</t>
    </r>
  </si>
  <si>
    <t xml:space="preserve">JIRO S P GOLD D3 </t>
  </si>
  <si>
    <t>SARUNG KURSI JIRO BROKEN WHITEBORDIR NANIK WEDDING</t>
  </si>
  <si>
    <t>MBD GREEN</t>
  </si>
  <si>
    <t>SAKATA N L2</t>
  </si>
  <si>
    <t>YAMATO AA-N-RED PVC</t>
  </si>
  <si>
    <t>BJ-CALL-004</t>
  </si>
  <si>
    <t>CALLISTO CHROME - RED VELVET</t>
  </si>
  <si>
    <t>BJ-CHI-XX</t>
  </si>
  <si>
    <t>BJ-CAV-011</t>
  </si>
  <si>
    <t>BJ-GRA-XX</t>
  </si>
  <si>
    <t>BJ-SMA-XX</t>
  </si>
  <si>
    <t>MG1</t>
  </si>
  <si>
    <t>MG2</t>
  </si>
  <si>
    <t>MG3</t>
  </si>
  <si>
    <t>MG4</t>
  </si>
  <si>
    <t>KETERANGAN</t>
  </si>
  <si>
    <t>TOTAL MG 1</t>
  </si>
  <si>
    <t>TOTAL MG 2</t>
  </si>
  <si>
    <t>TOTAL MG 3</t>
  </si>
  <si>
    <t>TOTAL MG 4</t>
  </si>
  <si>
    <t>TOTAL RPB HARIAN</t>
  </si>
  <si>
    <t>BELUM MASUK RPB HARIAN</t>
  </si>
  <si>
    <t>GENIO (BLACK)</t>
  </si>
  <si>
    <t>MAXIO (BLACK)</t>
  </si>
  <si>
    <t>WINNER BLACK</t>
  </si>
  <si>
    <t>TRAVLER BLACK</t>
  </si>
  <si>
    <t>FIX APS MARET</t>
  </si>
  <si>
    <t>FLORA HIGH BEIGE (RC-71)</t>
  </si>
  <si>
    <t>ROP</t>
  </si>
  <si>
    <t>HANAKO S P GOLD A4</t>
  </si>
  <si>
    <t>ECHOOL CHAIR  NO 2 P YELLOW (STD)</t>
  </si>
  <si>
    <t>ECHOOL CHAIR PLUS  NO 5 P IVORY</t>
  </si>
  <si>
    <t>CAVIS P CREAM RED N3</t>
  </si>
  <si>
    <t>COSTA N BROWN</t>
  </si>
  <si>
    <t xml:space="preserve">DUO01 P BLACK GREEN </t>
  </si>
  <si>
    <t>ET171 P GREY L GREEN  L13</t>
  </si>
  <si>
    <t>ETD 500 BLACK O 7</t>
  </si>
  <si>
    <t>KT. 01 CAVIS 2 SEAT + 2 MEMO BLUE L1</t>
  </si>
  <si>
    <t>KUMI ED WHITE PSO</t>
  </si>
  <si>
    <t>WAGON KUMI 2D PSO</t>
  </si>
  <si>
    <t xml:space="preserve">T – 7012 MAPPLE </t>
  </si>
  <si>
    <t>TARO S P MILKY CREAM D6</t>
  </si>
  <si>
    <t>BJ-YAM-002</t>
  </si>
  <si>
    <t>BJ-COS-010</t>
  </si>
  <si>
    <t>BJ-COS-134</t>
  </si>
  <si>
    <t>BJ-YAM-034</t>
  </si>
  <si>
    <t>BJ-YAM-019</t>
  </si>
  <si>
    <t>BJ-YAM-021</t>
  </si>
  <si>
    <t>BJ-FLO-078</t>
  </si>
  <si>
    <t>BJ-FLO-080</t>
  </si>
  <si>
    <t>BJ-FLO-093</t>
  </si>
  <si>
    <t>BJ-FLO-077</t>
  </si>
  <si>
    <t>BJ-FLO-151</t>
  </si>
  <si>
    <t>BJ-FLO-002</t>
  </si>
  <si>
    <t>BJ-GLO-019</t>
  </si>
  <si>
    <t>BJ-HAN-017</t>
  </si>
  <si>
    <t>BJ-HAN-0119</t>
  </si>
  <si>
    <t>BJ-JIR-002</t>
  </si>
  <si>
    <t>BJ-LOT-071</t>
  </si>
  <si>
    <t>BJ-SAK-129</t>
  </si>
  <si>
    <t>BJ-SAK-005</t>
  </si>
  <si>
    <t>BJ-SAK-008</t>
  </si>
  <si>
    <t>BJ-SAM-001</t>
  </si>
  <si>
    <t>BJ-SAM-004</t>
  </si>
  <si>
    <t>BJ-SAM-002</t>
  </si>
  <si>
    <t>BJ-CAE-204</t>
  </si>
  <si>
    <t>BJ-CAE-121</t>
  </si>
  <si>
    <t>BJ-CAE-008</t>
  </si>
  <si>
    <t>BJ-CAE-009</t>
  </si>
  <si>
    <t>BJ-CAE-010</t>
  </si>
  <si>
    <t>BJ-CAE-208</t>
  </si>
  <si>
    <t>BJ-AYU-003</t>
  </si>
  <si>
    <t>BJ-ECH-064</t>
  </si>
  <si>
    <t>BJ-ECH-078</t>
  </si>
  <si>
    <t>BJ-ECH-077</t>
  </si>
  <si>
    <t>BJ-ECH-112</t>
  </si>
  <si>
    <t>BJ-TKG-004</t>
  </si>
  <si>
    <t>BJ-CAV-005</t>
  </si>
  <si>
    <t>BJ-COL-023</t>
  </si>
  <si>
    <t>BJ-COL-024</t>
  </si>
  <si>
    <t>BJ-COST-003</t>
  </si>
  <si>
    <t>BJ-COST-002</t>
  </si>
  <si>
    <t>BJ-COZ-006</t>
  </si>
  <si>
    <t>BJ-DUO-003</t>
  </si>
  <si>
    <t>BJ-ETD-004</t>
  </si>
  <si>
    <t>BJ-ETD-005</t>
  </si>
  <si>
    <t>BJ-EXE-003</t>
  </si>
  <si>
    <t>BJ-EXE-002</t>
  </si>
  <si>
    <t>BJ-FIT-015</t>
  </si>
  <si>
    <t>BJ-FIT-012</t>
  </si>
  <si>
    <t>BJ-FIT-011</t>
  </si>
  <si>
    <t>BJ-FIT-037</t>
  </si>
  <si>
    <t>BJ-FIT-009</t>
  </si>
  <si>
    <t>BJ-FIT-006</t>
  </si>
  <si>
    <t>BJ-FIT-004</t>
  </si>
  <si>
    <t>BJ-FIT-001</t>
  </si>
  <si>
    <t>BJ-BAN-048</t>
  </si>
  <si>
    <t>BJ-BAN-052</t>
  </si>
  <si>
    <t>BJ-BAN-054</t>
  </si>
  <si>
    <t>BJ-BAN-024</t>
  </si>
  <si>
    <t>BJ-KT--057</t>
  </si>
  <si>
    <t>BJ-BAN-022</t>
  </si>
  <si>
    <t>BJ-KUM-021</t>
  </si>
  <si>
    <t>BJ-KUM-010</t>
  </si>
  <si>
    <t>BJ-OFF-042</t>
  </si>
  <si>
    <t>BJ-KUM-023</t>
  </si>
  <si>
    <t>BJ-KUM-025</t>
  </si>
  <si>
    <t>BJ-NCR-005</t>
  </si>
  <si>
    <t>BJ-NEO-004</t>
  </si>
  <si>
    <t>BJ-NEO-003</t>
  </si>
  <si>
    <t>BJ-OLI-006</t>
  </si>
  <si>
    <t>PKH</t>
  </si>
  <si>
    <t>RT</t>
  </si>
  <si>
    <t>OT</t>
  </si>
  <si>
    <t>% HASIL/RPB</t>
  </si>
  <si>
    <t>% HASIL/PKH</t>
  </si>
  <si>
    <t>HASIL</t>
  </si>
  <si>
    <t>SELISIH</t>
  </si>
  <si>
    <t>% HASIL/ RPB</t>
  </si>
  <si>
    <t>% RPB/HASIL</t>
  </si>
  <si>
    <t>TOTAL</t>
  </si>
  <si>
    <t>RPB</t>
  </si>
  <si>
    <t>% HASIL/APS</t>
  </si>
  <si>
    <t>PEKERJAAN</t>
  </si>
  <si>
    <t>FINISHING</t>
  </si>
  <si>
    <t>N</t>
  </si>
  <si>
    <t>MULTI</t>
  </si>
  <si>
    <t>LIPAT</t>
  </si>
  <si>
    <t>P.SILVER</t>
  </si>
  <si>
    <t>P.BLUE</t>
  </si>
  <si>
    <t>P.CREAM</t>
  </si>
  <si>
    <t>P.L.BLUE</t>
  </si>
  <si>
    <t>P.L.GREEN</t>
  </si>
  <si>
    <t>P.ORANGE</t>
  </si>
  <si>
    <t>P.PINK</t>
  </si>
  <si>
    <t>P.BLACK</t>
  </si>
  <si>
    <t>P.GREY</t>
  </si>
  <si>
    <t>P.IVORY</t>
  </si>
  <si>
    <t>P.GREEN</t>
  </si>
  <si>
    <t>P.RED</t>
  </si>
  <si>
    <t>P.GOLD</t>
  </si>
  <si>
    <t>BAROS</t>
  </si>
  <si>
    <t>SO</t>
  </si>
  <si>
    <t>P.D.BROWN</t>
  </si>
  <si>
    <t>P.WHITE</t>
  </si>
  <si>
    <t>P.YELLOW</t>
  </si>
  <si>
    <t>WOOD</t>
  </si>
  <si>
    <t>P.MILKY</t>
  </si>
  <si>
    <t>SO/WOOD</t>
  </si>
  <si>
    <t>PT. CHITOSE  INTERNASIONAL Tbk</t>
  </si>
  <si>
    <t>Production Department</t>
  </si>
  <si>
    <t>Hari Kerja Normal</t>
  </si>
  <si>
    <t>Tgl Produksi</t>
  </si>
  <si>
    <t>Hari Kerja Ke</t>
  </si>
  <si>
    <t>SISA HARI KERJA</t>
  </si>
  <si>
    <t>SEKSI</t>
  </si>
  <si>
    <t>LIPAT 1</t>
  </si>
  <si>
    <t>SDM</t>
  </si>
  <si>
    <t>HADIR</t>
  </si>
  <si>
    <t>TIDAK HADIR</t>
  </si>
  <si>
    <t>NO</t>
  </si>
  <si>
    <t>LIPAT 2</t>
  </si>
  <si>
    <t>MULTI 1</t>
  </si>
  <si>
    <t>MULTI 2</t>
  </si>
  <si>
    <t>MULTI 3</t>
  </si>
  <si>
    <t>%</t>
  </si>
  <si>
    <t xml:space="preserve"> Hari Kerja Ke                 :</t>
  </si>
  <si>
    <t xml:space="preserve"> Hari , Tgl Produksi         :</t>
  </si>
  <si>
    <t>Formulir : CINT/PRD/Rekapitulasi MAR-2021/ F-002</t>
  </si>
  <si>
    <t>PT Chitose Internasional, Tbk.</t>
  </si>
  <si>
    <t>Departemen Produksi</t>
  </si>
  <si>
    <t>SUB TOTAL</t>
  </si>
  <si>
    <t>Selasa, 2 Maret 2021</t>
  </si>
  <si>
    <t xml:space="preserve"> Dibuat oleh</t>
  </si>
  <si>
    <t>Seto</t>
  </si>
  <si>
    <t>Manager Produksi</t>
  </si>
  <si>
    <t>Rabu,3 Maret 2021</t>
  </si>
  <si>
    <t>Deni Beri</t>
  </si>
  <si>
    <t>Chief Officer of Assembling</t>
  </si>
  <si>
    <t>Heri Mashuri</t>
  </si>
  <si>
    <t>Adm. Produksi</t>
  </si>
  <si>
    <t>BAROS 1</t>
  </si>
  <si>
    <t>BAROS 2</t>
  </si>
  <si>
    <t>BAROS 3</t>
  </si>
  <si>
    <t>TOTAL INDUSTRI</t>
  </si>
  <si>
    <t>TOTAL BAROS</t>
  </si>
  <si>
    <t>TOTAL ASSEMBLING</t>
  </si>
  <si>
    <t>Rabu, 3 Maret 2021</t>
  </si>
  <si>
    <t>Kamis,4 Maret 2021</t>
  </si>
  <si>
    <t>Kamis, 4 Maret 2021</t>
  </si>
  <si>
    <t>Jum'at, 5 Maret 2021</t>
  </si>
  <si>
    <t>Senin, 8 Maret 2021</t>
  </si>
  <si>
    <t>BJ-ASDRA-xxx</t>
  </si>
  <si>
    <t>DRAGON YNP GREY BLACK</t>
  </si>
  <si>
    <t>MND</t>
  </si>
  <si>
    <t>MBD</t>
  </si>
  <si>
    <t>KAKI BELAKANG MND MENUNGGU DIGNATI DENGAN MBD</t>
  </si>
  <si>
    <t>RANGKA MND HABIS DIALIHKAN KE MPR DAN MNR</t>
  </si>
  <si>
    <t>RIVET DAN TABLE TOP FT HABIS</t>
  </si>
  <si>
    <t>FLORA Z DIKERJAKAN DIHARI SEBELUMNYA</t>
  </si>
  <si>
    <t>BJ-OLI-007</t>
  </si>
  <si>
    <t>COZY KAGUKURO BLUE (L1)</t>
  </si>
  <si>
    <t>BJ-COZX-001</t>
  </si>
  <si>
    <t>BJ-PRI-002</t>
  </si>
  <si>
    <t>PRINCE N BLUE L1</t>
  </si>
  <si>
    <t>BJ-ASDRA-068</t>
  </si>
  <si>
    <t>FLORA Z ( PC ) BLACK</t>
  </si>
  <si>
    <t>BJ-ASDRA-086</t>
  </si>
  <si>
    <t>DRAGON YNP GREY RAL 7032</t>
  </si>
  <si>
    <t>BJ-BENCH-039</t>
  </si>
  <si>
    <t>WB-102 W (PART.NO : 3000003458)</t>
  </si>
  <si>
    <t>BJ-BENCH-042</t>
  </si>
  <si>
    <t>WB-152 W (PART.NO : 3000003484)</t>
  </si>
  <si>
    <t>BJ-ROL-009</t>
  </si>
  <si>
    <t>ROLAND BNC-05-LA LIGHT BROWN</t>
  </si>
  <si>
    <t>BJ-ROL-006</t>
  </si>
  <si>
    <t>ROLLAND BNC-05-NB LIGHT BROWN</t>
  </si>
  <si>
    <t>BJ-ROL-005</t>
  </si>
  <si>
    <t>ROLLAND BNC-05-WH WHITE</t>
  </si>
  <si>
    <t>Senin, 1 Maret  2021</t>
  </si>
  <si>
    <t>TOTAL HASIL ASSEMBLING RT &amp; OT</t>
  </si>
  <si>
    <t>SELISIH APS</t>
  </si>
  <si>
    <t>Disetujui oleh,</t>
  </si>
  <si>
    <t>Rata- rata Kekurangan APS</t>
  </si>
  <si>
    <t>Diperiksa oleh,</t>
  </si>
  <si>
    <t>CO of Assembling</t>
  </si>
  <si>
    <t>Dibuat oleh,</t>
  </si>
  <si>
    <t>Rata- rata Produksi Perhari Regular</t>
  </si>
  <si>
    <t>Rata- rata Produksi Overtime</t>
  </si>
  <si>
    <t>2 Orang perbaikan KB MND menunggu dari Chrome</t>
  </si>
  <si>
    <t>Rack Frame Chrome datang jam 11.00, Seat Cosmo datang jam 10.30, Frame MNR habis, SDM bantuan dari FC 1 jam 13.30</t>
  </si>
  <si>
    <t>BJ-AYU-008</t>
  </si>
  <si>
    <t>BJ-MAN-106</t>
  </si>
  <si>
    <t>Rangka Cozy Eksport menunggu dari chrome, Nailing Cozy Y1 kosong</t>
  </si>
  <si>
    <t>BJ-MAN-080</t>
  </si>
  <si>
    <t>MANABU AH DESK-01</t>
  </si>
  <si>
    <t>BJ-MAN-100</t>
  </si>
  <si>
    <t>MANABU AH CHAIR TAEKWAN</t>
  </si>
  <si>
    <t>Kain kosong, Nailing kain w habis</t>
  </si>
  <si>
    <t>AA</t>
  </si>
  <si>
    <t>HAA</t>
  </si>
  <si>
    <t>NN</t>
  </si>
  <si>
    <t>MBD kaki belakang kosong ,Jam 13.15 ke Ass. Lipat 2</t>
  </si>
  <si>
    <t>MND Blue tidak ada table Suport dialihkan ke Cosmo 541 Black</t>
  </si>
  <si>
    <t xml:space="preserve">Back seat habis, Echool Desk 6 pengganti Echool Chair dan Manabu </t>
  </si>
  <si>
    <t>BJ-DUO-008</t>
  </si>
  <si>
    <t>BJ-ASDRA-060</t>
  </si>
  <si>
    <t>KUMI MD CUSTOM</t>
  </si>
  <si>
    <t>Table Top telat datang dari gudang dan pasang rivet, Hinge Plate habis</t>
  </si>
  <si>
    <t>BJ-BENCH-023</t>
  </si>
  <si>
    <t>BENCH KAWAI WB-10B US (PART.NO : 817894)</t>
  </si>
  <si>
    <t>BJ-BENCH-015</t>
  </si>
  <si>
    <t>BENCH WB-35 A (PART.NO : 954418)</t>
  </si>
  <si>
    <t>NN Black</t>
  </si>
  <si>
    <t>MND Black</t>
  </si>
  <si>
    <t>Rangka MNR menunggu dari konstruksi dialihkan ke Cosmo 541 black</t>
  </si>
  <si>
    <t>Rangka NEO kurang</t>
  </si>
  <si>
    <t>BJ-VIS-042</t>
  </si>
  <si>
    <t>BJ-RIB-002</t>
  </si>
  <si>
    <t>RIBBON PG GREY</t>
  </si>
  <si>
    <t>BJ-RIB-001</t>
  </si>
  <si>
    <t>RIBBON PY YELLOW</t>
  </si>
  <si>
    <t>Rangka Cozy belum ada</t>
  </si>
  <si>
    <t>SAKATA N BLUE TAURUS</t>
  </si>
  <si>
    <t>BJ-TUCH-001</t>
  </si>
  <si>
    <t>BJ-TUCH-003</t>
  </si>
  <si>
    <t>TOUCH FREE HANDSANITIZER STAND WHITE ROLLAND</t>
  </si>
  <si>
    <t>Bracket atas belum ada</t>
  </si>
  <si>
    <t>BJ-BENCH-019</t>
  </si>
  <si>
    <t>BENCH WB-35 OAK (PART.NO : 955072)</t>
  </si>
  <si>
    <t>BJ-BENCH-016</t>
  </si>
  <si>
    <t>BENCH WB-35 DW (PART.NO :956237)</t>
  </si>
  <si>
    <t>BJ-CLA-001</t>
  </si>
  <si>
    <t>CLASSY L - BLACK</t>
  </si>
  <si>
    <t>BJ-ZAO-054</t>
  </si>
  <si>
    <t>BJ-ZAO-055</t>
  </si>
  <si>
    <t>BJ-BENCH-022</t>
  </si>
  <si>
    <t>BENCH WB-10 BLACK (PART.NO : 817894)</t>
  </si>
  <si>
    <t>TOTAL HASIL</t>
  </si>
  <si>
    <t xml:space="preserve">TOTAL HASIL </t>
  </si>
  <si>
    <t>MULTI 4</t>
  </si>
  <si>
    <t>Cosmo 541 tidak ada rangka, Nailing Yamato Red tidak ada dialihkan ke Hitam</t>
  </si>
  <si>
    <t>BJ-COZX-002</t>
  </si>
  <si>
    <t>COZY KAGUKURO GRAY (L2)</t>
  </si>
  <si>
    <t>BJ-COZX-005</t>
  </si>
  <si>
    <t>COZY KAGUKURO OSCAR BLACK</t>
  </si>
  <si>
    <t>BJ-OLI-080</t>
  </si>
  <si>
    <t>OLIVE SC N (S) BLACK (B) DARK GREY</t>
  </si>
  <si>
    <t>BJ-T70-018</t>
  </si>
  <si>
    <t>SOHO T- 7012 SILVER TABLE GREY</t>
  </si>
  <si>
    <t>BJ-ZAO-038</t>
  </si>
  <si>
    <t>SPECTA BLACK</t>
  </si>
  <si>
    <t>Rangka Caesar habis</t>
  </si>
  <si>
    <t>BJ-WIN-001</t>
  </si>
  <si>
    <t>WINNER BLUE</t>
  </si>
  <si>
    <t>BJ-WIN-002</t>
  </si>
  <si>
    <t>BJ-ZAO-040</t>
  </si>
  <si>
    <t>BJ-CLA-004</t>
  </si>
  <si>
    <t>CHITOSE CLASSY L (BLACK)</t>
  </si>
  <si>
    <t>Sabtu, 6 Maret 2021</t>
  </si>
  <si>
    <t>BJ-SMA-003</t>
  </si>
  <si>
    <t>SMART B BLACK</t>
  </si>
  <si>
    <t>BJ-ZAO-044</t>
  </si>
  <si>
    <t>SPECTA ORANGE</t>
  </si>
  <si>
    <t>BJ-ROL-013</t>
  </si>
  <si>
    <t>ROLAND BNC-05-LA LIGHT BROWN (MY)</t>
  </si>
  <si>
    <t>AA EKSPORT</t>
  </si>
  <si>
    <t>TOTAL HASIL MINGGU</t>
  </si>
  <si>
    <t>Selasa, 9 Maret 2021</t>
  </si>
  <si>
    <t>Rabu,10 Maret 2021</t>
  </si>
  <si>
    <t>Rabu, 10 Maret 2021</t>
  </si>
  <si>
    <t>Jum'at, 12 Maret 2021</t>
  </si>
  <si>
    <t>TIPE PRODUK</t>
  </si>
  <si>
    <t>APS</t>
  </si>
  <si>
    <t>HASIL MG 1</t>
  </si>
  <si>
    <t>HASIL MG 2</t>
  </si>
  <si>
    <t>HASIL MG 3</t>
  </si>
  <si>
    <t>HASIL MG 4</t>
  </si>
  <si>
    <t>HASIL PRODUKSI BERDASARKAN TIPE PRODUK</t>
  </si>
  <si>
    <t>Senin, 8 Maret  2021</t>
  </si>
  <si>
    <t>Mulai jam 12.30 bantu Ass. Lipat 2</t>
  </si>
  <si>
    <t>BJ-YAM-025</t>
  </si>
  <si>
    <t>YAMATO MBD-P-BLACK-GREEN PVC</t>
  </si>
  <si>
    <t>Rangka MPR P. Silver menunggu dari cat, Rangka HAA menunggu dari perangkaan</t>
  </si>
  <si>
    <t>Kekurangan Ayumi Chair diganti dengan Keiko Desk No.6 FB</t>
  </si>
  <si>
    <t>BJ-COZX-006</t>
  </si>
  <si>
    <t>COZY KAGUKURO OSCAR WHITE</t>
  </si>
  <si>
    <t>BAROS 4</t>
  </si>
  <si>
    <t>DARI JAM 12.30 BANTU ASS. LIPAT 2</t>
  </si>
  <si>
    <t>BJ-OLI-031</t>
  </si>
  <si>
    <t>OLIVE U N LIGHT BLUE</t>
  </si>
  <si>
    <t>KAPASITAS</t>
  </si>
  <si>
    <t>BJ-ROL-004</t>
  </si>
  <si>
    <t>ROLLAND BNC-05-BK BLACK</t>
  </si>
  <si>
    <t>BJ-ROL-012</t>
  </si>
  <si>
    <t>ROLLAND BNC-05-WH WHITE (MY)</t>
  </si>
  <si>
    <t>BJ-ROL-010</t>
  </si>
  <si>
    <t>ROLLAND BNC-05-BK BLACK (MY)</t>
  </si>
  <si>
    <t>SEAT CUSHION COSMO YAMATO RED MENUNGGU, DATANG JAM 14.00</t>
  </si>
  <si>
    <t>LEG SHOES FITTO HABIS, , RANGKA OLIVE A KURANG, SEAT SAM L. BLUE GAGAL CAT</t>
  </si>
  <si>
    <t xml:space="preserve"> Senin, 15 Maret 2021</t>
  </si>
  <si>
    <t>BJ-GLO-020</t>
  </si>
  <si>
    <t>GLORY P SILVER ORANGE</t>
  </si>
  <si>
    <t>Seat Duo 01 kurang</t>
  </si>
  <si>
    <t>Back Cushion Olive DX habis</t>
  </si>
  <si>
    <t>Rangka Caesar menunggu</t>
  </si>
  <si>
    <r>
      <t>Kumi WS 3600</t>
    </r>
    <r>
      <rPr>
        <i/>
        <sz val="11"/>
        <color rgb="FF000000"/>
        <rFont val="Calibri"/>
        <family val="2"/>
        <charset val="1"/>
      </rPr>
      <t xml:space="preserve"> </t>
    </r>
    <r>
      <rPr>
        <i/>
        <sz val="11"/>
        <color rgb="FF000000"/>
        <rFont val="Calibri"/>
        <family val="2"/>
      </rPr>
      <t>PROJECT POSCO</t>
    </r>
  </si>
  <si>
    <t>CK CUSTOM 1600 X 400 X 950 POSCO</t>
  </si>
  <si>
    <t>Sabtu, 13 Maret 2021</t>
  </si>
  <si>
    <t>Mekanik hasil = 200 pcs, Nailing WB 10 B = 200 pcs, BNC 05 BK My=50 Pcs</t>
  </si>
  <si>
    <t>Senin, 15 Maret 2021</t>
  </si>
  <si>
    <t>Selasa, 16 Maret 2021</t>
  </si>
  <si>
    <t>Rangka Ayumi Chair Kurang, Rapat kualitas dengan QC jam 13.00 - 14.05</t>
  </si>
  <si>
    <t>Cover Costa habis, Tnut ET jebol 4 pcs</t>
  </si>
  <si>
    <t>Cosmo 542 Silver Black menunggu dari cat, Cosmo 542 L. Blue dan orange dikerjakan dihari sebelumnya tanggal 12 maret, NN menunggu proses perangkaan</t>
  </si>
  <si>
    <t>AA eksport</t>
  </si>
  <si>
    <t>NN Hitam</t>
  </si>
  <si>
    <t>Nailing BNC 05 BK=100 pcs, Kawai WB 10 B = 200 Pcs, Mekanik Roland 180 Pcs</t>
  </si>
  <si>
    <t>Rabu,17 Maret 2021</t>
  </si>
  <si>
    <t>Rivet FTC habis</t>
  </si>
  <si>
    <t xml:space="preserve">Nailing Flora habis, Green, dan L. Green </t>
  </si>
  <si>
    <t>AA O1 sudah dikerjakan dihari sebelumnya, Rangka NN habis</t>
  </si>
  <si>
    <t>Perbaikan AA Eksport</t>
  </si>
  <si>
    <t>Nailing Cavis N3 kurang, Klem Plastik Fitto ST habis, Packing Case Meja Ayumi Habis</t>
  </si>
  <si>
    <t>Rabu, 17 Maret 2021</t>
  </si>
  <si>
    <t>Kamis, 18 Maret 2021</t>
  </si>
  <si>
    <t>MNR</t>
  </si>
  <si>
    <t>AA Eksport</t>
  </si>
  <si>
    <t>Bending Kaki Depan AA</t>
  </si>
  <si>
    <t>BJ-YAM-011</t>
  </si>
  <si>
    <t>YAMATO HAA-N-GREEN PVC</t>
  </si>
  <si>
    <t>BJ-YAM-007</t>
  </si>
  <si>
    <t>YAMATO NN-N-GREEN PVC</t>
  </si>
  <si>
    <t>HAA Green, NN Green, AA Black barang retur, Cosmo 541 red cushion habis, AA O6 rangka tidak ada</t>
  </si>
  <si>
    <t>Rangka Ayumi Desk kurang, Seat Duo 03 Yellow kurang</t>
  </si>
  <si>
    <t>Seat Kogu PC banyak NG</t>
  </si>
  <si>
    <t>Jum'at, 19 Maret 2021</t>
  </si>
  <si>
    <t>3 orang diperbantukan ke Ass. Multi 1</t>
  </si>
  <si>
    <t>BJ-JAS-053</t>
  </si>
  <si>
    <t>JASMINE C111 -N- B GREY ORANGE L12</t>
  </si>
  <si>
    <t>Seat Cushion Jasmine kurang</t>
  </si>
  <si>
    <t>BJ-JAS-072</t>
  </si>
  <si>
    <t>JASMINE C-111 BACK GREY N BIRU L1</t>
  </si>
  <si>
    <t>BJ-ECH-123</t>
  </si>
  <si>
    <t>ECHOOL DESK PLUS NO 6 P IVORY</t>
  </si>
  <si>
    <t>BJ-OLI-024</t>
  </si>
  <si>
    <t>OLIVE SC P IVORY (S) CREAM (B) BEIGE</t>
  </si>
  <si>
    <t>Rangka habis</t>
  </si>
  <si>
    <t>BJ-ROL-011</t>
  </si>
  <si>
    <t>ROLLAND BNC-05 DARK BROWN (MY)</t>
  </si>
  <si>
    <t>Jum'at,19 Maret 2021</t>
  </si>
  <si>
    <t xml:space="preserve"> Senin, 22 Maret 2021</t>
  </si>
  <si>
    <t>BJ-BENCH-020</t>
  </si>
  <si>
    <t>BENCH WB-35 R (PART.NO : 954022)</t>
  </si>
  <si>
    <t>Mekanik target 300 hasil 185, Nailing target 300 hasil BNC 05 DB My=200, BNC 05 WH My =50, Kawai WB 10 B = 50</t>
  </si>
  <si>
    <t>Sabtu, 20 Maret 2021</t>
  </si>
  <si>
    <t>Senin, 22 Maret 2021</t>
  </si>
  <si>
    <t>Mekanik roland target 200 hasil 200, Nailing Roland target 300 hasil BNC 05 WH =200, Kawai WB 10 IW = 50</t>
  </si>
  <si>
    <t>Selasa, 23 Maret 2021</t>
  </si>
  <si>
    <t>PKH PAGI</t>
  </si>
  <si>
    <t>HASIL PAGI</t>
  </si>
  <si>
    <t>PKH SIANG</t>
  </si>
  <si>
    <t>HASIL SIANG</t>
  </si>
  <si>
    <t>FRAME KUMI MT WHITE = 8 PCS</t>
  </si>
  <si>
    <t>BJ-T10-003</t>
  </si>
  <si>
    <t>T1010 P IVORY MAPLE</t>
  </si>
  <si>
    <t>BJ-COZ-007</t>
  </si>
  <si>
    <t>COZY N GREY S2</t>
  </si>
  <si>
    <t>Shift Pagi Mekanik Target 300 hasil 165</t>
  </si>
  <si>
    <t>Rabu,24 Maret 2021</t>
  </si>
  <si>
    <t>Frame Kumi MT White PSO=6, Frame Kumi MT Black PSO=1</t>
  </si>
  <si>
    <t>BJ-COS-113</t>
  </si>
  <si>
    <t>COZY N BIRU L1</t>
  </si>
  <si>
    <t>BJ-BENCH-040</t>
  </si>
  <si>
    <t>WB-152 R (PART.NO : 3000000672)</t>
  </si>
  <si>
    <t>BJ-BENCH-041</t>
  </si>
  <si>
    <t>WB-152 B (PART.NO : 3000003502)</t>
  </si>
  <si>
    <t>Assy Frame habis, Frame Roland DB datang jam 9.30, Leg datang jam 13.30</t>
  </si>
  <si>
    <t>Total SDM 6 orang SDM Tidak Hadir 4 orang dialihkan SDM ke bagian Multi 1 dan 3</t>
  </si>
  <si>
    <t>Rabu, 24 Maret 2021</t>
  </si>
  <si>
    <t>Kamis, 25 Maret 2021</t>
  </si>
  <si>
    <t>BJ-CAV-047</t>
  </si>
  <si>
    <t>CAVIS P CREAM BROWN O4 OZ.051</t>
  </si>
  <si>
    <t>BJ-FIT-032</t>
  </si>
  <si>
    <t>FITTO ST BROWN OZ 051</t>
  </si>
  <si>
    <t>SDM 1 orang pulang 1/2 hari</t>
  </si>
  <si>
    <t>BJ-COZ-047</t>
  </si>
  <si>
    <t>COZY P BLACK GREY Y2</t>
  </si>
  <si>
    <t>BJ-RIB-012</t>
  </si>
  <si>
    <t>RIBBON HIGH BLACK</t>
  </si>
  <si>
    <t>BJ-LOT-041</t>
  </si>
  <si>
    <t>LOTUS N BACK GREY BLUE L1</t>
  </si>
  <si>
    <t>BJ-KUM-027</t>
  </si>
  <si>
    <t>BJ-ROL-002</t>
  </si>
  <si>
    <t>ROLLAND BNC-05 DARK BROWN</t>
  </si>
  <si>
    <t>Mekanik hasil 240 pcs, Press leg 1720 pcs</t>
  </si>
  <si>
    <t>Jum'at, 26 Maret 2021</t>
  </si>
  <si>
    <t>Kawai tanpa leg</t>
  </si>
  <si>
    <t>Mekanik hasil 270 Pcs, Press leg hasil 1782 Pcs, Nailing Hasil 400 Pcs, Frame telat datang jam 15.45</t>
  </si>
  <si>
    <t xml:space="preserve">RIBBON HIGH </t>
  </si>
  <si>
    <t>Jum'at,26 Maret 2021</t>
  </si>
  <si>
    <t xml:space="preserve"> Senin, 29 Maret 2021</t>
  </si>
  <si>
    <t>Bantuan dari ass. Lipat 1 dari jam  12.30</t>
  </si>
  <si>
    <t>Kerja hanya sampai jam 12.30 selanjutnya bantu di ass. Lipat 2</t>
  </si>
  <si>
    <t>BJ-ECH-126</t>
  </si>
  <si>
    <t>ECHOOL DESK NO 6 P IVORY DRAWER ASTAL</t>
  </si>
  <si>
    <t>Sabtu, 27 Maret 2021</t>
  </si>
  <si>
    <t>Hasil Mekanik 200 pcs, Bongkar Mekanik 230 pcs, Pasang Leg 240 Pcs, Press Leg Roland=922</t>
  </si>
  <si>
    <t xml:space="preserve">JIRO  P GOLD D3 </t>
  </si>
  <si>
    <t>Senin, 29 Maret 2021</t>
  </si>
  <si>
    <t>Selasa, 30 Maret 2021</t>
  </si>
  <si>
    <t>Rabu,31 Maret 2021</t>
  </si>
  <si>
    <t>Rabu, 31 Maret 2021</t>
  </si>
  <si>
    <t>Senin, 5 April 2021</t>
  </si>
  <si>
    <t>BJ-TAR-039</t>
  </si>
  <si>
    <t>TARO S P GOLD VANITY BROWN</t>
  </si>
  <si>
    <t>Menunggu perangkaan</t>
  </si>
  <si>
    <t>Back board Kursi Echool habis</t>
  </si>
  <si>
    <t>Rangka Kursi Echool kurang tidak ada dari subkon</t>
  </si>
  <si>
    <t>BJ-BENCH-013</t>
  </si>
  <si>
    <t>BENCH WB-35 B (PART.NO : 954024)</t>
  </si>
  <si>
    <t>Hasil Nailing BNC 05 BK=150, BNC 05 DB=80, WB 10 B=94, WB 35 B =30, Press Leg 1800 Pcs</t>
  </si>
  <si>
    <t>Rangka Caesar telat datang dari subkon, rangka datang jam 14.30, Rangka ada yang belum dicat silver di holdernya</t>
  </si>
  <si>
    <t>Mulai jam 12.30 kerja di Konstruksi Yamato</t>
  </si>
  <si>
    <t>Rangka NN habis</t>
  </si>
  <si>
    <t>BJ-OLI-033</t>
  </si>
  <si>
    <t>OLIVE A-LM P SILVER DARK GREY</t>
  </si>
  <si>
    <t>Mekanik Rajawali habis</t>
  </si>
  <si>
    <t>Alkohol habis</t>
  </si>
  <si>
    <t>Press leg 1805, Nailing BNC 05 BK=100, WB 35 B =100, WB 35 R=80, WB 10 B=90</t>
  </si>
  <si>
    <t>Kaki depan NN habis</t>
  </si>
  <si>
    <t>BJ-FLO-109</t>
  </si>
  <si>
    <t>FLORA HN POLOS BLACK</t>
  </si>
  <si>
    <t>BJ-LOT-047</t>
  </si>
  <si>
    <t>LOTUS N BACK GREY RED N3</t>
  </si>
  <si>
    <t>BJ-LOT-048</t>
  </si>
  <si>
    <t>LOTUS N BACK GREY RED O3</t>
  </si>
  <si>
    <t>BJ-TAR-063</t>
  </si>
  <si>
    <t>TARO S P GOLD VANITY CREAM</t>
  </si>
  <si>
    <t>BJ-FLO-096</t>
  </si>
  <si>
    <t>FLORA HN-POLOS-BEIGE</t>
  </si>
  <si>
    <t>Formulir : CINT/PRD/Rekapitulasi MARET-2021/ F-001</t>
  </si>
  <si>
    <t>COZY</t>
  </si>
  <si>
    <t>CAL</t>
  </si>
  <si>
    <t xml:space="preserve">COSMO 541 </t>
  </si>
  <si>
    <t>COSMO 542</t>
  </si>
  <si>
    <t>COSMO 941</t>
  </si>
  <si>
    <t xml:space="preserve">DAISHOGUN </t>
  </si>
  <si>
    <t>DAISHOGUN UP</t>
  </si>
  <si>
    <t xml:space="preserve">YAMATO AA </t>
  </si>
  <si>
    <t xml:space="preserve">YAMATO HAA </t>
  </si>
  <si>
    <t>YAMATO NN</t>
  </si>
  <si>
    <t>YASUKA SL</t>
  </si>
  <si>
    <t>COSMO LMPR</t>
  </si>
  <si>
    <t xml:space="preserve">COSMO MNR </t>
  </si>
  <si>
    <t>COSMO MNR PLUS</t>
  </si>
  <si>
    <t>COSMO MPR PLUS</t>
  </si>
  <si>
    <t>COSMO MPR</t>
  </si>
  <si>
    <t>DAISHOGUN LMUP</t>
  </si>
  <si>
    <t xml:space="preserve">YAMATO MBD PLUS </t>
  </si>
  <si>
    <t>YAMATO MBD</t>
  </si>
  <si>
    <t>YAMATO MND</t>
  </si>
  <si>
    <t>CALLISTO CHROME</t>
  </si>
  <si>
    <t>FLORA RC-71</t>
  </si>
  <si>
    <t xml:space="preserve">FLORA HN </t>
  </si>
  <si>
    <t xml:space="preserve">FLORA RC </t>
  </si>
  <si>
    <t>FLORA SAN</t>
  </si>
  <si>
    <t xml:space="preserve">GLORY P </t>
  </si>
  <si>
    <t xml:space="preserve">HANAKO S </t>
  </si>
  <si>
    <t>JIRO</t>
  </si>
  <si>
    <t>JIRO S</t>
  </si>
  <si>
    <t xml:space="preserve">LOTUS </t>
  </si>
  <si>
    <t xml:space="preserve">PRINCE N </t>
  </si>
  <si>
    <t>SAKATA N</t>
  </si>
  <si>
    <t xml:space="preserve">SAM </t>
  </si>
  <si>
    <t>CAESAR N</t>
  </si>
  <si>
    <t xml:space="preserve">CAESAR P </t>
  </si>
  <si>
    <t xml:space="preserve">BRACKET CLAMP </t>
  </si>
  <si>
    <t xml:space="preserve">DRAGON YNP </t>
  </si>
  <si>
    <t xml:space="preserve">FLORA Z ( PC ) </t>
  </si>
  <si>
    <t xml:space="preserve">KUMI MD </t>
  </si>
  <si>
    <t xml:space="preserve">TOUCH FREE HANDSANITIZER </t>
  </si>
  <si>
    <t xml:space="preserve">ROLLAND </t>
  </si>
  <si>
    <t xml:space="preserve">ECHOOL CHAIR  NO 2 </t>
  </si>
  <si>
    <t xml:space="preserve">ECHOOL CHAIR  NO 6 </t>
  </si>
  <si>
    <t xml:space="preserve">ECHOOL CHAIR NO 4 </t>
  </si>
  <si>
    <t xml:space="preserve">ECHOOL CHAIR PLUS  NO 6 </t>
  </si>
  <si>
    <t xml:space="preserve">ECHOOL CHAIR PLUS  NO 5 </t>
  </si>
  <si>
    <t xml:space="preserve">ECHOOL DESK NO 3 </t>
  </si>
  <si>
    <t xml:space="preserve">ECHOOL DESK NO 4 </t>
  </si>
  <si>
    <t xml:space="preserve">ECHOOL DESK NO 6 JP </t>
  </si>
  <si>
    <t xml:space="preserve">ECHOOL DESK NO 6 </t>
  </si>
  <si>
    <t>ECHOOL DESK NO 6 FB</t>
  </si>
  <si>
    <t>ECONS CHAIR NO 5</t>
  </si>
  <si>
    <t xml:space="preserve">ECONS CHAIR NO 6 </t>
  </si>
  <si>
    <t xml:space="preserve">KEIKO DESK NO.6 FB </t>
  </si>
  <si>
    <t xml:space="preserve">KEIKO DESK PLUS NO.6 </t>
  </si>
  <si>
    <t>ECHOOL CHAIR NO 3</t>
  </si>
  <si>
    <t xml:space="preserve">MANABU AH CHAIR ALBA </t>
  </si>
  <si>
    <t xml:space="preserve">MANABU P DESK NO.5 </t>
  </si>
  <si>
    <t xml:space="preserve">MANABU P DESK NO.6 </t>
  </si>
  <si>
    <t xml:space="preserve">SHIRO WS 1218 </t>
  </si>
  <si>
    <t>SHIRO WS 1224</t>
  </si>
  <si>
    <t xml:space="preserve">CAVIS </t>
  </si>
  <si>
    <t xml:space="preserve">CK 1800 </t>
  </si>
  <si>
    <t>CK 810</t>
  </si>
  <si>
    <t>CK Custom</t>
  </si>
  <si>
    <t xml:space="preserve">COFFE TABLE T60 </t>
  </si>
  <si>
    <t>COFFE TABLE T60 PLATE</t>
  </si>
  <si>
    <t xml:space="preserve">COLOUR BOX 89 </t>
  </si>
  <si>
    <t xml:space="preserve">COSTA N </t>
  </si>
  <si>
    <t>COZY N</t>
  </si>
  <si>
    <t xml:space="preserve">DUO 02 </t>
  </si>
  <si>
    <t xml:space="preserve">DUO 01 </t>
  </si>
  <si>
    <t>DUO 03</t>
  </si>
  <si>
    <t>DUO 04</t>
  </si>
  <si>
    <t xml:space="preserve">ET170 </t>
  </si>
  <si>
    <t>ET171</t>
  </si>
  <si>
    <t xml:space="preserve">ETD 500 </t>
  </si>
  <si>
    <t>ETD 501</t>
  </si>
  <si>
    <t>EXECUTIVE RACK S</t>
  </si>
  <si>
    <t xml:space="preserve">FITTO FL </t>
  </si>
  <si>
    <t>FITTO ST</t>
  </si>
  <si>
    <t>FITTO SW</t>
  </si>
  <si>
    <t xml:space="preserve">FRONTY </t>
  </si>
  <si>
    <t xml:space="preserve">FTC6012 </t>
  </si>
  <si>
    <t>FTC6018</t>
  </si>
  <si>
    <t xml:space="preserve">KOGU PC </t>
  </si>
  <si>
    <t xml:space="preserve">KOGU TS </t>
  </si>
  <si>
    <t xml:space="preserve">KT. 01 CAVIS </t>
  </si>
  <si>
    <t xml:space="preserve">KT. 02 CAVIS </t>
  </si>
  <si>
    <t>KT. 03 KOGU</t>
  </si>
  <si>
    <t xml:space="preserve">Kumi Custom
</t>
  </si>
  <si>
    <t xml:space="preserve">KUMI ED </t>
  </si>
  <si>
    <t xml:space="preserve">KUMI FD </t>
  </si>
  <si>
    <t xml:space="preserve">KUMI KONSOL </t>
  </si>
  <si>
    <t xml:space="preserve">KUMI MT </t>
  </si>
  <si>
    <t xml:space="preserve">KUMI SD </t>
  </si>
  <si>
    <t xml:space="preserve">NA </t>
  </si>
  <si>
    <t xml:space="preserve">NBK </t>
  </si>
  <si>
    <t xml:space="preserve">NCRN </t>
  </si>
  <si>
    <t xml:space="preserve">NEO </t>
  </si>
  <si>
    <t xml:space="preserve">OLIVE A </t>
  </si>
  <si>
    <t>OLIVE U</t>
  </si>
  <si>
    <t xml:space="preserve">OLIVE DX </t>
  </si>
  <si>
    <t>OLIVE SC</t>
  </si>
  <si>
    <t xml:space="preserve">SANKEI C395 </t>
  </si>
  <si>
    <t xml:space="preserve">SOFA FUJI DS </t>
  </si>
  <si>
    <t>SOHO T 7014</t>
  </si>
  <si>
    <t>SOHO T 7012</t>
  </si>
  <si>
    <t xml:space="preserve">TARO S </t>
  </si>
  <si>
    <t>TABLE TOP ERGODESK</t>
  </si>
  <si>
    <t xml:space="preserve">TABLE TOP FOLDIA </t>
  </si>
  <si>
    <t xml:space="preserve">VISTA N </t>
  </si>
  <si>
    <t xml:space="preserve">WAGON KUMI 3D </t>
  </si>
  <si>
    <t>WAGON KUMI 2D</t>
  </si>
  <si>
    <t xml:space="preserve">CHIBA </t>
  </si>
  <si>
    <t xml:space="preserve">CHITOSE SMART B </t>
  </si>
  <si>
    <t xml:space="preserve">SMART B </t>
  </si>
  <si>
    <t>CHITOSE SPECTA</t>
  </si>
  <si>
    <t xml:space="preserve">SPECTA </t>
  </si>
  <si>
    <t xml:space="preserve">CLASSY L </t>
  </si>
  <si>
    <t xml:space="preserve">CRIVELLO </t>
  </si>
  <si>
    <t xml:space="preserve">GENIO </t>
  </si>
  <si>
    <t>MAXIO</t>
  </si>
  <si>
    <t xml:space="preserve">WINNER </t>
  </si>
  <si>
    <t xml:space="preserve">CHITOSE CLASSY L </t>
  </si>
  <si>
    <t xml:space="preserve">SION </t>
  </si>
</sst>
</file>

<file path=xl/styles.xml><?xml version="1.0" encoding="utf-8"?>
<styleSheet xmlns="http://schemas.openxmlformats.org/spreadsheetml/2006/main">
  <numFmts count="10">
    <numFmt numFmtId="43" formatCode="_(* #,##0.00_);_(* \(#,##0.00\);_(* &quot;-&quot;??_);_(@_)"/>
    <numFmt numFmtId="164" formatCode="_(* #,##0_);_(* \(#,##0\);_(* \-??_);_(@_)"/>
    <numFmt numFmtId="165" formatCode="#,##0\ ;&quot; (&quot;#,##0\);\-#\ ;@\ "/>
    <numFmt numFmtId="166" formatCode="_(* #,##0_);_(* \(#,##0\);_(* &quot;-&quot;??_);_(@_)"/>
    <numFmt numFmtId="167" formatCode="_(* #,##0.00_);_(* \(#,##0.00\);_(* \-??_);_(@_)"/>
    <numFmt numFmtId="168" formatCode="#,##0.00\ ;&quot; (&quot;#,##0.00\);\-#\ ;@\ "/>
    <numFmt numFmtId="169" formatCode="#,##0\ ;&quot; (&quot;#,##0\);&quot; -&quot;#\ ;@\ "/>
    <numFmt numFmtId="170" formatCode="#,##0\ ;&quot; (&quot;#,##0\);&quot; - &quot;;@\ "/>
    <numFmt numFmtId="171" formatCode="#,##0\ ;[Red]\(#,##0\)"/>
    <numFmt numFmtId="172" formatCode="mm/dd/yy"/>
  </numFmts>
  <fonts count="5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0"/>
      <name val="Calibri"/>
      <family val="2"/>
      <charset val="1"/>
    </font>
    <font>
      <sz val="9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0000FF"/>
      <name val="Arial"/>
      <family val="2"/>
      <charset val="1"/>
    </font>
    <font>
      <sz val="11"/>
      <color rgb="FFFF0000"/>
      <name val="Calibri"/>
      <family val="2"/>
      <charset val="1"/>
    </font>
    <font>
      <sz val="11"/>
      <name val="Tahoma"/>
      <family val="2"/>
      <charset val="1"/>
    </font>
    <font>
      <sz val="10"/>
      <name val="Tahoma"/>
      <family val="2"/>
      <charset val="1"/>
    </font>
    <font>
      <sz val="12"/>
      <name val="Tahoma"/>
      <family val="2"/>
      <charset val="1"/>
    </font>
    <font>
      <sz val="10.5"/>
      <name val="Tahoma"/>
      <family val="2"/>
      <charset val="1"/>
    </font>
    <font>
      <sz val="10"/>
      <color rgb="FF000000"/>
      <name val="Calibri"/>
      <family val="2"/>
      <charset val="1"/>
    </font>
    <font>
      <i/>
      <sz val="11"/>
      <color rgb="FF000000"/>
      <name val="Calibri"/>
      <family val="2"/>
      <charset val="1"/>
    </font>
    <font>
      <i/>
      <sz val="11"/>
      <color rgb="FF000000"/>
      <name val="Calibri"/>
      <family val="2"/>
    </font>
    <font>
      <b/>
      <i/>
      <sz val="10"/>
      <color rgb="FF000000"/>
      <name val="Calibri"/>
      <family val="2"/>
      <charset val="1"/>
    </font>
    <font>
      <sz val="10"/>
      <color indexed="8"/>
      <name val="Arial"/>
      <family val="2"/>
    </font>
    <font>
      <b/>
      <sz val="8"/>
      <color rgb="FF000000"/>
      <name val="Calibri"/>
      <family val="2"/>
      <charset val="1"/>
    </font>
    <font>
      <b/>
      <sz val="12"/>
      <color theme="1"/>
      <name val="Calibri"/>
      <family val="2"/>
      <scheme val="minor"/>
    </font>
    <font>
      <b/>
      <sz val="14"/>
      <name val="Tahoma"/>
      <family val="2"/>
      <charset val="1"/>
    </font>
    <font>
      <i/>
      <sz val="11"/>
      <color indexed="23"/>
      <name val="Calibri"/>
      <family val="2"/>
      <charset val="1"/>
    </font>
    <font>
      <sz val="11"/>
      <color indexed="24"/>
      <name val="Calibri"/>
      <family val="2"/>
    </font>
    <font>
      <sz val="9"/>
      <color indexed="63"/>
      <name val="Tahoma"/>
      <family val="2"/>
    </font>
    <font>
      <b/>
      <sz val="9"/>
      <color indexed="63"/>
      <name val="Tahoma"/>
      <family val="2"/>
    </font>
    <font>
      <sz val="12"/>
      <color indexed="24"/>
      <name val="Tahoma"/>
      <family val="2"/>
    </font>
    <font>
      <sz val="14"/>
      <color indexed="28"/>
      <name val="Tahoma"/>
      <family val="2"/>
    </font>
    <font>
      <sz val="10"/>
      <name val="Arial"/>
      <family val="2"/>
    </font>
    <font>
      <sz val="10"/>
      <color indexed="26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b/>
      <sz val="12"/>
      <color indexed="8"/>
      <name val="Arial"/>
      <family val="2"/>
    </font>
    <font>
      <b/>
      <sz val="10"/>
      <name val="Calibri"/>
      <family val="2"/>
    </font>
    <font>
      <sz val="11"/>
      <name val="Arial"/>
      <family val="2"/>
    </font>
    <font>
      <i/>
      <sz val="12"/>
      <name val="Arial"/>
      <family val="2"/>
    </font>
    <font>
      <sz val="12"/>
      <color indexed="8"/>
      <name val="Arial"/>
      <family val="2"/>
    </font>
    <font>
      <b/>
      <u/>
      <sz val="12"/>
      <name val="Arial"/>
      <family val="2"/>
    </font>
    <font>
      <sz val="12"/>
      <color indexed="8"/>
      <name val="Calibri"/>
      <family val="2"/>
    </font>
    <font>
      <sz val="12"/>
      <color indexed="28"/>
      <name val="Arial"/>
      <family val="2"/>
    </font>
    <font>
      <b/>
      <sz val="10"/>
      <color rgb="FF000000"/>
      <name val="Calibri"/>
      <family val="2"/>
      <charset val="1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indexed="63"/>
      <name val="Times New Roman"/>
      <family val="1"/>
    </font>
    <font>
      <b/>
      <sz val="9"/>
      <color indexed="63"/>
      <name val="Times New Roman"/>
      <family val="1"/>
    </font>
    <font>
      <b/>
      <u/>
      <sz val="10"/>
      <color indexed="63"/>
      <name val="Calibri"/>
      <family val="2"/>
    </font>
    <font>
      <b/>
      <sz val="11"/>
      <color indexed="63"/>
      <name val="Tahoma"/>
      <family val="2"/>
    </font>
    <font>
      <b/>
      <u/>
      <sz val="10"/>
      <color indexed="63"/>
      <name val="Tahoma"/>
      <family val="2"/>
    </font>
    <font>
      <b/>
      <sz val="10"/>
      <color indexed="63"/>
      <name val="Tahoma"/>
      <family val="2"/>
    </font>
    <font>
      <b/>
      <sz val="10"/>
      <color indexed="63"/>
      <name val="Calibri"/>
      <family val="2"/>
    </font>
    <font>
      <b/>
      <sz val="1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charset val="1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DEADA"/>
      </patternFill>
    </fill>
    <fill>
      <patternFill patternType="solid">
        <fgColor rgb="FFDDD9C3"/>
        <bgColor rgb="FFD9D9D9"/>
      </patternFill>
    </fill>
    <fill>
      <patternFill patternType="solid">
        <fgColor rgb="FFD7E4BD"/>
        <bgColor rgb="FFDDD9C3"/>
      </patternFill>
    </fill>
    <fill>
      <patternFill patternType="solid">
        <fgColor rgb="FFDCE6F2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8EB4E3"/>
        <bgColor rgb="FF9999FF"/>
      </patternFill>
    </fill>
    <fill>
      <patternFill patternType="solid">
        <fgColor rgb="FFC3D69B"/>
        <bgColor rgb="FFD7E4BD"/>
      </patternFill>
    </fill>
    <fill>
      <patternFill patternType="solid">
        <fgColor theme="4" tint="0.79998168889431442"/>
        <bgColor rgb="FFDDD9C3"/>
      </patternFill>
    </fill>
    <fill>
      <patternFill patternType="solid">
        <fgColor theme="4" tint="0.79998168889431442"/>
        <bgColor rgb="FFFDEADA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34"/>
      </patternFill>
    </fill>
  </fills>
  <borders count="4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/>
      <right/>
      <top style="double">
        <color indexed="24"/>
      </top>
      <bottom style="double">
        <color indexed="24"/>
      </bottom>
      <diagonal/>
    </border>
    <border>
      <left style="hair">
        <color indexed="24"/>
      </left>
      <right style="hair">
        <color indexed="24"/>
      </right>
      <top style="hair">
        <color indexed="24"/>
      </top>
      <bottom style="hair">
        <color indexed="24"/>
      </bottom>
      <diagonal/>
    </border>
    <border>
      <left style="thin">
        <color indexed="24"/>
      </left>
      <right/>
      <top style="thin">
        <color indexed="24"/>
      </top>
      <bottom style="thin">
        <color indexed="2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double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double">
        <color indexed="8"/>
      </right>
      <top/>
      <bottom/>
      <diagonal/>
    </border>
    <border>
      <left style="double">
        <color indexed="8"/>
      </left>
      <right/>
      <top/>
      <bottom/>
      <diagonal/>
    </border>
    <border>
      <left style="thin">
        <color indexed="8"/>
      </left>
      <right/>
      <top/>
      <bottom style="double">
        <color indexed="8"/>
      </bottom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20" fillId="0" borderId="0" applyBorder="0" applyProtection="0"/>
    <xf numFmtId="167" fontId="3" fillId="0" borderId="0" applyBorder="0" applyProtection="0"/>
    <xf numFmtId="0" fontId="8" fillId="0" borderId="0" applyBorder="0" applyProtection="0"/>
    <xf numFmtId="0" fontId="24" fillId="0" borderId="0" applyBorder="0" applyProtection="0"/>
    <xf numFmtId="9" fontId="3" fillId="0" borderId="0" applyFont="0" applyFill="0" applyBorder="0" applyAlignment="0" applyProtection="0"/>
    <xf numFmtId="0" fontId="25" fillId="0" borderId="0"/>
    <xf numFmtId="0" fontId="25" fillId="0" borderId="0"/>
  </cellStyleXfs>
  <cellXfs count="314">
    <xf numFmtId="0" fontId="0" fillId="0" borderId="0" xfId="0"/>
    <xf numFmtId="0" fontId="0" fillId="2" borderId="0" xfId="2" applyNumberFormat="1" applyFont="1" applyFill="1"/>
    <xf numFmtId="0" fontId="0" fillId="2" borderId="0" xfId="0" applyFont="1" applyFill="1"/>
    <xf numFmtId="164" fontId="4" fillId="0" borderId="0" xfId="2" applyNumberFormat="1" applyFont="1" applyBorder="1" applyProtection="1"/>
    <xf numFmtId="0" fontId="4" fillId="0" borderId="0" xfId="2" applyNumberFormat="1" applyFont="1" applyAlignment="1">
      <alignment vertical="center"/>
    </xf>
    <xf numFmtId="0" fontId="5" fillId="2" borderId="0" xfId="0" applyFont="1" applyFill="1" applyAlignment="1">
      <alignment horizontal="right"/>
    </xf>
    <xf numFmtId="164" fontId="4" fillId="0" borderId="1" xfId="2" applyNumberFormat="1" applyFont="1" applyBorder="1" applyProtection="1"/>
    <xf numFmtId="0" fontId="6" fillId="3" borderId="2" xfId="2" applyNumberFormat="1" applyFont="1" applyFill="1" applyBorder="1" applyAlignment="1">
      <alignment horizontal="center" vertical="center"/>
    </xf>
    <xf numFmtId="164" fontId="6" fillId="3" borderId="2" xfId="2" applyNumberFormat="1" applyFont="1" applyFill="1" applyBorder="1" applyAlignment="1" applyProtection="1">
      <alignment horizontal="center" vertical="center" wrapText="1"/>
    </xf>
    <xf numFmtId="164" fontId="6" fillId="3" borderId="2" xfId="2" applyNumberFormat="1" applyFont="1" applyFill="1" applyBorder="1" applyAlignment="1" applyProtection="1">
      <alignment horizontal="center" vertical="center"/>
    </xf>
    <xf numFmtId="0" fontId="0" fillId="2" borderId="3" xfId="0" applyFont="1" applyFill="1" applyBorder="1"/>
    <xf numFmtId="164" fontId="4" fillId="4" borderId="2" xfId="1" applyNumberFormat="1" applyFont="1" applyFill="1" applyBorder="1" applyAlignment="1" applyProtection="1">
      <alignment horizontal="center" vertical="center" wrapText="1"/>
    </xf>
    <xf numFmtId="0" fontId="4" fillId="5" borderId="4" xfId="2" applyNumberFormat="1" applyFont="1" applyFill="1" applyBorder="1" applyAlignment="1">
      <alignment horizontal="center" vertical="center"/>
    </xf>
    <xf numFmtId="164" fontId="4" fillId="6" borderId="4" xfId="2" applyNumberFormat="1" applyFont="1" applyFill="1" applyBorder="1" applyProtection="1"/>
    <xf numFmtId="164" fontId="4" fillId="5" borderId="4" xfId="2" applyNumberFormat="1" applyFont="1" applyFill="1" applyBorder="1" applyAlignment="1" applyProtection="1">
      <alignment horizontal="center" vertical="center"/>
    </xf>
    <xf numFmtId="0" fontId="7" fillId="7" borderId="2" xfId="2" applyNumberFormat="1" applyFont="1" applyFill="1" applyBorder="1" applyAlignment="1">
      <alignment horizontal="center" vertical="center"/>
    </xf>
    <xf numFmtId="0" fontId="0" fillId="0" borderId="3" xfId="2" applyNumberFormat="1" applyFont="1" applyBorder="1"/>
    <xf numFmtId="165" fontId="8" fillId="0" borderId="3" xfId="2" applyNumberFormat="1" applyFont="1" applyBorder="1" applyAlignment="1" applyProtection="1">
      <alignment horizontal="center" vertical="center"/>
    </xf>
    <xf numFmtId="165" fontId="0" fillId="0" borderId="3" xfId="2" applyNumberFormat="1" applyFont="1" applyBorder="1" applyAlignment="1" applyProtection="1">
      <alignment horizontal="center" vertical="center"/>
    </xf>
    <xf numFmtId="165" fontId="9" fillId="0" borderId="3" xfId="2" applyNumberFormat="1" applyFont="1" applyBorder="1" applyAlignment="1" applyProtection="1">
      <alignment horizontal="center" vertical="center"/>
    </xf>
    <xf numFmtId="164" fontId="3" fillId="0" borderId="3" xfId="2" applyNumberFormat="1" applyFont="1" applyBorder="1" applyProtection="1"/>
    <xf numFmtId="0" fontId="0" fillId="2" borderId="0" xfId="0" applyFill="1" applyAlignment="1">
      <alignment vertical="center"/>
    </xf>
    <xf numFmtId="0" fontId="0" fillId="2" borderId="3" xfId="0" applyFill="1" applyBorder="1" applyAlignment="1">
      <alignment vertical="center"/>
    </xf>
    <xf numFmtId="165" fontId="10" fillId="0" borderId="3" xfId="2" applyNumberFormat="1" applyFont="1" applyBorder="1" applyAlignment="1" applyProtection="1">
      <alignment horizontal="center" vertical="center"/>
    </xf>
    <xf numFmtId="49" fontId="11" fillId="0" borderId="3" xfId="2" applyNumberFormat="1" applyFont="1" applyBorder="1" applyAlignment="1">
      <alignment horizontal="left"/>
    </xf>
    <xf numFmtId="0" fontId="12" fillId="0" borderId="3" xfId="2" applyNumberFormat="1" applyFont="1" applyBorder="1" applyAlignment="1" applyProtection="1">
      <alignment vertical="center"/>
      <protection locked="0"/>
    </xf>
    <xf numFmtId="165" fontId="10" fillId="6" borderId="3" xfId="2" applyNumberFormat="1" applyFont="1" applyFill="1" applyBorder="1" applyAlignment="1" applyProtection="1">
      <alignment horizontal="center" vertical="center"/>
    </xf>
    <xf numFmtId="49" fontId="0" fillId="0" borderId="3" xfId="2" applyNumberFormat="1" applyFont="1" applyBorder="1" applyAlignment="1">
      <alignment horizontal="left"/>
    </xf>
    <xf numFmtId="0" fontId="13" fillId="0" borderId="3" xfId="2" applyNumberFormat="1" applyFont="1" applyBorder="1" applyAlignment="1" applyProtection="1">
      <alignment vertical="center"/>
      <protection locked="0"/>
    </xf>
    <xf numFmtId="0" fontId="0" fillId="0" borderId="4" xfId="2" applyNumberFormat="1" applyFont="1" applyBorder="1"/>
    <xf numFmtId="164" fontId="3" fillId="0" borderId="3" xfId="2" applyNumberFormat="1" applyFont="1" applyBorder="1" applyAlignment="1" applyProtection="1"/>
    <xf numFmtId="164" fontId="3" fillId="0" borderId="3" xfId="2" applyNumberFormat="1" applyFont="1" applyBorder="1" applyAlignment="1" applyProtection="1">
      <alignment horizontal="center"/>
    </xf>
    <xf numFmtId="165" fontId="12" fillId="0" borderId="2" xfId="2" applyNumberFormat="1" applyFont="1" applyBorder="1" applyAlignment="1" applyProtection="1">
      <alignment vertical="center" wrapText="1"/>
    </xf>
    <xf numFmtId="164" fontId="3" fillId="6" borderId="3" xfId="2" applyNumberFormat="1" applyFont="1" applyFill="1" applyBorder="1" applyAlignment="1" applyProtection="1">
      <alignment horizontal="center"/>
    </xf>
    <xf numFmtId="0" fontId="0" fillId="2" borderId="3" xfId="2" applyNumberFormat="1" applyFont="1" applyFill="1" applyBorder="1"/>
    <xf numFmtId="0" fontId="16" fillId="2" borderId="3" xfId="2" applyNumberFormat="1" applyFont="1" applyFill="1" applyBorder="1"/>
    <xf numFmtId="164" fontId="16" fillId="0" borderId="3" xfId="2" applyNumberFormat="1" applyFont="1" applyBorder="1" applyAlignment="1" applyProtection="1">
      <alignment horizontal="center"/>
    </xf>
    <xf numFmtId="0" fontId="0" fillId="8" borderId="3" xfId="2" applyNumberFormat="1" applyFont="1" applyFill="1" applyBorder="1"/>
    <xf numFmtId="0" fontId="0" fillId="0" borderId="3" xfId="0" applyBorder="1"/>
    <xf numFmtId="164" fontId="3" fillId="6" borderId="3" xfId="2" applyNumberFormat="1" applyFont="1" applyFill="1" applyBorder="1" applyProtection="1"/>
    <xf numFmtId="0" fontId="0" fillId="6" borderId="3" xfId="0" applyFill="1" applyBorder="1"/>
    <xf numFmtId="0" fontId="0" fillId="0" borderId="3" xfId="0" applyFont="1" applyBorder="1" applyAlignment="1">
      <alignment wrapText="1"/>
    </xf>
    <xf numFmtId="0" fontId="0" fillId="0" borderId="0" xfId="2" applyNumberFormat="1" applyFont="1"/>
    <xf numFmtId="0" fontId="0" fillId="0" borderId="3" xfId="2" applyNumberFormat="1" applyFont="1" applyBorder="1" applyAlignment="1"/>
    <xf numFmtId="0" fontId="0" fillId="0" borderId="0" xfId="2" applyNumberFormat="1" applyFont="1" applyBorder="1"/>
    <xf numFmtId="0" fontId="0" fillId="0" borderId="2" xfId="2" applyNumberFormat="1" applyFont="1" applyBorder="1"/>
    <xf numFmtId="165" fontId="12" fillId="0" borderId="3" xfId="2" applyNumberFormat="1" applyFont="1" applyBorder="1" applyAlignment="1" applyProtection="1">
      <alignment vertical="center" wrapText="1"/>
    </xf>
    <xf numFmtId="165" fontId="14" fillId="0" borderId="3" xfId="2" applyNumberFormat="1" applyFont="1" applyBorder="1" applyAlignment="1" applyProtection="1">
      <alignment vertical="center" wrapText="1"/>
    </xf>
    <xf numFmtId="0" fontId="0" fillId="0" borderId="2" xfId="0" applyFont="1" applyBorder="1" applyAlignment="1">
      <alignment wrapText="1"/>
    </xf>
    <xf numFmtId="165" fontId="15" fillId="0" borderId="3" xfId="2" applyNumberFormat="1" applyFont="1" applyBorder="1" applyAlignment="1" applyProtection="1">
      <alignment vertical="center" wrapText="1"/>
    </xf>
    <xf numFmtId="165" fontId="14" fillId="0" borderId="3" xfId="2" applyNumberFormat="1" applyFont="1" applyBorder="1" applyAlignment="1" applyProtection="1">
      <alignment vertical="center"/>
    </xf>
    <xf numFmtId="0" fontId="0" fillId="8" borderId="2" xfId="2" applyNumberFormat="1" applyFont="1" applyFill="1" applyBorder="1"/>
    <xf numFmtId="0" fontId="0" fillId="0" borderId="2" xfId="0" applyBorder="1"/>
    <xf numFmtId="0" fontId="0" fillId="0" borderId="5" xfId="2" applyNumberFormat="1" applyFont="1" applyBorder="1"/>
    <xf numFmtId="165" fontId="8" fillId="0" borderId="4" xfId="2" applyNumberFormat="1" applyFont="1" applyBorder="1" applyAlignment="1" applyProtection="1">
      <alignment horizontal="center" vertical="center"/>
    </xf>
    <xf numFmtId="165" fontId="14" fillId="0" borderId="3" xfId="2" applyNumberFormat="1" applyFont="1" applyBorder="1" applyAlignment="1" applyProtection="1">
      <alignment horizontal="center" vertical="center" wrapText="1"/>
    </xf>
    <xf numFmtId="165" fontId="12" fillId="0" borderId="3" xfId="2" applyNumberFormat="1" applyFont="1" applyBorder="1" applyAlignment="1" applyProtection="1">
      <alignment horizontal="center" vertical="center" wrapText="1"/>
    </xf>
    <xf numFmtId="0" fontId="3" fillId="0" borderId="3" xfId="3" applyFont="1" applyBorder="1"/>
    <xf numFmtId="0" fontId="0" fillId="2" borderId="4" xfId="2" applyNumberFormat="1" applyFont="1" applyFill="1" applyBorder="1"/>
    <xf numFmtId="0" fontId="0" fillId="2" borderId="0" xfId="2" applyNumberFormat="1" applyFont="1" applyFill="1" applyBorder="1"/>
    <xf numFmtId="0" fontId="0" fillId="0" borderId="0" xfId="0" applyBorder="1"/>
    <xf numFmtId="0" fontId="0" fillId="0" borderId="6" xfId="2" applyNumberFormat="1" applyFont="1" applyBorder="1" applyAlignment="1"/>
    <xf numFmtId="0" fontId="12" fillId="0" borderId="3" xfId="4" applyNumberFormat="1" applyFont="1" applyFill="1" applyBorder="1" applyAlignment="1" applyProtection="1">
      <alignment vertical="center"/>
      <protection locked="0"/>
    </xf>
    <xf numFmtId="165" fontId="14" fillId="6" borderId="3" xfId="2" applyNumberFormat="1" applyFont="1" applyFill="1" applyBorder="1" applyAlignment="1" applyProtection="1">
      <alignment vertical="center"/>
    </xf>
    <xf numFmtId="0" fontId="0" fillId="0" borderId="6" xfId="2" applyNumberFormat="1" applyFont="1" applyBorder="1"/>
    <xf numFmtId="0" fontId="0" fillId="2" borderId="3" xfId="0" applyFill="1" applyBorder="1" applyAlignment="1">
      <alignment horizontal="center" vertical="center"/>
    </xf>
    <xf numFmtId="164" fontId="4" fillId="4" borderId="2" xfId="1" applyNumberFormat="1" applyFont="1" applyFill="1" applyBorder="1" applyAlignment="1" applyProtection="1">
      <alignment horizontal="center" vertical="center"/>
    </xf>
    <xf numFmtId="164" fontId="4" fillId="9" borderId="2" xfId="1" applyNumberFormat="1" applyFont="1" applyFill="1" applyBorder="1" applyAlignment="1" applyProtection="1">
      <alignment horizontal="center" vertical="center" wrapText="1"/>
    </xf>
    <xf numFmtId="166" fontId="0" fillId="2" borderId="3" xfId="1" applyNumberFormat="1" applyFont="1" applyFill="1" applyBorder="1"/>
    <xf numFmtId="165" fontId="13" fillId="0" borderId="2" xfId="2" applyNumberFormat="1" applyFont="1" applyBorder="1" applyAlignment="1" applyProtection="1">
      <alignment vertical="center"/>
    </xf>
    <xf numFmtId="165" fontId="13" fillId="0" borderId="2" xfId="2" applyNumberFormat="1" applyFont="1" applyBorder="1" applyAlignment="1" applyProtection="1">
      <alignment vertical="center" wrapText="1"/>
    </xf>
    <xf numFmtId="0" fontId="16" fillId="2" borderId="5" xfId="2" applyNumberFormat="1" applyFont="1" applyFill="1" applyBorder="1"/>
    <xf numFmtId="164" fontId="16" fillId="0" borderId="4" xfId="2" applyNumberFormat="1" applyFont="1" applyBorder="1" applyAlignment="1" applyProtection="1">
      <alignment horizontal="center"/>
    </xf>
    <xf numFmtId="164" fontId="21" fillId="4" borderId="2" xfId="1" applyNumberFormat="1" applyFont="1" applyFill="1" applyBorder="1" applyAlignment="1" applyProtection="1">
      <alignment horizontal="center" vertical="center" wrapText="1"/>
    </xf>
    <xf numFmtId="166" fontId="0" fillId="2" borderId="3" xfId="0" applyNumberFormat="1" applyFont="1" applyFill="1" applyBorder="1"/>
    <xf numFmtId="164" fontId="0" fillId="2" borderId="3" xfId="0" applyNumberFormat="1" applyFont="1" applyFill="1" applyBorder="1"/>
    <xf numFmtId="166" fontId="0" fillId="10" borderId="3" xfId="1" applyNumberFormat="1" applyFont="1" applyFill="1" applyBorder="1"/>
    <xf numFmtId="165" fontId="14" fillId="11" borderId="3" xfId="2" applyNumberFormat="1" applyFont="1" applyFill="1" applyBorder="1" applyAlignment="1" applyProtection="1">
      <alignment vertical="center" wrapText="1"/>
    </xf>
    <xf numFmtId="0" fontId="0" fillId="11" borderId="3" xfId="2" applyNumberFormat="1" applyFont="1" applyFill="1" applyBorder="1"/>
    <xf numFmtId="0" fontId="0" fillId="11" borderId="3" xfId="0" applyFill="1" applyBorder="1"/>
    <xf numFmtId="165" fontId="14" fillId="11" borderId="3" xfId="2" applyNumberFormat="1" applyFont="1" applyFill="1" applyBorder="1" applyAlignment="1" applyProtection="1">
      <alignment vertical="center"/>
    </xf>
    <xf numFmtId="165" fontId="12" fillId="11" borderId="3" xfId="2" applyNumberFormat="1" applyFont="1" applyFill="1" applyBorder="1" applyAlignment="1" applyProtection="1">
      <alignment vertical="center" wrapText="1"/>
    </xf>
    <xf numFmtId="165" fontId="12" fillId="11" borderId="2" xfId="2" applyNumberFormat="1" applyFont="1" applyFill="1" applyBorder="1" applyAlignment="1" applyProtection="1">
      <alignment vertical="center" wrapText="1"/>
    </xf>
    <xf numFmtId="0" fontId="0" fillId="11" borderId="0" xfId="2" applyNumberFormat="1" applyFont="1" applyFill="1"/>
    <xf numFmtId="165" fontId="13" fillId="0" borderId="3" xfId="2" applyNumberFormat="1" applyFont="1" applyBorder="1" applyAlignment="1" applyProtection="1">
      <alignment vertical="center"/>
    </xf>
    <xf numFmtId="0" fontId="0" fillId="0" borderId="4" xfId="0" applyBorder="1"/>
    <xf numFmtId="0" fontId="0" fillId="8" borderId="0" xfId="2" applyNumberFormat="1" applyFont="1" applyFill="1" applyBorder="1"/>
    <xf numFmtId="49" fontId="0" fillId="0" borderId="2" xfId="2" applyNumberFormat="1" applyFont="1" applyBorder="1" applyAlignment="1">
      <alignment horizontal="left"/>
    </xf>
    <xf numFmtId="166" fontId="0" fillId="0" borderId="0" xfId="0" applyNumberFormat="1"/>
    <xf numFmtId="43" fontId="0" fillId="2" borderId="3" xfId="0" applyNumberFormat="1" applyFont="1" applyFill="1" applyBorder="1"/>
    <xf numFmtId="164" fontId="7" fillId="7" borderId="2" xfId="2" applyNumberFormat="1" applyFont="1" applyFill="1" applyBorder="1" applyAlignment="1">
      <alignment horizontal="center" vertical="center"/>
    </xf>
    <xf numFmtId="164" fontId="4" fillId="9" borderId="0" xfId="1" applyNumberFormat="1" applyFont="1" applyFill="1" applyBorder="1" applyAlignment="1" applyProtection="1">
      <alignment horizontal="center" vertical="center" wrapText="1"/>
    </xf>
    <xf numFmtId="0" fontId="0" fillId="0" borderId="7" xfId="2" applyNumberFormat="1" applyFont="1" applyBorder="1"/>
    <xf numFmtId="0" fontId="16" fillId="2" borderId="7" xfId="2" applyNumberFormat="1" applyFont="1" applyFill="1" applyBorder="1"/>
    <xf numFmtId="170" fontId="28" fillId="0" borderId="8" xfId="3" applyNumberFormat="1" applyFont="1" applyBorder="1" applyAlignment="1">
      <alignment vertical="center"/>
    </xf>
    <xf numFmtId="0" fontId="29" fillId="0" borderId="8" xfId="3" applyFont="1" applyBorder="1" applyAlignment="1">
      <alignment horizontal="center" vertical="center"/>
    </xf>
    <xf numFmtId="171" fontId="29" fillId="0" borderId="8" xfId="3" applyNumberFormat="1" applyFont="1" applyBorder="1" applyAlignment="1">
      <alignment horizontal="center" vertical="center"/>
    </xf>
    <xf numFmtId="170" fontId="28" fillId="0" borderId="0" xfId="3" applyNumberFormat="1" applyFont="1" applyAlignment="1">
      <alignment vertical="center"/>
    </xf>
    <xf numFmtId="165" fontId="3" fillId="0" borderId="0" xfId="3" applyNumberFormat="1"/>
    <xf numFmtId="165" fontId="31" fillId="0" borderId="0" xfId="3" applyNumberFormat="1" applyFont="1"/>
    <xf numFmtId="1" fontId="27" fillId="0" borderId="12" xfId="7" applyNumberFormat="1" applyFont="1" applyFill="1" applyBorder="1" applyAlignment="1" applyProtection="1">
      <alignment horizontal="center" vertical="center" wrapText="1"/>
    </xf>
    <xf numFmtId="0" fontId="0" fillId="0" borderId="0" xfId="0" applyNumberFormat="1"/>
    <xf numFmtId="169" fontId="30" fillId="0" borderId="0" xfId="0" applyNumberFormat="1" applyFont="1"/>
    <xf numFmtId="0" fontId="23" fillId="0" borderId="0" xfId="6" applyFont="1" applyBorder="1" applyAlignment="1" applyProtection="1">
      <alignment horizontal="left" vertical="center"/>
      <protection locked="0"/>
    </xf>
    <xf numFmtId="168" fontId="26" fillId="0" borderId="12" xfId="10" applyNumberFormat="1" applyFont="1" applyFill="1" applyBorder="1" applyAlignment="1" applyProtection="1">
      <alignment horizontal="left" vertical="center"/>
    </xf>
    <xf numFmtId="1" fontId="27" fillId="0" borderId="11" xfId="10" applyNumberFormat="1" applyFont="1" applyFill="1" applyBorder="1" applyAlignment="1" applyProtection="1">
      <alignment horizontal="center" vertical="center"/>
    </xf>
    <xf numFmtId="168" fontId="26" fillId="0" borderId="11" xfId="10" applyNumberFormat="1" applyFont="1" applyFill="1" applyBorder="1" applyAlignment="1" applyProtection="1">
      <alignment horizontal="center" vertical="center"/>
    </xf>
    <xf numFmtId="169" fontId="27" fillId="0" borderId="12" xfId="10" applyNumberFormat="1" applyFont="1" applyFill="1" applyBorder="1" applyAlignment="1" applyProtection="1">
      <alignment horizontal="center" vertical="center"/>
    </xf>
    <xf numFmtId="1" fontId="26" fillId="0" borderId="11" xfId="10" applyNumberFormat="1" applyFont="1" applyFill="1" applyBorder="1" applyAlignment="1" applyProtection="1">
      <alignment horizontal="center" vertical="center"/>
    </xf>
    <xf numFmtId="17" fontId="26" fillId="0" borderId="12" xfId="7" applyNumberFormat="1" applyFont="1" applyFill="1" applyBorder="1" applyAlignment="1" applyProtection="1">
      <alignment vertical="center" wrapText="1"/>
    </xf>
    <xf numFmtId="0" fontId="27" fillId="0" borderId="12" xfId="7" applyNumberFormat="1" applyFont="1" applyFill="1" applyBorder="1" applyAlignment="1" applyProtection="1">
      <alignment horizontal="center" vertical="center" wrapText="1"/>
    </xf>
    <xf numFmtId="169" fontId="30" fillId="0" borderId="10" xfId="0" applyNumberFormat="1" applyFont="1" applyBorder="1"/>
    <xf numFmtId="0" fontId="33" fillId="0" borderId="13" xfId="0" applyFont="1" applyFill="1" applyBorder="1"/>
    <xf numFmtId="0" fontId="34" fillId="0" borderId="14" xfId="0" applyFont="1" applyFill="1" applyBorder="1" applyAlignment="1">
      <alignment horizontal="left"/>
    </xf>
    <xf numFmtId="0" fontId="34" fillId="0" borderId="14" xfId="0" applyFont="1" applyFill="1" applyBorder="1" applyAlignment="1">
      <alignment horizontal="center"/>
    </xf>
    <xf numFmtId="0" fontId="35" fillId="0" borderId="14" xfId="0" applyFont="1" applyFill="1" applyBorder="1" applyAlignment="1">
      <alignment horizontal="center"/>
    </xf>
    <xf numFmtId="0" fontId="36" fillId="0" borderId="14" xfId="0" applyFont="1" applyFill="1" applyBorder="1"/>
    <xf numFmtId="0" fontId="36" fillId="0" borderId="15" xfId="0" applyFont="1" applyFill="1" applyBorder="1"/>
    <xf numFmtId="0" fontId="33" fillId="0" borderId="16" xfId="0" applyFont="1" applyFill="1" applyBorder="1"/>
    <xf numFmtId="0" fontId="34" fillId="0" borderId="17" xfId="0" applyFont="1" applyFill="1" applyBorder="1" applyAlignment="1"/>
    <xf numFmtId="0" fontId="34" fillId="0" borderId="17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6" fillId="0" borderId="17" xfId="0" applyFont="1" applyFill="1" applyBorder="1"/>
    <xf numFmtId="0" fontId="36" fillId="0" borderId="18" xfId="0" applyFont="1" applyFill="1" applyBorder="1"/>
    <xf numFmtId="0" fontId="34" fillId="0" borderId="0" xfId="0" applyFont="1" applyFill="1" applyBorder="1"/>
    <xf numFmtId="0" fontId="32" fillId="0" borderId="19" xfId="0" applyFont="1" applyBorder="1"/>
    <xf numFmtId="0" fontId="32" fillId="0" borderId="19" xfId="0" applyFont="1" applyBorder="1" applyAlignment="1">
      <alignment horizontal="center"/>
    </xf>
    <xf numFmtId="0" fontId="37" fillId="3" borderId="19" xfId="2" applyNumberFormat="1" applyFont="1" applyFill="1" applyBorder="1" applyAlignment="1">
      <alignment horizontal="center" vertical="center"/>
    </xf>
    <xf numFmtId="0" fontId="32" fillId="0" borderId="19" xfId="0" applyFont="1" applyBorder="1" applyAlignment="1">
      <alignment wrapText="1"/>
    </xf>
    <xf numFmtId="0" fontId="0" fillId="0" borderId="19" xfId="0" applyBorder="1"/>
    <xf numFmtId="0" fontId="34" fillId="12" borderId="19" xfId="0" applyNumberFormat="1" applyFont="1" applyFill="1" applyBorder="1" applyAlignment="1">
      <alignment horizontal="right"/>
    </xf>
    <xf numFmtId="0" fontId="33" fillId="0" borderId="0" xfId="0" applyFont="1" applyFill="1" applyBorder="1" applyAlignment="1">
      <alignment horizontal="center"/>
    </xf>
    <xf numFmtId="0" fontId="33" fillId="0" borderId="21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40" fillId="0" borderId="22" xfId="0" applyFont="1" applyFill="1" applyBorder="1" applyAlignment="1">
      <alignment horizontal="center"/>
    </xf>
    <xf numFmtId="0" fontId="33" fillId="0" borderId="23" xfId="0" applyFont="1" applyFill="1" applyBorder="1" applyAlignment="1">
      <alignment horizontal="center"/>
    </xf>
    <xf numFmtId="0" fontId="33" fillId="0" borderId="0" xfId="0" applyFont="1" applyFill="1" applyBorder="1"/>
    <xf numFmtId="170" fontId="33" fillId="0" borderId="21" xfId="0" applyNumberFormat="1" applyFont="1" applyFill="1" applyBorder="1"/>
    <xf numFmtId="170" fontId="33" fillId="0" borderId="0" xfId="0" applyNumberFormat="1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22" xfId="0" applyFont="1" applyFill="1" applyBorder="1"/>
    <xf numFmtId="0" fontId="33" fillId="0" borderId="21" xfId="0" applyFont="1" applyFill="1" applyBorder="1"/>
    <xf numFmtId="0" fontId="33" fillId="0" borderId="23" xfId="0" applyFont="1" applyFill="1" applyBorder="1"/>
    <xf numFmtId="0" fontId="38" fillId="0" borderId="0" xfId="0" applyFont="1" applyFill="1" applyBorder="1" applyAlignment="1">
      <alignment horizontal="center"/>
    </xf>
    <xf numFmtId="0" fontId="38" fillId="0" borderId="0" xfId="0" applyFont="1" applyFill="1" applyBorder="1"/>
    <xf numFmtId="0" fontId="0" fillId="0" borderId="21" xfId="0" applyBorder="1"/>
    <xf numFmtId="0" fontId="0" fillId="0" borderId="27" xfId="0" applyBorder="1"/>
    <xf numFmtId="0" fontId="0" fillId="0" borderId="0" xfId="0" applyFill="1"/>
    <xf numFmtId="0" fontId="0" fillId="0" borderId="19" xfId="0" applyBorder="1" applyAlignment="1">
      <alignment horizontal="center" wrapText="1"/>
    </xf>
    <xf numFmtId="0" fontId="0" fillId="0" borderId="19" xfId="0" applyFill="1" applyBorder="1"/>
    <xf numFmtId="0" fontId="33" fillId="0" borderId="22" xfId="0" applyFont="1" applyFill="1" applyBorder="1" applyAlignment="1">
      <alignment horizontal="center"/>
    </xf>
    <xf numFmtId="164" fontId="42" fillId="13" borderId="28" xfId="5" applyNumberFormat="1" applyFont="1" applyFill="1" applyBorder="1" applyAlignment="1" applyProtection="1">
      <alignment horizontal="right" vertical="center"/>
    </xf>
    <xf numFmtId="0" fontId="0" fillId="14" borderId="19" xfId="0" applyFill="1" applyBorder="1"/>
    <xf numFmtId="38" fontId="43" fillId="0" borderId="11" xfId="9" applyNumberFormat="1" applyFont="1" applyBorder="1" applyAlignment="1">
      <alignment horizontal="center"/>
    </xf>
    <xf numFmtId="164" fontId="44" fillId="4" borderId="2" xfId="1" applyNumberFormat="1" applyFont="1" applyFill="1" applyBorder="1" applyAlignment="1" applyProtection="1">
      <alignment horizontal="center" vertical="center" wrapText="1"/>
    </xf>
    <xf numFmtId="164" fontId="44" fillId="9" borderId="0" xfId="1" applyNumberFormat="1" applyFont="1" applyFill="1" applyBorder="1" applyAlignment="1" applyProtection="1">
      <alignment horizontal="center" vertical="center" wrapText="1"/>
    </xf>
    <xf numFmtId="166" fontId="0" fillId="10" borderId="19" xfId="1" applyNumberFormat="1" applyFont="1" applyFill="1" applyBorder="1"/>
    <xf numFmtId="38" fontId="43" fillId="0" borderId="19" xfId="9" applyNumberFormat="1" applyFont="1" applyBorder="1" applyAlignment="1">
      <alignment horizontal="center"/>
    </xf>
    <xf numFmtId="15" fontId="47" fillId="0" borderId="10" xfId="9" applyNumberFormat="1" applyFont="1" applyBorder="1" applyAlignment="1">
      <alignment horizontal="center"/>
    </xf>
    <xf numFmtId="15" fontId="48" fillId="15" borderId="10" xfId="9" applyNumberFormat="1" applyFont="1" applyFill="1" applyBorder="1" applyAlignment="1">
      <alignment horizontal="center"/>
    </xf>
    <xf numFmtId="0" fontId="49" fillId="0" borderId="0" xfId="9" applyFont="1" applyAlignment="1">
      <alignment horizontal="left"/>
    </xf>
    <xf numFmtId="164" fontId="0" fillId="0" borderId="0" xfId="0" applyNumberFormat="1"/>
    <xf numFmtId="0" fontId="0" fillId="2" borderId="32" xfId="0" applyFill="1" applyBorder="1" applyAlignment="1">
      <alignment vertical="center"/>
    </xf>
    <xf numFmtId="0" fontId="0" fillId="2" borderId="32" xfId="0" applyFont="1" applyFill="1" applyBorder="1"/>
    <xf numFmtId="0" fontId="0" fillId="0" borderId="32" xfId="0" applyBorder="1"/>
    <xf numFmtId="0" fontId="50" fillId="0" borderId="0" xfId="9" applyFont="1" applyAlignment="1">
      <alignment horizontal="left" vertical="center"/>
    </xf>
    <xf numFmtId="0" fontId="51" fillId="0" borderId="0" xfId="9" applyFont="1" applyAlignment="1">
      <alignment horizontal="left" vertical="center"/>
    </xf>
    <xf numFmtId="0" fontId="52" fillId="0" borderId="0" xfId="9" applyFont="1" applyAlignment="1">
      <alignment horizontal="left" vertical="center"/>
    </xf>
    <xf numFmtId="0" fontId="53" fillId="0" borderId="0" xfId="9" applyFont="1" applyAlignment="1">
      <alignment horizontal="left"/>
    </xf>
    <xf numFmtId="0" fontId="0" fillId="0" borderId="19" xfId="0" applyBorder="1" applyAlignment="1">
      <alignment horizontal="center"/>
    </xf>
    <xf numFmtId="0" fontId="32" fillId="0" borderId="19" xfId="0" applyFont="1" applyBorder="1" applyAlignment="1">
      <alignment horizontal="center"/>
    </xf>
    <xf numFmtId="0" fontId="29" fillId="0" borderId="12" xfId="3" applyFont="1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32" fillId="0" borderId="0" xfId="0" applyFont="1" applyBorder="1"/>
    <xf numFmtId="0" fontId="0" fillId="0" borderId="33" xfId="0" applyBorder="1"/>
    <xf numFmtId="0" fontId="34" fillId="0" borderId="19" xfId="0" applyNumberFormat="1" applyFont="1" applyFill="1" applyBorder="1" applyAlignment="1">
      <alignment horizontal="right"/>
    </xf>
    <xf numFmtId="164" fontId="42" fillId="13" borderId="36" xfId="5" applyNumberFormat="1" applyFont="1" applyFill="1" applyBorder="1" applyAlignment="1" applyProtection="1">
      <alignment horizontal="right" vertical="center"/>
    </xf>
    <xf numFmtId="38" fontId="43" fillId="0" borderId="35" xfId="9" applyNumberFormat="1" applyFont="1" applyBorder="1" applyAlignment="1">
      <alignment horizontal="center"/>
    </xf>
    <xf numFmtId="0" fontId="32" fillId="14" borderId="19" xfId="0" applyFont="1" applyFill="1" applyBorder="1"/>
    <xf numFmtId="164" fontId="42" fillId="13" borderId="37" xfId="5" applyNumberFormat="1" applyFont="1" applyFill="1" applyBorder="1" applyAlignment="1" applyProtection="1">
      <alignment horizontal="right" vertical="center"/>
    </xf>
    <xf numFmtId="38" fontId="43" fillId="0" borderId="33" xfId="9" applyNumberFormat="1" applyFont="1" applyBorder="1" applyAlignment="1">
      <alignment horizontal="center"/>
    </xf>
    <xf numFmtId="164" fontId="0" fillId="0" borderId="19" xfId="0" applyNumberFormat="1" applyBorder="1"/>
    <xf numFmtId="164" fontId="42" fillId="13" borderId="38" xfId="5" applyNumberFormat="1" applyFont="1" applyFill="1" applyBorder="1" applyAlignment="1" applyProtection="1">
      <alignment horizontal="right" vertical="center"/>
    </xf>
    <xf numFmtId="164" fontId="42" fillId="13" borderId="39" xfId="5" applyNumberFormat="1" applyFont="1" applyFill="1" applyBorder="1" applyAlignment="1" applyProtection="1">
      <alignment horizontal="right" vertical="center"/>
    </xf>
    <xf numFmtId="164" fontId="42" fillId="13" borderId="40" xfId="5" applyNumberFormat="1" applyFont="1" applyFill="1" applyBorder="1" applyAlignment="1" applyProtection="1">
      <alignment horizontal="right" vertical="center"/>
    </xf>
    <xf numFmtId="0" fontId="0" fillId="0" borderId="19" xfId="2" applyNumberFormat="1" applyFont="1" applyBorder="1"/>
    <xf numFmtId="0" fontId="12" fillId="0" borderId="19" xfId="2" applyNumberFormat="1" applyFont="1" applyBorder="1" applyAlignment="1" applyProtection="1">
      <alignment vertical="center"/>
      <protection locked="0"/>
    </xf>
    <xf numFmtId="0" fontId="0" fillId="2" borderId="19" xfId="2" applyNumberFormat="1" applyFont="1" applyFill="1" applyBorder="1"/>
    <xf numFmtId="0" fontId="32" fillId="0" borderId="0" xfId="0" applyFont="1"/>
    <xf numFmtId="3" fontId="0" fillId="0" borderId="0" xfId="0" applyNumberFormat="1"/>
    <xf numFmtId="0" fontId="0" fillId="2" borderId="0" xfId="0" applyFont="1" applyFill="1" applyBorder="1"/>
    <xf numFmtId="0" fontId="32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2" fontId="34" fillId="12" borderId="19" xfId="0" applyNumberFormat="1" applyFont="1" applyFill="1" applyBorder="1" applyAlignment="1">
      <alignment horizontal="right"/>
    </xf>
    <xf numFmtId="2" fontId="0" fillId="0" borderId="19" xfId="0" applyNumberFormat="1" applyBorder="1"/>
    <xf numFmtId="4" fontId="0" fillId="0" borderId="19" xfId="0" applyNumberFormat="1" applyBorder="1"/>
    <xf numFmtId="4" fontId="34" fillId="12" borderId="19" xfId="0" applyNumberFormat="1" applyFont="1" applyFill="1" applyBorder="1" applyAlignment="1">
      <alignment horizontal="right"/>
    </xf>
    <xf numFmtId="0" fontId="0" fillId="0" borderId="19" xfId="0" applyBorder="1" applyAlignment="1">
      <alignment horizontal="center"/>
    </xf>
    <xf numFmtId="0" fontId="32" fillId="0" borderId="19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/>
    </xf>
    <xf numFmtId="3" fontId="32" fillId="0" borderId="19" xfId="0" applyNumberFormat="1" applyFont="1" applyBorder="1"/>
    <xf numFmtId="0" fontId="32" fillId="0" borderId="19" xfId="0" applyFont="1" applyFill="1" applyBorder="1"/>
    <xf numFmtId="1" fontId="34" fillId="12" borderId="19" xfId="0" applyNumberFormat="1" applyFont="1" applyFill="1" applyBorder="1" applyAlignment="1">
      <alignment horizontal="right"/>
    </xf>
    <xf numFmtId="0" fontId="32" fillId="0" borderId="19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/>
    </xf>
    <xf numFmtId="3" fontId="0" fillId="0" borderId="19" xfId="0" applyNumberFormat="1" applyBorder="1"/>
    <xf numFmtId="3" fontId="0" fillId="0" borderId="3" xfId="2" applyNumberFormat="1" applyFont="1" applyBorder="1"/>
    <xf numFmtId="164" fontId="42" fillId="13" borderId="27" xfId="5" applyNumberFormat="1" applyFont="1" applyFill="1" applyBorder="1" applyAlignment="1" applyProtection="1">
      <alignment horizontal="right" vertical="center"/>
    </xf>
    <xf numFmtId="164" fontId="42" fillId="13" borderId="41" xfId="5" applyNumberFormat="1" applyFont="1" applyFill="1" applyBorder="1" applyAlignment="1" applyProtection="1">
      <alignment horizontal="right" vertical="center"/>
    </xf>
    <xf numFmtId="164" fontId="42" fillId="13" borderId="42" xfId="5" applyNumberFormat="1" applyFont="1" applyFill="1" applyBorder="1" applyAlignment="1" applyProtection="1">
      <alignment horizontal="right" vertical="center"/>
    </xf>
    <xf numFmtId="164" fontId="0" fillId="0" borderId="29" xfId="0" applyNumberFormat="1" applyBorder="1"/>
    <xf numFmtId="3" fontId="42" fillId="13" borderId="19" xfId="5" applyNumberFormat="1" applyFont="1" applyFill="1" applyBorder="1" applyAlignment="1" applyProtection="1">
      <alignment horizontal="right" vertical="center"/>
    </xf>
    <xf numFmtId="0" fontId="32" fillId="0" borderId="19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/>
    </xf>
    <xf numFmtId="0" fontId="7" fillId="7" borderId="33" xfId="2" applyNumberFormat="1" applyFont="1" applyFill="1" applyBorder="1" applyAlignment="1">
      <alignment horizontal="center" vertical="center"/>
    </xf>
    <xf numFmtId="49" fontId="56" fillId="0" borderId="3" xfId="2" applyNumberFormat="1" applyFont="1" applyBorder="1" applyAlignment="1">
      <alignment horizontal="left"/>
    </xf>
    <xf numFmtId="0" fontId="34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36" fillId="0" borderId="0" xfId="0" applyFont="1" applyFill="1" applyBorder="1"/>
    <xf numFmtId="0" fontId="34" fillId="0" borderId="0" xfId="0" applyFont="1" applyFill="1" applyBorder="1" applyAlignment="1"/>
    <xf numFmtId="0" fontId="12" fillId="0" borderId="0" xfId="4" applyNumberFormat="1" applyFont="1" applyFill="1" applyBorder="1" applyAlignment="1" applyProtection="1">
      <alignment vertical="center"/>
      <protection locked="0"/>
    </xf>
    <xf numFmtId="0" fontId="34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32" fillId="0" borderId="0" xfId="0" applyFont="1" applyFill="1" applyBorder="1"/>
    <xf numFmtId="170" fontId="33" fillId="0" borderId="0" xfId="0" applyNumberFormat="1" applyFont="1" applyFill="1" applyBorder="1"/>
    <xf numFmtId="0" fontId="32" fillId="0" borderId="0" xfId="0" applyFont="1" applyFill="1" applyBorder="1" applyAlignment="1">
      <alignment horizontal="center"/>
    </xf>
    <xf numFmtId="0" fontId="37" fillId="0" borderId="0" xfId="2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wrapText="1"/>
    </xf>
    <xf numFmtId="0" fontId="0" fillId="0" borderId="0" xfId="2" applyNumberFormat="1" applyFont="1" applyFill="1" applyBorder="1"/>
    <xf numFmtId="165" fontId="14" fillId="0" borderId="0" xfId="2" applyNumberFormat="1" applyFont="1" applyFill="1" applyBorder="1" applyAlignment="1" applyProtection="1">
      <alignment vertical="center" wrapText="1"/>
    </xf>
    <xf numFmtId="2" fontId="34" fillId="0" borderId="0" xfId="0" applyNumberFormat="1" applyFont="1" applyFill="1" applyBorder="1" applyAlignment="1">
      <alignment horizontal="right"/>
    </xf>
    <xf numFmtId="2" fontId="0" fillId="0" borderId="0" xfId="0" applyNumberFormat="1" applyFill="1" applyBorder="1"/>
    <xf numFmtId="0" fontId="0" fillId="0" borderId="0" xfId="2" applyNumberFormat="1" applyFont="1" applyFill="1" applyBorder="1" applyAlignment="1"/>
    <xf numFmtId="49" fontId="11" fillId="0" borderId="0" xfId="2" applyNumberFormat="1" applyFont="1" applyFill="1" applyBorder="1" applyAlignment="1">
      <alignment horizontal="left"/>
    </xf>
    <xf numFmtId="165" fontId="15" fillId="0" borderId="0" xfId="2" applyNumberFormat="1" applyFont="1" applyFill="1" applyBorder="1" applyAlignment="1" applyProtection="1">
      <alignment vertical="center" wrapText="1"/>
    </xf>
    <xf numFmtId="165" fontId="12" fillId="0" borderId="0" xfId="2" applyNumberFormat="1" applyFont="1" applyFill="1" applyBorder="1" applyAlignment="1" applyProtection="1">
      <alignment vertical="center" wrapText="1"/>
    </xf>
    <xf numFmtId="49" fontId="56" fillId="0" borderId="0" xfId="2" applyNumberFormat="1" applyFont="1" applyFill="1" applyBorder="1" applyAlignment="1">
      <alignment horizontal="left"/>
    </xf>
    <xf numFmtId="3" fontId="32" fillId="0" borderId="0" xfId="0" applyNumberFormat="1" applyFont="1" applyFill="1" applyBorder="1"/>
    <xf numFmtId="1" fontId="34" fillId="0" borderId="0" xfId="0" applyNumberFormat="1" applyFont="1" applyFill="1" applyBorder="1" applyAlignment="1">
      <alignment horizontal="right"/>
    </xf>
    <xf numFmtId="4" fontId="0" fillId="0" borderId="0" xfId="0" applyNumberFormat="1" applyFill="1" applyBorder="1"/>
    <xf numFmtId="4" fontId="34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3" fillId="0" borderId="9" xfId="3" applyFill="1" applyBorder="1" applyAlignment="1">
      <alignment horizontal="center"/>
    </xf>
    <xf numFmtId="0" fontId="3" fillId="0" borderId="9" xfId="3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33" fillId="0" borderId="17" xfId="0" applyFont="1" applyFill="1" applyBorder="1" applyAlignment="1">
      <alignment horizontal="center"/>
    </xf>
    <xf numFmtId="0" fontId="33" fillId="0" borderId="16" xfId="0" applyFont="1" applyFill="1" applyBorder="1" applyAlignment="1">
      <alignment horizontal="center"/>
    </xf>
    <xf numFmtId="0" fontId="33" fillId="0" borderId="25" xfId="0" applyFont="1" applyFill="1" applyBorder="1" applyAlignment="1">
      <alignment horizontal="center"/>
    </xf>
    <xf numFmtId="0" fontId="33" fillId="0" borderId="26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4" fontId="34" fillId="0" borderId="0" xfId="0" applyNumberFormat="1" applyFont="1" applyFill="1" applyBorder="1" applyAlignment="1">
      <alignment horizontal="center"/>
    </xf>
    <xf numFmtId="172" fontId="54" fillId="0" borderId="19" xfId="0" applyNumberFormat="1" applyFont="1" applyFill="1" applyBorder="1" applyAlignment="1">
      <alignment horizontal="center"/>
    </xf>
    <xf numFmtId="172" fontId="38" fillId="0" borderId="19" xfId="0" applyNumberFormat="1" applyFont="1" applyFill="1" applyBorder="1" applyAlignment="1">
      <alignment horizontal="center"/>
    </xf>
    <xf numFmtId="172" fontId="38" fillId="0" borderId="0" xfId="0" applyNumberFormat="1" applyFont="1" applyFill="1" applyBorder="1" applyAlignment="1">
      <alignment horizontal="center"/>
    </xf>
    <xf numFmtId="0" fontId="33" fillId="0" borderId="2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1" fillId="0" borderId="24" xfId="0" applyFont="1" applyFill="1" applyBorder="1" applyAlignment="1">
      <alignment horizontal="center"/>
    </xf>
    <xf numFmtId="170" fontId="41" fillId="0" borderId="21" xfId="0" applyNumberFormat="1" applyFont="1" applyFill="1" applyBorder="1" applyAlignment="1">
      <alignment horizontal="center"/>
    </xf>
    <xf numFmtId="0" fontId="41" fillId="0" borderId="20" xfId="0" applyFont="1" applyFill="1" applyBorder="1" applyAlignment="1">
      <alignment horizontal="center"/>
    </xf>
    <xf numFmtId="170" fontId="41" fillId="0" borderId="0" xfId="0" applyNumberFormat="1" applyFont="1" applyFill="1" applyBorder="1" applyAlignment="1">
      <alignment horizontal="center"/>
    </xf>
    <xf numFmtId="0" fontId="32" fillId="0" borderId="19" xfId="0" applyFont="1" applyBorder="1" applyAlignment="1">
      <alignment horizontal="center" wrapText="1"/>
    </xf>
    <xf numFmtId="0" fontId="32" fillId="0" borderId="29" xfId="0" applyFont="1" applyBorder="1" applyAlignment="1">
      <alignment horizontal="center" wrapText="1"/>
    </xf>
    <xf numFmtId="0" fontId="32" fillId="0" borderId="30" xfId="0" applyFont="1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32" fillId="0" borderId="0" xfId="0" applyFont="1" applyFill="1" applyBorder="1" applyAlignment="1">
      <alignment horizontal="center" wrapText="1"/>
    </xf>
    <xf numFmtId="0" fontId="46" fillId="0" borderId="29" xfId="0" applyFont="1" applyBorder="1" applyAlignment="1">
      <alignment horizontal="center" wrapText="1"/>
    </xf>
    <xf numFmtId="0" fontId="46" fillId="0" borderId="31" xfId="0" applyFont="1" applyBorder="1" applyAlignment="1">
      <alignment horizontal="center" wrapText="1"/>
    </xf>
    <xf numFmtId="0" fontId="46" fillId="0" borderId="30" xfId="0" applyFont="1" applyBorder="1" applyAlignment="1">
      <alignment horizontal="center" wrapText="1"/>
    </xf>
    <xf numFmtId="3" fontId="32" fillId="0" borderId="29" xfId="0" applyNumberFormat="1" applyFont="1" applyBorder="1" applyAlignment="1">
      <alignment horizontal="center"/>
    </xf>
    <xf numFmtId="3" fontId="32" fillId="0" borderId="31" xfId="0" applyNumberFormat="1" applyFont="1" applyBorder="1" applyAlignment="1">
      <alignment horizontal="center"/>
    </xf>
    <xf numFmtId="3" fontId="32" fillId="0" borderId="30" xfId="0" applyNumberFormat="1" applyFont="1" applyBorder="1" applyAlignment="1">
      <alignment horizontal="center"/>
    </xf>
    <xf numFmtId="4" fontId="34" fillId="12" borderId="29" xfId="0" applyNumberFormat="1" applyFont="1" applyFill="1" applyBorder="1" applyAlignment="1">
      <alignment horizontal="center"/>
    </xf>
    <xf numFmtId="4" fontId="34" fillId="12" borderId="30" xfId="0" applyNumberFormat="1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 wrapText="1"/>
    </xf>
    <xf numFmtId="2" fontId="34" fillId="0" borderId="0" xfId="0" applyNumberFormat="1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0" fontId="32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2" fillId="0" borderId="19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55" fillId="0" borderId="33" xfId="0" applyFont="1" applyBorder="1" applyAlignment="1">
      <alignment horizontal="center" vertical="center" wrapText="1"/>
    </xf>
    <xf numFmtId="0" fontId="55" fillId="0" borderId="34" xfId="0" applyFont="1" applyBorder="1" applyAlignment="1">
      <alignment horizontal="center" vertical="center" wrapText="1"/>
    </xf>
    <xf numFmtId="0" fontId="55" fillId="0" borderId="35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45" fillId="0" borderId="19" xfId="0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top" wrapText="1"/>
    </xf>
    <xf numFmtId="0" fontId="0" fillId="0" borderId="34" xfId="0" applyBorder="1" applyAlignment="1">
      <alignment horizontal="center" vertical="top" wrapText="1"/>
    </xf>
    <xf numFmtId="0" fontId="0" fillId="0" borderId="35" xfId="0" applyBorder="1" applyAlignment="1">
      <alignment horizontal="center" vertical="top" wrapText="1"/>
    </xf>
    <xf numFmtId="0" fontId="32" fillId="0" borderId="14" xfId="0" applyFont="1" applyFill="1" applyBorder="1" applyAlignment="1">
      <alignment horizontal="center"/>
    </xf>
    <xf numFmtId="0" fontId="32" fillId="0" borderId="29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29" xfId="0" applyFont="1" applyBorder="1" applyAlignment="1">
      <alignment horizontal="center"/>
    </xf>
    <xf numFmtId="0" fontId="32" fillId="0" borderId="31" xfId="0" applyFont="1" applyBorder="1" applyAlignment="1">
      <alignment horizontal="center"/>
    </xf>
    <xf numFmtId="0" fontId="32" fillId="0" borderId="30" xfId="0" applyFont="1" applyBorder="1" applyAlignment="1">
      <alignment horizontal="center"/>
    </xf>
    <xf numFmtId="2" fontId="34" fillId="12" borderId="29" xfId="0" applyNumberFormat="1" applyFont="1" applyFill="1" applyBorder="1" applyAlignment="1">
      <alignment horizontal="center"/>
    </xf>
    <xf numFmtId="2" fontId="34" fillId="12" borderId="30" xfId="0" applyNumberFormat="1" applyFont="1" applyFill="1" applyBorder="1" applyAlignment="1">
      <alignment horizont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9" xfId="0" applyBorder="1" applyAlignment="1">
      <alignment horizontal="center" wrapText="1"/>
    </xf>
    <xf numFmtId="0" fontId="0" fillId="0" borderId="31" xfId="0" applyBorder="1" applyAlignment="1">
      <alignment horizontal="center" wrapText="1"/>
    </xf>
    <xf numFmtId="0" fontId="0" fillId="0" borderId="30" xfId="0" applyBorder="1" applyAlignment="1">
      <alignment horizontal="center" wrapText="1"/>
    </xf>
    <xf numFmtId="0" fontId="0" fillId="0" borderId="3" xfId="0" applyBorder="1" applyAlignment="1">
      <alignment wrapText="1"/>
    </xf>
  </cellXfs>
  <cellStyles count="11">
    <cellStyle name="Comma" xfId="1" builtinId="3"/>
    <cellStyle name="Comma 2" xfId="5"/>
    <cellStyle name="Excel Built-in Explanatory Text" xfId="7"/>
    <cellStyle name="Excel Built-in Explanatory Text 3" xfId="4"/>
    <cellStyle name="Excel Built-in Normal" xfId="9"/>
    <cellStyle name="Explanatory Text" xfId="2" builtinId="53"/>
    <cellStyle name="Explanatory Text 2" xfId="6"/>
    <cellStyle name="Normal" xfId="0" builtinId="0"/>
    <cellStyle name="Normal 2" xfId="3"/>
    <cellStyle name="Percent 2" xfId="8"/>
    <cellStyle name="TableStyleLight1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PPI~4\AppData\Local\Temp\2\DYN6AFE.tm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Y\3%20PPC\REZA\TITIP\STOCK%2019%20-%2028%20FEB%2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1"/>
      <sheetName val="Sheet3"/>
    </sheetNames>
    <sheetDataSet>
      <sheetData sheetId="0">
        <row r="3">
          <cell r="A3" t="str">
            <v>Row Labels</v>
          </cell>
          <cell r="B3" t="str">
            <v>Sum of Physical inventory</v>
          </cell>
        </row>
        <row r="4">
          <cell r="A4" t="str">
            <v>ACHIVA BLACK</v>
          </cell>
          <cell r="B4">
            <v>0</v>
          </cell>
        </row>
        <row r="5">
          <cell r="A5" t="str">
            <v>ACHIVA GREY</v>
          </cell>
          <cell r="B5">
            <v>0</v>
          </cell>
        </row>
        <row r="6">
          <cell r="A6" t="str">
            <v>ACTIVO C - BLACK</v>
          </cell>
          <cell r="B6">
            <v>5</v>
          </cell>
        </row>
        <row r="7">
          <cell r="A7" t="str">
            <v>ACTIVO C - BLUE</v>
          </cell>
          <cell r="B7">
            <v>4</v>
          </cell>
        </row>
        <row r="8">
          <cell r="A8" t="str">
            <v>ACTIVO C - GREEN</v>
          </cell>
          <cell r="B8">
            <v>10</v>
          </cell>
        </row>
        <row r="9">
          <cell r="A9" t="str">
            <v>ACTIVO C - ORANGE</v>
          </cell>
          <cell r="B9">
            <v>0</v>
          </cell>
        </row>
        <row r="10">
          <cell r="A10" t="str">
            <v>ACTIVO SWC - BLACK</v>
          </cell>
          <cell r="B10">
            <v>16</v>
          </cell>
        </row>
        <row r="11">
          <cell r="A11" t="str">
            <v>ACTIVO SWC - BLUE (GS 1795 A BLUE)</v>
          </cell>
          <cell r="B11">
            <v>2</v>
          </cell>
        </row>
        <row r="12">
          <cell r="A12" t="str">
            <v>ACTIVO SWC - GREEN</v>
          </cell>
          <cell r="B12">
            <v>0</v>
          </cell>
        </row>
        <row r="13">
          <cell r="A13" t="str">
            <v>ACTIVO SWC - ORANGE</v>
          </cell>
          <cell r="B13">
            <v>5</v>
          </cell>
        </row>
        <row r="14">
          <cell r="A14" t="str">
            <v>ADVISIO BLACK</v>
          </cell>
          <cell r="B14">
            <v>3</v>
          </cell>
        </row>
        <row r="15">
          <cell r="A15" t="str">
            <v>ADVISIO BLUE</v>
          </cell>
          <cell r="B15">
            <v>5</v>
          </cell>
        </row>
        <row r="16">
          <cell r="A16" t="str">
            <v>ADVISIO ORANGE</v>
          </cell>
          <cell r="B16">
            <v>3</v>
          </cell>
        </row>
        <row r="17">
          <cell r="A17" t="str">
            <v>ADVISIO RED</v>
          </cell>
          <cell r="B17">
            <v>18</v>
          </cell>
        </row>
        <row r="18">
          <cell r="A18" t="str">
            <v>AIRMATE FOLDING WARD BED</v>
          </cell>
          <cell r="B18">
            <v>63</v>
          </cell>
        </row>
        <row r="19">
          <cell r="A19" t="str">
            <v>AJ CHAIR P BLACK BLACK</v>
          </cell>
          <cell r="B19">
            <v>1</v>
          </cell>
        </row>
        <row r="20">
          <cell r="A20" t="str">
            <v>AJ CHAIR P BLACK BLUE</v>
          </cell>
          <cell r="B20">
            <v>0</v>
          </cell>
        </row>
        <row r="21">
          <cell r="A21" t="str">
            <v>AJ CHAIR P BLACK GREEN</v>
          </cell>
          <cell r="B21">
            <v>0</v>
          </cell>
        </row>
        <row r="22">
          <cell r="A22" t="str">
            <v>AJ CHAIR P BLACK GREY</v>
          </cell>
          <cell r="B22">
            <v>4</v>
          </cell>
        </row>
        <row r="23">
          <cell r="A23" t="str">
            <v>AJ CHAIR P BLACK RED</v>
          </cell>
          <cell r="B23">
            <v>1</v>
          </cell>
        </row>
        <row r="24">
          <cell r="A24" t="str">
            <v>AP-11</v>
          </cell>
          <cell r="B24">
            <v>0</v>
          </cell>
        </row>
        <row r="25">
          <cell r="A25" t="str">
            <v>AP-15</v>
          </cell>
          <cell r="B25">
            <v>0</v>
          </cell>
        </row>
        <row r="26">
          <cell r="A26" t="str">
            <v>ARMADIO MAHOGANI</v>
          </cell>
          <cell r="B26">
            <v>14</v>
          </cell>
        </row>
        <row r="27">
          <cell r="A27" t="str">
            <v>ARMADIO SONOMA</v>
          </cell>
          <cell r="B27">
            <v>1</v>
          </cell>
        </row>
        <row r="28">
          <cell r="A28" t="str">
            <v>ARMY TRAVEL 200 X 100 X 3.5 MESH NAVI</v>
          </cell>
          <cell r="B28">
            <v>0</v>
          </cell>
        </row>
        <row r="29">
          <cell r="A29" t="str">
            <v>AUDITORIUM CHAIR (ATC-01)</v>
          </cell>
          <cell r="B29">
            <v>0</v>
          </cell>
        </row>
        <row r="30">
          <cell r="A30" t="str">
            <v>AUDITORIUM CHAIR (ATC-01)  VANITY BROWN A4</v>
          </cell>
          <cell r="B30">
            <v>0</v>
          </cell>
        </row>
        <row r="31">
          <cell r="A31" t="str">
            <v>AUDITORIUM CHAIR (ATC-01) BLACK D7</v>
          </cell>
          <cell r="B31">
            <v>0</v>
          </cell>
        </row>
        <row r="32">
          <cell r="A32" t="str">
            <v>AUDITORIUM CHAIR (ATC-01) BLUE D1</v>
          </cell>
          <cell r="B32">
            <v>0</v>
          </cell>
        </row>
        <row r="33">
          <cell r="A33" t="str">
            <v>AUDITORIUM CHAIR (ATC-01) S-RED D3 B-RED D3</v>
          </cell>
          <cell r="B33">
            <v>0</v>
          </cell>
        </row>
        <row r="34">
          <cell r="A34" t="str">
            <v>AUDITORIUM CHAIR (ATC-01) S-RED N3 B-RED N3</v>
          </cell>
          <cell r="B34">
            <v>0</v>
          </cell>
        </row>
        <row r="35">
          <cell r="A35" t="str">
            <v>AW-09</v>
          </cell>
          <cell r="B35">
            <v>0</v>
          </cell>
        </row>
        <row r="36">
          <cell r="A36" t="str">
            <v>AYUMI CHAIR P IVORY NO. 4</v>
          </cell>
          <cell r="B36">
            <v>0</v>
          </cell>
        </row>
        <row r="37">
          <cell r="A37" t="str">
            <v>AYUMI CHAIR P IVORY NO. 5</v>
          </cell>
          <cell r="B37">
            <v>132</v>
          </cell>
        </row>
        <row r="38">
          <cell r="A38" t="str">
            <v>AYUMI CHAIR P IVORY NO. 6</v>
          </cell>
          <cell r="B38">
            <v>365</v>
          </cell>
        </row>
        <row r="39">
          <cell r="A39" t="str">
            <v>AYUMI CHAIR P IVORY NO. 6 CUSTOM</v>
          </cell>
          <cell r="B39">
            <v>0</v>
          </cell>
        </row>
        <row r="40">
          <cell r="A40" t="str">
            <v>AYUMI DESK P IVORY NO 6 CUSTOM</v>
          </cell>
          <cell r="B40">
            <v>0</v>
          </cell>
        </row>
        <row r="41">
          <cell r="A41" t="str">
            <v>AYUMI DESK P IVORY NO. 4</v>
          </cell>
          <cell r="B41">
            <v>3</v>
          </cell>
        </row>
        <row r="42">
          <cell r="A42" t="str">
            <v>AYUMI DESK P IVORY NO. 5</v>
          </cell>
          <cell r="B42">
            <v>42</v>
          </cell>
        </row>
        <row r="43">
          <cell r="A43" t="str">
            <v>AYUMI DESK P IVORY NO. 6</v>
          </cell>
          <cell r="B43">
            <v>505</v>
          </cell>
        </row>
        <row r="44">
          <cell r="A44" t="str">
            <v>BABY MATRESS BABY JAPAN 100 X 60 X 5 WHITE</v>
          </cell>
          <cell r="B44">
            <v>0</v>
          </cell>
        </row>
        <row r="45">
          <cell r="A45" t="str">
            <v>BABY MATRESS MEDIUM 120 X 70 X 5 WHITE</v>
          </cell>
          <cell r="B45">
            <v>0</v>
          </cell>
        </row>
        <row r="46">
          <cell r="A46" t="str">
            <v>BABY MATRESS NEW BORN CT 90 X 50 X 5 WHITE</v>
          </cell>
          <cell r="B46">
            <v>0</v>
          </cell>
        </row>
        <row r="47">
          <cell r="A47" t="str">
            <v>BABY MATRESS SMALL 120 X 60 X 5 WHITE</v>
          </cell>
          <cell r="B47">
            <v>0</v>
          </cell>
        </row>
        <row r="48">
          <cell r="A48" t="str">
            <v>BABY MATTRESS CUSTOM 1350 X 870 X 35 WHITE</v>
          </cell>
          <cell r="B48">
            <v>0</v>
          </cell>
        </row>
        <row r="49">
          <cell r="A49" t="str">
            <v>BABY MATTRESS CUSTOM 1500 X 100 X 50 WHITE</v>
          </cell>
          <cell r="B49">
            <v>0</v>
          </cell>
        </row>
        <row r="50">
          <cell r="A50" t="str">
            <v>BABY MATTRESS CUSTOM 1530 X 900 X 80 WHITE</v>
          </cell>
          <cell r="B50">
            <v>0</v>
          </cell>
        </row>
        <row r="51">
          <cell r="A51" t="str">
            <v>BABY MATTRESS CUSTOM 550 X 900 X 50 WHITE</v>
          </cell>
          <cell r="B51">
            <v>0</v>
          </cell>
        </row>
        <row r="52">
          <cell r="A52" t="str">
            <v>BABY MATTRESS CUSTOM 650 X 950 X 50 MM</v>
          </cell>
          <cell r="B52">
            <v>0</v>
          </cell>
        </row>
        <row r="53">
          <cell r="A53" t="str">
            <v>BABY MATTRESS CUSTOM 870 X 520 X 50 WHITE</v>
          </cell>
          <cell r="B53">
            <v>0</v>
          </cell>
        </row>
        <row r="54">
          <cell r="A54" t="str">
            <v>BABY MATTRESS CUSTOM 90 X 70 X 35 WHITE</v>
          </cell>
          <cell r="B54">
            <v>4</v>
          </cell>
        </row>
        <row r="55">
          <cell r="A55" t="str">
            <v>BABY MATTRESS CUSTOM 920 X 660 X 50 WHITE</v>
          </cell>
          <cell r="B55">
            <v>0</v>
          </cell>
        </row>
        <row r="56">
          <cell r="A56" t="str">
            <v>BABY PILLOW</v>
          </cell>
          <cell r="B56">
            <v>0</v>
          </cell>
        </row>
        <row r="57">
          <cell r="A57" t="str">
            <v>BASE GREY</v>
          </cell>
          <cell r="B57">
            <v>0</v>
          </cell>
        </row>
        <row r="58">
          <cell r="A58" t="str">
            <v>BASE MAPLE</v>
          </cell>
          <cell r="B58">
            <v>74</v>
          </cell>
        </row>
        <row r="59">
          <cell r="A59" t="str">
            <v>BD-001-P-IVORY-MAPLE</v>
          </cell>
          <cell r="B59">
            <v>0</v>
          </cell>
        </row>
        <row r="60">
          <cell r="A60" t="str">
            <v>BD-003-P-IVORY-MAPLE</v>
          </cell>
          <cell r="B60">
            <v>0</v>
          </cell>
        </row>
        <row r="61">
          <cell r="A61" t="str">
            <v>BED OPTIMUS 1M D (1 CRANK)</v>
          </cell>
          <cell r="B61">
            <v>1</v>
          </cell>
        </row>
        <row r="62">
          <cell r="A62" t="str">
            <v>BED OPTIMUS 2M D (2 CRANK)</v>
          </cell>
          <cell r="B62">
            <v>1</v>
          </cell>
        </row>
        <row r="63">
          <cell r="A63" t="str">
            <v>BED OPTIMUS 3E D (3 ELECTRIC)</v>
          </cell>
          <cell r="B63">
            <v>1</v>
          </cell>
        </row>
        <row r="64">
          <cell r="A64" t="str">
            <v>BED OPTIMUS 3M D (3 CRANK)</v>
          </cell>
          <cell r="B64">
            <v>0</v>
          </cell>
        </row>
        <row r="65">
          <cell r="A65" t="str">
            <v>BENCH KAWAI WB-10B US (PART.NO : 817894)</v>
          </cell>
          <cell r="B65">
            <v>417</v>
          </cell>
        </row>
        <row r="66">
          <cell r="A66" t="str">
            <v>BENCH KAWAI WB-10IW US (PART.NO : 817093)</v>
          </cell>
          <cell r="B66">
            <v>82</v>
          </cell>
        </row>
        <row r="67">
          <cell r="A67" t="str">
            <v>BENCH KAWAI WB-151R US (PART.NO : 3000000674)</v>
          </cell>
          <cell r="B67">
            <v>0</v>
          </cell>
        </row>
        <row r="68">
          <cell r="A68" t="str">
            <v>BENCH MF 1200 x 585 (AS-14108 CS98)</v>
          </cell>
          <cell r="B68">
            <v>0</v>
          </cell>
        </row>
        <row r="69">
          <cell r="A69" t="str">
            <v>BENCH MF 1200 x 585 (TAS-14094 CT98)</v>
          </cell>
          <cell r="B69">
            <v>0</v>
          </cell>
        </row>
        <row r="70">
          <cell r="A70" t="str">
            <v>BENCH MF 2400 x 585 (AS-14108 CS98)</v>
          </cell>
          <cell r="B70">
            <v>0</v>
          </cell>
        </row>
        <row r="71">
          <cell r="A71" t="str">
            <v>BENCH MF 2400 x 585 (TAS-14094 CT98)</v>
          </cell>
          <cell r="B71">
            <v>0</v>
          </cell>
        </row>
        <row r="72">
          <cell r="A72" t="str">
            <v>BENCH MF 25.8 1200 x 685 (AS-14025 CS98)</v>
          </cell>
          <cell r="B72">
            <v>0</v>
          </cell>
        </row>
        <row r="73">
          <cell r="A73" t="str">
            <v>BENCH MF 25.8 x 2400 x 685 (AS-14025 CS98)</v>
          </cell>
          <cell r="B73">
            <v>0</v>
          </cell>
        </row>
        <row r="74">
          <cell r="A74" t="str">
            <v>BENCH MF 4000 X 1400 AS 14108C98</v>
          </cell>
          <cell r="B74">
            <v>0</v>
          </cell>
        </row>
        <row r="75">
          <cell r="A75" t="str">
            <v>BENCH MF TABLE TOP 4000 X 1400 AICA AS-14108 CS98</v>
          </cell>
          <cell r="B75">
            <v>0</v>
          </cell>
        </row>
        <row r="76">
          <cell r="A76" t="str">
            <v>BENCH MF TABLE TOP 4030 X 1415 AICA - AS 14108CS98</v>
          </cell>
          <cell r="B76">
            <v>0</v>
          </cell>
        </row>
        <row r="77">
          <cell r="A77" t="str">
            <v>BENCH WB-101 B (PART.NO : 816468)</v>
          </cell>
          <cell r="B77">
            <v>0</v>
          </cell>
        </row>
        <row r="78">
          <cell r="A78" t="str">
            <v>BENCH WB-101 R (PART.NO : 816466)</v>
          </cell>
          <cell r="B78">
            <v>0</v>
          </cell>
        </row>
        <row r="79">
          <cell r="A79" t="str">
            <v>BENCH WB-151 B (PART.NO : 816628)</v>
          </cell>
          <cell r="B79">
            <v>0</v>
          </cell>
        </row>
        <row r="80">
          <cell r="A80" t="str">
            <v>BENCH WB-151 R (PART.NO : 816545)</v>
          </cell>
          <cell r="B80">
            <v>0</v>
          </cell>
        </row>
        <row r="81">
          <cell r="A81" t="str">
            <v>BENCH WB-35 A (PART.NO : 954418)</v>
          </cell>
          <cell r="B81">
            <v>44</v>
          </cell>
        </row>
        <row r="82">
          <cell r="A82" t="str">
            <v>BENCH WB-35 B (PART.NO : 954024)</v>
          </cell>
          <cell r="B82">
            <v>27</v>
          </cell>
        </row>
        <row r="83">
          <cell r="A83" t="str">
            <v>BENCH WB-35 E (PART NO : 956239)</v>
          </cell>
          <cell r="B83">
            <v>0</v>
          </cell>
        </row>
        <row r="84">
          <cell r="A84" t="str">
            <v>BENCH WB-35 OAK (PART.NO : 955072)</v>
          </cell>
          <cell r="B84">
            <v>0</v>
          </cell>
        </row>
        <row r="85">
          <cell r="A85" t="str">
            <v>BENCH WB-35 R (PART.NO : 954022)</v>
          </cell>
          <cell r="B85">
            <v>149</v>
          </cell>
        </row>
        <row r="86">
          <cell r="A86" t="str">
            <v>BENCH WB-35 W (PART.NO : 954856)</v>
          </cell>
          <cell r="B86">
            <v>133</v>
          </cell>
        </row>
        <row r="87">
          <cell r="A87" t="str">
            <v>BENCH WB-35 DW (PART.NO :956237)</v>
          </cell>
          <cell r="B87">
            <v>160</v>
          </cell>
        </row>
        <row r="88">
          <cell r="A88" t="str">
            <v>BENKYO HSD-01-P-GREY-PINK</v>
          </cell>
          <cell r="B88">
            <v>5</v>
          </cell>
        </row>
        <row r="89">
          <cell r="A89" t="str">
            <v>BOLD H BLACK</v>
          </cell>
          <cell r="B89">
            <v>20</v>
          </cell>
        </row>
        <row r="90">
          <cell r="A90" t="str">
            <v>BOLD L BLACK</v>
          </cell>
          <cell r="B90">
            <v>24</v>
          </cell>
        </row>
        <row r="91">
          <cell r="A91" t="str">
            <v>BRACKET CLAMP PARTITION BLACK</v>
          </cell>
          <cell r="B91">
            <v>180</v>
          </cell>
        </row>
        <row r="92">
          <cell r="A92" t="str">
            <v>BS G06-1 OVER BED TABLE</v>
          </cell>
          <cell r="B92">
            <v>0</v>
          </cell>
        </row>
        <row r="93">
          <cell r="A93" t="str">
            <v>BS G204 OVER BED TABLE</v>
          </cell>
          <cell r="B93">
            <v>0</v>
          </cell>
        </row>
        <row r="94">
          <cell r="A94" t="str">
            <v>C - CORE C / E MATRESS 85 K</v>
          </cell>
          <cell r="B94">
            <v>0</v>
          </cell>
        </row>
        <row r="95">
          <cell r="A95" t="str">
            <v>C - CORE C / E MATRESS 85 Q</v>
          </cell>
          <cell r="B95">
            <v>0</v>
          </cell>
        </row>
        <row r="96">
          <cell r="A96" t="str">
            <v>C - CORE C MATRESS 40 K</v>
          </cell>
          <cell r="B96">
            <v>0</v>
          </cell>
        </row>
        <row r="97">
          <cell r="A97" t="str">
            <v>C - CORE C MATRESS 40 Q</v>
          </cell>
          <cell r="B97">
            <v>0</v>
          </cell>
        </row>
        <row r="98">
          <cell r="A98" t="str">
            <v>CAESAR N BLACK L7</v>
          </cell>
          <cell r="B98">
            <v>280</v>
          </cell>
        </row>
        <row r="99">
          <cell r="A99" t="str">
            <v>CAESAR N BLACK L7 BUSA</v>
          </cell>
          <cell r="B99">
            <v>0</v>
          </cell>
        </row>
        <row r="100">
          <cell r="A100" t="str">
            <v>CAESAR N BLACK O7</v>
          </cell>
          <cell r="B100">
            <v>52</v>
          </cell>
        </row>
        <row r="101">
          <cell r="A101" t="str">
            <v>CAESAR N BLACK V7</v>
          </cell>
          <cell r="B101">
            <v>5</v>
          </cell>
        </row>
        <row r="102">
          <cell r="A102" t="str">
            <v>CAESAR N BLUE AL12</v>
          </cell>
          <cell r="B102">
            <v>256</v>
          </cell>
        </row>
        <row r="103">
          <cell r="A103" t="str">
            <v>CAESAR N BLUE L1</v>
          </cell>
          <cell r="B103">
            <v>11</v>
          </cell>
        </row>
        <row r="104">
          <cell r="A104" t="str">
            <v>CAESAR N BLUE L1 BORDIR</v>
          </cell>
          <cell r="B104">
            <v>0</v>
          </cell>
        </row>
        <row r="105">
          <cell r="A105" t="str">
            <v>CAESAR N BLUE L1 BUSA</v>
          </cell>
          <cell r="B105">
            <v>246</v>
          </cell>
        </row>
        <row r="106">
          <cell r="A106" t="str">
            <v>CAESAR N BLUE O1</v>
          </cell>
          <cell r="B106">
            <v>216</v>
          </cell>
        </row>
        <row r="107">
          <cell r="A107" t="str">
            <v>CAESAR N BLUE V1</v>
          </cell>
          <cell r="B107">
            <v>40</v>
          </cell>
        </row>
        <row r="108">
          <cell r="A108" t="str">
            <v>CAESAR N BROWN N4</v>
          </cell>
          <cell r="B108">
            <v>197</v>
          </cell>
        </row>
        <row r="109">
          <cell r="A109" t="str">
            <v>CAESAR N BROWN N4 BORDIR</v>
          </cell>
          <cell r="B109">
            <v>0</v>
          </cell>
        </row>
        <row r="110">
          <cell r="A110" t="str">
            <v>CAESAR N BROWN N4 BUSA</v>
          </cell>
          <cell r="B110">
            <v>3</v>
          </cell>
        </row>
        <row r="111">
          <cell r="A111" t="str">
            <v>CAESAR N BROWN N4 SABLON</v>
          </cell>
          <cell r="B111">
            <v>0</v>
          </cell>
        </row>
        <row r="112">
          <cell r="A112" t="str">
            <v>CAESAR N BROWN OZ.O51</v>
          </cell>
          <cell r="B112">
            <v>121</v>
          </cell>
        </row>
        <row r="113">
          <cell r="A113" t="str">
            <v>CAESAR N CLIO GREEN</v>
          </cell>
          <cell r="B113">
            <v>0</v>
          </cell>
        </row>
        <row r="114">
          <cell r="A114" t="str">
            <v>CAESAR N CLIO RED</v>
          </cell>
          <cell r="B114">
            <v>0</v>
          </cell>
        </row>
        <row r="115">
          <cell r="A115" t="str">
            <v>CAESAR N CREAM N5</v>
          </cell>
          <cell r="B115">
            <v>534</v>
          </cell>
        </row>
        <row r="116">
          <cell r="A116" t="str">
            <v>CAESAR N CREAM O5</v>
          </cell>
          <cell r="B116">
            <v>0</v>
          </cell>
        </row>
        <row r="117">
          <cell r="A117" t="str">
            <v>CAESAR N FERRARI MAROON</v>
          </cell>
          <cell r="B117">
            <v>0</v>
          </cell>
        </row>
        <row r="118">
          <cell r="A118" t="str">
            <v>CAESAR N GREEN L13</v>
          </cell>
          <cell r="B118">
            <v>0</v>
          </cell>
        </row>
        <row r="119">
          <cell r="A119" t="str">
            <v>CAESAR N GREEN L6</v>
          </cell>
          <cell r="B119">
            <v>399</v>
          </cell>
        </row>
        <row r="120">
          <cell r="A120" t="str">
            <v>CAESAR N GREEN L6 BORDIR</v>
          </cell>
          <cell r="B120">
            <v>0</v>
          </cell>
        </row>
        <row r="121">
          <cell r="A121" t="str">
            <v>CAESAR N GREEN L6 BUSA</v>
          </cell>
          <cell r="B121">
            <v>42</v>
          </cell>
        </row>
        <row r="122">
          <cell r="A122" t="str">
            <v>CAESAR N GREEN O6</v>
          </cell>
          <cell r="B122">
            <v>2</v>
          </cell>
        </row>
        <row r="123">
          <cell r="A123" t="str">
            <v>CAESAR N GREY L2</v>
          </cell>
          <cell r="B123">
            <v>163</v>
          </cell>
        </row>
        <row r="124">
          <cell r="A124" t="str">
            <v>CAESAR N GREY L2 BORDIR</v>
          </cell>
          <cell r="B124">
            <v>10</v>
          </cell>
        </row>
        <row r="125">
          <cell r="A125" t="str">
            <v>CAESAR N GREY L2 BUSA</v>
          </cell>
          <cell r="B125">
            <v>222</v>
          </cell>
        </row>
        <row r="126">
          <cell r="A126" t="str">
            <v>CAESAR N GREY O2</v>
          </cell>
          <cell r="B126">
            <v>0</v>
          </cell>
        </row>
        <row r="127">
          <cell r="A127" t="str">
            <v>CAESAR N MAROON YK3 BORDIR</v>
          </cell>
          <cell r="B127">
            <v>0</v>
          </cell>
        </row>
        <row r="128">
          <cell r="A128" t="str">
            <v>CAESAR N PURPLE VINTAGE 062 BORDIR</v>
          </cell>
          <cell r="B128">
            <v>0</v>
          </cell>
        </row>
        <row r="129">
          <cell r="A129" t="str">
            <v>CAESAR N RED AL11</v>
          </cell>
          <cell r="B129">
            <v>1</v>
          </cell>
        </row>
        <row r="130">
          <cell r="A130" t="str">
            <v>CAESAR N RED AL11 BORDIR BUSA</v>
          </cell>
          <cell r="B130">
            <v>0</v>
          </cell>
        </row>
        <row r="131">
          <cell r="A131" t="str">
            <v>CAESAR N RED AL11 BUSA</v>
          </cell>
          <cell r="B131">
            <v>0</v>
          </cell>
        </row>
        <row r="132">
          <cell r="A132" t="str">
            <v>CAESAR N RED N3</v>
          </cell>
          <cell r="B132">
            <v>120</v>
          </cell>
        </row>
        <row r="133">
          <cell r="A133" t="str">
            <v>CAESAR N RED N3 BUSA</v>
          </cell>
          <cell r="B133">
            <v>148</v>
          </cell>
        </row>
        <row r="134">
          <cell r="A134" t="str">
            <v>CAESAR N RED O3</v>
          </cell>
          <cell r="B134">
            <v>24</v>
          </cell>
        </row>
        <row r="135">
          <cell r="A135" t="str">
            <v>CAESAR N RED V3</v>
          </cell>
          <cell r="B135">
            <v>3</v>
          </cell>
        </row>
        <row r="136">
          <cell r="A136" t="str">
            <v>CAESAR N YELLOW L8</v>
          </cell>
          <cell r="B136">
            <v>0</v>
          </cell>
        </row>
        <row r="137">
          <cell r="A137" t="str">
            <v>CAESAR P BLACK ( S ) N3 ( B ) L7 BORDIR</v>
          </cell>
          <cell r="B137">
            <v>1</v>
          </cell>
        </row>
        <row r="138">
          <cell r="A138" t="str">
            <v>CAESAR P BLACK BLACK L7</v>
          </cell>
          <cell r="B138">
            <v>0</v>
          </cell>
        </row>
        <row r="139">
          <cell r="A139" t="str">
            <v>CAESAR P BLACK BLACK O7</v>
          </cell>
          <cell r="B139">
            <v>0</v>
          </cell>
        </row>
        <row r="140">
          <cell r="A140" t="str">
            <v>CAESAR P BLACK BLUE L1</v>
          </cell>
          <cell r="B140">
            <v>0</v>
          </cell>
        </row>
        <row r="141">
          <cell r="A141" t="str">
            <v>CAESAR P BLACK BROWN N4</v>
          </cell>
          <cell r="B141">
            <v>31</v>
          </cell>
        </row>
        <row r="142">
          <cell r="A142" t="str">
            <v>CAESAR P BLACK BROWN OZ.051</v>
          </cell>
          <cell r="B142">
            <v>0</v>
          </cell>
        </row>
        <row r="143">
          <cell r="A143" t="str">
            <v>CAESAR P BLACK GREEN L6</v>
          </cell>
          <cell r="B143">
            <v>6</v>
          </cell>
        </row>
        <row r="144">
          <cell r="A144" t="str">
            <v>CAESAR P BLACK GREEN L6 BORDIR</v>
          </cell>
          <cell r="B144">
            <v>0</v>
          </cell>
        </row>
        <row r="145">
          <cell r="A145" t="str">
            <v>CAESAR P BLACK O2</v>
          </cell>
          <cell r="B145">
            <v>0</v>
          </cell>
        </row>
        <row r="146">
          <cell r="A146" t="str">
            <v>CAESAR P BLACK RED N3</v>
          </cell>
          <cell r="B146">
            <v>7</v>
          </cell>
        </row>
        <row r="147">
          <cell r="A147" t="str">
            <v>CAESAR P BLACK RED O3</v>
          </cell>
          <cell r="B147">
            <v>0</v>
          </cell>
        </row>
        <row r="148">
          <cell r="A148" t="str">
            <v>CAESAR P GOLD CREAM N5 BORDIR</v>
          </cell>
          <cell r="B148">
            <v>0</v>
          </cell>
        </row>
        <row r="149">
          <cell r="A149" t="str">
            <v>CAESAR P GOLD RED N3 BORDIR</v>
          </cell>
          <cell r="B149">
            <v>0</v>
          </cell>
        </row>
        <row r="150">
          <cell r="A150" t="str">
            <v>CAESAR P IVORY GREY O2</v>
          </cell>
          <cell r="B150">
            <v>0</v>
          </cell>
        </row>
        <row r="151">
          <cell r="A151" t="str">
            <v>CAESAR P SILVER BLACK L7</v>
          </cell>
          <cell r="B151">
            <v>0</v>
          </cell>
        </row>
        <row r="152">
          <cell r="A152" t="str">
            <v>CAESAR P SILVER BLUE L1</v>
          </cell>
          <cell r="B152">
            <v>0</v>
          </cell>
        </row>
        <row r="153">
          <cell r="A153" t="str">
            <v>CAESAR P SILVER BLUE O1</v>
          </cell>
          <cell r="B153">
            <v>0</v>
          </cell>
        </row>
        <row r="154">
          <cell r="A154" t="str">
            <v>CAESAR P SILVER RED N3</v>
          </cell>
          <cell r="B154">
            <v>0</v>
          </cell>
        </row>
        <row r="155">
          <cell r="A155" t="str">
            <v>CALLISTO CHROME - BLUE BLACK</v>
          </cell>
          <cell r="B155">
            <v>11</v>
          </cell>
        </row>
        <row r="156">
          <cell r="A156" t="str">
            <v>CALLISTO CHROME - BLUE L1</v>
          </cell>
          <cell r="B156">
            <v>10</v>
          </cell>
        </row>
        <row r="157">
          <cell r="A157" t="str">
            <v>CALLISTO CHROME - BROWN 051</v>
          </cell>
          <cell r="B157">
            <v>0</v>
          </cell>
        </row>
        <row r="158">
          <cell r="A158" t="str">
            <v>CALLISTO CHROME - DARK BROWN</v>
          </cell>
          <cell r="B158">
            <v>0</v>
          </cell>
        </row>
        <row r="159">
          <cell r="A159" t="str">
            <v>CALLISTO CHROME - DARK BROWN BORDIR</v>
          </cell>
          <cell r="B159">
            <v>0</v>
          </cell>
        </row>
        <row r="160">
          <cell r="A160" t="str">
            <v>CALLISTO CHROME - RED VELVET</v>
          </cell>
          <cell r="B160">
            <v>69</v>
          </cell>
        </row>
        <row r="161">
          <cell r="A161" t="str">
            <v>CALLISTO GREY - BLUE BLACK</v>
          </cell>
          <cell r="B161">
            <v>5</v>
          </cell>
        </row>
        <row r="162">
          <cell r="A162" t="str">
            <v>CALLISTO GREY - DARK BROWN</v>
          </cell>
          <cell r="B162">
            <v>15</v>
          </cell>
        </row>
        <row r="163">
          <cell r="A163" t="str">
            <v>CALLISTO GREY - RED VELVET</v>
          </cell>
          <cell r="B163">
            <v>5</v>
          </cell>
        </row>
        <row r="164">
          <cell r="A164" t="str">
            <v>CALLISTO P GOLD - GREEN D6 BORDIR</v>
          </cell>
          <cell r="B164">
            <v>0</v>
          </cell>
        </row>
        <row r="165">
          <cell r="A165" t="str">
            <v>CALLISTO P GOLD VANITY RED</v>
          </cell>
          <cell r="B165">
            <v>0</v>
          </cell>
        </row>
        <row r="166">
          <cell r="A166" t="str">
            <v>CAL-P-SILVER- LIGHT GREEN L13</v>
          </cell>
          <cell r="B166">
            <v>0</v>
          </cell>
        </row>
        <row r="167">
          <cell r="A167" t="str">
            <v>CAL-P-SILVER-BLACK L7</v>
          </cell>
          <cell r="B167">
            <v>1</v>
          </cell>
        </row>
        <row r="168">
          <cell r="A168" t="str">
            <v>CAL-P-SILVER-BLACK O7</v>
          </cell>
          <cell r="B168">
            <v>4</v>
          </cell>
        </row>
        <row r="169">
          <cell r="A169" t="str">
            <v>CAL-P-SILVER-BLUE L1</v>
          </cell>
          <cell r="B169">
            <v>3</v>
          </cell>
        </row>
        <row r="170">
          <cell r="A170" t="str">
            <v>CAL-P-SILVER-BLUE L1 BORDIR</v>
          </cell>
          <cell r="B170">
            <v>0</v>
          </cell>
        </row>
        <row r="171">
          <cell r="A171" t="str">
            <v>CAL-P-SILVER-BLUE O1</v>
          </cell>
          <cell r="B171">
            <v>0</v>
          </cell>
        </row>
        <row r="172">
          <cell r="A172" t="str">
            <v>CAL-P-SILVER-BROWN N4</v>
          </cell>
          <cell r="B172">
            <v>0</v>
          </cell>
        </row>
        <row r="173">
          <cell r="A173" t="str">
            <v>CAL-P-SILVER-CREAM N5</v>
          </cell>
          <cell r="B173">
            <v>1</v>
          </cell>
        </row>
        <row r="174">
          <cell r="A174" t="str">
            <v>CAL-P-SILVER-GREEN L6</v>
          </cell>
          <cell r="B174">
            <v>1</v>
          </cell>
        </row>
        <row r="175">
          <cell r="A175" t="str">
            <v>CAL-P-SILVER-GREEN O6</v>
          </cell>
          <cell r="B175">
            <v>0</v>
          </cell>
        </row>
        <row r="176">
          <cell r="A176" t="str">
            <v>CAL-P-SILVER-GREY L2</v>
          </cell>
          <cell r="B176">
            <v>0</v>
          </cell>
        </row>
        <row r="177">
          <cell r="A177" t="str">
            <v>CAL-P-SILVER-ORANGE L12</v>
          </cell>
          <cell r="B177">
            <v>0</v>
          </cell>
        </row>
        <row r="178">
          <cell r="A178" t="str">
            <v>CAL-P-SILVER-RED N3</v>
          </cell>
          <cell r="B178">
            <v>46</v>
          </cell>
        </row>
        <row r="179">
          <cell r="A179" t="str">
            <v>CAL-P-SILVER-RED O3</v>
          </cell>
          <cell r="B179">
            <v>0</v>
          </cell>
        </row>
        <row r="180">
          <cell r="A180" t="str">
            <v>CASETTO MAGEO WHITE</v>
          </cell>
          <cell r="B180">
            <v>17</v>
          </cell>
        </row>
        <row r="181">
          <cell r="A181" t="str">
            <v>CAVIS P BLACK BLACK L7</v>
          </cell>
          <cell r="B181">
            <v>2</v>
          </cell>
        </row>
        <row r="182">
          <cell r="A182" t="str">
            <v>CAVIS P BLACK BLACK L7 + JOINT</v>
          </cell>
          <cell r="B182">
            <v>2</v>
          </cell>
        </row>
        <row r="183">
          <cell r="A183" t="str">
            <v>CAVIS P BLACK GREEN O6</v>
          </cell>
          <cell r="B183">
            <v>0</v>
          </cell>
        </row>
        <row r="184">
          <cell r="A184" t="str">
            <v>CAVIS P BLACK RED N3</v>
          </cell>
          <cell r="B184">
            <v>0</v>
          </cell>
        </row>
        <row r="185">
          <cell r="A185" t="str">
            <v>CAVIS P BLACK RED O3</v>
          </cell>
          <cell r="B185">
            <v>14</v>
          </cell>
        </row>
        <row r="186">
          <cell r="A186" t="str">
            <v>CAVIS P CREAM BLACK L7</v>
          </cell>
          <cell r="B186">
            <v>11</v>
          </cell>
        </row>
        <row r="187">
          <cell r="A187" t="str">
            <v>CAVIS P CREAM BLACK O7</v>
          </cell>
          <cell r="B187">
            <v>2</v>
          </cell>
        </row>
        <row r="188">
          <cell r="A188" t="str">
            <v>CAVIS P CREAM BLUE 01</v>
          </cell>
          <cell r="B188">
            <v>4</v>
          </cell>
        </row>
        <row r="189">
          <cell r="A189" t="str">
            <v>CAVIS P CREAM BLUE D1</v>
          </cell>
          <cell r="B189">
            <v>0</v>
          </cell>
        </row>
        <row r="190">
          <cell r="A190" t="str">
            <v>CAVIS P CREAM BLUE L1</v>
          </cell>
          <cell r="B190">
            <v>85</v>
          </cell>
        </row>
        <row r="191">
          <cell r="A191" t="str">
            <v>CAVIS P CREAM BLUE O1</v>
          </cell>
          <cell r="B191">
            <v>3</v>
          </cell>
        </row>
        <row r="192">
          <cell r="A192" t="str">
            <v>CAVIS P CREAM BLUE V1</v>
          </cell>
          <cell r="B192">
            <v>0</v>
          </cell>
        </row>
        <row r="193">
          <cell r="A193" t="str">
            <v>CAVIS P CREAM BROWN N4</v>
          </cell>
          <cell r="B193">
            <v>18</v>
          </cell>
        </row>
        <row r="194">
          <cell r="A194" t="str">
            <v>CAVIS P CREAM BROWN N4 BORDIR + JOINT</v>
          </cell>
          <cell r="B194">
            <v>0</v>
          </cell>
        </row>
        <row r="195">
          <cell r="A195" t="str">
            <v>CAVIS P CREAM BROWN O4 OZ.051</v>
          </cell>
          <cell r="B195">
            <v>0</v>
          </cell>
        </row>
        <row r="196">
          <cell r="A196" t="str">
            <v>CAVIS P CREAM BROWN TAURUS</v>
          </cell>
          <cell r="B196">
            <v>0</v>
          </cell>
        </row>
        <row r="197">
          <cell r="A197" t="str">
            <v>CAVIS P CREAM CREAM N5</v>
          </cell>
          <cell r="B197">
            <v>0</v>
          </cell>
        </row>
        <row r="198">
          <cell r="A198" t="str">
            <v>CAVIS P CREAM CREAM O5</v>
          </cell>
          <cell r="B198">
            <v>0</v>
          </cell>
        </row>
        <row r="199">
          <cell r="A199" t="str">
            <v>CAVIS P CREAM CUSTOM</v>
          </cell>
          <cell r="B199">
            <v>1</v>
          </cell>
        </row>
        <row r="200">
          <cell r="A200" t="str">
            <v>CAVIS P CREAM GREEN D6</v>
          </cell>
          <cell r="B200">
            <v>0</v>
          </cell>
        </row>
        <row r="201">
          <cell r="A201" t="str">
            <v>CAVIS P CREAM GREEN L13</v>
          </cell>
          <cell r="B201">
            <v>0</v>
          </cell>
        </row>
        <row r="202">
          <cell r="A202" t="str">
            <v>CAVIS P CREAM GREEN L6</v>
          </cell>
          <cell r="B202">
            <v>24</v>
          </cell>
        </row>
        <row r="203">
          <cell r="A203" t="str">
            <v>CAVIS P CREAM GREEN O6</v>
          </cell>
          <cell r="B203">
            <v>0</v>
          </cell>
        </row>
        <row r="204">
          <cell r="A204" t="str">
            <v>CAVIS P CREAM GREY L2</v>
          </cell>
          <cell r="B204">
            <v>60</v>
          </cell>
        </row>
        <row r="205">
          <cell r="A205" t="str">
            <v>CAVIS P CREAM HIJAU FLORA</v>
          </cell>
          <cell r="B205">
            <v>0</v>
          </cell>
        </row>
        <row r="206">
          <cell r="A206" t="str">
            <v>CAVIS P CREAM MAROON YK3 BORDIR TANPA LEG CUSTOM</v>
          </cell>
          <cell r="B206">
            <v>0</v>
          </cell>
        </row>
        <row r="207">
          <cell r="A207" t="str">
            <v>CAVIS P CREAM MOSAK BLUE</v>
          </cell>
          <cell r="B207">
            <v>0</v>
          </cell>
        </row>
        <row r="208">
          <cell r="A208" t="str">
            <v>CAVIS P CREAM ORANGE L12</v>
          </cell>
          <cell r="B208">
            <v>0</v>
          </cell>
        </row>
        <row r="209">
          <cell r="A209" t="str">
            <v>CAVIS P CREAM RED AL11</v>
          </cell>
          <cell r="B209">
            <v>0</v>
          </cell>
        </row>
        <row r="210">
          <cell r="A210" t="str">
            <v>CAVIS P CREAM RED D3</v>
          </cell>
          <cell r="B210">
            <v>0</v>
          </cell>
        </row>
        <row r="211">
          <cell r="A211" t="str">
            <v>CAVIS P CREAM RED N3</v>
          </cell>
          <cell r="B211">
            <v>47</v>
          </cell>
        </row>
        <row r="212">
          <cell r="A212" t="str">
            <v>CAVIS P CREAM RED O3 SABLON</v>
          </cell>
          <cell r="B212">
            <v>0</v>
          </cell>
        </row>
        <row r="213">
          <cell r="A213" t="str">
            <v>CAVIS P CREAM YELLOW L8</v>
          </cell>
          <cell r="B213">
            <v>0</v>
          </cell>
        </row>
        <row r="214">
          <cell r="A214" t="str">
            <v>CAVIS P GOLD BROWN N4</v>
          </cell>
          <cell r="B214">
            <v>0</v>
          </cell>
        </row>
        <row r="215">
          <cell r="A215" t="str">
            <v>CAVIS P IVORY BROWN N4</v>
          </cell>
          <cell r="B215">
            <v>0</v>
          </cell>
        </row>
        <row r="216">
          <cell r="A216" t="str">
            <v>CAVIS P IVORY CREAM N5</v>
          </cell>
          <cell r="B216">
            <v>0</v>
          </cell>
        </row>
        <row r="217">
          <cell r="A217" t="str">
            <v>CAVIS P IVORY CREAM N5 ( HIGH BACK )</v>
          </cell>
          <cell r="B217">
            <v>0</v>
          </cell>
        </row>
        <row r="218">
          <cell r="A218" t="str">
            <v>CAVIS P IVORY RED V3</v>
          </cell>
          <cell r="B218">
            <v>0</v>
          </cell>
        </row>
        <row r="219">
          <cell r="A219" t="str">
            <v>CB 001D-P-IVORY</v>
          </cell>
          <cell r="B219">
            <v>1</v>
          </cell>
        </row>
        <row r="220">
          <cell r="A220" t="str">
            <v>CB 002D-P-IVORY</v>
          </cell>
          <cell r="B220">
            <v>1</v>
          </cell>
        </row>
        <row r="221">
          <cell r="A221" t="str">
            <v>CB 135 D-ST-P-IVORY</v>
          </cell>
          <cell r="B221">
            <v>8</v>
          </cell>
        </row>
        <row r="222">
          <cell r="A222" t="str">
            <v>CB 3012 D-ST-P-IVORY</v>
          </cell>
          <cell r="B222">
            <v>1</v>
          </cell>
        </row>
        <row r="223">
          <cell r="A223" t="str">
            <v>CB 3300D - DX (ELECTRIC - 3 MOTOR BED)</v>
          </cell>
          <cell r="B223">
            <v>1</v>
          </cell>
        </row>
        <row r="224">
          <cell r="A224" t="str">
            <v>CB 7003 D - ST - (3 CRANK WIDER BED)</v>
          </cell>
          <cell r="B224">
            <v>1</v>
          </cell>
        </row>
        <row r="225">
          <cell r="A225" t="str">
            <v>CB-001-P-IVORY</v>
          </cell>
          <cell r="B225">
            <v>1</v>
          </cell>
        </row>
        <row r="226">
          <cell r="A226" t="str">
            <v>CB-002-P-IVORY</v>
          </cell>
          <cell r="B226">
            <v>1</v>
          </cell>
        </row>
        <row r="227">
          <cell r="A227" t="str">
            <v>CB-003-P-IVORY</v>
          </cell>
          <cell r="B227">
            <v>2</v>
          </cell>
        </row>
        <row r="228">
          <cell r="A228" t="str">
            <v>CB-0733T DX</v>
          </cell>
          <cell r="B228">
            <v>1</v>
          </cell>
        </row>
        <row r="229">
          <cell r="A229" t="str">
            <v>CB-0733T-P-IVORY</v>
          </cell>
          <cell r="B229">
            <v>0</v>
          </cell>
        </row>
        <row r="230">
          <cell r="A230" t="str">
            <v>CB-3003 D -ST-P-IVORY</v>
          </cell>
          <cell r="B230">
            <v>2</v>
          </cell>
        </row>
        <row r="231">
          <cell r="A231" t="str">
            <v>CB-3003 D-DX-P IVORY</v>
          </cell>
          <cell r="B231">
            <v>0</v>
          </cell>
        </row>
        <row r="232">
          <cell r="A232" t="str">
            <v>CB-3011 D-ST-P-IVORY</v>
          </cell>
          <cell r="B232">
            <v>1</v>
          </cell>
        </row>
        <row r="233">
          <cell r="A233" t="str">
            <v>CB-3300 D-ST-P-IVORY</v>
          </cell>
          <cell r="B233">
            <v>0</v>
          </cell>
        </row>
        <row r="234">
          <cell r="A234" t="str">
            <v>CB-7011 D-ST-P-IVORY</v>
          </cell>
          <cell r="B234">
            <v>1</v>
          </cell>
        </row>
        <row r="235">
          <cell r="A235" t="str">
            <v>CBC-002-P-IVORY</v>
          </cell>
          <cell r="B235">
            <v>14</v>
          </cell>
        </row>
        <row r="236">
          <cell r="A236" t="str">
            <v>C-CORE BABY MATRESS 6090-40</v>
          </cell>
          <cell r="B236">
            <v>0</v>
          </cell>
        </row>
        <row r="237">
          <cell r="A237" t="str">
            <v>CHIBA DESK 7012 W</v>
          </cell>
          <cell r="B237">
            <v>10</v>
          </cell>
        </row>
        <row r="238">
          <cell r="A238" t="str">
            <v>CHIBA DESK 7014</v>
          </cell>
          <cell r="B238">
            <v>4</v>
          </cell>
        </row>
        <row r="239">
          <cell r="A239" t="str">
            <v>CHIBA FC-113</v>
          </cell>
          <cell r="B239">
            <v>17</v>
          </cell>
        </row>
        <row r="240">
          <cell r="A240" t="str">
            <v>CHIBA FC-114</v>
          </cell>
          <cell r="B240">
            <v>106</v>
          </cell>
        </row>
        <row r="241">
          <cell r="A241" t="str">
            <v>CHIBA LOCKER 4D</v>
          </cell>
          <cell r="B241">
            <v>11</v>
          </cell>
        </row>
        <row r="242">
          <cell r="A242" t="str">
            <v>CHIBA MF-6-18 (24 CPTS)</v>
          </cell>
          <cell r="B242">
            <v>0</v>
          </cell>
        </row>
        <row r="243">
          <cell r="A243" t="str">
            <v>CHIBA MF-8-18 (32 CPTS)</v>
          </cell>
          <cell r="B243">
            <v>5</v>
          </cell>
        </row>
        <row r="244">
          <cell r="A244" t="str">
            <v>CHIBA SC 201 KACA</v>
          </cell>
          <cell r="B244">
            <v>0</v>
          </cell>
        </row>
        <row r="245">
          <cell r="A245" t="str">
            <v>CHIBA SC-201</v>
          </cell>
          <cell r="B245">
            <v>130</v>
          </cell>
        </row>
        <row r="246">
          <cell r="A246" t="str">
            <v>CHIBA SC-202</v>
          </cell>
          <cell r="B246">
            <v>51</v>
          </cell>
        </row>
        <row r="247">
          <cell r="A247" t="str">
            <v>CHIBA SD-203</v>
          </cell>
          <cell r="B247">
            <v>32</v>
          </cell>
        </row>
        <row r="248">
          <cell r="A248" t="str">
            <v>CHIBA SD-204</v>
          </cell>
          <cell r="B248">
            <v>133</v>
          </cell>
        </row>
        <row r="249">
          <cell r="A249" t="str">
            <v>CHIBA SD-G-206</v>
          </cell>
          <cell r="B249">
            <v>68</v>
          </cell>
        </row>
        <row r="250">
          <cell r="A250" t="str">
            <v>CHIBA SD-G-207</v>
          </cell>
          <cell r="B250">
            <v>21</v>
          </cell>
        </row>
        <row r="251">
          <cell r="A251" t="str">
            <v>CHITOSE ACHIVA (BLACK)</v>
          </cell>
          <cell r="B251">
            <v>1422</v>
          </cell>
        </row>
        <row r="252">
          <cell r="A252" t="str">
            <v>CHITOSE ACHIVA (GREY)</v>
          </cell>
          <cell r="B252">
            <v>5</v>
          </cell>
        </row>
        <row r="253">
          <cell r="A253" t="str">
            <v>CHITOSE CLASSY L (BLACK)</v>
          </cell>
          <cell r="B253">
            <v>51</v>
          </cell>
        </row>
        <row r="254">
          <cell r="A254" t="str">
            <v>CHITOSE CRIVELO (BLACK)</v>
          </cell>
          <cell r="B254">
            <v>0</v>
          </cell>
        </row>
        <row r="255">
          <cell r="A255" t="str">
            <v>CHITOSE CRIVELO (GREY)</v>
          </cell>
          <cell r="B255">
            <v>38</v>
          </cell>
        </row>
        <row r="256">
          <cell r="A256" t="str">
            <v>CHITOSE CRIVELO (RED)</v>
          </cell>
          <cell r="B256">
            <v>45</v>
          </cell>
        </row>
        <row r="257">
          <cell r="A257" t="str">
            <v>CHITOSE GRANDE (BLACK)</v>
          </cell>
          <cell r="B257">
            <v>18</v>
          </cell>
        </row>
        <row r="258">
          <cell r="A258" t="str">
            <v>CHITOSE GRANDE (GREEN)</v>
          </cell>
          <cell r="B258">
            <v>0</v>
          </cell>
        </row>
        <row r="259">
          <cell r="A259" t="str">
            <v>CHITOSE LUXIE BLACK</v>
          </cell>
          <cell r="B259">
            <v>0</v>
          </cell>
        </row>
        <row r="260">
          <cell r="A260" t="str">
            <v>CHITOSE SMART B (BLACK)</v>
          </cell>
          <cell r="B260">
            <v>137</v>
          </cell>
        </row>
        <row r="261">
          <cell r="A261" t="str">
            <v>CHITOSE SMART B (BLUE)</v>
          </cell>
          <cell r="B261">
            <v>4</v>
          </cell>
        </row>
        <row r="262">
          <cell r="A262" t="str">
            <v>CHITOSE SMART B (GREEN)</v>
          </cell>
          <cell r="B262">
            <v>0</v>
          </cell>
        </row>
        <row r="263">
          <cell r="A263" t="str">
            <v>CHITOSE SMART W BLACK</v>
          </cell>
          <cell r="B263">
            <v>6</v>
          </cell>
        </row>
        <row r="264">
          <cell r="A264" t="str">
            <v>CHITOSE SPECTA (BLACK)</v>
          </cell>
          <cell r="B264">
            <v>412</v>
          </cell>
        </row>
        <row r="265">
          <cell r="A265" t="str">
            <v>CHITOSE SPECTA (ORANGE)</v>
          </cell>
          <cell r="B265">
            <v>8</v>
          </cell>
        </row>
        <row r="266">
          <cell r="A266" t="str">
            <v>CHITOSE SPECTA (RED)</v>
          </cell>
          <cell r="B266">
            <v>2</v>
          </cell>
        </row>
        <row r="267">
          <cell r="A267" t="str">
            <v>CHITOSE SUPERIOR (BLACK)</v>
          </cell>
          <cell r="B267">
            <v>73</v>
          </cell>
        </row>
        <row r="268">
          <cell r="A268" t="str">
            <v>CHITOSE SUPERIOR (BLUE)</v>
          </cell>
          <cell r="B268">
            <v>14</v>
          </cell>
        </row>
        <row r="269">
          <cell r="A269" t="str">
            <v>CHITOSE SUPERIOR (RED)</v>
          </cell>
          <cell r="B269">
            <v>1</v>
          </cell>
        </row>
        <row r="270">
          <cell r="A270" t="str">
            <v>CK-1800 DARK BROWN OAK ( DBO ) - MB 041 D N 74</v>
          </cell>
          <cell r="B270">
            <v>2</v>
          </cell>
        </row>
        <row r="271">
          <cell r="A271" t="str">
            <v>CK-1800 PASTEL OAK ( PSO ) - MB 008 D N 74</v>
          </cell>
          <cell r="B271">
            <v>0</v>
          </cell>
        </row>
        <row r="272">
          <cell r="A272" t="str">
            <v>CK-810 DARK BROWN OAK ( DBO ) - MB 041 D N 74</v>
          </cell>
          <cell r="B272">
            <v>28</v>
          </cell>
        </row>
        <row r="273">
          <cell r="A273" t="str">
            <v>CK-810 PASTEL OAK ( PSO ) - MB 008 D N 74</v>
          </cell>
          <cell r="B273">
            <v>0</v>
          </cell>
        </row>
        <row r="274">
          <cell r="A274" t="str">
            <v>CLASSY H - BLACK</v>
          </cell>
          <cell r="B274">
            <v>2</v>
          </cell>
        </row>
        <row r="275">
          <cell r="A275" t="str">
            <v>CLASSY L - BLACK</v>
          </cell>
          <cell r="B275">
            <v>651</v>
          </cell>
        </row>
        <row r="276">
          <cell r="A276" t="str">
            <v>CLASSY L - RED FABRIC</v>
          </cell>
          <cell r="B276">
            <v>3</v>
          </cell>
        </row>
        <row r="277">
          <cell r="A277" t="str">
            <v>COFFE TABLE R75 P BLACK MAPLE</v>
          </cell>
          <cell r="B277">
            <v>0</v>
          </cell>
        </row>
        <row r="278">
          <cell r="A278" t="str">
            <v>COFFE TABLE R75 P GREY MAPLE</v>
          </cell>
          <cell r="B278">
            <v>0</v>
          </cell>
        </row>
        <row r="279">
          <cell r="A279" t="str">
            <v>COFFE TABLE T60 KOTATSU BROWN</v>
          </cell>
          <cell r="B279">
            <v>24</v>
          </cell>
        </row>
        <row r="280">
          <cell r="A280" t="str">
            <v>COFFE TABLE T60 NE</v>
          </cell>
          <cell r="B280">
            <v>2</v>
          </cell>
        </row>
        <row r="281">
          <cell r="A281" t="str">
            <v>COFFE TABLE T60 P BLACK MAPLE</v>
          </cell>
          <cell r="B281">
            <v>18</v>
          </cell>
        </row>
        <row r="282">
          <cell r="A282" t="str">
            <v>COFFE TABLE T60 P BLACK PLATE</v>
          </cell>
          <cell r="B282">
            <v>0</v>
          </cell>
        </row>
        <row r="283">
          <cell r="A283" t="str">
            <v>COFFE TABLE T60 P GREY PLATE</v>
          </cell>
          <cell r="B283">
            <v>4</v>
          </cell>
        </row>
        <row r="284">
          <cell r="A284" t="str">
            <v>COFFEE TABLE T1010 P GREY TEXTURE GREY</v>
          </cell>
          <cell r="B284">
            <v>0</v>
          </cell>
        </row>
        <row r="285">
          <cell r="A285" t="str">
            <v>COFFEE TABLE T60 P BLACK GREY</v>
          </cell>
          <cell r="B285">
            <v>0</v>
          </cell>
        </row>
        <row r="286">
          <cell r="A286" t="str">
            <v>COLOUR BOX 35- ORANGE</v>
          </cell>
          <cell r="B286">
            <v>223</v>
          </cell>
        </row>
        <row r="287">
          <cell r="A287" t="str">
            <v>COLOUR BOX 35-BLACK</v>
          </cell>
          <cell r="B287">
            <v>109</v>
          </cell>
        </row>
        <row r="288">
          <cell r="A288" t="str">
            <v>COLOUR BOX 35-BLUE</v>
          </cell>
          <cell r="B288">
            <v>0</v>
          </cell>
        </row>
        <row r="289">
          <cell r="A289" t="str">
            <v>COLOUR BOX 35D- ORANGE</v>
          </cell>
          <cell r="B289">
            <v>139</v>
          </cell>
        </row>
        <row r="290">
          <cell r="A290" t="str">
            <v>COLOUR BOX 35D-BLACK</v>
          </cell>
          <cell r="B290">
            <v>178</v>
          </cell>
        </row>
        <row r="291">
          <cell r="A291" t="str">
            <v>COLOUR BOX 35D-BLUE</v>
          </cell>
          <cell r="B291">
            <v>0</v>
          </cell>
        </row>
        <row r="292">
          <cell r="A292" t="str">
            <v>COLOUR BOX 35D-GREEN</v>
          </cell>
          <cell r="B292">
            <v>250</v>
          </cell>
        </row>
        <row r="293">
          <cell r="A293" t="str">
            <v>COLOUR BOX 35D-MAGENTA</v>
          </cell>
          <cell r="B293">
            <v>232</v>
          </cell>
        </row>
        <row r="294">
          <cell r="A294" t="str">
            <v>COLOUR BOX 35D-WHITE</v>
          </cell>
          <cell r="B294">
            <v>194</v>
          </cell>
        </row>
        <row r="295">
          <cell r="A295" t="str">
            <v>COLOUR BOX 35-GREEN</v>
          </cell>
          <cell r="B295">
            <v>104</v>
          </cell>
        </row>
        <row r="296">
          <cell r="A296" t="str">
            <v>COLOUR BOX 35-MAGENTA</v>
          </cell>
          <cell r="B296">
            <v>0</v>
          </cell>
        </row>
        <row r="297">
          <cell r="A297" t="str">
            <v>COLOUR BOX 35S- ORANGE</v>
          </cell>
          <cell r="B297">
            <v>133</v>
          </cell>
        </row>
        <row r="298">
          <cell r="A298" t="str">
            <v>COLOUR BOX 35S-BLACK</v>
          </cell>
          <cell r="B298">
            <v>0</v>
          </cell>
        </row>
        <row r="299">
          <cell r="A299" t="str">
            <v>COLOUR BOX 35S-BLUE</v>
          </cell>
          <cell r="B299">
            <v>1</v>
          </cell>
        </row>
        <row r="300">
          <cell r="A300" t="str">
            <v>COLOUR BOX 35S-GREEN</v>
          </cell>
          <cell r="B300">
            <v>415</v>
          </cell>
        </row>
        <row r="301">
          <cell r="A301" t="str">
            <v>COLOUR BOX 35S-MAGENTA</v>
          </cell>
          <cell r="B301">
            <v>246</v>
          </cell>
        </row>
        <row r="302">
          <cell r="A302" t="str">
            <v>COLOUR BOX 35S-MEGENTA</v>
          </cell>
          <cell r="B302">
            <v>0</v>
          </cell>
        </row>
        <row r="303">
          <cell r="A303" t="str">
            <v>COLOUR BOX 35S-WHITE</v>
          </cell>
          <cell r="B303">
            <v>304</v>
          </cell>
        </row>
        <row r="304">
          <cell r="A304" t="str">
            <v>COLOUR BOX 35S-YELLOW</v>
          </cell>
          <cell r="B304">
            <v>82</v>
          </cell>
        </row>
        <row r="305">
          <cell r="A305" t="str">
            <v>COLOUR BOX 35-WHITE</v>
          </cell>
          <cell r="B305">
            <v>72</v>
          </cell>
        </row>
        <row r="306">
          <cell r="A306" t="str">
            <v>COLOUR BOX 35-YELLOW</v>
          </cell>
          <cell r="B306">
            <v>3</v>
          </cell>
        </row>
        <row r="307">
          <cell r="A307" t="str">
            <v>COLOUR BOX 89-BLACK</v>
          </cell>
          <cell r="B307">
            <v>0</v>
          </cell>
        </row>
        <row r="308">
          <cell r="A308" t="str">
            <v>COLOUR BOX 89-GREEN</v>
          </cell>
          <cell r="B308">
            <v>23</v>
          </cell>
        </row>
        <row r="309">
          <cell r="A309" t="str">
            <v>COLOUR BOX 89-MAGENTA</v>
          </cell>
          <cell r="B309">
            <v>27</v>
          </cell>
        </row>
        <row r="310">
          <cell r="A310" t="str">
            <v>COLOUR BOX 89-ORANGE</v>
          </cell>
          <cell r="B310">
            <v>78</v>
          </cell>
        </row>
        <row r="311">
          <cell r="A311" t="str">
            <v>COLOUR BOX 89-WHITE</v>
          </cell>
          <cell r="B311">
            <v>1</v>
          </cell>
        </row>
        <row r="312">
          <cell r="A312" t="str">
            <v>COSMO 442-P-SILVER-BLACK PVC</v>
          </cell>
          <cell r="B312">
            <v>0</v>
          </cell>
        </row>
        <row r="313">
          <cell r="A313" t="str">
            <v>COSMO 541 N BLACK</v>
          </cell>
          <cell r="B313">
            <v>260</v>
          </cell>
        </row>
        <row r="314">
          <cell r="A314" t="str">
            <v>COSMO 541 N BLUE</v>
          </cell>
          <cell r="B314">
            <v>0</v>
          </cell>
        </row>
        <row r="315">
          <cell r="A315" t="str">
            <v>COSMO 541 N HIJAU</v>
          </cell>
          <cell r="B315">
            <v>37</v>
          </cell>
        </row>
        <row r="316">
          <cell r="A316" t="str">
            <v>COSMO 541 N RED</v>
          </cell>
          <cell r="B316">
            <v>235</v>
          </cell>
        </row>
        <row r="317">
          <cell r="A317" t="str">
            <v>COSMO 541 N RED N3</v>
          </cell>
          <cell r="B317">
            <v>0</v>
          </cell>
        </row>
        <row r="318">
          <cell r="A318" t="str">
            <v>COSMO 541-N-BROWN PVC</v>
          </cell>
          <cell r="B318">
            <v>46</v>
          </cell>
        </row>
        <row r="319">
          <cell r="A319" t="str">
            <v>COSMO 541-N-DARK GREY PVC</v>
          </cell>
          <cell r="B319">
            <v>0</v>
          </cell>
        </row>
        <row r="320">
          <cell r="A320" t="str">
            <v>COSMO 541-N-PINK AM9</v>
          </cell>
          <cell r="B320">
            <v>0</v>
          </cell>
        </row>
        <row r="321">
          <cell r="A321" t="str">
            <v>COSMO 542 P BLACK BLACK</v>
          </cell>
          <cell r="B321">
            <v>0</v>
          </cell>
        </row>
        <row r="322">
          <cell r="A322" t="str">
            <v>COSMO 542 P BLACK BROWN</v>
          </cell>
          <cell r="B322">
            <v>0</v>
          </cell>
        </row>
        <row r="323">
          <cell r="A323" t="str">
            <v>COSMO 542 P BLACK LIGHT BLUE</v>
          </cell>
          <cell r="B323">
            <v>0</v>
          </cell>
        </row>
        <row r="324">
          <cell r="A324" t="str">
            <v>COSMO 542 P BLUE LIGHT BLUE</v>
          </cell>
          <cell r="B324">
            <v>1</v>
          </cell>
        </row>
        <row r="325">
          <cell r="A325" t="str">
            <v>COSMO 542 P HITAM HITAM</v>
          </cell>
          <cell r="B325">
            <v>0</v>
          </cell>
        </row>
        <row r="326">
          <cell r="A326" t="str">
            <v>COSMO 542 P LIGHT GREEN LIGHT GREEN I13</v>
          </cell>
          <cell r="B326">
            <v>0</v>
          </cell>
        </row>
        <row r="327">
          <cell r="A327" t="str">
            <v>COSMO 542 P ORANGE ORANGE</v>
          </cell>
          <cell r="B327">
            <v>9</v>
          </cell>
        </row>
        <row r="328">
          <cell r="A328" t="str">
            <v>COSMO 542 P PINK PINK</v>
          </cell>
          <cell r="B328">
            <v>2</v>
          </cell>
        </row>
        <row r="329">
          <cell r="A329" t="str">
            <v>COSMO 542 P SILVER BLACK</v>
          </cell>
          <cell r="B329">
            <v>388</v>
          </cell>
        </row>
        <row r="330">
          <cell r="A330" t="str">
            <v>COSMO 542 P SILVER BLUE</v>
          </cell>
          <cell r="B330">
            <v>0</v>
          </cell>
        </row>
        <row r="331">
          <cell r="A331" t="str">
            <v>COSMO 542 P SILVER BLUE FLORA</v>
          </cell>
          <cell r="B331">
            <v>0</v>
          </cell>
        </row>
        <row r="332">
          <cell r="A332" t="str">
            <v>COSMO 542 P SILVER BROWN</v>
          </cell>
          <cell r="B332">
            <v>71</v>
          </cell>
        </row>
        <row r="333">
          <cell r="A333" t="str">
            <v>COSMO 542 P SILVER CUSTOM</v>
          </cell>
          <cell r="B333">
            <v>0</v>
          </cell>
        </row>
        <row r="334">
          <cell r="A334" t="str">
            <v>COSMO 542 P SILVER DARK GREY</v>
          </cell>
          <cell r="B334">
            <v>0</v>
          </cell>
        </row>
        <row r="335">
          <cell r="A335" t="str">
            <v>COSMO 542 P SILVER RED</v>
          </cell>
          <cell r="B335">
            <v>12</v>
          </cell>
        </row>
        <row r="336">
          <cell r="A336" t="str">
            <v>COSMO 542 P WHITE WHITE</v>
          </cell>
          <cell r="B336">
            <v>0</v>
          </cell>
        </row>
        <row r="337">
          <cell r="A337" t="str">
            <v>COSMO 941 N BLACK</v>
          </cell>
          <cell r="B337">
            <v>4</v>
          </cell>
        </row>
        <row r="338">
          <cell r="A338" t="str">
            <v>COSMO 941 N BLUE</v>
          </cell>
          <cell r="B338">
            <v>7</v>
          </cell>
        </row>
        <row r="339">
          <cell r="A339" t="str">
            <v>COSMO 941 N GREEN</v>
          </cell>
          <cell r="B339">
            <v>0</v>
          </cell>
        </row>
        <row r="340">
          <cell r="A340" t="str">
            <v>COSMO 941 N NAVY BLUE LABEL</v>
          </cell>
          <cell r="B340">
            <v>0</v>
          </cell>
        </row>
        <row r="341">
          <cell r="A341" t="str">
            <v>COSMO 941-N-BLUE TAURUS</v>
          </cell>
          <cell r="B341">
            <v>0</v>
          </cell>
        </row>
        <row r="342">
          <cell r="A342" t="str">
            <v>COSMO 941-N-RED</v>
          </cell>
          <cell r="B342">
            <v>5</v>
          </cell>
        </row>
        <row r="343">
          <cell r="A343" t="str">
            <v>COSMO 942 P SILVER BLUE TAURUS</v>
          </cell>
          <cell r="B343">
            <v>0</v>
          </cell>
        </row>
        <row r="344">
          <cell r="A344" t="str">
            <v>COSMO 942-P-SILVER-BLACK PVC</v>
          </cell>
          <cell r="B344">
            <v>26</v>
          </cell>
        </row>
        <row r="345">
          <cell r="A345" t="str">
            <v>COSMO 942-P-SILVER-BLUE PVC</v>
          </cell>
          <cell r="B345">
            <v>0</v>
          </cell>
        </row>
        <row r="346">
          <cell r="A346" t="str">
            <v>COSMO 942-P-SILVER-NAVY BLUE PVC</v>
          </cell>
          <cell r="B346">
            <v>0</v>
          </cell>
        </row>
        <row r="347">
          <cell r="A347" t="str">
            <v>COSMO 942-P-SILVER-RED PVC</v>
          </cell>
          <cell r="B347">
            <v>72</v>
          </cell>
        </row>
        <row r="348">
          <cell r="A348" t="str">
            <v>COSMO LMPR-P-SILVER GREEN</v>
          </cell>
          <cell r="B348">
            <v>0</v>
          </cell>
        </row>
        <row r="349">
          <cell r="A349" t="str">
            <v>COSMO LMPR-P-SILVER-BLACK PVC</v>
          </cell>
          <cell r="B349">
            <v>2</v>
          </cell>
        </row>
        <row r="350">
          <cell r="A350" t="str">
            <v>COSMO LMPR-P-SILVER-RED PVC</v>
          </cell>
          <cell r="B350">
            <v>23</v>
          </cell>
        </row>
        <row r="351">
          <cell r="A351" t="str">
            <v>COSMO MNR N BLACK</v>
          </cell>
          <cell r="B351">
            <v>2720</v>
          </cell>
        </row>
        <row r="352">
          <cell r="A352" t="str">
            <v>COSMO MNR N BLACK MEMO KIRI</v>
          </cell>
          <cell r="B352">
            <v>0</v>
          </cell>
        </row>
        <row r="353">
          <cell r="A353" t="str">
            <v>COSMO MNR N BLUE</v>
          </cell>
          <cell r="B353">
            <v>0</v>
          </cell>
        </row>
        <row r="354">
          <cell r="A354" t="str">
            <v>COSMO MNR N RED</v>
          </cell>
          <cell r="B354">
            <v>121</v>
          </cell>
        </row>
        <row r="355">
          <cell r="A355" t="str">
            <v>COSMO MNR PLUS N BLUE</v>
          </cell>
          <cell r="B355">
            <v>0</v>
          </cell>
        </row>
        <row r="356">
          <cell r="A356" t="str">
            <v>COSMO MNR PLUS-N-BLACK</v>
          </cell>
          <cell r="B356">
            <v>211</v>
          </cell>
        </row>
        <row r="357">
          <cell r="A357" t="str">
            <v>COSMO MNR PLUS-N-RED</v>
          </cell>
          <cell r="B357">
            <v>52</v>
          </cell>
        </row>
        <row r="358">
          <cell r="A358" t="str">
            <v>COSMO MNR-N-DARK GREY PVC</v>
          </cell>
          <cell r="B358">
            <v>0</v>
          </cell>
        </row>
        <row r="359">
          <cell r="A359" t="str">
            <v>COSMO MPR P BLACK BLACK MT BLACK KIRI</v>
          </cell>
          <cell r="B359">
            <v>0</v>
          </cell>
        </row>
        <row r="360">
          <cell r="A360" t="str">
            <v>COSMO MPR P SILVER BLACK MT BLACK</v>
          </cell>
          <cell r="B360">
            <v>0</v>
          </cell>
        </row>
        <row r="361">
          <cell r="A361" t="str">
            <v>COSMO MPR P SILVER BLACK MT BLACK KIRI</v>
          </cell>
          <cell r="B361">
            <v>0</v>
          </cell>
        </row>
        <row r="362">
          <cell r="A362" t="str">
            <v>COSMO MPR P SILVER BLUE L1</v>
          </cell>
          <cell r="B362">
            <v>0</v>
          </cell>
        </row>
        <row r="363">
          <cell r="A363" t="str">
            <v>COSMO MPR PLUS P BLACK BLACK</v>
          </cell>
          <cell r="B363">
            <v>54</v>
          </cell>
        </row>
        <row r="364">
          <cell r="A364" t="str">
            <v>COSMO MPR PLUS-P-SILVER-BLACK PVC</v>
          </cell>
          <cell r="B364">
            <v>112</v>
          </cell>
        </row>
        <row r="365">
          <cell r="A365" t="str">
            <v>COSMO MPR PLUS-P-SILVER-BROWN PVC</v>
          </cell>
          <cell r="B365">
            <v>54</v>
          </cell>
        </row>
        <row r="366">
          <cell r="A366" t="str">
            <v>COSMO MPR PLUS-P-SILVER-RED PVC</v>
          </cell>
          <cell r="B366">
            <v>0</v>
          </cell>
        </row>
        <row r="367">
          <cell r="A367" t="str">
            <v>COSMO MPR-P-BLUE-BLUE FLORA</v>
          </cell>
          <cell r="B367">
            <v>0</v>
          </cell>
        </row>
        <row r="368">
          <cell r="A368" t="str">
            <v>COSMO MPR-P-HITAM - HITAM -MT.PUTIH</v>
          </cell>
          <cell r="B368">
            <v>30</v>
          </cell>
        </row>
        <row r="369">
          <cell r="A369" t="str">
            <v>COSMO MPR-P-HITAM -HITAM MT.HITAM</v>
          </cell>
          <cell r="B369">
            <v>0</v>
          </cell>
        </row>
        <row r="370">
          <cell r="A370" t="str">
            <v>COSMO MPR-P-RED-RED FLORA</v>
          </cell>
          <cell r="B370">
            <v>0</v>
          </cell>
        </row>
        <row r="371">
          <cell r="A371" t="str">
            <v>COSMO MPR-P-SILVER-BLACK PVC</v>
          </cell>
          <cell r="B371">
            <v>814</v>
          </cell>
        </row>
        <row r="372">
          <cell r="A372" t="str">
            <v>COSMO MPR-P-SILVER-DARK GREY PVC</v>
          </cell>
          <cell r="B372">
            <v>0</v>
          </cell>
        </row>
        <row r="373">
          <cell r="A373" t="str">
            <v>COSMO MPR-P-SILVER-RED PVC</v>
          </cell>
          <cell r="B373">
            <v>15</v>
          </cell>
        </row>
        <row r="374">
          <cell r="A374" t="str">
            <v>COSTA CHROME - GREY</v>
          </cell>
          <cell r="B374">
            <v>59</v>
          </cell>
        </row>
        <row r="375">
          <cell r="A375" t="str">
            <v>COSTA CHROME BLACK O7</v>
          </cell>
          <cell r="B375">
            <v>3</v>
          </cell>
        </row>
        <row r="376">
          <cell r="A376" t="str">
            <v>COSTA CHROME BLUE CORAL - TURQUOISE BLUE</v>
          </cell>
          <cell r="B376">
            <v>29</v>
          </cell>
        </row>
        <row r="377">
          <cell r="A377" t="str">
            <v>COSTA CHROME CAYMAN BLUE</v>
          </cell>
          <cell r="B377">
            <v>0</v>
          </cell>
        </row>
        <row r="378">
          <cell r="A378" t="str">
            <v>COSTA CHROME GREY CUSTOM</v>
          </cell>
          <cell r="B378">
            <v>0</v>
          </cell>
        </row>
        <row r="379">
          <cell r="A379" t="str">
            <v>COSTA CHROME NUGGET - BROWN</v>
          </cell>
          <cell r="B379">
            <v>2</v>
          </cell>
        </row>
        <row r="380">
          <cell r="A380" t="str">
            <v>COSTA CHROME RED - MAROON</v>
          </cell>
          <cell r="B380">
            <v>12</v>
          </cell>
        </row>
        <row r="381">
          <cell r="A381" t="str">
            <v>COSTA N BROWN VANITY</v>
          </cell>
          <cell r="B381">
            <v>0</v>
          </cell>
        </row>
        <row r="382">
          <cell r="A382" t="str">
            <v>COZY KAGUKURO BLUE (L1)</v>
          </cell>
          <cell r="B382">
            <v>0</v>
          </cell>
        </row>
        <row r="383">
          <cell r="A383" t="str">
            <v>COZY KAGUKURO GRAY (L2)</v>
          </cell>
          <cell r="B383">
            <v>0</v>
          </cell>
        </row>
        <row r="384">
          <cell r="A384" t="str">
            <v>COZY KAGUKURO GREEN (L13)</v>
          </cell>
          <cell r="B384">
            <v>0</v>
          </cell>
        </row>
        <row r="385">
          <cell r="A385" t="str">
            <v>COZY KAGUKURO ORANGE (L12)</v>
          </cell>
          <cell r="B385">
            <v>0</v>
          </cell>
        </row>
        <row r="386">
          <cell r="A386" t="str">
            <v>COZY KAGUKURO OSCAR BLACK</v>
          </cell>
          <cell r="B386">
            <v>0</v>
          </cell>
        </row>
        <row r="387">
          <cell r="A387" t="str">
            <v>COZY KAGUKURO OSCAR WHITE</v>
          </cell>
          <cell r="B387">
            <v>0</v>
          </cell>
        </row>
        <row r="388">
          <cell r="A388" t="str">
            <v>COZY N BLACK L7</v>
          </cell>
          <cell r="B388">
            <v>5</v>
          </cell>
        </row>
        <row r="389">
          <cell r="A389" t="str">
            <v>COZY N BLACK L7 BORDIR</v>
          </cell>
          <cell r="B389">
            <v>0</v>
          </cell>
        </row>
        <row r="390">
          <cell r="A390" t="str">
            <v>COZY N BLACK O7</v>
          </cell>
          <cell r="B390">
            <v>81</v>
          </cell>
        </row>
        <row r="391">
          <cell r="A391" t="str">
            <v>COZY N BLACK S7</v>
          </cell>
          <cell r="B391">
            <v>16</v>
          </cell>
        </row>
        <row r="392">
          <cell r="A392" t="str">
            <v>COZY N BLACK V7</v>
          </cell>
          <cell r="B392">
            <v>0</v>
          </cell>
        </row>
        <row r="393">
          <cell r="A393" t="str">
            <v>COZY N BLUE L1</v>
          </cell>
          <cell r="B393">
            <v>2</v>
          </cell>
        </row>
        <row r="394">
          <cell r="A394" t="str">
            <v>COZY N BLUE O1</v>
          </cell>
          <cell r="B394">
            <v>63</v>
          </cell>
        </row>
        <row r="395">
          <cell r="A395" t="str">
            <v>COZY N BLUE S1</v>
          </cell>
          <cell r="B395">
            <v>3</v>
          </cell>
        </row>
        <row r="396">
          <cell r="A396" t="str">
            <v>COZY N BLUE V1</v>
          </cell>
          <cell r="B396">
            <v>2</v>
          </cell>
        </row>
        <row r="397">
          <cell r="A397" t="str">
            <v>COZY N BLUE Y1</v>
          </cell>
          <cell r="B397">
            <v>0</v>
          </cell>
        </row>
        <row r="398">
          <cell r="A398" t="str">
            <v>COZY N BROWN N4 BORDIR</v>
          </cell>
          <cell r="B398">
            <v>0</v>
          </cell>
        </row>
        <row r="399">
          <cell r="A399" t="str">
            <v>COZY N BROWN O4 OZ.051</v>
          </cell>
          <cell r="B399">
            <v>0</v>
          </cell>
        </row>
        <row r="400">
          <cell r="A400" t="str">
            <v>COZY N CREAM N5</v>
          </cell>
          <cell r="B400">
            <v>0</v>
          </cell>
        </row>
        <row r="401">
          <cell r="A401" t="str">
            <v>COZY N GREEN L13</v>
          </cell>
          <cell r="B401">
            <v>0</v>
          </cell>
        </row>
        <row r="402">
          <cell r="A402" t="str">
            <v>COZY N GREEN L13 BORDIR</v>
          </cell>
          <cell r="B402">
            <v>0</v>
          </cell>
        </row>
        <row r="403">
          <cell r="A403" t="str">
            <v>COZY N GREEN L6</v>
          </cell>
          <cell r="B403">
            <v>8</v>
          </cell>
        </row>
        <row r="404">
          <cell r="A404" t="str">
            <v>COZY N GREEN L6 BORDIR</v>
          </cell>
          <cell r="B404">
            <v>8</v>
          </cell>
        </row>
        <row r="405">
          <cell r="A405" t="str">
            <v>COZY N GREEN O6</v>
          </cell>
          <cell r="B405">
            <v>2</v>
          </cell>
        </row>
        <row r="406">
          <cell r="A406" t="str">
            <v>COZY N GREEN S6</v>
          </cell>
          <cell r="B406">
            <v>9</v>
          </cell>
        </row>
        <row r="407">
          <cell r="A407" t="str">
            <v>COZY N GREY L2</v>
          </cell>
          <cell r="B407">
            <v>0</v>
          </cell>
        </row>
        <row r="408">
          <cell r="A408" t="str">
            <v>COZY N GREY L2 BORDIR</v>
          </cell>
          <cell r="B408">
            <v>0</v>
          </cell>
        </row>
        <row r="409">
          <cell r="A409" t="str">
            <v>COZY N GREY O2</v>
          </cell>
          <cell r="B409">
            <v>5</v>
          </cell>
        </row>
        <row r="410">
          <cell r="A410" t="str">
            <v>COZY N GREY S2</v>
          </cell>
          <cell r="B410">
            <v>4</v>
          </cell>
        </row>
        <row r="411">
          <cell r="A411" t="str">
            <v>COZY N GREY S2 BORDIR</v>
          </cell>
          <cell r="B411">
            <v>0</v>
          </cell>
        </row>
        <row r="412">
          <cell r="A412" t="str">
            <v>COZY N GREY Y2</v>
          </cell>
          <cell r="B412">
            <v>18</v>
          </cell>
        </row>
        <row r="413">
          <cell r="A413" t="str">
            <v>COZY N GREY Y2 ( SHOES JOINT )</v>
          </cell>
          <cell r="B413">
            <v>0</v>
          </cell>
        </row>
        <row r="414">
          <cell r="A414" t="str">
            <v>COZY N GREY Y2 BORDIR</v>
          </cell>
          <cell r="B414">
            <v>0</v>
          </cell>
        </row>
        <row r="415">
          <cell r="A415" t="str">
            <v>COZY N MAROON YK3</v>
          </cell>
          <cell r="B415">
            <v>9</v>
          </cell>
        </row>
        <row r="416">
          <cell r="A416" t="str">
            <v>COZY N ORANGE AMAZONE</v>
          </cell>
          <cell r="B416">
            <v>8</v>
          </cell>
        </row>
        <row r="417">
          <cell r="A417" t="str">
            <v>COZY N ORANGE L12</v>
          </cell>
          <cell r="B417">
            <v>0</v>
          </cell>
        </row>
        <row r="418">
          <cell r="A418" t="str">
            <v>COZY N ORANGE L12 BORDIR</v>
          </cell>
          <cell r="B418">
            <v>0</v>
          </cell>
        </row>
        <row r="419">
          <cell r="A419" t="str">
            <v>COZY N OSCAR WHITE</v>
          </cell>
          <cell r="B419">
            <v>0</v>
          </cell>
        </row>
        <row r="420">
          <cell r="A420" t="str">
            <v>COZY N PINK S9</v>
          </cell>
          <cell r="B420">
            <v>1</v>
          </cell>
        </row>
        <row r="421">
          <cell r="A421" t="str">
            <v>COZY N RED AL-11 BORDIR</v>
          </cell>
          <cell r="B421">
            <v>0</v>
          </cell>
        </row>
        <row r="422">
          <cell r="A422" t="str">
            <v>COZY N RED N3</v>
          </cell>
          <cell r="B422">
            <v>88</v>
          </cell>
        </row>
        <row r="423">
          <cell r="A423" t="str">
            <v>COZY N RED O3</v>
          </cell>
          <cell r="B423">
            <v>0</v>
          </cell>
        </row>
        <row r="424">
          <cell r="A424" t="str">
            <v>COZY N RED V3</v>
          </cell>
          <cell r="B424">
            <v>0</v>
          </cell>
        </row>
        <row r="425">
          <cell r="A425" t="str">
            <v>COZY N SEAT BLACK L7 BACK RED N3</v>
          </cell>
          <cell r="B425">
            <v>0</v>
          </cell>
        </row>
        <row r="426">
          <cell r="A426" t="str">
            <v>COZY P BLACK GREEN S6</v>
          </cell>
          <cell r="B426">
            <v>0</v>
          </cell>
        </row>
        <row r="427">
          <cell r="A427" t="str">
            <v>COZY P BLACK GREY Y2</v>
          </cell>
          <cell r="B427">
            <v>2</v>
          </cell>
        </row>
        <row r="428">
          <cell r="A428" t="str">
            <v>COZY P BLACK RED YK3</v>
          </cell>
          <cell r="B428">
            <v>0</v>
          </cell>
        </row>
        <row r="429">
          <cell r="A429" t="str">
            <v>COZY P CREAM (S) GREY L2 (B) YELLOW L8</v>
          </cell>
          <cell r="B429">
            <v>1</v>
          </cell>
        </row>
        <row r="430">
          <cell r="A430" t="str">
            <v>COZY P SILVER BROWN N4</v>
          </cell>
          <cell r="B430">
            <v>0</v>
          </cell>
        </row>
        <row r="431">
          <cell r="A431" t="str">
            <v>COZY P SILVER RED YK3 BORDIR + JOINT</v>
          </cell>
          <cell r="B431">
            <v>0</v>
          </cell>
        </row>
        <row r="432">
          <cell r="A432" t="str">
            <v>COZY P WHITE (S) GREY L2 (B) YELLOW L8</v>
          </cell>
          <cell r="B432">
            <v>1</v>
          </cell>
        </row>
        <row r="433">
          <cell r="A433" t="str">
            <v>CRIVELO BACK SEAT ARM (SET BLACK)</v>
          </cell>
          <cell r="B433">
            <v>70</v>
          </cell>
        </row>
        <row r="434">
          <cell r="A434" t="str">
            <v>CRIVELO BLACK</v>
          </cell>
          <cell r="B434">
            <v>0</v>
          </cell>
        </row>
        <row r="435">
          <cell r="A435" t="str">
            <v>CRIVELO GASTLIFT CASTOR STARBASE (SET)</v>
          </cell>
          <cell r="B435">
            <v>70</v>
          </cell>
        </row>
        <row r="436">
          <cell r="A436" t="str">
            <v>CRIVELO GREY</v>
          </cell>
          <cell r="B436">
            <v>0</v>
          </cell>
        </row>
        <row r="437">
          <cell r="A437" t="str">
            <v>CRIVELO RED</v>
          </cell>
          <cell r="B437">
            <v>0</v>
          </cell>
        </row>
        <row r="438">
          <cell r="A438" t="str">
            <v>CSR 001 (SET)-P-IVORY</v>
          </cell>
          <cell r="B438">
            <v>0</v>
          </cell>
        </row>
        <row r="439">
          <cell r="A439" t="str">
            <v>CSR 002 (SET)-P-IVORY</v>
          </cell>
          <cell r="B439">
            <v>8</v>
          </cell>
        </row>
        <row r="440">
          <cell r="A440" t="str">
            <v>CSR 003 (SET)-P-IVORY</v>
          </cell>
          <cell r="B440">
            <v>0</v>
          </cell>
        </row>
        <row r="441">
          <cell r="A441" t="str">
            <v>DAISHOGUN LMUP P GREY RED O3</v>
          </cell>
          <cell r="B441">
            <v>0</v>
          </cell>
        </row>
        <row r="442">
          <cell r="A442" t="str">
            <v>DAISHOGUN LMUP-P-GREY RED N3</v>
          </cell>
          <cell r="B442">
            <v>0</v>
          </cell>
        </row>
        <row r="443">
          <cell r="A443" t="str">
            <v>DAISHOGUN LMUP-P-GREY-BLACK O7</v>
          </cell>
          <cell r="B443">
            <v>120</v>
          </cell>
        </row>
        <row r="444">
          <cell r="A444" t="str">
            <v>DAISHOGUN MUP P GREY BLUE L1</v>
          </cell>
          <cell r="B444">
            <v>0</v>
          </cell>
        </row>
        <row r="445">
          <cell r="A445" t="str">
            <v>DAISHOGUN MUP-P-GREY-BLACK O7</v>
          </cell>
          <cell r="B445">
            <v>401</v>
          </cell>
        </row>
        <row r="446">
          <cell r="A446" t="str">
            <v>DAISHOGUN P CREAM BIRU L1</v>
          </cell>
          <cell r="B446">
            <v>0</v>
          </cell>
        </row>
        <row r="447">
          <cell r="A447" t="str">
            <v>DAISHOGUN P CREAM BIRU O1</v>
          </cell>
          <cell r="B447">
            <v>5</v>
          </cell>
        </row>
        <row r="448">
          <cell r="A448" t="str">
            <v>DAISHOGUN P CREAM BLACK L7</v>
          </cell>
          <cell r="B448">
            <v>0</v>
          </cell>
        </row>
        <row r="449">
          <cell r="A449" t="str">
            <v>DAISHOGUN P CREAM BLACK O7</v>
          </cell>
          <cell r="B449">
            <v>51</v>
          </cell>
        </row>
        <row r="450">
          <cell r="A450" t="str">
            <v>DAISHOGUN P CREAM GREEN L13</v>
          </cell>
          <cell r="B450">
            <v>0</v>
          </cell>
        </row>
        <row r="451">
          <cell r="A451" t="str">
            <v>DAISHOGUN P CREAM HIJAU L6</v>
          </cell>
          <cell r="B451">
            <v>0</v>
          </cell>
        </row>
        <row r="452">
          <cell r="A452" t="str">
            <v>DAISHOGUN P CREAM HIJAU O6</v>
          </cell>
          <cell r="B452">
            <v>2</v>
          </cell>
        </row>
        <row r="453">
          <cell r="A453" t="str">
            <v>DAISHOGUN P CREAM MERAH O3</v>
          </cell>
          <cell r="B453">
            <v>16</v>
          </cell>
        </row>
        <row r="454">
          <cell r="A454" t="str">
            <v>DAISHOGUN PLUS-P-GREY-BLUE L1</v>
          </cell>
          <cell r="B454">
            <v>0</v>
          </cell>
        </row>
        <row r="455">
          <cell r="A455" t="str">
            <v>DAISHOGUN PLUS-P-SILVER-BLACK O7</v>
          </cell>
          <cell r="B455">
            <v>0</v>
          </cell>
        </row>
        <row r="456">
          <cell r="A456" t="str">
            <v>DAISHOGUN PLUS-P-SILVER-BLUE O1</v>
          </cell>
          <cell r="B456">
            <v>3</v>
          </cell>
        </row>
        <row r="457">
          <cell r="A457" t="str">
            <v>DAISHOGUN PLUS-P-SILVER-GREEN O6</v>
          </cell>
          <cell r="B457">
            <v>0</v>
          </cell>
        </row>
        <row r="458">
          <cell r="A458" t="str">
            <v>DAISHOGUN PLUS-P-SILVER-RED O3</v>
          </cell>
          <cell r="B458">
            <v>0</v>
          </cell>
        </row>
        <row r="459">
          <cell r="A459" t="str">
            <v>DAISHOGUN UP GREY BLACK O7</v>
          </cell>
          <cell r="B459">
            <v>1</v>
          </cell>
        </row>
        <row r="460">
          <cell r="A460" t="str">
            <v>DAISHOGUN UP P GREY BLUE O1</v>
          </cell>
          <cell r="B460">
            <v>1</v>
          </cell>
        </row>
        <row r="461">
          <cell r="A461" t="str">
            <v>DAISHOGUN UP-P-SILVER-BLACK O7</v>
          </cell>
          <cell r="B461">
            <v>11</v>
          </cell>
        </row>
        <row r="462">
          <cell r="A462" t="str">
            <v>DAISHOGUN UP-P-SILVER-BLUE L1</v>
          </cell>
          <cell r="B462">
            <v>0</v>
          </cell>
        </row>
        <row r="463">
          <cell r="A463" t="str">
            <v>DAISHOGUN UP-P-SILVER-BLUE O1</v>
          </cell>
          <cell r="B463">
            <v>0</v>
          </cell>
        </row>
        <row r="464">
          <cell r="A464" t="str">
            <v>DAISHOGUN UP-P-SILVER-GREEN O6</v>
          </cell>
          <cell r="B464">
            <v>0</v>
          </cell>
        </row>
        <row r="465">
          <cell r="A465" t="str">
            <v>DAISHOGUN UP-P-SILVER-RED O3</v>
          </cell>
          <cell r="B465">
            <v>4</v>
          </cell>
        </row>
        <row r="466">
          <cell r="A466" t="str">
            <v>DAISHOGUN-P-CREAM-COKLAT N4</v>
          </cell>
          <cell r="B466">
            <v>0</v>
          </cell>
        </row>
        <row r="467">
          <cell r="A467" t="str">
            <v>DELUXE F : L GREY B/S : BLACK</v>
          </cell>
          <cell r="B467">
            <v>0</v>
          </cell>
        </row>
        <row r="468">
          <cell r="A468" t="str">
            <v>DELUXE F : L GREY B/S : GREY</v>
          </cell>
          <cell r="B468">
            <v>7</v>
          </cell>
        </row>
        <row r="469">
          <cell r="A469" t="str">
            <v>DELUXE GREY B/S : BLUE</v>
          </cell>
          <cell r="B469">
            <v>1</v>
          </cell>
        </row>
        <row r="470">
          <cell r="A470" t="str">
            <v>DISCUSIO H - BLUE</v>
          </cell>
          <cell r="B470">
            <v>5</v>
          </cell>
        </row>
        <row r="471">
          <cell r="A471" t="str">
            <v>DISCUSIO H - GREEN</v>
          </cell>
          <cell r="B471">
            <v>3</v>
          </cell>
        </row>
        <row r="472">
          <cell r="A472" t="str">
            <v>DISCUSIO H - ORANGE</v>
          </cell>
          <cell r="B472">
            <v>4</v>
          </cell>
        </row>
        <row r="473">
          <cell r="A473" t="str">
            <v>DISCUSIO H - RED</v>
          </cell>
          <cell r="B473">
            <v>4</v>
          </cell>
        </row>
        <row r="474">
          <cell r="A474" t="str">
            <v>DISCUSIO L - BLUE</v>
          </cell>
          <cell r="B474">
            <v>5</v>
          </cell>
        </row>
        <row r="475">
          <cell r="A475" t="str">
            <v>DISCUSIO L - GREEN</v>
          </cell>
          <cell r="B475">
            <v>8</v>
          </cell>
        </row>
        <row r="476">
          <cell r="A476" t="str">
            <v>DISCUSIO L - ORANGE</v>
          </cell>
          <cell r="B476">
            <v>3</v>
          </cell>
        </row>
        <row r="477">
          <cell r="A477" t="str">
            <v>DISCUSIO L - RED</v>
          </cell>
          <cell r="B477">
            <v>6</v>
          </cell>
        </row>
        <row r="478">
          <cell r="A478" t="str">
            <v>DISCUSIO SWC - BLUE</v>
          </cell>
          <cell r="B478">
            <v>5</v>
          </cell>
        </row>
        <row r="479">
          <cell r="A479" t="str">
            <v>DISCUSIO SWC - GREEN</v>
          </cell>
          <cell r="B479">
            <v>5</v>
          </cell>
        </row>
        <row r="480">
          <cell r="A480" t="str">
            <v>DISCUSIO SWC - ORANGE</v>
          </cell>
          <cell r="B480">
            <v>5</v>
          </cell>
        </row>
        <row r="481">
          <cell r="A481" t="str">
            <v>DISCUSIO SWC - RED</v>
          </cell>
          <cell r="B481">
            <v>1</v>
          </cell>
        </row>
        <row r="482">
          <cell r="A482" t="str">
            <v>DRAGON 89 D BLACK</v>
          </cell>
          <cell r="B482">
            <v>70</v>
          </cell>
        </row>
        <row r="483">
          <cell r="A483" t="str">
            <v>DRAGON 89 D GREEN</v>
          </cell>
          <cell r="B483">
            <v>10</v>
          </cell>
        </row>
        <row r="484">
          <cell r="A484" t="str">
            <v>DRAGON 89 D MAGENTA</v>
          </cell>
          <cell r="B484">
            <v>43</v>
          </cell>
        </row>
        <row r="485">
          <cell r="A485" t="str">
            <v>DRAGON 89 D MAGEO</v>
          </cell>
          <cell r="B485">
            <v>0</v>
          </cell>
        </row>
        <row r="486">
          <cell r="A486" t="str">
            <v>DRAGON 89 D MAHOGANI</v>
          </cell>
          <cell r="B486">
            <v>10</v>
          </cell>
        </row>
        <row r="487">
          <cell r="A487" t="str">
            <v>DRAGON 89 D ORANGE</v>
          </cell>
          <cell r="B487">
            <v>0</v>
          </cell>
        </row>
        <row r="488">
          <cell r="A488" t="str">
            <v>DRAGON 89 D SONOMA</v>
          </cell>
          <cell r="B488">
            <v>10</v>
          </cell>
        </row>
        <row r="489">
          <cell r="A489" t="str">
            <v>DRAGON 89 D WHITE</v>
          </cell>
          <cell r="B489">
            <v>99</v>
          </cell>
        </row>
        <row r="490">
          <cell r="A490" t="str">
            <v>DRAGON BCR - 01 BLACK GLOSS</v>
          </cell>
          <cell r="B490">
            <v>0</v>
          </cell>
        </row>
        <row r="491">
          <cell r="A491" t="str">
            <v>DRAGON BCR - 01 RED</v>
          </cell>
          <cell r="B491">
            <v>0</v>
          </cell>
        </row>
        <row r="492">
          <cell r="A492" t="str">
            <v>DRAGON BCR - 02 BLACK GLOSS</v>
          </cell>
          <cell r="B492">
            <v>0</v>
          </cell>
        </row>
        <row r="493">
          <cell r="A493" t="str">
            <v>DRAGON BCR - 02 GREEN</v>
          </cell>
          <cell r="B493">
            <v>0</v>
          </cell>
        </row>
        <row r="494">
          <cell r="A494" t="str">
            <v>DRAGON BCR - 02 RED</v>
          </cell>
          <cell r="B494">
            <v>0</v>
          </cell>
        </row>
        <row r="495">
          <cell r="A495" t="str">
            <v>DRAGON FL BLUE</v>
          </cell>
          <cell r="B495">
            <v>126</v>
          </cell>
        </row>
        <row r="496">
          <cell r="A496" t="str">
            <v>DRAGON FL BLUE GLOSS</v>
          </cell>
          <cell r="B496">
            <v>96</v>
          </cell>
        </row>
        <row r="497">
          <cell r="A497" t="str">
            <v>DRAGON FL GREEN GLOSS</v>
          </cell>
          <cell r="B497">
            <v>78</v>
          </cell>
        </row>
        <row r="498">
          <cell r="A498" t="str">
            <v>DRAGON FL RED</v>
          </cell>
          <cell r="B498">
            <v>0</v>
          </cell>
        </row>
        <row r="499">
          <cell r="A499" t="str">
            <v>DRAGON FL RED 3124</v>
          </cell>
          <cell r="B499">
            <v>16</v>
          </cell>
        </row>
        <row r="500">
          <cell r="A500" t="str">
            <v>DRAGON FL RED GLOSS</v>
          </cell>
          <cell r="B500">
            <v>1</v>
          </cell>
        </row>
        <row r="501">
          <cell r="A501" t="str">
            <v>DRAGON FLH BLACK</v>
          </cell>
          <cell r="B501">
            <v>34</v>
          </cell>
        </row>
        <row r="502">
          <cell r="A502" t="str">
            <v>DRAGON FLH BLUE</v>
          </cell>
          <cell r="B502">
            <v>28</v>
          </cell>
        </row>
        <row r="503">
          <cell r="A503" t="str">
            <v>DRAGON FLH RED</v>
          </cell>
          <cell r="B503">
            <v>0</v>
          </cell>
        </row>
        <row r="504">
          <cell r="A504" t="str">
            <v>DRAGON FLH RED 3124</v>
          </cell>
          <cell r="B504">
            <v>68</v>
          </cell>
        </row>
        <row r="505">
          <cell r="A505" t="str">
            <v>DRAGON FLH RED GLOSS</v>
          </cell>
          <cell r="B505">
            <v>0</v>
          </cell>
        </row>
        <row r="506">
          <cell r="A506" t="str">
            <v>DRAGON FLH SILVER BLACK</v>
          </cell>
          <cell r="B506">
            <v>4</v>
          </cell>
        </row>
        <row r="507">
          <cell r="A507" t="str">
            <v>DRAGON FLN BLACK</v>
          </cell>
          <cell r="B507">
            <v>44</v>
          </cell>
        </row>
        <row r="508">
          <cell r="A508" t="str">
            <v>DRAGON FLN BLUE</v>
          </cell>
          <cell r="B508">
            <v>16</v>
          </cell>
        </row>
        <row r="509">
          <cell r="A509" t="str">
            <v>DRAGON FLN RED</v>
          </cell>
          <cell r="B509">
            <v>0</v>
          </cell>
        </row>
        <row r="510">
          <cell r="A510" t="str">
            <v>DRAGON RB BLUE</v>
          </cell>
          <cell r="B510">
            <v>1</v>
          </cell>
        </row>
        <row r="511">
          <cell r="A511" t="str">
            <v>DRAGON RB BLUE GLOSS</v>
          </cell>
          <cell r="B511">
            <v>0</v>
          </cell>
        </row>
        <row r="512">
          <cell r="A512" t="str">
            <v>DRAGON RB GREEN GLOSS</v>
          </cell>
          <cell r="B512">
            <v>0</v>
          </cell>
        </row>
        <row r="513">
          <cell r="A513" t="str">
            <v>DRAGON RB RED GLOSS</v>
          </cell>
          <cell r="B513">
            <v>0</v>
          </cell>
        </row>
        <row r="514">
          <cell r="A514" t="str">
            <v>DRAGON RIBBON HIGH BLUE</v>
          </cell>
          <cell r="B514">
            <v>0</v>
          </cell>
        </row>
        <row r="515">
          <cell r="A515" t="str">
            <v>DRAGON UFFICIO CD MAHOGANI TANPA LACI</v>
          </cell>
          <cell r="B515">
            <v>0</v>
          </cell>
        </row>
        <row r="516">
          <cell r="A516" t="str">
            <v>DRAGON YD BLUE</v>
          </cell>
          <cell r="B516">
            <v>0</v>
          </cell>
        </row>
        <row r="517">
          <cell r="A517" t="str">
            <v>DRAGON YD BLUE GLOSS</v>
          </cell>
          <cell r="B517">
            <v>0</v>
          </cell>
        </row>
        <row r="518">
          <cell r="A518" t="str">
            <v>DRAGON YD GREEN GLOSS</v>
          </cell>
          <cell r="B518">
            <v>0</v>
          </cell>
        </row>
        <row r="519">
          <cell r="A519" t="str">
            <v>DRAGON YD P SILVER BLACK PVC</v>
          </cell>
          <cell r="B519">
            <v>0</v>
          </cell>
        </row>
        <row r="520">
          <cell r="A520" t="str">
            <v>DRAGON YD RED</v>
          </cell>
          <cell r="B520">
            <v>0</v>
          </cell>
        </row>
        <row r="521">
          <cell r="A521" t="str">
            <v>DRAGON YD RED GLOSS</v>
          </cell>
          <cell r="B521">
            <v>0</v>
          </cell>
        </row>
        <row r="522">
          <cell r="A522" t="str">
            <v>DRAGON YNP DARK BROWN</v>
          </cell>
          <cell r="B522">
            <v>87</v>
          </cell>
        </row>
        <row r="523">
          <cell r="A523" t="str">
            <v>DTRR L SHAPE LEFT 1130 x 687.5 (TAS-14080CT98)</v>
          </cell>
          <cell r="B523">
            <v>0</v>
          </cell>
        </row>
        <row r="524">
          <cell r="A524" t="str">
            <v>DTRR L SHAPE LEFT 1400 x 470 (TAS-14080CT98)</v>
          </cell>
          <cell r="B524">
            <v>0</v>
          </cell>
        </row>
        <row r="525">
          <cell r="A525" t="str">
            <v>DTRR R SHAPE LEFT 1130x 687.5 (TAS-14080CT98)</v>
          </cell>
          <cell r="B525">
            <v>0</v>
          </cell>
        </row>
        <row r="526">
          <cell r="A526" t="str">
            <v>DTRR R SHAPE LEFT 1400 x 470 (TAS-14080CT98)</v>
          </cell>
          <cell r="B526">
            <v>0</v>
          </cell>
        </row>
        <row r="527">
          <cell r="A527" t="str">
            <v>DUO 04 P BLACK BLACK + JOINT</v>
          </cell>
          <cell r="B527">
            <v>2</v>
          </cell>
        </row>
        <row r="528">
          <cell r="A528" t="str">
            <v>DUO JUNIOR-P-BLACK-BLACK</v>
          </cell>
          <cell r="B528">
            <v>0</v>
          </cell>
        </row>
        <row r="529">
          <cell r="A529" t="str">
            <v>DUO JUNIOR-P-BLACK-BLUE</v>
          </cell>
          <cell r="B529">
            <v>0</v>
          </cell>
        </row>
        <row r="530">
          <cell r="A530" t="str">
            <v>DUO JUNIOR-P-BLACK-GREY</v>
          </cell>
          <cell r="B530">
            <v>2</v>
          </cell>
        </row>
        <row r="531">
          <cell r="A531" t="str">
            <v>DUO JUNIOR-P-BLACK-PINK</v>
          </cell>
          <cell r="B531">
            <v>0</v>
          </cell>
        </row>
        <row r="532">
          <cell r="A532" t="str">
            <v>DUO01 P BLACK (S) BLACK (B) RED</v>
          </cell>
          <cell r="B532">
            <v>0</v>
          </cell>
        </row>
        <row r="533">
          <cell r="A533" t="str">
            <v>DUO01 P BLACK BLACK SD7</v>
          </cell>
          <cell r="B533">
            <v>113</v>
          </cell>
        </row>
        <row r="534">
          <cell r="A534" t="str">
            <v>DUO01 P BLACK BLUE SD1</v>
          </cell>
          <cell r="B534">
            <v>69</v>
          </cell>
        </row>
        <row r="535">
          <cell r="A535" t="str">
            <v>DUO01 P BLACK GREEN O6</v>
          </cell>
          <cell r="B535">
            <v>0</v>
          </cell>
        </row>
        <row r="536">
          <cell r="A536" t="str">
            <v>DUO01 P BLACK GREEN SD6</v>
          </cell>
          <cell r="B536">
            <v>33</v>
          </cell>
        </row>
        <row r="537">
          <cell r="A537" t="str">
            <v>DUO01 P BLACK RED SD3</v>
          </cell>
          <cell r="B537">
            <v>28</v>
          </cell>
        </row>
        <row r="538">
          <cell r="A538" t="str">
            <v>DUO01 P BLACK YELLOW SD8</v>
          </cell>
          <cell r="B538">
            <v>12</v>
          </cell>
        </row>
        <row r="539">
          <cell r="A539" t="str">
            <v>DUO02 - P - BLACK - BLUE SD1</v>
          </cell>
          <cell r="B539">
            <v>75</v>
          </cell>
        </row>
        <row r="540">
          <cell r="A540" t="str">
            <v>DUO02 - P - BLACK - RED SD3</v>
          </cell>
          <cell r="B540">
            <v>70</v>
          </cell>
        </row>
        <row r="541">
          <cell r="A541" t="str">
            <v>DUO02 P BLACK BLACK SD7</v>
          </cell>
          <cell r="B541">
            <v>59</v>
          </cell>
        </row>
        <row r="542">
          <cell r="A542" t="str">
            <v>DUO02 P BLACK BLUE CUSTOM</v>
          </cell>
          <cell r="B542">
            <v>0</v>
          </cell>
        </row>
        <row r="543">
          <cell r="A543" t="str">
            <v>DUO02 P BLACK GREEN SD6</v>
          </cell>
          <cell r="B543">
            <v>60</v>
          </cell>
        </row>
        <row r="544">
          <cell r="A544" t="str">
            <v>DUO02 P BLACK S/B CUSTOM</v>
          </cell>
          <cell r="B544">
            <v>0</v>
          </cell>
        </row>
        <row r="545">
          <cell r="A545" t="str">
            <v>DUO02 P BLACK YELLOW SD8</v>
          </cell>
          <cell r="B545">
            <v>32</v>
          </cell>
        </row>
        <row r="546">
          <cell r="A546" t="str">
            <v>DUO03 P BLACK BLACK SD7</v>
          </cell>
          <cell r="B546">
            <v>73</v>
          </cell>
        </row>
        <row r="547">
          <cell r="A547" t="str">
            <v>DUO03 P BLACK BLUE CUSTOM</v>
          </cell>
          <cell r="B547">
            <v>0</v>
          </cell>
        </row>
        <row r="548">
          <cell r="A548" t="str">
            <v>DUO03 P BLACK BLUE SD1</v>
          </cell>
          <cell r="B548">
            <v>25</v>
          </cell>
        </row>
        <row r="549">
          <cell r="A549" t="str">
            <v>DUO03 P BLACK GREEN SD6</v>
          </cell>
          <cell r="B549">
            <v>9</v>
          </cell>
        </row>
        <row r="550">
          <cell r="A550" t="str">
            <v>DUO03 P BLACK RED CUSTOM</v>
          </cell>
          <cell r="B550">
            <v>0</v>
          </cell>
        </row>
        <row r="551">
          <cell r="A551" t="str">
            <v>DUO03 P BLACK RED SD3</v>
          </cell>
          <cell r="B551">
            <v>40</v>
          </cell>
        </row>
        <row r="552">
          <cell r="A552" t="str">
            <v>DUO03 P BLACK YELLOW CUSTOM</v>
          </cell>
          <cell r="B552">
            <v>0</v>
          </cell>
        </row>
        <row r="553">
          <cell r="A553" t="str">
            <v>DUO03 P BLACK YELLOW SD8</v>
          </cell>
          <cell r="B553">
            <v>6</v>
          </cell>
        </row>
        <row r="554">
          <cell r="A554" t="str">
            <v>DUO04 P BLACK BLACK SD7</v>
          </cell>
          <cell r="B554">
            <v>38</v>
          </cell>
        </row>
        <row r="555">
          <cell r="A555" t="str">
            <v>DUO04 P BLACK BLUE CUSTOM</v>
          </cell>
          <cell r="B555">
            <v>0</v>
          </cell>
        </row>
        <row r="556">
          <cell r="A556" t="str">
            <v>DUO04 P BLACK BLUE SD1</v>
          </cell>
          <cell r="B556">
            <v>52</v>
          </cell>
        </row>
        <row r="557">
          <cell r="A557" t="str">
            <v>DUO04 P BLACK GREEN SD6</v>
          </cell>
          <cell r="B557">
            <v>1</v>
          </cell>
        </row>
        <row r="558">
          <cell r="A558" t="str">
            <v>DUO04 P BLACK RED SD3</v>
          </cell>
          <cell r="B558">
            <v>101</v>
          </cell>
        </row>
        <row r="559">
          <cell r="A559" t="str">
            <v>DUO04 P BLACK YELLOW SD8</v>
          </cell>
          <cell r="B559">
            <v>52</v>
          </cell>
        </row>
        <row r="560">
          <cell r="A560" t="str">
            <v>ECHOOL ART DESK NO 6  P SILVER</v>
          </cell>
          <cell r="B560">
            <v>123</v>
          </cell>
        </row>
        <row r="561">
          <cell r="A561" t="str">
            <v>ECHOOL CHAIR NO 2 P IVORY</v>
          </cell>
          <cell r="B561">
            <v>22</v>
          </cell>
        </row>
        <row r="562">
          <cell r="A562" t="str">
            <v>ECHOOL CHAIR NO 3 P IVORY</v>
          </cell>
          <cell r="B562">
            <v>29</v>
          </cell>
        </row>
        <row r="563">
          <cell r="A563" t="str">
            <v>ECHOOL CHAIR NO 3 P IVORY CUSTOM</v>
          </cell>
          <cell r="B563">
            <v>0</v>
          </cell>
        </row>
        <row r="564">
          <cell r="A564" t="str">
            <v>ECHOOL CHAIR NO 4 P IVORY</v>
          </cell>
          <cell r="B564">
            <v>79</v>
          </cell>
        </row>
        <row r="565">
          <cell r="A565" t="str">
            <v>ECHOOL CHAIR NO 5 P IVORY</v>
          </cell>
          <cell r="B565">
            <v>0</v>
          </cell>
        </row>
        <row r="566">
          <cell r="A566" t="str">
            <v>ECHOOL CHAIR NO 6 P IVORY</v>
          </cell>
          <cell r="B566">
            <v>525</v>
          </cell>
        </row>
        <row r="567">
          <cell r="A567" t="str">
            <v>ECHOOL CHAIR NO 6 P IVORY CUSTOM</v>
          </cell>
          <cell r="B567">
            <v>0</v>
          </cell>
        </row>
        <row r="568">
          <cell r="A568" t="str">
            <v>ECHOOL CHAIR NO 6 P IVORY SABLON</v>
          </cell>
          <cell r="B568">
            <v>15</v>
          </cell>
        </row>
        <row r="569">
          <cell r="A569" t="str">
            <v>ECHOOL CHAIR NO. 2 YELLOW STD</v>
          </cell>
          <cell r="B569">
            <v>0</v>
          </cell>
        </row>
        <row r="570">
          <cell r="A570" t="str">
            <v>ECHOOL CHAIR NO.4 P IVORY CUSTOM</v>
          </cell>
          <cell r="B570">
            <v>0</v>
          </cell>
        </row>
        <row r="571">
          <cell r="A571" t="str">
            <v>ECHOOL CHAIR PLUS NO 2 P BROWN (CSR)</v>
          </cell>
          <cell r="B571">
            <v>0</v>
          </cell>
        </row>
        <row r="572">
          <cell r="A572" t="str">
            <v>ECHOOL CHAIR PLUS NO 2 P IVORY</v>
          </cell>
          <cell r="B572">
            <v>3</v>
          </cell>
        </row>
        <row r="573">
          <cell r="A573" t="str">
            <v>ECHOOL CHAIR PLUS NO 2 P L BLUE</v>
          </cell>
          <cell r="B573">
            <v>0</v>
          </cell>
        </row>
        <row r="574">
          <cell r="A574" t="str">
            <v>ECHOOL CHAIR PLUS NO 2 P SILVER</v>
          </cell>
          <cell r="B574">
            <v>26</v>
          </cell>
        </row>
        <row r="575">
          <cell r="A575" t="str">
            <v>ECHOOL CHAIR PLUS NO 2 P YELLOW</v>
          </cell>
          <cell r="B575">
            <v>225</v>
          </cell>
        </row>
        <row r="576">
          <cell r="A576" t="str">
            <v>ECHOOL CHAIR PLUS NO 3 P BROWN (CSR)</v>
          </cell>
          <cell r="B576">
            <v>0</v>
          </cell>
        </row>
        <row r="577">
          <cell r="A577" t="str">
            <v>ECHOOL CHAIR PLUS NO 3 P IVORY</v>
          </cell>
          <cell r="B577">
            <v>0</v>
          </cell>
        </row>
        <row r="578">
          <cell r="A578" t="str">
            <v>ECHOOL CHAIR PLUS NO 4 P IVORY</v>
          </cell>
          <cell r="B578">
            <v>23</v>
          </cell>
        </row>
        <row r="579">
          <cell r="A579" t="str">
            <v>ECHOOL CHAIR PLUS NO 5 P IVORY</v>
          </cell>
          <cell r="B579">
            <v>1</v>
          </cell>
        </row>
        <row r="580">
          <cell r="A580" t="str">
            <v>ECHOOL CHAIR PLUS NO 6 P IVORY</v>
          </cell>
          <cell r="B580">
            <v>246</v>
          </cell>
        </row>
        <row r="581">
          <cell r="A581" t="str">
            <v>ECHOOL CHAIR PLUS NO 6 P SILVER</v>
          </cell>
          <cell r="B581">
            <v>120</v>
          </cell>
        </row>
        <row r="582">
          <cell r="A582" t="str">
            <v>ECHOOL CHAIR PLUS NO. 3 P GREEN</v>
          </cell>
          <cell r="B582">
            <v>0</v>
          </cell>
        </row>
        <row r="583">
          <cell r="A583" t="str">
            <v>ECHOOL DESK NO 2 P IVORY</v>
          </cell>
          <cell r="B583">
            <v>0</v>
          </cell>
        </row>
        <row r="584">
          <cell r="A584" t="str">
            <v>ECHOOL DESK NO 3 P IVORY</v>
          </cell>
          <cell r="B584">
            <v>3</v>
          </cell>
        </row>
        <row r="585">
          <cell r="A585" t="str">
            <v>ECHOOL DESK NO 3 P IVORY JP</v>
          </cell>
          <cell r="B585">
            <v>0</v>
          </cell>
        </row>
        <row r="586">
          <cell r="A586" t="str">
            <v>ECHOOL DESK NO 4 IVORY CSR</v>
          </cell>
          <cell r="B586">
            <v>0</v>
          </cell>
        </row>
        <row r="587">
          <cell r="A587" t="str">
            <v>ECHOOL DESK NO 4 P IVORY</v>
          </cell>
          <cell r="B587">
            <v>30</v>
          </cell>
        </row>
        <row r="588">
          <cell r="A588" t="str">
            <v>ECHOOL DESK NO 4 P IVORY JP</v>
          </cell>
          <cell r="B588">
            <v>0</v>
          </cell>
        </row>
        <row r="589">
          <cell r="A589" t="str">
            <v>ECHOOL DESK NO 5 P IVORY</v>
          </cell>
          <cell r="B589">
            <v>123</v>
          </cell>
        </row>
        <row r="590">
          <cell r="A590" t="str">
            <v>ECHOOL DESK NO 5 P IVORY JP</v>
          </cell>
          <cell r="B590">
            <v>5</v>
          </cell>
        </row>
        <row r="591">
          <cell r="A591" t="str">
            <v>ECHOOL DESK NO 6 P BROWN TFB (CSR)</v>
          </cell>
          <cell r="B591">
            <v>0</v>
          </cell>
        </row>
        <row r="592">
          <cell r="A592" t="str">
            <v>ECHOOL DESK NO 6 P IVORY</v>
          </cell>
          <cell r="B592">
            <v>222</v>
          </cell>
        </row>
        <row r="593">
          <cell r="A593" t="str">
            <v>ECHOOL DESK NO 6 P IVORY DRAWER ASTAL</v>
          </cell>
          <cell r="B593">
            <v>0</v>
          </cell>
        </row>
        <row r="594">
          <cell r="A594" t="str">
            <v>ECHOOL DESK NO 6 P IVORY JP</v>
          </cell>
          <cell r="B594">
            <v>175</v>
          </cell>
        </row>
        <row r="595">
          <cell r="A595" t="str">
            <v>ECHOOL DESK NO 6 P IVORY JP DRAWER ASTAL</v>
          </cell>
          <cell r="B595">
            <v>0</v>
          </cell>
        </row>
        <row r="596">
          <cell r="A596" t="str">
            <v>ECHOOL DESK NO 6 P IVORY JP SABLON</v>
          </cell>
          <cell r="B596">
            <v>0</v>
          </cell>
        </row>
        <row r="597">
          <cell r="A597" t="str">
            <v>ECHOOL DESK NO 6 P IVORY SABLON</v>
          </cell>
          <cell r="B597">
            <v>0</v>
          </cell>
        </row>
        <row r="598">
          <cell r="A598" t="str">
            <v>ECHOOL DESK NO. 2 P IVORY JP</v>
          </cell>
          <cell r="B598">
            <v>35</v>
          </cell>
        </row>
        <row r="599">
          <cell r="A599" t="str">
            <v>ECHOOL DESK NO. 3 P GREEN</v>
          </cell>
          <cell r="B599">
            <v>0</v>
          </cell>
        </row>
        <row r="600">
          <cell r="A600" t="str">
            <v>ECHOOL DESK NO. 4 P YELLOW</v>
          </cell>
          <cell r="B600">
            <v>0</v>
          </cell>
        </row>
        <row r="601">
          <cell r="A601" t="str">
            <v>ECHOOL DESK NO. 6 P BLACK</v>
          </cell>
          <cell r="B601">
            <v>0</v>
          </cell>
        </row>
        <row r="602">
          <cell r="A602" t="str">
            <v>ECHOOL DESK PLUS NO 2 P BROWN TFB (CSR)</v>
          </cell>
          <cell r="B602">
            <v>0</v>
          </cell>
        </row>
        <row r="603">
          <cell r="A603" t="str">
            <v>ECHOOL DESK PLUS NO 2 P IVORY</v>
          </cell>
          <cell r="B603">
            <v>135</v>
          </cell>
        </row>
        <row r="604">
          <cell r="A604" t="str">
            <v>ECHOOL DESK PLUS NO 3 P BROWN TFB (CSR)</v>
          </cell>
          <cell r="B604">
            <v>0</v>
          </cell>
        </row>
        <row r="605">
          <cell r="A605" t="str">
            <v>ECHOOL DESK PLUS NO 3 P IVORY</v>
          </cell>
          <cell r="B605">
            <v>0</v>
          </cell>
        </row>
        <row r="606">
          <cell r="A606" t="str">
            <v>ECHOOL DESK PLUS NO 4 P BROWN TFB (CSR)</v>
          </cell>
          <cell r="B606">
            <v>0</v>
          </cell>
        </row>
        <row r="607">
          <cell r="A607" t="str">
            <v>ECHOOL DESK PLUS NO 4 P IVORY</v>
          </cell>
          <cell r="B607">
            <v>166</v>
          </cell>
        </row>
        <row r="608">
          <cell r="A608" t="str">
            <v>ECHOOL DESK PLUS NO 5 P IVORY</v>
          </cell>
          <cell r="B608">
            <v>44</v>
          </cell>
        </row>
        <row r="609">
          <cell r="A609" t="str">
            <v>ECHOOL DESK PLUS NO 6 P IVORY</v>
          </cell>
          <cell r="B609">
            <v>98</v>
          </cell>
        </row>
        <row r="610">
          <cell r="A610" t="str">
            <v>ECON CHAIR NO 4 P YELLOW BROWN</v>
          </cell>
          <cell r="B610">
            <v>0</v>
          </cell>
        </row>
        <row r="611">
          <cell r="A611" t="str">
            <v>ECONS CHAIR NO 2 P IVORY BROWN</v>
          </cell>
          <cell r="B611">
            <v>2</v>
          </cell>
        </row>
        <row r="612">
          <cell r="A612" t="str">
            <v>ECONS CHAIR NO 4 P BROWN BROWN (CSR)</v>
          </cell>
          <cell r="B612">
            <v>0</v>
          </cell>
        </row>
        <row r="613">
          <cell r="A613" t="str">
            <v>ECONS CHAIR NO 4 P IVORY BEIGE</v>
          </cell>
          <cell r="B613">
            <v>0</v>
          </cell>
        </row>
        <row r="614">
          <cell r="A614" t="str">
            <v>ECONS CHAIR NO 4 P IVORY BROWN</v>
          </cell>
          <cell r="B614">
            <v>68</v>
          </cell>
        </row>
        <row r="615">
          <cell r="A615" t="str">
            <v>ECONS CHAIR NO 4 P IVORY GREEN</v>
          </cell>
          <cell r="B615">
            <v>4</v>
          </cell>
        </row>
        <row r="616">
          <cell r="A616" t="str">
            <v>ECONS CHAIR NO 4 P IVORY GREY</v>
          </cell>
          <cell r="B616">
            <v>0</v>
          </cell>
        </row>
        <row r="617">
          <cell r="A617" t="str">
            <v>ECONS CHAIR NO 5 P CREAM GREEN</v>
          </cell>
          <cell r="B617">
            <v>0</v>
          </cell>
        </row>
        <row r="618">
          <cell r="A618" t="str">
            <v>ECONS CHAIR NO 5 P CREAM GREY</v>
          </cell>
          <cell r="B618">
            <v>0</v>
          </cell>
        </row>
        <row r="619">
          <cell r="A619" t="str">
            <v>ECONS CHAIR NO 5 P IVORY BROWN</v>
          </cell>
          <cell r="B619">
            <v>78</v>
          </cell>
        </row>
        <row r="620">
          <cell r="A620" t="str">
            <v>ECONS CHAIR NO 5 P IVORY GREEN</v>
          </cell>
          <cell r="B620">
            <v>7</v>
          </cell>
        </row>
        <row r="621">
          <cell r="A621" t="str">
            <v>ECONS CHAIR NO 5 P IVORY GREY</v>
          </cell>
          <cell r="B621">
            <v>4</v>
          </cell>
        </row>
        <row r="622">
          <cell r="A622" t="str">
            <v>ECONS CHAIR NO 6 P CREAM GREEN</v>
          </cell>
          <cell r="B622">
            <v>0</v>
          </cell>
        </row>
        <row r="623">
          <cell r="A623" t="str">
            <v>ECONS CHAIR NO 6 P IVORY + RACK</v>
          </cell>
          <cell r="B623">
            <v>0</v>
          </cell>
        </row>
        <row r="624">
          <cell r="A624" t="str">
            <v>ECONS CHAIR NO 6 P IVORY BROWN</v>
          </cell>
          <cell r="B624">
            <v>377</v>
          </cell>
        </row>
        <row r="625">
          <cell r="A625" t="str">
            <v>ECONS CHAIR NO 6 P IVORY BROWN CUSTOM</v>
          </cell>
          <cell r="B625">
            <v>0</v>
          </cell>
        </row>
        <row r="626">
          <cell r="A626" t="str">
            <v>ECONS CHAIR NO 6 P IVORY GREEN</v>
          </cell>
          <cell r="B626">
            <v>35</v>
          </cell>
        </row>
        <row r="627">
          <cell r="A627" t="str">
            <v>ECONS CHAIR NO 6 P IVORY GREY</v>
          </cell>
          <cell r="B627">
            <v>121</v>
          </cell>
        </row>
        <row r="628">
          <cell r="A628" t="str">
            <v>ECONS DESK NO 6 P BROWN TFB (CSR)</v>
          </cell>
          <cell r="B628">
            <v>0</v>
          </cell>
        </row>
        <row r="629">
          <cell r="A629" t="str">
            <v>EFFECTA ORANGE</v>
          </cell>
          <cell r="B629">
            <v>9</v>
          </cell>
        </row>
        <row r="630">
          <cell r="A630" t="str">
            <v>ELEGAN B/S : BLACK / BLACK</v>
          </cell>
          <cell r="B630">
            <v>5</v>
          </cell>
        </row>
        <row r="631">
          <cell r="A631" t="str">
            <v>ELEGAN B/S : BLUE / BLUE</v>
          </cell>
          <cell r="B631">
            <v>12</v>
          </cell>
        </row>
        <row r="632">
          <cell r="A632" t="str">
            <v>ELEGAN B/S : GREEN / BLACK</v>
          </cell>
          <cell r="B632">
            <v>20</v>
          </cell>
        </row>
        <row r="633">
          <cell r="A633" t="str">
            <v>ELEGAN B/S : RED / RED</v>
          </cell>
          <cell r="B633">
            <v>21</v>
          </cell>
        </row>
        <row r="634">
          <cell r="A634" t="str">
            <v>ELEGAN B/S :ORANGE / BLACK</v>
          </cell>
          <cell r="B634">
            <v>3</v>
          </cell>
        </row>
        <row r="635">
          <cell r="A635" t="str">
            <v>EPO 130 P ALUMUNIUM BLACK BLACK W7</v>
          </cell>
          <cell r="B635">
            <v>0</v>
          </cell>
        </row>
        <row r="636">
          <cell r="A636" t="str">
            <v>EPO 130 P ALUMUNIUM BLACK BLUE W1</v>
          </cell>
          <cell r="B636">
            <v>0</v>
          </cell>
        </row>
        <row r="637">
          <cell r="A637" t="str">
            <v>EPO 130 P ALUMUNIUM BLACK MAROON W3</v>
          </cell>
          <cell r="B637">
            <v>0</v>
          </cell>
        </row>
        <row r="638">
          <cell r="A638" t="str">
            <v>EPO 330 P ALUMUNIUM BLACK BLACK W7</v>
          </cell>
          <cell r="B638">
            <v>2</v>
          </cell>
        </row>
        <row r="639">
          <cell r="A639" t="str">
            <v>EPO 330 P ALUMUNIUM BLACK BLUE W1</v>
          </cell>
          <cell r="B639">
            <v>0</v>
          </cell>
        </row>
        <row r="640">
          <cell r="A640" t="str">
            <v>EPO 330 P ALUMUNIUM BLACK GREEN W6</v>
          </cell>
          <cell r="B640">
            <v>2</v>
          </cell>
        </row>
        <row r="641">
          <cell r="A641" t="str">
            <v>EPO 330 P ALUMUNIUM BLACK MAROON W3</v>
          </cell>
          <cell r="B641">
            <v>5</v>
          </cell>
        </row>
        <row r="642">
          <cell r="A642" t="str">
            <v>EPO 530 P ALUMUNIUM BLACK BLACK W7</v>
          </cell>
          <cell r="B642">
            <v>0</v>
          </cell>
        </row>
        <row r="643">
          <cell r="A643" t="str">
            <v>EPO 530 P ALUMUNIUM BLACK BLUE W1</v>
          </cell>
          <cell r="B643">
            <v>3</v>
          </cell>
        </row>
        <row r="644">
          <cell r="A644" t="str">
            <v>EPO 530 P ALUMUNIUM BLACK GREEN W6</v>
          </cell>
          <cell r="B644">
            <v>1</v>
          </cell>
        </row>
        <row r="645">
          <cell r="A645" t="str">
            <v>EPO 530 P ALUMUNIUM BLACK MAROON W3</v>
          </cell>
          <cell r="B645">
            <v>0</v>
          </cell>
        </row>
        <row r="646">
          <cell r="A646" t="str">
            <v>ERGO DESK M</v>
          </cell>
          <cell r="B646">
            <v>1</v>
          </cell>
        </row>
        <row r="647">
          <cell r="A647" t="str">
            <v>ERGO DESK MT</v>
          </cell>
          <cell r="B647">
            <v>1</v>
          </cell>
        </row>
        <row r="648">
          <cell r="A648" t="str">
            <v>ET170 P GREY BLACK L7</v>
          </cell>
          <cell r="B648">
            <v>0</v>
          </cell>
        </row>
        <row r="649">
          <cell r="A649" t="str">
            <v>ET170 P GREY BLUE L1</v>
          </cell>
          <cell r="B649">
            <v>0</v>
          </cell>
        </row>
        <row r="650">
          <cell r="A650" t="str">
            <v>ET170 P GREY BROWN N4</v>
          </cell>
          <cell r="B650">
            <v>0</v>
          </cell>
        </row>
        <row r="651">
          <cell r="A651" t="str">
            <v>ET170 P GREY CREAM N5</v>
          </cell>
          <cell r="B651">
            <v>0</v>
          </cell>
        </row>
        <row r="652">
          <cell r="A652" t="str">
            <v>ET170 P GREY GREEN L6</v>
          </cell>
          <cell r="B652">
            <v>0</v>
          </cell>
        </row>
        <row r="653">
          <cell r="A653" t="str">
            <v>ET170 P GREY GREY L2</v>
          </cell>
          <cell r="B653">
            <v>0</v>
          </cell>
        </row>
        <row r="654">
          <cell r="A654" t="str">
            <v>ET170 P GREY RED N3</v>
          </cell>
          <cell r="B654">
            <v>0</v>
          </cell>
        </row>
        <row r="655">
          <cell r="A655" t="str">
            <v>ET171 P GREY BLACK L7</v>
          </cell>
          <cell r="B655">
            <v>0</v>
          </cell>
        </row>
        <row r="656">
          <cell r="A656" t="str">
            <v>ET171 P GREY BLUE L1</v>
          </cell>
          <cell r="B656">
            <v>0</v>
          </cell>
        </row>
        <row r="657">
          <cell r="A657" t="str">
            <v>ET171 P GREY BROWN N4</v>
          </cell>
          <cell r="B657">
            <v>0</v>
          </cell>
        </row>
        <row r="658">
          <cell r="A658" t="str">
            <v>ET171 P GREY CREAM N5</v>
          </cell>
          <cell r="B658">
            <v>0</v>
          </cell>
        </row>
        <row r="659">
          <cell r="A659" t="str">
            <v>ET171 P GREY GREEN L6</v>
          </cell>
          <cell r="B659">
            <v>0</v>
          </cell>
        </row>
        <row r="660">
          <cell r="A660" t="str">
            <v>ET171 P GREY GREY L2</v>
          </cell>
          <cell r="B660">
            <v>1</v>
          </cell>
        </row>
        <row r="661">
          <cell r="A661" t="str">
            <v>ET171 P GREY RED N3</v>
          </cell>
          <cell r="B661">
            <v>0</v>
          </cell>
        </row>
        <row r="662">
          <cell r="A662" t="str">
            <v>ETD500 - P - BLACK - GREEN L6</v>
          </cell>
          <cell r="B662">
            <v>0</v>
          </cell>
        </row>
        <row r="663">
          <cell r="A663" t="str">
            <v>ETD500 - P - BLACK - RED N3</v>
          </cell>
          <cell r="B663">
            <v>0</v>
          </cell>
        </row>
        <row r="664">
          <cell r="A664" t="str">
            <v>ETD500 P BLACK BLACK L7</v>
          </cell>
          <cell r="B664">
            <v>30</v>
          </cell>
        </row>
        <row r="665">
          <cell r="A665" t="str">
            <v>ETD500 P BLACK BLACK O7</v>
          </cell>
          <cell r="B665">
            <v>1</v>
          </cell>
        </row>
        <row r="666">
          <cell r="A666" t="str">
            <v>ETD500 P BLACK BLUE L1</v>
          </cell>
          <cell r="B666">
            <v>0</v>
          </cell>
        </row>
        <row r="667">
          <cell r="A667" t="str">
            <v>ETD500 P BLACK BLUE O1</v>
          </cell>
          <cell r="B667">
            <v>0</v>
          </cell>
        </row>
        <row r="668">
          <cell r="A668" t="str">
            <v>ETD500 P BLACK BROWN N4</v>
          </cell>
          <cell r="B668">
            <v>0</v>
          </cell>
        </row>
        <row r="669">
          <cell r="A669" t="str">
            <v>ETD500 P BLACK BROWN OZ. 051</v>
          </cell>
          <cell r="B669">
            <v>6</v>
          </cell>
        </row>
        <row r="670">
          <cell r="A670" t="str">
            <v>ETD500 P BLACK BROWN TAURUS</v>
          </cell>
          <cell r="B670">
            <v>10</v>
          </cell>
        </row>
        <row r="671">
          <cell r="A671" t="str">
            <v>ETD500 P BLACK NAVY BLUE</v>
          </cell>
          <cell r="B671">
            <v>0</v>
          </cell>
        </row>
        <row r="672">
          <cell r="A672" t="str">
            <v>ETD501 P BLACK BLACK L7</v>
          </cell>
          <cell r="B672">
            <v>20</v>
          </cell>
        </row>
        <row r="673">
          <cell r="A673" t="str">
            <v>ETD501 P BLACK BLACK O7</v>
          </cell>
          <cell r="B673">
            <v>1</v>
          </cell>
        </row>
        <row r="674">
          <cell r="A674" t="str">
            <v>ETD501 P BLACK BLUE L1</v>
          </cell>
          <cell r="B674">
            <v>0</v>
          </cell>
        </row>
        <row r="675">
          <cell r="A675" t="str">
            <v>ETD501 P BLACK BLUE O1</v>
          </cell>
          <cell r="B675">
            <v>0</v>
          </cell>
        </row>
        <row r="676">
          <cell r="A676" t="str">
            <v>ETD501 P BLACK BROWN N4</v>
          </cell>
          <cell r="B676">
            <v>2</v>
          </cell>
        </row>
        <row r="677">
          <cell r="A677" t="str">
            <v>ETD501 P BLACK BROWN OZ. O51</v>
          </cell>
          <cell r="B677">
            <v>1</v>
          </cell>
        </row>
        <row r="678">
          <cell r="A678" t="str">
            <v>ETD501 P BLACK CREAM N5</v>
          </cell>
          <cell r="B678">
            <v>7</v>
          </cell>
        </row>
        <row r="679">
          <cell r="A679" t="str">
            <v>ETD501 P BLACK GREEN L6</v>
          </cell>
          <cell r="B679">
            <v>0</v>
          </cell>
        </row>
        <row r="680">
          <cell r="A680" t="str">
            <v>ETD501 P BLACK GREY L2</v>
          </cell>
          <cell r="B680">
            <v>1</v>
          </cell>
        </row>
        <row r="681">
          <cell r="A681" t="str">
            <v>ETD501 P BLACK RED D3</v>
          </cell>
          <cell r="B681">
            <v>0</v>
          </cell>
        </row>
        <row r="682">
          <cell r="A682" t="str">
            <v>ETD501 P BLACK RED N3</v>
          </cell>
          <cell r="B682">
            <v>0</v>
          </cell>
        </row>
        <row r="683">
          <cell r="A683" t="str">
            <v>EXECUTIVE RACK L-P-BLACK-DARK BROWN</v>
          </cell>
          <cell r="B683">
            <v>1</v>
          </cell>
        </row>
        <row r="684">
          <cell r="A684" t="str">
            <v>EXECUTIVE RACK M-P-BLACK-DARK BROWN</v>
          </cell>
          <cell r="B684">
            <v>4</v>
          </cell>
        </row>
        <row r="685">
          <cell r="A685" t="str">
            <v>EXECUTIVE RACK S-P-BLACK-DARK BROWN</v>
          </cell>
          <cell r="B685">
            <v>7</v>
          </cell>
        </row>
        <row r="686">
          <cell r="A686" t="str">
            <v>FITTO FL A BLUE</v>
          </cell>
          <cell r="B686">
            <v>22</v>
          </cell>
        </row>
        <row r="687">
          <cell r="A687" t="str">
            <v>FITTO FL A BLUE + RACK</v>
          </cell>
          <cell r="B687">
            <v>0</v>
          </cell>
        </row>
        <row r="688">
          <cell r="A688" t="str">
            <v>FITTO FL A GREEN</v>
          </cell>
          <cell r="B688">
            <v>13</v>
          </cell>
        </row>
        <row r="689">
          <cell r="A689" t="str">
            <v>FITTO FL A GREEN + RACK</v>
          </cell>
          <cell r="B689">
            <v>0</v>
          </cell>
        </row>
        <row r="690">
          <cell r="A690" t="str">
            <v>FITTO FL A ORANGE</v>
          </cell>
          <cell r="B690">
            <v>46</v>
          </cell>
        </row>
        <row r="691">
          <cell r="A691" t="str">
            <v>FITTO FL A ORANGE + RACK</v>
          </cell>
          <cell r="B691">
            <v>0</v>
          </cell>
        </row>
        <row r="692">
          <cell r="A692" t="str">
            <v>FITTO FL A RED</v>
          </cell>
          <cell r="B692">
            <v>26</v>
          </cell>
        </row>
        <row r="693">
          <cell r="A693" t="str">
            <v>FITTO FL A RED + RACK</v>
          </cell>
          <cell r="B693">
            <v>0</v>
          </cell>
        </row>
        <row r="694">
          <cell r="A694" t="str">
            <v>FITTO FL BLACK</v>
          </cell>
          <cell r="B694">
            <v>0</v>
          </cell>
        </row>
        <row r="695">
          <cell r="A695" t="str">
            <v>FITTO FL BLACK DUO</v>
          </cell>
          <cell r="B695">
            <v>0</v>
          </cell>
        </row>
        <row r="696">
          <cell r="A696" t="str">
            <v>FITTO FL BLACK L7</v>
          </cell>
          <cell r="B696">
            <v>0</v>
          </cell>
        </row>
        <row r="697">
          <cell r="A697" t="str">
            <v>FITTO FL BLUE</v>
          </cell>
          <cell r="B697">
            <v>19</v>
          </cell>
        </row>
        <row r="698">
          <cell r="A698" t="str">
            <v>FITTO FL GREEN</v>
          </cell>
          <cell r="B698">
            <v>91</v>
          </cell>
        </row>
        <row r="699">
          <cell r="A699" t="str">
            <v>FITTO FL GREY Y2</v>
          </cell>
          <cell r="B699">
            <v>0</v>
          </cell>
        </row>
        <row r="700">
          <cell r="A700" t="str">
            <v>FITTO FL ORANGE</v>
          </cell>
          <cell r="B700">
            <v>6</v>
          </cell>
        </row>
        <row r="701">
          <cell r="A701" t="str">
            <v>FITTO FL R + MEMO BLUE</v>
          </cell>
          <cell r="B701">
            <v>0</v>
          </cell>
        </row>
        <row r="702">
          <cell r="A702" t="str">
            <v>FITTO FL R BLUE</v>
          </cell>
          <cell r="B702">
            <v>7</v>
          </cell>
        </row>
        <row r="703">
          <cell r="A703" t="str">
            <v>FITTO FL R GREEN</v>
          </cell>
          <cell r="B703">
            <v>37</v>
          </cell>
        </row>
        <row r="704">
          <cell r="A704" t="str">
            <v>FITTO FL R ORANGE</v>
          </cell>
          <cell r="B704">
            <v>67</v>
          </cell>
        </row>
        <row r="705">
          <cell r="A705" t="str">
            <v>FITTO FL R RED</v>
          </cell>
          <cell r="B705">
            <v>26</v>
          </cell>
        </row>
        <row r="706">
          <cell r="A706" t="str">
            <v>FITTO FL RED</v>
          </cell>
          <cell r="B706">
            <v>9</v>
          </cell>
        </row>
        <row r="707">
          <cell r="A707" t="str">
            <v>FITTO FL YELLOW DUO</v>
          </cell>
          <cell r="B707">
            <v>0</v>
          </cell>
        </row>
        <row r="708">
          <cell r="A708" t="str">
            <v>FITTO ST BLUE</v>
          </cell>
          <cell r="B708">
            <v>18</v>
          </cell>
        </row>
        <row r="709">
          <cell r="A709" t="str">
            <v>FITTO ST BROWN OZ 051</v>
          </cell>
          <cell r="B709">
            <v>0</v>
          </cell>
        </row>
        <row r="710">
          <cell r="A710" t="str">
            <v>FITTO ST GREEN</v>
          </cell>
          <cell r="B710">
            <v>2</v>
          </cell>
        </row>
        <row r="711">
          <cell r="A711" t="str">
            <v>FITTO ST ORANGE</v>
          </cell>
          <cell r="B711">
            <v>0</v>
          </cell>
        </row>
        <row r="712">
          <cell r="A712" t="str">
            <v>FITTO ST ORANGE CUSTOME</v>
          </cell>
          <cell r="B712">
            <v>0</v>
          </cell>
        </row>
        <row r="713">
          <cell r="A713" t="str">
            <v>FITTO ST RED</v>
          </cell>
          <cell r="B713">
            <v>0</v>
          </cell>
        </row>
        <row r="714">
          <cell r="A714" t="str">
            <v>FITTO SW BLACK</v>
          </cell>
          <cell r="B714">
            <v>0</v>
          </cell>
        </row>
        <row r="715">
          <cell r="A715" t="str">
            <v>FITTO SW BLUE</v>
          </cell>
          <cell r="B715">
            <v>1</v>
          </cell>
        </row>
        <row r="716">
          <cell r="A716" t="str">
            <v>FITTO SW GREEN</v>
          </cell>
          <cell r="B716">
            <v>61</v>
          </cell>
        </row>
        <row r="717">
          <cell r="A717" t="str">
            <v>FITTO SW ORANGE</v>
          </cell>
          <cell r="B717">
            <v>0</v>
          </cell>
        </row>
        <row r="718">
          <cell r="A718" t="str">
            <v>FITTO SW RED</v>
          </cell>
          <cell r="B718">
            <v>1</v>
          </cell>
        </row>
        <row r="719">
          <cell r="A719" t="str">
            <v>FLORA HN  BEIGE BEIGE O5 POLOS</v>
          </cell>
          <cell r="B719">
            <v>23</v>
          </cell>
        </row>
        <row r="720">
          <cell r="A720" t="str">
            <v>FLORA HN  BEIGE O5 SABLON</v>
          </cell>
          <cell r="B720">
            <v>49</v>
          </cell>
        </row>
        <row r="721">
          <cell r="A721" t="str">
            <v>FLORA HN  ORANGE-ORANGE I12 SABLON</v>
          </cell>
          <cell r="B721">
            <v>31</v>
          </cell>
        </row>
        <row r="722">
          <cell r="A722" t="str">
            <v>FLORA HN BLUE-BLUE I1 SABLON</v>
          </cell>
          <cell r="B722">
            <v>34</v>
          </cell>
        </row>
        <row r="723">
          <cell r="A723" t="str">
            <v>FLORA HN BLUE-L BLUE I14 SABLON</v>
          </cell>
          <cell r="B723">
            <v>108</v>
          </cell>
        </row>
        <row r="724">
          <cell r="A724" t="str">
            <v>FLORA HN GREEN-  L GREEN I13  SABLON</v>
          </cell>
          <cell r="B724">
            <v>20</v>
          </cell>
        </row>
        <row r="725">
          <cell r="A725" t="str">
            <v>FLORA HN GREEN GREEN I6 POLOS</v>
          </cell>
          <cell r="B725">
            <v>10</v>
          </cell>
        </row>
        <row r="726">
          <cell r="A726" t="str">
            <v>FLORA HN GREEN-GREN I6 SABLON</v>
          </cell>
          <cell r="B726">
            <v>0</v>
          </cell>
        </row>
        <row r="727">
          <cell r="A727" t="str">
            <v>FLORA HN ORANGE ORANGE I12</v>
          </cell>
          <cell r="B727">
            <v>1</v>
          </cell>
        </row>
        <row r="728">
          <cell r="A728" t="str">
            <v>FLORA HN PINK-PINK  I9 SABLON</v>
          </cell>
          <cell r="B728">
            <v>78</v>
          </cell>
        </row>
        <row r="729">
          <cell r="A729" t="str">
            <v>FLORA HN POLOS BLUE</v>
          </cell>
          <cell r="B729">
            <v>48</v>
          </cell>
        </row>
        <row r="730">
          <cell r="A730" t="str">
            <v>FLORA HN POLOS P BLUE LIGHT BLUE</v>
          </cell>
          <cell r="B730">
            <v>1</v>
          </cell>
        </row>
        <row r="731">
          <cell r="A731" t="str">
            <v>FLORA HN POLOS P GREEN LIGHT GREEN</v>
          </cell>
          <cell r="B731">
            <v>0</v>
          </cell>
        </row>
        <row r="732">
          <cell r="A732" t="str">
            <v>FLORA HN POLOS P ORANGE ORANGE</v>
          </cell>
          <cell r="B732">
            <v>0</v>
          </cell>
        </row>
        <row r="733">
          <cell r="A733" t="str">
            <v>FLORA HN POLOS P PINK PINK</v>
          </cell>
          <cell r="B733">
            <v>2</v>
          </cell>
        </row>
        <row r="734">
          <cell r="A734" t="str">
            <v>FLORA HN POLOS RED</v>
          </cell>
          <cell r="B734">
            <v>7</v>
          </cell>
        </row>
        <row r="735">
          <cell r="A735" t="str">
            <v>FLORA HN RED-RED I3 SABLON</v>
          </cell>
          <cell r="B735">
            <v>106</v>
          </cell>
        </row>
        <row r="736">
          <cell r="A736" t="str">
            <v>FLORA HN YELLOW YELLOW I8 POLOS</v>
          </cell>
          <cell r="B736">
            <v>33</v>
          </cell>
        </row>
        <row r="737">
          <cell r="A737" t="str">
            <v>FLORA HN YELLOW-YELLOW I8  SABLON</v>
          </cell>
          <cell r="B737">
            <v>70</v>
          </cell>
        </row>
        <row r="738">
          <cell r="A738" t="str">
            <v>FLORA HN-POLOS-L.BLUE</v>
          </cell>
          <cell r="B738">
            <v>4</v>
          </cell>
        </row>
        <row r="739">
          <cell r="A739" t="str">
            <v>FLORA HN-POLOS-L.GREEN</v>
          </cell>
          <cell r="B739">
            <v>44</v>
          </cell>
        </row>
        <row r="740">
          <cell r="A740" t="str">
            <v>FLORA NC BLACK</v>
          </cell>
          <cell r="B740">
            <v>26</v>
          </cell>
        </row>
        <row r="741">
          <cell r="A741" t="str">
            <v>FLORA NC RED</v>
          </cell>
          <cell r="B741">
            <v>36</v>
          </cell>
        </row>
        <row r="742">
          <cell r="A742" t="str">
            <v>FLORA RC 60  AICO BLACK O7</v>
          </cell>
          <cell r="B742">
            <v>0</v>
          </cell>
        </row>
        <row r="743">
          <cell r="A743" t="str">
            <v>FLORA RC 60  AICO BLUE O1</v>
          </cell>
          <cell r="B743">
            <v>0</v>
          </cell>
        </row>
        <row r="744">
          <cell r="A744" t="str">
            <v>FLORA RC 60  AICO GREEN O6</v>
          </cell>
          <cell r="B744">
            <v>0</v>
          </cell>
        </row>
        <row r="745">
          <cell r="A745" t="str">
            <v>FLORA RC 60  AICO RED O3</v>
          </cell>
          <cell r="B745">
            <v>0</v>
          </cell>
        </row>
        <row r="746">
          <cell r="A746" t="str">
            <v>FLORA RC 70 AICO BLACK</v>
          </cell>
          <cell r="B746">
            <v>0</v>
          </cell>
        </row>
        <row r="747">
          <cell r="A747" t="str">
            <v>FLORA RC 70 AICO BLUE O1</v>
          </cell>
          <cell r="B747">
            <v>0</v>
          </cell>
        </row>
        <row r="748">
          <cell r="A748" t="str">
            <v>FLORA RC 70 AICO GREEN O6</v>
          </cell>
          <cell r="B748">
            <v>0</v>
          </cell>
        </row>
        <row r="749">
          <cell r="A749" t="str">
            <v>FLORA RC 70 AICO RED O3</v>
          </cell>
          <cell r="B749">
            <v>0</v>
          </cell>
        </row>
        <row r="750">
          <cell r="A750" t="str">
            <v>FLORA RC 71 P BLUE BLUE</v>
          </cell>
          <cell r="B750">
            <v>0</v>
          </cell>
        </row>
        <row r="751">
          <cell r="A751" t="str">
            <v>FLORA RC 71 P GREEN GREEN</v>
          </cell>
          <cell r="B751">
            <v>0</v>
          </cell>
        </row>
        <row r="752">
          <cell r="A752" t="str">
            <v>FLORA RC 71 P ORANGE ORANGE</v>
          </cell>
          <cell r="B752">
            <v>0</v>
          </cell>
        </row>
        <row r="753">
          <cell r="A753" t="str">
            <v>FLORA RC 71 P RED RED</v>
          </cell>
          <cell r="B753">
            <v>0</v>
          </cell>
        </row>
        <row r="754">
          <cell r="A754" t="str">
            <v>FLORA RC 71 P WHITE WHITE</v>
          </cell>
          <cell r="B754">
            <v>0</v>
          </cell>
        </row>
        <row r="755">
          <cell r="A755" t="str">
            <v>FLORA RC 71 SILVER BLACK</v>
          </cell>
          <cell r="B755">
            <v>0</v>
          </cell>
        </row>
        <row r="756">
          <cell r="A756" t="str">
            <v>FLORA SAN BLUE CUSTOM</v>
          </cell>
          <cell r="B756">
            <v>0</v>
          </cell>
        </row>
        <row r="757">
          <cell r="A757" t="str">
            <v>FLORA SAN N BEIGE</v>
          </cell>
          <cell r="B757">
            <v>2</v>
          </cell>
        </row>
        <row r="758">
          <cell r="A758" t="str">
            <v>FLORA SAN N BEIGE O5</v>
          </cell>
          <cell r="B758">
            <v>60</v>
          </cell>
        </row>
        <row r="759">
          <cell r="A759" t="str">
            <v>FLORA SAN N BLUE I1</v>
          </cell>
          <cell r="B759">
            <v>146</v>
          </cell>
        </row>
        <row r="760">
          <cell r="A760" t="str">
            <v>FLORA SAN N GREEN I6</v>
          </cell>
          <cell r="B760">
            <v>109</v>
          </cell>
        </row>
        <row r="761">
          <cell r="A761" t="str">
            <v>FLORA SAN N RED I3</v>
          </cell>
          <cell r="B761">
            <v>62</v>
          </cell>
        </row>
        <row r="762">
          <cell r="A762" t="str">
            <v>FLORA SAN N YELLOW I8</v>
          </cell>
          <cell r="B762">
            <v>7</v>
          </cell>
        </row>
        <row r="763">
          <cell r="A763" t="str">
            <v>FLORA SAN- ORANGE</v>
          </cell>
          <cell r="B763">
            <v>0</v>
          </cell>
        </row>
        <row r="764">
          <cell r="A764" t="str">
            <v>FLORA SAN-N-BLACK</v>
          </cell>
          <cell r="B764">
            <v>140</v>
          </cell>
        </row>
        <row r="765">
          <cell r="A765" t="str">
            <v>FLORA Z ( NC ) BLACK</v>
          </cell>
          <cell r="B765">
            <v>12</v>
          </cell>
        </row>
        <row r="766">
          <cell r="A766" t="str">
            <v>FLORA Z ( NC ) RED</v>
          </cell>
          <cell r="B766">
            <v>30</v>
          </cell>
        </row>
        <row r="767">
          <cell r="A767" t="str">
            <v>FOCUS 7012 SNOWY WHITE</v>
          </cell>
          <cell r="B767">
            <v>3</v>
          </cell>
        </row>
        <row r="768">
          <cell r="A768" t="str">
            <v>FOCUS 7014 MAHOGANI</v>
          </cell>
          <cell r="B768">
            <v>0</v>
          </cell>
        </row>
        <row r="769">
          <cell r="A769" t="str">
            <v>FOCUS 7014 SNOWY WHITE</v>
          </cell>
          <cell r="B769">
            <v>17</v>
          </cell>
        </row>
        <row r="770">
          <cell r="A770" t="str">
            <v>FOLDABLE WARD BED</v>
          </cell>
          <cell r="B770">
            <v>0</v>
          </cell>
        </row>
        <row r="771">
          <cell r="A771" t="str">
            <v>FOLDIA C6015 DBO</v>
          </cell>
          <cell r="B771">
            <v>10</v>
          </cell>
        </row>
        <row r="772">
          <cell r="A772" t="str">
            <v>FOLDING TABLE</v>
          </cell>
          <cell r="B772">
            <v>27</v>
          </cell>
        </row>
        <row r="773">
          <cell r="A773" t="str">
            <v>FONDA BLACK</v>
          </cell>
          <cell r="B773">
            <v>1</v>
          </cell>
        </row>
        <row r="774">
          <cell r="A774" t="str">
            <v>FONDA BLUE</v>
          </cell>
          <cell r="B774">
            <v>0</v>
          </cell>
        </row>
        <row r="775">
          <cell r="A775" t="str">
            <v>FONDA ORANGE</v>
          </cell>
          <cell r="B775">
            <v>10</v>
          </cell>
        </row>
        <row r="776">
          <cell r="A776" t="str">
            <v>FONDA RED</v>
          </cell>
          <cell r="B776">
            <v>6</v>
          </cell>
        </row>
        <row r="777">
          <cell r="A777" t="str">
            <v>FOOT STEP-P-IVORY</v>
          </cell>
          <cell r="B777">
            <v>0</v>
          </cell>
        </row>
        <row r="778">
          <cell r="A778" t="str">
            <v>FREE STANDING 2400 x 585 (AS-14108 CS98)</v>
          </cell>
          <cell r="B778">
            <v>0</v>
          </cell>
        </row>
        <row r="779">
          <cell r="A779" t="str">
            <v>FREE STANDING 2400 x 585 (TAS-14094 CT98)</v>
          </cell>
          <cell r="B779">
            <v>0</v>
          </cell>
        </row>
        <row r="780">
          <cell r="A780" t="str">
            <v>FRONT DESK PARTITION ORIGAMI  (1000 X 500 MM)</v>
          </cell>
          <cell r="B780">
            <v>15</v>
          </cell>
        </row>
        <row r="781">
          <cell r="A781" t="str">
            <v>FRONT OFFICE PARTITION ORIGAMI (244 x 50 CM)</v>
          </cell>
          <cell r="B781">
            <v>0</v>
          </cell>
        </row>
        <row r="782">
          <cell r="A782" t="str">
            <v>FRONTY CHAIR P BLACK BLACK</v>
          </cell>
          <cell r="B782">
            <v>149</v>
          </cell>
        </row>
        <row r="783">
          <cell r="A783" t="str">
            <v>FRONTY CHAIR P BLACK BLACK L7</v>
          </cell>
          <cell r="B783">
            <v>0</v>
          </cell>
        </row>
        <row r="784">
          <cell r="A784" t="str">
            <v>FRONTY CHAIR P BLACK BLUE L1</v>
          </cell>
          <cell r="B784">
            <v>0</v>
          </cell>
        </row>
        <row r="785">
          <cell r="A785" t="str">
            <v>FRONTY CHAIR P SILVER BLACK</v>
          </cell>
          <cell r="B785">
            <v>0</v>
          </cell>
        </row>
        <row r="786">
          <cell r="A786" t="str">
            <v>FSR 001 (SET)-P-IVORY</v>
          </cell>
          <cell r="B786">
            <v>31</v>
          </cell>
        </row>
        <row r="787">
          <cell r="A787" t="str">
            <v>FTC 6012 COSTUM PLYWOOD (P GREY HAMERTONE MAPLE)</v>
          </cell>
          <cell r="B787">
            <v>0</v>
          </cell>
        </row>
        <row r="788">
          <cell r="A788" t="str">
            <v>FTC 6018 MAPLE HPL</v>
          </cell>
          <cell r="B788">
            <v>15</v>
          </cell>
        </row>
        <row r="789">
          <cell r="A789" t="str">
            <v>FTC-4512 MAPLE</v>
          </cell>
          <cell r="B789">
            <v>0</v>
          </cell>
        </row>
        <row r="790">
          <cell r="A790" t="str">
            <v>FTC6012 P GREY HAMMERTONE GREY</v>
          </cell>
          <cell r="B790">
            <v>12</v>
          </cell>
        </row>
        <row r="791">
          <cell r="A791" t="str">
            <v>FTC6012 P GREY HAMMERTONE MAPLE</v>
          </cell>
          <cell r="B791">
            <v>13</v>
          </cell>
        </row>
        <row r="792">
          <cell r="A792" t="str">
            <v>FTC6012NE P GREY WHITE</v>
          </cell>
          <cell r="B792">
            <v>68</v>
          </cell>
        </row>
        <row r="793">
          <cell r="A793" t="str">
            <v>FTC6018 P GREY HAMMERTONE GREY</v>
          </cell>
          <cell r="B793">
            <v>3</v>
          </cell>
        </row>
        <row r="794">
          <cell r="A794" t="str">
            <v>FTC6018 P GREY HAMMERTONE MAPLE</v>
          </cell>
          <cell r="B794">
            <v>26</v>
          </cell>
        </row>
        <row r="795">
          <cell r="A795" t="str">
            <v>FTU 6018 P GREY GREY</v>
          </cell>
          <cell r="B795">
            <v>0</v>
          </cell>
        </row>
        <row r="796">
          <cell r="A796" t="str">
            <v>FTU 6018 P GREY MAPLE</v>
          </cell>
          <cell r="B796">
            <v>0</v>
          </cell>
        </row>
        <row r="797">
          <cell r="A797" t="str">
            <v>GENIO (BLACK)</v>
          </cell>
          <cell r="B797">
            <v>0</v>
          </cell>
        </row>
        <row r="798">
          <cell r="A798" t="str">
            <v>GLORY - Z - BLUE</v>
          </cell>
          <cell r="B798">
            <v>8</v>
          </cell>
        </row>
        <row r="799">
          <cell r="A799" t="str">
            <v>GLORY - Z - DARK GREY</v>
          </cell>
          <cell r="B799">
            <v>4</v>
          </cell>
        </row>
        <row r="800">
          <cell r="A800" t="str">
            <v>GLORY - Z - GREY</v>
          </cell>
          <cell r="B800">
            <v>0</v>
          </cell>
        </row>
        <row r="801">
          <cell r="A801" t="str">
            <v>GLORY - Z - ORANGE</v>
          </cell>
          <cell r="B801">
            <v>0</v>
          </cell>
        </row>
        <row r="802">
          <cell r="A802" t="str">
            <v>GLORY - Z - WHITE</v>
          </cell>
          <cell r="B802">
            <v>8</v>
          </cell>
        </row>
        <row r="803">
          <cell r="A803" t="str">
            <v>GLORY P ORANGE ORANGE</v>
          </cell>
          <cell r="B803">
            <v>24</v>
          </cell>
        </row>
        <row r="804">
          <cell r="A804" t="str">
            <v>GLORY P SILVER BLUE</v>
          </cell>
          <cell r="B804">
            <v>26</v>
          </cell>
        </row>
        <row r="805">
          <cell r="A805" t="str">
            <v>GLORY P SILVER GREY</v>
          </cell>
          <cell r="B805">
            <v>25</v>
          </cell>
        </row>
        <row r="806">
          <cell r="A806" t="str">
            <v>GLORY P SILVER ORANGE</v>
          </cell>
          <cell r="B806">
            <v>2</v>
          </cell>
        </row>
        <row r="807">
          <cell r="A807" t="str">
            <v>GLORY P WHITE ORANGE</v>
          </cell>
          <cell r="B807">
            <v>0</v>
          </cell>
        </row>
        <row r="808">
          <cell r="A808" t="str">
            <v>GLORY P WHITE WHITE</v>
          </cell>
          <cell r="B808">
            <v>107</v>
          </cell>
        </row>
        <row r="809">
          <cell r="A809" t="str">
            <v>GRADIENT BLACK</v>
          </cell>
          <cell r="B809">
            <v>0</v>
          </cell>
        </row>
        <row r="810">
          <cell r="A810" t="str">
            <v>GRANDE BLACK</v>
          </cell>
          <cell r="B810">
            <v>24</v>
          </cell>
        </row>
        <row r="811">
          <cell r="A811" t="str">
            <v>GRANDE BLACK CUSTOM</v>
          </cell>
          <cell r="B811">
            <v>0</v>
          </cell>
        </row>
        <row r="812">
          <cell r="A812" t="str">
            <v>GRANDE GREEN</v>
          </cell>
          <cell r="B812">
            <v>7</v>
          </cell>
        </row>
        <row r="813">
          <cell r="A813" t="str">
            <v>GRANDE ORANGE</v>
          </cell>
          <cell r="B813">
            <v>16</v>
          </cell>
        </row>
        <row r="814">
          <cell r="A814" t="str">
            <v>GREAT M 1224 BLACK</v>
          </cell>
          <cell r="B814">
            <v>5</v>
          </cell>
        </row>
        <row r="815">
          <cell r="A815" t="str">
            <v>GREAT M 1224 SNOWY WHITE</v>
          </cell>
          <cell r="B815">
            <v>6</v>
          </cell>
        </row>
        <row r="816">
          <cell r="A816" t="str">
            <v>GREAT M 3800 X 1200 FRAME WHITE</v>
          </cell>
          <cell r="B816">
            <v>0</v>
          </cell>
        </row>
        <row r="817">
          <cell r="A817" t="str">
            <v>GREAT W 1212 SNOWY WHITE</v>
          </cell>
          <cell r="B817">
            <v>5</v>
          </cell>
        </row>
        <row r="818">
          <cell r="A818" t="str">
            <v>GREAT W 1224 SNOWY WHITE</v>
          </cell>
          <cell r="B818">
            <v>4</v>
          </cell>
        </row>
        <row r="819">
          <cell r="A819" t="str">
            <v>GREY RACK L-P-BLACK-GREY</v>
          </cell>
          <cell r="B819">
            <v>2</v>
          </cell>
        </row>
        <row r="820">
          <cell r="A820" t="str">
            <v>GREY RACK M-P-BLACK-GREY</v>
          </cell>
          <cell r="B820">
            <v>3</v>
          </cell>
        </row>
        <row r="821">
          <cell r="A821" t="str">
            <v>GREY RACK S-P-BLACK-GREY</v>
          </cell>
          <cell r="B821">
            <v>13</v>
          </cell>
        </row>
        <row r="822">
          <cell r="A822" t="str">
            <v>HANAKO O P GOLD BLACK D7</v>
          </cell>
          <cell r="B822">
            <v>0</v>
          </cell>
        </row>
        <row r="823">
          <cell r="A823" t="str">
            <v>HANAKO O P GOLD BLACK L7</v>
          </cell>
          <cell r="B823">
            <v>0</v>
          </cell>
        </row>
        <row r="824">
          <cell r="A824" t="str">
            <v>HANAKO O P GOLD BLUE D1</v>
          </cell>
          <cell r="B824">
            <v>0</v>
          </cell>
        </row>
        <row r="825">
          <cell r="A825" t="str">
            <v>HANAKO O P GOLD VANITY BROWN</v>
          </cell>
          <cell r="B825">
            <v>1</v>
          </cell>
        </row>
        <row r="826">
          <cell r="A826" t="str">
            <v>HANAKO O P SILVER BLACK L7</v>
          </cell>
          <cell r="B826">
            <v>0</v>
          </cell>
        </row>
        <row r="827">
          <cell r="A827" t="str">
            <v>HANAKO O P SILVER O7 CUSTOM</v>
          </cell>
          <cell r="B827">
            <v>0</v>
          </cell>
        </row>
        <row r="828">
          <cell r="A828" t="str">
            <v>HANAKO S P BLACK BLACK O7</v>
          </cell>
          <cell r="B828">
            <v>0</v>
          </cell>
        </row>
        <row r="829">
          <cell r="A829" t="str">
            <v>HANAKO S P CREAM GREEN D6</v>
          </cell>
          <cell r="B829">
            <v>32</v>
          </cell>
        </row>
        <row r="830">
          <cell r="A830" t="str">
            <v>HANAKO S P GOLD BLACK D7</v>
          </cell>
          <cell r="B830">
            <v>2</v>
          </cell>
        </row>
        <row r="831">
          <cell r="A831" t="str">
            <v>HANAKO S P GOLD BLACK D7 BORDIR</v>
          </cell>
          <cell r="B831">
            <v>0</v>
          </cell>
        </row>
        <row r="832">
          <cell r="A832" t="str">
            <v>HANAKO S P GOLD BLACK L7</v>
          </cell>
          <cell r="B832">
            <v>6</v>
          </cell>
        </row>
        <row r="833">
          <cell r="A833" t="str">
            <v>HANAKO S P GOLD BLACK L7 BORDIR</v>
          </cell>
          <cell r="B833">
            <v>0</v>
          </cell>
        </row>
        <row r="834">
          <cell r="A834" t="str">
            <v>HANAKO S P GOLD BLACK O7</v>
          </cell>
          <cell r="B834">
            <v>0</v>
          </cell>
        </row>
        <row r="835">
          <cell r="A835" t="str">
            <v>HANAKO S P GOLD BLUE D1</v>
          </cell>
          <cell r="B835">
            <v>0</v>
          </cell>
        </row>
        <row r="836">
          <cell r="A836" t="str">
            <v>HANAKO S P GOLD BLUE L1</v>
          </cell>
          <cell r="B836">
            <v>0</v>
          </cell>
        </row>
        <row r="837">
          <cell r="A837" t="str">
            <v>HANAKO S P GOLD BLUE O1</v>
          </cell>
          <cell r="B837">
            <v>0</v>
          </cell>
        </row>
        <row r="838">
          <cell r="A838" t="str">
            <v>HANAKO S P GOLD BROWN N4</v>
          </cell>
          <cell r="B838">
            <v>0</v>
          </cell>
        </row>
        <row r="839">
          <cell r="A839" t="str">
            <v>HANAKO S P GOLD BROWN N4 BORDIR</v>
          </cell>
          <cell r="B839">
            <v>0</v>
          </cell>
        </row>
        <row r="840">
          <cell r="A840" t="str">
            <v>HANAKO S P GOLD CREAM N5</v>
          </cell>
          <cell r="B840">
            <v>0</v>
          </cell>
        </row>
        <row r="841">
          <cell r="A841" t="str">
            <v>HANAKO S P GOLD CREAM O5</v>
          </cell>
          <cell r="B841">
            <v>0</v>
          </cell>
        </row>
        <row r="842">
          <cell r="A842" t="str">
            <v>HANAKO S P GOLD GREEN D6</v>
          </cell>
          <cell r="B842">
            <v>1</v>
          </cell>
        </row>
        <row r="843">
          <cell r="A843" t="str">
            <v>HANAKO S P GOLD GREEN L6</v>
          </cell>
          <cell r="B843">
            <v>0</v>
          </cell>
        </row>
        <row r="844">
          <cell r="A844" t="str">
            <v>HANAKO S P GOLD GREEN L6 BORDIR</v>
          </cell>
          <cell r="B844">
            <v>0</v>
          </cell>
        </row>
        <row r="845">
          <cell r="A845" t="str">
            <v>HANAKO S P GOLD GREEN O6</v>
          </cell>
          <cell r="B845">
            <v>0</v>
          </cell>
        </row>
        <row r="846">
          <cell r="A846" t="str">
            <v>HANAKO S P GOLD RED D3</v>
          </cell>
          <cell r="B846">
            <v>73</v>
          </cell>
        </row>
        <row r="847">
          <cell r="A847" t="str">
            <v>HANAKO S P GOLD RED D3 BORDIR</v>
          </cell>
          <cell r="B847">
            <v>0</v>
          </cell>
        </row>
        <row r="848">
          <cell r="A848" t="str">
            <v>HANAKO S P GOLD RED N3</v>
          </cell>
          <cell r="B848">
            <v>4</v>
          </cell>
        </row>
        <row r="849">
          <cell r="A849" t="str">
            <v>HANAKO S P GOLD RED O3</v>
          </cell>
          <cell r="B849">
            <v>0</v>
          </cell>
        </row>
        <row r="850">
          <cell r="A850" t="str">
            <v>HANAKO S P GOLD VANITY BLUE A1</v>
          </cell>
          <cell r="B850">
            <v>0</v>
          </cell>
        </row>
        <row r="851">
          <cell r="A851" t="str">
            <v>HANAKO S P GOLD VANITY BROWN</v>
          </cell>
          <cell r="B851">
            <v>6</v>
          </cell>
        </row>
        <row r="852">
          <cell r="A852" t="str">
            <v>HANAKO S P GOLD VANITY BROWN BORDIR</v>
          </cell>
          <cell r="B852">
            <v>0</v>
          </cell>
        </row>
        <row r="853">
          <cell r="A853" t="str">
            <v>HANAKO S P GOLD VANITY BROWN CUSTOM</v>
          </cell>
          <cell r="B853">
            <v>20</v>
          </cell>
        </row>
        <row r="854">
          <cell r="A854" t="str">
            <v>HANAKO S P GOLD VANITY CREAM</v>
          </cell>
          <cell r="B854">
            <v>0</v>
          </cell>
        </row>
        <row r="855">
          <cell r="A855" t="str">
            <v>HANAKO S P GOLD VANITY CREAM BORDIR</v>
          </cell>
          <cell r="B855">
            <v>0</v>
          </cell>
        </row>
        <row r="856">
          <cell r="A856" t="str">
            <v>HANAKO S P GOLD VANITY RED</v>
          </cell>
          <cell r="B856">
            <v>12</v>
          </cell>
        </row>
        <row r="857">
          <cell r="A857" t="str">
            <v>HANAKO S P MILKY VANITY BROWN</v>
          </cell>
          <cell r="B857">
            <v>0</v>
          </cell>
        </row>
        <row r="858">
          <cell r="A858" t="str">
            <v>HANAKO S P SILVER BLACK D7</v>
          </cell>
          <cell r="B858">
            <v>2</v>
          </cell>
        </row>
        <row r="859">
          <cell r="A859" t="str">
            <v>HANAKO S P SILVER BLACK L7</v>
          </cell>
          <cell r="B859">
            <v>3</v>
          </cell>
        </row>
        <row r="860">
          <cell r="A860" t="str">
            <v>HANAKO S P SILVER BLACK O7</v>
          </cell>
          <cell r="B860">
            <v>0</v>
          </cell>
        </row>
        <row r="861">
          <cell r="A861" t="str">
            <v>HANAKO S P SILVER BLACK O7 SABLON + CONNECTING</v>
          </cell>
          <cell r="B861">
            <v>0</v>
          </cell>
        </row>
        <row r="862">
          <cell r="A862" t="str">
            <v>HANAKO S P SILVER BLUE D1</v>
          </cell>
          <cell r="B862">
            <v>23</v>
          </cell>
        </row>
        <row r="863">
          <cell r="A863" t="str">
            <v>HANAKO S P SILVER BLUE L1</v>
          </cell>
          <cell r="B863">
            <v>0</v>
          </cell>
        </row>
        <row r="864">
          <cell r="A864" t="str">
            <v>HANAKO S P SILVER CREAM O5</v>
          </cell>
          <cell r="B864">
            <v>0</v>
          </cell>
        </row>
        <row r="865">
          <cell r="A865" t="str">
            <v>HANAKO S P SILVER GREEN D6</v>
          </cell>
          <cell r="B865">
            <v>0</v>
          </cell>
        </row>
        <row r="866">
          <cell r="A866" t="str">
            <v>HANAKO S P SILVER GREEN O6</v>
          </cell>
          <cell r="B866">
            <v>0</v>
          </cell>
        </row>
        <row r="867">
          <cell r="A867" t="str">
            <v>HANAKO S P SILVER RED D3</v>
          </cell>
          <cell r="B867">
            <v>0</v>
          </cell>
        </row>
        <row r="868">
          <cell r="A868" t="str">
            <v>HANAKO S P SILVER RED N3</v>
          </cell>
          <cell r="B868">
            <v>0</v>
          </cell>
        </row>
        <row r="869">
          <cell r="A869" t="str">
            <v>HANAKO S P SILVER VANITY BLUE</v>
          </cell>
          <cell r="B869">
            <v>0</v>
          </cell>
        </row>
        <row r="870">
          <cell r="A870" t="str">
            <v>HANAKO S P SILVER VANITY RED BORDIR</v>
          </cell>
          <cell r="B870">
            <v>0</v>
          </cell>
        </row>
        <row r="871">
          <cell r="A871" t="str">
            <v>HOBBY TABLE T-1010 PLATE IVORY</v>
          </cell>
          <cell r="B871">
            <v>3</v>
          </cell>
        </row>
        <row r="872">
          <cell r="A872" t="str">
            <v>HOSPITAL MATTRESS CUSTOM (1850 X 800 X 10) MESH NAVY</v>
          </cell>
          <cell r="B872">
            <v>1</v>
          </cell>
        </row>
        <row r="873">
          <cell r="A873" t="str">
            <v>HOSPITAL MATTRESS CUSTOM 190 X 90 X 8</v>
          </cell>
          <cell r="B873">
            <v>0</v>
          </cell>
        </row>
        <row r="874">
          <cell r="A874" t="str">
            <v>HOTEL TOPPER KING 200 X 180 X 3.5 WHITE</v>
          </cell>
          <cell r="B874">
            <v>0</v>
          </cell>
        </row>
        <row r="875">
          <cell r="A875" t="str">
            <v>HOTEL TOPPER KING 80 WHITE 180 X 200 X 8</v>
          </cell>
          <cell r="B875">
            <v>0</v>
          </cell>
        </row>
        <row r="876">
          <cell r="A876" t="str">
            <v>HOTEL TOPPER QUEEN 200 X 160 X 3.5 WHITE</v>
          </cell>
          <cell r="B876">
            <v>0</v>
          </cell>
        </row>
        <row r="877">
          <cell r="A877" t="str">
            <v>HOTEL TOPPER SINGLE 200 X 100 X 3.5 WHITE</v>
          </cell>
          <cell r="B877">
            <v>0</v>
          </cell>
        </row>
        <row r="878">
          <cell r="A878" t="str">
            <v>HOTEL TOPPER SUPER KING  200 X 200 X 3.5 WHITE</v>
          </cell>
          <cell r="B878">
            <v>0</v>
          </cell>
        </row>
        <row r="879">
          <cell r="A879" t="str">
            <v>HOTEL TOPPER TWIN 200 X 120 X 3.5 WHITE</v>
          </cell>
          <cell r="B879">
            <v>0</v>
          </cell>
        </row>
        <row r="880">
          <cell r="A880" t="str">
            <v>HR 001-N (IRRIGATOR BAR)</v>
          </cell>
          <cell r="B880">
            <v>105</v>
          </cell>
        </row>
        <row r="881">
          <cell r="A881" t="str">
            <v>HR 003 IRRIGATOR BAR 4 HOOK WITH CASTER</v>
          </cell>
          <cell r="B881">
            <v>30</v>
          </cell>
        </row>
        <row r="882">
          <cell r="A882" t="str">
            <v>HTU 6014 P SILVER GREY</v>
          </cell>
          <cell r="B882">
            <v>1</v>
          </cell>
        </row>
        <row r="883">
          <cell r="A883" t="str">
            <v>HTU 6014 P SILVER MAPLE</v>
          </cell>
          <cell r="B883">
            <v>6</v>
          </cell>
        </row>
        <row r="884">
          <cell r="A884" t="str">
            <v>IDEA B/S : BLACK / BLACK (ALUMUNIUM BASE)</v>
          </cell>
          <cell r="B884">
            <v>1</v>
          </cell>
        </row>
        <row r="885">
          <cell r="A885" t="str">
            <v>IDEA F/B/S : GREY / BLACK / BLACK (NYLON BASE)</v>
          </cell>
          <cell r="B885">
            <v>1</v>
          </cell>
        </row>
        <row r="886">
          <cell r="A886" t="str">
            <v>IDEA F/B/S : GREY / BLACK / GREEN (NYLON BASE)</v>
          </cell>
          <cell r="B886">
            <v>0</v>
          </cell>
        </row>
        <row r="887">
          <cell r="A887" t="str">
            <v>IDEA F/B/S : GREY / BLACK / RED (NYLON BASE)</v>
          </cell>
          <cell r="B887">
            <v>0</v>
          </cell>
        </row>
        <row r="888">
          <cell r="A888" t="str">
            <v>IDEA F/B/S : GREY / BLUE / BLUE (NYLON BASE)</v>
          </cell>
          <cell r="B888">
            <v>0</v>
          </cell>
        </row>
        <row r="889">
          <cell r="A889" t="str">
            <v>IDEA F/B/S : GREY / GREY / GREY (NYLON BASE)</v>
          </cell>
          <cell r="B889">
            <v>0</v>
          </cell>
        </row>
        <row r="890">
          <cell r="A890" t="str">
            <v>IDEA F/B/S : GREY / ORANGE / ORANGE (NYLON BASE)</v>
          </cell>
          <cell r="B890">
            <v>0</v>
          </cell>
        </row>
        <row r="891">
          <cell r="A891" t="str">
            <v>IDEA GREEN</v>
          </cell>
          <cell r="B891">
            <v>0</v>
          </cell>
        </row>
        <row r="892">
          <cell r="A892" t="str">
            <v>IDEA HR B/S : BLACK / BLACK</v>
          </cell>
          <cell r="B892">
            <v>0</v>
          </cell>
        </row>
        <row r="893">
          <cell r="A893" t="str">
            <v>IDEA HR B/S : BLACK / RED</v>
          </cell>
          <cell r="B893">
            <v>27</v>
          </cell>
        </row>
        <row r="894">
          <cell r="A894" t="str">
            <v>IDEA HR B/S : ORANGE</v>
          </cell>
          <cell r="B894">
            <v>10</v>
          </cell>
        </row>
        <row r="895">
          <cell r="A895" t="str">
            <v>IDEA RED</v>
          </cell>
          <cell r="B895">
            <v>0</v>
          </cell>
        </row>
        <row r="896">
          <cell r="A896" t="str">
            <v>INEXTO H 1020 SW-P-L.GREY-L.GREY</v>
          </cell>
          <cell r="B896">
            <v>0</v>
          </cell>
        </row>
        <row r="897">
          <cell r="A897" t="str">
            <v>INEXTO H1020 SL-P-L.GREY-L.GREY</v>
          </cell>
          <cell r="B897">
            <v>0</v>
          </cell>
        </row>
        <row r="898">
          <cell r="A898" t="str">
            <v>INEXTO H1320 SL-P-L.GREY-L.GREY</v>
          </cell>
          <cell r="B898">
            <v>0</v>
          </cell>
        </row>
        <row r="899">
          <cell r="A899" t="str">
            <v>INEXTO H-1320 SW-P-L.GREY-L.GREY</v>
          </cell>
          <cell r="B899">
            <v>8</v>
          </cell>
        </row>
        <row r="900">
          <cell r="A900" t="str">
            <v>INEXTO H-1800 SW-P-L.GREY-L.GREY</v>
          </cell>
          <cell r="B900">
            <v>3</v>
          </cell>
        </row>
        <row r="901">
          <cell r="A901" t="str">
            <v>INEXTO H720-P-L.GREY-L.GREY</v>
          </cell>
          <cell r="B901">
            <v>32</v>
          </cell>
        </row>
        <row r="902">
          <cell r="A902" t="str">
            <v>INEXTO LOCKER 3D-P-L.GREY-L.GREY</v>
          </cell>
          <cell r="B902">
            <v>4</v>
          </cell>
        </row>
        <row r="903">
          <cell r="A903" t="str">
            <v>INEXTO LOCKER 4D-P-L.GREY-L.GREY</v>
          </cell>
          <cell r="B903">
            <v>0</v>
          </cell>
        </row>
        <row r="904">
          <cell r="A904" t="str">
            <v>JANGAN DIPAKAI</v>
          </cell>
          <cell r="B904">
            <v>0</v>
          </cell>
        </row>
        <row r="905">
          <cell r="A905" t="str">
            <v>JASMINE C - 211 BACK WHITE ORANGE L12</v>
          </cell>
          <cell r="B905">
            <v>2</v>
          </cell>
        </row>
        <row r="906">
          <cell r="A906" t="str">
            <v>JASMINE C - 211 BACK WHITE YELLOW L8</v>
          </cell>
          <cell r="B906">
            <v>0</v>
          </cell>
        </row>
        <row r="907">
          <cell r="A907" t="str">
            <v>JASMINE C111 B GREY BLACK L7</v>
          </cell>
          <cell r="B907">
            <v>18</v>
          </cell>
        </row>
        <row r="908">
          <cell r="A908" t="str">
            <v>JASMINE C111 B GREY BLACK O7</v>
          </cell>
          <cell r="B908">
            <v>0</v>
          </cell>
        </row>
        <row r="909">
          <cell r="A909" t="str">
            <v>JASMINE C111 B GREY BLUE O1</v>
          </cell>
          <cell r="B909">
            <v>35</v>
          </cell>
        </row>
        <row r="910">
          <cell r="A910" t="str">
            <v>JASMINE C111 B GREY GREEN O6</v>
          </cell>
          <cell r="B910">
            <v>0</v>
          </cell>
        </row>
        <row r="911">
          <cell r="A911" t="str">
            <v>JASMINE C111 B GREY RED O3</v>
          </cell>
          <cell r="B911">
            <v>2</v>
          </cell>
        </row>
        <row r="912">
          <cell r="A912" t="str">
            <v>JASMINE C111 B WHITE YELLOW L8</v>
          </cell>
          <cell r="B912">
            <v>2</v>
          </cell>
        </row>
        <row r="913">
          <cell r="A913" t="str">
            <v>JASMINE C-111 BACK GREY BROWN N4</v>
          </cell>
          <cell r="B913">
            <v>4</v>
          </cell>
        </row>
        <row r="914">
          <cell r="A914" t="str">
            <v>JASMINE C-111 BACK GREY GREEN L6</v>
          </cell>
          <cell r="B914">
            <v>32</v>
          </cell>
        </row>
        <row r="915">
          <cell r="A915" t="str">
            <v>JASMINE C-111 BACK GREY N BIRU L1</v>
          </cell>
          <cell r="B915">
            <v>0</v>
          </cell>
        </row>
        <row r="916">
          <cell r="A916" t="str">
            <v>JASMINE C-111 BACK WHITE N BIRU L1</v>
          </cell>
          <cell r="B916">
            <v>3</v>
          </cell>
        </row>
        <row r="917">
          <cell r="A917" t="str">
            <v>JASMINE C111 -N-  B WHITE RED V3</v>
          </cell>
          <cell r="B917">
            <v>0</v>
          </cell>
        </row>
        <row r="918">
          <cell r="A918" t="str">
            <v>JASMINE C111 -N- B GREY BLACK V7</v>
          </cell>
          <cell r="B918">
            <v>0</v>
          </cell>
        </row>
        <row r="919">
          <cell r="A919" t="str">
            <v>JASMINE C111 -N- B GREY GREEN L13</v>
          </cell>
          <cell r="B919">
            <v>1</v>
          </cell>
        </row>
        <row r="920">
          <cell r="A920" t="str">
            <v>JASMINE C111 -N- B GREY ORANGE L12</v>
          </cell>
          <cell r="B920">
            <v>0</v>
          </cell>
        </row>
        <row r="921">
          <cell r="A921" t="str">
            <v>JASMINE C111 -N- B GREY RED N3</v>
          </cell>
          <cell r="B921">
            <v>0</v>
          </cell>
        </row>
        <row r="922">
          <cell r="A922" t="str">
            <v>JASMINE C111 -N- B GREY RED V3</v>
          </cell>
          <cell r="B922">
            <v>0</v>
          </cell>
        </row>
        <row r="923">
          <cell r="A923" t="str">
            <v>JASMINE C111 -N- B GREY YELLOW L8</v>
          </cell>
          <cell r="B923">
            <v>32</v>
          </cell>
        </row>
        <row r="924">
          <cell r="A924" t="str">
            <v>JASMINE C-111 -N- B WHITE N HITAM O7</v>
          </cell>
          <cell r="B924">
            <v>0</v>
          </cell>
        </row>
        <row r="925">
          <cell r="A925" t="str">
            <v>JASMINE C111 -N- B WHITE RED N3</v>
          </cell>
          <cell r="B925">
            <v>15</v>
          </cell>
        </row>
        <row r="926">
          <cell r="A926" t="str">
            <v>JASMINE C-111 N BACK GREY LIGHT GREEN I13</v>
          </cell>
          <cell r="B926">
            <v>0</v>
          </cell>
        </row>
        <row r="927">
          <cell r="A927" t="str">
            <v>JASMINE C111 -N- BACK WHITE-MERAH O3</v>
          </cell>
          <cell r="B927">
            <v>28</v>
          </cell>
        </row>
        <row r="928">
          <cell r="A928" t="str">
            <v>JASMINE C111 -N- GREY-BLACK</v>
          </cell>
          <cell r="B928">
            <v>5</v>
          </cell>
        </row>
        <row r="929">
          <cell r="A929" t="str">
            <v>JASMINE C211 B GREY BLUE O1</v>
          </cell>
          <cell r="B929">
            <v>7</v>
          </cell>
        </row>
        <row r="930">
          <cell r="A930" t="str">
            <v>JASMINE C211 B GREY L GREEN L13</v>
          </cell>
          <cell r="B930">
            <v>1</v>
          </cell>
        </row>
        <row r="931">
          <cell r="A931" t="str">
            <v>JASMINE C211 B GREY YELLOW L8</v>
          </cell>
          <cell r="B931">
            <v>32</v>
          </cell>
        </row>
        <row r="932">
          <cell r="A932" t="str">
            <v>JASMINE C211 BACK GREY BLACK L7</v>
          </cell>
          <cell r="B932">
            <v>0</v>
          </cell>
        </row>
        <row r="933">
          <cell r="A933" t="str">
            <v>JASMINE C211 BACK GREY BLACK O7</v>
          </cell>
          <cell r="B933">
            <v>0</v>
          </cell>
        </row>
        <row r="934">
          <cell r="A934" t="str">
            <v>JASMINE C211 BACK GREY BLUE V1</v>
          </cell>
          <cell r="B934">
            <v>0</v>
          </cell>
        </row>
        <row r="935">
          <cell r="A935" t="str">
            <v>JASMINE C211 BACK GREY GREEN O6</v>
          </cell>
          <cell r="B935">
            <v>0</v>
          </cell>
        </row>
        <row r="936">
          <cell r="A936" t="str">
            <v>JASMINE C211 BACK GREY RED O3</v>
          </cell>
          <cell r="B936">
            <v>0</v>
          </cell>
        </row>
        <row r="937">
          <cell r="A937" t="str">
            <v>JASMINE C211 BACK GREY RED V3</v>
          </cell>
          <cell r="B937">
            <v>12</v>
          </cell>
        </row>
        <row r="938">
          <cell r="A938" t="str">
            <v>JASMINE C211 BACK WHITE BLACK L7</v>
          </cell>
          <cell r="B938">
            <v>0</v>
          </cell>
        </row>
        <row r="939">
          <cell r="A939" t="str">
            <v>JASMINE C211 BACK WHITE BLUE O1</v>
          </cell>
          <cell r="B939">
            <v>4</v>
          </cell>
        </row>
        <row r="940">
          <cell r="A940" t="str">
            <v>JASMINE C211 BACK WHITE BLUE V1</v>
          </cell>
          <cell r="B940">
            <v>3</v>
          </cell>
        </row>
        <row r="941">
          <cell r="A941" t="str">
            <v>JASMINE C-211 BACK WHITE CLIO GREEN</v>
          </cell>
          <cell r="B941">
            <v>0</v>
          </cell>
        </row>
        <row r="942">
          <cell r="A942" t="str">
            <v>JASMINE C211 BACK WHITE GREEN O6</v>
          </cell>
          <cell r="B942">
            <v>0</v>
          </cell>
        </row>
        <row r="943">
          <cell r="A943" t="str">
            <v>JASMINE C211 BACK WHITE L GREEN L13</v>
          </cell>
          <cell r="B943">
            <v>4</v>
          </cell>
        </row>
        <row r="944">
          <cell r="A944" t="str">
            <v>JASMINE C211 BACK WHITE RED V3</v>
          </cell>
          <cell r="B944">
            <v>4</v>
          </cell>
        </row>
        <row r="945">
          <cell r="A945" t="str">
            <v>JASMINE C211 -N- B GREY BLUE L1</v>
          </cell>
          <cell r="B945">
            <v>0</v>
          </cell>
        </row>
        <row r="946">
          <cell r="A946" t="str">
            <v>JASMINE C211 -N- B GREY ORANGE L12</v>
          </cell>
          <cell r="B946">
            <v>24</v>
          </cell>
        </row>
        <row r="947">
          <cell r="A947" t="str">
            <v>JASMINE C211 -N- B GREY RED N3</v>
          </cell>
          <cell r="B947">
            <v>1</v>
          </cell>
        </row>
        <row r="948">
          <cell r="A948" t="str">
            <v>JASMINE C211 -N- B WHITE BLUE L1</v>
          </cell>
          <cell r="B948">
            <v>0</v>
          </cell>
        </row>
        <row r="949">
          <cell r="A949" t="str">
            <v>JASMINE C-211 N B WHITE NAVY BLUE</v>
          </cell>
          <cell r="B949">
            <v>0</v>
          </cell>
        </row>
        <row r="950">
          <cell r="A950" t="str">
            <v>JASMINE C211 -N- B WHITE RED N3</v>
          </cell>
          <cell r="B950">
            <v>0</v>
          </cell>
        </row>
        <row r="951">
          <cell r="A951" t="str">
            <v>JASMINE C211 -N- GREY-RED</v>
          </cell>
          <cell r="B951">
            <v>4</v>
          </cell>
        </row>
        <row r="952">
          <cell r="A952" t="str">
            <v>JIRO O P CREAM BLUE D1</v>
          </cell>
          <cell r="B952">
            <v>0</v>
          </cell>
        </row>
        <row r="953">
          <cell r="A953" t="str">
            <v>JIRO O P CREAM GREEN D6</v>
          </cell>
          <cell r="B953">
            <v>4</v>
          </cell>
        </row>
        <row r="954">
          <cell r="A954" t="str">
            <v>JIRO O P GOLD BLACK D7</v>
          </cell>
          <cell r="B954">
            <v>0</v>
          </cell>
        </row>
        <row r="955">
          <cell r="A955" t="str">
            <v>JIRO O P GOLD GREEN D6</v>
          </cell>
          <cell r="B955">
            <v>0</v>
          </cell>
        </row>
        <row r="956">
          <cell r="A956" t="str">
            <v>JIRO S P GOLD BLACK D7</v>
          </cell>
          <cell r="B956">
            <v>0</v>
          </cell>
        </row>
        <row r="957">
          <cell r="A957" t="str">
            <v>JIRO S P GOLD BLUE D1</v>
          </cell>
          <cell r="B957">
            <v>18</v>
          </cell>
        </row>
        <row r="958">
          <cell r="A958" t="str">
            <v>JIRO S P GOLD BLUE L1</v>
          </cell>
          <cell r="B958">
            <v>0</v>
          </cell>
        </row>
        <row r="959">
          <cell r="A959" t="str">
            <v>JIRO S P GOLD GREEN D6</v>
          </cell>
          <cell r="B959">
            <v>1</v>
          </cell>
        </row>
        <row r="960">
          <cell r="A960" t="str">
            <v>JIRO S P GOLD GREEN O6</v>
          </cell>
          <cell r="B960">
            <v>0</v>
          </cell>
        </row>
        <row r="961">
          <cell r="A961" t="str">
            <v>JIRO S P GOLD ORANGE L12</v>
          </cell>
          <cell r="B961">
            <v>0</v>
          </cell>
        </row>
        <row r="962">
          <cell r="A962" t="str">
            <v>JIRO S P GOLD RED AL11</v>
          </cell>
          <cell r="B962">
            <v>0</v>
          </cell>
        </row>
        <row r="963">
          <cell r="A963" t="str">
            <v>JIRO S P GOLD RED D3</v>
          </cell>
          <cell r="B963">
            <v>0</v>
          </cell>
        </row>
        <row r="964">
          <cell r="A964" t="str">
            <v>JIRO S P GOLD RED N3</v>
          </cell>
          <cell r="B964">
            <v>0</v>
          </cell>
        </row>
        <row r="965">
          <cell r="A965" t="str">
            <v>JIRO S P GOLD RED O3</v>
          </cell>
          <cell r="B965">
            <v>0</v>
          </cell>
        </row>
        <row r="966">
          <cell r="A966" t="str">
            <v>JIRO S P GOLD VANITY BROWN A4</v>
          </cell>
          <cell r="B966">
            <v>0</v>
          </cell>
        </row>
        <row r="967">
          <cell r="A967" t="str">
            <v>JIRO S P GOLD VANITY RED A3</v>
          </cell>
          <cell r="B967">
            <v>0</v>
          </cell>
        </row>
        <row r="968">
          <cell r="A968" t="str">
            <v>JIRO S P SILVER BLUE A1</v>
          </cell>
          <cell r="B968">
            <v>0</v>
          </cell>
        </row>
        <row r="969">
          <cell r="A969" t="str">
            <v>JIRO S P SILVER BLUE D1</v>
          </cell>
          <cell r="B969">
            <v>22</v>
          </cell>
        </row>
        <row r="970">
          <cell r="A970" t="str">
            <v>JIRO S P SILVER BLUE O1</v>
          </cell>
          <cell r="B970">
            <v>0</v>
          </cell>
        </row>
        <row r="971">
          <cell r="A971" t="str">
            <v>KASAI - N - RED YK3</v>
          </cell>
          <cell r="B971">
            <v>0</v>
          </cell>
        </row>
        <row r="972">
          <cell r="A972" t="str">
            <v>KASAI P SILVER  RED N3</v>
          </cell>
          <cell r="B972">
            <v>0</v>
          </cell>
        </row>
        <row r="973">
          <cell r="A973" t="str">
            <v>KASAI P SILVER BLACK L7</v>
          </cell>
          <cell r="B973">
            <v>0</v>
          </cell>
        </row>
        <row r="974">
          <cell r="A974" t="str">
            <v>KASAI P SILVER BLACK O7</v>
          </cell>
          <cell r="B974">
            <v>68</v>
          </cell>
        </row>
        <row r="975">
          <cell r="A975" t="str">
            <v>KASAI P SILVER BLUE L1</v>
          </cell>
          <cell r="B975">
            <v>0</v>
          </cell>
        </row>
        <row r="976">
          <cell r="A976" t="str">
            <v>KASAI P SILVER BLUE O1</v>
          </cell>
          <cell r="B976">
            <v>0</v>
          </cell>
        </row>
        <row r="977">
          <cell r="A977" t="str">
            <v>KASAI P SILVER BLUE S1</v>
          </cell>
          <cell r="B977">
            <v>0</v>
          </cell>
        </row>
        <row r="978">
          <cell r="A978" t="str">
            <v>KASAI P SILVER BLUE W1</v>
          </cell>
          <cell r="B978">
            <v>0</v>
          </cell>
        </row>
        <row r="979">
          <cell r="A979" t="str">
            <v>KASAI P SILVER GREEN O6</v>
          </cell>
          <cell r="B979">
            <v>7</v>
          </cell>
        </row>
        <row r="980">
          <cell r="A980" t="str">
            <v>KASAI P SILVER GREEN S6</v>
          </cell>
          <cell r="B980">
            <v>0</v>
          </cell>
        </row>
        <row r="981">
          <cell r="A981" t="str">
            <v>KASAI P SILVER GREY S2</v>
          </cell>
          <cell r="B981">
            <v>0</v>
          </cell>
        </row>
        <row r="982">
          <cell r="A982" t="str">
            <v>KASAI P SILVER GREY Y2</v>
          </cell>
          <cell r="B982">
            <v>0</v>
          </cell>
        </row>
        <row r="983">
          <cell r="A983" t="str">
            <v>KASAI P SILVER MAROON YK3</v>
          </cell>
          <cell r="B983">
            <v>0</v>
          </cell>
        </row>
        <row r="984">
          <cell r="A984" t="str">
            <v>KASAI P SILVER PINK S9</v>
          </cell>
          <cell r="B984">
            <v>0</v>
          </cell>
        </row>
        <row r="985">
          <cell r="A985" t="str">
            <v>KASAI P SILVER RED O3</v>
          </cell>
          <cell r="B985">
            <v>3</v>
          </cell>
        </row>
        <row r="986">
          <cell r="A986" t="str">
            <v>KASAI-P-SILVER-ABU O2</v>
          </cell>
          <cell r="B986">
            <v>0</v>
          </cell>
        </row>
        <row r="987">
          <cell r="A987" t="str">
            <v>KASAI-P-SILVER-HITAM O7</v>
          </cell>
          <cell r="B987">
            <v>68</v>
          </cell>
        </row>
        <row r="988">
          <cell r="A988" t="str">
            <v>KEIKO DESK  PLUS NO.4 P IVORY TT BROWN</v>
          </cell>
          <cell r="B988">
            <v>5</v>
          </cell>
        </row>
        <row r="989">
          <cell r="A989" t="str">
            <v>KEIKO DESK NO.4 FB P GREY</v>
          </cell>
          <cell r="B989">
            <v>0</v>
          </cell>
        </row>
        <row r="990">
          <cell r="A990" t="str">
            <v>KEIKO DESK NO.4 FB P IVORY</v>
          </cell>
          <cell r="B990">
            <v>6</v>
          </cell>
        </row>
        <row r="991">
          <cell r="A991" t="str">
            <v>KEIKO DESK NO.4 FB P IVORY  HPL</v>
          </cell>
          <cell r="B991">
            <v>0</v>
          </cell>
        </row>
        <row r="992">
          <cell r="A992" t="str">
            <v>KEIKO DESK NO.4 P IVORY JP</v>
          </cell>
          <cell r="B992">
            <v>8</v>
          </cell>
        </row>
        <row r="993">
          <cell r="A993" t="str">
            <v>KEIKO DESK NO.4 P IVORY NE</v>
          </cell>
          <cell r="B993">
            <v>80</v>
          </cell>
        </row>
        <row r="994">
          <cell r="A994" t="str">
            <v>KEIKO DESK NO.4 P IVORY TT ECHOOL</v>
          </cell>
          <cell r="B994">
            <v>0</v>
          </cell>
        </row>
        <row r="995">
          <cell r="A995" t="str">
            <v>KEIKO DESK NO.5 FB P GREY</v>
          </cell>
          <cell r="B995">
            <v>0</v>
          </cell>
        </row>
        <row r="996">
          <cell r="A996" t="str">
            <v>KEIKO DESK NO.5 FB P IVORY</v>
          </cell>
          <cell r="B996">
            <v>1</v>
          </cell>
        </row>
        <row r="997">
          <cell r="A997" t="str">
            <v>KEIKO DESK NO.5 P IVORY JP</v>
          </cell>
          <cell r="B997">
            <v>34</v>
          </cell>
        </row>
        <row r="998">
          <cell r="A998" t="str">
            <v>KEIKO DESK NO.5 P IVORY NE</v>
          </cell>
          <cell r="B998">
            <v>38</v>
          </cell>
        </row>
        <row r="999">
          <cell r="A999" t="str">
            <v>KEIKO DESK NO.5 P IVORY TT ECHOOL</v>
          </cell>
          <cell r="B999">
            <v>0</v>
          </cell>
        </row>
        <row r="1000">
          <cell r="A1000" t="str">
            <v>KEIKO DESK NO.6 FB P IVORY</v>
          </cell>
          <cell r="B1000">
            <v>256</v>
          </cell>
        </row>
        <row r="1001">
          <cell r="A1001" t="str">
            <v>KEIKO DESK NO.6 FB P IVORY CUSTOM</v>
          </cell>
          <cell r="B1001">
            <v>48</v>
          </cell>
        </row>
        <row r="1002">
          <cell r="A1002" t="str">
            <v>KEIKO DESK NO.6 P CREAM</v>
          </cell>
          <cell r="B1002">
            <v>14</v>
          </cell>
        </row>
        <row r="1003">
          <cell r="A1003" t="str">
            <v>KEIKO DESK NO.6 P IVORY</v>
          </cell>
          <cell r="B1003">
            <v>30</v>
          </cell>
        </row>
        <row r="1004">
          <cell r="A1004" t="str">
            <v>KEIKO DESK NO.6 P IVORY JP</v>
          </cell>
          <cell r="B1004">
            <v>63</v>
          </cell>
        </row>
        <row r="1005">
          <cell r="A1005" t="str">
            <v>KEIKO DESK NO.6 P IVORY NE</v>
          </cell>
          <cell r="B1005">
            <v>109</v>
          </cell>
        </row>
        <row r="1006">
          <cell r="A1006" t="str">
            <v>KEIKO DESK P GREY NO 6 FB</v>
          </cell>
          <cell r="B1006">
            <v>0</v>
          </cell>
        </row>
        <row r="1007">
          <cell r="A1007" t="str">
            <v>KEIKO DESK PLUS NO 5 P IVORY CUSTOM</v>
          </cell>
          <cell r="B1007">
            <v>0</v>
          </cell>
        </row>
        <row r="1008">
          <cell r="A1008" t="str">
            <v>KEIKO DESK PLUS NO. 5 P IVORY TT BROWN</v>
          </cell>
          <cell r="B1008">
            <v>19</v>
          </cell>
        </row>
        <row r="1009">
          <cell r="A1009" t="str">
            <v>KEIKO DESK PLUS NO.4 P IVORY CUSTOM</v>
          </cell>
          <cell r="B1009">
            <v>0</v>
          </cell>
        </row>
        <row r="1010">
          <cell r="A1010" t="str">
            <v>KEIKO DESK PLUS NO.6 P IVORY</v>
          </cell>
          <cell r="B1010">
            <v>15</v>
          </cell>
        </row>
        <row r="1011">
          <cell r="A1011" t="str">
            <v>KEIKO DESK PLUS NO.6 P IVORY CUSTOM</v>
          </cell>
          <cell r="B1011">
            <v>0</v>
          </cell>
        </row>
        <row r="1012">
          <cell r="A1012" t="str">
            <v>KEIKO DESK PLUS NO.6 P IVORY TT BROWN</v>
          </cell>
          <cell r="B1012">
            <v>144</v>
          </cell>
        </row>
        <row r="1013">
          <cell r="A1013" t="str">
            <v>KINDERGARTEN 2 / TKG 02 SILVER MAPLE</v>
          </cell>
          <cell r="B1013">
            <v>0</v>
          </cell>
        </row>
        <row r="1014">
          <cell r="A1014" t="str">
            <v>KOGU PC-02 GREEN - CREAM O5</v>
          </cell>
          <cell r="B1014">
            <v>2</v>
          </cell>
        </row>
        <row r="1015">
          <cell r="A1015" t="str">
            <v>KOGU PC-02 GREEN - GREEN I6</v>
          </cell>
          <cell r="B1015">
            <v>0</v>
          </cell>
        </row>
        <row r="1016">
          <cell r="A1016" t="str">
            <v>KOGU PC-02 RED - HITAM O7</v>
          </cell>
          <cell r="B1016">
            <v>1</v>
          </cell>
        </row>
        <row r="1017">
          <cell r="A1017" t="str">
            <v>KOGU PC-03 BLACK - HITAM O7</v>
          </cell>
          <cell r="B1017">
            <v>0</v>
          </cell>
        </row>
        <row r="1018">
          <cell r="A1018" t="str">
            <v>KOGU PC-03 BLUE - HITAM O7</v>
          </cell>
          <cell r="B1018">
            <v>0</v>
          </cell>
        </row>
        <row r="1019">
          <cell r="A1019" t="str">
            <v>KOGU PC-03 GREEN - CREAM O5</v>
          </cell>
          <cell r="B1019">
            <v>0</v>
          </cell>
        </row>
        <row r="1020">
          <cell r="A1020" t="str">
            <v>KOGU PC-03 GREEN - HITAM O7</v>
          </cell>
          <cell r="B1020">
            <v>0</v>
          </cell>
        </row>
        <row r="1021">
          <cell r="A1021" t="str">
            <v>KOGU PC-03 GREEN - O6</v>
          </cell>
          <cell r="B1021">
            <v>5</v>
          </cell>
        </row>
        <row r="1022">
          <cell r="A1022" t="str">
            <v>KOGU PC-03 GREY - ORANGE</v>
          </cell>
          <cell r="B1022">
            <v>6</v>
          </cell>
        </row>
        <row r="1023">
          <cell r="A1023" t="str">
            <v>KOGU PC-03 RED - HITAM O7</v>
          </cell>
          <cell r="B1023">
            <v>2</v>
          </cell>
        </row>
        <row r="1024">
          <cell r="A1024" t="str">
            <v>KOGU PC-04 BLACK - HITAM O7</v>
          </cell>
          <cell r="B1024">
            <v>1</v>
          </cell>
        </row>
        <row r="1025">
          <cell r="A1025" t="str">
            <v>KOGU PC-04 DARK GREY - CREAM O5</v>
          </cell>
          <cell r="B1025">
            <v>0</v>
          </cell>
        </row>
        <row r="1026">
          <cell r="A1026" t="str">
            <v>KOGU PC-04 GREEN - CREAM O5</v>
          </cell>
          <cell r="B1026">
            <v>3</v>
          </cell>
        </row>
        <row r="1027">
          <cell r="A1027" t="str">
            <v>KOGU PC-04 GREEN - GREEN I6</v>
          </cell>
          <cell r="B1027">
            <v>9</v>
          </cell>
        </row>
        <row r="1028">
          <cell r="A1028" t="str">
            <v>KOGU PC-04 GREEN - HITAM O7</v>
          </cell>
          <cell r="B1028">
            <v>51</v>
          </cell>
        </row>
        <row r="1029">
          <cell r="A1029" t="str">
            <v>KOGU PC-04 GREEN - O6</v>
          </cell>
          <cell r="B1029">
            <v>7</v>
          </cell>
        </row>
        <row r="1030">
          <cell r="A1030" t="str">
            <v>KOGU PC-04 GREY - ORANGE</v>
          </cell>
          <cell r="B1030">
            <v>0</v>
          </cell>
        </row>
        <row r="1031">
          <cell r="A1031" t="str">
            <v>KOGU PC-04 ORANGE - CREAM O5</v>
          </cell>
          <cell r="B1031">
            <v>0</v>
          </cell>
        </row>
        <row r="1032">
          <cell r="A1032" t="str">
            <v>KOGU PC-04 RED - HITAM O7</v>
          </cell>
          <cell r="B1032">
            <v>0</v>
          </cell>
        </row>
        <row r="1033">
          <cell r="A1033" t="str">
            <v>KOGU PP-03 DARK GREY - LIGHT GREY</v>
          </cell>
          <cell r="B1033">
            <v>0</v>
          </cell>
        </row>
        <row r="1034">
          <cell r="A1034" t="str">
            <v>KOGU PP-03 ORANGE - LIGHT GREY</v>
          </cell>
          <cell r="B1034">
            <v>0</v>
          </cell>
        </row>
        <row r="1035">
          <cell r="A1035" t="str">
            <v>KOGU PP-04 BLUE - LIGHT GREY</v>
          </cell>
          <cell r="B1035">
            <v>0</v>
          </cell>
        </row>
        <row r="1036">
          <cell r="A1036" t="str">
            <v>KOGU PP-04 ORANGE - LIGHT GREY</v>
          </cell>
          <cell r="B1036">
            <v>0</v>
          </cell>
        </row>
        <row r="1037">
          <cell r="A1037" t="str">
            <v>KOGU TS-03 BLACK</v>
          </cell>
          <cell r="B1037">
            <v>0</v>
          </cell>
        </row>
        <row r="1038">
          <cell r="A1038" t="str">
            <v>KOGU TS-03 BLUE</v>
          </cell>
          <cell r="B1038">
            <v>0</v>
          </cell>
        </row>
        <row r="1039">
          <cell r="A1039" t="str">
            <v>KOGU TS-03 GREY</v>
          </cell>
          <cell r="B1039">
            <v>10</v>
          </cell>
        </row>
        <row r="1040">
          <cell r="A1040" t="str">
            <v>KOGU TS-03 RED</v>
          </cell>
          <cell r="B1040">
            <v>0</v>
          </cell>
        </row>
        <row r="1041">
          <cell r="A1041" t="str">
            <v>KOGU TS-04 BLACK</v>
          </cell>
          <cell r="B1041">
            <v>9</v>
          </cell>
        </row>
        <row r="1042">
          <cell r="A1042" t="str">
            <v>KOGU TS-04 BLUE</v>
          </cell>
          <cell r="B1042">
            <v>13</v>
          </cell>
        </row>
        <row r="1043">
          <cell r="A1043" t="str">
            <v>KOGU TS-04 GREEN</v>
          </cell>
          <cell r="B1043">
            <v>0</v>
          </cell>
        </row>
        <row r="1044">
          <cell r="A1044" t="str">
            <v>KOGU TS-04 GREY</v>
          </cell>
          <cell r="B1044">
            <v>6</v>
          </cell>
        </row>
        <row r="1045">
          <cell r="A1045" t="str">
            <v>KOGU TS-04 RED</v>
          </cell>
          <cell r="B1045">
            <v>5</v>
          </cell>
        </row>
        <row r="1046">
          <cell r="A1046" t="str">
            <v>KT - 03 KOGU 2 - BLUE</v>
          </cell>
          <cell r="B1046">
            <v>0</v>
          </cell>
        </row>
        <row r="1047">
          <cell r="A1047" t="str">
            <v>KT - 03 KOGU 2 - RED</v>
          </cell>
          <cell r="B1047">
            <v>0</v>
          </cell>
        </row>
        <row r="1048">
          <cell r="A1048" t="str">
            <v>KT - 03 KOGU 3 - BLACK</v>
          </cell>
          <cell r="B1048">
            <v>0</v>
          </cell>
        </row>
        <row r="1049">
          <cell r="A1049" t="str">
            <v>KT - 03 KOGU 3 - BLUE</v>
          </cell>
          <cell r="B1049">
            <v>3</v>
          </cell>
        </row>
        <row r="1050">
          <cell r="A1050" t="str">
            <v>KT - 03 KOGU 3 - DARK GREY</v>
          </cell>
          <cell r="B1050">
            <v>0</v>
          </cell>
        </row>
        <row r="1051">
          <cell r="A1051" t="str">
            <v>KT - 03 KOGU 3 - GREEN</v>
          </cell>
          <cell r="B1051">
            <v>0</v>
          </cell>
        </row>
        <row r="1052">
          <cell r="A1052" t="str">
            <v>KT - 03 KOGU 3 - ORANGE</v>
          </cell>
          <cell r="B1052">
            <v>27</v>
          </cell>
        </row>
        <row r="1053">
          <cell r="A1053" t="str">
            <v>KT - 03 KOGU 3 - RED</v>
          </cell>
          <cell r="B1053">
            <v>0</v>
          </cell>
        </row>
        <row r="1054">
          <cell r="A1054" t="str">
            <v>KT - 03 KOGU 4 - BLACK</v>
          </cell>
          <cell r="B1054">
            <v>0</v>
          </cell>
        </row>
        <row r="1055">
          <cell r="A1055" t="str">
            <v>KT - 03 KOGU 4 - BLUE</v>
          </cell>
          <cell r="B1055">
            <v>0</v>
          </cell>
        </row>
        <row r="1056">
          <cell r="A1056" t="str">
            <v>KT - 03 KOGU 4 - DARK GREY</v>
          </cell>
          <cell r="B1056">
            <v>0</v>
          </cell>
        </row>
        <row r="1057">
          <cell r="A1057" t="str">
            <v>KT - 03 KOGU 4 - GREEN</v>
          </cell>
          <cell r="B1057">
            <v>15</v>
          </cell>
        </row>
        <row r="1058">
          <cell r="A1058" t="str">
            <v>KT - 03 KOGU 4 - GREEN PANTONE</v>
          </cell>
          <cell r="B1058">
            <v>0</v>
          </cell>
        </row>
        <row r="1059">
          <cell r="A1059" t="str">
            <v>KT - 03 KOGU 4 - ORANGE</v>
          </cell>
          <cell r="B1059">
            <v>0</v>
          </cell>
        </row>
        <row r="1060">
          <cell r="A1060" t="str">
            <v>KT - 03 KOGU 4 - RED</v>
          </cell>
          <cell r="B1060">
            <v>24</v>
          </cell>
        </row>
        <row r="1061">
          <cell r="A1061" t="str">
            <v>KT. 01 OLIVE 4 SEAT P GREY DARK GREY CUSTOM</v>
          </cell>
          <cell r="B1061">
            <v>0</v>
          </cell>
        </row>
        <row r="1062">
          <cell r="A1062" t="str">
            <v>KT. 01 OLIVE 5 SEAT P GREY DARK GREY CUSTOM</v>
          </cell>
          <cell r="B1062">
            <v>0</v>
          </cell>
        </row>
        <row r="1063">
          <cell r="A1063" t="str">
            <v>KT-01 CAVIS 10-P-IVORY-RED N3 CUSTOM</v>
          </cell>
          <cell r="B1063">
            <v>0</v>
          </cell>
        </row>
        <row r="1064">
          <cell r="A1064" t="str">
            <v>KT-01 CAVIS 2-P-IVORY-GREEN O6</v>
          </cell>
          <cell r="B1064">
            <v>39</v>
          </cell>
        </row>
        <row r="1065">
          <cell r="A1065" t="str">
            <v>KT-01 CAVIS 3 BEIGE GREEN AMZ</v>
          </cell>
          <cell r="B1065">
            <v>0</v>
          </cell>
        </row>
        <row r="1066">
          <cell r="A1066" t="str">
            <v>KT-01 CAVIS 3 P IVORY BROWN N4 BORDIR</v>
          </cell>
          <cell r="B1066">
            <v>0</v>
          </cell>
        </row>
        <row r="1067">
          <cell r="A1067" t="str">
            <v>KT-01 CAVIS 3 -P-BEIGE-RED O3</v>
          </cell>
          <cell r="B1067">
            <v>0</v>
          </cell>
        </row>
        <row r="1068">
          <cell r="A1068" t="str">
            <v>KT-01 CAVIS 3-P-BEIGE-BLACK L7</v>
          </cell>
          <cell r="B1068">
            <v>0</v>
          </cell>
        </row>
        <row r="1069">
          <cell r="A1069" t="str">
            <v>KT-01 CAVIS 3-P-BEIGE-BLACK O7</v>
          </cell>
          <cell r="B1069">
            <v>0</v>
          </cell>
        </row>
        <row r="1070">
          <cell r="A1070" t="str">
            <v>KT-01 CAVIS 3-P-BEIGE-BLUE L1</v>
          </cell>
          <cell r="B1070">
            <v>16</v>
          </cell>
        </row>
        <row r="1071">
          <cell r="A1071" t="str">
            <v>KT-01 CAVIS 3-P-BEIGE-BROWN N4</v>
          </cell>
          <cell r="B1071">
            <v>0</v>
          </cell>
        </row>
        <row r="1072">
          <cell r="A1072" t="str">
            <v>KT-01 CAVIS 3-P-BEIGE-GREEN O6</v>
          </cell>
          <cell r="B1072">
            <v>0</v>
          </cell>
        </row>
        <row r="1073">
          <cell r="A1073" t="str">
            <v>KT-01 CAVIS 3-P-BEIGE-GREY L2</v>
          </cell>
          <cell r="B1073">
            <v>0</v>
          </cell>
        </row>
        <row r="1074">
          <cell r="A1074" t="str">
            <v>KT-01 CAVIS 3-P-BEIGE-RED N3</v>
          </cell>
          <cell r="B1074">
            <v>0</v>
          </cell>
        </row>
        <row r="1075">
          <cell r="A1075" t="str">
            <v>KT-01 CAVIS 3-P-IVORY-GREY O2</v>
          </cell>
          <cell r="B1075">
            <v>0</v>
          </cell>
        </row>
        <row r="1076">
          <cell r="A1076" t="str">
            <v>KT-01 CAVIS 3-P-IVORY-GREY O2 CUSTOM</v>
          </cell>
          <cell r="B1076">
            <v>0</v>
          </cell>
        </row>
        <row r="1077">
          <cell r="A1077" t="str">
            <v>KT-01 CAVIS 4 BEIGE GREEN AMZ</v>
          </cell>
          <cell r="B1077">
            <v>0</v>
          </cell>
        </row>
        <row r="1078">
          <cell r="A1078" t="str">
            <v>KT-01 CAVIS 4 P IVORY N4 BORDIR</v>
          </cell>
          <cell r="B1078">
            <v>0</v>
          </cell>
        </row>
        <row r="1079">
          <cell r="A1079" t="str">
            <v>KT-01 CAVIS 4 P IVORY SEAT BROWN OSCAR</v>
          </cell>
          <cell r="B1079">
            <v>0</v>
          </cell>
        </row>
        <row r="1080">
          <cell r="A1080" t="str">
            <v>KT-01 CAVIS 4 -P-IVORY-GREY O2</v>
          </cell>
          <cell r="B1080">
            <v>0</v>
          </cell>
        </row>
        <row r="1081">
          <cell r="A1081" t="str">
            <v>KT-01 CAVIS 4 SEAT RED N3 BACK GREY L2</v>
          </cell>
          <cell r="B1081">
            <v>0</v>
          </cell>
        </row>
        <row r="1082">
          <cell r="A1082" t="str">
            <v>KT-01 CAVIS 4-P-BEIGE CREAM O5</v>
          </cell>
          <cell r="B1082">
            <v>0</v>
          </cell>
        </row>
        <row r="1083">
          <cell r="A1083" t="str">
            <v>KT-01 CAVIS 4-P-BEIGE-BLACK L7</v>
          </cell>
          <cell r="B1083">
            <v>0</v>
          </cell>
        </row>
        <row r="1084">
          <cell r="A1084" t="str">
            <v>KT-01 CAVIS 4-P-BEIGE-BLACK O7</v>
          </cell>
          <cell r="B1084">
            <v>0</v>
          </cell>
        </row>
        <row r="1085">
          <cell r="A1085" t="str">
            <v>KT-01 CAVIS 4-P-BEIGE-BLUE L1</v>
          </cell>
          <cell r="B1085">
            <v>0</v>
          </cell>
        </row>
        <row r="1086">
          <cell r="A1086" t="str">
            <v>KT-01 CAVIS 4-P-BEIGE-BROWN N4</v>
          </cell>
          <cell r="B1086">
            <v>0</v>
          </cell>
        </row>
        <row r="1087">
          <cell r="A1087" t="str">
            <v>KT-01 CAVIS 4-P-BEIGE-GREEN O6</v>
          </cell>
          <cell r="B1087">
            <v>0</v>
          </cell>
        </row>
        <row r="1088">
          <cell r="A1088" t="str">
            <v>KT-01 CAVIS 4-P-BEIGE-GREY L2</v>
          </cell>
          <cell r="B1088">
            <v>0</v>
          </cell>
        </row>
        <row r="1089">
          <cell r="A1089" t="str">
            <v>KT-01 CAVIS 4-P-BEIGE-RED N3</v>
          </cell>
          <cell r="B1089">
            <v>0</v>
          </cell>
        </row>
        <row r="1090">
          <cell r="A1090" t="str">
            <v>KT-01 CAVIS 4-P-BEIGE-RED O3</v>
          </cell>
          <cell r="B1090">
            <v>0</v>
          </cell>
        </row>
        <row r="1091">
          <cell r="A1091" t="str">
            <v>KT-01 CAVIS 4-P-IVORY-(S) BROWN N4 (B) CREAM N5</v>
          </cell>
          <cell r="B1091">
            <v>0</v>
          </cell>
        </row>
        <row r="1092">
          <cell r="A1092" t="str">
            <v>KT-01 CAVIS 4-P-IVORY-BLUE O1</v>
          </cell>
          <cell r="B1092">
            <v>0</v>
          </cell>
        </row>
        <row r="1093">
          <cell r="A1093" t="str">
            <v>KT-01 CAVIS 4-P-IVORY-MAROON AL11+RAK</v>
          </cell>
          <cell r="B1093">
            <v>0</v>
          </cell>
        </row>
        <row r="1094">
          <cell r="A1094" t="str">
            <v>KT-01 CAVIS 4-P-IVORY-RED N3 BORDIR + RAK</v>
          </cell>
          <cell r="B1094">
            <v>0</v>
          </cell>
        </row>
        <row r="1095">
          <cell r="A1095" t="str">
            <v>KT-01 CAVIS 4-P-IVORY-RED O3</v>
          </cell>
          <cell r="B1095">
            <v>0</v>
          </cell>
        </row>
        <row r="1096">
          <cell r="A1096" t="str">
            <v>KT-01 CAVIS 4-P-SILVER-BROWN N4</v>
          </cell>
          <cell r="B1096">
            <v>5</v>
          </cell>
        </row>
        <row r="1097">
          <cell r="A1097" t="str">
            <v>KT-01 CAVIS 5-P-IVORY-MAROON AL11+RAK</v>
          </cell>
          <cell r="B1097">
            <v>0</v>
          </cell>
        </row>
        <row r="1098">
          <cell r="A1098" t="str">
            <v>KT-01 CAVIS 5-P-IVORY-RED N3 CUSTOM</v>
          </cell>
          <cell r="B1098">
            <v>0</v>
          </cell>
        </row>
        <row r="1099">
          <cell r="A1099" t="str">
            <v>KT-01 CAVIS 6-P-IVORY-MAROON AL11+RAK</v>
          </cell>
          <cell r="B1099">
            <v>0</v>
          </cell>
        </row>
        <row r="1100">
          <cell r="A1100" t="str">
            <v>KT-01 CAVIS 7-P-IVORY-RED N3 BORDIR + RAK</v>
          </cell>
          <cell r="B1100">
            <v>0</v>
          </cell>
        </row>
        <row r="1101">
          <cell r="A1101" t="str">
            <v>KT-01 CAVIS 7-P-IVORY-RED N3 CUSTOM</v>
          </cell>
          <cell r="B1101">
            <v>0</v>
          </cell>
        </row>
        <row r="1102">
          <cell r="A1102" t="str">
            <v>KT-01 CAVIS 8-P-IVORY-RED N3 BORDIR + RAK</v>
          </cell>
          <cell r="B1102">
            <v>0</v>
          </cell>
        </row>
        <row r="1103">
          <cell r="A1103" t="str">
            <v>KT-01 CAVIS 8-P-IVORY-RED N3 CUSTOM</v>
          </cell>
          <cell r="B1103">
            <v>0</v>
          </cell>
        </row>
        <row r="1104">
          <cell r="A1104" t="str">
            <v>KT-01 CAVIS 9-P-IVORY-RED N3 CUSTOM</v>
          </cell>
          <cell r="B1104">
            <v>0</v>
          </cell>
        </row>
        <row r="1105">
          <cell r="A1105" t="str">
            <v>KT-01 OLIVE 3-P-IVORY-B WHITE-S LIGHT GREEN</v>
          </cell>
          <cell r="B1105">
            <v>0</v>
          </cell>
        </row>
        <row r="1106">
          <cell r="A1106" t="str">
            <v>KT-02 CAVIS 3 -P-GREY-BLUE L1</v>
          </cell>
          <cell r="B1106">
            <v>0</v>
          </cell>
        </row>
        <row r="1107">
          <cell r="A1107" t="str">
            <v>KT-02 CAVIS 3 -P-GREY-GREEN O6</v>
          </cell>
          <cell r="B1107">
            <v>0</v>
          </cell>
        </row>
        <row r="1108">
          <cell r="A1108" t="str">
            <v>KT-02 CAVIS 3 -P-GREY-RED N3</v>
          </cell>
          <cell r="B1108">
            <v>0</v>
          </cell>
        </row>
        <row r="1109">
          <cell r="A1109" t="str">
            <v>KT-02 CAVIS 3 -P-GREY-RED O3</v>
          </cell>
          <cell r="B1109">
            <v>1</v>
          </cell>
        </row>
        <row r="1110">
          <cell r="A1110" t="str">
            <v>KT-02 CAVIS 4 -P-GREY-BLACK L7</v>
          </cell>
          <cell r="B1110">
            <v>0</v>
          </cell>
        </row>
        <row r="1111">
          <cell r="A1111" t="str">
            <v>KT-02 CAVIS 4 -P-GREY-BLUE L1</v>
          </cell>
          <cell r="B1111">
            <v>0</v>
          </cell>
        </row>
        <row r="1112">
          <cell r="A1112" t="str">
            <v>KT-02 CAVIS 4 -P-GREY-BLUE O1</v>
          </cell>
          <cell r="B1112">
            <v>40</v>
          </cell>
        </row>
        <row r="1113">
          <cell r="A1113" t="str">
            <v>KT-02 CAVIS 4 -P-GREY-GREEN L6</v>
          </cell>
          <cell r="B1113">
            <v>0</v>
          </cell>
        </row>
        <row r="1114">
          <cell r="A1114" t="str">
            <v>KT-02 CAVIS 4 -P-GREY-RED N3</v>
          </cell>
          <cell r="B1114">
            <v>0</v>
          </cell>
        </row>
        <row r="1115">
          <cell r="A1115" t="str">
            <v>KT-02 CAVIS 4 -P-GREY-RED O3</v>
          </cell>
          <cell r="B1115">
            <v>0</v>
          </cell>
        </row>
        <row r="1116">
          <cell r="A1116" t="str">
            <v>KT-02 CAVIS 4-P-GREY-NAVY BLUE TAURUS</v>
          </cell>
          <cell r="B1116">
            <v>0</v>
          </cell>
        </row>
        <row r="1117">
          <cell r="A1117" t="str">
            <v>KT-02 OLIVE 3 -P-GREY-DARK GREY</v>
          </cell>
          <cell r="B1117">
            <v>0</v>
          </cell>
        </row>
        <row r="1118">
          <cell r="A1118" t="str">
            <v>KT-02 OLIVE 3 -P-GREY-LIGHT BLUE</v>
          </cell>
          <cell r="B1118">
            <v>0</v>
          </cell>
        </row>
        <row r="1119">
          <cell r="A1119" t="str">
            <v>KT-02 OLIVE 3 -P-GREY-LIGHT GREEN</v>
          </cell>
          <cell r="B1119">
            <v>0</v>
          </cell>
        </row>
        <row r="1120">
          <cell r="A1120" t="str">
            <v>KT-02 OLIVE 3 -P-GREY-RED</v>
          </cell>
          <cell r="B1120">
            <v>0</v>
          </cell>
        </row>
        <row r="1121">
          <cell r="A1121" t="str">
            <v>KT-02 OLIVE 3 -P-GREY-WHITE</v>
          </cell>
          <cell r="B1121">
            <v>0</v>
          </cell>
        </row>
        <row r="1122">
          <cell r="A1122" t="str">
            <v>KT-02 OLIVE 3-P-GREY (S) LIGHT GREEN (B) WHITE</v>
          </cell>
          <cell r="B1122">
            <v>0</v>
          </cell>
        </row>
        <row r="1123">
          <cell r="A1123" t="str">
            <v>KT-02 OLIVE 3-P-GREY-LIGHT GREY</v>
          </cell>
          <cell r="B1123">
            <v>0</v>
          </cell>
        </row>
        <row r="1124">
          <cell r="A1124" t="str">
            <v>KT-02 OLIVE 4 -P-GREY-DARK GREY</v>
          </cell>
          <cell r="B1124">
            <v>12</v>
          </cell>
        </row>
        <row r="1125">
          <cell r="A1125" t="str">
            <v>KT-02 OLIVE 4 -P-GREY-LIGHT BLUE</v>
          </cell>
          <cell r="B1125">
            <v>0</v>
          </cell>
        </row>
        <row r="1126">
          <cell r="A1126" t="str">
            <v>KT-02 OLIVE 4 -P-GREY-LIGHT GREEN</v>
          </cell>
          <cell r="B1126">
            <v>21</v>
          </cell>
        </row>
        <row r="1127">
          <cell r="A1127" t="str">
            <v>KT-02 OLIVE 4 -P-GREY-LIGHT GREY</v>
          </cell>
          <cell r="B1127">
            <v>21</v>
          </cell>
        </row>
        <row r="1128">
          <cell r="A1128" t="str">
            <v>KT-02 OLIVE 4 -P-GREY-RED</v>
          </cell>
          <cell r="B1128">
            <v>0</v>
          </cell>
        </row>
        <row r="1129">
          <cell r="A1129" t="str">
            <v>KT-02 OLIVE 4 -P-GREY-WHITE</v>
          </cell>
          <cell r="B1129">
            <v>0</v>
          </cell>
        </row>
        <row r="1130">
          <cell r="A1130" t="str">
            <v>KT-02 OLIVE 4-P-GREY- BLUE</v>
          </cell>
          <cell r="B1130">
            <v>0</v>
          </cell>
        </row>
        <row r="1131">
          <cell r="A1131" t="str">
            <v>KT-02 OLIVE 4-P-GREY YELLOW</v>
          </cell>
          <cell r="B1131">
            <v>0</v>
          </cell>
        </row>
        <row r="1132">
          <cell r="A1132" t="str">
            <v>KT-02 OLIVE 4-P-GREY-(S) RED -(B) DARK GREY</v>
          </cell>
          <cell r="B1132">
            <v>0</v>
          </cell>
        </row>
        <row r="1133">
          <cell r="A1133" t="str">
            <v>KT-02 OLIVE 4-P-SILVER-(S) DARK GREY-(B) LIGHT GREY</v>
          </cell>
          <cell r="B1133">
            <v>0</v>
          </cell>
        </row>
        <row r="1134">
          <cell r="A1134" t="str">
            <v>KT-02 OLIVE 4-P-SILVER-LIGHT BLUE</v>
          </cell>
          <cell r="B1134">
            <v>0</v>
          </cell>
        </row>
        <row r="1135">
          <cell r="A1135" t="str">
            <v>KT-O1 CAVIS 3 SEAT P IVORY GREY O2</v>
          </cell>
          <cell r="B1135">
            <v>0</v>
          </cell>
        </row>
        <row r="1136">
          <cell r="A1136" t="str">
            <v>KUMI ED AS - 14015</v>
          </cell>
          <cell r="B1136">
            <v>0</v>
          </cell>
        </row>
        <row r="1137">
          <cell r="A1137" t="str">
            <v>KUMI ED AS - 14079</v>
          </cell>
          <cell r="B1137">
            <v>0</v>
          </cell>
        </row>
        <row r="1138">
          <cell r="A1138" t="str">
            <v>KUMI ED BLACK DARK BROWN OAK ( DBO ) - MB 041 D N 74</v>
          </cell>
          <cell r="B1138">
            <v>0</v>
          </cell>
        </row>
        <row r="1139">
          <cell r="A1139" t="str">
            <v>KUMI ED BLACK PASTEL OAK ( PSO ) - MB 008 D N 74</v>
          </cell>
          <cell r="B1139">
            <v>0</v>
          </cell>
        </row>
        <row r="1140">
          <cell r="A1140" t="str">
            <v>KUMI ED WHITE PASTEL OAK ( PSO ) - MB 008 D N 74</v>
          </cell>
          <cell r="B1140">
            <v>0</v>
          </cell>
        </row>
        <row r="1141">
          <cell r="A1141" t="str">
            <v>KUMI FD BLACK DARK BROWN OAK</v>
          </cell>
          <cell r="B1141">
            <v>1</v>
          </cell>
        </row>
        <row r="1142">
          <cell r="A1142" t="str">
            <v>KUMI FD BLACK DARK BROWN OAK (KAL-BAR)</v>
          </cell>
          <cell r="B1142">
            <v>1484</v>
          </cell>
        </row>
        <row r="1143">
          <cell r="A1143" t="str">
            <v>KUMI FD BLACK PASTEL OAK</v>
          </cell>
          <cell r="B1143">
            <v>74</v>
          </cell>
        </row>
        <row r="1144">
          <cell r="A1144" t="str">
            <v>KUMI FD WHITE PASTEL OAK</v>
          </cell>
          <cell r="B1144">
            <v>67</v>
          </cell>
        </row>
        <row r="1145">
          <cell r="A1145" t="str">
            <v>KUMI KONSOL 4 - AS14079</v>
          </cell>
          <cell r="B1145">
            <v>0</v>
          </cell>
        </row>
        <row r="1146">
          <cell r="A1146" t="str">
            <v>KUMI KONSOL 6 - AS14079</v>
          </cell>
          <cell r="B1146">
            <v>0</v>
          </cell>
        </row>
        <row r="1147">
          <cell r="A1147" t="str">
            <v>KUMI KONSOL 6 BLACK - AS14015</v>
          </cell>
          <cell r="B1147">
            <v>0</v>
          </cell>
        </row>
        <row r="1148">
          <cell r="A1148" t="str">
            <v>KUMI MD BLACK DARK BROWN OAK ( DBO ) - MB 041 D N 74</v>
          </cell>
          <cell r="B1148">
            <v>3</v>
          </cell>
        </row>
        <row r="1149">
          <cell r="A1149" t="str">
            <v>KUMI MD BLACK PASTEL OAK ( PSO ) - MB 008 D N 74</v>
          </cell>
          <cell r="B1149">
            <v>0</v>
          </cell>
        </row>
        <row r="1150">
          <cell r="A1150" t="str">
            <v>KUMI MD CUSTOM</v>
          </cell>
          <cell r="B1150">
            <v>0</v>
          </cell>
        </row>
        <row r="1151">
          <cell r="A1151" t="str">
            <v>KUMI MD WHITE PASTEL OAK ( PSO ) - MB 008 D N 74</v>
          </cell>
          <cell r="B1151">
            <v>13</v>
          </cell>
        </row>
        <row r="1152">
          <cell r="A1152" t="str">
            <v>KUMI MDL WHITE</v>
          </cell>
          <cell r="B1152">
            <v>0</v>
          </cell>
        </row>
        <row r="1153">
          <cell r="A1153" t="str">
            <v>KUMI MT BLACK DARK BROWN OAK ( DBO ) - MB 041 D N 74</v>
          </cell>
          <cell r="B1153">
            <v>1</v>
          </cell>
        </row>
        <row r="1154">
          <cell r="A1154" t="str">
            <v>KUMI MT CUSTOM</v>
          </cell>
          <cell r="B1154">
            <v>0</v>
          </cell>
        </row>
        <row r="1155">
          <cell r="A1155" t="str">
            <v>KUMI MT WHITE PASTEL OAK ( PSO ) - MB 008 D N 74</v>
          </cell>
          <cell r="B1155">
            <v>49</v>
          </cell>
        </row>
        <row r="1156">
          <cell r="A1156" t="str">
            <v>KUMI SD BLACK CUSTOME</v>
          </cell>
          <cell r="B1156">
            <v>0</v>
          </cell>
        </row>
        <row r="1157">
          <cell r="A1157" t="str">
            <v>KUMI SD BLACK DARK BROWN OAK ( DBO ) - MB 041 D N 74</v>
          </cell>
          <cell r="B1157">
            <v>39</v>
          </cell>
        </row>
        <row r="1158">
          <cell r="A1158" t="str">
            <v>KUMI SD BLACK PASTEL OAK ( PSO ) - MB 008 D N 74</v>
          </cell>
          <cell r="B1158">
            <v>2</v>
          </cell>
        </row>
        <row r="1159">
          <cell r="A1159" t="str">
            <v>KUMI SD WHITE PASTEL OAK ( PSO ) - MB 008 D N 74</v>
          </cell>
          <cell r="B1159">
            <v>16</v>
          </cell>
        </row>
        <row r="1160">
          <cell r="A1160" t="str">
            <v>KUMI SINGLE KONSOL (AS14015)</v>
          </cell>
          <cell r="B1160">
            <v>0</v>
          </cell>
        </row>
        <row r="1161">
          <cell r="A1161" t="str">
            <v>KUMI WAGON 2D DARK BROWN OAK ( DBO ) - MB 041 D N 74</v>
          </cell>
          <cell r="B1161">
            <v>49</v>
          </cell>
        </row>
        <row r="1162">
          <cell r="A1162" t="str">
            <v>KUMI WAGON 2D PASTEL OAK ( PSO ) - MB 008 D N 74</v>
          </cell>
          <cell r="B1162">
            <v>99</v>
          </cell>
        </row>
        <row r="1163">
          <cell r="A1163" t="str">
            <v>KUMI WAGON 3D AS - 14015</v>
          </cell>
          <cell r="B1163">
            <v>7</v>
          </cell>
        </row>
        <row r="1164">
          <cell r="A1164" t="str">
            <v>KUMI WAGON 3D AS - 14079</v>
          </cell>
          <cell r="B1164">
            <v>0</v>
          </cell>
        </row>
        <row r="1165">
          <cell r="A1165" t="str">
            <v>KUMI WAGON 3D DARK BROWN OAK ( DBO ) - MB 041 D N 74</v>
          </cell>
          <cell r="B1165">
            <v>57</v>
          </cell>
        </row>
        <row r="1166">
          <cell r="A1166" t="str">
            <v>KUMI WAGON 3D PASTEL OAK ( PSO ) - MB 008 D N 74</v>
          </cell>
          <cell r="B1166">
            <v>29</v>
          </cell>
        </row>
        <row r="1167">
          <cell r="A1167" t="str">
            <v>KUMON CHAIR</v>
          </cell>
          <cell r="B1167">
            <v>715</v>
          </cell>
        </row>
        <row r="1168">
          <cell r="A1168" t="str">
            <v>KUMON DESK</v>
          </cell>
          <cell r="B1168">
            <v>0</v>
          </cell>
        </row>
        <row r="1169">
          <cell r="A1169" t="str">
            <v>KURSI &amp; MEJA PARAMOUNT</v>
          </cell>
          <cell r="B1169">
            <v>0</v>
          </cell>
        </row>
        <row r="1170">
          <cell r="A1170" t="str">
            <v>KURSI &amp; MEJA PARAMOUNT SPECIAL</v>
          </cell>
          <cell r="B1170">
            <v>0</v>
          </cell>
        </row>
        <row r="1171">
          <cell r="A1171" t="str">
            <v>KURSI HADAP SAMSUNG</v>
          </cell>
          <cell r="B1171">
            <v>0</v>
          </cell>
        </row>
        <row r="1172">
          <cell r="A1172" t="str">
            <v>KURSI TUNGGU SAMSUNG N 3 SEAT</v>
          </cell>
          <cell r="B1172">
            <v>0</v>
          </cell>
        </row>
        <row r="1173">
          <cell r="A1173" t="str">
            <v>KURSI TUNGGU SAMSUNG N 4 SEAT</v>
          </cell>
          <cell r="B1173">
            <v>0</v>
          </cell>
        </row>
        <row r="1174">
          <cell r="A1174" t="str">
            <v>LEGNO201 P GREY BLACK LE7</v>
          </cell>
          <cell r="B1174">
            <v>0</v>
          </cell>
        </row>
        <row r="1175">
          <cell r="A1175" t="str">
            <v>LEGNO201 P GREY BLUE LE1</v>
          </cell>
          <cell r="B1175">
            <v>0</v>
          </cell>
        </row>
        <row r="1176">
          <cell r="A1176" t="str">
            <v>LEGNO201 P GREY GREEN LE6</v>
          </cell>
          <cell r="B1176">
            <v>1</v>
          </cell>
        </row>
        <row r="1177">
          <cell r="A1177" t="str">
            <v>LEGNO201 P GREY GREY LE2</v>
          </cell>
          <cell r="B1177">
            <v>2</v>
          </cell>
        </row>
        <row r="1178">
          <cell r="A1178" t="str">
            <v>LEGNO201 P GREY RED LE3</v>
          </cell>
          <cell r="B1178">
            <v>0</v>
          </cell>
        </row>
        <row r="1179">
          <cell r="A1179" t="str">
            <v>LEGNO-203-P-GREY- BLUE LE1</v>
          </cell>
          <cell r="B1179">
            <v>0</v>
          </cell>
        </row>
        <row r="1180">
          <cell r="A1180" t="str">
            <v>LEGNO-203-P-GREY-BLACK LE7</v>
          </cell>
          <cell r="B1180">
            <v>0</v>
          </cell>
        </row>
        <row r="1181">
          <cell r="A1181" t="str">
            <v>LEGNO-203-P-GREY-GREEN LE6</v>
          </cell>
          <cell r="B1181">
            <v>0</v>
          </cell>
        </row>
        <row r="1182">
          <cell r="A1182" t="str">
            <v>LEGNO-203-P-GREY-RED LE3</v>
          </cell>
          <cell r="B1182">
            <v>0</v>
          </cell>
        </row>
        <row r="1183">
          <cell r="A1183" t="str">
            <v>LEMARI ASRAMA</v>
          </cell>
          <cell r="B1183">
            <v>0</v>
          </cell>
        </row>
        <row r="1184">
          <cell r="A1184" t="str">
            <v>LEMARI ASSEMBLING TYPE A</v>
          </cell>
          <cell r="B1184">
            <v>0</v>
          </cell>
        </row>
        <row r="1185">
          <cell r="A1185" t="str">
            <v>LEMARI ASSEMBLING TYPE B</v>
          </cell>
          <cell r="B1185">
            <v>0</v>
          </cell>
        </row>
        <row r="1186">
          <cell r="A1186" t="str">
            <v>LEMARI ASSEMBLING TYPE C</v>
          </cell>
          <cell r="B1186">
            <v>0</v>
          </cell>
        </row>
        <row r="1187">
          <cell r="A1187" t="str">
            <v>LEMARI LIPAT</v>
          </cell>
          <cell r="B1187">
            <v>59</v>
          </cell>
        </row>
        <row r="1188">
          <cell r="A1188" t="str">
            <v>LEON - N - YELLOW L8</v>
          </cell>
          <cell r="B1188">
            <v>0</v>
          </cell>
        </row>
        <row r="1189">
          <cell r="A1189" t="str">
            <v>LEON N BLACK L7</v>
          </cell>
          <cell r="B1189">
            <v>6</v>
          </cell>
        </row>
        <row r="1190">
          <cell r="A1190" t="str">
            <v>LEON N BLACK O7</v>
          </cell>
          <cell r="B1190">
            <v>0</v>
          </cell>
        </row>
        <row r="1191">
          <cell r="A1191" t="str">
            <v>LEON N BLUE L1</v>
          </cell>
          <cell r="B1191">
            <v>51</v>
          </cell>
        </row>
        <row r="1192">
          <cell r="A1192" t="str">
            <v>LEON N BLUE O1</v>
          </cell>
          <cell r="B1192">
            <v>0</v>
          </cell>
        </row>
        <row r="1193">
          <cell r="A1193" t="str">
            <v>LEON N BROWN OZ. 051</v>
          </cell>
          <cell r="B1193">
            <v>0</v>
          </cell>
        </row>
        <row r="1194">
          <cell r="A1194" t="str">
            <v>LEON N CREAM N5</v>
          </cell>
          <cell r="B1194">
            <v>0</v>
          </cell>
        </row>
        <row r="1195">
          <cell r="A1195" t="str">
            <v>LEON N GREEN O6</v>
          </cell>
          <cell r="B1195">
            <v>1</v>
          </cell>
        </row>
        <row r="1196">
          <cell r="A1196" t="str">
            <v>LEON N GREY O2</v>
          </cell>
          <cell r="B1196">
            <v>0</v>
          </cell>
        </row>
        <row r="1197">
          <cell r="A1197" t="str">
            <v>LEON N RED N3</v>
          </cell>
          <cell r="B1197">
            <v>0</v>
          </cell>
        </row>
        <row r="1198">
          <cell r="A1198" t="str">
            <v>LEON N RED O3</v>
          </cell>
          <cell r="B1198">
            <v>1</v>
          </cell>
        </row>
        <row r="1199">
          <cell r="A1199" t="str">
            <v>LEON P SILVER BLACK O7</v>
          </cell>
          <cell r="B1199">
            <v>0</v>
          </cell>
        </row>
        <row r="1200">
          <cell r="A1200" t="str">
            <v>LEON P SILVER BLUE L1</v>
          </cell>
          <cell r="B1200">
            <v>0</v>
          </cell>
        </row>
        <row r="1201">
          <cell r="A1201" t="str">
            <v>LF D0905 BLACK</v>
          </cell>
          <cell r="B1201">
            <v>0</v>
          </cell>
        </row>
        <row r="1202">
          <cell r="A1202" t="str">
            <v>LF D0905 ORANGE</v>
          </cell>
          <cell r="B1202">
            <v>0</v>
          </cell>
        </row>
        <row r="1203">
          <cell r="A1203" t="str">
            <v>LF ES0902 GREEN</v>
          </cell>
          <cell r="B1203">
            <v>0</v>
          </cell>
        </row>
        <row r="1204">
          <cell r="A1204" t="str">
            <v>LF ES0902 RED</v>
          </cell>
          <cell r="B1204">
            <v>0</v>
          </cell>
        </row>
        <row r="1205">
          <cell r="A1205" t="str">
            <v>LOCKER STAFF UK 85 X 40 X 160 CM (PERHUTANI) PVC WHITE</v>
          </cell>
          <cell r="B1205">
            <v>0</v>
          </cell>
        </row>
        <row r="1206">
          <cell r="A1206" t="str">
            <v>LOTUS BACK GREY N CREAM O5</v>
          </cell>
          <cell r="B1206">
            <v>0</v>
          </cell>
        </row>
        <row r="1207">
          <cell r="A1207" t="str">
            <v>LOTUS N BACK CREAM BLACK L7 ( EXPORT )</v>
          </cell>
          <cell r="B1207">
            <v>0</v>
          </cell>
        </row>
        <row r="1208">
          <cell r="A1208" t="str">
            <v>LOTUS N BACK CREAM BLACK O7</v>
          </cell>
          <cell r="B1208">
            <v>0</v>
          </cell>
        </row>
        <row r="1209">
          <cell r="A1209" t="str">
            <v>LOTUS N BACK CREAM BLUE GEORGIA 121 ( EXPORT )</v>
          </cell>
          <cell r="B1209">
            <v>0</v>
          </cell>
        </row>
        <row r="1210">
          <cell r="A1210" t="str">
            <v>LOTUS N BACK CREAM BLUE L1</v>
          </cell>
          <cell r="B1210">
            <v>0</v>
          </cell>
        </row>
        <row r="1211">
          <cell r="A1211" t="str">
            <v>LOTUS N BACK CREAM BROWN N4</v>
          </cell>
          <cell r="B1211">
            <v>0</v>
          </cell>
        </row>
        <row r="1212">
          <cell r="A1212" t="str">
            <v>LOTUS N BACK CREAM CREAM N5</v>
          </cell>
          <cell r="B1212">
            <v>0</v>
          </cell>
        </row>
        <row r="1213">
          <cell r="A1213" t="str">
            <v>LOTUS N BACK CREAM GREY L2</v>
          </cell>
          <cell r="B1213">
            <v>0</v>
          </cell>
        </row>
        <row r="1214">
          <cell r="A1214" t="str">
            <v>LOTUS N BACK CREAM GREY Y2</v>
          </cell>
          <cell r="B1214">
            <v>0</v>
          </cell>
        </row>
        <row r="1215">
          <cell r="A1215" t="str">
            <v>LOTUS N BACK CREAM RED N3</v>
          </cell>
          <cell r="B1215">
            <v>0</v>
          </cell>
        </row>
        <row r="1216">
          <cell r="A1216" t="str">
            <v>LOTUS N BACK CREAM RED O3</v>
          </cell>
          <cell r="B1216">
            <v>0</v>
          </cell>
        </row>
        <row r="1217">
          <cell r="A1217" t="str">
            <v>LOTUS N BACK GREY  BLUE O1</v>
          </cell>
          <cell r="B1217">
            <v>0</v>
          </cell>
        </row>
        <row r="1218">
          <cell r="A1218" t="str">
            <v>LOTUS N BACK GREY BLACK L7</v>
          </cell>
          <cell r="B1218">
            <v>0</v>
          </cell>
        </row>
        <row r="1219">
          <cell r="A1219" t="str">
            <v>LOTUS N BACK GREY BLACK O7</v>
          </cell>
          <cell r="B1219">
            <v>0</v>
          </cell>
        </row>
        <row r="1220">
          <cell r="A1220" t="str">
            <v>LOTUS N BACK GREY BLACK O7 TANPA EMBOSS LABEL (PF-Z2300-C-Z0</v>
          </cell>
          <cell r="B1220">
            <v>0</v>
          </cell>
        </row>
        <row r="1221">
          <cell r="A1221" t="str">
            <v>LOTUS N BACK GREY BLUE L1</v>
          </cell>
          <cell r="B1221">
            <v>80</v>
          </cell>
        </row>
        <row r="1222">
          <cell r="A1222" t="str">
            <v>LOTUS N BACK GREY BROWN N4</v>
          </cell>
          <cell r="B1222">
            <v>1</v>
          </cell>
        </row>
        <row r="1223">
          <cell r="A1223" t="str">
            <v>LOTUS N BACK GREY CREAM N5</v>
          </cell>
          <cell r="B1223">
            <v>0</v>
          </cell>
        </row>
        <row r="1224">
          <cell r="A1224" t="str">
            <v>LOTUS N BACK GREY GREEN L6</v>
          </cell>
          <cell r="B1224">
            <v>0</v>
          </cell>
        </row>
        <row r="1225">
          <cell r="A1225" t="str">
            <v>LOTUS N BACK GREY GREEN O6</v>
          </cell>
          <cell r="B1225">
            <v>0</v>
          </cell>
        </row>
        <row r="1226">
          <cell r="A1226" t="str">
            <v>LOTUS N BACK GREY GREY L2</v>
          </cell>
          <cell r="B1226">
            <v>4</v>
          </cell>
        </row>
        <row r="1227">
          <cell r="A1227" t="str">
            <v>LOTUS N BACK GREY GREY L2 ( EXPORT )</v>
          </cell>
          <cell r="B1227">
            <v>1</v>
          </cell>
        </row>
        <row r="1228">
          <cell r="A1228" t="str">
            <v>LOTUS N BACK GREY L GREEN L13</v>
          </cell>
          <cell r="B1228">
            <v>0</v>
          </cell>
        </row>
        <row r="1229">
          <cell r="A1229" t="str">
            <v>LOTUS N BACK GREY ORANGE L12</v>
          </cell>
          <cell r="B1229">
            <v>0</v>
          </cell>
        </row>
        <row r="1230">
          <cell r="A1230" t="str">
            <v>LOTUS N BACK GREY RED N3</v>
          </cell>
          <cell r="B1230">
            <v>5</v>
          </cell>
        </row>
        <row r="1231">
          <cell r="A1231" t="str">
            <v>LOTUS N BACK GREY RED O3</v>
          </cell>
          <cell r="B1231">
            <v>9</v>
          </cell>
        </row>
        <row r="1232">
          <cell r="A1232" t="str">
            <v>LOTUS P GREY BACK GREY OZON 051</v>
          </cell>
          <cell r="B1232">
            <v>0</v>
          </cell>
        </row>
        <row r="1233">
          <cell r="A1233" t="str">
            <v>LUXIE BLACK CUSTOM</v>
          </cell>
          <cell r="B1233">
            <v>0</v>
          </cell>
        </row>
        <row r="1234">
          <cell r="A1234" t="str">
            <v>LUXIE F/B/S : WHITE / BLUE / BLUE</v>
          </cell>
          <cell r="B1234">
            <v>0</v>
          </cell>
        </row>
        <row r="1235">
          <cell r="A1235" t="str">
            <v>LUXIE F/B/S : WHITE / GREEN / GREEN</v>
          </cell>
          <cell r="B1235">
            <v>0</v>
          </cell>
        </row>
        <row r="1236">
          <cell r="A1236" t="str">
            <v>LUXIE F/B/S : WHITE / GREY / GREY</v>
          </cell>
          <cell r="B1236">
            <v>0</v>
          </cell>
        </row>
        <row r="1237">
          <cell r="A1237" t="str">
            <v>LUXIE F/B/S : WHITE / ORANGE / ORANGE</v>
          </cell>
          <cell r="B1237">
            <v>1</v>
          </cell>
        </row>
        <row r="1238">
          <cell r="A1238" t="str">
            <v>LUXIE F/B/S : WHITE / RED / RED</v>
          </cell>
          <cell r="B1238">
            <v>1</v>
          </cell>
        </row>
        <row r="1239">
          <cell r="A1239" t="str">
            <v>MANABU AH CHAIR</v>
          </cell>
          <cell r="B1239">
            <v>438</v>
          </cell>
        </row>
        <row r="1240">
          <cell r="A1240" t="str">
            <v>MANABU AH CHAIR + SABLON</v>
          </cell>
          <cell r="B1240">
            <v>0</v>
          </cell>
        </row>
        <row r="1241">
          <cell r="A1241" t="str">
            <v>MANABU AH CHAIR BLUE FLORA</v>
          </cell>
          <cell r="B1241">
            <v>0</v>
          </cell>
        </row>
        <row r="1242">
          <cell r="A1242" t="str">
            <v>MANABU AH CHAIR GRREN FLORA</v>
          </cell>
          <cell r="B1242">
            <v>0</v>
          </cell>
        </row>
        <row r="1243">
          <cell r="A1243" t="str">
            <v>MANABU AH CHAIR RED FLORA</v>
          </cell>
          <cell r="B1243">
            <v>0</v>
          </cell>
        </row>
        <row r="1244">
          <cell r="A1244" t="str">
            <v>MANABU AH CHAIR TAEKWAN</v>
          </cell>
          <cell r="B1244">
            <v>72</v>
          </cell>
        </row>
        <row r="1245">
          <cell r="A1245" t="str">
            <v>MANABU AH CHAIR TAEKWAN LIGHT GREEN</v>
          </cell>
          <cell r="B1245">
            <v>0</v>
          </cell>
        </row>
        <row r="1246">
          <cell r="A1246" t="str">
            <v>MANABU AH CHAIR YELLOW FLORA</v>
          </cell>
          <cell r="B1246">
            <v>0</v>
          </cell>
        </row>
        <row r="1247">
          <cell r="A1247" t="str">
            <v>MANABU AH DESK 01 CUSTOM</v>
          </cell>
          <cell r="B1247">
            <v>0</v>
          </cell>
        </row>
        <row r="1248">
          <cell r="A1248" t="str">
            <v>MANABU AH DESK-01</v>
          </cell>
          <cell r="B1248">
            <v>117</v>
          </cell>
        </row>
        <row r="1249">
          <cell r="A1249" t="str">
            <v>MANABU AH DESK-02</v>
          </cell>
          <cell r="B1249">
            <v>227</v>
          </cell>
        </row>
        <row r="1250">
          <cell r="A1250" t="str">
            <v>MANABU AH-01 FRONT BOARD</v>
          </cell>
          <cell r="B1250">
            <v>16508</v>
          </cell>
        </row>
        <row r="1251">
          <cell r="A1251" t="str">
            <v>MANABU DESK NO.6 P CREAM</v>
          </cell>
          <cell r="B1251">
            <v>0</v>
          </cell>
        </row>
        <row r="1252">
          <cell r="A1252" t="str">
            <v>MANABU DESK PLUS NO.5 P IVORY</v>
          </cell>
          <cell r="B1252">
            <v>1</v>
          </cell>
        </row>
        <row r="1253">
          <cell r="A1253" t="str">
            <v>MANABU DESK PLUS NO.6 P IVORY</v>
          </cell>
          <cell r="B1253">
            <v>16</v>
          </cell>
        </row>
        <row r="1254">
          <cell r="A1254" t="str">
            <v>MANABU P DESK NO.4 P IVORY</v>
          </cell>
          <cell r="B1254">
            <v>0</v>
          </cell>
        </row>
        <row r="1255">
          <cell r="A1255" t="str">
            <v>MANABU P DESK NO.4 P IVORY JP</v>
          </cell>
          <cell r="B1255">
            <v>38</v>
          </cell>
        </row>
        <row r="1256">
          <cell r="A1256" t="str">
            <v>MANABU P DESK NO.5 P IVORY</v>
          </cell>
          <cell r="B1256">
            <v>13</v>
          </cell>
        </row>
        <row r="1257">
          <cell r="A1257" t="str">
            <v>MANABU P DESK NO.5 P IVORY JP</v>
          </cell>
          <cell r="B1257">
            <v>11</v>
          </cell>
        </row>
        <row r="1258">
          <cell r="A1258" t="str">
            <v>MANABU P DESK NO.6 P IVORY</v>
          </cell>
          <cell r="B1258">
            <v>185</v>
          </cell>
        </row>
        <row r="1259">
          <cell r="A1259" t="str">
            <v>MANABU P DESK NO.6 P IVORY JP</v>
          </cell>
          <cell r="B1259">
            <v>0</v>
          </cell>
        </row>
        <row r="1260">
          <cell r="A1260" t="str">
            <v>MANABU P DESK PLUS NO.4 IVORY</v>
          </cell>
          <cell r="B1260">
            <v>9</v>
          </cell>
        </row>
        <row r="1261">
          <cell r="A1261" t="str">
            <v>MANABU P DESK PLUS NO.5 P IVORY</v>
          </cell>
          <cell r="B1261">
            <v>33</v>
          </cell>
        </row>
        <row r="1262">
          <cell r="A1262" t="str">
            <v>MANABU P DESK PLUS NO.6 P IVORY</v>
          </cell>
          <cell r="B1262">
            <v>24</v>
          </cell>
        </row>
        <row r="1263">
          <cell r="A1263" t="str">
            <v>MAPLE RACK L-P-SILVER-MAPLE</v>
          </cell>
          <cell r="B1263">
            <v>0</v>
          </cell>
        </row>
        <row r="1264">
          <cell r="A1264" t="str">
            <v>MAPLE RACK M-P-SILVER-MAPLE</v>
          </cell>
          <cell r="B1264">
            <v>8</v>
          </cell>
        </row>
        <row r="1265">
          <cell r="A1265" t="str">
            <v>MAPLE RACK S-P-SILVER-MAPLE</v>
          </cell>
          <cell r="B1265">
            <v>23</v>
          </cell>
        </row>
        <row r="1266">
          <cell r="A1266" t="str">
            <v>MATRASS OPTIMUS (URETHANE)</v>
          </cell>
          <cell r="B1266">
            <v>89</v>
          </cell>
        </row>
        <row r="1267">
          <cell r="A1267" t="str">
            <v>MATTRESS ICU BED (1900 X 670 X 60) MESH ORANGE</v>
          </cell>
          <cell r="B1267">
            <v>0</v>
          </cell>
        </row>
        <row r="1268">
          <cell r="A1268" t="str">
            <v>MATTRESS WARD BED (1900 X 670 X 60) MESH NAVY</v>
          </cell>
          <cell r="B1268">
            <v>0</v>
          </cell>
        </row>
        <row r="1269">
          <cell r="A1269" t="str">
            <v>MAXIO (BLACK)</v>
          </cell>
          <cell r="B1269">
            <v>1</v>
          </cell>
        </row>
        <row r="1270">
          <cell r="A1270" t="str">
            <v>MEDICAL MATRESS BIG 200 X 93 X 8 BLUE</v>
          </cell>
          <cell r="B1270">
            <v>0</v>
          </cell>
        </row>
        <row r="1271">
          <cell r="A1271" t="str">
            <v>MEDICAL MATRESS STANDAR 200 X 85 X 8 NAVI</v>
          </cell>
          <cell r="B1271">
            <v>0</v>
          </cell>
        </row>
        <row r="1272">
          <cell r="A1272" t="str">
            <v>MEDIX 611 P GREY BLACK</v>
          </cell>
          <cell r="B1272">
            <v>0</v>
          </cell>
        </row>
        <row r="1273">
          <cell r="A1273" t="str">
            <v>MEDIX 611 P GREY BLUE MD1</v>
          </cell>
          <cell r="B1273">
            <v>0</v>
          </cell>
        </row>
        <row r="1274">
          <cell r="A1274" t="str">
            <v>MEDIX 611 P GREY GREEN MD6</v>
          </cell>
          <cell r="B1274">
            <v>0</v>
          </cell>
        </row>
        <row r="1275">
          <cell r="A1275" t="str">
            <v>MEDIX 611 P GREY GREY MD2</v>
          </cell>
          <cell r="B1275">
            <v>0</v>
          </cell>
        </row>
        <row r="1276">
          <cell r="A1276" t="str">
            <v>MEDIX 611 P GREY RED MD3</v>
          </cell>
          <cell r="B1276">
            <v>0</v>
          </cell>
        </row>
        <row r="1277">
          <cell r="A1277" t="str">
            <v>MEJA BED SIDE</v>
          </cell>
          <cell r="B1277">
            <v>125</v>
          </cell>
        </row>
        <row r="1278">
          <cell r="A1278" t="str">
            <v>MEJA FOLDIA C 6015 MAHOGANI</v>
          </cell>
          <cell r="B1278">
            <v>0</v>
          </cell>
        </row>
        <row r="1279">
          <cell r="A1279" t="str">
            <v>MEJA FOLDIA C 6015 SNOWY WHITE</v>
          </cell>
          <cell r="B1279">
            <v>35</v>
          </cell>
        </row>
        <row r="1280">
          <cell r="A1280" t="str">
            <v>MEJA GURU (XL) TANPA LACI (PF-Z2300-T)</v>
          </cell>
          <cell r="B1280">
            <v>0</v>
          </cell>
        </row>
        <row r="1281">
          <cell r="A1281" t="str">
            <v>MEJA RAPAT COMMON AREA (PERHUTANI) WHITE (PURE COOL WHITE)</v>
          </cell>
          <cell r="B1281">
            <v>0</v>
          </cell>
        </row>
        <row r="1282">
          <cell r="A1282" t="str">
            <v>MEJA RELAX 6080</v>
          </cell>
          <cell r="B1282">
            <v>3</v>
          </cell>
        </row>
        <row r="1283">
          <cell r="A1283" t="str">
            <v>MEJA STAFF (PERHUTANI) WHITE (PURE COOL WHITE)</v>
          </cell>
          <cell r="B1283">
            <v>0</v>
          </cell>
        </row>
        <row r="1284">
          <cell r="A1284" t="str">
            <v>MF - 1800 X 900 (MEETING TABLE)</v>
          </cell>
          <cell r="B1284">
            <v>0</v>
          </cell>
        </row>
        <row r="1285">
          <cell r="A1285" t="str">
            <v>MF - 2100 X 1000</v>
          </cell>
          <cell r="B1285">
            <v>0</v>
          </cell>
        </row>
        <row r="1286">
          <cell r="A1286" t="str">
            <v>MF - 2400 X 900 (MEETING TABLE)</v>
          </cell>
          <cell r="B1286">
            <v>0</v>
          </cell>
        </row>
        <row r="1287">
          <cell r="A1287" t="str">
            <v>MF 2400 X 1200 ( AICA AS - 14017 CS62 )</v>
          </cell>
          <cell r="B1287">
            <v>0</v>
          </cell>
        </row>
        <row r="1288">
          <cell r="A1288" t="str">
            <v>MF MEETING TABLE- 2400 x 1200 ( AS-14108CS98)</v>
          </cell>
          <cell r="B1288">
            <v>0</v>
          </cell>
        </row>
        <row r="1289">
          <cell r="A1289" t="str">
            <v>MF MEETING TABLE- 2400 x 1200 (TAS-14094 CT98)</v>
          </cell>
          <cell r="B1289">
            <v>0</v>
          </cell>
        </row>
        <row r="1290">
          <cell r="A1290" t="str">
            <v>MF MEETING TABLE- 2400 x 900 (AS-14108CS98)</v>
          </cell>
          <cell r="B1290">
            <v>0</v>
          </cell>
        </row>
        <row r="1291">
          <cell r="A1291" t="str">
            <v>MF MEETING TABLE- 2400 x 900 (TAS-14094 CT98)</v>
          </cell>
          <cell r="B1291">
            <v>0</v>
          </cell>
        </row>
        <row r="1292">
          <cell r="A1292" t="str">
            <v>MG-CM - N - BLUE O1</v>
          </cell>
          <cell r="B1292">
            <v>0</v>
          </cell>
        </row>
        <row r="1293">
          <cell r="A1293" t="str">
            <v>MG-CM - N - BLUE S1</v>
          </cell>
          <cell r="B1293">
            <v>0</v>
          </cell>
        </row>
        <row r="1294">
          <cell r="A1294" t="str">
            <v>MG-CM - N - GREEN O6</v>
          </cell>
          <cell r="B1294">
            <v>0</v>
          </cell>
        </row>
        <row r="1295">
          <cell r="A1295" t="str">
            <v>MG-CM - N - GREEN S6</v>
          </cell>
          <cell r="B1295">
            <v>0</v>
          </cell>
        </row>
        <row r="1296">
          <cell r="A1296" t="str">
            <v>MG-CM - N - PINK S9</v>
          </cell>
          <cell r="B1296">
            <v>0</v>
          </cell>
        </row>
        <row r="1297">
          <cell r="A1297" t="str">
            <v>MG-CM - N - RED O3</v>
          </cell>
          <cell r="B1297">
            <v>0</v>
          </cell>
        </row>
        <row r="1298">
          <cell r="A1298" t="str">
            <v>MG-CM N BLACK O7</v>
          </cell>
          <cell r="B1298">
            <v>0</v>
          </cell>
        </row>
        <row r="1299">
          <cell r="A1299" t="str">
            <v>MG-CT - P - SILVER - FABRIC GREY S2</v>
          </cell>
          <cell r="B1299">
            <v>0</v>
          </cell>
        </row>
        <row r="1300">
          <cell r="A1300" t="str">
            <v>MG-CT SILVER BLACK O7</v>
          </cell>
          <cell r="B1300">
            <v>0</v>
          </cell>
        </row>
        <row r="1301">
          <cell r="A1301" t="str">
            <v>MG-CT SILVER BLUE O1</v>
          </cell>
          <cell r="B1301">
            <v>0</v>
          </cell>
        </row>
        <row r="1302">
          <cell r="A1302" t="str">
            <v>MG-CT SILVER GREEN O6</v>
          </cell>
          <cell r="B1302">
            <v>0</v>
          </cell>
        </row>
        <row r="1303">
          <cell r="A1303" t="str">
            <v>MG-CT SILVER GREEN S6</v>
          </cell>
          <cell r="B1303">
            <v>0</v>
          </cell>
        </row>
        <row r="1304">
          <cell r="A1304" t="str">
            <v>MG-CT SILVER LIGHT BLUE S1</v>
          </cell>
          <cell r="B1304">
            <v>0</v>
          </cell>
        </row>
        <row r="1305">
          <cell r="A1305" t="str">
            <v>MG-CT SILVER PINK S9</v>
          </cell>
          <cell r="B1305">
            <v>0</v>
          </cell>
        </row>
        <row r="1306">
          <cell r="A1306" t="str">
            <v>MG-CT SILVER RED O3</v>
          </cell>
          <cell r="B1306">
            <v>0</v>
          </cell>
        </row>
        <row r="1307">
          <cell r="A1307" t="str">
            <v>MPR P SILVER BLUE</v>
          </cell>
          <cell r="B1307">
            <v>0</v>
          </cell>
        </row>
        <row r="1308">
          <cell r="A1308" t="str">
            <v>MT 002 S-CREAM O5</v>
          </cell>
          <cell r="B1308">
            <v>0</v>
          </cell>
        </row>
        <row r="1309">
          <cell r="A1309" t="str">
            <v>MT 003 S-P</v>
          </cell>
          <cell r="B1309">
            <v>0</v>
          </cell>
        </row>
        <row r="1310">
          <cell r="A1310" t="str">
            <v>MT 004 S-P</v>
          </cell>
          <cell r="B1310">
            <v>0</v>
          </cell>
        </row>
        <row r="1311">
          <cell r="A1311" t="str">
            <v>MULTIBOX (RAK SERBAGUNA) MAHOGANI</v>
          </cell>
          <cell r="B1311">
            <v>0</v>
          </cell>
        </row>
        <row r="1312">
          <cell r="A1312" t="str">
            <v>MULTIBOX (RAK SERBAGUNA) SONOMA OAK</v>
          </cell>
          <cell r="B1312">
            <v>0</v>
          </cell>
        </row>
        <row r="1313">
          <cell r="A1313" t="str">
            <v>NA P HAMMERTONE BLACK PVC</v>
          </cell>
          <cell r="B1313">
            <v>0</v>
          </cell>
        </row>
        <row r="1314">
          <cell r="A1314" t="str">
            <v>NA P HAMMERTONE BLACK PVC (SHAFT PANJANG)</v>
          </cell>
          <cell r="B1314">
            <v>13</v>
          </cell>
        </row>
        <row r="1315">
          <cell r="A1315" t="str">
            <v>NA P HAMMERTONE BLACK PVC SABLON</v>
          </cell>
          <cell r="B1315">
            <v>0</v>
          </cell>
        </row>
        <row r="1316">
          <cell r="A1316" t="str">
            <v>NA P HAMMERTONE BROWN N4</v>
          </cell>
          <cell r="B1316">
            <v>1</v>
          </cell>
        </row>
        <row r="1317">
          <cell r="A1317" t="str">
            <v>NAN P HAMMERTONE BLACK PVC</v>
          </cell>
          <cell r="B1317">
            <v>63</v>
          </cell>
        </row>
        <row r="1318">
          <cell r="A1318" t="str">
            <v>NAN P HAMMERTONE BLACK PVC (SHAFT PANJANG)</v>
          </cell>
          <cell r="B1318">
            <v>3</v>
          </cell>
        </row>
        <row r="1319">
          <cell r="A1319" t="str">
            <v>NBK P HAMMERTONE BLACK PVC</v>
          </cell>
          <cell r="B1319">
            <v>23</v>
          </cell>
        </row>
        <row r="1320">
          <cell r="A1320" t="str">
            <v>NC P HAMMERTONE BLACK PVC</v>
          </cell>
          <cell r="B1320">
            <v>0</v>
          </cell>
        </row>
        <row r="1321">
          <cell r="A1321" t="str">
            <v>NCRN P BLACK BLACK PVC</v>
          </cell>
          <cell r="B1321">
            <v>0</v>
          </cell>
        </row>
        <row r="1322">
          <cell r="A1322" t="str">
            <v>NCRN P BLACK BLUE O1</v>
          </cell>
          <cell r="B1322">
            <v>0</v>
          </cell>
        </row>
        <row r="1323">
          <cell r="A1323" t="str">
            <v>NEO BLACK</v>
          </cell>
          <cell r="B1323">
            <v>73</v>
          </cell>
        </row>
        <row r="1324">
          <cell r="A1324" t="str">
            <v>NEO BLACK CUSTOM</v>
          </cell>
          <cell r="B1324">
            <v>0</v>
          </cell>
        </row>
        <row r="1325">
          <cell r="A1325" t="str">
            <v>NEO BLUE</v>
          </cell>
          <cell r="B1325">
            <v>9</v>
          </cell>
        </row>
        <row r="1326">
          <cell r="A1326" t="str">
            <v>NEO GREEN</v>
          </cell>
          <cell r="B1326">
            <v>34</v>
          </cell>
        </row>
        <row r="1327">
          <cell r="A1327" t="str">
            <v>NEO ORANGE</v>
          </cell>
          <cell r="B1327">
            <v>3</v>
          </cell>
        </row>
        <row r="1328">
          <cell r="A1328" t="str">
            <v>NEO RED</v>
          </cell>
          <cell r="B1328">
            <v>22</v>
          </cell>
        </row>
        <row r="1329">
          <cell r="A1329" t="str">
            <v>NEW KUMON DESK</v>
          </cell>
          <cell r="B1329">
            <v>526</v>
          </cell>
        </row>
        <row r="1330">
          <cell r="A1330" t="str">
            <v>NURSING BED ( STRETCHER ) CB - 004 EX ( EXAMINATION BED-FLAT</v>
          </cell>
          <cell r="B1330">
            <v>1</v>
          </cell>
        </row>
        <row r="1331">
          <cell r="A1331" t="str">
            <v>NURSING BED (WIRE MESH BOTTOM) CB - 501 (WIRE MESH)</v>
          </cell>
          <cell r="B1331">
            <v>0</v>
          </cell>
        </row>
        <row r="1332">
          <cell r="A1332" t="str">
            <v>NURSING BED CB - 004 EX G (EXAMINATION BED GEAR)</v>
          </cell>
          <cell r="B1332">
            <v>1</v>
          </cell>
        </row>
        <row r="1333">
          <cell r="A1333" t="str">
            <v>NURSING BED CB - 005 ( BABY COT )</v>
          </cell>
          <cell r="B1333">
            <v>1</v>
          </cell>
        </row>
        <row r="1334">
          <cell r="A1334" t="str">
            <v>OFFICE PARTITION BRACKET CLAMP (150 x 50 CM)</v>
          </cell>
          <cell r="B1334">
            <v>0</v>
          </cell>
        </row>
        <row r="1335">
          <cell r="A1335" t="str">
            <v>OFFICE/RESTO (SIDE) &amp; SCHOOL (FRONT) PARTITION CLAMPER (600</v>
          </cell>
          <cell r="B1335">
            <v>63</v>
          </cell>
        </row>
        <row r="1336">
          <cell r="A1336" t="str">
            <v>OFFICE/RESTO FRONT PARTITION CLAMPER (1000 X 500 MM)</v>
          </cell>
          <cell r="B1336">
            <v>4</v>
          </cell>
        </row>
        <row r="1337">
          <cell r="A1337" t="str">
            <v>OFFICE/RESTO FRONT PARTITION ORIGAMI (1000 X 500 MM)</v>
          </cell>
          <cell r="B1337">
            <v>5</v>
          </cell>
        </row>
        <row r="1338">
          <cell r="A1338" t="str">
            <v>OFFICE/RESTO SIDE PARTITION ORIGAMI (600 X 500 MM)</v>
          </cell>
          <cell r="B1338">
            <v>16</v>
          </cell>
        </row>
        <row r="1339">
          <cell r="A1339" t="str">
            <v>OLIVE A P SILVER BEIGE</v>
          </cell>
          <cell r="B1339">
            <v>0</v>
          </cell>
        </row>
        <row r="1340">
          <cell r="A1340" t="str">
            <v>OLIVE A P SILVER BLUE</v>
          </cell>
          <cell r="B1340">
            <v>0</v>
          </cell>
        </row>
        <row r="1341">
          <cell r="A1341" t="str">
            <v>OLIVE A P SILVER BLUE P 3005 C</v>
          </cell>
          <cell r="B1341">
            <v>24</v>
          </cell>
        </row>
        <row r="1342">
          <cell r="A1342" t="str">
            <v>OLIVE A P SILVER DARK GREY</v>
          </cell>
          <cell r="B1342">
            <v>10</v>
          </cell>
        </row>
        <row r="1343">
          <cell r="A1343" t="str">
            <v>OLIVE A P SILVER GREEN</v>
          </cell>
          <cell r="B1343">
            <v>4</v>
          </cell>
        </row>
        <row r="1344">
          <cell r="A1344" t="str">
            <v>OLIVE A P SILVER LIGHT BLUE</v>
          </cell>
          <cell r="B1344">
            <v>2</v>
          </cell>
        </row>
        <row r="1345">
          <cell r="A1345" t="str">
            <v>OLIVE A P SILVER LIGHT GREEN</v>
          </cell>
          <cell r="B1345">
            <v>0</v>
          </cell>
        </row>
        <row r="1346">
          <cell r="A1346" t="str">
            <v>OLIVE A P SILVER LIGHT GREY</v>
          </cell>
          <cell r="B1346">
            <v>4</v>
          </cell>
        </row>
        <row r="1347">
          <cell r="A1347" t="str">
            <v>OLIVE A P SILVER RED</v>
          </cell>
          <cell r="B1347">
            <v>1</v>
          </cell>
        </row>
        <row r="1348">
          <cell r="A1348" t="str">
            <v>OLIVE A P SILVER WHITE</v>
          </cell>
          <cell r="B1348">
            <v>4</v>
          </cell>
        </row>
        <row r="1349">
          <cell r="A1349" t="str">
            <v>OLIVE A P SILVER YELLOW P 123 C</v>
          </cell>
          <cell r="B1349">
            <v>2</v>
          </cell>
        </row>
        <row r="1350">
          <cell r="A1350" t="str">
            <v>OLIVE A-LM P SILVER BEIGE</v>
          </cell>
          <cell r="B1350">
            <v>0</v>
          </cell>
        </row>
        <row r="1351">
          <cell r="A1351" t="str">
            <v>OLIVE A-LM P SILVER BLUE PC</v>
          </cell>
          <cell r="B1351">
            <v>0</v>
          </cell>
        </row>
        <row r="1352">
          <cell r="A1352" t="str">
            <v>OLIVE A-LM P SILVER DARK GREY</v>
          </cell>
          <cell r="B1352">
            <v>8</v>
          </cell>
        </row>
        <row r="1353">
          <cell r="A1353" t="str">
            <v>OLIVE A-LM P SILVER DARK GREY CUSTOM</v>
          </cell>
          <cell r="B1353">
            <v>20</v>
          </cell>
        </row>
        <row r="1354">
          <cell r="A1354" t="str">
            <v>OLIVE A-LM P SILVER GREEN PC</v>
          </cell>
          <cell r="B1354">
            <v>0</v>
          </cell>
        </row>
        <row r="1355">
          <cell r="A1355" t="str">
            <v>OLIVE A-LM P SILVER LIGHT GREEN</v>
          </cell>
          <cell r="B1355">
            <v>2</v>
          </cell>
        </row>
        <row r="1356">
          <cell r="A1356" t="str">
            <v>OLIVE A-LM P SILVER LIGHT GREY</v>
          </cell>
          <cell r="B1356">
            <v>0</v>
          </cell>
        </row>
        <row r="1357">
          <cell r="A1357" t="str">
            <v>OLIVE A-LM P SILVER RED</v>
          </cell>
          <cell r="B1357">
            <v>10</v>
          </cell>
        </row>
        <row r="1358">
          <cell r="A1358" t="str">
            <v>OLIVE A-LM P SILVER WHITE</v>
          </cell>
          <cell r="B1358">
            <v>4</v>
          </cell>
        </row>
        <row r="1359">
          <cell r="A1359" t="str">
            <v>OLIVE A-LM P SILVER YELLOW PC</v>
          </cell>
          <cell r="B1359">
            <v>0</v>
          </cell>
        </row>
        <row r="1360">
          <cell r="A1360" t="str">
            <v>OLIVE A-LM P WHITE WHITE</v>
          </cell>
          <cell r="B1360">
            <v>0</v>
          </cell>
        </row>
        <row r="1361">
          <cell r="A1361" t="str">
            <v>OLIVE AM-P-SILVER-DARK GREY</v>
          </cell>
          <cell r="B1361">
            <v>18</v>
          </cell>
        </row>
        <row r="1362">
          <cell r="A1362" t="str">
            <v>OLIVE AM-P-SILVER-LIGHT GREY</v>
          </cell>
          <cell r="B1362">
            <v>0</v>
          </cell>
        </row>
        <row r="1363">
          <cell r="A1363" t="str">
            <v>OLIVE AM-P-SILVER-WHITE</v>
          </cell>
          <cell r="B1363">
            <v>0</v>
          </cell>
        </row>
        <row r="1364">
          <cell r="A1364" t="str">
            <v>OLIVE DX N BEIGE</v>
          </cell>
          <cell r="B1364">
            <v>0</v>
          </cell>
        </row>
        <row r="1365">
          <cell r="A1365" t="str">
            <v>OLIVE DX N BLACK</v>
          </cell>
          <cell r="B1365">
            <v>144</v>
          </cell>
        </row>
        <row r="1366">
          <cell r="A1366" t="str">
            <v>OLIVE DX N BLACK ( SHOES JOINT )</v>
          </cell>
          <cell r="B1366">
            <v>25</v>
          </cell>
        </row>
        <row r="1367">
          <cell r="A1367" t="str">
            <v>OLIVE DX N BROWN</v>
          </cell>
          <cell r="B1367">
            <v>8</v>
          </cell>
        </row>
        <row r="1368">
          <cell r="A1368" t="str">
            <v>OLIVE DX N BROWN ( SHOES JOINT )</v>
          </cell>
          <cell r="B1368">
            <v>0</v>
          </cell>
        </row>
        <row r="1369">
          <cell r="A1369" t="str">
            <v>OLIVE DX N CUSTOM</v>
          </cell>
          <cell r="B1369">
            <v>0</v>
          </cell>
        </row>
        <row r="1370">
          <cell r="A1370" t="str">
            <v>OLIVE DX N GREEN O6 SABLON</v>
          </cell>
          <cell r="B1370">
            <v>0</v>
          </cell>
        </row>
        <row r="1371">
          <cell r="A1371" t="str">
            <v>OLIVE DX N RED N3</v>
          </cell>
          <cell r="B1371">
            <v>0</v>
          </cell>
        </row>
        <row r="1372">
          <cell r="A1372" t="str">
            <v>OLIVE DX N WHITE</v>
          </cell>
          <cell r="B1372">
            <v>0</v>
          </cell>
        </row>
        <row r="1373">
          <cell r="A1373" t="str">
            <v>OLIVE SC N (S) BLACK (B) DARK GREY</v>
          </cell>
          <cell r="B1373">
            <v>21</v>
          </cell>
        </row>
        <row r="1374">
          <cell r="A1374" t="str">
            <v>OLIVE SC N (S) BLACK (B) RED</v>
          </cell>
          <cell r="B1374">
            <v>0</v>
          </cell>
        </row>
        <row r="1375">
          <cell r="A1375" t="str">
            <v>OLIVE SC N (S) CREAM (B) BEIGE</v>
          </cell>
          <cell r="B1375">
            <v>6</v>
          </cell>
        </row>
        <row r="1376">
          <cell r="A1376" t="str">
            <v>OLIVE SC P IVORY (S) CREAM (B) BEIGE</v>
          </cell>
          <cell r="B1376">
            <v>6</v>
          </cell>
        </row>
        <row r="1377">
          <cell r="A1377" t="str">
            <v>OLIVE SC P IVORY (S) WHITE (B) WHITE</v>
          </cell>
          <cell r="B1377">
            <v>1</v>
          </cell>
        </row>
        <row r="1378">
          <cell r="A1378" t="str">
            <v>OLIVE SC P WHITE (S) CREAM (B)  BEIGE</v>
          </cell>
          <cell r="B1378">
            <v>0</v>
          </cell>
        </row>
        <row r="1379">
          <cell r="A1379" t="str">
            <v>OLIVE SC P WHITE (S) WHITE (B) WHITE</v>
          </cell>
          <cell r="B1379">
            <v>7</v>
          </cell>
        </row>
        <row r="1380">
          <cell r="A1380" t="str">
            <v>OLIVE U N BEIGE</v>
          </cell>
          <cell r="B1380">
            <v>0</v>
          </cell>
        </row>
        <row r="1381">
          <cell r="A1381" t="str">
            <v>OLIVE U N GREEN</v>
          </cell>
          <cell r="B1381">
            <v>3</v>
          </cell>
        </row>
        <row r="1382">
          <cell r="A1382" t="str">
            <v>OLIVE U N GREY</v>
          </cell>
          <cell r="B1382">
            <v>2</v>
          </cell>
        </row>
        <row r="1383">
          <cell r="A1383" t="str">
            <v>OLIVE U N LIGHT BLUE</v>
          </cell>
          <cell r="B1383">
            <v>1</v>
          </cell>
        </row>
        <row r="1384">
          <cell r="A1384" t="str">
            <v>OLIVE U N LIGHT GREEN</v>
          </cell>
          <cell r="B1384">
            <v>0</v>
          </cell>
        </row>
        <row r="1385">
          <cell r="A1385" t="str">
            <v>OLIVE U N LIGHT GREY</v>
          </cell>
          <cell r="B1385">
            <v>30</v>
          </cell>
        </row>
        <row r="1386">
          <cell r="A1386" t="str">
            <v>OLIVE U N RED</v>
          </cell>
          <cell r="B1386">
            <v>20</v>
          </cell>
        </row>
        <row r="1387">
          <cell r="A1387" t="str">
            <v>OLIVE U N WHITE</v>
          </cell>
          <cell r="B1387">
            <v>0</v>
          </cell>
        </row>
        <row r="1388">
          <cell r="A1388" t="str">
            <v>OLIVE U NDARK GREY</v>
          </cell>
          <cell r="B1388">
            <v>2</v>
          </cell>
        </row>
        <row r="1389">
          <cell r="A1389" t="str">
            <v>OLIVE UM-N-LIGHT GREY</v>
          </cell>
          <cell r="B1389">
            <v>22</v>
          </cell>
        </row>
        <row r="1390">
          <cell r="A1390" t="str">
            <v>OPTIMUS C (BED SIDE CABINET)</v>
          </cell>
          <cell r="B1390">
            <v>42</v>
          </cell>
        </row>
        <row r="1391">
          <cell r="A1391" t="str">
            <v>OPTIMUS F (FOLDING SIDE RAIL)</v>
          </cell>
          <cell r="B1391">
            <v>30</v>
          </cell>
        </row>
        <row r="1392">
          <cell r="A1392" t="str">
            <v>OPTIMUS O (OVER BED TABLE)</v>
          </cell>
          <cell r="B1392">
            <v>32</v>
          </cell>
        </row>
        <row r="1393">
          <cell r="A1393" t="str">
            <v>ORIGAMI BED SINGLE 2000 X 1000 X 35 WHITE</v>
          </cell>
          <cell r="B1393">
            <v>10</v>
          </cell>
        </row>
        <row r="1394">
          <cell r="A1394" t="str">
            <v>PARTITION 120 x 50 CM ORIGAMI</v>
          </cell>
          <cell r="B1394">
            <v>0</v>
          </cell>
        </row>
        <row r="1395">
          <cell r="A1395" t="str">
            <v>PARTITION 135 x 50 CM ORIGAMI WITH HOLE</v>
          </cell>
          <cell r="B1395">
            <v>4</v>
          </cell>
        </row>
        <row r="1396">
          <cell r="A1396" t="str">
            <v>PARTITION 140 x 50 CM ORIGAMI WITH HOLE</v>
          </cell>
          <cell r="B1396">
            <v>4</v>
          </cell>
        </row>
        <row r="1397">
          <cell r="A1397" t="str">
            <v>PARTITION 150 x 50 CM ORIGAMI WITH HOLE</v>
          </cell>
          <cell r="B1397">
            <v>2</v>
          </cell>
        </row>
        <row r="1398">
          <cell r="A1398" t="str">
            <v>PARTITION 220 x 50 CM ORIGAMI WITH 2 HOLE</v>
          </cell>
          <cell r="B1398">
            <v>2</v>
          </cell>
        </row>
        <row r="1399">
          <cell r="A1399" t="str">
            <v>PARTITION 240 x 50 CM CLAMPER WITH 2 HOLE</v>
          </cell>
          <cell r="B1399">
            <v>2</v>
          </cell>
        </row>
        <row r="1400">
          <cell r="A1400" t="str">
            <v>PARTITION 240 x 50 CM ORIGAMI WITH 2 HOLE</v>
          </cell>
          <cell r="B1400">
            <v>12</v>
          </cell>
        </row>
        <row r="1401">
          <cell r="A1401" t="str">
            <v>PF-Z001 SIDE ARM REST</v>
          </cell>
          <cell r="B1401">
            <v>2</v>
          </cell>
        </row>
        <row r="1402">
          <cell r="A1402" t="str">
            <v>PF-Z2010</v>
          </cell>
          <cell r="B1402">
            <v>300</v>
          </cell>
        </row>
        <row r="1403">
          <cell r="A1403" t="str">
            <v>PF-Z2110</v>
          </cell>
          <cell r="B1403">
            <v>110</v>
          </cell>
        </row>
        <row r="1404">
          <cell r="A1404" t="str">
            <v>PF-Z2210</v>
          </cell>
          <cell r="B1404">
            <v>21213</v>
          </cell>
        </row>
        <row r="1405">
          <cell r="A1405" t="str">
            <v>PRINCE N BLACK L7</v>
          </cell>
          <cell r="B1405">
            <v>0</v>
          </cell>
        </row>
        <row r="1406">
          <cell r="A1406" t="str">
            <v>PRINCE N BLUE L1</v>
          </cell>
          <cell r="B1406">
            <v>1</v>
          </cell>
        </row>
        <row r="1407">
          <cell r="A1407" t="str">
            <v>PRINCE N BROWN N4</v>
          </cell>
          <cell r="B1407">
            <v>0</v>
          </cell>
        </row>
        <row r="1408">
          <cell r="A1408" t="str">
            <v>PRINCE N BROWN N4 BORDIR</v>
          </cell>
          <cell r="B1408">
            <v>0</v>
          </cell>
        </row>
        <row r="1409">
          <cell r="A1409" t="str">
            <v>PRINCE N CREAM O5</v>
          </cell>
          <cell r="B1409">
            <v>2</v>
          </cell>
        </row>
        <row r="1410">
          <cell r="A1410" t="str">
            <v>PRINCE N GREEN L6</v>
          </cell>
          <cell r="B1410">
            <v>0</v>
          </cell>
        </row>
        <row r="1411">
          <cell r="A1411" t="str">
            <v>PRINCE N ORANGE L12</v>
          </cell>
          <cell r="B1411">
            <v>0</v>
          </cell>
        </row>
        <row r="1412">
          <cell r="A1412" t="str">
            <v>PRINCE N RED N3</v>
          </cell>
          <cell r="B1412">
            <v>0</v>
          </cell>
        </row>
        <row r="1413">
          <cell r="A1413" t="str">
            <v>PRINCE P BLACK BLUE L1</v>
          </cell>
          <cell r="B1413">
            <v>2</v>
          </cell>
        </row>
        <row r="1414">
          <cell r="A1414" t="str">
            <v>PRINCE P GOLD BROWN N4</v>
          </cell>
          <cell r="B1414">
            <v>0</v>
          </cell>
        </row>
        <row r="1415">
          <cell r="A1415" t="str">
            <v>PRINCE P GOLD GREEN L6</v>
          </cell>
          <cell r="B1415">
            <v>0</v>
          </cell>
        </row>
        <row r="1416">
          <cell r="A1416" t="str">
            <v>PRINCE P GOLD RED AL11</v>
          </cell>
          <cell r="B1416">
            <v>10</v>
          </cell>
        </row>
        <row r="1417">
          <cell r="A1417" t="str">
            <v>PRINCE P GOLD RED N3</v>
          </cell>
          <cell r="B1417">
            <v>0</v>
          </cell>
        </row>
        <row r="1418">
          <cell r="A1418" t="str">
            <v>PRINCE P IVORY BROWN N4</v>
          </cell>
          <cell r="B1418">
            <v>0</v>
          </cell>
        </row>
        <row r="1419">
          <cell r="A1419" t="str">
            <v>PRINCE P SILVER BLACK L7</v>
          </cell>
          <cell r="B1419">
            <v>0</v>
          </cell>
        </row>
        <row r="1420">
          <cell r="A1420" t="str">
            <v>PRINCE P SILVER BLUE L1</v>
          </cell>
          <cell r="B1420">
            <v>3</v>
          </cell>
        </row>
        <row r="1421">
          <cell r="A1421" t="str">
            <v>PRINCE P SILVER BROWN N4</v>
          </cell>
          <cell r="B1421">
            <v>2</v>
          </cell>
        </row>
        <row r="1422">
          <cell r="A1422" t="str">
            <v>PRINCE P SILVER CREAM N5</v>
          </cell>
          <cell r="B1422">
            <v>3</v>
          </cell>
        </row>
        <row r="1423">
          <cell r="A1423" t="str">
            <v>PRINCE P SILVER GREEN L6</v>
          </cell>
          <cell r="B1423">
            <v>3</v>
          </cell>
        </row>
        <row r="1424">
          <cell r="A1424" t="str">
            <v>PRINCE P SILVER RED N3</v>
          </cell>
          <cell r="B1424">
            <v>10</v>
          </cell>
        </row>
        <row r="1425">
          <cell r="A1425" t="str">
            <v>PS-7070-MAPLE</v>
          </cell>
          <cell r="B1425">
            <v>0</v>
          </cell>
        </row>
        <row r="1426">
          <cell r="A1426" t="str">
            <v>PS-7090-MAPLE</v>
          </cell>
          <cell r="B1426">
            <v>0</v>
          </cell>
        </row>
        <row r="1427">
          <cell r="A1427" t="str">
            <v>RACK JUNIOR-P-GREY-MAPLE</v>
          </cell>
          <cell r="B1427">
            <v>0</v>
          </cell>
        </row>
        <row r="1428">
          <cell r="A1428" t="str">
            <v>RANGKA KURSI SEKOLAH</v>
          </cell>
          <cell r="B1428">
            <v>0</v>
          </cell>
        </row>
        <row r="1429">
          <cell r="A1429" t="str">
            <v>RANGKA MEJA FOLDIA 4018</v>
          </cell>
          <cell r="B1429">
            <v>44</v>
          </cell>
        </row>
        <row r="1430">
          <cell r="A1430" t="str">
            <v>RANGKA MEJA SEKOLAH</v>
          </cell>
          <cell r="B1430">
            <v>0</v>
          </cell>
        </row>
        <row r="1431">
          <cell r="A1431" t="str">
            <v>RIBBON HIGH BLACK</v>
          </cell>
          <cell r="B1431">
            <v>0</v>
          </cell>
        </row>
        <row r="1432">
          <cell r="A1432" t="str">
            <v>RIBBON HIGH GREY</v>
          </cell>
          <cell r="B1432">
            <v>48</v>
          </cell>
        </row>
        <row r="1433">
          <cell r="A1433" t="str">
            <v>RIBBON HIGH YELLOW</v>
          </cell>
          <cell r="B1433">
            <v>5</v>
          </cell>
        </row>
        <row r="1434">
          <cell r="A1434" t="str">
            <v>RIBBON PB BLACK</v>
          </cell>
          <cell r="B1434">
            <v>186</v>
          </cell>
        </row>
        <row r="1435">
          <cell r="A1435" t="str">
            <v>RIBBON PG GREY</v>
          </cell>
          <cell r="B1435">
            <v>87</v>
          </cell>
        </row>
        <row r="1436">
          <cell r="A1436" t="str">
            <v>RIBBON PY YELLOW</v>
          </cell>
          <cell r="B1436">
            <v>192</v>
          </cell>
        </row>
        <row r="1437">
          <cell r="A1437" t="str">
            <v>RIBBON Z BLACK</v>
          </cell>
          <cell r="B1437">
            <v>7</v>
          </cell>
        </row>
        <row r="1438">
          <cell r="A1438" t="str">
            <v>RIBBON Z GREY</v>
          </cell>
          <cell r="B1438">
            <v>6</v>
          </cell>
        </row>
        <row r="1439">
          <cell r="A1439" t="str">
            <v>RIBBON Z YELLOW</v>
          </cell>
          <cell r="B1439">
            <v>1</v>
          </cell>
        </row>
        <row r="1440">
          <cell r="A1440" t="str">
            <v>ROLAND BNC-05-IV BROKEN WHITE</v>
          </cell>
          <cell r="B1440">
            <v>290</v>
          </cell>
        </row>
        <row r="1441">
          <cell r="A1441" t="str">
            <v>ROLAND BNC-05-LA LIGHT BROWN</v>
          </cell>
          <cell r="B1441">
            <v>92</v>
          </cell>
        </row>
        <row r="1442">
          <cell r="A1442" t="str">
            <v>ROLAND BNC-05-LA LIGHT BROWN (MY)</v>
          </cell>
          <cell r="B1442">
            <v>560</v>
          </cell>
        </row>
        <row r="1443">
          <cell r="A1443" t="str">
            <v>ROLLAND BNC-05 DARK BROWN</v>
          </cell>
          <cell r="B1443">
            <v>445</v>
          </cell>
        </row>
        <row r="1444">
          <cell r="A1444" t="str">
            <v>ROLLAND BNC-05 DARK BROWN (MY)</v>
          </cell>
          <cell r="B1444">
            <v>560</v>
          </cell>
        </row>
        <row r="1445">
          <cell r="A1445" t="str">
            <v>ROLLAND BNC-05-BK BLACK</v>
          </cell>
          <cell r="B1445">
            <v>572</v>
          </cell>
        </row>
        <row r="1446">
          <cell r="A1446" t="str">
            <v>ROLLAND BNC-05-BK BLACK (MY)</v>
          </cell>
          <cell r="B1446">
            <v>672</v>
          </cell>
        </row>
        <row r="1447">
          <cell r="A1447" t="str">
            <v>ROLLAND BNC-05-NB LIGHT BROWN</v>
          </cell>
          <cell r="B1447">
            <v>114</v>
          </cell>
        </row>
        <row r="1448">
          <cell r="A1448" t="str">
            <v>ROLLAND BNC-05-WH WHITE</v>
          </cell>
          <cell r="B1448">
            <v>457</v>
          </cell>
        </row>
        <row r="1449">
          <cell r="A1449" t="str">
            <v>ROLLAND BNC-05-WH WHITE (MY)</v>
          </cell>
          <cell r="B1449">
            <v>616</v>
          </cell>
        </row>
        <row r="1450">
          <cell r="A1450" t="str">
            <v>ROUND TABLE R1800 P BLACK PASTEL OAK</v>
          </cell>
          <cell r="B1450">
            <v>0</v>
          </cell>
        </row>
        <row r="1451">
          <cell r="A1451" t="str">
            <v>S-7012-GREY</v>
          </cell>
          <cell r="B1451">
            <v>0</v>
          </cell>
        </row>
        <row r="1452">
          <cell r="A1452" t="str">
            <v>S-7090-GREY</v>
          </cell>
          <cell r="B1452">
            <v>6</v>
          </cell>
        </row>
        <row r="1453">
          <cell r="A1453" t="str">
            <v>S-7090-MAPLE</v>
          </cell>
          <cell r="B1453">
            <v>0</v>
          </cell>
        </row>
        <row r="1454">
          <cell r="A1454" t="str">
            <v>SAKATA N  BLACK L7</v>
          </cell>
          <cell r="B1454">
            <v>47</v>
          </cell>
        </row>
        <row r="1455">
          <cell r="A1455" t="str">
            <v>SAKATA N BLACK O7</v>
          </cell>
          <cell r="B1455">
            <v>0</v>
          </cell>
        </row>
        <row r="1456">
          <cell r="A1456" t="str">
            <v>SAKATA N BLUE L1</v>
          </cell>
          <cell r="B1456">
            <v>84</v>
          </cell>
        </row>
        <row r="1457">
          <cell r="A1457" t="str">
            <v>SAKATA N BLUE L1 + MIKA</v>
          </cell>
          <cell r="B1457">
            <v>0</v>
          </cell>
        </row>
        <row r="1458">
          <cell r="A1458" t="str">
            <v>SAKATA N BLUE O1</v>
          </cell>
          <cell r="B1458">
            <v>0</v>
          </cell>
        </row>
        <row r="1459">
          <cell r="A1459" t="str">
            <v>SAKATA N BROWN N4</v>
          </cell>
          <cell r="B1459">
            <v>7</v>
          </cell>
        </row>
        <row r="1460">
          <cell r="A1460" t="str">
            <v>SAKATA N BROWN N4 BORDIR</v>
          </cell>
          <cell r="B1460">
            <v>0</v>
          </cell>
        </row>
        <row r="1461">
          <cell r="A1461" t="str">
            <v>SAKATA N BROWN O4</v>
          </cell>
          <cell r="B1461">
            <v>0</v>
          </cell>
        </row>
        <row r="1462">
          <cell r="A1462" t="str">
            <v>SAKATA N BROWN TAURUS</v>
          </cell>
          <cell r="B1462">
            <v>0</v>
          </cell>
        </row>
        <row r="1463">
          <cell r="A1463" t="str">
            <v>SAKATA N CREAM N5</v>
          </cell>
          <cell r="B1463">
            <v>8</v>
          </cell>
        </row>
        <row r="1464">
          <cell r="A1464" t="str">
            <v>SAKATA N GREEN L13</v>
          </cell>
          <cell r="B1464">
            <v>0</v>
          </cell>
        </row>
        <row r="1465">
          <cell r="A1465" t="str">
            <v>SAKATA N GREEN L6</v>
          </cell>
          <cell r="B1465">
            <v>12</v>
          </cell>
        </row>
        <row r="1466">
          <cell r="A1466" t="str">
            <v>SAKATA N GREEN O6</v>
          </cell>
          <cell r="B1466">
            <v>0</v>
          </cell>
        </row>
        <row r="1467">
          <cell r="A1467" t="str">
            <v>SAKATA N GREY L2</v>
          </cell>
          <cell r="B1467">
            <v>20</v>
          </cell>
        </row>
        <row r="1468">
          <cell r="A1468" t="str">
            <v>SAKATA N GREY O2</v>
          </cell>
          <cell r="B1468">
            <v>0</v>
          </cell>
        </row>
        <row r="1469">
          <cell r="A1469" t="str">
            <v>SAKATA N L1 BORDIR</v>
          </cell>
          <cell r="B1469">
            <v>0</v>
          </cell>
        </row>
        <row r="1470">
          <cell r="A1470" t="str">
            <v>SAKATA N RED AL11</v>
          </cell>
          <cell r="B1470">
            <v>0</v>
          </cell>
        </row>
        <row r="1471">
          <cell r="A1471" t="str">
            <v>SAKATA N RED N3</v>
          </cell>
          <cell r="B1471">
            <v>10</v>
          </cell>
        </row>
        <row r="1472">
          <cell r="A1472" t="str">
            <v>SAKATA N RED N3 + MIKA</v>
          </cell>
          <cell r="B1472">
            <v>0</v>
          </cell>
        </row>
        <row r="1473">
          <cell r="A1473" t="str">
            <v>SAKATA NS RED N3</v>
          </cell>
          <cell r="B1473">
            <v>0</v>
          </cell>
        </row>
        <row r="1474">
          <cell r="A1474" t="str">
            <v>SAKATA P BLACK BLACK L7</v>
          </cell>
          <cell r="B1474">
            <v>0</v>
          </cell>
        </row>
        <row r="1475">
          <cell r="A1475" t="str">
            <v>SAKATA P BLACK BLACK O7</v>
          </cell>
          <cell r="B1475">
            <v>0</v>
          </cell>
        </row>
        <row r="1476">
          <cell r="A1476" t="str">
            <v>SAKATA P BLACK BLUE L1</v>
          </cell>
          <cell r="B1476">
            <v>12</v>
          </cell>
        </row>
        <row r="1477">
          <cell r="A1477" t="str">
            <v>SAKATA P BLACK BROWN N4</v>
          </cell>
          <cell r="B1477">
            <v>0</v>
          </cell>
        </row>
        <row r="1478">
          <cell r="A1478" t="str">
            <v>SAKATA P BLACK GREEN O6</v>
          </cell>
          <cell r="B1478">
            <v>0</v>
          </cell>
        </row>
        <row r="1479">
          <cell r="A1479" t="str">
            <v>SAKATA P CREAM GREEN L6</v>
          </cell>
          <cell r="B1479">
            <v>2</v>
          </cell>
        </row>
        <row r="1480">
          <cell r="A1480" t="str">
            <v>SAKATA P GOLD RED N3</v>
          </cell>
          <cell r="B1480">
            <v>0</v>
          </cell>
        </row>
        <row r="1481">
          <cell r="A1481" t="str">
            <v>SAKATA P IVORY BROWN N4</v>
          </cell>
          <cell r="B1481">
            <v>8</v>
          </cell>
        </row>
        <row r="1482">
          <cell r="A1482" t="str">
            <v>SAKATA P SILVER BLUE L1</v>
          </cell>
          <cell r="B1482">
            <v>0</v>
          </cell>
        </row>
        <row r="1483">
          <cell r="A1483" t="str">
            <v>SAM P GREY CUSTOM</v>
          </cell>
          <cell r="B1483">
            <v>0</v>
          </cell>
        </row>
        <row r="1484">
          <cell r="A1484" t="str">
            <v>SAM P GREY DARK GREY</v>
          </cell>
          <cell r="B1484">
            <v>23</v>
          </cell>
        </row>
        <row r="1485">
          <cell r="A1485" t="str">
            <v>SAM P GREY SEMPROT SMA DON BOSCO</v>
          </cell>
          <cell r="B1485">
            <v>0</v>
          </cell>
        </row>
        <row r="1486">
          <cell r="A1486" t="str">
            <v>SAM P ORANGE ORANGE</v>
          </cell>
          <cell r="B1486">
            <v>1</v>
          </cell>
        </row>
        <row r="1487">
          <cell r="A1487" t="str">
            <v>SAM P SILVER SILVER</v>
          </cell>
          <cell r="B1487">
            <v>12</v>
          </cell>
        </row>
        <row r="1488">
          <cell r="A1488" t="str">
            <v>SAM P WHITE WHITE</v>
          </cell>
          <cell r="B1488">
            <v>59</v>
          </cell>
        </row>
        <row r="1489">
          <cell r="A1489" t="str">
            <v>SANKEI C-350 CASTER P GREY BLACK L7</v>
          </cell>
          <cell r="B1489">
            <v>0</v>
          </cell>
        </row>
        <row r="1490">
          <cell r="A1490" t="str">
            <v>SANKEI C-350 CASTER P GREY BLACK O7</v>
          </cell>
          <cell r="B1490">
            <v>0</v>
          </cell>
        </row>
        <row r="1491">
          <cell r="A1491" t="str">
            <v>SANKEI C-350 CASTER P GREY BLACK O7 CUSTOM</v>
          </cell>
          <cell r="B1491">
            <v>0</v>
          </cell>
        </row>
        <row r="1492">
          <cell r="A1492" t="str">
            <v>SANKEI C-350 CASTER P GREY BLUE L1</v>
          </cell>
          <cell r="B1492">
            <v>8</v>
          </cell>
        </row>
        <row r="1493">
          <cell r="A1493" t="str">
            <v>SANKEI C-350 CASTER P GREY BLUE O1</v>
          </cell>
          <cell r="B1493">
            <v>0</v>
          </cell>
        </row>
        <row r="1494">
          <cell r="A1494" t="str">
            <v>SANKEI C-350 CASTER P GREY GREEN O6</v>
          </cell>
          <cell r="B1494">
            <v>9</v>
          </cell>
        </row>
        <row r="1495">
          <cell r="A1495" t="str">
            <v>SANKEI C-350 CASTER P GREY RED O3</v>
          </cell>
          <cell r="B1495">
            <v>0</v>
          </cell>
        </row>
        <row r="1496">
          <cell r="A1496" t="str">
            <v>SANKEI C-350 P GREY BLACK L7</v>
          </cell>
          <cell r="B1496">
            <v>2</v>
          </cell>
        </row>
        <row r="1497">
          <cell r="A1497" t="str">
            <v>SANKEI C-350 P GREY BLACK O7</v>
          </cell>
          <cell r="B1497">
            <v>3</v>
          </cell>
        </row>
        <row r="1498">
          <cell r="A1498" t="str">
            <v>SANKEI C-350 P GREY BLUE O1</v>
          </cell>
          <cell r="B1498">
            <v>7</v>
          </cell>
        </row>
        <row r="1499">
          <cell r="A1499" t="str">
            <v>SANKEI C-350 P GREY GREEN L6</v>
          </cell>
          <cell r="B1499">
            <v>0</v>
          </cell>
        </row>
        <row r="1500">
          <cell r="A1500" t="str">
            <v>SANKEI C-350 P GREY GREEN O6</v>
          </cell>
          <cell r="B1500">
            <v>14</v>
          </cell>
        </row>
        <row r="1501">
          <cell r="A1501" t="str">
            <v>SANKEI C-350 P GREY RED N3</v>
          </cell>
          <cell r="B1501">
            <v>0</v>
          </cell>
        </row>
        <row r="1502">
          <cell r="A1502" t="str">
            <v>SANKEI C-350 P GREY RED O3</v>
          </cell>
          <cell r="B1502">
            <v>0</v>
          </cell>
        </row>
        <row r="1503">
          <cell r="A1503" t="str">
            <v>SANKEI C371 P SILVER BLACK L7</v>
          </cell>
          <cell r="B1503">
            <v>1</v>
          </cell>
        </row>
        <row r="1504">
          <cell r="A1504" t="str">
            <v>SANKEI C371 P SILVER BLACK O7</v>
          </cell>
          <cell r="B1504">
            <v>0</v>
          </cell>
        </row>
        <row r="1505">
          <cell r="A1505" t="str">
            <v>SANKEI C-371 P SILVER BLACK V7</v>
          </cell>
          <cell r="B1505">
            <v>0</v>
          </cell>
        </row>
        <row r="1506">
          <cell r="A1506" t="str">
            <v>SANKEI C371 P SILVER BLUE L1</v>
          </cell>
          <cell r="B1506">
            <v>8</v>
          </cell>
        </row>
        <row r="1507">
          <cell r="A1507" t="str">
            <v>SANKEI C-371 P SILVER BLUE O1</v>
          </cell>
          <cell r="B1507">
            <v>1</v>
          </cell>
        </row>
        <row r="1508">
          <cell r="A1508" t="str">
            <v>SANKEI C-371 P SILVER BLUE TAURUS</v>
          </cell>
          <cell r="B1508">
            <v>0</v>
          </cell>
        </row>
        <row r="1509">
          <cell r="A1509" t="str">
            <v>SANKEI C371 P SILVER BROWN N4</v>
          </cell>
          <cell r="B1509">
            <v>1</v>
          </cell>
        </row>
        <row r="1510">
          <cell r="A1510" t="str">
            <v>SANKEI C-371 P SILVER BROWN TAURUS</v>
          </cell>
          <cell r="B1510">
            <v>0</v>
          </cell>
        </row>
        <row r="1511">
          <cell r="A1511" t="str">
            <v>SANKEI C-371 P SILVER BROWN VANITY</v>
          </cell>
          <cell r="B1511">
            <v>0</v>
          </cell>
        </row>
        <row r="1512">
          <cell r="A1512" t="str">
            <v>SANKEI C371 P SILVER GREEN L6</v>
          </cell>
          <cell r="B1512">
            <v>1</v>
          </cell>
        </row>
        <row r="1513">
          <cell r="A1513" t="str">
            <v>SANKEI C371 P SILVER GREY L2</v>
          </cell>
          <cell r="B1513">
            <v>0</v>
          </cell>
        </row>
        <row r="1514">
          <cell r="A1514" t="str">
            <v>SANKEI C-371 P SILVER ORANGE L12</v>
          </cell>
          <cell r="B1514">
            <v>0</v>
          </cell>
        </row>
        <row r="1515">
          <cell r="A1515" t="str">
            <v>SANKEI C371 P SILVER RED N3</v>
          </cell>
          <cell r="B1515">
            <v>0</v>
          </cell>
        </row>
        <row r="1516">
          <cell r="A1516" t="str">
            <v>SANKEI C371 P SILVER RED O3</v>
          </cell>
          <cell r="B1516">
            <v>0</v>
          </cell>
        </row>
        <row r="1517">
          <cell r="A1517" t="str">
            <v>SANKEI C-371 P SILVER YELLOW I8</v>
          </cell>
          <cell r="B1517">
            <v>0</v>
          </cell>
        </row>
        <row r="1518">
          <cell r="A1518" t="str">
            <v>SANKEI C395 N BLUE</v>
          </cell>
          <cell r="B1518">
            <v>27</v>
          </cell>
        </row>
        <row r="1519">
          <cell r="A1519" t="str">
            <v>SANKEI C395 N GREY</v>
          </cell>
          <cell r="B1519">
            <v>51</v>
          </cell>
        </row>
        <row r="1520">
          <cell r="A1520" t="str">
            <v>SANKEI C395 N ORANGE</v>
          </cell>
          <cell r="B1520">
            <v>20</v>
          </cell>
        </row>
        <row r="1521">
          <cell r="A1521" t="str">
            <v>SANKEI C395 N RED</v>
          </cell>
          <cell r="B1521">
            <v>24</v>
          </cell>
        </row>
        <row r="1522">
          <cell r="A1522" t="str">
            <v>SANKEI C395 N WHITE</v>
          </cell>
          <cell r="B1522">
            <v>0</v>
          </cell>
        </row>
        <row r="1523">
          <cell r="A1523" t="str">
            <v>SCHOOL CHAIR SUMITOMO</v>
          </cell>
          <cell r="B1523">
            <v>0</v>
          </cell>
        </row>
        <row r="1524">
          <cell r="A1524" t="str">
            <v>SCHOOL DESK SUMITOMO</v>
          </cell>
          <cell r="B1524">
            <v>0</v>
          </cell>
        </row>
        <row r="1525">
          <cell r="A1525" t="str">
            <v>SCHOOL FRONT PARTITION ORIGAMI 120 X 50 CM CUSTOM</v>
          </cell>
          <cell r="B1525">
            <v>0</v>
          </cell>
        </row>
        <row r="1526">
          <cell r="A1526" t="str">
            <v>SCHOOL SIDE PARTITION CLAMPER (400 X 500 MM)</v>
          </cell>
          <cell r="B1526">
            <v>78</v>
          </cell>
        </row>
        <row r="1527">
          <cell r="A1527" t="str">
            <v>SEAT CUSHION 40 X 40 X 5 MESH NAVY</v>
          </cell>
          <cell r="B1527">
            <v>0</v>
          </cell>
        </row>
        <row r="1528">
          <cell r="A1528" t="str">
            <v>SHIRO 1218</v>
          </cell>
          <cell r="B1528">
            <v>9</v>
          </cell>
        </row>
        <row r="1529">
          <cell r="A1529" t="str">
            <v>SHIRO 1224</v>
          </cell>
          <cell r="B1529">
            <v>0</v>
          </cell>
        </row>
        <row r="1530">
          <cell r="A1530" t="str">
            <v>SHIRO WS 1218 BLACK</v>
          </cell>
          <cell r="B1530">
            <v>10</v>
          </cell>
        </row>
        <row r="1531">
          <cell r="A1531" t="str">
            <v>SHIRO WS 1224 BLACK</v>
          </cell>
          <cell r="B1531">
            <v>3</v>
          </cell>
        </row>
        <row r="1532">
          <cell r="A1532" t="str">
            <v>SIGNATA AL F/B/S BLACK</v>
          </cell>
          <cell r="B1532">
            <v>0</v>
          </cell>
        </row>
        <row r="1533">
          <cell r="A1533" t="str">
            <v>SIGNATA AL F/B/S BLUE</v>
          </cell>
          <cell r="B1533">
            <v>3</v>
          </cell>
        </row>
        <row r="1534">
          <cell r="A1534" t="str">
            <v>SIGNATA AL F/B/S GREEN</v>
          </cell>
          <cell r="B1534">
            <v>8</v>
          </cell>
        </row>
        <row r="1535">
          <cell r="A1535" t="str">
            <v>SION BLACK</v>
          </cell>
          <cell r="B1535">
            <v>0</v>
          </cell>
        </row>
        <row r="1536">
          <cell r="A1536" t="str">
            <v>SION BLUE</v>
          </cell>
          <cell r="B1536">
            <v>1</v>
          </cell>
        </row>
        <row r="1537">
          <cell r="A1537" t="str">
            <v>SION RED</v>
          </cell>
          <cell r="B1537">
            <v>0</v>
          </cell>
        </row>
        <row r="1538">
          <cell r="A1538" t="str">
            <v>SLIMO H BLACK</v>
          </cell>
          <cell r="B1538">
            <v>1</v>
          </cell>
        </row>
        <row r="1539">
          <cell r="A1539" t="str">
            <v>SLIMO L BLACK</v>
          </cell>
          <cell r="B1539">
            <v>28</v>
          </cell>
        </row>
        <row r="1540">
          <cell r="A1540" t="str">
            <v>SMART B BLACK</v>
          </cell>
          <cell r="B1540">
            <v>1</v>
          </cell>
        </row>
        <row r="1541">
          <cell r="A1541" t="str">
            <v>SMART B BLUE</v>
          </cell>
          <cell r="B1541">
            <v>3</v>
          </cell>
        </row>
        <row r="1542">
          <cell r="A1542" t="str">
            <v>SMART B GREEN</v>
          </cell>
          <cell r="B1542">
            <v>3</v>
          </cell>
        </row>
        <row r="1543">
          <cell r="A1543" t="str">
            <v>SMART B ORANGE</v>
          </cell>
          <cell r="B1543">
            <v>15</v>
          </cell>
        </row>
        <row r="1544">
          <cell r="A1544" t="str">
            <v>SMART B RED</v>
          </cell>
          <cell r="B1544">
            <v>1</v>
          </cell>
        </row>
        <row r="1545">
          <cell r="A1545" t="str">
            <v>SMART W BLACK</v>
          </cell>
          <cell r="B1545">
            <v>23</v>
          </cell>
        </row>
        <row r="1546">
          <cell r="A1546" t="str">
            <v>SMART W CUSTOM</v>
          </cell>
          <cell r="B1546">
            <v>0</v>
          </cell>
        </row>
        <row r="1547">
          <cell r="A1547" t="str">
            <v>SMART W ORANGE</v>
          </cell>
          <cell r="B1547">
            <v>0</v>
          </cell>
        </row>
        <row r="1548">
          <cell r="A1548" t="str">
            <v>SMART W ORANGE/WHITE</v>
          </cell>
          <cell r="B1548">
            <v>5</v>
          </cell>
        </row>
        <row r="1549">
          <cell r="A1549" t="str">
            <v>SMART W RED</v>
          </cell>
          <cell r="B1549">
            <v>26</v>
          </cell>
        </row>
        <row r="1550">
          <cell r="A1550" t="str">
            <v>SOFA ASO DS BLACK SO7</v>
          </cell>
          <cell r="B1550">
            <v>5</v>
          </cell>
        </row>
        <row r="1551">
          <cell r="A1551" t="str">
            <v>SOFA ASO DS P HITAM HITAM</v>
          </cell>
          <cell r="B1551">
            <v>0</v>
          </cell>
        </row>
        <row r="1552">
          <cell r="A1552" t="str">
            <v>SOFA ASO DS RED SO3</v>
          </cell>
          <cell r="B1552">
            <v>1</v>
          </cell>
        </row>
        <row r="1553">
          <cell r="A1553" t="str">
            <v>SOFA ASO SS BLACK SO7</v>
          </cell>
          <cell r="B1553">
            <v>24</v>
          </cell>
        </row>
        <row r="1554">
          <cell r="A1554" t="str">
            <v>SOFA ASO SS RED SO3</v>
          </cell>
          <cell r="B1554">
            <v>7</v>
          </cell>
        </row>
        <row r="1555">
          <cell r="A1555" t="str">
            <v>SOFA FUJI DS BLACK SO7</v>
          </cell>
          <cell r="B1555">
            <v>34</v>
          </cell>
        </row>
        <row r="1556">
          <cell r="A1556" t="str">
            <v>SOFA FUJI DS P SILVER HITAM</v>
          </cell>
          <cell r="B1556">
            <v>0</v>
          </cell>
        </row>
        <row r="1557">
          <cell r="A1557" t="str">
            <v>SOFA FUJI DS P SILVER PUTIH</v>
          </cell>
          <cell r="B1557">
            <v>0</v>
          </cell>
        </row>
        <row r="1558">
          <cell r="A1558" t="str">
            <v>SOFA FUJI DS RED SO3</v>
          </cell>
          <cell r="B1558">
            <v>25</v>
          </cell>
        </row>
        <row r="1559">
          <cell r="A1559" t="str">
            <v>SOFA FUJI DS WHITE SO10</v>
          </cell>
          <cell r="B1559">
            <v>18</v>
          </cell>
        </row>
        <row r="1560">
          <cell r="A1560" t="str">
            <v>SOFA FUJI SS BLACK SO7</v>
          </cell>
          <cell r="B1560">
            <v>10</v>
          </cell>
        </row>
        <row r="1561">
          <cell r="A1561" t="str">
            <v>SOFA FUJI SS RED SO3</v>
          </cell>
          <cell r="B1561">
            <v>2</v>
          </cell>
        </row>
        <row r="1562">
          <cell r="A1562" t="str">
            <v>SOFA FUJI SS WHITE SO10</v>
          </cell>
          <cell r="B1562">
            <v>29</v>
          </cell>
        </row>
        <row r="1563">
          <cell r="A1563" t="str">
            <v>SOHO 7012 CUSTOM</v>
          </cell>
          <cell r="B1563">
            <v>0</v>
          </cell>
        </row>
        <row r="1564">
          <cell r="A1564" t="str">
            <v>SOHO S 7070 MAPLE</v>
          </cell>
          <cell r="B1564">
            <v>0</v>
          </cell>
        </row>
        <row r="1565">
          <cell r="A1565" t="str">
            <v>SOHO S 7090 MAPLE</v>
          </cell>
          <cell r="B1565">
            <v>0</v>
          </cell>
        </row>
        <row r="1566">
          <cell r="A1566" t="str">
            <v>SOHO T - 7012 TANPA LUBANG GREY</v>
          </cell>
          <cell r="B1566">
            <v>0</v>
          </cell>
        </row>
        <row r="1567">
          <cell r="A1567" t="str">
            <v>SOHO T - 7012 TANPA LUBANG MAPLE</v>
          </cell>
          <cell r="B1567">
            <v>12</v>
          </cell>
        </row>
        <row r="1568">
          <cell r="A1568" t="str">
            <v>SOHO T - 7014 TANPA LUBANG GREY</v>
          </cell>
          <cell r="B1568">
            <v>0</v>
          </cell>
        </row>
        <row r="1569">
          <cell r="A1569" t="str">
            <v>SOHO T - 7014 TANPA LUBANG MAPLE</v>
          </cell>
          <cell r="B1569">
            <v>0</v>
          </cell>
        </row>
        <row r="1570">
          <cell r="A1570" t="str">
            <v>SOHO T 5512 BLUE MAPLE</v>
          </cell>
          <cell r="B1570">
            <v>1</v>
          </cell>
        </row>
        <row r="1571">
          <cell r="A1571" t="str">
            <v>SOHO T 5512 SILVER MAPLE</v>
          </cell>
          <cell r="B1571">
            <v>3</v>
          </cell>
        </row>
        <row r="1572">
          <cell r="A1572" t="str">
            <v>SOHO T 5512 YELLOW MAPLE</v>
          </cell>
          <cell r="B1572">
            <v>0</v>
          </cell>
        </row>
        <row r="1573">
          <cell r="A1573" t="str">
            <v>SOHO T- 7012 SILVER TABLE GREY</v>
          </cell>
          <cell r="B1573">
            <v>4</v>
          </cell>
        </row>
        <row r="1574">
          <cell r="A1574" t="str">
            <v>SOHO T- 7012 SILVER TABLE MAPLE</v>
          </cell>
          <cell r="B1574">
            <v>0</v>
          </cell>
        </row>
        <row r="1575">
          <cell r="A1575" t="str">
            <v>SOHO T 7014 L SILVER GREY</v>
          </cell>
          <cell r="B1575">
            <v>0</v>
          </cell>
        </row>
        <row r="1576">
          <cell r="A1576" t="str">
            <v>SOHO T 7014 L SILVER MAPLE</v>
          </cell>
          <cell r="B1576">
            <v>7</v>
          </cell>
        </row>
        <row r="1577">
          <cell r="A1577" t="str">
            <v>SOHO T 7014 R SILVER GREY SILVER GREY</v>
          </cell>
          <cell r="B1577">
            <v>0</v>
          </cell>
        </row>
        <row r="1578">
          <cell r="A1578" t="str">
            <v>SOHO T 7014 R SILVER MAPLE</v>
          </cell>
          <cell r="B1578">
            <v>17</v>
          </cell>
        </row>
        <row r="1579">
          <cell r="A1579" t="str">
            <v>SOHO T 7014 SILVER GREY</v>
          </cell>
          <cell r="B1579">
            <v>12</v>
          </cell>
        </row>
        <row r="1580">
          <cell r="A1580" t="str">
            <v>SOHO T 7014 SILVER MAPLE</v>
          </cell>
          <cell r="B1580">
            <v>0</v>
          </cell>
        </row>
        <row r="1581">
          <cell r="A1581" t="str">
            <v>SOHO T 7575 IVORY GREY</v>
          </cell>
          <cell r="B1581">
            <v>0</v>
          </cell>
        </row>
        <row r="1582">
          <cell r="A1582" t="str">
            <v>SOHO T 7575 IVORY MAPLE</v>
          </cell>
          <cell r="B1582">
            <v>18</v>
          </cell>
        </row>
        <row r="1583">
          <cell r="A1583" t="str">
            <v>SOHO T 7575 P. SILVER - GREY</v>
          </cell>
          <cell r="B1583">
            <v>0</v>
          </cell>
        </row>
        <row r="1584">
          <cell r="A1584" t="str">
            <v>SOLUC DA F/B/S : GREY / BLACK / BLACK</v>
          </cell>
          <cell r="B1584">
            <v>0</v>
          </cell>
        </row>
        <row r="1585">
          <cell r="A1585" t="str">
            <v>SOLUC DA F/B/S : GREY / BLACK / BLUE</v>
          </cell>
          <cell r="B1585">
            <v>11</v>
          </cell>
        </row>
        <row r="1586">
          <cell r="A1586" t="str">
            <v>SOLUC DA F/B/S : GREY / BLACK / GREEN</v>
          </cell>
          <cell r="B1586">
            <v>11</v>
          </cell>
        </row>
        <row r="1587">
          <cell r="A1587" t="str">
            <v>SOLUC DA F/B/S : GREY / BLACK / ORANGE</v>
          </cell>
          <cell r="B1587">
            <v>2</v>
          </cell>
        </row>
        <row r="1588">
          <cell r="A1588" t="str">
            <v>SOLUC DA F/B/S : GREY / BLACK / RED</v>
          </cell>
          <cell r="B1588">
            <v>8</v>
          </cell>
        </row>
        <row r="1589">
          <cell r="A1589" t="str">
            <v>SOLVIA BLACK</v>
          </cell>
          <cell r="B1589">
            <v>0</v>
          </cell>
        </row>
        <row r="1590">
          <cell r="A1590" t="str">
            <v>SOLVIA BLUE</v>
          </cell>
          <cell r="B1590">
            <v>0</v>
          </cell>
        </row>
        <row r="1591">
          <cell r="A1591" t="str">
            <v>SOLVIA RED</v>
          </cell>
          <cell r="B1591">
            <v>3</v>
          </cell>
        </row>
        <row r="1592">
          <cell r="A1592" t="str">
            <v>SPECTA BLACK</v>
          </cell>
          <cell r="B1592">
            <v>0</v>
          </cell>
        </row>
        <row r="1593">
          <cell r="A1593" t="str">
            <v>SPECTA ORANGE</v>
          </cell>
          <cell r="B1593">
            <v>1</v>
          </cell>
        </row>
        <row r="1594">
          <cell r="A1594" t="str">
            <v>SQUARE 35 BATIK GARUTAN (40 X 40 X 3.5)</v>
          </cell>
          <cell r="B1594">
            <v>0</v>
          </cell>
        </row>
        <row r="1595">
          <cell r="A1595" t="str">
            <v>SQUARE 35 BATIK MEGA MENDUNG (40 X 40 X 3.5)</v>
          </cell>
          <cell r="B1595">
            <v>0</v>
          </cell>
        </row>
        <row r="1596">
          <cell r="A1596" t="str">
            <v>SQUARE 35 BATIK PEKALONGAN (40 X 40 X 3.5)</v>
          </cell>
          <cell r="B1596">
            <v>0</v>
          </cell>
        </row>
        <row r="1597">
          <cell r="A1597" t="str">
            <v>SQUARE 35 BATIK SOLO (40 X 40 X 3.5)</v>
          </cell>
          <cell r="B1597">
            <v>0</v>
          </cell>
        </row>
        <row r="1598">
          <cell r="A1598" t="str">
            <v>SQUARE 35 BATIK TENUN (40 X 40 X 3.5)</v>
          </cell>
          <cell r="B1598">
            <v>0</v>
          </cell>
        </row>
        <row r="1599">
          <cell r="A1599" t="str">
            <v>SQUARE 35 BLUE ( 40 X 40 X 3.5 )</v>
          </cell>
          <cell r="B1599">
            <v>0</v>
          </cell>
        </row>
        <row r="1600">
          <cell r="A1600" t="str">
            <v>SQUARE 35 GREEN (4O X 40 X 3.5)</v>
          </cell>
          <cell r="B1600">
            <v>0</v>
          </cell>
        </row>
        <row r="1601">
          <cell r="A1601" t="str">
            <v>SQUARE 35 GREY ( 40 X 40 X 3.5 )</v>
          </cell>
          <cell r="B1601">
            <v>0</v>
          </cell>
        </row>
        <row r="1602">
          <cell r="A1602" t="str">
            <v>SQUARE 35 NAVY ( 40 X 40 X 3.5 )</v>
          </cell>
          <cell r="B1602">
            <v>0</v>
          </cell>
        </row>
        <row r="1603">
          <cell r="A1603" t="str">
            <v>SQUARE 35 PINK (4O X 40 X 3.5)</v>
          </cell>
          <cell r="B1603">
            <v>0</v>
          </cell>
        </row>
        <row r="1604">
          <cell r="A1604" t="str">
            <v>SQUARE 35 YELLOW ( 40 X 40 X 3.5 )</v>
          </cell>
          <cell r="B1604">
            <v>0</v>
          </cell>
        </row>
        <row r="1605">
          <cell r="A1605" t="str">
            <v>STALIA (RAK SEPATU) MAHOGANI</v>
          </cell>
          <cell r="B1605">
            <v>2</v>
          </cell>
        </row>
        <row r="1606">
          <cell r="A1606" t="str">
            <v>SUPERIOR CUSTOM</v>
          </cell>
          <cell r="B1606">
            <v>0</v>
          </cell>
        </row>
        <row r="1607">
          <cell r="A1607" t="str">
            <v>SUPERIOR GREEN</v>
          </cell>
          <cell r="B1607">
            <v>0</v>
          </cell>
        </row>
        <row r="1608">
          <cell r="A1608" t="str">
            <v>SUPERIOR RED S/B : RED / RED</v>
          </cell>
          <cell r="B1608">
            <v>0</v>
          </cell>
        </row>
        <row r="1609">
          <cell r="A1609" t="str">
            <v>SUPERIOR S/B : BLACK / BLACK</v>
          </cell>
          <cell r="B1609">
            <v>0</v>
          </cell>
        </row>
        <row r="1610">
          <cell r="A1610" t="str">
            <v>SUPERIOR S/B : BLUE / BLUE</v>
          </cell>
          <cell r="B1610">
            <v>0</v>
          </cell>
        </row>
        <row r="1611">
          <cell r="A1611" t="str">
            <v>T1010 P GREY GREY</v>
          </cell>
          <cell r="B1611">
            <v>21</v>
          </cell>
        </row>
        <row r="1612">
          <cell r="A1612" t="str">
            <v>T1010 P IVORY MAPLE</v>
          </cell>
          <cell r="B1612">
            <v>103</v>
          </cell>
        </row>
        <row r="1613">
          <cell r="A1613" t="str">
            <v>T5512 P IVORY MAPLE</v>
          </cell>
          <cell r="B1613">
            <v>12</v>
          </cell>
        </row>
        <row r="1614">
          <cell r="A1614" t="str">
            <v>T5512 P SILVER COSTUM</v>
          </cell>
          <cell r="B1614">
            <v>0</v>
          </cell>
        </row>
        <row r="1615">
          <cell r="A1615" t="str">
            <v>T6012 P BLACK KOTATSU BROWN</v>
          </cell>
          <cell r="B1615">
            <v>0</v>
          </cell>
        </row>
        <row r="1616">
          <cell r="A1616" t="str">
            <v>T6012 P GREY KOTATSU BROWN</v>
          </cell>
          <cell r="B1616">
            <v>20</v>
          </cell>
        </row>
        <row r="1617">
          <cell r="A1617" t="str">
            <v>T7575 P GREY GREY</v>
          </cell>
          <cell r="B1617">
            <v>1</v>
          </cell>
        </row>
        <row r="1618">
          <cell r="A1618" t="str">
            <v>TABLE TOP 1200 X 685</v>
          </cell>
          <cell r="B1618">
            <v>0</v>
          </cell>
        </row>
        <row r="1619">
          <cell r="A1619" t="str">
            <v>TABLE TOP 1400 X 687.5</v>
          </cell>
          <cell r="B1619">
            <v>0</v>
          </cell>
        </row>
        <row r="1620">
          <cell r="A1620" t="str">
            <v>TABLE TOP 2400 X 687</v>
          </cell>
          <cell r="B1620">
            <v>0</v>
          </cell>
        </row>
        <row r="1621">
          <cell r="A1621" t="str">
            <v>TABLE TOP GREAT M 1224 (PB 25MM. LAPIS PVC SHEET EX TACO</v>
          </cell>
          <cell r="B1621">
            <v>1</v>
          </cell>
        </row>
        <row r="1622">
          <cell r="A1622" t="str">
            <v>TARO O P GOLD BLACK D7</v>
          </cell>
          <cell r="B1622">
            <v>0</v>
          </cell>
        </row>
        <row r="1623">
          <cell r="A1623" t="str">
            <v>TARO O P GOLD BLUE D1</v>
          </cell>
          <cell r="B1623">
            <v>0</v>
          </cell>
        </row>
        <row r="1624">
          <cell r="A1624" t="str">
            <v>TARO O P SILVER RED N3</v>
          </cell>
          <cell r="B1624">
            <v>6</v>
          </cell>
        </row>
        <row r="1625">
          <cell r="A1625" t="str">
            <v>TARO S GOLD GREEN L6 BORDIR</v>
          </cell>
          <cell r="B1625">
            <v>0</v>
          </cell>
        </row>
        <row r="1626">
          <cell r="A1626" t="str">
            <v>TARO S P CREAM GREEN D6</v>
          </cell>
          <cell r="B1626">
            <v>0</v>
          </cell>
        </row>
        <row r="1627">
          <cell r="A1627" t="str">
            <v>TARO S P GOLD BLACK D7</v>
          </cell>
          <cell r="B1627">
            <v>0</v>
          </cell>
        </row>
        <row r="1628">
          <cell r="A1628" t="str">
            <v>TARO S P GOLD BLUE D1</v>
          </cell>
          <cell r="B1628">
            <v>9</v>
          </cell>
        </row>
        <row r="1629">
          <cell r="A1629" t="str">
            <v>TARO S P GOLD BLUE L1</v>
          </cell>
          <cell r="B1629">
            <v>0</v>
          </cell>
        </row>
        <row r="1630">
          <cell r="A1630" t="str">
            <v>TARO S P GOLD BROWN N4</v>
          </cell>
          <cell r="B1630">
            <v>0</v>
          </cell>
        </row>
        <row r="1631">
          <cell r="A1631" t="str">
            <v>TARO S P GOLD CREAM N5</v>
          </cell>
          <cell r="B1631">
            <v>4</v>
          </cell>
        </row>
        <row r="1632">
          <cell r="A1632" t="str">
            <v>TARO S P GOLD GREEN D6</v>
          </cell>
          <cell r="B1632">
            <v>1</v>
          </cell>
        </row>
        <row r="1633">
          <cell r="A1633" t="str">
            <v>TARO S P GOLD OZON 051</v>
          </cell>
          <cell r="B1633">
            <v>0</v>
          </cell>
        </row>
        <row r="1634">
          <cell r="A1634" t="str">
            <v>TARO S P GOLD RED D3</v>
          </cell>
          <cell r="B1634">
            <v>9</v>
          </cell>
        </row>
        <row r="1635">
          <cell r="A1635" t="str">
            <v>TARO S P GOLD RED D3 BORDIR</v>
          </cell>
          <cell r="B1635">
            <v>0</v>
          </cell>
        </row>
        <row r="1636">
          <cell r="A1636" t="str">
            <v>TARO S P GOLD RED N3</v>
          </cell>
          <cell r="B1636">
            <v>4</v>
          </cell>
        </row>
        <row r="1637">
          <cell r="A1637" t="str">
            <v>TARO S P GOLD VANITY BLUE</v>
          </cell>
          <cell r="B1637">
            <v>0</v>
          </cell>
        </row>
        <row r="1638">
          <cell r="A1638" t="str">
            <v>TARO S P GOLD VANITY BROWN</v>
          </cell>
          <cell r="B1638">
            <v>0</v>
          </cell>
        </row>
        <row r="1639">
          <cell r="A1639" t="str">
            <v>TARO S P GOLD VANITY CREAM</v>
          </cell>
          <cell r="B1639">
            <v>0</v>
          </cell>
        </row>
        <row r="1640">
          <cell r="A1640" t="str">
            <v>TARO S P GOLD VANITY RED</v>
          </cell>
          <cell r="B1640">
            <v>0</v>
          </cell>
        </row>
        <row r="1641">
          <cell r="A1641" t="str">
            <v>TARO S P MILKY GREEN D6</v>
          </cell>
          <cell r="B1641">
            <v>0</v>
          </cell>
        </row>
        <row r="1642">
          <cell r="A1642" t="str">
            <v>TARO S P SILVER BLACK D7</v>
          </cell>
          <cell r="B1642">
            <v>0</v>
          </cell>
        </row>
        <row r="1643">
          <cell r="A1643" t="str">
            <v>TARO S P SILVER BLACK L7</v>
          </cell>
          <cell r="B1643">
            <v>0</v>
          </cell>
        </row>
        <row r="1644">
          <cell r="A1644" t="str">
            <v>TARO S P SILVER BLACK L7 BORDIR</v>
          </cell>
          <cell r="B1644">
            <v>0</v>
          </cell>
        </row>
        <row r="1645">
          <cell r="A1645" t="str">
            <v>TARO S P SILVER BLUE D1</v>
          </cell>
          <cell r="B1645">
            <v>8</v>
          </cell>
        </row>
        <row r="1646">
          <cell r="A1646" t="str">
            <v>TARO S P SILVER BLUE L1</v>
          </cell>
          <cell r="B1646">
            <v>0</v>
          </cell>
        </row>
        <row r="1647">
          <cell r="A1647" t="str">
            <v>TARO S P SILVER BLUE O1</v>
          </cell>
          <cell r="B1647">
            <v>0</v>
          </cell>
        </row>
        <row r="1648">
          <cell r="A1648" t="str">
            <v>TARO S P SILVER BROWN N4</v>
          </cell>
          <cell r="B1648">
            <v>0</v>
          </cell>
        </row>
        <row r="1649">
          <cell r="A1649" t="str">
            <v>TARO S P SILVER GREEN D6</v>
          </cell>
          <cell r="B1649">
            <v>0</v>
          </cell>
        </row>
        <row r="1650">
          <cell r="A1650" t="str">
            <v>TARO S P SILVER GREEN L6</v>
          </cell>
          <cell r="B1650">
            <v>0</v>
          </cell>
        </row>
        <row r="1651">
          <cell r="A1651" t="str">
            <v>TARO S P SILVER GREY L2</v>
          </cell>
          <cell r="B1651">
            <v>0</v>
          </cell>
        </row>
        <row r="1652">
          <cell r="A1652" t="str">
            <v>TARO S P SILVER NAVY BLUE TAURUS</v>
          </cell>
          <cell r="B1652">
            <v>0</v>
          </cell>
        </row>
        <row r="1653">
          <cell r="A1653" t="str">
            <v>TARO S P SILVER RED D3</v>
          </cell>
          <cell r="B1653">
            <v>0</v>
          </cell>
        </row>
        <row r="1654">
          <cell r="A1654" t="str">
            <v>TARO S P SILVER RED N3</v>
          </cell>
          <cell r="B1654">
            <v>1</v>
          </cell>
        </row>
        <row r="1655">
          <cell r="A1655" t="str">
            <v>TB 001</v>
          </cell>
          <cell r="B1655">
            <v>0</v>
          </cell>
        </row>
        <row r="1656">
          <cell r="A1656" t="str">
            <v>TB-002-P-BEIGE</v>
          </cell>
          <cell r="B1656">
            <v>19</v>
          </cell>
        </row>
        <row r="1657">
          <cell r="A1657" t="str">
            <v>TB-002-P-IVORY</v>
          </cell>
          <cell r="B1657">
            <v>0</v>
          </cell>
        </row>
        <row r="1658">
          <cell r="A1658" t="str">
            <v>TEATRO S 09 FABRIC BLUE</v>
          </cell>
          <cell r="B1658">
            <v>0</v>
          </cell>
        </row>
        <row r="1659">
          <cell r="A1659" t="str">
            <v>TEATRO S 09 FABRIC RED</v>
          </cell>
          <cell r="B1659">
            <v>168</v>
          </cell>
        </row>
        <row r="1660">
          <cell r="A1660" t="str">
            <v>TEATRO S 15 FABRIC BLUE</v>
          </cell>
          <cell r="B1660">
            <v>0</v>
          </cell>
        </row>
        <row r="1661">
          <cell r="A1661" t="str">
            <v>TEATRO S 15 FABRIC RED</v>
          </cell>
          <cell r="B1661">
            <v>0</v>
          </cell>
        </row>
        <row r="1662">
          <cell r="A1662" t="str">
            <v>TEATRO S-09 FABRIC TOSCA</v>
          </cell>
          <cell r="B1662">
            <v>0</v>
          </cell>
        </row>
        <row r="1663">
          <cell r="A1663" t="str">
            <v>TEATRO S11 2 SEATS</v>
          </cell>
          <cell r="B1663">
            <v>0</v>
          </cell>
        </row>
        <row r="1664">
          <cell r="A1664" t="str">
            <v>TEATRO S11 4 SEATS</v>
          </cell>
          <cell r="B1664">
            <v>0</v>
          </cell>
        </row>
        <row r="1665">
          <cell r="A1665" t="str">
            <v>TEATRO S-11 FABRIC BLUE</v>
          </cell>
          <cell r="B1665">
            <v>168</v>
          </cell>
        </row>
        <row r="1666">
          <cell r="A1666" t="str">
            <v>TEATRO S-11 FABRIC BROWN</v>
          </cell>
          <cell r="B1666">
            <v>0</v>
          </cell>
        </row>
        <row r="1667">
          <cell r="A1667" t="str">
            <v>TEATRO S-11 FABRIC GREY</v>
          </cell>
          <cell r="B1667">
            <v>0</v>
          </cell>
        </row>
        <row r="1668">
          <cell r="A1668" t="str">
            <v>TEATRO S11 WITH TABLE COVER BROWN ARM DARK BROWN</v>
          </cell>
          <cell r="B1668">
            <v>0</v>
          </cell>
        </row>
        <row r="1669">
          <cell r="A1669" t="str">
            <v>TKG - 02 - P - SILVER</v>
          </cell>
          <cell r="B1669">
            <v>1</v>
          </cell>
        </row>
        <row r="1670">
          <cell r="A1670" t="str">
            <v>TKG-02-P-SILVER</v>
          </cell>
          <cell r="B1670">
            <v>3</v>
          </cell>
        </row>
        <row r="1671">
          <cell r="A1671" t="str">
            <v>TKM 7014</v>
          </cell>
          <cell r="B1671">
            <v>0</v>
          </cell>
        </row>
        <row r="1672">
          <cell r="A1672" t="str">
            <v>TKM7012W P LIGHT GREY LIGHT GREY</v>
          </cell>
          <cell r="B1672">
            <v>0</v>
          </cell>
        </row>
        <row r="1673">
          <cell r="A1673" t="str">
            <v>TKM7014 P LIGHT GREY LIGHT GREY</v>
          </cell>
          <cell r="B1673">
            <v>0</v>
          </cell>
        </row>
        <row r="1674">
          <cell r="A1674" t="str">
            <v>TOP KD - 2250 X 600</v>
          </cell>
          <cell r="B1674">
            <v>0</v>
          </cell>
        </row>
        <row r="1675">
          <cell r="A1675" t="str">
            <v>TOP KD 15x900x450 (AICA AS 14015 CS98) (SOJITZ)</v>
          </cell>
          <cell r="B1675">
            <v>0</v>
          </cell>
        </row>
        <row r="1676">
          <cell r="A1676" t="str">
            <v>TOP KD 900 x 450 (AS-14108 CT98)</v>
          </cell>
          <cell r="B1676">
            <v>0</v>
          </cell>
        </row>
        <row r="1677">
          <cell r="A1677" t="str">
            <v>TOP KD 900 x 450 (TAS-13009 CT74)</v>
          </cell>
          <cell r="B1677">
            <v>0</v>
          </cell>
        </row>
        <row r="1678">
          <cell r="A1678" t="str">
            <v>TOP KD 900 x 450 (TAS-14094 CT98)</v>
          </cell>
          <cell r="B1678">
            <v>0</v>
          </cell>
        </row>
        <row r="1679">
          <cell r="A1679" t="str">
            <v>TOPPER MATTRESS CUSTOM 150 X 90 X 3.5 WHITE</v>
          </cell>
          <cell r="B1679">
            <v>1</v>
          </cell>
        </row>
        <row r="1680">
          <cell r="A1680" t="str">
            <v>TOPPER MATTRESS CUSTOM 180 X 70 X 3.5 WHITE</v>
          </cell>
          <cell r="B1680">
            <v>1</v>
          </cell>
        </row>
        <row r="1681">
          <cell r="A1681" t="str">
            <v>TOPPER MATTRESS CUSTOM 1920 X 840 X 50 WHITE</v>
          </cell>
          <cell r="B1681">
            <v>0</v>
          </cell>
        </row>
        <row r="1682">
          <cell r="A1682" t="str">
            <v>TOPPER MATTRESS CUSTOM 200 X 100 X 50 WHITE</v>
          </cell>
          <cell r="B1682">
            <v>0</v>
          </cell>
        </row>
        <row r="1683">
          <cell r="A1683" t="str">
            <v>TOPPER MATTRESS CUSTOM 2000 X 900 X 35 WHITE</v>
          </cell>
          <cell r="B1683">
            <v>0</v>
          </cell>
        </row>
        <row r="1684">
          <cell r="A1684" t="str">
            <v>TRAVELMAT 200 X 70 X 3.5 WHITE</v>
          </cell>
          <cell r="B1684">
            <v>0</v>
          </cell>
        </row>
        <row r="1685">
          <cell r="A1685" t="str">
            <v>TRAVLER BLACK</v>
          </cell>
          <cell r="B1685">
            <v>0</v>
          </cell>
        </row>
        <row r="1686">
          <cell r="A1686" t="str">
            <v>TRAVLER RED</v>
          </cell>
          <cell r="B1686">
            <v>4</v>
          </cell>
        </row>
        <row r="1687">
          <cell r="A1687" t="str">
            <v>TU 6012 HIGH P BLACK DARK BROWN</v>
          </cell>
          <cell r="B1687">
            <v>0</v>
          </cell>
        </row>
        <row r="1688">
          <cell r="A1688" t="str">
            <v>TU 6012 LOW P BLACK DARK BROWN</v>
          </cell>
          <cell r="B1688">
            <v>0</v>
          </cell>
        </row>
        <row r="1689">
          <cell r="A1689" t="str">
            <v>TU 6012 LOW P GREY DARK BROWN</v>
          </cell>
          <cell r="B1689">
            <v>1</v>
          </cell>
        </row>
        <row r="1690">
          <cell r="A1690" t="str">
            <v>TU 7014 P BLACK DARK BROWN</v>
          </cell>
          <cell r="B1690">
            <v>7</v>
          </cell>
        </row>
        <row r="1691">
          <cell r="A1691" t="str">
            <v>TU 7014 P SILVER DARK BROWN</v>
          </cell>
          <cell r="B1691">
            <v>0</v>
          </cell>
        </row>
        <row r="1692">
          <cell r="A1692" t="str">
            <v>TU 7575 P BLACK DARK BROWN</v>
          </cell>
          <cell r="B1692">
            <v>18</v>
          </cell>
        </row>
        <row r="1693">
          <cell r="A1693" t="str">
            <v>TV BOARD-P-BLACK-BLACK</v>
          </cell>
          <cell r="B1693">
            <v>0</v>
          </cell>
        </row>
        <row r="1694">
          <cell r="A1694" t="str">
            <v>UFFICIO CD SONOMA</v>
          </cell>
          <cell r="B1694">
            <v>0</v>
          </cell>
        </row>
        <row r="1695">
          <cell r="A1695" t="str">
            <v>UFFICIO MAHOGANI</v>
          </cell>
          <cell r="B1695">
            <v>0</v>
          </cell>
        </row>
        <row r="1696">
          <cell r="A1696" t="str">
            <v>UFFICIO SONOMA</v>
          </cell>
          <cell r="B1696">
            <v>0</v>
          </cell>
        </row>
        <row r="1697">
          <cell r="A1697" t="str">
            <v>UFFICIO SONOMA CUSTOM</v>
          </cell>
          <cell r="B1697">
            <v>0</v>
          </cell>
        </row>
        <row r="1698">
          <cell r="A1698" t="str">
            <v>UNICHAIR HIGH-P-IVORY</v>
          </cell>
          <cell r="B1698">
            <v>23</v>
          </cell>
        </row>
        <row r="1699">
          <cell r="A1699" t="str">
            <v>UNICHAIR LOW-P-IVORY</v>
          </cell>
          <cell r="B1699">
            <v>0</v>
          </cell>
        </row>
        <row r="1700">
          <cell r="A1700" t="str">
            <v>UNIDESK HIGH-P-IVORY</v>
          </cell>
          <cell r="B1700">
            <v>5</v>
          </cell>
        </row>
        <row r="1701">
          <cell r="A1701" t="str">
            <v>UNIDESK LOW-P-IVORY</v>
          </cell>
          <cell r="B1701">
            <v>1</v>
          </cell>
        </row>
        <row r="1702">
          <cell r="A1702" t="str">
            <v>VISIO BLACK</v>
          </cell>
          <cell r="B1702">
            <v>0</v>
          </cell>
        </row>
        <row r="1703">
          <cell r="A1703" t="str">
            <v>VISION 1 (RAK TV) MAHOGANI</v>
          </cell>
          <cell r="B1703">
            <v>0</v>
          </cell>
        </row>
        <row r="1704">
          <cell r="A1704" t="str">
            <v>VISION 1 (RAK TV) SONOMA OAK</v>
          </cell>
          <cell r="B1704">
            <v>0</v>
          </cell>
        </row>
        <row r="1705">
          <cell r="A1705" t="str">
            <v>VISTA N BLACK L7</v>
          </cell>
          <cell r="B1705">
            <v>3</v>
          </cell>
        </row>
        <row r="1706">
          <cell r="A1706" t="str">
            <v>VISTA N BLACK L7 ( EX )</v>
          </cell>
          <cell r="B1706">
            <v>0</v>
          </cell>
        </row>
        <row r="1707">
          <cell r="A1707" t="str">
            <v>VISTA N BLACK O7</v>
          </cell>
          <cell r="B1707">
            <v>43</v>
          </cell>
        </row>
        <row r="1708">
          <cell r="A1708" t="str">
            <v>VISTA N BLUE L1</v>
          </cell>
          <cell r="B1708">
            <v>133</v>
          </cell>
        </row>
        <row r="1709">
          <cell r="A1709" t="str">
            <v>VISTA N BLUE L1 BORDIR</v>
          </cell>
          <cell r="B1709">
            <v>0</v>
          </cell>
        </row>
        <row r="1710">
          <cell r="A1710" t="str">
            <v>VISTA N BLUE O1</v>
          </cell>
          <cell r="B1710">
            <v>28</v>
          </cell>
        </row>
        <row r="1711">
          <cell r="A1711" t="str">
            <v>VISTA N BROWN N4</v>
          </cell>
          <cell r="B1711">
            <v>6</v>
          </cell>
        </row>
        <row r="1712">
          <cell r="A1712" t="str">
            <v>VISTA N BROWN OZON 051</v>
          </cell>
          <cell r="B1712">
            <v>0</v>
          </cell>
        </row>
        <row r="1713">
          <cell r="A1713" t="str">
            <v>VISTA N BROWN TAURUS</v>
          </cell>
          <cell r="B1713">
            <v>0</v>
          </cell>
        </row>
        <row r="1714">
          <cell r="A1714" t="str">
            <v>VISTA N CREAM N5</v>
          </cell>
          <cell r="B1714">
            <v>20</v>
          </cell>
        </row>
        <row r="1715">
          <cell r="A1715" t="str">
            <v>VISTA N GREEN AMZ</v>
          </cell>
          <cell r="B1715">
            <v>0</v>
          </cell>
        </row>
        <row r="1716">
          <cell r="A1716" t="str">
            <v>VISTA N GREEN L6</v>
          </cell>
          <cell r="B1716">
            <v>53</v>
          </cell>
        </row>
        <row r="1717">
          <cell r="A1717" t="str">
            <v>VISTA N GREEN O6</v>
          </cell>
          <cell r="B1717">
            <v>0</v>
          </cell>
        </row>
        <row r="1718">
          <cell r="A1718" t="str">
            <v>VISTA N GREY L2</v>
          </cell>
          <cell r="B1718">
            <v>11</v>
          </cell>
        </row>
        <row r="1719">
          <cell r="A1719" t="str">
            <v>VISTA N GREY L2 ( EX )</v>
          </cell>
          <cell r="B1719">
            <v>0</v>
          </cell>
        </row>
        <row r="1720">
          <cell r="A1720" t="str">
            <v>VISTA N GREY O2</v>
          </cell>
          <cell r="B1720">
            <v>0</v>
          </cell>
        </row>
        <row r="1721">
          <cell r="A1721" t="str">
            <v>VISTA N ORANGE L12</v>
          </cell>
          <cell r="B1721">
            <v>0</v>
          </cell>
        </row>
        <row r="1722">
          <cell r="A1722" t="str">
            <v>VISTA N RED N3</v>
          </cell>
          <cell r="B1722">
            <v>1</v>
          </cell>
        </row>
        <row r="1723">
          <cell r="A1723" t="str">
            <v>VISTA P BLACK BLACK L7</v>
          </cell>
          <cell r="B1723">
            <v>2</v>
          </cell>
        </row>
        <row r="1724">
          <cell r="A1724" t="str">
            <v>VISTA P BLACK BLACK O7</v>
          </cell>
          <cell r="B1724">
            <v>0</v>
          </cell>
        </row>
        <row r="1725">
          <cell r="A1725" t="str">
            <v>VISTA P BLACK BLUE L1</v>
          </cell>
          <cell r="B1725">
            <v>14</v>
          </cell>
        </row>
        <row r="1726">
          <cell r="A1726" t="str">
            <v>VISTA P BLACK BLUE O1</v>
          </cell>
          <cell r="B1726">
            <v>0</v>
          </cell>
        </row>
        <row r="1727">
          <cell r="A1727" t="str">
            <v>VISTA P BLACK BROWN N4</v>
          </cell>
          <cell r="B1727">
            <v>4</v>
          </cell>
        </row>
        <row r="1728">
          <cell r="A1728" t="str">
            <v>VISTA P BLACK CREAM N5</v>
          </cell>
          <cell r="B1728">
            <v>1</v>
          </cell>
        </row>
        <row r="1729">
          <cell r="A1729" t="str">
            <v>VISTA P BLACK RED N3</v>
          </cell>
          <cell r="B1729">
            <v>1</v>
          </cell>
        </row>
        <row r="1730">
          <cell r="A1730" t="str">
            <v>VISTA P IVORY BLACK O7</v>
          </cell>
          <cell r="B1730">
            <v>10</v>
          </cell>
        </row>
        <row r="1731">
          <cell r="A1731" t="str">
            <v>VISTA P SILVER BLUE L1</v>
          </cell>
          <cell r="B1731">
            <v>0</v>
          </cell>
        </row>
        <row r="1732">
          <cell r="A1732" t="str">
            <v>WAGON 6040 GREY</v>
          </cell>
          <cell r="B1732">
            <v>1</v>
          </cell>
        </row>
        <row r="1733">
          <cell r="A1733" t="str">
            <v>WAGON W-6040 MAPLE</v>
          </cell>
          <cell r="B1733">
            <v>0</v>
          </cell>
        </row>
        <row r="1734">
          <cell r="A1734" t="str">
            <v>WB-102 B (PART.NO : 3000003457)</v>
          </cell>
          <cell r="B1734">
            <v>120</v>
          </cell>
        </row>
        <row r="1735">
          <cell r="A1735" t="str">
            <v>WB-102 R (PART.NO : 3000003409)</v>
          </cell>
          <cell r="B1735">
            <v>76</v>
          </cell>
        </row>
        <row r="1736">
          <cell r="A1736" t="str">
            <v>WB-152 B (PART.NO : 3000003502)</v>
          </cell>
          <cell r="B1736">
            <v>67</v>
          </cell>
        </row>
        <row r="1737">
          <cell r="A1737" t="str">
            <v>WB-152 R (PART.NO : 3000000672)</v>
          </cell>
          <cell r="B1737">
            <v>22</v>
          </cell>
        </row>
        <row r="1738">
          <cell r="A1738" t="str">
            <v>WINNER BLACK</v>
          </cell>
          <cell r="B1738">
            <v>59</v>
          </cell>
        </row>
        <row r="1739">
          <cell r="A1739" t="str">
            <v>WINNER BLUE</v>
          </cell>
          <cell r="B1739">
            <v>1</v>
          </cell>
        </row>
        <row r="1740">
          <cell r="A1740" t="str">
            <v>WINNER RED</v>
          </cell>
          <cell r="B1740">
            <v>6</v>
          </cell>
        </row>
        <row r="1741">
          <cell r="A1741" t="str">
            <v>WKM 6040 P LIGHT GREY LIGHT GREY</v>
          </cell>
          <cell r="B1741">
            <v>0</v>
          </cell>
        </row>
        <row r="1742">
          <cell r="A1742" t="str">
            <v>WOOD SIDE PANEL 200W 200 X 25 X 1340 TH63WN</v>
          </cell>
          <cell r="B1742">
            <v>0</v>
          </cell>
        </row>
        <row r="1743">
          <cell r="A1743" t="str">
            <v>WOOD SIDE PANEL 200W 200 X 26 X 1340 TH849TM</v>
          </cell>
          <cell r="B1743">
            <v>0</v>
          </cell>
        </row>
        <row r="1744">
          <cell r="A1744" t="str">
            <v>WOOD SIDE PANEL 200W 200 X 26 X 1490 TH63WN</v>
          </cell>
          <cell r="B1744">
            <v>0</v>
          </cell>
        </row>
        <row r="1745">
          <cell r="A1745" t="str">
            <v>WOODEN STAGE FOR GONDOLA 899 X 623 X 125 TH63WN</v>
          </cell>
          <cell r="B1745">
            <v>0</v>
          </cell>
        </row>
        <row r="1746">
          <cell r="A1746" t="str">
            <v>WOODEN STAGE FOR GONDOLA 899 X 623 X 300 TH63WN</v>
          </cell>
          <cell r="B1746">
            <v>0</v>
          </cell>
        </row>
        <row r="1747">
          <cell r="A1747" t="str">
            <v>WOODEN STAGE FOR ROUND END 1270 X 635 X 125 TH63WN</v>
          </cell>
          <cell r="B1747">
            <v>0</v>
          </cell>
        </row>
        <row r="1748">
          <cell r="A1748" t="str">
            <v>WOODEN STAGE FOR ROUND END 1270 X 635 X 300 TH63WN</v>
          </cell>
          <cell r="B1748">
            <v>0</v>
          </cell>
        </row>
        <row r="1749">
          <cell r="A1749" t="str">
            <v>YAMATO AA BLACK EMBOSE</v>
          </cell>
          <cell r="B1749">
            <v>0</v>
          </cell>
        </row>
        <row r="1750">
          <cell r="A1750" t="str">
            <v>YAMATO AA N GREEN L6</v>
          </cell>
          <cell r="B1750">
            <v>0</v>
          </cell>
        </row>
        <row r="1751">
          <cell r="A1751" t="str">
            <v>YAMATO AA NIEHOFF N BLACK O7</v>
          </cell>
          <cell r="B1751">
            <v>0</v>
          </cell>
        </row>
        <row r="1752">
          <cell r="A1752" t="str">
            <v>YAMATO AA NIEHOFF N BLUE O1</v>
          </cell>
          <cell r="B1752">
            <v>0</v>
          </cell>
        </row>
        <row r="1753">
          <cell r="A1753" t="str">
            <v>YAMATO AA NIEHOFF N GREEN O6</v>
          </cell>
          <cell r="B1753">
            <v>0</v>
          </cell>
        </row>
        <row r="1754">
          <cell r="A1754" t="str">
            <v>YAMATO AA NIEHOFF N RED O3</v>
          </cell>
          <cell r="B1754">
            <v>0</v>
          </cell>
        </row>
        <row r="1755">
          <cell r="A1755" t="str">
            <v>YAMATO AA RED EMBOSE</v>
          </cell>
          <cell r="B1755">
            <v>0</v>
          </cell>
        </row>
        <row r="1756">
          <cell r="A1756" t="str">
            <v>YAMATO AA-N-BLACK PVC</v>
          </cell>
          <cell r="B1756">
            <v>1107</v>
          </cell>
        </row>
        <row r="1757">
          <cell r="A1757" t="str">
            <v>YAMATO AA-N-BLUE FLORA PVC</v>
          </cell>
          <cell r="B1757">
            <v>0</v>
          </cell>
        </row>
        <row r="1758">
          <cell r="A1758" t="str">
            <v>YAMATO AA-N-BLUE PVC</v>
          </cell>
          <cell r="B1758">
            <v>2</v>
          </cell>
        </row>
        <row r="1759">
          <cell r="A1759" t="str">
            <v>YAMATO AA-N-GREEN PVC</v>
          </cell>
          <cell r="B1759">
            <v>100</v>
          </cell>
        </row>
        <row r="1760">
          <cell r="A1760" t="str">
            <v>YAMATO AA-N-RED PVC</v>
          </cell>
          <cell r="B1760">
            <v>390</v>
          </cell>
        </row>
        <row r="1761">
          <cell r="A1761" t="str">
            <v>YAMATO HAA N BIRU FLORA</v>
          </cell>
          <cell r="B1761">
            <v>0</v>
          </cell>
        </row>
        <row r="1762">
          <cell r="A1762" t="str">
            <v>YAMATO HAA N BLACK CUSTOM</v>
          </cell>
          <cell r="B1762">
            <v>0</v>
          </cell>
        </row>
        <row r="1763">
          <cell r="A1763" t="str">
            <v>YAMATO HAA N RED CUSTOM</v>
          </cell>
          <cell r="B1763">
            <v>0</v>
          </cell>
        </row>
        <row r="1764">
          <cell r="A1764" t="str">
            <v>YAMATO HAA-N-BLACK PVC</v>
          </cell>
          <cell r="B1764">
            <v>725</v>
          </cell>
        </row>
        <row r="1765">
          <cell r="A1765" t="str">
            <v>YAMATO HAA-N-BLUE PVC</v>
          </cell>
          <cell r="B1765">
            <v>26</v>
          </cell>
        </row>
        <row r="1766">
          <cell r="A1766" t="str">
            <v>YAMATO HAA-N-GREEN PVC</v>
          </cell>
          <cell r="B1766">
            <v>7</v>
          </cell>
        </row>
        <row r="1767">
          <cell r="A1767" t="str">
            <v>YAMATO HAA-N-RED PVC</v>
          </cell>
          <cell r="B1767">
            <v>676</v>
          </cell>
        </row>
        <row r="1768">
          <cell r="A1768" t="str">
            <v>YAMATO HNN-N-BLACK EMBOS</v>
          </cell>
          <cell r="B1768">
            <v>0</v>
          </cell>
        </row>
        <row r="1769">
          <cell r="A1769" t="str">
            <v>YAMATO HNN-N-BLACK PVC</v>
          </cell>
          <cell r="B1769">
            <v>1319</v>
          </cell>
        </row>
        <row r="1770">
          <cell r="A1770" t="str">
            <v>YAMATO HNN-N-BLUE PVC</v>
          </cell>
          <cell r="B1770">
            <v>3</v>
          </cell>
        </row>
        <row r="1771">
          <cell r="A1771" t="str">
            <v>YAMATO HNN-N-GREEN PVC</v>
          </cell>
          <cell r="B1771">
            <v>10</v>
          </cell>
        </row>
        <row r="1772">
          <cell r="A1772" t="str">
            <v>YAMATO HNN-N-RED PVC</v>
          </cell>
          <cell r="B1772">
            <v>472</v>
          </cell>
        </row>
        <row r="1773">
          <cell r="A1773" t="str">
            <v>YAMATO MBD MEMO HITAM P HITAM HITAM</v>
          </cell>
          <cell r="B1773">
            <v>1</v>
          </cell>
        </row>
        <row r="1774">
          <cell r="A1774" t="str">
            <v>YAMATO MBD MEMO HITAM P HITAM HITAM UNPAK</v>
          </cell>
          <cell r="B1774">
            <v>64</v>
          </cell>
        </row>
        <row r="1775">
          <cell r="A1775" t="str">
            <v>YAMATO MBD MEMO KIRI P HITAM HITAM</v>
          </cell>
          <cell r="B1775">
            <v>8</v>
          </cell>
        </row>
        <row r="1776">
          <cell r="A1776" t="str">
            <v>YAMATO MBD P BLACK BLACK CUSTOM</v>
          </cell>
          <cell r="B1776">
            <v>1</v>
          </cell>
        </row>
        <row r="1777">
          <cell r="A1777" t="str">
            <v>YAMATO MBD P BLACK SEAT GREEN L6 BACK ORANGE L12</v>
          </cell>
          <cell r="B1777">
            <v>0</v>
          </cell>
        </row>
        <row r="1778">
          <cell r="A1778" t="str">
            <v>YAMATO MBD PLUS-P-BLACK-BLACK PVC</v>
          </cell>
          <cell r="B1778">
            <v>0</v>
          </cell>
        </row>
        <row r="1779">
          <cell r="A1779" t="str">
            <v>YAMATO MBD PLUS-P-BLACK-RED PVC</v>
          </cell>
          <cell r="B1779">
            <v>2</v>
          </cell>
        </row>
        <row r="1780">
          <cell r="A1780" t="str">
            <v>YAMATO MBD-P-BLACK-BLACK PVC</v>
          </cell>
          <cell r="B1780">
            <v>1060</v>
          </cell>
        </row>
        <row r="1781">
          <cell r="A1781" t="str">
            <v>YAMATO MBD-P-BLACK-BLUE PVC</v>
          </cell>
          <cell r="B1781">
            <v>50</v>
          </cell>
        </row>
        <row r="1782">
          <cell r="A1782" t="str">
            <v>YAMATO MBD-P-BLACK-GREEN PVC</v>
          </cell>
          <cell r="B1782">
            <v>2</v>
          </cell>
        </row>
        <row r="1783">
          <cell r="A1783" t="str">
            <v>YAMATO MBD-P-BLACK-GREEN W6</v>
          </cell>
          <cell r="B1783">
            <v>0</v>
          </cell>
        </row>
        <row r="1784">
          <cell r="A1784" t="str">
            <v>YAMATO MBD-P-BLACK-MEMO KIRI</v>
          </cell>
          <cell r="B1784">
            <v>0</v>
          </cell>
        </row>
        <row r="1785">
          <cell r="A1785" t="str">
            <v>YAMATO MBD-P-BLACK-RED PVC</v>
          </cell>
          <cell r="B1785">
            <v>0</v>
          </cell>
        </row>
        <row r="1786">
          <cell r="A1786" t="str">
            <v>YAMATO MBD-P-WHITE-WHITE</v>
          </cell>
          <cell r="B1786">
            <v>2</v>
          </cell>
        </row>
        <row r="1787">
          <cell r="A1787" t="str">
            <v>YAMATO MBDX-P-BLACK-GREEN L6 PVC</v>
          </cell>
          <cell r="B1787">
            <v>0</v>
          </cell>
        </row>
        <row r="1788">
          <cell r="A1788" t="str">
            <v>YAMATO MND BLUE PVC MEMO KIRI</v>
          </cell>
          <cell r="B1788">
            <v>0</v>
          </cell>
        </row>
        <row r="1789">
          <cell r="A1789" t="str">
            <v>YAMATO MND N BIRU EMBOSS CUSTOM</v>
          </cell>
          <cell r="B1789">
            <v>0</v>
          </cell>
        </row>
        <row r="1790">
          <cell r="A1790" t="str">
            <v>YAMATO MND N BLACK CUSTOM</v>
          </cell>
          <cell r="B1790">
            <v>0</v>
          </cell>
        </row>
        <row r="1791">
          <cell r="A1791" t="str">
            <v>YAMATO MND N BLACK L7</v>
          </cell>
          <cell r="B1791">
            <v>0</v>
          </cell>
        </row>
        <row r="1792">
          <cell r="A1792" t="str">
            <v>YAMATO MND N BLACK MEMO KIRI</v>
          </cell>
          <cell r="B1792">
            <v>0</v>
          </cell>
        </row>
        <row r="1793">
          <cell r="A1793" t="str">
            <v>YAMATO MND N GREEN FLORA</v>
          </cell>
          <cell r="B1793">
            <v>0</v>
          </cell>
        </row>
        <row r="1794">
          <cell r="A1794" t="str">
            <v>YAMATO MND N ORANGE AMZ</v>
          </cell>
          <cell r="B1794">
            <v>0</v>
          </cell>
        </row>
        <row r="1795">
          <cell r="A1795" t="str">
            <v>YAMATO MND N ORANGE AMZ MEMO KIRI</v>
          </cell>
          <cell r="B1795">
            <v>0</v>
          </cell>
        </row>
        <row r="1796">
          <cell r="A1796" t="str">
            <v>YAMATO MND PLUS-N-BLACK PVC</v>
          </cell>
          <cell r="B1796">
            <v>59</v>
          </cell>
        </row>
        <row r="1797">
          <cell r="A1797" t="str">
            <v>YAMATO MND PLUS-N-RED PVC</v>
          </cell>
          <cell r="B1797">
            <v>8</v>
          </cell>
        </row>
        <row r="1798">
          <cell r="A1798" t="str">
            <v>YAMATO MND-N-BLACK PVC</v>
          </cell>
          <cell r="B1798">
            <v>3733</v>
          </cell>
        </row>
        <row r="1799">
          <cell r="A1799" t="str">
            <v>YAMATO MND-N-BLUE FLORA</v>
          </cell>
          <cell r="B1799">
            <v>0</v>
          </cell>
        </row>
        <row r="1800">
          <cell r="A1800" t="str">
            <v>YAMATO MND-N-BLUE PVC</v>
          </cell>
          <cell r="B1800">
            <v>0</v>
          </cell>
        </row>
        <row r="1801">
          <cell r="A1801" t="str">
            <v>YAMATO MND-N-GREEN PVC</v>
          </cell>
          <cell r="B1801">
            <v>0</v>
          </cell>
        </row>
        <row r="1802">
          <cell r="A1802" t="str">
            <v>YAMATO MND-N-RED PVC</v>
          </cell>
          <cell r="B1802">
            <v>2</v>
          </cell>
        </row>
        <row r="1803">
          <cell r="A1803" t="str">
            <v>YAMATO NN BLACK EMBOS</v>
          </cell>
          <cell r="B1803">
            <v>0</v>
          </cell>
        </row>
        <row r="1804">
          <cell r="A1804" t="str">
            <v>YAMATO NN N YELLOW FLORA</v>
          </cell>
          <cell r="B1804">
            <v>0</v>
          </cell>
        </row>
        <row r="1805">
          <cell r="A1805" t="str">
            <v>YAMATO NN RED CUSTOM</v>
          </cell>
          <cell r="B1805">
            <v>0</v>
          </cell>
        </row>
        <row r="1806">
          <cell r="A1806" t="str">
            <v>YAMATO NN-N-BLACK PVC</v>
          </cell>
          <cell r="B1806">
            <v>1571</v>
          </cell>
        </row>
        <row r="1807">
          <cell r="A1807" t="str">
            <v>YAMATO NN-N-BLUE FLORA</v>
          </cell>
          <cell r="B1807">
            <v>5</v>
          </cell>
        </row>
        <row r="1808">
          <cell r="A1808" t="str">
            <v>YAMATO NN-N-BLUE PVC</v>
          </cell>
          <cell r="B1808">
            <v>50</v>
          </cell>
        </row>
        <row r="1809">
          <cell r="A1809" t="str">
            <v>YAMATO NN-N-GREEN PVC</v>
          </cell>
          <cell r="B1809">
            <v>0</v>
          </cell>
        </row>
        <row r="1810">
          <cell r="A1810" t="str">
            <v>YAMATO NN-N-RED PVC</v>
          </cell>
          <cell r="B1810">
            <v>410</v>
          </cell>
        </row>
        <row r="1811">
          <cell r="A1811" t="str">
            <v>YAMATO NP-N-BLACK CUSTOME</v>
          </cell>
          <cell r="B1811">
            <v>0</v>
          </cell>
        </row>
        <row r="1812">
          <cell r="A1812" t="str">
            <v>YAMATO NP-N-BLACK PUSKESAD</v>
          </cell>
          <cell r="B1812">
            <v>50</v>
          </cell>
        </row>
        <row r="1813">
          <cell r="A1813" t="str">
            <v>YAMATO NP-N-NP BLACK</v>
          </cell>
          <cell r="B1813">
            <v>1</v>
          </cell>
        </row>
        <row r="1814">
          <cell r="A1814" t="str">
            <v>YAMATO NP-N-NP RED</v>
          </cell>
          <cell r="B1814">
            <v>55</v>
          </cell>
        </row>
        <row r="1815">
          <cell r="A1815" t="str">
            <v>YASUKA SLIDING-N-BLACK PVC</v>
          </cell>
          <cell r="B1815">
            <v>17</v>
          </cell>
        </row>
        <row r="1816">
          <cell r="A1816" t="str">
            <v>YASUKA SLIDING-N-BLUE PVC</v>
          </cell>
          <cell r="B1816">
            <v>0</v>
          </cell>
        </row>
        <row r="1817">
          <cell r="A1817" t="str">
            <v>YASUKA SLIDING-N-GREEN PVC</v>
          </cell>
          <cell r="B1817">
            <v>0</v>
          </cell>
        </row>
        <row r="1818">
          <cell r="A1818" t="str">
            <v>YASUKA SLIDING-N-RED PVC</v>
          </cell>
          <cell r="B1818">
            <v>207</v>
          </cell>
        </row>
        <row r="1819">
          <cell r="A1819" t="str">
            <v>YUKI N WHEAT 180 BORDIR CUSTOME</v>
          </cell>
          <cell r="B1819">
            <v>0</v>
          </cell>
        </row>
        <row r="1820">
          <cell r="A1820" t="str">
            <v>YUKI P BLACK GREY Y2</v>
          </cell>
          <cell r="B1820">
            <v>0</v>
          </cell>
        </row>
        <row r="1821">
          <cell r="A1821" t="str">
            <v>YUKI P SILVER BLACK L7</v>
          </cell>
          <cell r="B1821">
            <v>0</v>
          </cell>
        </row>
        <row r="1822">
          <cell r="A1822" t="str">
            <v>YUKI P SILVER BLUE L1</v>
          </cell>
          <cell r="B1822">
            <v>0</v>
          </cell>
        </row>
        <row r="1823">
          <cell r="A1823" t="str">
            <v>YUKI P SILVER BLUE S1</v>
          </cell>
          <cell r="B1823">
            <v>0</v>
          </cell>
        </row>
        <row r="1824">
          <cell r="A1824" t="str">
            <v>YUKI P SILVER BLUEY1</v>
          </cell>
          <cell r="B1824">
            <v>0</v>
          </cell>
        </row>
        <row r="1825">
          <cell r="A1825" t="str">
            <v>YUKI P SILVER BROWN N4</v>
          </cell>
          <cell r="B1825">
            <v>5</v>
          </cell>
        </row>
        <row r="1826">
          <cell r="A1826" t="str">
            <v>YUKI P SILVER BROWN TAURUS</v>
          </cell>
          <cell r="B1826">
            <v>0</v>
          </cell>
        </row>
        <row r="1827">
          <cell r="A1827" t="str">
            <v>YUKI P SILVER CREAM O5</v>
          </cell>
          <cell r="B1827">
            <v>0</v>
          </cell>
        </row>
        <row r="1828">
          <cell r="A1828" t="str">
            <v>YUKI P SILVER DAPHNIE SILVER BLACK BORDIR</v>
          </cell>
          <cell r="B1828">
            <v>0</v>
          </cell>
        </row>
        <row r="1829">
          <cell r="A1829" t="str">
            <v>YUKI P SILVER GREEN L6</v>
          </cell>
          <cell r="B1829">
            <v>0</v>
          </cell>
        </row>
        <row r="1830">
          <cell r="A1830" t="str">
            <v>YUKI P SILVER GREEN S6</v>
          </cell>
          <cell r="B1830">
            <v>0</v>
          </cell>
        </row>
        <row r="1831">
          <cell r="A1831" t="str">
            <v>YUKI P SILVER GREY L2</v>
          </cell>
          <cell r="B1831">
            <v>0</v>
          </cell>
        </row>
        <row r="1832">
          <cell r="A1832" t="str">
            <v>YUKI P SILVER GREY S2</v>
          </cell>
          <cell r="B1832">
            <v>3</v>
          </cell>
        </row>
        <row r="1833">
          <cell r="A1833" t="str">
            <v>YUKI P SILVER GREY Y2</v>
          </cell>
          <cell r="B1833">
            <v>0</v>
          </cell>
        </row>
        <row r="1834">
          <cell r="A1834" t="str">
            <v>YUKI P SILVER GREY Y2 BORDIR</v>
          </cell>
          <cell r="B1834">
            <v>0</v>
          </cell>
        </row>
        <row r="1835">
          <cell r="A1835" t="str">
            <v>YUKI P SILVER LIGHT GREEN L13</v>
          </cell>
          <cell r="B1835">
            <v>25</v>
          </cell>
        </row>
        <row r="1836">
          <cell r="A1836" t="str">
            <v>YUKI P SILVER MAROON YK3</v>
          </cell>
          <cell r="B1836">
            <v>0</v>
          </cell>
        </row>
        <row r="1837">
          <cell r="A1837" t="str">
            <v>YUKI P SILVER ORANGE L12</v>
          </cell>
          <cell r="B1837">
            <v>0</v>
          </cell>
        </row>
        <row r="1838">
          <cell r="A1838" t="str">
            <v>YUKI P SILVER PINK S9</v>
          </cell>
          <cell r="B1838">
            <v>1</v>
          </cell>
        </row>
        <row r="1839">
          <cell r="A1839" t="str">
            <v>YUKI P SILVER RED N3</v>
          </cell>
          <cell r="B1839">
            <v>0</v>
          </cell>
        </row>
        <row r="1840">
          <cell r="A1840" t="str">
            <v>YUKI P SILVER RED O3</v>
          </cell>
          <cell r="B1840">
            <v>0</v>
          </cell>
        </row>
        <row r="1841">
          <cell r="A1841" t="str">
            <v>ZAO GLOBAL BLACK ( JD-01S )</v>
          </cell>
          <cell r="B1841">
            <v>0</v>
          </cell>
        </row>
        <row r="1842">
          <cell r="A1842" t="str">
            <v>ZAO GLOBAL RED ( JD-01S )</v>
          </cell>
          <cell r="B1842">
            <v>0</v>
          </cell>
        </row>
        <row r="1843">
          <cell r="A1843" t="str">
            <v>Grand Total</v>
          </cell>
          <cell r="B1843">
            <v>92309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V AX"/>
      <sheetName val="PV MAN"/>
      <sheetName val="mg4 FIX"/>
      <sheetName val="AX"/>
      <sheetName val="SISA OS FEB"/>
    </sheetNames>
    <sheetDataSet>
      <sheetData sheetId="0"/>
      <sheetData sheetId="1">
        <row r="3">
          <cell r="A3" t="str">
            <v>Row Labels</v>
          </cell>
          <cell r="B3" t="str">
            <v>Sum of Good quantity</v>
          </cell>
        </row>
        <row r="4">
          <cell r="A4" t="str">
            <v>AYUMI CHAIR P IVORY NO. 6</v>
          </cell>
          <cell r="B4">
            <v>252</v>
          </cell>
        </row>
        <row r="5">
          <cell r="A5" t="str">
            <v>AYUMI DESK P IVORY NO. 5</v>
          </cell>
          <cell r="B5">
            <v>40</v>
          </cell>
        </row>
        <row r="6">
          <cell r="A6" t="str">
            <v>AYUMI DESK P IVORY NO. 6</v>
          </cell>
          <cell r="B6">
            <v>116</v>
          </cell>
        </row>
        <row r="7">
          <cell r="A7" t="str">
            <v>BRACKET CLAMP PARTITION BLACK</v>
          </cell>
          <cell r="B7">
            <v>101</v>
          </cell>
        </row>
        <row r="8">
          <cell r="A8" t="str">
            <v>CAESAR ALL</v>
          </cell>
          <cell r="B8">
            <v>652</v>
          </cell>
        </row>
        <row r="9">
          <cell r="A9" t="str">
            <v>CAESAR N BLACK L7</v>
          </cell>
          <cell r="B9">
            <v>200</v>
          </cell>
        </row>
        <row r="10">
          <cell r="A10" t="str">
            <v>CAESAR N BLACK O7</v>
          </cell>
          <cell r="B10">
            <v>152</v>
          </cell>
        </row>
        <row r="11">
          <cell r="A11" t="str">
            <v>CAESAR N BLUE L1</v>
          </cell>
          <cell r="B11">
            <v>1176</v>
          </cell>
        </row>
        <row r="12">
          <cell r="A12" t="str">
            <v>CAESAR N BLUE L1 BORDIR</v>
          </cell>
          <cell r="B12">
            <v>100</v>
          </cell>
        </row>
        <row r="13">
          <cell r="A13" t="str">
            <v>CAESAR N BLUE L1 BUSA</v>
          </cell>
          <cell r="B13">
            <v>2</v>
          </cell>
        </row>
        <row r="14">
          <cell r="A14" t="str">
            <v>CAESAR N BROWN N4</v>
          </cell>
          <cell r="B14">
            <v>298</v>
          </cell>
        </row>
        <row r="15">
          <cell r="A15" t="str">
            <v>CAESAR N CREAM O5</v>
          </cell>
          <cell r="B15">
            <v>140</v>
          </cell>
        </row>
        <row r="16">
          <cell r="A16" t="str">
            <v>CAESAR N GREEN L6</v>
          </cell>
          <cell r="B16">
            <v>428</v>
          </cell>
        </row>
        <row r="17">
          <cell r="A17" t="str">
            <v>CAESAR N RED N3</v>
          </cell>
          <cell r="B17">
            <v>400</v>
          </cell>
        </row>
        <row r="18">
          <cell r="A18" t="str">
            <v>CALLISTO CHROME - RED VELVET</v>
          </cell>
          <cell r="B18">
            <v>54</v>
          </cell>
        </row>
        <row r="19">
          <cell r="A19" t="str">
            <v>CAVIS P CREAM RED O3</v>
          </cell>
          <cell r="B19">
            <v>25</v>
          </cell>
        </row>
        <row r="20">
          <cell r="A20" t="str">
            <v>CHITOSE SPECTA BLACK</v>
          </cell>
          <cell r="B20">
            <v>500</v>
          </cell>
        </row>
        <row r="21">
          <cell r="A21" t="str">
            <v>COSMO 541 N BLACK</v>
          </cell>
          <cell r="B21">
            <v>1010</v>
          </cell>
        </row>
        <row r="22">
          <cell r="A22" t="str">
            <v>COSMO 541 N RED</v>
          </cell>
          <cell r="B22">
            <v>505</v>
          </cell>
        </row>
        <row r="23">
          <cell r="A23" t="str">
            <v>COSMO 542 P SILVER BLACK</v>
          </cell>
          <cell r="B23">
            <v>595</v>
          </cell>
        </row>
        <row r="24">
          <cell r="A24" t="str">
            <v>COSMO MNR N BLACK</v>
          </cell>
          <cell r="B24">
            <v>2106</v>
          </cell>
        </row>
        <row r="25">
          <cell r="A25" t="str">
            <v>COSMO MNR PLUS-N-BLACK</v>
          </cell>
          <cell r="B25">
            <v>100</v>
          </cell>
        </row>
        <row r="26">
          <cell r="A26" t="str">
            <v>COSMO MPR-P-SILVER-BLACK PVC</v>
          </cell>
          <cell r="B26">
            <v>878</v>
          </cell>
        </row>
        <row r="27">
          <cell r="A27" t="str">
            <v>COZY EXPORT</v>
          </cell>
          <cell r="B27">
            <v>28</v>
          </cell>
        </row>
        <row r="28">
          <cell r="A28" t="str">
            <v>DAISHOGUN P CREAM HIJAU O6</v>
          </cell>
          <cell r="B28">
            <v>40</v>
          </cell>
        </row>
        <row r="29">
          <cell r="A29" t="str">
            <v>DRAGON FL RED</v>
          </cell>
          <cell r="B29">
            <v>200</v>
          </cell>
        </row>
        <row r="30">
          <cell r="A30" t="str">
            <v>DRAGON FLH RED</v>
          </cell>
          <cell r="B30">
            <v>150</v>
          </cell>
        </row>
        <row r="31">
          <cell r="A31" t="str">
            <v>DUO01 P BLACK BLACK SD7</v>
          </cell>
          <cell r="B31">
            <v>83</v>
          </cell>
        </row>
        <row r="32">
          <cell r="A32" t="str">
            <v>DUO03 P BLACK BLACK SD7</v>
          </cell>
          <cell r="B32">
            <v>2</v>
          </cell>
        </row>
        <row r="33">
          <cell r="A33" t="str">
            <v>DUO04 P BLACK RED SD3</v>
          </cell>
          <cell r="B33">
            <v>42</v>
          </cell>
        </row>
        <row r="34">
          <cell r="A34" t="str">
            <v>ECHOOL CHAIR  NO 6 P IVORY</v>
          </cell>
          <cell r="B34">
            <v>259</v>
          </cell>
        </row>
        <row r="35">
          <cell r="A35" t="str">
            <v>ECHOOL DESK NO 6 P IVORY</v>
          </cell>
          <cell r="B35">
            <v>160</v>
          </cell>
        </row>
        <row r="36">
          <cell r="A36" t="str">
            <v>FITTO FL GREEN</v>
          </cell>
          <cell r="B36">
            <v>44</v>
          </cell>
        </row>
        <row r="37">
          <cell r="A37" t="str">
            <v>FITTO FL GREEN L6</v>
          </cell>
          <cell r="B37">
            <v>16</v>
          </cell>
        </row>
        <row r="38">
          <cell r="A38" t="str">
            <v>FLORA HN GREEN-  L GREEN I13  SABLON</v>
          </cell>
          <cell r="B38">
            <v>20</v>
          </cell>
        </row>
        <row r="39">
          <cell r="A39" t="str">
            <v>FRONTY CHAIR P BLACK BLACK</v>
          </cell>
          <cell r="B39">
            <v>72</v>
          </cell>
        </row>
        <row r="40">
          <cell r="A40" t="str">
            <v>FTC6012 P HAMMERTONE MAPLE</v>
          </cell>
          <cell r="B40">
            <v>32</v>
          </cell>
        </row>
        <row r="41">
          <cell r="A41" t="str">
            <v>FTC6018 P GREY HAMMERTONE GREY</v>
          </cell>
          <cell r="B41">
            <v>25</v>
          </cell>
        </row>
        <row r="42">
          <cell r="A42" t="str">
            <v>HANAKO S P GOLD BLUE D1</v>
          </cell>
          <cell r="B42">
            <v>120</v>
          </cell>
        </row>
        <row r="43">
          <cell r="A43" t="str">
            <v>KAWAI ALL</v>
          </cell>
          <cell r="B43">
            <v>679</v>
          </cell>
        </row>
        <row r="44">
          <cell r="A44" t="str">
            <v>KT-02 CAVIS 4 -P-GREY-BLACK O7</v>
          </cell>
          <cell r="B44">
            <v>4</v>
          </cell>
        </row>
        <row r="45">
          <cell r="A45" t="str">
            <v>KUMI MD BLACK DARK BROWN OAK ( DBO ) - MB 041 D N 74</v>
          </cell>
          <cell r="B45">
            <v>1</v>
          </cell>
        </row>
        <row r="46">
          <cell r="A46" t="str">
            <v>KUMi MD HPL CUSTOME</v>
          </cell>
          <cell r="B46">
            <v>11</v>
          </cell>
        </row>
        <row r="47">
          <cell r="A47" t="str">
            <v>KUMI MT 1400X2400 GROWMET BESAR HPL CUSTOME</v>
          </cell>
          <cell r="B47">
            <v>3</v>
          </cell>
        </row>
        <row r="48">
          <cell r="A48" t="str">
            <v>KUMI MT 1400X3600 GROWMET BESAR HPL CUSTOME</v>
          </cell>
          <cell r="B48">
            <v>9</v>
          </cell>
        </row>
        <row r="49">
          <cell r="A49" t="str">
            <v>KUMI MT 2400 X 1400</v>
          </cell>
          <cell r="B49">
            <v>0</v>
          </cell>
        </row>
        <row r="50">
          <cell r="A50" t="str">
            <v>KUMI MT 3600 X 1400</v>
          </cell>
          <cell r="B50">
            <v>0</v>
          </cell>
        </row>
        <row r="51">
          <cell r="A51" t="str">
            <v>KUMI MT BLACK DARK BROWN OAK ( DBO ) - MB 041 D N 74</v>
          </cell>
          <cell r="B51">
            <v>6</v>
          </cell>
        </row>
        <row r="52">
          <cell r="A52" t="str">
            <v>KUMI MT WHITE PASTEL OAK ( PSO ) - MB 008 D N 74</v>
          </cell>
          <cell r="B52">
            <v>2</v>
          </cell>
        </row>
        <row r="53">
          <cell r="A53" t="str">
            <v>KUMI SD HPL CUSTOME</v>
          </cell>
          <cell r="B53">
            <v>19</v>
          </cell>
        </row>
        <row r="54">
          <cell r="A54" t="str">
            <v>LEON N BLUE L1</v>
          </cell>
          <cell r="B54">
            <v>48</v>
          </cell>
        </row>
        <row r="55">
          <cell r="A55" t="str">
            <v>MANABU AH – Chair TAEKWANG</v>
          </cell>
          <cell r="B55">
            <v>675</v>
          </cell>
        </row>
        <row r="56">
          <cell r="A56" t="str">
            <v>MANABU AH CHAIR</v>
          </cell>
          <cell r="B56">
            <v>808</v>
          </cell>
        </row>
        <row r="57">
          <cell r="A57" t="str">
            <v>MANABU AH DESK-01</v>
          </cell>
          <cell r="B57">
            <v>364</v>
          </cell>
        </row>
        <row r="58">
          <cell r="A58" t="str">
            <v>MANABU AH DESK-02</v>
          </cell>
          <cell r="B58">
            <v>740</v>
          </cell>
        </row>
        <row r="59">
          <cell r="A59" t="str">
            <v>NC P HAMMERTONE BLACK PVC</v>
          </cell>
          <cell r="B59">
            <v>20</v>
          </cell>
        </row>
        <row r="60">
          <cell r="A60" t="str">
            <v>NEO ORANGE</v>
          </cell>
          <cell r="B60">
            <v>50</v>
          </cell>
        </row>
        <row r="61">
          <cell r="A61" t="str">
            <v>OLIVE DX N BLACK</v>
          </cell>
          <cell r="B61">
            <v>30</v>
          </cell>
        </row>
        <row r="62">
          <cell r="A62" t="str">
            <v>RIBBON PB BLACK</v>
          </cell>
          <cell r="B62">
            <v>130</v>
          </cell>
        </row>
        <row r="63">
          <cell r="A63" t="str">
            <v>RIBBON PY YELLOW</v>
          </cell>
          <cell r="B63">
            <v>60</v>
          </cell>
        </row>
        <row r="64">
          <cell r="A64" t="str">
            <v>ROLLAND ALL</v>
          </cell>
          <cell r="B64">
            <v>2005</v>
          </cell>
        </row>
        <row r="65">
          <cell r="A65" t="str">
            <v>SAM P GREY DARK GREY</v>
          </cell>
          <cell r="B65">
            <v>20</v>
          </cell>
        </row>
        <row r="66">
          <cell r="A66" t="str">
            <v>SANKEI C395 N GREY</v>
          </cell>
          <cell r="B66">
            <v>48</v>
          </cell>
        </row>
        <row r="67">
          <cell r="A67" t="str">
            <v>SANKEI C395 N ORANGE</v>
          </cell>
          <cell r="B67">
            <v>20</v>
          </cell>
        </row>
        <row r="68">
          <cell r="A68" t="str">
            <v>SANKEI C395 N RED</v>
          </cell>
          <cell r="B68">
            <v>20</v>
          </cell>
        </row>
        <row r="69">
          <cell r="A69" t="str">
            <v>SOHO T 7014 SILVER MAPLE</v>
          </cell>
          <cell r="B69">
            <v>1</v>
          </cell>
        </row>
        <row r="70">
          <cell r="A70" t="str">
            <v>VISTA N BLACK O7</v>
          </cell>
          <cell r="B70">
            <v>40</v>
          </cell>
        </row>
        <row r="71">
          <cell r="A71" t="str">
            <v>VISTA N BLUE L1</v>
          </cell>
          <cell r="B71">
            <v>70</v>
          </cell>
        </row>
        <row r="72">
          <cell r="A72" t="str">
            <v>YAMATO AA-N-BLACK PVC</v>
          </cell>
          <cell r="B72">
            <v>570</v>
          </cell>
        </row>
        <row r="73">
          <cell r="A73" t="str">
            <v>YAMATO HAA-N-BLACK PVC</v>
          </cell>
          <cell r="B73">
            <v>480</v>
          </cell>
        </row>
        <row r="74">
          <cell r="A74" t="str">
            <v>YAMATO HAA-N-RED PVC</v>
          </cell>
          <cell r="B74">
            <v>430</v>
          </cell>
        </row>
        <row r="75">
          <cell r="A75" t="str">
            <v>YAMATO MBD PLUS-P-BLACK-BLACK PVC</v>
          </cell>
          <cell r="B75">
            <v>2</v>
          </cell>
        </row>
        <row r="76">
          <cell r="A76" t="str">
            <v>YAMATO MBD-P-BLACK-BLACK PVC</v>
          </cell>
          <cell r="B76">
            <v>0</v>
          </cell>
        </row>
        <row r="77">
          <cell r="A77" t="str">
            <v>YAMATO MND-N-BLACK PVC</v>
          </cell>
          <cell r="B77">
            <v>1404</v>
          </cell>
        </row>
        <row r="78">
          <cell r="A78" t="str">
            <v>YAMATO MND-N-GREEN PVC</v>
          </cell>
          <cell r="B78">
            <v>50</v>
          </cell>
        </row>
        <row r="79">
          <cell r="A79" t="str">
            <v>YAMATO NN-N-BLACK PVC</v>
          </cell>
          <cell r="B79">
            <v>515</v>
          </cell>
        </row>
        <row r="80">
          <cell r="A80" t="str">
            <v>YAMATO NN-N-RED PVC</v>
          </cell>
          <cell r="B80">
            <v>400</v>
          </cell>
        </row>
        <row r="81">
          <cell r="A81" t="str">
            <v>YUKI P SILVER L2</v>
          </cell>
          <cell r="B81">
            <v>4</v>
          </cell>
        </row>
        <row r="82">
          <cell r="A82" t="str">
            <v>ECHOOL DESK NO 6 P IVORY EXPORT</v>
          </cell>
          <cell r="B82">
            <v>20</v>
          </cell>
        </row>
        <row r="83">
          <cell r="A83" t="str">
            <v>DUO02 P BLACK BLACK SD7</v>
          </cell>
          <cell r="B83">
            <v>4</v>
          </cell>
        </row>
        <row r="84">
          <cell r="A84" t="str">
            <v>DUO02 P BLACK GREEN SD6</v>
          </cell>
          <cell r="B84">
            <v>36</v>
          </cell>
        </row>
        <row r="85">
          <cell r="A85" t="str">
            <v>KUMI ED SISI KANAN HPL CUSTOME</v>
          </cell>
          <cell r="B85">
            <v>9</v>
          </cell>
        </row>
        <row r="86">
          <cell r="A86" t="str">
            <v>FLORA Z ( NC ) BLACK</v>
          </cell>
          <cell r="B86">
            <v>22</v>
          </cell>
        </row>
        <row r="87">
          <cell r="A87" t="str">
            <v>Grand Total</v>
          </cell>
          <cell r="B87">
            <v>20952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L479"/>
  <sheetViews>
    <sheetView showGridLines="0" tabSelected="1" zoomScale="89" zoomScaleNormal="89" workbookViewId="0">
      <pane xSplit="17" ySplit="12" topLeftCell="HC373" activePane="bottomRight" state="frozen"/>
      <selection pane="topRight" activeCell="O1" sqref="O1"/>
      <selection pane="bottomLeft" activeCell="A7" sqref="A7"/>
      <selection pane="bottomRight" activeCell="HE331" sqref="HE331:HE338"/>
    </sheetView>
  </sheetViews>
  <sheetFormatPr defaultRowHeight="15"/>
  <cols>
    <col min="1" max="1" width="17.7109375" customWidth="1"/>
    <col min="2" max="2" width="45.42578125" customWidth="1"/>
    <col min="3" max="3" width="19.5703125" customWidth="1"/>
    <col min="4" max="5" width="9.140625" customWidth="1"/>
    <col min="6" max="12" width="9.140625" hidden="1" customWidth="1"/>
    <col min="13" max="13" width="8.85546875" customWidth="1"/>
    <col min="15" max="16" width="9.140625" hidden="1" customWidth="1"/>
    <col min="17" max="17" width="8.42578125" hidden="1" customWidth="1"/>
    <col min="18" max="18" width="9.140625" hidden="1" customWidth="1"/>
    <col min="19" max="19" width="9.140625" customWidth="1"/>
    <col min="20" max="25" width="9.5703125" customWidth="1"/>
    <col min="26" max="123" width="9.140625" customWidth="1"/>
    <col min="124" max="125" width="7.28515625" customWidth="1"/>
    <col min="126" max="129" width="9.140625" customWidth="1"/>
    <col min="130" max="131" width="8" customWidth="1"/>
    <col min="132" max="135" width="9.140625" customWidth="1"/>
    <col min="136" max="137" width="7.7109375" customWidth="1"/>
    <col min="138" max="199" width="9.140625" customWidth="1"/>
    <col min="200" max="207" width="9.140625" hidden="1" customWidth="1"/>
    <col min="214" max="214" width="14.85546875" customWidth="1"/>
    <col min="215" max="215" width="22.140625" customWidth="1"/>
  </cols>
  <sheetData>
    <row r="1" spans="1:216" ht="18">
      <c r="A1" s="103" t="s">
        <v>622</v>
      </c>
    </row>
    <row r="2" spans="1:216" ht="12.75" customHeight="1">
      <c r="A2" s="103" t="s">
        <v>623</v>
      </c>
    </row>
    <row r="3" spans="1:216">
      <c r="A3" s="104" t="s">
        <v>624</v>
      </c>
      <c r="B3" s="105">
        <v>22</v>
      </c>
      <c r="C3" s="106" t="s">
        <v>625</v>
      </c>
      <c r="D3" s="107">
        <v>6</v>
      </c>
      <c r="N3" s="107">
        <f>HG470</f>
        <v>30</v>
      </c>
    </row>
    <row r="4" spans="1:216" ht="21.75" customHeight="1" thickBot="1">
      <c r="A4" s="104" t="s">
        <v>626</v>
      </c>
      <c r="B4" s="108">
        <f>HG468</f>
        <v>22</v>
      </c>
      <c r="C4" s="109" t="s">
        <v>627</v>
      </c>
      <c r="D4" s="110">
        <v>17</v>
      </c>
      <c r="N4" s="100">
        <f>B3-B4</f>
        <v>0</v>
      </c>
    </row>
    <row r="5" spans="1:216" ht="17.25" thickTop="1" thickBot="1">
      <c r="A5" s="245" t="s">
        <v>954</v>
      </c>
      <c r="B5" s="246"/>
      <c r="C5" s="246"/>
      <c r="D5" s="246"/>
      <c r="GY5" s="244" t="s">
        <v>593</v>
      </c>
      <c r="GZ5" s="244"/>
      <c r="HA5" s="244"/>
      <c r="HB5" s="244"/>
      <c r="HC5" s="244"/>
      <c r="HD5" s="244"/>
      <c r="HE5" s="244"/>
    </row>
    <row r="6" spans="1:216" ht="8.25" customHeight="1" thickTop="1">
      <c r="GY6" s="244"/>
      <c r="GZ6" s="244"/>
      <c r="HA6" s="244"/>
      <c r="HB6" s="244"/>
      <c r="HC6" s="244"/>
      <c r="HD6" s="244"/>
      <c r="HE6" s="244"/>
    </row>
    <row r="7" spans="1:216" ht="15.75">
      <c r="A7" s="1"/>
      <c r="B7" s="2"/>
      <c r="C7" s="2" t="s">
        <v>1</v>
      </c>
      <c r="D7" s="2"/>
      <c r="E7" s="2"/>
      <c r="F7" s="3">
        <f t="shared" ref="F7:W7" si="0">SUMIF($C$13:$C$10051,$B$9,F$13:F$10051)+SUMIF($C$13:$C$10051,$C$7,F$13:F$10051)</f>
        <v>20276</v>
      </c>
      <c r="G7" s="3">
        <f t="shared" si="0"/>
        <v>0</v>
      </c>
      <c r="H7" s="3">
        <f t="shared" si="0"/>
        <v>0</v>
      </c>
      <c r="I7" s="3">
        <f t="shared" si="0"/>
        <v>0</v>
      </c>
      <c r="J7" s="3">
        <f t="shared" si="0"/>
        <v>1177</v>
      </c>
      <c r="K7" s="3">
        <f t="shared" si="0"/>
        <v>19029</v>
      </c>
      <c r="L7" s="3">
        <f t="shared" si="0"/>
        <v>19029</v>
      </c>
      <c r="M7" s="3">
        <f t="shared" si="0"/>
        <v>12776</v>
      </c>
      <c r="N7" s="3">
        <f t="shared" si="0"/>
        <v>12399</v>
      </c>
      <c r="O7" s="3">
        <f t="shared" si="0"/>
        <v>800</v>
      </c>
      <c r="P7" s="3">
        <f t="shared" si="0"/>
        <v>0</v>
      </c>
      <c r="Q7" s="3">
        <f t="shared" si="0"/>
        <v>12399</v>
      </c>
      <c r="R7" s="3">
        <f t="shared" si="0"/>
        <v>12125</v>
      </c>
      <c r="S7" s="3">
        <f t="shared" si="0"/>
        <v>4296</v>
      </c>
      <c r="T7" s="3">
        <f t="shared" si="0"/>
        <v>1110</v>
      </c>
      <c r="U7" s="3">
        <f t="shared" si="0"/>
        <v>1000</v>
      </c>
      <c r="V7" s="3">
        <f t="shared" si="0"/>
        <v>1014</v>
      </c>
      <c r="W7" s="3">
        <f t="shared" si="0"/>
        <v>0</v>
      </c>
      <c r="X7" s="154">
        <f t="shared" ref="X7" si="1">IF(T7=0,0,((V7+W7)/T7)*100)</f>
        <v>91.351351351351354</v>
      </c>
      <c r="Y7" s="154">
        <f t="shared" ref="Y7" si="2">IF(U7=0,0,((V7+W7)/U7)*100)</f>
        <v>101.4</v>
      </c>
      <c r="Z7" s="3">
        <f>SUMIF($C$13:$C$10051,$B$9,Z$13:Z$10051)+SUMIF($C$13:$C$10051,$C$7,Z$13:Z$10051)</f>
        <v>1200</v>
      </c>
      <c r="AA7" s="3">
        <f>SUMIF($C$13:$C$10051,$B$9,AA$13:AA$10051)+SUMIF($C$13:$C$10051,$C$7,AA$13:AA$10051)</f>
        <v>1000</v>
      </c>
      <c r="AB7" s="3">
        <f>SUMIF($C$13:$C$10051,$B$9,AB$13:AB$10051)+SUMIF($C$13:$C$10051,$C$7,AB$13:AB$10051)</f>
        <v>958</v>
      </c>
      <c r="AC7" s="3">
        <f>SUMIF($C$13:$C$10051,$B$9,AC$13:AC$10051)+SUMIF($C$13:$C$10051,$C$7,AC$13:AC$10051)</f>
        <v>0</v>
      </c>
      <c r="AD7" s="154">
        <f t="shared" ref="AD7" si="3">IF(Z7=0,0,((AB7+AC7)/Z7)*100)</f>
        <v>79.833333333333329</v>
      </c>
      <c r="AE7" s="154">
        <f t="shared" ref="AE7" si="4">IF(AA7=0,0,((AB7+AC7)/AA7)*100)</f>
        <v>95.8</v>
      </c>
      <c r="AF7" s="3">
        <f>SUMIF($C$13:$C$10051,$B$9,AF$13:AF$10051)+SUMIF($C$13:$C$10051,$C$7,AF$13:AF$10051)</f>
        <v>1340</v>
      </c>
      <c r="AG7" s="3">
        <f>SUMIF($C$13:$C$10051,$B$9,AG$13:AG$10051)+SUMIF($C$13:$C$10051,$C$7,AG$13:AG$10051)</f>
        <v>1390</v>
      </c>
      <c r="AH7" s="3">
        <f>SUMIF($C$13:$C$10051,$B$9,AH$13:AH$10051)+SUMIF($C$13:$C$10051,$C$7,AH$13:AH$10051)</f>
        <v>1401</v>
      </c>
      <c r="AI7" s="3">
        <f>SUMIF($C$13:$C$10051,$B$9,AI$13:AI$10051)+SUMIF($C$13:$C$10051,$C$7,AI$13:AI$10051)</f>
        <v>0</v>
      </c>
      <c r="AJ7" s="154">
        <f t="shared" ref="AJ7:AJ11" si="5">IF(AF7=0,0,((AH7+AI7)/AF7)*100)</f>
        <v>104.55223880597015</v>
      </c>
      <c r="AK7" s="154">
        <f t="shared" ref="AK7:AK11" si="6">IF(AG7=0,0,((AH7+AI7)/AG7)*100)</f>
        <v>100.79136690647481</v>
      </c>
      <c r="AL7" s="3">
        <f>SUMIF($C$13:$C$10051,$B$9,AL$13:AL$10051)+SUMIF($C$13:$C$10051,$C$7,AL$13:AL$10051)</f>
        <v>1304</v>
      </c>
      <c r="AM7" s="3">
        <f>SUMIF($C$13:$C$10051,$B$9,AM$13:AM$10051)+SUMIF($C$13:$C$10051,$C$7,AM$13:AM$10051)</f>
        <v>1404</v>
      </c>
      <c r="AN7" s="3">
        <f>SUMIF($C$13:$C$10051,$B$9,AN$13:AN$10051)+SUMIF($C$13:$C$10051,$C$7,AN$13:AN$10051)</f>
        <v>1394</v>
      </c>
      <c r="AO7" s="3">
        <f>SUMIF($C$13:$C$10051,$B$9,AO$13:AO$10051)+SUMIF($C$13:$C$10051,$C$7,AO$13:AO$10051)</f>
        <v>0</v>
      </c>
      <c r="AP7" s="154">
        <f>IF(AL7=0,0,((AN7+AO7)/AL7)*100)</f>
        <v>106.90184049079754</v>
      </c>
      <c r="AQ7" s="154">
        <f>IF(AM7=0,0,((AN7+AO7)/AM7)*100)</f>
        <v>99.287749287749278</v>
      </c>
      <c r="AR7" s="3">
        <f>SUMIF($C$13:$C$10051,$B$9,AR$13:AR$10051)+SUMIF($C$13:$C$10051,$C$7,AR$13:AR$10051)</f>
        <v>1366</v>
      </c>
      <c r="AS7" s="3">
        <f>SUMIF($C$13:$C$10051,$B$9,AS$13:AS$10051)+SUMIF($C$13:$C$10051,$C$7,AS$13:AS$10051)</f>
        <v>1536</v>
      </c>
      <c r="AT7" s="3">
        <f>SUMIF($C$13:$C$10051,$B$9,AT$13:AT$10051)+SUMIF($C$13:$C$10051,$C$7,AT$13:AT$10051)</f>
        <v>1350</v>
      </c>
      <c r="AU7" s="3">
        <f>SUMIF($C$13:$C$10051,$B$9,AU$13:AU$10051)+SUMIF($C$13:$C$10051,$C$7,AU$13:AU$10051)</f>
        <v>0</v>
      </c>
      <c r="AV7" s="154">
        <f>IF(AR7=0,0,((AT7+AU7)/AR7)*100)</f>
        <v>98.828696925329425</v>
      </c>
      <c r="AW7" s="154">
        <f>IF(AS7=0,0,((AT7+AU7)/AS7)*100)</f>
        <v>87.890625</v>
      </c>
      <c r="AX7" s="3">
        <f t="shared" ref="AX7" si="7">SUMIF($C$13:$C$10051,$B$9,AX$13:AX$10051)+SUMIF($C$13:$C$10051,$C$7,AX$13:AX$10051)</f>
        <v>0</v>
      </c>
      <c r="AY7" s="3">
        <f t="shared" ref="AY7:BA7" si="8">SUMIF($C$13:$C$10051,$B$9,AY$13:AY$10051)+SUMIF($C$13:$C$10051,$C$7,AY$13:AY$10051)</f>
        <v>0</v>
      </c>
      <c r="AZ7" s="3">
        <f t="shared" si="8"/>
        <v>0</v>
      </c>
      <c r="BA7" s="3">
        <f t="shared" si="8"/>
        <v>24</v>
      </c>
      <c r="BB7" s="154">
        <f>IF(AX7=0,0,((AZ7+BA7)/AX7)*100)</f>
        <v>0</v>
      </c>
      <c r="BC7" s="154">
        <f>IF(AY7=0,0,((AZ7+BA7)/AY7)*100)</f>
        <v>0</v>
      </c>
      <c r="BD7" s="3">
        <f t="shared" ref="BD7:BI7" si="9">SUMIF($C$13:$C$10051,$B$9,BD$13:BD$10051)+SUMIF($C$13:$C$10051,$C$7,BD$13:BD$10051)</f>
        <v>6320</v>
      </c>
      <c r="BE7" s="3">
        <f t="shared" si="9"/>
        <v>6330</v>
      </c>
      <c r="BF7" s="3">
        <f t="shared" si="9"/>
        <v>6117</v>
      </c>
      <c r="BG7" s="3">
        <f t="shared" si="9"/>
        <v>24</v>
      </c>
      <c r="BH7" s="3">
        <f t="shared" si="9"/>
        <v>6141</v>
      </c>
      <c r="BI7" s="3">
        <f t="shared" si="9"/>
        <v>-179</v>
      </c>
      <c r="BJ7" s="154">
        <f>IF(BD7=0,0,((BH7)/BD7)*100)</f>
        <v>97.167721518987335</v>
      </c>
      <c r="BK7" s="3">
        <f t="shared" ref="BK7:CU7" si="10">SUMIF($C$13:$C$10051,$B$9,BK$13:BK$10051)+SUMIF($C$13:$C$10051,$C$7,BK$13:BK$10051)</f>
        <v>3100</v>
      </c>
      <c r="BL7" s="3">
        <f t="shared" si="10"/>
        <v>1414</v>
      </c>
      <c r="BM7" s="3">
        <f t="shared" si="10"/>
        <v>1470</v>
      </c>
      <c r="BN7" s="3">
        <f t="shared" si="10"/>
        <v>1259</v>
      </c>
      <c r="BO7" s="3">
        <f t="shared" si="10"/>
        <v>0</v>
      </c>
      <c r="BP7" s="154">
        <f>IF(BL7=0,0,((BN7+BO7)/BL7)*100)</f>
        <v>89.038189533239049</v>
      </c>
      <c r="BQ7" s="154">
        <f>IF(BM7=0,0,((BN7+BO7)/BM7)*100)</f>
        <v>85.646258503401356</v>
      </c>
      <c r="BR7" s="3">
        <f t="shared" si="10"/>
        <v>1350</v>
      </c>
      <c r="BS7" s="3">
        <f t="shared" si="10"/>
        <v>1385</v>
      </c>
      <c r="BT7" s="3">
        <f t="shared" si="10"/>
        <v>1343</v>
      </c>
      <c r="BU7" s="3">
        <f t="shared" si="10"/>
        <v>0</v>
      </c>
      <c r="BV7" s="154">
        <f>IF(BR7=0,0,((BT7+BU7)/BR7)*100)</f>
        <v>99.481481481481481</v>
      </c>
      <c r="BW7" s="154">
        <f>IF(BS7=0,0,((BT7+BU7)/BS7)*100)</f>
        <v>96.967509025270758</v>
      </c>
      <c r="BX7" s="3">
        <f t="shared" si="10"/>
        <v>1360</v>
      </c>
      <c r="BY7" s="3">
        <f t="shared" si="10"/>
        <v>1180</v>
      </c>
      <c r="BZ7" s="3">
        <f t="shared" si="10"/>
        <v>1005</v>
      </c>
      <c r="CA7" s="3">
        <f t="shared" si="10"/>
        <v>0</v>
      </c>
      <c r="CB7" s="154">
        <f>IF(BX7=0,0,((BZ7+CA7)/BX7)*100)</f>
        <v>73.89705882352942</v>
      </c>
      <c r="CC7" s="154">
        <f>IF(BY7=0,0,((BZ7+CA7)/BY7)*100)</f>
        <v>85.169491525423723</v>
      </c>
      <c r="CD7" s="3">
        <f t="shared" si="10"/>
        <v>700</v>
      </c>
      <c r="CE7" s="3">
        <f t="shared" si="10"/>
        <v>1016</v>
      </c>
      <c r="CF7" s="3">
        <f t="shared" si="10"/>
        <v>631</v>
      </c>
      <c r="CG7" s="3">
        <f t="shared" si="10"/>
        <v>0</v>
      </c>
      <c r="CH7" s="154">
        <f>IF(CD7=0,0,((CF7+CG7)/CD7)*100)</f>
        <v>90.142857142857153</v>
      </c>
      <c r="CI7" s="154">
        <f>IF(CE7=0,0,((CF7+CG7)/CE7)*100)</f>
        <v>62.106299212598429</v>
      </c>
      <c r="CJ7" s="3">
        <f t="shared" si="10"/>
        <v>0</v>
      </c>
      <c r="CK7" s="3">
        <f t="shared" si="10"/>
        <v>0</v>
      </c>
      <c r="CL7" s="3">
        <f t="shared" si="10"/>
        <v>0</v>
      </c>
      <c r="CM7" s="3">
        <f t="shared" si="10"/>
        <v>0</v>
      </c>
      <c r="CN7" s="154">
        <f>IF(CJ7=0,0,((CL7+CM7)/CJ7)*100)</f>
        <v>0</v>
      </c>
      <c r="CO7" s="154">
        <f>IF(CK7=0,0,((CL7+CM7)/CK7)*100)</f>
        <v>0</v>
      </c>
      <c r="CP7" s="3">
        <f t="shared" si="10"/>
        <v>4824</v>
      </c>
      <c r="CQ7" s="3">
        <f t="shared" si="10"/>
        <v>5051</v>
      </c>
      <c r="CR7" s="3">
        <f t="shared" si="10"/>
        <v>4238</v>
      </c>
      <c r="CS7" s="3">
        <f t="shared" si="10"/>
        <v>0</v>
      </c>
      <c r="CT7" s="3">
        <f t="shared" si="10"/>
        <v>4238</v>
      </c>
      <c r="CU7" s="3">
        <f t="shared" si="10"/>
        <v>-586</v>
      </c>
      <c r="CV7" s="154">
        <f>IF(CP7=0,0,((CT7)/CP7)*100)</f>
        <v>87.852404643449418</v>
      </c>
      <c r="CW7" s="3">
        <f t="shared" ref="CW7:EM7" si="11">SUMIF($C$13:$C$10051,$B$9,CW$13:CW$10051)+SUMIF($C$13:$C$10051,$C$7,CW$13:CW$10051)</f>
        <v>1405</v>
      </c>
      <c r="CX7" s="3">
        <f t="shared" si="11"/>
        <v>855</v>
      </c>
      <c r="CY7" s="3">
        <f t="shared" si="11"/>
        <v>1080</v>
      </c>
      <c r="CZ7" s="3">
        <f t="shared" si="11"/>
        <v>726</v>
      </c>
      <c r="DA7" s="3">
        <f t="shared" si="11"/>
        <v>0</v>
      </c>
      <c r="DB7" s="154">
        <f>IF(CX7=0,0,((CZ7+DA7)/CX7)*100)</f>
        <v>84.912280701754383</v>
      </c>
      <c r="DC7" s="154">
        <f>IF(CY7=0,0,((CZ7+DA7)/CY7)*100)</f>
        <v>67.222222222222229</v>
      </c>
      <c r="DD7" s="3">
        <f t="shared" si="11"/>
        <v>400</v>
      </c>
      <c r="DE7" s="3">
        <f t="shared" si="11"/>
        <v>1250</v>
      </c>
      <c r="DF7" s="3">
        <f t="shared" si="11"/>
        <v>1295</v>
      </c>
      <c r="DG7" s="3">
        <f t="shared" si="11"/>
        <v>0</v>
      </c>
      <c r="DH7" s="154">
        <f>IF(DD7=0,0,((DF7+DG7)/DD7)*100)</f>
        <v>323.75</v>
      </c>
      <c r="DI7" s="154">
        <f>IF(DE7=0,0,((DF7+DG7)/DE7)*100)</f>
        <v>103.60000000000001</v>
      </c>
      <c r="DJ7" s="3">
        <f t="shared" si="11"/>
        <v>0</v>
      </c>
      <c r="DK7" s="3">
        <f t="shared" si="11"/>
        <v>690</v>
      </c>
      <c r="DL7" s="3">
        <f t="shared" si="11"/>
        <v>662</v>
      </c>
      <c r="DM7" s="3">
        <f t="shared" si="11"/>
        <v>0</v>
      </c>
      <c r="DN7" s="154">
        <f>IF(DJ7=0,0,((DL7+DM7)/DJ7)*100)</f>
        <v>0</v>
      </c>
      <c r="DO7" s="154">
        <f>IF(DK7=0,0,((DL7+DM7)/DK7)*100)</f>
        <v>95.94202898550725</v>
      </c>
      <c r="DP7" s="3">
        <f t="shared" si="11"/>
        <v>0</v>
      </c>
      <c r="DQ7" s="3">
        <f t="shared" si="11"/>
        <v>295</v>
      </c>
      <c r="DR7" s="3">
        <f t="shared" si="11"/>
        <v>661</v>
      </c>
      <c r="DS7" s="3">
        <f t="shared" si="11"/>
        <v>0</v>
      </c>
      <c r="DT7" s="154">
        <f>IF(DP7=0,0,((DR7+DS7)/DP7)*100)</f>
        <v>0</v>
      </c>
      <c r="DU7" s="154">
        <f>IF(DQ7=0,0,((DR7+DS7)/DQ7)*100)</f>
        <v>224.06779661016949</v>
      </c>
      <c r="DV7" s="3">
        <f t="shared" si="11"/>
        <v>0</v>
      </c>
      <c r="DW7" s="3">
        <f t="shared" si="11"/>
        <v>0</v>
      </c>
      <c r="DX7" s="3">
        <f t="shared" si="11"/>
        <v>2</v>
      </c>
      <c r="DY7" s="3">
        <f t="shared" si="11"/>
        <v>0</v>
      </c>
      <c r="DZ7" s="154">
        <f>IF(DV7=0,0,((DX7+DY7)/DV7)*100)</f>
        <v>0</v>
      </c>
      <c r="EA7" s="154">
        <f>IF(DW7=0,0,((DX7+DY7)/DW7)*100)</f>
        <v>0</v>
      </c>
      <c r="EB7" s="3">
        <f t="shared" si="11"/>
        <v>0</v>
      </c>
      <c r="EC7" s="3">
        <f t="shared" si="11"/>
        <v>0</v>
      </c>
      <c r="ED7" s="3">
        <f t="shared" si="11"/>
        <v>0</v>
      </c>
      <c r="EE7" s="3">
        <f t="shared" si="11"/>
        <v>0</v>
      </c>
      <c r="EF7" s="154">
        <f>IF(EB7=0,0,((ED7+EE7)/EB7)*100)</f>
        <v>0</v>
      </c>
      <c r="EG7" s="154">
        <f>IF(EC7=0,0,((ED7+EE7)/EC7)*100)</f>
        <v>0</v>
      </c>
      <c r="EH7" s="3">
        <f t="shared" si="11"/>
        <v>1255</v>
      </c>
      <c r="EI7" s="3">
        <f t="shared" si="11"/>
        <v>3315</v>
      </c>
      <c r="EJ7" s="3">
        <f t="shared" si="11"/>
        <v>3346</v>
      </c>
      <c r="EK7" s="3">
        <f t="shared" si="11"/>
        <v>0</v>
      </c>
      <c r="EL7" s="3">
        <f t="shared" si="11"/>
        <v>3346</v>
      </c>
      <c r="EM7" s="3">
        <f t="shared" si="11"/>
        <v>2091</v>
      </c>
      <c r="EN7" s="154">
        <f>IF(EH7=0,0,((EL7)/EH7)*100)</f>
        <v>266.61354581673311</v>
      </c>
      <c r="EO7" s="3">
        <f t="shared" ref="EO7:FZ7" si="12">SUMIF($C$13:$C$10051,$B$9,EO$13:EO$10051)+SUMIF($C$13:$C$10051,$C$7,EO$13:EO$10051)</f>
        <v>3304</v>
      </c>
      <c r="EP7" s="3">
        <f t="shared" si="12"/>
        <v>0</v>
      </c>
      <c r="EQ7" s="3">
        <f t="shared" si="12"/>
        <v>16</v>
      </c>
      <c r="ER7" s="3">
        <f t="shared" si="12"/>
        <v>0</v>
      </c>
      <c r="ES7" s="3">
        <f t="shared" si="12"/>
        <v>0</v>
      </c>
      <c r="ET7" s="154">
        <f>IF(EP7=0,0,((ER7+ES7)/EP7)*100)</f>
        <v>0</v>
      </c>
      <c r="EU7" s="154">
        <f>IF(EQ7=0,0,((ER7+ES7)/EQ7)*100)</f>
        <v>0</v>
      </c>
      <c r="EV7" s="3">
        <f t="shared" si="12"/>
        <v>0</v>
      </c>
      <c r="EW7" s="3">
        <f t="shared" si="12"/>
        <v>16</v>
      </c>
      <c r="EX7" s="3">
        <f t="shared" si="12"/>
        <v>0</v>
      </c>
      <c r="EY7" s="3">
        <f t="shared" si="12"/>
        <v>0</v>
      </c>
      <c r="EZ7" s="154">
        <f>IF(EV7=0,0,((EX7+EY7)/EV7)*100)</f>
        <v>0</v>
      </c>
      <c r="FA7" s="154">
        <f>IF(EW7=0,0,((EX7+EY7)/EW7)*100)</f>
        <v>0</v>
      </c>
      <c r="FB7" s="3">
        <f t="shared" si="12"/>
        <v>0</v>
      </c>
      <c r="FC7" s="3">
        <f t="shared" si="12"/>
        <v>0</v>
      </c>
      <c r="FD7" s="3">
        <f t="shared" si="12"/>
        <v>127</v>
      </c>
      <c r="FE7" s="3">
        <f t="shared" si="12"/>
        <v>0</v>
      </c>
      <c r="FF7" s="154">
        <f>IF(FB7=0,0,((FD7+FE7)/FB7)*100)</f>
        <v>0</v>
      </c>
      <c r="FG7" s="154">
        <f>IF(FC7=0,0,((FD7+FE7)/FC7)*100)</f>
        <v>0</v>
      </c>
      <c r="FH7" s="3">
        <f t="shared" si="12"/>
        <v>0</v>
      </c>
      <c r="FI7" s="3">
        <f t="shared" si="12"/>
        <v>0</v>
      </c>
      <c r="FJ7" s="3">
        <f t="shared" si="12"/>
        <v>1184</v>
      </c>
      <c r="FK7" s="3">
        <f t="shared" si="12"/>
        <v>0</v>
      </c>
      <c r="FL7" s="154">
        <f>IF(FH7=0,0,((FJ7+FK7)/FH7)*100)</f>
        <v>0</v>
      </c>
      <c r="FM7" s="154">
        <f>IF(FI7=0,0,((FJ7+FK7)/FI7)*100)</f>
        <v>0</v>
      </c>
      <c r="FN7" s="3">
        <f t="shared" si="12"/>
        <v>0</v>
      </c>
      <c r="FO7" s="3">
        <f t="shared" si="12"/>
        <v>600</v>
      </c>
      <c r="FP7" s="3">
        <f t="shared" si="12"/>
        <v>646</v>
      </c>
      <c r="FQ7" s="3">
        <f t="shared" si="12"/>
        <v>0</v>
      </c>
      <c r="FR7" s="154">
        <f>IF(FN7=0,0,((FP7+FQ7)/FN7)*100)</f>
        <v>0</v>
      </c>
      <c r="FS7" s="154">
        <f>IF(FO7=0,0,((FP7+FQ7)/FO7)*100)</f>
        <v>107.66666666666667</v>
      </c>
      <c r="FT7" s="3">
        <f t="shared" si="12"/>
        <v>0</v>
      </c>
      <c r="FU7" s="3">
        <f t="shared" si="12"/>
        <v>0</v>
      </c>
      <c r="FV7" s="3">
        <f t="shared" si="12"/>
        <v>0</v>
      </c>
      <c r="FW7" s="3">
        <f t="shared" si="12"/>
        <v>0</v>
      </c>
      <c r="FX7" s="154">
        <f t="shared" ref="FX7" si="13">IF(FT7=0,0,((FV7+FW7)/FT7)*100)</f>
        <v>0</v>
      </c>
      <c r="FY7" s="154">
        <f t="shared" ref="FY7" si="14">IF(FU7=0,0,((FV7+FW7)/FU7)*100)</f>
        <v>0</v>
      </c>
      <c r="FZ7" s="3">
        <f t="shared" si="12"/>
        <v>0</v>
      </c>
      <c r="GA7" s="3">
        <f t="shared" ref="GA7:HD7" si="15">SUMIF($C$13:$C$10051,$B$9,GA$13:GA$10051)+SUMIF($C$13:$C$10051,$C$7,GA$13:GA$10051)</f>
        <v>450</v>
      </c>
      <c r="GB7" s="3">
        <f t="shared" si="15"/>
        <v>378</v>
      </c>
      <c r="GC7" s="3">
        <f t="shared" si="15"/>
        <v>0</v>
      </c>
      <c r="GD7" s="154">
        <f t="shared" ref="GD7" si="16">IF(FZ7=0,0,((GB7+GC7)/FZ7)*100)</f>
        <v>0</v>
      </c>
      <c r="GE7" s="154">
        <f t="shared" ref="GE7" si="17">IF(GA7=0,0,((GB7+GC7)/GA7)*100)</f>
        <v>84</v>
      </c>
      <c r="GF7" s="3">
        <f t="shared" si="15"/>
        <v>0</v>
      </c>
      <c r="GG7" s="3">
        <f t="shared" si="15"/>
        <v>500</v>
      </c>
      <c r="GH7" s="3">
        <f t="shared" si="15"/>
        <v>720</v>
      </c>
      <c r="GI7" s="3">
        <f t="shared" si="15"/>
        <v>0</v>
      </c>
      <c r="GJ7" s="154">
        <f t="shared" ref="GJ7" si="18">IF(GF7=0,0,((GH7+GI7)/GF7)*100)</f>
        <v>0</v>
      </c>
      <c r="GK7" s="154">
        <f t="shared" ref="GK7" si="19">IF(GG7=0,0,((GH7+GI7)/GG7)*100)</f>
        <v>144</v>
      </c>
      <c r="GL7" s="3">
        <f t="shared" si="15"/>
        <v>0</v>
      </c>
      <c r="GM7" s="3">
        <f t="shared" si="15"/>
        <v>1024</v>
      </c>
      <c r="GN7" s="3">
        <f t="shared" si="15"/>
        <v>815</v>
      </c>
      <c r="GO7" s="3">
        <f t="shared" si="15"/>
        <v>0</v>
      </c>
      <c r="GP7" s="154">
        <f t="shared" ref="GP7" si="20">IF(GL7=0,0,((GN7+GO7)/GL7)*100)</f>
        <v>0</v>
      </c>
      <c r="GQ7" s="154">
        <f t="shared" ref="GQ7" si="21">IF(GM7=0,0,((GN7+GO7)/GM7)*100)</f>
        <v>79.58984375</v>
      </c>
      <c r="GR7" s="3">
        <f t="shared" si="15"/>
        <v>0</v>
      </c>
      <c r="GS7" s="3">
        <f t="shared" si="15"/>
        <v>2606</v>
      </c>
      <c r="GT7" s="3">
        <f t="shared" si="15"/>
        <v>3870</v>
      </c>
      <c r="GU7" s="3">
        <f t="shared" si="15"/>
        <v>0</v>
      </c>
      <c r="GV7" s="3">
        <f t="shared" si="15"/>
        <v>3870</v>
      </c>
      <c r="GW7" s="3">
        <f t="shared" si="15"/>
        <v>3870</v>
      </c>
      <c r="GX7" s="3">
        <f t="shared" si="15"/>
        <v>0</v>
      </c>
      <c r="GY7" s="3">
        <f t="shared" si="15"/>
        <v>12399</v>
      </c>
      <c r="GZ7" s="3">
        <f t="shared" si="15"/>
        <v>17302</v>
      </c>
      <c r="HA7" s="3">
        <f t="shared" si="15"/>
        <v>17571</v>
      </c>
      <c r="HB7" s="3">
        <f t="shared" si="15"/>
        <v>24</v>
      </c>
      <c r="HC7" s="3">
        <f t="shared" si="15"/>
        <v>17595</v>
      </c>
      <c r="HD7" s="3">
        <f t="shared" si="15"/>
        <v>5196</v>
      </c>
      <c r="HE7" s="154">
        <f t="shared" ref="HE7:HE8" si="22">IF(N7=0,0,((HC7)/N7)*100)</f>
        <v>141.90660537140093</v>
      </c>
      <c r="HF7" s="3">
        <f>SUMIF($C$13:$C$10051,$B$9,HF$13:HF$10051)+SUMIF($C$13:$C$10051,$C$7,HF$13:HF$10051)</f>
        <v>0</v>
      </c>
    </row>
    <row r="8" spans="1:216" ht="15.75">
      <c r="A8" s="4" t="s">
        <v>2</v>
      </c>
      <c r="B8" s="2"/>
      <c r="C8" s="2" t="s">
        <v>3</v>
      </c>
      <c r="D8" s="2"/>
      <c r="E8" s="2"/>
      <c r="F8" s="3">
        <f t="shared" ref="F8:W8" si="23">SUMIF($C$13:$C$10051,$C$8,F$13:F$10051)</f>
        <v>23450</v>
      </c>
      <c r="G8" s="3">
        <f t="shared" si="23"/>
        <v>0</v>
      </c>
      <c r="H8" s="3">
        <f t="shared" si="23"/>
        <v>0</v>
      </c>
      <c r="I8" s="3">
        <f t="shared" si="23"/>
        <v>0</v>
      </c>
      <c r="J8" s="3">
        <f t="shared" si="23"/>
        <v>448</v>
      </c>
      <c r="K8" s="3">
        <f t="shared" si="23"/>
        <v>22902</v>
      </c>
      <c r="L8" s="3">
        <f t="shared" si="23"/>
        <v>23350</v>
      </c>
      <c r="M8" s="3">
        <f t="shared" si="23"/>
        <v>31092</v>
      </c>
      <c r="N8" s="3">
        <f t="shared" si="23"/>
        <v>36292</v>
      </c>
      <c r="O8" s="3">
        <f t="shared" si="23"/>
        <v>5200</v>
      </c>
      <c r="P8" s="3">
        <f t="shared" si="23"/>
        <v>-4700</v>
      </c>
      <c r="Q8" s="3">
        <f t="shared" si="23"/>
        <v>31592</v>
      </c>
      <c r="R8" s="3">
        <f t="shared" si="23"/>
        <v>36192</v>
      </c>
      <c r="S8" s="3">
        <f t="shared" si="23"/>
        <v>8792</v>
      </c>
      <c r="T8" s="3">
        <f t="shared" si="23"/>
        <v>0</v>
      </c>
      <c r="U8" s="3">
        <f t="shared" si="23"/>
        <v>0</v>
      </c>
      <c r="V8" s="3">
        <f t="shared" si="23"/>
        <v>0</v>
      </c>
      <c r="W8" s="3">
        <f t="shared" si="23"/>
        <v>0</v>
      </c>
      <c r="X8" s="154">
        <f t="shared" ref="X8" si="24">IF(T8=0,0,((V8+W8)/T8)*100)</f>
        <v>0</v>
      </c>
      <c r="Y8" s="154">
        <f t="shared" ref="Y8" si="25">IF(U8=0,0,((V8+W8)/U8)*100)</f>
        <v>0</v>
      </c>
      <c r="Z8" s="3">
        <f>SUMIF($C$13:$C$10051,$C$8,Z$13:Z$10051)</f>
        <v>0</v>
      </c>
      <c r="AA8" s="3">
        <f>SUMIF($C$13:$C$10051,$C$8,AA$13:AA$10051)</f>
        <v>200</v>
      </c>
      <c r="AB8" s="3">
        <f>SUMIF($C$13:$C$10051,$C$8,AB$13:AB$10051)</f>
        <v>300</v>
      </c>
      <c r="AC8" s="3">
        <f>SUMIF($C$13:$C$10051,$C$8,AC$13:AC$10051)</f>
        <v>0</v>
      </c>
      <c r="AD8" s="154">
        <f t="shared" ref="AD8" si="26">IF(Z8=0,0,((AB8+AC8)/Z8)*100)</f>
        <v>0</v>
      </c>
      <c r="AE8" s="154">
        <f t="shared" ref="AE8" si="27">IF(AA8=0,0,((AB8+AC8)/AA8)*100)</f>
        <v>150</v>
      </c>
      <c r="AF8" s="3">
        <f>SUMIF($C$13:$C$10051,$C$8,AF$13:AF$10051)</f>
        <v>0</v>
      </c>
      <c r="AG8" s="3">
        <f>SUMIF($C$13:$C$10051,$C$8,AG$13:AG$10051)</f>
        <v>300</v>
      </c>
      <c r="AH8" s="3">
        <f>SUMIF($C$13:$C$10051,$C$8,AH$13:AH$10051)</f>
        <v>800</v>
      </c>
      <c r="AI8" s="3">
        <f>SUMIF($C$13:$C$10051,$C$8,AI$13:AI$10051)</f>
        <v>300</v>
      </c>
      <c r="AJ8" s="154">
        <f t="shared" si="5"/>
        <v>0</v>
      </c>
      <c r="AK8" s="154">
        <f t="shared" si="6"/>
        <v>366.66666666666663</v>
      </c>
      <c r="AL8" s="3">
        <f>SUMIF($C$13:$C$10051,$C$8,AL$13:AL$10051)</f>
        <v>1524</v>
      </c>
      <c r="AM8" s="3">
        <f>SUMIF($C$13:$C$10051,$C$8,AM$13:AM$10051)</f>
        <v>300</v>
      </c>
      <c r="AN8" s="3">
        <f>SUMIF($C$13:$C$10051,$C$8,AN$13:AN$10051)</f>
        <v>600</v>
      </c>
      <c r="AO8" s="3">
        <f>SUMIF($C$13:$C$10051,$C$8,AO$13:AO$10051)</f>
        <v>0</v>
      </c>
      <c r="AP8" s="154">
        <f>IF(AL8=0,0,((AN8+AO8)/AL8)*100)</f>
        <v>39.370078740157481</v>
      </c>
      <c r="AQ8" s="154">
        <f>IF(AM8=0,0,((AN8+AO8)/AM8)*100)</f>
        <v>200</v>
      </c>
      <c r="AR8" s="3">
        <f>SUMIF($C$13:$C$10051,$C$8,AR$13:AR$10051)</f>
        <v>1500</v>
      </c>
      <c r="AS8" s="3">
        <f>SUMIF($C$13:$C$10051,$C$8,AS$13:AS$10051)</f>
        <v>1260</v>
      </c>
      <c r="AT8" s="3">
        <f>SUMIF($C$13:$C$10051,$C$8,AT$13:AT$10051)</f>
        <v>1180</v>
      </c>
      <c r="AU8" s="3">
        <f>SUMIF($C$13:$C$10051,$C$8,AU$13:AU$10051)</f>
        <v>0</v>
      </c>
      <c r="AV8" s="154">
        <f>IF(AR8=0,0,((AT8+AU8)/AR8)*100)</f>
        <v>78.666666666666657</v>
      </c>
      <c r="AW8" s="154">
        <f>IF(AS8=0,0,((AT8+AU8)/AS8)*100)</f>
        <v>93.650793650793645</v>
      </c>
      <c r="AX8" s="3">
        <f t="shared" ref="AX8" si="28">SUMIF($C$13:$C$10051,$C$8,AX$13:AX$10051)</f>
        <v>0</v>
      </c>
      <c r="AY8" s="3">
        <f t="shared" ref="AY8:BA8" si="29">SUMIF($C$13:$C$10051,$C$8,AY$13:AY$10051)</f>
        <v>1340</v>
      </c>
      <c r="AZ8" s="3">
        <f t="shared" si="29"/>
        <v>0</v>
      </c>
      <c r="BA8" s="3">
        <f t="shared" si="29"/>
        <v>1060</v>
      </c>
      <c r="BB8" s="154">
        <f>IF(AX8=0,0,((AZ8+BA8)/AX8)*100)</f>
        <v>0</v>
      </c>
      <c r="BC8" s="154">
        <f>IF(AY8=0,0,((AZ8+BA8)/AY8)*100)</f>
        <v>79.104477611940297</v>
      </c>
      <c r="BD8" s="3">
        <f t="shared" ref="BD8:CU8" si="30">SUMIF($C$13:$C$10051,$C$8,BD$13:BD$10051)</f>
        <v>3024</v>
      </c>
      <c r="BE8" s="3">
        <f t="shared" si="30"/>
        <v>3400</v>
      </c>
      <c r="BF8" s="3">
        <f t="shared" si="30"/>
        <v>2880</v>
      </c>
      <c r="BG8" s="3">
        <f t="shared" si="30"/>
        <v>1360</v>
      </c>
      <c r="BH8" s="3">
        <f t="shared" si="30"/>
        <v>4240</v>
      </c>
      <c r="BI8" s="3">
        <f t="shared" si="30"/>
        <v>1216</v>
      </c>
      <c r="BJ8" s="154">
        <f>IF(BD8=0,0,((BH8)/BD8)*100)</f>
        <v>140.2116402116402</v>
      </c>
      <c r="BK8" s="3">
        <f t="shared" si="30"/>
        <v>7900</v>
      </c>
      <c r="BL8" s="3">
        <f t="shared" si="30"/>
        <v>1500</v>
      </c>
      <c r="BM8" s="3">
        <f t="shared" si="30"/>
        <v>1240</v>
      </c>
      <c r="BN8" s="3">
        <f t="shared" si="30"/>
        <v>1176</v>
      </c>
      <c r="BO8" s="3">
        <f t="shared" si="30"/>
        <v>0</v>
      </c>
      <c r="BP8" s="154">
        <f>IF(BL8=0,0,((BN8+BO8)/BL8)*100)</f>
        <v>78.400000000000006</v>
      </c>
      <c r="BQ8" s="154">
        <f>IF(BM8=0,0,((BN8+BO8)/BM8)*100)</f>
        <v>94.838709677419359</v>
      </c>
      <c r="BR8" s="3">
        <f t="shared" si="30"/>
        <v>1500</v>
      </c>
      <c r="BS8" s="3">
        <f t="shared" si="30"/>
        <v>1240</v>
      </c>
      <c r="BT8" s="3">
        <f t="shared" si="30"/>
        <v>1242</v>
      </c>
      <c r="BU8" s="3">
        <f t="shared" si="30"/>
        <v>0</v>
      </c>
      <c r="BV8" s="154">
        <f>IF(BR8=0,0,((BT8+BU8)/BR8)*100)</f>
        <v>82.8</v>
      </c>
      <c r="BW8" s="154">
        <f>IF(BS8=0,0,((BT8+BU8)/BS8)*100)</f>
        <v>100.16129032258065</v>
      </c>
      <c r="BX8" s="3">
        <f t="shared" si="30"/>
        <v>1500</v>
      </c>
      <c r="BY8" s="3">
        <f t="shared" si="30"/>
        <v>340</v>
      </c>
      <c r="BZ8" s="3">
        <f t="shared" si="30"/>
        <v>555</v>
      </c>
      <c r="CA8" s="3">
        <f t="shared" si="30"/>
        <v>0</v>
      </c>
      <c r="CB8" s="154">
        <f>IF(BX8=0,0,((BZ8+CA8)/BX8)*100)</f>
        <v>37</v>
      </c>
      <c r="CC8" s="154">
        <f>IF(BY8=0,0,((BZ8+CA8)/BY8)*100)</f>
        <v>163.23529411764704</v>
      </c>
      <c r="CD8" s="3">
        <f t="shared" si="30"/>
        <v>1500</v>
      </c>
      <c r="CE8" s="3">
        <f t="shared" si="30"/>
        <v>660</v>
      </c>
      <c r="CF8" s="3">
        <f t="shared" si="30"/>
        <v>612</v>
      </c>
      <c r="CG8" s="3">
        <f t="shared" si="30"/>
        <v>0</v>
      </c>
      <c r="CH8" s="154">
        <f>IF(CD8=0,0,((CF8+CG8)/CD8)*100)</f>
        <v>40.799999999999997</v>
      </c>
      <c r="CI8" s="154">
        <f>IF(CE8=0,0,((CF8+CG8)/CE8)*100)</f>
        <v>92.72727272727272</v>
      </c>
      <c r="CJ8" s="3">
        <f t="shared" si="30"/>
        <v>1518</v>
      </c>
      <c r="CK8" s="3">
        <f t="shared" si="30"/>
        <v>0</v>
      </c>
      <c r="CL8" s="3">
        <f t="shared" si="30"/>
        <v>0</v>
      </c>
      <c r="CM8" s="3">
        <f t="shared" si="30"/>
        <v>100</v>
      </c>
      <c r="CN8" s="154">
        <f>IF(CJ8=0,0,((CL8+CM8)/CJ8)*100)</f>
        <v>6.5876152832674579</v>
      </c>
      <c r="CO8" s="154">
        <f>IF(CK8=0,0,((CL8+CM8)/CK8)*100)</f>
        <v>0</v>
      </c>
      <c r="CP8" s="3">
        <f t="shared" si="30"/>
        <v>7518</v>
      </c>
      <c r="CQ8" s="3">
        <f t="shared" si="30"/>
        <v>3480</v>
      </c>
      <c r="CR8" s="3">
        <f t="shared" si="30"/>
        <v>3585</v>
      </c>
      <c r="CS8" s="3">
        <f t="shared" si="30"/>
        <v>100</v>
      </c>
      <c r="CT8" s="3">
        <f t="shared" si="30"/>
        <v>3685</v>
      </c>
      <c r="CU8" s="3">
        <f t="shared" si="30"/>
        <v>-3833</v>
      </c>
      <c r="CV8" s="154">
        <f>IF(CP8=0,0,((CT8)/CP8)*100)</f>
        <v>49.015695663740352</v>
      </c>
      <c r="CW8" s="3">
        <f t="shared" ref="CW8:EM8" si="31">SUMIF($C$13:$C$10051,$C$8,CW$13:CW$10051)</f>
        <v>8200</v>
      </c>
      <c r="CX8" s="3">
        <f t="shared" si="31"/>
        <v>1500</v>
      </c>
      <c r="CY8" s="3">
        <f t="shared" si="31"/>
        <v>940</v>
      </c>
      <c r="CZ8" s="3">
        <f t="shared" si="31"/>
        <v>744</v>
      </c>
      <c r="DA8" s="3">
        <f t="shared" si="31"/>
        <v>0</v>
      </c>
      <c r="DB8" s="154">
        <f>IF(CX8=0,0,((CZ8+DA8)/CX8)*100)</f>
        <v>49.6</v>
      </c>
      <c r="DC8" s="154">
        <f>IF(CY8=0,0,((CZ8+DA8)/CY8)*100)</f>
        <v>79.148936170212764</v>
      </c>
      <c r="DD8" s="3">
        <f t="shared" si="31"/>
        <v>1500</v>
      </c>
      <c r="DE8" s="3">
        <f t="shared" si="31"/>
        <v>920</v>
      </c>
      <c r="DF8" s="3">
        <f t="shared" si="31"/>
        <v>644</v>
      </c>
      <c r="DG8" s="3">
        <f t="shared" si="31"/>
        <v>0</v>
      </c>
      <c r="DH8" s="154">
        <f>IF(DD8=0,0,((DF8+DG8)/DD8)*100)</f>
        <v>42.933333333333337</v>
      </c>
      <c r="DI8" s="154">
        <f>IF(DE8=0,0,((DF8+DG8)/DE8)*100)</f>
        <v>70</v>
      </c>
      <c r="DJ8" s="3">
        <f t="shared" si="31"/>
        <v>1500</v>
      </c>
      <c r="DK8" s="3">
        <f t="shared" si="31"/>
        <v>560</v>
      </c>
      <c r="DL8" s="3">
        <f t="shared" si="31"/>
        <v>528</v>
      </c>
      <c r="DM8" s="3">
        <f t="shared" si="31"/>
        <v>0</v>
      </c>
      <c r="DN8" s="154">
        <f>IF(DJ8=0,0,((DL8+DM8)/DJ8)*100)</f>
        <v>35.199999999999996</v>
      </c>
      <c r="DO8" s="154">
        <f>IF(DK8=0,0,((DL8+DM8)/DK8)*100)</f>
        <v>94.285714285714278</v>
      </c>
      <c r="DP8" s="3">
        <f t="shared" si="31"/>
        <v>1500</v>
      </c>
      <c r="DQ8" s="3">
        <f t="shared" si="31"/>
        <v>900</v>
      </c>
      <c r="DR8" s="3">
        <f t="shared" si="31"/>
        <v>616</v>
      </c>
      <c r="DS8" s="3">
        <f t="shared" si="31"/>
        <v>0</v>
      </c>
      <c r="DT8" s="154">
        <f>IF(DP8=0,0,((DR8+DS8)/DP8)*100)</f>
        <v>41.06666666666667</v>
      </c>
      <c r="DU8" s="154">
        <f>IF(DQ8=0,0,((DR8+DS8)/DQ8)*100)</f>
        <v>68.444444444444443</v>
      </c>
      <c r="DV8" s="3">
        <f t="shared" si="31"/>
        <v>1500</v>
      </c>
      <c r="DW8" s="3">
        <f t="shared" si="31"/>
        <v>1015</v>
      </c>
      <c r="DX8" s="3">
        <f t="shared" si="31"/>
        <v>752</v>
      </c>
      <c r="DY8" s="3">
        <f t="shared" si="31"/>
        <v>0</v>
      </c>
      <c r="DZ8" s="154">
        <f>IF(DV8=0,0,((DX8+DY8)/DV8)*100)</f>
        <v>50.133333333333333</v>
      </c>
      <c r="EA8" s="154">
        <f>IF(DW8=0,0,((DX8+DY8)/DW8)*100)</f>
        <v>74.088669950738918</v>
      </c>
      <c r="EB8" s="3">
        <f t="shared" si="31"/>
        <v>1500</v>
      </c>
      <c r="EC8" s="3">
        <f t="shared" si="31"/>
        <v>0</v>
      </c>
      <c r="ED8" s="3">
        <f t="shared" si="31"/>
        <v>0</v>
      </c>
      <c r="EE8" s="3">
        <f t="shared" si="31"/>
        <v>0</v>
      </c>
      <c r="EF8" s="154">
        <f>IF(EB8=0,0,((ED8+EE8)/EB8)*100)</f>
        <v>0</v>
      </c>
      <c r="EG8" s="154">
        <f>IF(EC8=0,0,((ED8+EE8)/EC8)*100)</f>
        <v>0</v>
      </c>
      <c r="EH8" s="3">
        <f t="shared" si="31"/>
        <v>9000</v>
      </c>
      <c r="EI8" s="3">
        <f t="shared" si="31"/>
        <v>4335</v>
      </c>
      <c r="EJ8" s="3">
        <f t="shared" si="31"/>
        <v>3284</v>
      </c>
      <c r="EK8" s="3">
        <f t="shared" si="31"/>
        <v>0</v>
      </c>
      <c r="EL8" s="3">
        <f t="shared" si="31"/>
        <v>3284</v>
      </c>
      <c r="EM8" s="3">
        <f t="shared" si="31"/>
        <v>-5716</v>
      </c>
      <c r="EN8" s="154">
        <f>IF(EH8=0,0,((EL8)/EH8)*100)</f>
        <v>36.488888888888887</v>
      </c>
      <c r="EO8" s="3">
        <f t="shared" ref="EO8:FZ8" si="32">SUMIF($C$13:$C$10051,$C$8,EO$13:EO$10051)</f>
        <v>11300</v>
      </c>
      <c r="EP8" s="3">
        <f t="shared" si="32"/>
        <v>1500</v>
      </c>
      <c r="EQ8" s="3">
        <f t="shared" si="32"/>
        <v>1065</v>
      </c>
      <c r="ER8" s="3">
        <f t="shared" si="32"/>
        <v>1068</v>
      </c>
      <c r="ES8" s="3">
        <f t="shared" si="32"/>
        <v>0</v>
      </c>
      <c r="ET8" s="154">
        <f>IF(EP8=0,0,((ER8+ES8)/EP8)*100)</f>
        <v>71.2</v>
      </c>
      <c r="EU8" s="154">
        <f>IF(EQ8=0,0,((ER8+ES8)/EQ8)*100)</f>
        <v>100.28169014084507</v>
      </c>
      <c r="EV8" s="3">
        <f t="shared" si="32"/>
        <v>1500</v>
      </c>
      <c r="EW8" s="3">
        <f t="shared" si="32"/>
        <v>1100</v>
      </c>
      <c r="EX8" s="3">
        <f t="shared" si="32"/>
        <v>872</v>
      </c>
      <c r="EY8" s="3">
        <f t="shared" si="32"/>
        <v>0</v>
      </c>
      <c r="EZ8" s="154">
        <f>IF(EV8=0,0,((EX8+EY8)/EV8)*100)</f>
        <v>58.13333333333334</v>
      </c>
      <c r="FA8" s="154">
        <f>IF(EW8=0,0,((EX8+EY8)/EW8)*100)</f>
        <v>79.272727272727266</v>
      </c>
      <c r="FB8" s="3">
        <f t="shared" si="32"/>
        <v>1500</v>
      </c>
      <c r="FC8" s="3">
        <f t="shared" si="32"/>
        <v>1000</v>
      </c>
      <c r="FD8" s="3">
        <f t="shared" si="32"/>
        <v>1180</v>
      </c>
      <c r="FE8" s="3">
        <f t="shared" si="32"/>
        <v>0</v>
      </c>
      <c r="FF8" s="154">
        <f>IF(FB8=0,0,((FD8+FE8)/FB8)*100)</f>
        <v>78.666666666666657</v>
      </c>
      <c r="FG8" s="154">
        <f>IF(FC8=0,0,((FD8+FE8)/FC8)*100)</f>
        <v>118</v>
      </c>
      <c r="FH8" s="3">
        <f t="shared" si="32"/>
        <v>1500</v>
      </c>
      <c r="FI8" s="3">
        <f t="shared" si="32"/>
        <v>1000</v>
      </c>
      <c r="FJ8" s="3">
        <f t="shared" si="32"/>
        <v>1000</v>
      </c>
      <c r="FK8" s="3">
        <f t="shared" si="32"/>
        <v>0</v>
      </c>
      <c r="FL8" s="154">
        <f>IF(FH8=0,0,((FJ8+FK8)/FH8)*100)</f>
        <v>66.666666666666657</v>
      </c>
      <c r="FM8" s="154">
        <f>IF(FI8=0,0,((FJ8+FK8)/FI8)*100)</f>
        <v>100</v>
      </c>
      <c r="FN8" s="3">
        <f t="shared" si="32"/>
        <v>1500</v>
      </c>
      <c r="FO8" s="3">
        <f t="shared" si="32"/>
        <v>1000</v>
      </c>
      <c r="FP8" s="3">
        <f t="shared" si="32"/>
        <v>1048</v>
      </c>
      <c r="FQ8" s="3">
        <f t="shared" si="32"/>
        <v>0</v>
      </c>
      <c r="FR8" s="154">
        <f>IF(FN8=0,0,((FP8+FQ8)/FN8)*100)</f>
        <v>69.86666666666666</v>
      </c>
      <c r="FS8" s="154">
        <f>IF(FO8=0,0,((FP8+FQ8)/FO8)*100)</f>
        <v>104.80000000000001</v>
      </c>
      <c r="FT8" s="3">
        <f t="shared" si="32"/>
        <v>0</v>
      </c>
      <c r="FU8" s="3">
        <f t="shared" si="32"/>
        <v>0</v>
      </c>
      <c r="FV8" s="3">
        <f t="shared" si="32"/>
        <v>0</v>
      </c>
      <c r="FW8" s="3">
        <f t="shared" si="32"/>
        <v>0</v>
      </c>
      <c r="FX8" s="154">
        <f t="shared" ref="FX8" si="33">IF(FT8=0,0,((FV8+FW8)/FT8)*100)</f>
        <v>0</v>
      </c>
      <c r="FY8" s="154">
        <f t="shared" ref="FY8" si="34">IF(FU8=0,0,((FV8+FW8)/FU8)*100)</f>
        <v>0</v>
      </c>
      <c r="FZ8" s="3">
        <f t="shared" si="32"/>
        <v>1500</v>
      </c>
      <c r="GA8" s="3">
        <f t="shared" ref="GA8:HD8" si="35">SUMIF($C$13:$C$10051,$C$8,GA$13:GA$10051)</f>
        <v>1050</v>
      </c>
      <c r="GB8" s="3">
        <f t="shared" si="35"/>
        <v>958</v>
      </c>
      <c r="GC8" s="3">
        <f t="shared" si="35"/>
        <v>0</v>
      </c>
      <c r="GD8" s="154">
        <f t="shared" ref="GD8" si="36">IF(FZ8=0,0,((GB8+GC8)/FZ8)*100)</f>
        <v>63.866666666666674</v>
      </c>
      <c r="GE8" s="154">
        <f t="shared" ref="GE8" si="37">IF(GA8=0,0,((GB8+GC8)/GA8)*100)</f>
        <v>91.238095238095241</v>
      </c>
      <c r="GF8" s="3">
        <f t="shared" si="35"/>
        <v>1500</v>
      </c>
      <c r="GG8" s="3">
        <f t="shared" si="35"/>
        <v>1000</v>
      </c>
      <c r="GH8" s="3">
        <f t="shared" si="35"/>
        <v>972</v>
      </c>
      <c r="GI8" s="3">
        <f t="shared" si="35"/>
        <v>0</v>
      </c>
      <c r="GJ8" s="154">
        <f t="shared" ref="GJ8" si="38">IF(GF8=0,0,((GH8+GI8)/GF8)*100)</f>
        <v>64.8</v>
      </c>
      <c r="GK8" s="154">
        <f t="shared" ref="GK8" si="39">IF(GG8=0,0,((GH8+GI8)/GG8)*100)</f>
        <v>97.2</v>
      </c>
      <c r="GL8" s="3">
        <f t="shared" si="35"/>
        <v>1550</v>
      </c>
      <c r="GM8" s="3">
        <f t="shared" si="35"/>
        <v>1000</v>
      </c>
      <c r="GN8" s="3">
        <f t="shared" si="35"/>
        <v>1050</v>
      </c>
      <c r="GO8" s="3">
        <f t="shared" si="35"/>
        <v>0</v>
      </c>
      <c r="GP8" s="154">
        <f t="shared" ref="GP8" si="40">IF(GL8=0,0,((GN8+GO8)/GL8)*100)</f>
        <v>67.741935483870961</v>
      </c>
      <c r="GQ8" s="154">
        <f t="shared" ref="GQ8" si="41">IF(GM8=0,0,((GN8+GO8)/GM8)*100)</f>
        <v>105</v>
      </c>
      <c r="GR8" s="3">
        <f t="shared" si="35"/>
        <v>12050</v>
      </c>
      <c r="GS8" s="3">
        <f t="shared" si="35"/>
        <v>8215</v>
      </c>
      <c r="GT8" s="3">
        <f t="shared" si="35"/>
        <v>8148</v>
      </c>
      <c r="GU8" s="3">
        <f t="shared" si="35"/>
        <v>0</v>
      </c>
      <c r="GV8" s="3">
        <f t="shared" si="35"/>
        <v>8148</v>
      </c>
      <c r="GW8" s="3">
        <f t="shared" si="35"/>
        <v>-3902</v>
      </c>
      <c r="GX8" s="3">
        <f t="shared" si="35"/>
        <v>949.35265030434743</v>
      </c>
      <c r="GY8" s="3">
        <f t="shared" si="35"/>
        <v>31592</v>
      </c>
      <c r="GZ8" s="3">
        <f t="shared" si="35"/>
        <v>19430</v>
      </c>
      <c r="HA8" s="3">
        <f t="shared" si="35"/>
        <v>17897</v>
      </c>
      <c r="HB8" s="3">
        <f t="shared" si="35"/>
        <v>1460</v>
      </c>
      <c r="HC8" s="3">
        <f t="shared" si="35"/>
        <v>19357</v>
      </c>
      <c r="HD8" s="3">
        <f t="shared" si="35"/>
        <v>-16935</v>
      </c>
      <c r="HE8" s="154">
        <f t="shared" si="22"/>
        <v>53.33682354237849</v>
      </c>
      <c r="HF8" s="3">
        <f>SUMIF($C$13:$C$10051,$C$8,HF$13:HF$10051)</f>
        <v>0</v>
      </c>
    </row>
    <row r="9" spans="1:216" ht="15.75">
      <c r="B9" s="5" t="s">
        <v>4</v>
      </c>
      <c r="C9" s="2" t="s">
        <v>5</v>
      </c>
      <c r="D9" s="2"/>
      <c r="E9" s="2"/>
      <c r="F9" s="6">
        <f t="shared" ref="F9:M9" si="42">F11-(F7+F8)</f>
        <v>26550</v>
      </c>
      <c r="G9" s="6">
        <f t="shared" si="42"/>
        <v>0</v>
      </c>
      <c r="H9" s="6">
        <f t="shared" si="42"/>
        <v>0</v>
      </c>
      <c r="I9" s="6">
        <f t="shared" si="42"/>
        <v>60</v>
      </c>
      <c r="J9" s="6">
        <f>J11-(J7+J8)</f>
        <v>1417</v>
      </c>
      <c r="K9" s="6">
        <f t="shared" si="42"/>
        <v>23370</v>
      </c>
      <c r="L9" s="6">
        <f t="shared" si="42"/>
        <v>23536</v>
      </c>
      <c r="M9" s="6">
        <f t="shared" si="42"/>
        <v>23958</v>
      </c>
      <c r="N9" s="6">
        <f t="shared" ref="N9:O9" si="43">N11-(N7+N8)</f>
        <v>26687</v>
      </c>
      <c r="O9" s="6">
        <f t="shared" si="43"/>
        <v>3919</v>
      </c>
      <c r="P9" s="6">
        <f t="shared" ref="P9:T9" si="44">P11-(P7+P8)</f>
        <v>1520</v>
      </c>
      <c r="Q9" s="6">
        <f t="shared" si="44"/>
        <v>28207</v>
      </c>
      <c r="R9" s="6">
        <f t="shared" si="44"/>
        <v>29362</v>
      </c>
      <c r="S9" s="6">
        <f t="shared" si="44"/>
        <v>6614</v>
      </c>
      <c r="T9" s="6">
        <f t="shared" si="44"/>
        <v>1236</v>
      </c>
      <c r="U9" s="6">
        <f t="shared" ref="U9:CL9" si="45">U11-(U7+U8)</f>
        <v>918</v>
      </c>
      <c r="V9" s="6">
        <f t="shared" si="45"/>
        <v>839</v>
      </c>
      <c r="W9" s="6">
        <f t="shared" si="45"/>
        <v>0</v>
      </c>
      <c r="X9" s="154">
        <f t="shared" ref="X9" si="46">IF(T9=0,0,((V9+W9)/T9)*100)</f>
        <v>67.880258899676377</v>
      </c>
      <c r="Y9" s="154">
        <f t="shared" ref="Y9" si="47">IF(U9=0,0,((V9+W9)/U9)*100)</f>
        <v>91.394335511982575</v>
      </c>
      <c r="Z9" s="6">
        <f t="shared" si="45"/>
        <v>1303</v>
      </c>
      <c r="AA9" s="6">
        <f t="shared" si="45"/>
        <v>921</v>
      </c>
      <c r="AB9" s="6">
        <f t="shared" si="45"/>
        <v>893</v>
      </c>
      <c r="AC9" s="6">
        <f t="shared" si="45"/>
        <v>0</v>
      </c>
      <c r="AD9" s="154">
        <f t="shared" ref="AD9" si="48">IF(Z9=0,0,((AB9+AC9)/Z9)*100)</f>
        <v>68.53415195702226</v>
      </c>
      <c r="AE9" s="154">
        <f t="shared" ref="AE9" si="49">IF(AA9=0,0,((AB9+AC9)/AA9)*100)</f>
        <v>96.959826275787179</v>
      </c>
      <c r="AF9" s="6">
        <f t="shared" si="45"/>
        <v>1505</v>
      </c>
      <c r="AG9" s="6">
        <f t="shared" si="45"/>
        <v>751</v>
      </c>
      <c r="AH9" s="6">
        <f t="shared" si="45"/>
        <v>1531</v>
      </c>
      <c r="AI9" s="6">
        <f t="shared" si="45"/>
        <v>85</v>
      </c>
      <c r="AJ9" s="154">
        <f t="shared" si="5"/>
        <v>107.37541528239203</v>
      </c>
      <c r="AK9" s="154">
        <f t="shared" si="6"/>
        <v>215.17976031957389</v>
      </c>
      <c r="AL9" s="6">
        <f t="shared" si="45"/>
        <v>1457</v>
      </c>
      <c r="AM9" s="6">
        <f t="shared" si="45"/>
        <v>527</v>
      </c>
      <c r="AN9" s="6">
        <f t="shared" si="45"/>
        <v>1245</v>
      </c>
      <c r="AO9" s="6">
        <f t="shared" si="45"/>
        <v>0</v>
      </c>
      <c r="AP9" s="154">
        <f>IF(AL9=0,0,((AN9+AO9)/AL9)*100)</f>
        <v>85.449553877831164</v>
      </c>
      <c r="AQ9" s="154">
        <f>IF(AM9=0,0,((AN9+AO9)/AM9)*100)</f>
        <v>236.24288425047436</v>
      </c>
      <c r="AR9" s="6">
        <f t="shared" si="45"/>
        <v>1469</v>
      </c>
      <c r="AS9" s="6">
        <f t="shared" si="45"/>
        <v>1340</v>
      </c>
      <c r="AT9" s="6">
        <f t="shared" si="45"/>
        <v>1302</v>
      </c>
      <c r="AU9" s="6">
        <f t="shared" si="45"/>
        <v>0</v>
      </c>
      <c r="AV9" s="154">
        <f>IF(AR9=0,0,((AT9+AU9)/AR9)*100)</f>
        <v>88.631722260040846</v>
      </c>
      <c r="AW9" s="154">
        <f>IF(AS9=0,0,((AT9+AU9)/AS9)*100)</f>
        <v>97.164179104477611</v>
      </c>
      <c r="AX9" s="6">
        <f t="shared" ref="AX9" si="50">AX11-(AX7+AX8)</f>
        <v>0</v>
      </c>
      <c r="AY9" s="6">
        <f t="shared" ref="AY9:BA9" si="51">AY11-(AY7+AY8)</f>
        <v>490</v>
      </c>
      <c r="AZ9" s="6">
        <f t="shared" si="51"/>
        <v>0</v>
      </c>
      <c r="BA9" s="6">
        <f t="shared" si="51"/>
        <v>912</v>
      </c>
      <c r="BB9" s="154">
        <f>IF(AX9=0,0,((AZ9+BA9)/AX9)*100)</f>
        <v>0</v>
      </c>
      <c r="BC9" s="154">
        <f>IF(AY9=0,0,((AZ9+BA9)/AY9)*100)</f>
        <v>186.12244897959184</v>
      </c>
      <c r="BD9" s="6">
        <f t="shared" si="45"/>
        <v>6970</v>
      </c>
      <c r="BE9" s="6">
        <f t="shared" si="45"/>
        <v>4947</v>
      </c>
      <c r="BF9" s="6">
        <f t="shared" si="45"/>
        <v>5810</v>
      </c>
      <c r="BG9" s="6">
        <f t="shared" si="45"/>
        <v>997</v>
      </c>
      <c r="BH9" s="6">
        <f t="shared" si="45"/>
        <v>6807</v>
      </c>
      <c r="BI9" s="6">
        <f t="shared" si="45"/>
        <v>-163</v>
      </c>
      <c r="BJ9" s="154">
        <f>IF(BD9=0,0,((BH9)/BD9)*100)</f>
        <v>97.661406025824959</v>
      </c>
      <c r="BK9" s="6">
        <f t="shared" si="45"/>
        <v>3899</v>
      </c>
      <c r="BL9" s="6">
        <f t="shared" si="45"/>
        <v>1413</v>
      </c>
      <c r="BM9" s="6">
        <f t="shared" si="45"/>
        <v>963</v>
      </c>
      <c r="BN9" s="6">
        <f t="shared" si="45"/>
        <v>984</v>
      </c>
      <c r="BO9" s="6">
        <f t="shared" si="45"/>
        <v>110</v>
      </c>
      <c r="BP9" s="154">
        <f>IF(BL9=0,0,((BN9+BO9)/BL9)*100)</f>
        <v>77.423920736022637</v>
      </c>
      <c r="BQ9" s="154">
        <f>IF(BM9=0,0,((BN9+BO9)/BM9)*100)</f>
        <v>113.60332294911734</v>
      </c>
      <c r="BR9" s="6">
        <f t="shared" si="45"/>
        <v>1422</v>
      </c>
      <c r="BS9" s="6">
        <f t="shared" si="45"/>
        <v>1005</v>
      </c>
      <c r="BT9" s="6">
        <f t="shared" si="45"/>
        <v>898</v>
      </c>
      <c r="BU9" s="6">
        <f t="shared" si="45"/>
        <v>0</v>
      </c>
      <c r="BV9" s="154">
        <f>IF(BR9=0,0,((BT9+BU9)/BR9)*100)</f>
        <v>63.150492264416314</v>
      </c>
      <c r="BW9" s="154">
        <f>IF(BS9=0,0,((BT9+BU9)/BS9)*100)</f>
        <v>89.353233830845767</v>
      </c>
      <c r="BX9" s="6">
        <f t="shared" si="45"/>
        <v>3014</v>
      </c>
      <c r="BY9" s="6">
        <f t="shared" si="45"/>
        <v>570</v>
      </c>
      <c r="BZ9" s="6">
        <f t="shared" si="45"/>
        <v>933</v>
      </c>
      <c r="CA9" s="6">
        <f t="shared" si="45"/>
        <v>0</v>
      </c>
      <c r="CB9" s="154">
        <f>IF(BX9=0,0,((BZ9+CA9)/BX9)*100)</f>
        <v>30.955540809555409</v>
      </c>
      <c r="CC9" s="154">
        <f>IF(BY9=0,0,((BZ9+CA9)/BY9)*100)</f>
        <v>163.68421052631578</v>
      </c>
      <c r="CD9" s="6">
        <f t="shared" si="45"/>
        <v>1457</v>
      </c>
      <c r="CE9" s="6">
        <f t="shared" si="45"/>
        <v>923</v>
      </c>
      <c r="CF9" s="6">
        <f t="shared" si="45"/>
        <v>807</v>
      </c>
      <c r="CG9" s="6">
        <f t="shared" si="45"/>
        <v>0</v>
      </c>
      <c r="CH9" s="154">
        <f>IF(CD9=0,0,((CF9+CG9)/CD9)*100)</f>
        <v>55.387783115991759</v>
      </c>
      <c r="CI9" s="154">
        <f>IF(CE9=0,0,((CF9+CG9)/CE9)*100)</f>
        <v>87.432286023835317</v>
      </c>
      <c r="CJ9" s="6">
        <f t="shared" si="45"/>
        <v>0</v>
      </c>
      <c r="CK9" s="6">
        <f t="shared" si="45"/>
        <v>250</v>
      </c>
      <c r="CL9" s="6">
        <f t="shared" si="45"/>
        <v>0</v>
      </c>
      <c r="CM9" s="6">
        <f t="shared" ref="CM9:EX9" si="52">CM11-(CM7+CM8)</f>
        <v>393</v>
      </c>
      <c r="CN9" s="154">
        <f>IF(CJ9=0,0,((CL9+CM9)/CJ9)*100)</f>
        <v>0</v>
      </c>
      <c r="CO9" s="154">
        <f>IF(CK9=0,0,((CL9+CM9)/CK9)*100)</f>
        <v>157.20000000000002</v>
      </c>
      <c r="CP9" s="6">
        <f t="shared" si="52"/>
        <v>7306</v>
      </c>
      <c r="CQ9" s="6">
        <f t="shared" si="52"/>
        <v>3711</v>
      </c>
      <c r="CR9" s="6">
        <f t="shared" si="52"/>
        <v>3622</v>
      </c>
      <c r="CS9" s="6">
        <f t="shared" si="52"/>
        <v>503</v>
      </c>
      <c r="CT9" s="6">
        <f t="shared" si="52"/>
        <v>4125</v>
      </c>
      <c r="CU9" s="6">
        <f t="shared" si="52"/>
        <v>-3181</v>
      </c>
      <c r="CV9" s="154">
        <f>IF(CP9=0,0,((CT9)/CP9)*100)</f>
        <v>56.460443471119625</v>
      </c>
      <c r="CW9" s="6">
        <f t="shared" si="52"/>
        <v>5034</v>
      </c>
      <c r="CX9" s="6">
        <f t="shared" si="52"/>
        <v>1387</v>
      </c>
      <c r="CY9" s="6">
        <f t="shared" si="52"/>
        <v>1052</v>
      </c>
      <c r="CZ9" s="6">
        <f t="shared" si="52"/>
        <v>689</v>
      </c>
      <c r="DA9" s="6">
        <f t="shared" si="52"/>
        <v>0</v>
      </c>
      <c r="DB9" s="154">
        <f>IF(CX9=0,0,((CZ9+DA9)/CX9)*100)</f>
        <v>49.675558759913478</v>
      </c>
      <c r="DC9" s="154">
        <f>IF(CY9=0,0,((CZ9+DA9)/CY9)*100)</f>
        <v>65.49429657794677</v>
      </c>
      <c r="DD9" s="6">
        <f t="shared" si="52"/>
        <v>1684</v>
      </c>
      <c r="DE9" s="6">
        <f t="shared" si="52"/>
        <v>1336</v>
      </c>
      <c r="DF9" s="6">
        <f t="shared" si="52"/>
        <v>1036</v>
      </c>
      <c r="DG9" s="6">
        <f t="shared" si="52"/>
        <v>0</v>
      </c>
      <c r="DH9" s="154">
        <f>IF(DD9=0,0,((DF9+DG9)/DD9)*100)</f>
        <v>61.520190023752974</v>
      </c>
      <c r="DI9" s="154">
        <f>IF(DE9=0,0,((DF9+DG9)/DE9)*100)</f>
        <v>77.544910179640709</v>
      </c>
      <c r="DJ9" s="6">
        <f t="shared" si="52"/>
        <v>1395</v>
      </c>
      <c r="DK9" s="6">
        <f t="shared" si="52"/>
        <v>1258</v>
      </c>
      <c r="DL9" s="6">
        <f t="shared" si="52"/>
        <v>998</v>
      </c>
      <c r="DM9" s="6">
        <f t="shared" si="52"/>
        <v>0</v>
      </c>
      <c r="DN9" s="154">
        <f>IF(DJ9=0,0,((DL9+DM9)/DJ9)*100)</f>
        <v>71.541218637992827</v>
      </c>
      <c r="DO9" s="154">
        <f>IF(DK9=0,0,((DL9+DM9)/DK9)*100)</f>
        <v>79.332273449920507</v>
      </c>
      <c r="DP9" s="6">
        <f t="shared" si="52"/>
        <v>1040</v>
      </c>
      <c r="DQ9" s="6">
        <f t="shared" si="52"/>
        <v>1660</v>
      </c>
      <c r="DR9" s="6">
        <f t="shared" si="52"/>
        <v>1287</v>
      </c>
      <c r="DS9" s="6">
        <f t="shared" si="52"/>
        <v>0</v>
      </c>
      <c r="DT9" s="154">
        <f>IF(DP9=0,0,((DR9+DS9)/DP9)*100)</f>
        <v>123.75</v>
      </c>
      <c r="DU9" s="154">
        <f>IF(DQ9=0,0,((DR9+DS9)/DQ9)*100)</f>
        <v>77.53012048192771</v>
      </c>
      <c r="DV9" s="6">
        <f t="shared" si="52"/>
        <v>1344</v>
      </c>
      <c r="DW9" s="6">
        <f t="shared" si="52"/>
        <v>1187</v>
      </c>
      <c r="DX9" s="6">
        <f t="shared" si="52"/>
        <v>1144</v>
      </c>
      <c r="DY9" s="6">
        <f t="shared" si="52"/>
        <v>0</v>
      </c>
      <c r="DZ9" s="154">
        <f>IF(DV9=0,0,((DX9+DY9)/DV9)*100)</f>
        <v>85.11904761904762</v>
      </c>
      <c r="EA9" s="154">
        <f>IF(DW9=0,0,((DX9+DY9)/DW9)*100)</f>
        <v>96.377422072451552</v>
      </c>
      <c r="EB9" s="6">
        <f t="shared" si="52"/>
        <v>929</v>
      </c>
      <c r="EC9" s="6">
        <f t="shared" si="52"/>
        <v>390</v>
      </c>
      <c r="ED9" s="6">
        <f t="shared" si="52"/>
        <v>0</v>
      </c>
      <c r="EE9" s="6">
        <f t="shared" si="52"/>
        <v>380</v>
      </c>
      <c r="EF9" s="154">
        <f>IF(EB9=0,0,((ED9+EE9)/EB9)*100)</f>
        <v>40.904198062432719</v>
      </c>
      <c r="EG9" s="154">
        <f>IF(EC9=0,0,((ED9+EE9)/EC9)*100)</f>
        <v>97.435897435897431</v>
      </c>
      <c r="EH9" s="6">
        <f t="shared" si="52"/>
        <v>7779</v>
      </c>
      <c r="EI9" s="6">
        <f t="shared" si="52"/>
        <v>6883</v>
      </c>
      <c r="EJ9" s="6">
        <f t="shared" si="52"/>
        <v>5154</v>
      </c>
      <c r="EK9" s="6">
        <f t="shared" si="52"/>
        <v>380</v>
      </c>
      <c r="EL9" s="6">
        <f t="shared" si="52"/>
        <v>5534</v>
      </c>
      <c r="EM9" s="6">
        <f t="shared" si="52"/>
        <v>-2245</v>
      </c>
      <c r="EN9" s="154">
        <f>IF(EH9=0,0,((EL9)/EH9)*100)</f>
        <v>71.140249389381665</v>
      </c>
      <c r="EO9" s="6">
        <f t="shared" si="52"/>
        <v>13959</v>
      </c>
      <c r="EP9" s="6">
        <f t="shared" si="52"/>
        <v>1273</v>
      </c>
      <c r="EQ9" s="6">
        <f t="shared" si="52"/>
        <v>1114</v>
      </c>
      <c r="ER9" s="6">
        <f t="shared" si="52"/>
        <v>1009</v>
      </c>
      <c r="ES9" s="6">
        <f t="shared" si="52"/>
        <v>0</v>
      </c>
      <c r="ET9" s="154">
        <f>IF(EP9=0,0,((ER9+ES9)/EP9)*100)</f>
        <v>79.261586802827964</v>
      </c>
      <c r="EU9" s="154">
        <f>IF(EQ9=0,0,((ER9+ES9)/EQ9)*100)</f>
        <v>90.574506283662487</v>
      </c>
      <c r="EV9" s="6">
        <f t="shared" si="52"/>
        <v>1261</v>
      </c>
      <c r="EW9" s="6">
        <f t="shared" si="52"/>
        <v>861</v>
      </c>
      <c r="EX9" s="6">
        <f t="shared" si="52"/>
        <v>641</v>
      </c>
      <c r="EY9" s="6">
        <f t="shared" ref="EY9:GX9" si="53">EY11-(EY7+EY8)</f>
        <v>0</v>
      </c>
      <c r="EZ9" s="154">
        <f>IF(EV9=0,0,((EX9+EY9)/EV9)*100)</f>
        <v>50.832672482157015</v>
      </c>
      <c r="FA9" s="154">
        <f>IF(EW9=0,0,((EX9+EY9)/EW9)*100)</f>
        <v>74.448315911730546</v>
      </c>
      <c r="FB9" s="6">
        <f t="shared" si="53"/>
        <v>1548</v>
      </c>
      <c r="FC9" s="6">
        <f t="shared" si="53"/>
        <v>1435</v>
      </c>
      <c r="FD9" s="6">
        <f t="shared" si="53"/>
        <v>1301</v>
      </c>
      <c r="FE9" s="6">
        <f t="shared" si="53"/>
        <v>0</v>
      </c>
      <c r="FF9" s="154">
        <f>IF(FB9=0,0,((FD9+FE9)/FB9)*100)</f>
        <v>84.043927648578816</v>
      </c>
      <c r="FG9" s="154">
        <f>IF(FC9=0,0,((FD9+FE9)/FC9)*100)</f>
        <v>90.662020905923342</v>
      </c>
      <c r="FH9" s="6">
        <f t="shared" si="53"/>
        <v>949</v>
      </c>
      <c r="FI9" s="6">
        <f t="shared" si="53"/>
        <v>968</v>
      </c>
      <c r="FJ9" s="6">
        <f t="shared" si="53"/>
        <v>939</v>
      </c>
      <c r="FK9" s="6">
        <f t="shared" si="53"/>
        <v>0</v>
      </c>
      <c r="FL9" s="154">
        <f>IF(FH9=0,0,((FJ9+FK9)/FH9)*100)</f>
        <v>98.946259220231823</v>
      </c>
      <c r="FM9" s="154">
        <f>IF(FI9=0,0,((FJ9+FK9)/FI9)*100)</f>
        <v>97.004132231404967</v>
      </c>
      <c r="FN9" s="6">
        <f t="shared" si="53"/>
        <v>547</v>
      </c>
      <c r="FO9" s="6">
        <f t="shared" si="53"/>
        <v>1109</v>
      </c>
      <c r="FP9" s="6">
        <f t="shared" si="53"/>
        <v>1164</v>
      </c>
      <c r="FQ9" s="6">
        <f t="shared" si="53"/>
        <v>0</v>
      </c>
      <c r="FR9" s="154">
        <f>IF(FN9=0,0,((FP9+FQ9)/FN9)*100)</f>
        <v>212.79707495429614</v>
      </c>
      <c r="FS9" s="154">
        <f>IF(FO9=0,0,((FP9+FQ9)/FO9)*100)</f>
        <v>104.95942290351667</v>
      </c>
      <c r="FT9" s="6">
        <f t="shared" ref="FT9" si="54">FT11-(FT7+FT8)</f>
        <v>0</v>
      </c>
      <c r="FU9" s="6">
        <f t="shared" ref="FU9:FV9" si="55">FU11-(FU7+FU8)</f>
        <v>0</v>
      </c>
      <c r="FV9" s="6">
        <f t="shared" si="55"/>
        <v>0</v>
      </c>
      <c r="FW9" s="6">
        <f t="shared" ref="FW9" si="56">FW11-(FW7+FW8)</f>
        <v>278</v>
      </c>
      <c r="FX9" s="154">
        <f t="shared" ref="FX9" si="57">IF(FT9=0,0,((FV9+FW9)/FT9)*100)</f>
        <v>0</v>
      </c>
      <c r="FY9" s="154">
        <f t="shared" ref="FY9" si="58">IF(FU9=0,0,((FV9+FW9)/FU9)*100)</f>
        <v>0</v>
      </c>
      <c r="FZ9" s="6">
        <f t="shared" si="53"/>
        <v>397</v>
      </c>
      <c r="GA9" s="6">
        <f t="shared" si="53"/>
        <v>1831</v>
      </c>
      <c r="GB9" s="6">
        <f t="shared" si="53"/>
        <v>1541</v>
      </c>
      <c r="GC9" s="6">
        <f t="shared" si="53"/>
        <v>0</v>
      </c>
      <c r="GD9" s="154">
        <f t="shared" ref="GD9" si="59">IF(FZ9=0,0,((GB9+GC9)/FZ9)*100)</f>
        <v>388.16120906801007</v>
      </c>
      <c r="GE9" s="154">
        <f t="shared" ref="GE9" si="60">IF(GA9=0,0,((GB9+GC9)/GA9)*100)</f>
        <v>84.161660294920807</v>
      </c>
      <c r="GF9" s="6">
        <f t="shared" si="53"/>
        <v>177</v>
      </c>
      <c r="GG9" s="6">
        <f t="shared" si="53"/>
        <v>1357</v>
      </c>
      <c r="GH9" s="6">
        <f t="shared" si="53"/>
        <v>1103</v>
      </c>
      <c r="GI9" s="6">
        <f t="shared" si="53"/>
        <v>258</v>
      </c>
      <c r="GJ9" s="154">
        <f t="shared" ref="GJ9" si="61">IF(GF9=0,0,((GH9+GI9)/GF9)*100)</f>
        <v>768.92655367231635</v>
      </c>
      <c r="GK9" s="154">
        <f t="shared" ref="GK9" si="62">IF(GG9=0,0,((GH9+GI9)/GG9)*100)</f>
        <v>100.29476787030214</v>
      </c>
      <c r="GL9" s="6">
        <f t="shared" si="53"/>
        <v>0</v>
      </c>
      <c r="GM9" s="6">
        <f t="shared" si="53"/>
        <v>1753</v>
      </c>
      <c r="GN9" s="6">
        <f t="shared" si="53"/>
        <v>1300</v>
      </c>
      <c r="GO9" s="6">
        <f t="shared" si="53"/>
        <v>294</v>
      </c>
      <c r="GP9" s="154">
        <f t="shared" ref="GP9" si="63">IF(GL9=0,0,((GN9+GO9)/GL9)*100)</f>
        <v>0</v>
      </c>
      <c r="GQ9" s="154">
        <f t="shared" ref="GQ9" si="64">IF(GM9=0,0,((GN9+GO9)/GM9)*100)</f>
        <v>90.929834569309747</v>
      </c>
      <c r="GR9" s="6">
        <f t="shared" si="53"/>
        <v>6152</v>
      </c>
      <c r="GS9" s="6">
        <f t="shared" si="53"/>
        <v>10428</v>
      </c>
      <c r="GT9" s="6">
        <f t="shared" si="53"/>
        <v>8998</v>
      </c>
      <c r="GU9" s="6">
        <f t="shared" si="53"/>
        <v>830</v>
      </c>
      <c r="GV9" s="6">
        <f t="shared" si="53"/>
        <v>9828</v>
      </c>
      <c r="GW9" s="6">
        <f t="shared" si="53"/>
        <v>3676</v>
      </c>
      <c r="GX9" s="6">
        <f t="shared" si="53"/>
        <v>4520.7682248361743</v>
      </c>
      <c r="GY9" s="6">
        <f t="shared" ref="GY9:HD9" si="65">GY11-(GY7+GY8)</f>
        <v>28207</v>
      </c>
      <c r="GZ9" s="6">
        <f t="shared" si="65"/>
        <v>25969</v>
      </c>
      <c r="HA9" s="6">
        <f t="shared" si="65"/>
        <v>23584</v>
      </c>
      <c r="HB9" s="6">
        <f t="shared" si="65"/>
        <v>2710</v>
      </c>
      <c r="HC9" s="6">
        <f t="shared" si="65"/>
        <v>26294</v>
      </c>
      <c r="HD9" s="6">
        <f t="shared" si="65"/>
        <v>-393</v>
      </c>
      <c r="HE9" s="154">
        <f>IF(N9=0,0,((HC9)/N9)*100)</f>
        <v>98.527372878180387</v>
      </c>
      <c r="HF9" s="6">
        <f>HF11-(HF7+HF8)</f>
        <v>0</v>
      </c>
    </row>
    <row r="10" spans="1:216" ht="42" customHeight="1">
      <c r="A10" s="7" t="s">
        <v>6</v>
      </c>
      <c r="B10" s="7" t="s">
        <v>7</v>
      </c>
      <c r="C10" s="7" t="s">
        <v>8</v>
      </c>
      <c r="D10" s="7" t="s">
        <v>596</v>
      </c>
      <c r="E10" s="7" t="s">
        <v>597</v>
      </c>
      <c r="F10" s="8" t="s">
        <v>9</v>
      </c>
      <c r="G10" s="8" t="s">
        <v>10</v>
      </c>
      <c r="H10" s="8" t="s">
        <v>11</v>
      </c>
      <c r="I10" s="8" t="s">
        <v>12</v>
      </c>
      <c r="J10" s="8" t="s">
        <v>13</v>
      </c>
      <c r="K10" s="9" t="s">
        <v>14</v>
      </c>
      <c r="L10" s="9" t="s">
        <v>14</v>
      </c>
      <c r="M10" s="8" t="s">
        <v>15</v>
      </c>
      <c r="N10" s="8" t="s">
        <v>499</v>
      </c>
      <c r="O10" s="8" t="s">
        <v>501</v>
      </c>
      <c r="P10" s="73" t="s">
        <v>494</v>
      </c>
      <c r="Q10" s="73" t="s">
        <v>493</v>
      </c>
      <c r="R10" s="11" t="s">
        <v>16</v>
      </c>
      <c r="S10" s="66" t="s">
        <v>484</v>
      </c>
      <c r="T10" s="66">
        <v>1</v>
      </c>
      <c r="U10" s="66" t="s">
        <v>584</v>
      </c>
      <c r="V10" s="66" t="s">
        <v>585</v>
      </c>
      <c r="W10" s="66" t="s">
        <v>586</v>
      </c>
      <c r="X10" s="155" t="s">
        <v>587</v>
      </c>
      <c r="Y10" s="155" t="s">
        <v>588</v>
      </c>
      <c r="Z10" s="66">
        <f>+T10+1</f>
        <v>2</v>
      </c>
      <c r="AA10" s="66" t="s">
        <v>584</v>
      </c>
      <c r="AB10" s="66" t="s">
        <v>585</v>
      </c>
      <c r="AC10" s="66" t="s">
        <v>586</v>
      </c>
      <c r="AD10" s="11" t="s">
        <v>587</v>
      </c>
      <c r="AE10" s="11" t="s">
        <v>588</v>
      </c>
      <c r="AF10" s="66">
        <f>+Z10+1</f>
        <v>3</v>
      </c>
      <c r="AG10" s="66" t="s">
        <v>584</v>
      </c>
      <c r="AH10" s="66" t="s">
        <v>585</v>
      </c>
      <c r="AI10" s="66" t="s">
        <v>586</v>
      </c>
      <c r="AJ10" s="11" t="s">
        <v>587</v>
      </c>
      <c r="AK10" s="11" t="s">
        <v>588</v>
      </c>
      <c r="AL10" s="66">
        <f>+AF10+1</f>
        <v>4</v>
      </c>
      <c r="AM10" s="66" t="s">
        <v>584</v>
      </c>
      <c r="AN10" s="66" t="s">
        <v>585</v>
      </c>
      <c r="AO10" s="66" t="s">
        <v>586</v>
      </c>
      <c r="AP10" s="11" t="s">
        <v>587</v>
      </c>
      <c r="AQ10" s="11" t="s">
        <v>588</v>
      </c>
      <c r="AR10" s="66">
        <f>+AL10+1</f>
        <v>5</v>
      </c>
      <c r="AS10" s="66" t="s">
        <v>584</v>
      </c>
      <c r="AT10" s="66" t="s">
        <v>585</v>
      </c>
      <c r="AU10" s="66" t="s">
        <v>586</v>
      </c>
      <c r="AV10" s="11" t="s">
        <v>587</v>
      </c>
      <c r="AW10" s="11" t="s">
        <v>588</v>
      </c>
      <c r="AX10" s="11">
        <v>6</v>
      </c>
      <c r="AY10" s="66" t="s">
        <v>584</v>
      </c>
      <c r="AZ10" s="66" t="s">
        <v>585</v>
      </c>
      <c r="BA10" s="66" t="s">
        <v>586</v>
      </c>
      <c r="BB10" s="11" t="s">
        <v>587</v>
      </c>
      <c r="BC10" s="11" t="s">
        <v>588</v>
      </c>
      <c r="BD10" s="67" t="s">
        <v>489</v>
      </c>
      <c r="BE10" s="67" t="s">
        <v>584</v>
      </c>
      <c r="BF10" s="67" t="s">
        <v>585</v>
      </c>
      <c r="BG10" s="67" t="s">
        <v>586</v>
      </c>
      <c r="BH10" s="67" t="s">
        <v>589</v>
      </c>
      <c r="BI10" s="67" t="s">
        <v>590</v>
      </c>
      <c r="BJ10" s="67" t="s">
        <v>587</v>
      </c>
      <c r="BK10" s="11" t="s">
        <v>485</v>
      </c>
      <c r="BL10" s="11">
        <f>+AR10+3</f>
        <v>8</v>
      </c>
      <c r="BM10" s="66" t="s">
        <v>584</v>
      </c>
      <c r="BN10" s="66" t="s">
        <v>585</v>
      </c>
      <c r="BO10" s="66" t="s">
        <v>586</v>
      </c>
      <c r="BP10" s="11" t="s">
        <v>587</v>
      </c>
      <c r="BQ10" s="11" t="s">
        <v>588</v>
      </c>
      <c r="BR10" s="66">
        <f>+BL10+1</f>
        <v>9</v>
      </c>
      <c r="BS10" s="66" t="s">
        <v>584</v>
      </c>
      <c r="BT10" s="66" t="s">
        <v>585</v>
      </c>
      <c r="BU10" s="66" t="s">
        <v>586</v>
      </c>
      <c r="BV10" s="11" t="s">
        <v>587</v>
      </c>
      <c r="BW10" s="11" t="s">
        <v>588</v>
      </c>
      <c r="BX10" s="66">
        <f t="shared" ref="BX10" si="66">+BR10+1</f>
        <v>10</v>
      </c>
      <c r="BY10" s="66" t="s">
        <v>584</v>
      </c>
      <c r="BZ10" s="66" t="s">
        <v>585</v>
      </c>
      <c r="CA10" s="66" t="s">
        <v>586</v>
      </c>
      <c r="CB10" s="11" t="s">
        <v>587</v>
      </c>
      <c r="CC10" s="11" t="s">
        <v>588</v>
      </c>
      <c r="CD10" s="66">
        <v>12</v>
      </c>
      <c r="CE10" s="66" t="s">
        <v>584</v>
      </c>
      <c r="CF10" s="66" t="s">
        <v>585</v>
      </c>
      <c r="CG10" s="66" t="s">
        <v>586</v>
      </c>
      <c r="CH10" s="11" t="s">
        <v>587</v>
      </c>
      <c r="CI10" s="11" t="s">
        <v>588</v>
      </c>
      <c r="CJ10" s="66">
        <v>13</v>
      </c>
      <c r="CK10" s="66" t="s">
        <v>584</v>
      </c>
      <c r="CL10" s="66" t="s">
        <v>585</v>
      </c>
      <c r="CM10" s="66" t="s">
        <v>586</v>
      </c>
      <c r="CN10" s="11" t="s">
        <v>587</v>
      </c>
      <c r="CO10" s="11" t="s">
        <v>588</v>
      </c>
      <c r="CP10" s="67" t="s">
        <v>490</v>
      </c>
      <c r="CQ10" s="67" t="s">
        <v>584</v>
      </c>
      <c r="CR10" s="67" t="s">
        <v>585</v>
      </c>
      <c r="CS10" s="67" t="s">
        <v>586</v>
      </c>
      <c r="CT10" s="67" t="s">
        <v>589</v>
      </c>
      <c r="CU10" s="67" t="s">
        <v>590</v>
      </c>
      <c r="CV10" s="67" t="s">
        <v>587</v>
      </c>
      <c r="CW10" s="11" t="s">
        <v>486</v>
      </c>
      <c r="CX10" s="11">
        <v>15</v>
      </c>
      <c r="CY10" s="66" t="s">
        <v>584</v>
      </c>
      <c r="CZ10" s="66" t="s">
        <v>585</v>
      </c>
      <c r="DA10" s="66" t="s">
        <v>586</v>
      </c>
      <c r="DB10" s="11" t="s">
        <v>587</v>
      </c>
      <c r="DC10" s="11" t="s">
        <v>588</v>
      </c>
      <c r="DD10" s="66">
        <f>+CX10+1</f>
        <v>16</v>
      </c>
      <c r="DE10" s="66" t="s">
        <v>584</v>
      </c>
      <c r="DF10" s="66" t="s">
        <v>585</v>
      </c>
      <c r="DG10" s="66" t="s">
        <v>586</v>
      </c>
      <c r="DH10" s="11" t="s">
        <v>587</v>
      </c>
      <c r="DI10" s="11" t="s">
        <v>588</v>
      </c>
      <c r="DJ10" s="66">
        <f>+DD10+1</f>
        <v>17</v>
      </c>
      <c r="DK10" s="66" t="s">
        <v>584</v>
      </c>
      <c r="DL10" s="66" t="s">
        <v>585</v>
      </c>
      <c r="DM10" s="66" t="s">
        <v>586</v>
      </c>
      <c r="DN10" s="11" t="s">
        <v>587</v>
      </c>
      <c r="DO10" s="11" t="s">
        <v>588</v>
      </c>
      <c r="DP10" s="66">
        <f t="shared" ref="DP10" si="67">+DJ10+1</f>
        <v>18</v>
      </c>
      <c r="DQ10" s="66" t="s">
        <v>584</v>
      </c>
      <c r="DR10" s="66" t="s">
        <v>585</v>
      </c>
      <c r="DS10" s="66" t="s">
        <v>586</v>
      </c>
      <c r="DT10" s="11" t="s">
        <v>587</v>
      </c>
      <c r="DU10" s="11" t="s">
        <v>588</v>
      </c>
      <c r="DV10" s="66">
        <f>+DP10+1</f>
        <v>19</v>
      </c>
      <c r="DW10" s="66" t="s">
        <v>584</v>
      </c>
      <c r="DX10" s="66" t="s">
        <v>585</v>
      </c>
      <c r="DY10" s="66" t="s">
        <v>586</v>
      </c>
      <c r="DZ10" s="11" t="s">
        <v>587</v>
      </c>
      <c r="EA10" s="11" t="s">
        <v>588</v>
      </c>
      <c r="EB10" s="66">
        <f>DV10+1</f>
        <v>20</v>
      </c>
      <c r="EC10" s="66" t="s">
        <v>584</v>
      </c>
      <c r="ED10" s="66" t="s">
        <v>585</v>
      </c>
      <c r="EE10" s="66" t="s">
        <v>586</v>
      </c>
      <c r="EF10" s="11" t="s">
        <v>587</v>
      </c>
      <c r="EG10" s="11" t="s">
        <v>588</v>
      </c>
      <c r="EH10" s="67" t="s">
        <v>491</v>
      </c>
      <c r="EI10" s="67" t="s">
        <v>584</v>
      </c>
      <c r="EJ10" s="67" t="s">
        <v>585</v>
      </c>
      <c r="EK10" s="67" t="s">
        <v>586</v>
      </c>
      <c r="EL10" s="67" t="s">
        <v>589</v>
      </c>
      <c r="EM10" s="67" t="s">
        <v>590</v>
      </c>
      <c r="EN10" s="67" t="s">
        <v>592</v>
      </c>
      <c r="EO10" s="11" t="s">
        <v>487</v>
      </c>
      <c r="EP10" s="11">
        <v>22</v>
      </c>
      <c r="EQ10" s="66" t="s">
        <v>584</v>
      </c>
      <c r="ER10" s="66" t="s">
        <v>585</v>
      </c>
      <c r="ES10" s="66" t="s">
        <v>586</v>
      </c>
      <c r="ET10" s="11" t="s">
        <v>587</v>
      </c>
      <c r="EU10" s="11" t="s">
        <v>588</v>
      </c>
      <c r="EV10" s="66">
        <f>+EP10+1</f>
        <v>23</v>
      </c>
      <c r="EW10" s="66" t="s">
        <v>584</v>
      </c>
      <c r="EX10" s="66" t="s">
        <v>585</v>
      </c>
      <c r="EY10" s="66" t="s">
        <v>586</v>
      </c>
      <c r="EZ10" s="11" t="s">
        <v>587</v>
      </c>
      <c r="FA10" s="11" t="s">
        <v>588</v>
      </c>
      <c r="FB10" s="66">
        <f>+EV10+1</f>
        <v>24</v>
      </c>
      <c r="FC10" s="66" t="s">
        <v>584</v>
      </c>
      <c r="FD10" s="66" t="s">
        <v>585</v>
      </c>
      <c r="FE10" s="66" t="s">
        <v>586</v>
      </c>
      <c r="FF10" s="11" t="s">
        <v>587</v>
      </c>
      <c r="FG10" s="11" t="s">
        <v>588</v>
      </c>
      <c r="FH10" s="66">
        <f>+FB10+1</f>
        <v>25</v>
      </c>
      <c r="FI10" s="66" t="s">
        <v>584</v>
      </c>
      <c r="FJ10" s="66" t="s">
        <v>585</v>
      </c>
      <c r="FK10" s="66" t="s">
        <v>586</v>
      </c>
      <c r="FL10" s="11" t="s">
        <v>587</v>
      </c>
      <c r="FM10" s="11" t="s">
        <v>588</v>
      </c>
      <c r="FN10" s="66">
        <f>+FH10+1</f>
        <v>26</v>
      </c>
      <c r="FO10" s="66" t="s">
        <v>584</v>
      </c>
      <c r="FP10" s="66" t="s">
        <v>585</v>
      </c>
      <c r="FQ10" s="66" t="s">
        <v>586</v>
      </c>
      <c r="FR10" s="11" t="s">
        <v>587</v>
      </c>
      <c r="FS10" s="11" t="s">
        <v>588</v>
      </c>
      <c r="FT10" s="66">
        <f>+FN10+1</f>
        <v>27</v>
      </c>
      <c r="FU10" s="66" t="s">
        <v>584</v>
      </c>
      <c r="FV10" s="66" t="s">
        <v>585</v>
      </c>
      <c r="FW10" s="66" t="s">
        <v>586</v>
      </c>
      <c r="FX10" s="11" t="s">
        <v>587</v>
      </c>
      <c r="FY10" s="11" t="s">
        <v>588</v>
      </c>
      <c r="FZ10" s="11">
        <f>+FN10+3</f>
        <v>29</v>
      </c>
      <c r="GA10" s="66" t="s">
        <v>584</v>
      </c>
      <c r="GB10" s="66" t="s">
        <v>585</v>
      </c>
      <c r="GC10" s="66" t="s">
        <v>586</v>
      </c>
      <c r="GD10" s="11" t="s">
        <v>587</v>
      </c>
      <c r="GE10" s="11" t="s">
        <v>588</v>
      </c>
      <c r="GF10" s="66">
        <f>+FZ10+1</f>
        <v>30</v>
      </c>
      <c r="GG10" s="66" t="s">
        <v>584</v>
      </c>
      <c r="GH10" s="66" t="s">
        <v>585</v>
      </c>
      <c r="GI10" s="66" t="s">
        <v>586</v>
      </c>
      <c r="GJ10" s="11" t="s">
        <v>587</v>
      </c>
      <c r="GK10" s="11" t="s">
        <v>588</v>
      </c>
      <c r="GL10" s="66">
        <f t="shared" ref="GL10" si="68">+GF10+1</f>
        <v>31</v>
      </c>
      <c r="GM10" s="66" t="s">
        <v>584</v>
      </c>
      <c r="GN10" s="66" t="s">
        <v>585</v>
      </c>
      <c r="GO10" s="66" t="s">
        <v>586</v>
      </c>
      <c r="GP10" s="11" t="s">
        <v>587</v>
      </c>
      <c r="GQ10" s="11" t="s">
        <v>588</v>
      </c>
      <c r="GR10" s="67" t="s">
        <v>492</v>
      </c>
      <c r="GS10" s="91" t="s">
        <v>584</v>
      </c>
      <c r="GT10" s="91" t="s">
        <v>585</v>
      </c>
      <c r="GU10" s="91" t="s">
        <v>586</v>
      </c>
      <c r="GV10" s="91" t="s">
        <v>589</v>
      </c>
      <c r="GW10" s="91" t="s">
        <v>590</v>
      </c>
      <c r="GX10" s="91" t="s">
        <v>591</v>
      </c>
      <c r="GY10" s="91" t="s">
        <v>594</v>
      </c>
      <c r="GZ10" s="91" t="s">
        <v>584</v>
      </c>
      <c r="HA10" s="91" t="s">
        <v>585</v>
      </c>
      <c r="HB10" s="91" t="s">
        <v>586</v>
      </c>
      <c r="HC10" s="91" t="s">
        <v>589</v>
      </c>
      <c r="HD10" s="91" t="s">
        <v>694</v>
      </c>
      <c r="HE10" s="156" t="s">
        <v>595</v>
      </c>
      <c r="HF10" s="65" t="s">
        <v>488</v>
      </c>
    </row>
    <row r="11" spans="1:216" ht="15.75">
      <c r="A11" s="12"/>
      <c r="B11" s="12"/>
      <c r="C11" s="13">
        <v>0</v>
      </c>
      <c r="D11" s="13"/>
      <c r="E11" s="13"/>
      <c r="F11" s="14">
        <f t="shared" ref="F11:W11" si="69">SUM(F13:F457)</f>
        <v>70276</v>
      </c>
      <c r="G11" s="14">
        <f t="shared" si="69"/>
        <v>0</v>
      </c>
      <c r="H11" s="14">
        <f t="shared" si="69"/>
        <v>0</v>
      </c>
      <c r="I11" s="14">
        <f t="shared" si="69"/>
        <v>60</v>
      </c>
      <c r="J11" s="14">
        <f t="shared" si="69"/>
        <v>3042</v>
      </c>
      <c r="K11" s="14">
        <f t="shared" si="69"/>
        <v>65301</v>
      </c>
      <c r="L11" s="14">
        <f t="shared" si="69"/>
        <v>65915</v>
      </c>
      <c r="M11" s="14">
        <f t="shared" si="69"/>
        <v>67826</v>
      </c>
      <c r="N11" s="14">
        <f t="shared" si="69"/>
        <v>75378</v>
      </c>
      <c r="O11" s="14">
        <f t="shared" si="69"/>
        <v>9919</v>
      </c>
      <c r="P11" s="14">
        <f t="shared" si="69"/>
        <v>-3180</v>
      </c>
      <c r="Q11" s="14">
        <f t="shared" si="69"/>
        <v>72198</v>
      </c>
      <c r="R11" s="14">
        <f t="shared" si="69"/>
        <v>77679</v>
      </c>
      <c r="S11" s="14">
        <f t="shared" si="69"/>
        <v>19702</v>
      </c>
      <c r="T11" s="14">
        <f t="shared" si="69"/>
        <v>2346</v>
      </c>
      <c r="U11" s="14">
        <f t="shared" si="69"/>
        <v>1918</v>
      </c>
      <c r="V11" s="14">
        <f t="shared" si="69"/>
        <v>1853</v>
      </c>
      <c r="W11" s="14">
        <f t="shared" si="69"/>
        <v>0</v>
      </c>
      <c r="X11" s="154">
        <f t="shared" ref="X11" si="70">IF(T11=0,0,((V11+W11)/T11)*100)</f>
        <v>78.985507246376812</v>
      </c>
      <c r="Y11" s="154">
        <f t="shared" ref="Y11" si="71">IF(U11=0,0,((V11+W11)/U11)*100)</f>
        <v>96.61105318039624</v>
      </c>
      <c r="Z11" s="14">
        <f>SUM(Z13:Z457)</f>
        <v>2503</v>
      </c>
      <c r="AA11" s="14">
        <f>SUM(AA13:AA457)</f>
        <v>2121</v>
      </c>
      <c r="AB11" s="14">
        <f>SUM(AB13:AB457)</f>
        <v>2151</v>
      </c>
      <c r="AC11" s="14">
        <f>SUM(AC13:AC457)</f>
        <v>0</v>
      </c>
      <c r="AD11" s="154">
        <f t="shared" ref="AD11" si="72">IF(Z11=0,0,((AB11+AC11)/Z11)*100)</f>
        <v>85.936875749101077</v>
      </c>
      <c r="AE11" s="154">
        <f t="shared" ref="AE11" si="73">IF(AA11=0,0,((AB11+AC11)/AA11)*100)</f>
        <v>101.41442715700141</v>
      </c>
      <c r="AF11" s="14">
        <f>SUM(AF13:AF457)</f>
        <v>2845</v>
      </c>
      <c r="AG11" s="14">
        <f>SUM(AG13:AG457)</f>
        <v>2441</v>
      </c>
      <c r="AH11" s="14">
        <f>SUM(AH13:AH457)</f>
        <v>3732</v>
      </c>
      <c r="AI11" s="14">
        <f>SUM(AI13:AI457)</f>
        <v>385</v>
      </c>
      <c r="AJ11" s="154">
        <f t="shared" si="5"/>
        <v>144.71001757469244</v>
      </c>
      <c r="AK11" s="154">
        <f t="shared" si="6"/>
        <v>168.66038508807867</v>
      </c>
      <c r="AL11" s="14">
        <f>SUM(AL13:AL457)</f>
        <v>4285</v>
      </c>
      <c r="AM11" s="14">
        <f>SUM(AM13:AM457)</f>
        <v>2231</v>
      </c>
      <c r="AN11" s="14">
        <f>SUM(AN13:AN457)</f>
        <v>3239</v>
      </c>
      <c r="AO11" s="14">
        <f>SUM(AO13:AO457)</f>
        <v>0</v>
      </c>
      <c r="AP11" s="154">
        <f>IF(AL11=0,0,((AN11+AO11)/AL11)*100)</f>
        <v>75.589264877479579</v>
      </c>
      <c r="AQ11" s="154">
        <f>IF(AM11=0,0,((AN11+AO11)/AM11)*100)</f>
        <v>145.18153294486777</v>
      </c>
      <c r="AR11" s="14">
        <f>SUM(AR13:AR457)</f>
        <v>4335</v>
      </c>
      <c r="AS11" s="14">
        <f>SUM(AS13:AS457)</f>
        <v>4136</v>
      </c>
      <c r="AT11" s="14">
        <f>SUM(AT13:AT457)</f>
        <v>3832</v>
      </c>
      <c r="AU11" s="14">
        <f>SUM(AU13:AU457)</f>
        <v>0</v>
      </c>
      <c r="AV11" s="154">
        <f>IF(AR11=0,0,((AT11+AU11)/AR11)*100)</f>
        <v>88.396770472895042</v>
      </c>
      <c r="AW11" s="154">
        <f>IF(AS11=0,0,((AT11+AU11)/AS11)*100)</f>
        <v>92.649903288201159</v>
      </c>
      <c r="AX11" s="14">
        <f>SUM(AX13:AX457)</f>
        <v>0</v>
      </c>
      <c r="AY11" s="14">
        <f t="shared" ref="AY11:BA11" si="74">SUM(AY13:AY457)</f>
        <v>1830</v>
      </c>
      <c r="AZ11" s="14">
        <f t="shared" si="74"/>
        <v>0</v>
      </c>
      <c r="BA11" s="14">
        <f t="shared" si="74"/>
        <v>1996</v>
      </c>
      <c r="BB11" s="154">
        <f>IF(AX11=0,0,((AZ11+BA11)/AX11)*100)</f>
        <v>0</v>
      </c>
      <c r="BC11" s="154">
        <f>IF(AY11=0,0,((AZ11+BA11)/AY11)*100)</f>
        <v>109.07103825136613</v>
      </c>
      <c r="BD11" s="14">
        <f t="shared" ref="BD11:BI11" si="75">SUM(BD13:BD457)</f>
        <v>16314</v>
      </c>
      <c r="BE11" s="14">
        <f t="shared" si="75"/>
        <v>14677</v>
      </c>
      <c r="BF11" s="14">
        <f t="shared" si="75"/>
        <v>14807</v>
      </c>
      <c r="BG11" s="14">
        <f t="shared" si="75"/>
        <v>2381</v>
      </c>
      <c r="BH11" s="14">
        <f t="shared" si="75"/>
        <v>17188</v>
      </c>
      <c r="BI11" s="14">
        <f t="shared" si="75"/>
        <v>874</v>
      </c>
      <c r="BJ11" s="154">
        <f>IF(BD11=0,0,((BH11)/BD11)*100)</f>
        <v>105.35736177516245</v>
      </c>
      <c r="BK11" s="14">
        <f t="shared" ref="BK11:CU11" si="76">SUM(BK13:BK457)</f>
        <v>14899</v>
      </c>
      <c r="BL11" s="14">
        <f t="shared" si="76"/>
        <v>4327</v>
      </c>
      <c r="BM11" s="14">
        <f t="shared" si="76"/>
        <v>3673</v>
      </c>
      <c r="BN11" s="14">
        <f t="shared" si="76"/>
        <v>3419</v>
      </c>
      <c r="BO11" s="14">
        <f t="shared" si="76"/>
        <v>110</v>
      </c>
      <c r="BP11" s="154">
        <f>IF(BL11=0,0,((BN11+BO11)/BL11)*100)</f>
        <v>81.557661197134266</v>
      </c>
      <c r="BQ11" s="154">
        <f>IF(BM11=0,0,((BN11+BO11)/BM11)*100)</f>
        <v>96.079499047100455</v>
      </c>
      <c r="BR11" s="14">
        <f t="shared" si="76"/>
        <v>4272</v>
      </c>
      <c r="BS11" s="14">
        <f t="shared" si="76"/>
        <v>3630</v>
      </c>
      <c r="BT11" s="14">
        <f t="shared" si="76"/>
        <v>3483</v>
      </c>
      <c r="BU11" s="14">
        <f t="shared" si="76"/>
        <v>0</v>
      </c>
      <c r="BV11" s="154">
        <f>IF(BR11=0,0,((BT11+BU11)/BR11)*100)</f>
        <v>81.530898876404493</v>
      </c>
      <c r="BW11" s="154">
        <f>IF(BS11=0,0,((BT11+BU11)/BS11)*100)</f>
        <v>95.950413223140501</v>
      </c>
      <c r="BX11" s="14">
        <f t="shared" si="76"/>
        <v>5874</v>
      </c>
      <c r="BY11" s="14">
        <f t="shared" si="76"/>
        <v>2090</v>
      </c>
      <c r="BZ11" s="14">
        <f t="shared" si="76"/>
        <v>2493</v>
      </c>
      <c r="CA11" s="14">
        <f t="shared" si="76"/>
        <v>0</v>
      </c>
      <c r="CB11" s="154">
        <f>IF(BX11=0,0,((BZ11+CA11)/BX11)*100)</f>
        <v>42.441266598569968</v>
      </c>
      <c r="CC11" s="154">
        <f>IF(BY11=0,0,((BZ11+CA11)/BY11)*100)</f>
        <v>119.2822966507177</v>
      </c>
      <c r="CD11" s="14">
        <f t="shared" si="76"/>
        <v>3657</v>
      </c>
      <c r="CE11" s="14">
        <f t="shared" si="76"/>
        <v>2599</v>
      </c>
      <c r="CF11" s="14">
        <f t="shared" si="76"/>
        <v>2050</v>
      </c>
      <c r="CG11" s="14">
        <f t="shared" si="76"/>
        <v>0</v>
      </c>
      <c r="CH11" s="154">
        <f>IF(CD11=0,0,((CF11+CG11)/CD11)*100)</f>
        <v>56.056877221766477</v>
      </c>
      <c r="CI11" s="154">
        <f>IF(CE11=0,0,((CF11+CG11)/CE11)*100)</f>
        <v>78.876490958060799</v>
      </c>
      <c r="CJ11" s="14">
        <f t="shared" si="76"/>
        <v>1518</v>
      </c>
      <c r="CK11" s="14">
        <f t="shared" si="76"/>
        <v>250</v>
      </c>
      <c r="CL11" s="14">
        <f t="shared" si="76"/>
        <v>0</v>
      </c>
      <c r="CM11" s="14">
        <f t="shared" si="76"/>
        <v>493</v>
      </c>
      <c r="CN11" s="154">
        <f>IF(CJ11=0,0,((CL11+CM11)/CJ11)*100)</f>
        <v>32.476943346508563</v>
      </c>
      <c r="CO11" s="154">
        <f>IF(CK11=0,0,((CL11+CM11)/CK11)*100)</f>
        <v>197.2</v>
      </c>
      <c r="CP11" s="14">
        <f t="shared" si="76"/>
        <v>19648</v>
      </c>
      <c r="CQ11" s="14">
        <f t="shared" si="76"/>
        <v>12242</v>
      </c>
      <c r="CR11" s="14">
        <f t="shared" si="76"/>
        <v>11445</v>
      </c>
      <c r="CS11" s="14">
        <f t="shared" si="76"/>
        <v>603</v>
      </c>
      <c r="CT11" s="14">
        <f t="shared" si="76"/>
        <v>12048</v>
      </c>
      <c r="CU11" s="14">
        <f t="shared" si="76"/>
        <v>-7600</v>
      </c>
      <c r="CV11" s="154">
        <f>IF(CP11=0,0,((CT11)/CP11)*100)</f>
        <v>61.31921824104235</v>
      </c>
      <c r="CW11" s="14">
        <f t="shared" ref="CW11:EM11" si="77">SUM(CW13:CW457)</f>
        <v>14639</v>
      </c>
      <c r="CX11" s="14">
        <f t="shared" si="77"/>
        <v>3742</v>
      </c>
      <c r="CY11" s="14">
        <f t="shared" si="77"/>
        <v>3072</v>
      </c>
      <c r="CZ11" s="14">
        <f t="shared" si="77"/>
        <v>2159</v>
      </c>
      <c r="DA11" s="14">
        <f t="shared" si="77"/>
        <v>0</v>
      </c>
      <c r="DB11" s="154">
        <f>IF(CX11=0,0,((CZ11+DA11)/CX11)*100)</f>
        <v>57.696419027258152</v>
      </c>
      <c r="DC11" s="154">
        <f>IF(CY11=0,0,((CZ11+DA11)/CY11)*100)</f>
        <v>70.279947916666657</v>
      </c>
      <c r="DD11" s="14">
        <f t="shared" si="77"/>
        <v>3584</v>
      </c>
      <c r="DE11" s="14">
        <f t="shared" si="77"/>
        <v>3506</v>
      </c>
      <c r="DF11" s="14">
        <f t="shared" si="77"/>
        <v>2975</v>
      </c>
      <c r="DG11" s="14">
        <f t="shared" si="77"/>
        <v>0</v>
      </c>
      <c r="DH11" s="154">
        <f>IF(DD11=0,0,((DF11+DG11)/DD11)*100)</f>
        <v>83.0078125</v>
      </c>
      <c r="DI11" s="154">
        <f>IF(DE11=0,0,((DF11+DG11)/DE11)*100)</f>
        <v>84.854535082715344</v>
      </c>
      <c r="DJ11" s="14">
        <f t="shared" si="77"/>
        <v>2895</v>
      </c>
      <c r="DK11" s="14">
        <f t="shared" si="77"/>
        <v>2508</v>
      </c>
      <c r="DL11" s="14">
        <f t="shared" si="77"/>
        <v>2188</v>
      </c>
      <c r="DM11" s="14">
        <f t="shared" si="77"/>
        <v>0</v>
      </c>
      <c r="DN11" s="154">
        <f>IF(DJ11=0,0,((DL11+DM11)/DJ11)*100)</f>
        <v>75.578583765112256</v>
      </c>
      <c r="DO11" s="154">
        <f>IF(DK11=0,0,((DL11+DM11)/DK11)*100)</f>
        <v>87.240829346092511</v>
      </c>
      <c r="DP11" s="14">
        <f t="shared" si="77"/>
        <v>2540</v>
      </c>
      <c r="DQ11" s="14">
        <f t="shared" si="77"/>
        <v>2855</v>
      </c>
      <c r="DR11" s="14">
        <f t="shared" si="77"/>
        <v>2564</v>
      </c>
      <c r="DS11" s="14">
        <f t="shared" si="77"/>
        <v>0</v>
      </c>
      <c r="DT11" s="154">
        <f>IF(DP11=0,0,((DR11+DS11)/DP11)*100)</f>
        <v>100.94488188976378</v>
      </c>
      <c r="DU11" s="154">
        <f>IF(DQ11=0,0,((DR11+DS11)/DQ11)*100)</f>
        <v>89.807355516637472</v>
      </c>
      <c r="DV11" s="14">
        <f t="shared" si="77"/>
        <v>2844</v>
      </c>
      <c r="DW11" s="14">
        <f t="shared" si="77"/>
        <v>2202</v>
      </c>
      <c r="DX11" s="14">
        <f t="shared" si="77"/>
        <v>1898</v>
      </c>
      <c r="DY11" s="14">
        <f t="shared" si="77"/>
        <v>0</v>
      </c>
      <c r="DZ11" s="154">
        <f>IF(DV11=0,0,((DX11+DY11)/DV11)*100)</f>
        <v>66.736990154711677</v>
      </c>
      <c r="EA11" s="154">
        <f>IF(DW11=0,0,((DX11+DY11)/DW11)*100)</f>
        <v>86.194368755676649</v>
      </c>
      <c r="EB11" s="14">
        <f t="shared" si="77"/>
        <v>2429</v>
      </c>
      <c r="EC11" s="14">
        <f t="shared" si="77"/>
        <v>390</v>
      </c>
      <c r="ED11" s="14">
        <f t="shared" si="77"/>
        <v>0</v>
      </c>
      <c r="EE11" s="14">
        <f t="shared" si="77"/>
        <v>380</v>
      </c>
      <c r="EF11" s="154">
        <f>IF(EB11=0,0,((ED11+EE11)/EB11)*100)</f>
        <v>15.644298065047343</v>
      </c>
      <c r="EG11" s="154">
        <f>IF(EC11=0,0,((ED11+EE11)/EC11)*100)</f>
        <v>97.435897435897431</v>
      </c>
      <c r="EH11" s="14">
        <f t="shared" si="77"/>
        <v>18034</v>
      </c>
      <c r="EI11" s="14">
        <f t="shared" si="77"/>
        <v>14533</v>
      </c>
      <c r="EJ11" s="14">
        <f t="shared" si="77"/>
        <v>11784</v>
      </c>
      <c r="EK11" s="14">
        <f t="shared" si="77"/>
        <v>380</v>
      </c>
      <c r="EL11" s="14">
        <f t="shared" si="77"/>
        <v>12164</v>
      </c>
      <c r="EM11" s="14">
        <f t="shared" si="77"/>
        <v>-5870</v>
      </c>
      <c r="EN11" s="154">
        <f>IF(EH11=0,0,((EL11)/EH11)*100)</f>
        <v>67.450371520461346</v>
      </c>
      <c r="EO11" s="14">
        <f t="shared" ref="EO11:FZ11" si="78">SUM(EO13:EO457)</f>
        <v>28563</v>
      </c>
      <c r="EP11" s="14">
        <f t="shared" si="78"/>
        <v>2773</v>
      </c>
      <c r="EQ11" s="14">
        <f t="shared" si="78"/>
        <v>2195</v>
      </c>
      <c r="ER11" s="14">
        <f t="shared" si="78"/>
        <v>2077</v>
      </c>
      <c r="ES11" s="14">
        <f t="shared" si="78"/>
        <v>0</v>
      </c>
      <c r="ET11" s="154">
        <f>IF(EP11=0,0,((ER11+ES11)/EP11)*100)</f>
        <v>74.900829426613782</v>
      </c>
      <c r="EU11" s="154">
        <f>IF(EQ11=0,0,((ER11+ES11)/EQ11)*100)</f>
        <v>94.624145785876991</v>
      </c>
      <c r="EV11" s="14">
        <f t="shared" si="78"/>
        <v>2761</v>
      </c>
      <c r="EW11" s="14">
        <f t="shared" si="78"/>
        <v>1977</v>
      </c>
      <c r="EX11" s="14">
        <f t="shared" si="78"/>
        <v>1513</v>
      </c>
      <c r="EY11" s="14">
        <f t="shared" si="78"/>
        <v>0</v>
      </c>
      <c r="EZ11" s="154">
        <f>IF(EV11=0,0,((EX11+EY11)/EV11)*100)</f>
        <v>54.798985874683083</v>
      </c>
      <c r="FA11" s="154">
        <f>IF(EW11=0,0,((EX11+EY11)/EW11)*100)</f>
        <v>76.530096105209907</v>
      </c>
      <c r="FB11" s="14">
        <f t="shared" si="78"/>
        <v>3048</v>
      </c>
      <c r="FC11" s="14">
        <f t="shared" si="78"/>
        <v>2435</v>
      </c>
      <c r="FD11" s="14">
        <f t="shared" si="78"/>
        <v>2608</v>
      </c>
      <c r="FE11" s="14">
        <f t="shared" si="78"/>
        <v>0</v>
      </c>
      <c r="FF11" s="154">
        <f>IF(FB11=0,0,((FD11+FE11)/FB11)*100)</f>
        <v>85.564304461942257</v>
      </c>
      <c r="FG11" s="154">
        <f>IF(FC11=0,0,((FD11+FE11)/FC11)*100)</f>
        <v>107.10472279260782</v>
      </c>
      <c r="FH11" s="14">
        <f t="shared" si="78"/>
        <v>2449</v>
      </c>
      <c r="FI11" s="14">
        <f t="shared" si="78"/>
        <v>1968</v>
      </c>
      <c r="FJ11" s="14">
        <f t="shared" si="78"/>
        <v>3123</v>
      </c>
      <c r="FK11" s="14">
        <f t="shared" si="78"/>
        <v>0</v>
      </c>
      <c r="FL11" s="154">
        <f>IF(FH11=0,0,((FJ11+FK11)/FH11)*100)</f>
        <v>127.52143732135566</v>
      </c>
      <c r="FM11" s="154">
        <f>IF(FI11=0,0,((FJ11+FK11)/FI11)*100)</f>
        <v>158.6890243902439</v>
      </c>
      <c r="FN11" s="14">
        <f t="shared" si="78"/>
        <v>2047</v>
      </c>
      <c r="FO11" s="14">
        <f t="shared" si="78"/>
        <v>2709</v>
      </c>
      <c r="FP11" s="14">
        <f t="shared" si="78"/>
        <v>2858</v>
      </c>
      <c r="FQ11" s="14">
        <f t="shared" si="78"/>
        <v>0</v>
      </c>
      <c r="FR11" s="154">
        <f>IF(FN11=0,0,((FP11+FQ11)/FN11)*100)</f>
        <v>139.61895456765998</v>
      </c>
      <c r="FS11" s="154">
        <f>IF(FO11=0,0,((FP11+FQ11)/FO11)*100)</f>
        <v>105.50018456995201</v>
      </c>
      <c r="FT11" s="14">
        <f t="shared" si="78"/>
        <v>0</v>
      </c>
      <c r="FU11" s="14">
        <f t="shared" si="78"/>
        <v>0</v>
      </c>
      <c r="FV11" s="14">
        <f t="shared" si="78"/>
        <v>0</v>
      </c>
      <c r="FW11" s="14">
        <f t="shared" si="78"/>
        <v>278</v>
      </c>
      <c r="FX11" s="154">
        <f t="shared" ref="FX11" si="79">IF(FT11=0,0,((FV11+FW11)/FT11)*100)</f>
        <v>0</v>
      </c>
      <c r="FY11" s="154">
        <f t="shared" ref="FY11" si="80">IF(FU11=0,0,((FV11+FW11)/FU11)*100)</f>
        <v>0</v>
      </c>
      <c r="FZ11" s="14">
        <f t="shared" si="78"/>
        <v>1897</v>
      </c>
      <c r="GA11" s="14">
        <f t="shared" ref="GA11:GS11" si="81">SUM(GA13:GA457)</f>
        <v>3331</v>
      </c>
      <c r="GB11" s="14">
        <f t="shared" si="81"/>
        <v>2877</v>
      </c>
      <c r="GC11" s="14">
        <f t="shared" si="81"/>
        <v>0</v>
      </c>
      <c r="GD11" s="154">
        <f t="shared" ref="GD11" si="82">IF(FZ11=0,0,((GB11+GC11)/FZ11)*100)</f>
        <v>151.66051660516607</v>
      </c>
      <c r="GE11" s="154">
        <f t="shared" ref="GE11" si="83">IF(GA11=0,0,((GB11+GC11)/GA11)*100)</f>
        <v>86.370459321525075</v>
      </c>
      <c r="GF11" s="14">
        <f t="shared" si="81"/>
        <v>1677</v>
      </c>
      <c r="GG11" s="14">
        <f t="shared" si="81"/>
        <v>2857</v>
      </c>
      <c r="GH11" s="14">
        <f t="shared" si="81"/>
        <v>2795</v>
      </c>
      <c r="GI11" s="14">
        <f t="shared" si="81"/>
        <v>258</v>
      </c>
      <c r="GJ11" s="154">
        <f t="shared" ref="GJ11" si="84">IF(GF11=0,0,((GH11+GI11)/GF11)*100)</f>
        <v>182.05128205128204</v>
      </c>
      <c r="GK11" s="154">
        <f t="shared" ref="GK11" si="85">IF(GG11=0,0,((GH11+GI11)/GG11)*100)</f>
        <v>106.86034301715085</v>
      </c>
      <c r="GL11" s="14">
        <f t="shared" si="81"/>
        <v>1550</v>
      </c>
      <c r="GM11" s="14">
        <f t="shared" si="81"/>
        <v>3777</v>
      </c>
      <c r="GN11" s="14">
        <f t="shared" si="81"/>
        <v>3165</v>
      </c>
      <c r="GO11" s="14">
        <f t="shared" si="81"/>
        <v>294</v>
      </c>
      <c r="GP11" s="154">
        <f t="shared" ref="GP11" si="86">IF(GL11=0,0,((GN11+GO11)/GL11)*100)</f>
        <v>223.16129032258064</v>
      </c>
      <c r="GQ11" s="154">
        <f t="shared" ref="GQ11" si="87">IF(GM11=0,0,((GN11+GO11)/GM11)*100)</f>
        <v>91.580619539316928</v>
      </c>
      <c r="GR11" s="14">
        <f t="shared" si="81"/>
        <v>18202</v>
      </c>
      <c r="GS11" s="14">
        <f t="shared" si="81"/>
        <v>21249</v>
      </c>
      <c r="GT11" s="14">
        <f t="shared" ref="GT11:HD11" si="88">SUM(GT13:GT457)</f>
        <v>21016</v>
      </c>
      <c r="GU11" s="14">
        <f t="shared" si="88"/>
        <v>830</v>
      </c>
      <c r="GV11" s="14">
        <f t="shared" si="88"/>
        <v>21846</v>
      </c>
      <c r="GW11" s="14">
        <f t="shared" si="88"/>
        <v>3644</v>
      </c>
      <c r="GX11" s="14">
        <f t="shared" si="88"/>
        <v>5470.120875140522</v>
      </c>
      <c r="GY11" s="14">
        <f t="shared" si="88"/>
        <v>72198</v>
      </c>
      <c r="GZ11" s="14">
        <f t="shared" si="88"/>
        <v>62701</v>
      </c>
      <c r="HA11" s="14">
        <f t="shared" si="88"/>
        <v>59052</v>
      </c>
      <c r="HB11" s="14">
        <f t="shared" si="88"/>
        <v>4194</v>
      </c>
      <c r="HC11" s="14">
        <f t="shared" si="88"/>
        <v>63246</v>
      </c>
      <c r="HD11" s="14">
        <f t="shared" si="88"/>
        <v>-12132</v>
      </c>
      <c r="HE11" s="158">
        <f>IF(N11=0,0,((HC11)/N11)*100)</f>
        <v>83.90511820425057</v>
      </c>
      <c r="HF11" s="10"/>
    </row>
    <row r="12" spans="1:216" ht="9" customHeight="1">
      <c r="A12" s="15">
        <v>1</v>
      </c>
      <c r="B12" s="15">
        <f t="shared" ref="B12" si="89">+A12+1</f>
        <v>2</v>
      </c>
      <c r="C12" s="15">
        <f t="shared" ref="C12" si="90">+B12+1</f>
        <v>3</v>
      </c>
      <c r="D12" s="15"/>
      <c r="E12" s="15"/>
      <c r="F12" s="15">
        <f t="shared" ref="F12" si="91">+C12+1</f>
        <v>4</v>
      </c>
      <c r="G12" s="15">
        <f t="shared" ref="G12" si="92">+F12+1</f>
        <v>5</v>
      </c>
      <c r="H12" s="15">
        <f t="shared" ref="H12" si="93">+G12+1</f>
        <v>6</v>
      </c>
      <c r="I12" s="15">
        <f t="shared" ref="I12" si="94">+H12+1</f>
        <v>7</v>
      </c>
      <c r="J12" s="15">
        <f>+I12+1</f>
        <v>8</v>
      </c>
      <c r="K12" s="15">
        <f t="shared" ref="K12" si="95">+J12+1</f>
        <v>9</v>
      </c>
      <c r="L12" s="15">
        <f t="shared" ref="L12" si="96">+K12+1</f>
        <v>10</v>
      </c>
      <c r="M12" s="15">
        <f t="shared" ref="M12" si="97">+L12+1</f>
        <v>11</v>
      </c>
      <c r="N12" s="15">
        <v>12</v>
      </c>
      <c r="O12" s="15">
        <f>N12+1</f>
        <v>13</v>
      </c>
      <c r="P12" s="90">
        <f>O12+1</f>
        <v>14</v>
      </c>
      <c r="Q12" s="15">
        <f t="shared" ref="Q12" si="98">+P12+1</f>
        <v>15</v>
      </c>
      <c r="R12" s="15">
        <f t="shared" ref="R12" si="99">+Q12+1</f>
        <v>16</v>
      </c>
      <c r="S12" s="15">
        <f t="shared" ref="S12" si="100">+R12+1</f>
        <v>17</v>
      </c>
      <c r="T12" s="15">
        <f t="shared" ref="T12" si="101">+S12+1</f>
        <v>18</v>
      </c>
      <c r="U12" s="15"/>
      <c r="V12" s="15"/>
      <c r="W12" s="15"/>
      <c r="X12" s="15"/>
      <c r="Y12" s="15"/>
      <c r="Z12" s="15">
        <f t="shared" ref="Z12" si="102">+T12+1</f>
        <v>19</v>
      </c>
      <c r="AA12" s="15"/>
      <c r="AB12" s="15"/>
      <c r="AC12" s="15"/>
      <c r="AD12" s="15"/>
      <c r="AE12" s="15"/>
      <c r="AF12" s="15">
        <f t="shared" ref="AF12" si="103">+Z12+1</f>
        <v>20</v>
      </c>
      <c r="AG12" s="15"/>
      <c r="AH12" s="15"/>
      <c r="AI12" s="15"/>
      <c r="AJ12" s="15"/>
      <c r="AK12" s="15"/>
      <c r="AL12" s="15">
        <f t="shared" ref="AL12" si="104">+AF12+1</f>
        <v>21</v>
      </c>
      <c r="AM12" s="15"/>
      <c r="AN12" s="15"/>
      <c r="AO12" s="15"/>
      <c r="AP12" s="15"/>
      <c r="AQ12" s="15"/>
      <c r="AR12" s="15">
        <f t="shared" ref="AR12" si="105">+AL12+1</f>
        <v>22</v>
      </c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>
        <f t="shared" ref="BD12" si="106">+AR12+1</f>
        <v>23</v>
      </c>
      <c r="BE12" s="15"/>
      <c r="BF12" s="15"/>
      <c r="BG12" s="15"/>
      <c r="BH12" s="15"/>
      <c r="BI12" s="15"/>
      <c r="BJ12" s="15"/>
      <c r="BK12" s="15">
        <f t="shared" ref="BK12" si="107">+BD12+1</f>
        <v>24</v>
      </c>
      <c r="BL12" s="15">
        <f t="shared" ref="BL12" si="108">+BK12+1</f>
        <v>25</v>
      </c>
      <c r="BM12" s="15"/>
      <c r="BN12" s="15"/>
      <c r="BO12" s="15"/>
      <c r="BP12" s="15"/>
      <c r="BQ12" s="15"/>
      <c r="BR12" s="15">
        <f t="shared" ref="BR12" si="109">+BL12+1</f>
        <v>26</v>
      </c>
      <c r="BS12" s="15"/>
      <c r="BT12" s="15"/>
      <c r="BU12" s="15"/>
      <c r="BV12" s="15"/>
      <c r="BW12" s="15"/>
      <c r="BX12" s="15">
        <f t="shared" ref="BX12" si="110">+BR12+1</f>
        <v>27</v>
      </c>
      <c r="BY12" s="15"/>
      <c r="BZ12" s="15"/>
      <c r="CA12" s="15"/>
      <c r="CB12" s="15"/>
      <c r="CC12" s="15"/>
      <c r="CD12" s="15">
        <f>+BR12+1</f>
        <v>27</v>
      </c>
      <c r="CE12" s="15"/>
      <c r="CF12" s="15"/>
      <c r="CG12" s="15"/>
      <c r="CH12" s="15"/>
      <c r="CI12" s="15"/>
      <c r="CJ12" s="15">
        <f t="shared" ref="CJ12" si="111">+BX12+1</f>
        <v>28</v>
      </c>
      <c r="CK12" s="15"/>
      <c r="CL12" s="15"/>
      <c r="CM12" s="15"/>
      <c r="CN12" s="15"/>
      <c r="CO12" s="15"/>
      <c r="CP12" s="15">
        <f t="shared" ref="CP12" si="112">+CJ12+1</f>
        <v>29</v>
      </c>
      <c r="CQ12" s="15"/>
      <c r="CR12" s="15"/>
      <c r="CS12" s="15"/>
      <c r="CT12" s="15"/>
      <c r="CU12" s="15"/>
      <c r="CV12" s="15"/>
      <c r="CW12" s="15">
        <f t="shared" ref="CW12" si="113">+CP12+1</f>
        <v>30</v>
      </c>
      <c r="CX12" s="15">
        <f t="shared" ref="CX12" si="114">+CW12+1</f>
        <v>31</v>
      </c>
      <c r="CY12" s="15"/>
      <c r="CZ12" s="15"/>
      <c r="DA12" s="15"/>
      <c r="DB12" s="15"/>
      <c r="DC12" s="15"/>
      <c r="DD12" s="15">
        <f t="shared" ref="DD12" si="115">+CX12+1</f>
        <v>32</v>
      </c>
      <c r="DE12" s="15"/>
      <c r="DF12" s="15"/>
      <c r="DG12" s="15"/>
      <c r="DH12" s="15"/>
      <c r="DI12" s="15"/>
      <c r="DJ12" s="15">
        <f t="shared" ref="DJ12" si="116">+DD12+1</f>
        <v>33</v>
      </c>
      <c r="DK12" s="15"/>
      <c r="DL12" s="15"/>
      <c r="DM12" s="15"/>
      <c r="DN12" s="15"/>
      <c r="DO12" s="15"/>
      <c r="DP12" s="15">
        <f t="shared" ref="DP12" si="117">+DJ12+1</f>
        <v>34</v>
      </c>
      <c r="DQ12" s="15"/>
      <c r="DR12" s="15"/>
      <c r="DS12" s="15"/>
      <c r="DT12" s="15"/>
      <c r="DU12" s="15"/>
      <c r="DV12" s="15">
        <f>+DJ12+1</f>
        <v>34</v>
      </c>
      <c r="DW12" s="15"/>
      <c r="DX12" s="15"/>
      <c r="DY12" s="15"/>
      <c r="DZ12" s="15"/>
      <c r="EA12" s="15"/>
      <c r="EB12" s="15">
        <f t="shared" ref="EB12" si="118">+DP12+1</f>
        <v>35</v>
      </c>
      <c r="EC12" s="15"/>
      <c r="ED12" s="15"/>
      <c r="EE12" s="15"/>
      <c r="EF12" s="15"/>
      <c r="EG12" s="15"/>
      <c r="EH12" s="15">
        <f t="shared" ref="EH12" si="119">+EB12+1</f>
        <v>36</v>
      </c>
      <c r="EI12" s="15"/>
      <c r="EJ12" s="15"/>
      <c r="EK12" s="15"/>
      <c r="EL12" s="15"/>
      <c r="EM12" s="15"/>
      <c r="EN12" s="15"/>
      <c r="EO12" s="15">
        <f>+EH12+1</f>
        <v>37</v>
      </c>
      <c r="EP12" s="15">
        <f t="shared" ref="EP12" si="120">+EO12+1</f>
        <v>38</v>
      </c>
      <c r="EQ12" s="15"/>
      <c r="ER12" s="15"/>
      <c r="ES12" s="15"/>
      <c r="ET12" s="15"/>
      <c r="EU12" s="15"/>
      <c r="EV12" s="15">
        <f t="shared" ref="EV12" si="121">+EP12+1</f>
        <v>39</v>
      </c>
      <c r="EW12" s="15"/>
      <c r="EX12" s="15"/>
      <c r="EY12" s="15"/>
      <c r="EZ12" s="15"/>
      <c r="FA12" s="15"/>
      <c r="FB12" s="15">
        <f t="shared" ref="FB12" si="122">+EV12+1</f>
        <v>40</v>
      </c>
      <c r="FC12" s="15"/>
      <c r="FD12" s="15"/>
      <c r="FE12" s="15"/>
      <c r="FF12" s="15"/>
      <c r="FG12" s="15"/>
      <c r="FH12" s="15">
        <f t="shared" ref="FH12" si="123">+FB12+1</f>
        <v>41</v>
      </c>
      <c r="FI12" s="15"/>
      <c r="FJ12" s="15"/>
      <c r="FK12" s="15"/>
      <c r="FL12" s="15"/>
      <c r="FM12" s="15"/>
      <c r="FN12" s="15">
        <f t="shared" ref="FN12" si="124">+FH12+1</f>
        <v>42</v>
      </c>
      <c r="FO12" s="15"/>
      <c r="FP12" s="15"/>
      <c r="FQ12" s="15"/>
      <c r="FR12" s="15"/>
      <c r="FS12" s="15"/>
      <c r="FT12" s="215"/>
      <c r="FU12" s="215"/>
      <c r="FV12" s="215"/>
      <c r="FW12" s="215"/>
      <c r="FX12" s="215"/>
      <c r="FY12" s="215"/>
      <c r="FZ12" s="15">
        <f t="shared" ref="FZ12" si="125">+FN12+1</f>
        <v>43</v>
      </c>
      <c r="GA12" s="15"/>
      <c r="GB12" s="15"/>
      <c r="GC12" s="15"/>
      <c r="GD12" s="15"/>
      <c r="GE12" s="15"/>
      <c r="GF12" s="15">
        <f t="shared" ref="GF12" si="126">+FZ12+1</f>
        <v>44</v>
      </c>
      <c r="GG12" s="15"/>
      <c r="GH12" s="15"/>
      <c r="GI12" s="15"/>
      <c r="GJ12" s="15"/>
      <c r="GK12" s="15"/>
      <c r="GL12" s="15">
        <f t="shared" ref="GL12" si="127">+GF12+1</f>
        <v>45</v>
      </c>
      <c r="GM12" s="15"/>
      <c r="GN12" s="15"/>
      <c r="GO12" s="15"/>
      <c r="GP12" s="15"/>
      <c r="GQ12" s="15"/>
      <c r="GR12" s="15">
        <f t="shared" ref="GR12" si="128">+GL12+1</f>
        <v>46</v>
      </c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>
        <f t="shared" ref="HF12" si="129">+GR12+1</f>
        <v>47</v>
      </c>
    </row>
    <row r="13" spans="1:216" ht="15.75">
      <c r="A13" s="16" t="s">
        <v>17</v>
      </c>
      <c r="B13" s="16" t="s">
        <v>17</v>
      </c>
      <c r="C13" s="16" t="s">
        <v>18</v>
      </c>
      <c r="D13" s="16" t="s">
        <v>599</v>
      </c>
      <c r="E13" s="16" t="s">
        <v>598</v>
      </c>
      <c r="F13" s="17">
        <v>836</v>
      </c>
      <c r="G13" s="17">
        <v>0</v>
      </c>
      <c r="H13" s="17">
        <v>0</v>
      </c>
      <c r="I13" s="18">
        <v>0</v>
      </c>
      <c r="J13" s="17">
        <v>0</v>
      </c>
      <c r="K13" s="19">
        <f t="shared" ref="K13:K61" si="130">(H13+F13+G13)-(I13+J13)</f>
        <v>836</v>
      </c>
      <c r="L13" s="19">
        <f t="shared" ref="L13:L61" si="131">IF(K13&gt;0,K13,0)</f>
        <v>836</v>
      </c>
      <c r="M13" s="20">
        <v>836</v>
      </c>
      <c r="N13" s="20">
        <f t="shared" ref="N13:N76" si="132">IF(M13+O13+(J13*-1)&lt;0,0,(M13+O13+(J13*-1)))</f>
        <v>836</v>
      </c>
      <c r="O13" s="20"/>
      <c r="P13" s="75">
        <f>+Q13-N13</f>
        <v>0</v>
      </c>
      <c r="Q13" s="74">
        <f t="shared" ref="Q13:Q83" si="133">BD13+CP13+EH13+GR13</f>
        <v>836</v>
      </c>
      <c r="R13" s="22">
        <f>+S13+BK13+CW13+EO13</f>
        <v>836</v>
      </c>
      <c r="S13" s="10"/>
      <c r="T13" s="10">
        <v>220</v>
      </c>
      <c r="U13" s="152">
        <f>SUMIF('Rekapitulasi Maret'!$D$9:$D$173,APS!$B13,'Rekapitulasi Maret'!$E$9:$E$173)</f>
        <v>0</v>
      </c>
      <c r="V13" s="152">
        <f>SUMIF('Rekapitulasi Maret'!$D$9:$D$173,APS!$B13,'Rekapitulasi Maret'!$F$9:$F$173)</f>
        <v>0</v>
      </c>
      <c r="W13" s="10"/>
      <c r="X13" s="154">
        <f t="shared" ref="X13" si="134">IF(T13=0,0,((V13+W13)/T13)*100)</f>
        <v>0</v>
      </c>
      <c r="Y13" s="154">
        <f t="shared" ref="Y13" si="135">IF(U13=0,0,((V13+W13)/U13)*100)</f>
        <v>0</v>
      </c>
      <c r="Z13" s="10">
        <v>220</v>
      </c>
      <c r="AA13" s="152">
        <f>SUMIF('Rekapitulasi Maret'!$U$9:$U$173,APS!$B13,'Rekapitulasi Maret'!$V$9:$V$173)</f>
        <v>0</v>
      </c>
      <c r="AB13" s="152">
        <f>SUMIF('Rekapitulasi Maret'!$U$9:$U$173,APS!$B13,'Rekapitulasi Maret'!$W$9:$W$173)</f>
        <v>0</v>
      </c>
      <c r="AC13" s="152"/>
      <c r="AD13" s="154">
        <f t="shared" ref="AD13" si="136">IF(Z13=0,0,((AB13+AC13)/Z13)*100)</f>
        <v>0</v>
      </c>
      <c r="AE13" s="154">
        <f t="shared" ref="AE13" si="137">IF(AA13=0,0,((AB13+AC13)/AA13)*100)</f>
        <v>0</v>
      </c>
      <c r="AF13" s="10">
        <v>220</v>
      </c>
      <c r="AI13" s="152">
        <f>SUMIF('Rekapitulasi Maret'!$AL$9:$AL$173,APS!$B13,'Rekapitulasi Maret'!$AQ$9:$AQ$173)</f>
        <v>0</v>
      </c>
      <c r="AJ13" s="154">
        <f>IF(AF13=0,0,((AN13+AI13)/AF13)*100)</f>
        <v>0</v>
      </c>
      <c r="AK13" s="154">
        <f>IF(AM13=0,0,((AN13+AI13)/AM13)*100)</f>
        <v>0</v>
      </c>
      <c r="AL13" s="10">
        <v>176</v>
      </c>
      <c r="AM13" s="152">
        <f>SUMIF('Rekapitulasi Maret'!$BA$9:$BA$173,APS!$B13,'Rekapitulasi Maret'!$BB$9:$BB$173)</f>
        <v>152</v>
      </c>
      <c r="AN13" s="152">
        <f>SUMIF('Rekapitulasi Maret'!$BA$9:$BA$173,APS!$B13,'Rekapitulasi Maret'!$BC$9:$BC$173)</f>
        <v>0</v>
      </c>
      <c r="AO13" s="10"/>
      <c r="AP13" s="154">
        <f>IF(AL13=0,0,((AN13+AO13)/AL13)*100)</f>
        <v>0</v>
      </c>
      <c r="AQ13" s="154">
        <f>IF(AM13=0,0,((AN13+AO13)/AM13)*100)</f>
        <v>0</v>
      </c>
      <c r="AR13" s="10"/>
      <c r="AS13" s="152">
        <f>SUMIF('Rekapitulasi Maret'!$BP$9:$BP$173,APS!$B13,'Rekapitulasi Maret'!$BQ$9:$BQ$173)</f>
        <v>200</v>
      </c>
      <c r="AT13" s="152">
        <f>SUMIF('Rekapitulasi Maret'!$BP$9:$BP$173,APS!$B13,'Rekapitulasi Maret'!$BR$9:$BR$173)</f>
        <v>0</v>
      </c>
      <c r="AU13" s="10"/>
      <c r="AV13" s="154">
        <f>IF(AR13=0,0,((AT13+AU13)/AR13)*100)</f>
        <v>0</v>
      </c>
      <c r="AW13" s="154">
        <f>IF(AS13=0,0,((AT13+AU13)/AS13)*100)</f>
        <v>0</v>
      </c>
      <c r="AX13" s="10"/>
      <c r="AY13" s="152">
        <f>SUMIF('Rekapitulasi Maret'!$CE$9:$CE$173,APS!$B13,'Rekapitulasi Maret'!$CI$9:$CI$173)</f>
        <v>0</v>
      </c>
      <c r="AZ13" s="10"/>
      <c r="BA13" s="152">
        <f>SUMIF('Rekapitulasi Maret'!$CE$9:$CE$173,APS!$B13,'Rekapitulasi Maret'!$CJ$9:$CJ$173)</f>
        <v>0</v>
      </c>
      <c r="BB13" s="154">
        <f>IF(AX13=0,0,((AZ13+BA13)/AX13)*100)</f>
        <v>0</v>
      </c>
      <c r="BC13" s="154">
        <f>IF(AY13=0,0,((AZ13+BA13)/AY13)*100)</f>
        <v>0</v>
      </c>
      <c r="BD13" s="76">
        <f>T13+Z13+AF13+AL13+AR13+AX13</f>
        <v>836</v>
      </c>
      <c r="BE13" s="76">
        <f>U13+AA13+AG13+AM13+AS13+AY13</f>
        <v>352</v>
      </c>
      <c r="BF13" s="76">
        <f>V13+AB13+AH13+AN13+AT13+AZ13</f>
        <v>0</v>
      </c>
      <c r="BG13" s="76">
        <f>W13+AC13+AI13+AO13+AU13+BA13</f>
        <v>0</v>
      </c>
      <c r="BH13" s="76">
        <f>BF13+BG13</f>
        <v>0</v>
      </c>
      <c r="BI13" s="76">
        <f>BH13-BD13</f>
        <v>-836</v>
      </c>
      <c r="BJ13" s="154">
        <f>IF(BD13=0,0,((BH13)/BD13)*100)</f>
        <v>0</v>
      </c>
      <c r="BK13" s="10"/>
      <c r="BL13" s="10"/>
      <c r="BM13" s="152">
        <f>SUMIF('Rekapitulasi Maret'!$D$194:$D$375,APS!$B13,'Rekapitulasi Maret'!$E$194:$E$375)+SUMIF('Rekapitulasi Maret'!$D$194:$D$375,APS!$B13,'Rekapitulasi Maret'!$J$194:$J$375)</f>
        <v>0</v>
      </c>
      <c r="BN13" s="152">
        <f>SUMIF('Rekapitulasi Maret'!$D$194:$D$375,APS!$B13,'Rekapitulasi Maret'!$F$194:$F$375)</f>
        <v>0</v>
      </c>
      <c r="BO13" s="152">
        <f>SUMIF('Rekapitulasi Maret'!$D$194:$D$375,APS!$B13,'Rekapitulasi Maret'!$K$194:$K$375)</f>
        <v>0</v>
      </c>
      <c r="BP13" s="154">
        <f>IF(BL13=0,0,((BN13+BO13)/BL13)*100)</f>
        <v>0</v>
      </c>
      <c r="BQ13" s="154">
        <f>IF(BM13=0,0,((BN13+BO13)/BM13)*100)</f>
        <v>0</v>
      </c>
      <c r="BR13" s="10"/>
      <c r="BS13" s="152">
        <f>SUMIF('Rekapitulasi Maret'!$U$194:$U$375,APS!$B13,'Rekapitulasi Maret'!$V$194:$V$375)+SUMIF('Rekapitulasi Maret'!$U$194:$U$375,APS!$B13,'Rekapitulasi Maret'!$AA$194:$AA$375)</f>
        <v>0</v>
      </c>
      <c r="BT13" s="152">
        <f>SUMIF('Rekapitulasi Maret'!$U$194:$U$375,APS!$B13,'Rekapitulasi Maret'!$W$194:$W$375)</f>
        <v>0</v>
      </c>
      <c r="BU13" s="152">
        <f>SUMIF('Rekapitulasi Maret'!$U$194:$U$375,APS!$B13,'Rekapitulasi Maret'!$AB$194:$AB$375)</f>
        <v>0</v>
      </c>
      <c r="BV13" s="154">
        <f>IF(BR13=0,0,((BT13+BU13)/BR13)*100)</f>
        <v>0</v>
      </c>
      <c r="BW13" s="154">
        <f>IF(BS13=0,0,((BT13+BU13)/BS13)*100)</f>
        <v>0</v>
      </c>
      <c r="BX13" s="10"/>
      <c r="BY13" s="152">
        <f>SUMIF('Rekapitulasi Maret'!$AL$194:$AL$375,APS!$B13,'Rekapitulasi Maret'!$AM$194:$AM$375)+SUMIF('Rekapitulasi Maret'!$AL$194:$AL$375,APS!$B13,'Rekapitulasi Maret'!$AP$194:$AP$375)</f>
        <v>0</v>
      </c>
      <c r="BZ13" s="152">
        <f>SUMIF('Rekapitulasi Maret'!$AL$194:$AL$375,APS!$B13,'Rekapitulasi Maret'!$AN$194:$AN$375)</f>
        <v>0</v>
      </c>
      <c r="CA13" s="152">
        <f>SUMIF('Rekapitulasi Maret'!$AL$194:$AL$375,APS!$B13,'Rekapitulasi Maret'!$AQ$194:$AQ$375)</f>
        <v>0</v>
      </c>
      <c r="CB13" s="154">
        <f>IF(BX13=0,0,((BZ13+CA13)/BX13)*100)</f>
        <v>0</v>
      </c>
      <c r="CC13" s="154">
        <f>IF(BY13=0,0,((BZ13+CA13)/BY13)*100)</f>
        <v>0</v>
      </c>
      <c r="CD13" s="10"/>
      <c r="CE13" s="152">
        <f>SUMIF('Rekapitulasi Maret'!$BA$194:$BA$375,APS!$B13,'Rekapitulasi Maret'!$BB$194:$BB$375)+SUMIF('Rekapitulasi Maret'!$BA$194:$BA$375,APS!$B13,'Rekapitulasi Maret'!$BE$194:$BE$375)</f>
        <v>0</v>
      </c>
      <c r="CF13" s="152">
        <f>SUMIF('Rekapitulasi Maret'!$BA$194:$BA$375,APS!$B13,'Rekapitulasi Maret'!$BC$194:$BC$375)</f>
        <v>0</v>
      </c>
      <c r="CG13" s="10"/>
      <c r="CH13" s="154">
        <f>IF(CD13=0,0,((CF13+CG13)/CD13)*100)</f>
        <v>0</v>
      </c>
      <c r="CI13" s="154">
        <f>IF(CE13=0,0,((CF13+CG13)/CE13)*100)</f>
        <v>0</v>
      </c>
      <c r="CJ13" s="10"/>
      <c r="CK13" s="152">
        <f>SUMIF('Rekapitulasi Maret'!$BP$194:$BP$375,APS!$B13,'Rekapitulasi Maret'!$BQ$194:$BQ$375)+SUMIF('Rekapitulasi Maret'!$BP$194:$BP$375,APS!$B13,'Rekapitulasi Maret'!$BT$194:$BT$375)</f>
        <v>0</v>
      </c>
      <c r="CL13" s="152">
        <f>SUMIF('Rekapitulasi Maret'!$BP$194:$BP$375,APS!$B13,'Rekapitulasi Maret'!$BR$194:$BR$375)</f>
        <v>0</v>
      </c>
      <c r="CM13" s="152">
        <f>SUMIF('Rekapitulasi Maret'!$BP$194:$BP$375,APS!$B13,'Rekapitulasi Maret'!$BU$194:$BU$375)</f>
        <v>0</v>
      </c>
      <c r="CN13" s="154">
        <f>IF(CJ13=0,0,((CL13+CM13)/CJ13)*100)</f>
        <v>0</v>
      </c>
      <c r="CO13" s="154">
        <f>IF(CK13=0,0,((CL13+CM13)/CK13)*100)</f>
        <v>0</v>
      </c>
      <c r="CP13" s="76">
        <f>BL13+BR13+BX13+CD13+CJ13</f>
        <v>0</v>
      </c>
      <c r="CQ13" s="76">
        <f t="shared" ref="CQ13:CS13" si="138">BM13+BS13+BY13+CE13+CK13</f>
        <v>0</v>
      </c>
      <c r="CR13" s="76">
        <f t="shared" si="138"/>
        <v>0</v>
      </c>
      <c r="CS13" s="76">
        <f t="shared" si="138"/>
        <v>0</v>
      </c>
      <c r="CT13" s="76">
        <f>CR13+CS13</f>
        <v>0</v>
      </c>
      <c r="CU13" s="76">
        <f>CT13-CP13</f>
        <v>0</v>
      </c>
      <c r="CV13" s="154">
        <f>IF(CP13=0,0,((CT13)/CP13)*100)</f>
        <v>0</v>
      </c>
      <c r="CW13" s="10">
        <v>836</v>
      </c>
      <c r="CX13" s="10"/>
      <c r="CY13" s="152">
        <f>SUMIF('Rekapitulasi Maret'!$D$391:$D$568,APS!$B13,'Rekapitulasi Maret'!$E$391:$E$568)+SUMIF('Rekapitulasi Maret'!$D$391:$D$568,APS!$B13,'Rekapitulasi Maret'!$J$391:$J$568)</f>
        <v>0</v>
      </c>
      <c r="CZ13" s="152">
        <f>SUMIF('Rekapitulasi Maret'!$D$391:$D$568,APS!$B13,'Rekapitulasi Maret'!$F$391:$F$568)</f>
        <v>0</v>
      </c>
      <c r="DA13" s="152">
        <f>SUMIF('Rekapitulasi Maret'!$D$391:$D$568,APS!$B13,'Rekapitulasi Maret'!$K$391:$K$568)</f>
        <v>0</v>
      </c>
      <c r="DB13" s="154">
        <f>IF(CX13=0,0,((CZ13+DA13)/CX13)*100)</f>
        <v>0</v>
      </c>
      <c r="DC13" s="154">
        <f>IF(CY13=0,0,((CZ13+DA13)/CY13)*100)</f>
        <v>0</v>
      </c>
      <c r="DD13" s="10"/>
      <c r="DE13" s="152">
        <f>SUMIF('Rekapitulasi Maret'!$U$391:$U$568,APS!$B13,'Rekapitulasi Maret'!$V$391:$V$568)+SUMIF('Rekapitulasi Maret'!$U$391:$U$568,APS!$B13,'Rekapitulasi Maret'!$AA$391:$AA$568)</f>
        <v>0</v>
      </c>
      <c r="DF13" s="152">
        <f>SUMIF('Rekapitulasi Maret'!$U$391:$U$568,APS!$B13,'Rekapitulasi Maret'!$W$391:$W$568)</f>
        <v>0</v>
      </c>
      <c r="DG13" s="152">
        <f>SUMIF('Rekapitulasi Maret'!$U$391:$U$568,APS!$B13,'Rekapitulasi Maret'!$AB$391:$AB$568)</f>
        <v>0</v>
      </c>
      <c r="DH13" s="154">
        <f>IF(DD13=0,0,((DF13+DG13)/DD13)*100)</f>
        <v>0</v>
      </c>
      <c r="DI13" s="154">
        <f>IF(DE13=0,0,((DF13+DG13)/DE13)*100)</f>
        <v>0</v>
      </c>
      <c r="DJ13" s="10"/>
      <c r="DK13" s="152">
        <f>SUMIF('Rekapitulasi Maret'!$AL$391:$AL$568,APS!$B13,'Rekapitulasi Maret'!$AM$391:$AM$568)+SUMIF('Rekapitulasi Maret'!$AL$391:$AL$568,APS!$B13,'Rekapitulasi Maret'!$AP$391:$AP$568)</f>
        <v>0</v>
      </c>
      <c r="DL13" s="152">
        <f>SUMIF('Rekapitulasi Maret'!$AL$391:$AL$568,APS!$B13,'Rekapitulasi Maret'!$AN$391:$AN$568)</f>
        <v>0</v>
      </c>
      <c r="DM13" s="152">
        <f>SUMIF('Rekapitulasi Maret'!$AL$391:$AL$568,APS!$B13,'Rekapitulasi Maret'!$AQ$391:$AQ$568)</f>
        <v>0</v>
      </c>
      <c r="DN13" s="154">
        <f>IF(DJ13=0,0,((DL13+DM13)/DJ13)*100)</f>
        <v>0</v>
      </c>
      <c r="DO13" s="154">
        <f>IF(DK13=0,0,((DL13+DM13)/DK13)*100)</f>
        <v>0</v>
      </c>
      <c r="DP13" s="10"/>
      <c r="DQ13" s="152">
        <f>SUMIF('Rekapitulasi Maret'!$BA$391:$BA$568,APS!$B13,'Rekapitulasi Maret'!$BB$391:$BB$568)+SUMIF('Rekapitulasi Maret'!$BA$391:$BA$568,APS!$B13,'Rekapitulasi Maret'!$BE$391:$BE$568)</f>
        <v>0</v>
      </c>
      <c r="DR13" s="152">
        <f>SUMIF('Rekapitulasi Maret'!$BA$391:$BA$568,APS!$B13,'Rekapitulasi Maret'!$BC$391:$BC$568)</f>
        <v>0</v>
      </c>
      <c r="DS13" s="152">
        <f>SUMIF('Rekapitulasi Maret'!$BA$391:$BA$568,APS!$B13,'Rekapitulasi Maret'!$BF$391:$BF$568)</f>
        <v>0</v>
      </c>
      <c r="DT13" s="154">
        <f>IF(DP13=0,0,((DR13+DS13)/DP13)*100)</f>
        <v>0</v>
      </c>
      <c r="DU13" s="154">
        <f>IF(DQ13=0,0,((DR13+DS13)/DQ13)*100)</f>
        <v>0</v>
      </c>
      <c r="DV13" s="10"/>
      <c r="DW13" s="152">
        <f>SUMIF('Rekapitulasi Maret'!$BP$391:$BP$568,APS!$B13,'Rekapitulasi Maret'!$BQ$391:$BQ$568)+SUMIF('Rekapitulasi Maret'!$BP$391:$BP$568,APS!$B13,'Rekapitulasi Maret'!$BT$391:$BT$568)</f>
        <v>0</v>
      </c>
      <c r="DX13" s="152">
        <f>SUMIF('Rekapitulasi Maret'!$BP$391:$BP$568,APS!$B13,'Rekapitulasi Maret'!$BR$391:$BR$568)</f>
        <v>0</v>
      </c>
      <c r="DY13" s="152">
        <f>SUMIF('Rekapitulasi Maret'!$BP$391:$BP$568,APS!$B13,'Rekapitulasi Maret'!$BU$391:$BU$568)</f>
        <v>0</v>
      </c>
      <c r="DZ13" s="154">
        <f>IF(DV13=0,0,((DX13+DY13)/DV13)*100)</f>
        <v>0</v>
      </c>
      <c r="EA13" s="154">
        <f>IF(DW13=0,0,((DX13+DY13)/DW13)*100)</f>
        <v>0</v>
      </c>
      <c r="EB13" s="10"/>
      <c r="EC13" s="152">
        <f>SUMIF('Rekapitulasi Maret'!$CE$391:$CE$568,APS!$B13,'Rekapitulasi Maret'!$CF$391:$CF$568)+SUMIF('Rekapitulasi Maret'!$CE$391:$CE$568,APS!$B13,'Rekapitulasi Maret'!$CI$391:$CI$568)</f>
        <v>0</v>
      </c>
      <c r="ED13" s="152">
        <f>SUMIF('Rekapitulasi Maret'!$CE$391:$CE$568,APS!$B13,'Rekapitulasi Maret'!$CG$391:$CG$568)</f>
        <v>0</v>
      </c>
      <c r="EE13" s="152">
        <f>SUMIF('Rekapitulasi Maret'!$CE$391:$CE$568,APS!$B13,'Rekapitulasi Maret'!$CJ$391:$CJ$568)</f>
        <v>0</v>
      </c>
      <c r="EF13" s="154">
        <f>IF(EB13=0,0,((ED13+EE13)/EB13)*100)</f>
        <v>0</v>
      </c>
      <c r="EG13" s="154">
        <f>IF(EC13=0,0,((ED13+EE13)/EC13)*100)</f>
        <v>0</v>
      </c>
      <c r="EH13" s="76">
        <f>CX13+DD13+DJ13+DP13+DV13+EB13</f>
        <v>0</v>
      </c>
      <c r="EI13" s="76">
        <f t="shared" ref="EI13:EK13" si="139">CY13+DE13+DK13+DQ13+DW13+EC13</f>
        <v>0</v>
      </c>
      <c r="EJ13" s="76">
        <f t="shared" si="139"/>
        <v>0</v>
      </c>
      <c r="EK13" s="76">
        <f t="shared" si="139"/>
        <v>0</v>
      </c>
      <c r="EL13" s="76">
        <f>EJ13+EK13</f>
        <v>0</v>
      </c>
      <c r="EM13" s="76">
        <f>EL13-EH13</f>
        <v>0</v>
      </c>
      <c r="EN13" s="154">
        <f>IF(EH13=0,0,((EL13)/EH13)*100)</f>
        <v>0</v>
      </c>
      <c r="EO13" s="10"/>
      <c r="EP13" s="10"/>
      <c r="EQ13" s="152">
        <f>SUMIF('Rekapitulasi Maret'!$D$587:$D$768,APS!$B13,'Rekapitulasi Maret'!$E$587:$E$768)+SUMIF('Rekapitulasi Maret'!$D$587:$D$768,APS!$B13,'Rekapitulasi Maret'!$G$587:$G$768)</f>
        <v>0</v>
      </c>
      <c r="ER13" s="152">
        <f>SUMIF('Rekapitulasi Maret'!$D$587:$D$768,APS!$B13,'Rekapitulasi Maret'!$F$587:$F$768)+SUMIF('Rekapitulasi Maret'!$D$587:$D$768,APS!$B13,'Rekapitulasi Maret'!$H$587:$H$768)</f>
        <v>0</v>
      </c>
      <c r="ES13" s="10"/>
      <c r="ET13" s="154">
        <f>IF(EP13=0,0,((ER13+ES13)/EP13)*100)</f>
        <v>0</v>
      </c>
      <c r="EU13" s="154">
        <f>IF(EQ13=0,0,((ER13+ES13)/EQ13)*100)</f>
        <v>0</v>
      </c>
      <c r="EV13" s="10"/>
      <c r="EW13" s="152">
        <f>SUMIF('Rekapitulasi Maret'!$U$587:$U$768,APS!$B13,'Rekapitulasi Maret'!$V$587:$V$768)+SUMIF('Rekapitulasi Maret'!$U$587:$U$768,APS!$B13,'Rekapitulasi Maret'!$X$587:$X$768)</f>
        <v>0</v>
      </c>
      <c r="EX13" s="152">
        <f>SUMIF('Rekapitulasi Maret'!$U$587:$U$768,APS!$B13,'Rekapitulasi Maret'!$W$587:$W$768)+SUMIF('Rekapitulasi Maret'!$U$587:$U$768,APS!$B13,'Rekapitulasi Maret'!$Y$587:$Y$768)</f>
        <v>0</v>
      </c>
      <c r="EY13" s="10"/>
      <c r="EZ13" s="154">
        <f>IF(EV13=0,0,((EX13+EY13)/EV13)*100)</f>
        <v>0</v>
      </c>
      <c r="FA13" s="154">
        <f>IF(EW13=0,0,((EX13+EY13)/EW13)*100)</f>
        <v>0</v>
      </c>
      <c r="FB13" s="10"/>
      <c r="FC13" s="152">
        <f>SUMIF('Rekapitulasi Maret'!$AL$587:$AL$768,APS!$B13,'Rekapitulasi Maret'!$AM$587:$AM$768)+SUMIF('Rekapitulasi Maret'!$AL$587:$AL$768,APS!$B13,'Rekapitulasi Maret'!$AP$587:$AP$768)</f>
        <v>0</v>
      </c>
      <c r="FD13" s="152">
        <f>SUMIF('Rekapitulasi Maret'!$AL$587:$AL$768,APS!$B13,'Rekapitulasi Maret'!$AN$587:$AN$768)</f>
        <v>0</v>
      </c>
      <c r="FE13" s="10"/>
      <c r="FF13" s="154">
        <f>IF(FB13=0,0,((FD13+FE13)/FB13)*100)</f>
        <v>0</v>
      </c>
      <c r="FG13" s="154">
        <f>IF(FC13=0,0,((FD13+FE13)/FC13)*100)</f>
        <v>0</v>
      </c>
      <c r="FH13" s="10"/>
      <c r="FI13" s="152">
        <f>SUMIF('Rekapitulasi Maret'!$BA$587:$BA$768,APS!$B13,'Rekapitulasi Maret'!$BB$587:$BB$768)+SUMIF('Rekapitulasi Maret'!$BA$587:$BA$768,APS!$B13,'Rekapitulasi Maret'!$BE$587:$BE$768)</f>
        <v>0</v>
      </c>
      <c r="FJ13" s="152">
        <f>SUMIF('Rekapitulasi Maret'!$BA$587:$BA$768,APS!$B13,'Rekapitulasi Maret'!$BC$587:$BC$768)+SUMIF('Rekapitulasi Maret'!$BA$587:$BA$768,APS!$B13,'Rekapitulasi Maret'!$BF$587:$BF$768)</f>
        <v>0</v>
      </c>
      <c r="FK13" s="10"/>
      <c r="FL13" s="154">
        <f>IF(FH13=0,0,((FJ13+FK13)/FH13)*100)</f>
        <v>0</v>
      </c>
      <c r="FM13" s="154">
        <f>IF(FI13=0,0,((FJ13+FK13)/FI13)*100)</f>
        <v>0</v>
      </c>
      <c r="FN13" s="10"/>
      <c r="FO13" s="152">
        <f>SUMIF('Rekapitulasi Maret'!$BP$587:$BP$768,APS!$B13,'Rekapitulasi Maret'!$BQ$587:$BQ$768)+SUMIF('Rekapitulasi Maret'!$BP$587:$BP$768,APS!$B13,'Rekapitulasi Maret'!$BT$587:$BT$768)</f>
        <v>0</v>
      </c>
      <c r="FP13" s="152">
        <f>SUMIF('Rekapitulasi Maret'!$BP$587:$BP$768,APS!$B13,'Rekapitulasi Maret'!$BR$587:$BR$768)</f>
        <v>0</v>
      </c>
      <c r="FQ13" s="10"/>
      <c r="FR13" s="154">
        <f>IF(FN13=0,0,((FP13+FQ13)/FN13)*100)</f>
        <v>0</v>
      </c>
      <c r="FS13" s="154">
        <f>IF(FO13=0,0,((FP13+FQ13)/FO13)*100)</f>
        <v>0</v>
      </c>
      <c r="FT13" s="10"/>
      <c r="FU13" s="152">
        <f>SUMIF('Rekapitulasi Maret'!$CE$587:$CE$768,APS!$B13,'Rekapitulasi Maret'!$CI$587:$CI$768)</f>
        <v>0</v>
      </c>
      <c r="FV13" s="10"/>
      <c r="FW13" s="152">
        <f>SUMIF('Rekapitulasi Maret'!$CE$587:$CE$768,APS!$B13,'Rekapitulasi Maret'!$CJ$587:$CJ$768)</f>
        <v>0</v>
      </c>
      <c r="FX13" s="154">
        <f t="shared" ref="FX13:FX68" si="140">IF(FT13=0,0,((FV13+FW13)/FT13)*100)</f>
        <v>0</v>
      </c>
      <c r="FY13" s="154">
        <f t="shared" ref="FY13:FY68" si="141">IF(FU13=0,0,((FV13+FW13)/FU13)*100)</f>
        <v>0</v>
      </c>
      <c r="FZ13" s="10"/>
      <c r="GA13" s="152">
        <f>SUMIF('Rekapitulasi Maret'!$D$785:$D$963,APS!$B13,'Rekapitulasi Maret'!$E$785:$E$963)+SUMIF('Rekapitulasi Maret'!$D$785:$D$963,APS!$B13,'Rekapitulasi Maret'!$J$785:$J$963)</f>
        <v>0</v>
      </c>
      <c r="GB13" s="152">
        <f>SUMIF('Rekapitulasi Maret'!$D$785:$D$963,APS!$B13,'Rekapitulasi Maret'!$F$785:$F$963)</f>
        <v>0</v>
      </c>
      <c r="GC13" s="152">
        <f>SUMIF('Rekapitulasi Maret'!$D$785:$D$963,APS!$B13,'Rekapitulasi Maret'!$K$785:$K$963)</f>
        <v>0</v>
      </c>
      <c r="GD13" s="154">
        <f t="shared" ref="GD13" si="142">IF(FZ13=0,0,((GB13+GC13)/FZ13)*100)</f>
        <v>0</v>
      </c>
      <c r="GE13" s="154">
        <f t="shared" ref="GE13" si="143">IF(GA13=0,0,((GB13+GC13)/GA13)*100)</f>
        <v>0</v>
      </c>
      <c r="GF13" s="10"/>
      <c r="GG13" s="152">
        <f>SUMIF('Rekapitulasi Maret'!$U$785:$U$963,APS!$B13,'Rekapitulasi Maret'!$V$785:$V$963)+SUMIF('Rekapitulasi Maret'!$U$785:$U$963,APS!$B13,'Rekapitulasi Maret'!$AA$785:$AA$963)</f>
        <v>0</v>
      </c>
      <c r="GH13" s="152">
        <f>SUMIF('Rekapitulasi Maret'!$U$785:$U$963,APS!$B13,'Rekapitulasi Maret'!$W$785:$W$963)</f>
        <v>0</v>
      </c>
      <c r="GI13" s="152">
        <f>SUMIF('Rekapitulasi Maret'!$U$785:$U$963,APS!$B13,'Rekapitulasi Maret'!$AB$785:$AB$963)</f>
        <v>0</v>
      </c>
      <c r="GJ13" s="154">
        <f t="shared" ref="GJ13" si="144">IF(GF13=0,0,((GH13+GI13)/GF13)*100)</f>
        <v>0</v>
      </c>
      <c r="GK13" s="154">
        <f t="shared" ref="GK13" si="145">IF(GG13=0,0,((GH13+GI13)/GG13)*100)</f>
        <v>0</v>
      </c>
      <c r="GL13" s="10"/>
      <c r="GM13" s="152">
        <f>SUMIF('Rekapitulasi Maret'!$AL$785:$AL$963,APS!$B13,'Rekapitulasi Maret'!$AM$785:$AM$963)+SUMIF('Rekapitulasi Maret'!$AL$785:$AL$963,APS!$B13,'Rekapitulasi Maret'!$AP$785:$AP$963)</f>
        <v>0</v>
      </c>
      <c r="GN13" s="152">
        <f>SUMIF('Rekapitulasi Maret'!$AL$785:$AL$963,APS!$B13,'Rekapitulasi Maret'!$AN$785:$AN$963)</f>
        <v>0</v>
      </c>
      <c r="GO13" s="152">
        <f>SUMIF('Rekapitulasi Maret'!$AL$785:$AL$963,APS!$B13,'Rekapitulasi Maret'!$AQ$785:$AQ$963)</f>
        <v>0</v>
      </c>
      <c r="GP13" s="154">
        <f t="shared" ref="GP13" si="146">IF(GL13=0,0,((GN13+GO13)/GL13)*100)</f>
        <v>0</v>
      </c>
      <c r="GQ13" s="154">
        <f t="shared" ref="GQ13" si="147">IF(GM13=0,0,((GN13+GO13)/GM13)*100)</f>
        <v>0</v>
      </c>
      <c r="GR13" s="76">
        <f>EP13+EV13+FB13+FH13+FN13+FZ13+GF13+GL13</f>
        <v>0</v>
      </c>
      <c r="GS13" s="76">
        <f>EQ13+EW13+FC13+FI13+FO13+GA13+GG13+GM13+FU13</f>
        <v>0</v>
      </c>
      <c r="GT13" s="76">
        <f>ER13+EX13+FD13+FJ13+FP13+GB13+GH13+GN13+FV13</f>
        <v>0</v>
      </c>
      <c r="GU13" s="76">
        <f>ES13+EY13+FE13+FK13+FQ13+GC13+GI13+GO13+FW13</f>
        <v>0</v>
      </c>
      <c r="GV13" s="157">
        <f>GT13+GU13</f>
        <v>0</v>
      </c>
      <c r="GW13" s="157">
        <f>GV13-GR13</f>
        <v>0</v>
      </c>
      <c r="GX13" s="158">
        <f>IF(GR13=0,0,((GV13)/GR13)*100)</f>
        <v>0</v>
      </c>
      <c r="GY13" s="157">
        <f>GR13+EH13+CP13+BD13</f>
        <v>836</v>
      </c>
      <c r="GZ13" s="157">
        <f>GS13+EI13+CQ13+BE13</f>
        <v>352</v>
      </c>
      <c r="HA13" s="157">
        <f>GT13+EJ13+CR13+BF13</f>
        <v>0</v>
      </c>
      <c r="HB13" s="157">
        <f>GU13+EK13+CS13+BG13</f>
        <v>0</v>
      </c>
      <c r="HC13" s="157">
        <f>GV13+EL13+CT13+BH13</f>
        <v>0</v>
      </c>
      <c r="HD13" s="157">
        <f>HC13-N13</f>
        <v>-836</v>
      </c>
      <c r="HE13" s="158">
        <f>IF(N13=0,0,((HC13)/N13)*100)</f>
        <v>0</v>
      </c>
      <c r="HF13" s="21"/>
      <c r="HG13" s="16" t="s">
        <v>955</v>
      </c>
      <c r="HH13" s="88"/>
    </row>
    <row r="14" spans="1:216" ht="15.75">
      <c r="A14" s="153" t="s">
        <v>675</v>
      </c>
      <c r="B14" s="129" t="s">
        <v>674</v>
      </c>
      <c r="C14" s="16" t="s">
        <v>18</v>
      </c>
      <c r="D14" s="16"/>
      <c r="E14" s="16"/>
      <c r="F14" s="17"/>
      <c r="G14" s="17"/>
      <c r="H14" s="17"/>
      <c r="I14" s="18"/>
      <c r="J14" s="17"/>
      <c r="K14" s="19"/>
      <c r="L14" s="19"/>
      <c r="M14" s="20"/>
      <c r="N14" s="20"/>
      <c r="O14" s="20"/>
      <c r="P14" s="75"/>
      <c r="Q14" s="74"/>
      <c r="R14" s="22"/>
      <c r="S14" s="10"/>
      <c r="T14" s="10"/>
      <c r="U14" s="152">
        <f>SUMIF('Rekapitulasi Maret'!$D$9:$D$173,APS!$B14,'Rekapitulasi Maret'!$E$9:$E$173)</f>
        <v>100</v>
      </c>
      <c r="V14" s="152">
        <f>SUMIF('Rekapitulasi Maret'!$D$9:$D$173,APS!$B14,'Rekapitulasi Maret'!$F$9:$F$173)</f>
        <v>84</v>
      </c>
      <c r="W14" s="10"/>
      <c r="X14" s="154">
        <f t="shared" ref="X14:X20" si="148">IF(T14=0,0,((V14+W14)/T14)*100)</f>
        <v>0</v>
      </c>
      <c r="Y14" s="154">
        <f t="shared" ref="Y14:Y20" si="149">IF(U14=0,0,((V14+W14)/U14)*100)</f>
        <v>84</v>
      </c>
      <c r="Z14" s="10"/>
      <c r="AA14" s="152">
        <f>SUMIF('Rekapitulasi Maret'!$U$9:$U$173,APS!$B14,'Rekapitulasi Maret'!$V$9:$V$173)</f>
        <v>100</v>
      </c>
      <c r="AB14" s="152">
        <f>SUMIF('Rekapitulasi Maret'!$U$9:$U$173,APS!$B14,'Rekapitulasi Maret'!$W$9:$W$173)</f>
        <v>0</v>
      </c>
      <c r="AC14" s="152"/>
      <c r="AD14" s="154">
        <f t="shared" ref="AD14:AD83" si="150">IF(Z14=0,0,((AB14+AC14)/Z14)*100)</f>
        <v>0</v>
      </c>
      <c r="AE14" s="154">
        <f t="shared" ref="AE14:AE83" si="151">IF(AA14=0,0,((AB14+AC14)/AA14)*100)</f>
        <v>0</v>
      </c>
      <c r="AF14" s="10"/>
      <c r="AG14" s="152">
        <f>SUMIF('Rekapitulasi Maret'!$AL$9:$AL$173,APS!$B14,'Rekapitulasi Maret'!$AM$9:$AM$173)</f>
        <v>240</v>
      </c>
      <c r="AH14" s="152">
        <f>SUMIF('Rekapitulasi Maret'!$AL$9:$AL$173,APS!$B14,'Rekapitulasi Maret'!$AN$9:$AN$173)</f>
        <v>96</v>
      </c>
      <c r="AI14" s="152">
        <f>SUMIF('Rekapitulasi Maret'!$AL$9:$AL$173,APS!$B14,'Rekapitulasi Maret'!$AQ$9:$AQ$173)</f>
        <v>0</v>
      </c>
      <c r="AJ14" s="154">
        <f t="shared" ref="AJ14:AJ20" si="152">IF(AF14=0,0,((AH14+AI14)/AF14)*100)</f>
        <v>0</v>
      </c>
      <c r="AK14" s="154">
        <f t="shared" ref="AK14:AK20" si="153">IF(AG14=0,0,((AH14+AI14)/AG14)*100)</f>
        <v>40</v>
      </c>
      <c r="AL14" s="10"/>
      <c r="AM14" s="152">
        <f>SUMIF('Rekapitulasi Maret'!$BA$9:$BA$173,APS!$B14,'Rekapitulasi Maret'!$BB$9:$BB$173)</f>
        <v>0</v>
      </c>
      <c r="AN14" s="152">
        <f>SUMIF('Rekapitulasi Maret'!$BA$9:$BA$173,APS!$B14,'Rekapitulasi Maret'!$BC$9:$BC$173)</f>
        <v>0</v>
      </c>
      <c r="AO14" s="10"/>
      <c r="AP14" s="154">
        <f t="shared" ref="AP14:AP19" si="154">IF(AL14=0,0,((AN14+AO14)/AL14)*100)</f>
        <v>0</v>
      </c>
      <c r="AQ14" s="154">
        <f t="shared" ref="AQ14:AQ19" si="155">IF(AM14=0,0,((AN14+AO14)/AM14)*100)</f>
        <v>0</v>
      </c>
      <c r="AR14" s="10"/>
      <c r="AS14" s="152">
        <f>SUMIF('Rekapitulasi Maret'!$BP$9:$BP$173,APS!$B14,'Rekapitulasi Maret'!$BQ$9:$BQ$173)</f>
        <v>0</v>
      </c>
      <c r="AT14" s="152">
        <f>SUMIF('Rekapitulasi Maret'!$BP$9:$BP$173,APS!$B14,'Rekapitulasi Maret'!$BR$9:$BR$173)</f>
        <v>36</v>
      </c>
      <c r="AU14" s="10"/>
      <c r="AV14" s="154">
        <f t="shared" ref="AV14:AV81" si="156">IF(AR14=0,0,((AT14+AU14)/AR14)*100)</f>
        <v>0</v>
      </c>
      <c r="AW14" s="154">
        <f t="shared" ref="AW14:AW81" si="157">IF(AS14=0,0,((AT14+AU14)/AS14)*100)</f>
        <v>0</v>
      </c>
      <c r="AX14" s="10"/>
      <c r="AY14" s="152">
        <f>SUMIF('Rekapitulasi Maret'!$CE$9:$CE$173,APS!$B14,'Rekapitulasi Maret'!$CI$9:$CI$173)</f>
        <v>0</v>
      </c>
      <c r="AZ14" s="10"/>
      <c r="BA14" s="152">
        <f>SUMIF('Rekapitulasi Maret'!$CE$9:$CE$173,APS!$B14,'Rekapitulasi Maret'!$CJ$9:$CJ$173)</f>
        <v>0</v>
      </c>
      <c r="BB14" s="154">
        <f t="shared" ref="BB14:BB81" si="158">IF(AX14=0,0,((AZ14+BA14)/AX14)*100)</f>
        <v>0</v>
      </c>
      <c r="BC14" s="154">
        <f t="shared" ref="BC14:BC81" si="159">IF(AY14=0,0,((AZ14+BA14)/AY14)*100)</f>
        <v>0</v>
      </c>
      <c r="BD14" s="76">
        <f t="shared" ref="BD14" si="160">T14+Z14+AF14+AL14+AR14+AX14</f>
        <v>0</v>
      </c>
      <c r="BE14" s="76">
        <f t="shared" ref="BE14" si="161">U14+AA14+AG14+AM14+AS14+AY14</f>
        <v>440</v>
      </c>
      <c r="BF14" s="76">
        <f t="shared" ref="BF14" si="162">V14+AB14+AH14+AN14+AT14+AZ14</f>
        <v>216</v>
      </c>
      <c r="BG14" s="76">
        <f t="shared" ref="BG14" si="163">W14+AC14+AI14+AO14+AU14+BA14</f>
        <v>0</v>
      </c>
      <c r="BH14" s="76">
        <f t="shared" ref="BH14" si="164">BF14+BG14</f>
        <v>216</v>
      </c>
      <c r="BI14" s="76">
        <f t="shared" ref="BI14" si="165">BH14-BD14</f>
        <v>216</v>
      </c>
      <c r="BJ14" s="154">
        <f t="shared" ref="BJ14" si="166">IF(BD14=0,0,((BH14)/BD14)*100)</f>
        <v>0</v>
      </c>
      <c r="BK14" s="10"/>
      <c r="BL14" s="10"/>
      <c r="BM14" s="152">
        <f>SUMIF('Rekapitulasi Maret'!$D$194:$D$375,APS!$B14,'Rekapitulasi Maret'!$E$194:$E$375)+SUMIF('Rekapitulasi Maret'!$D$194:$D$375,APS!$B14,'Rekapitulasi Maret'!$J$194:$J$375)</f>
        <v>0</v>
      </c>
      <c r="BN14" s="152">
        <f>SUMIF('Rekapitulasi Maret'!$D$194:$D$375,APS!$B14,'Rekapitulasi Maret'!$F$194:$F$375)</f>
        <v>0</v>
      </c>
      <c r="BO14" s="152">
        <f>SUMIF('Rekapitulasi Maret'!$D$194:$D$375,APS!$B14,'Rekapitulasi Maret'!$K$194:$K$375)</f>
        <v>0</v>
      </c>
      <c r="BP14" s="154">
        <f t="shared" ref="BP14:BP80" si="167">IF(BL14=0,0,((BN14+BO14)/BL14)*100)</f>
        <v>0</v>
      </c>
      <c r="BQ14" s="154">
        <f t="shared" ref="BQ14:BQ80" si="168">IF(BM14=0,0,((BN14+BO14)/BM14)*100)</f>
        <v>0</v>
      </c>
      <c r="BR14" s="10"/>
      <c r="BS14" s="152">
        <f>SUMIF('Rekapitulasi Maret'!$U$194:$U$375,APS!$B14,'Rekapitulasi Maret'!$V$194:$V$375)+SUMIF('Rekapitulasi Maret'!$U$194:$U$375,APS!$B14,'Rekapitulasi Maret'!$AA$194:$AA$375)</f>
        <v>0</v>
      </c>
      <c r="BT14" s="152">
        <f>SUMIF('Rekapitulasi Maret'!$U$194:$U$375,APS!$B14,'Rekapitulasi Maret'!$W$194:$W$375)</f>
        <v>0</v>
      </c>
      <c r="BU14" s="152">
        <f>SUMIF('Rekapitulasi Maret'!$U$194:$U$375,APS!$B14,'Rekapitulasi Maret'!$AB$194:$AB$375)</f>
        <v>0</v>
      </c>
      <c r="BV14" s="154">
        <f t="shared" ref="BV14:BV80" si="169">IF(BR14=0,0,((BT14+BU14)/BR14)*100)</f>
        <v>0</v>
      </c>
      <c r="BW14" s="154">
        <f t="shared" ref="BW14:BW80" si="170">IF(BS14=0,0,((BT14+BU14)/BS14)*100)</f>
        <v>0</v>
      </c>
      <c r="BX14" s="10"/>
      <c r="BY14" s="152">
        <f>SUMIF('Rekapitulasi Maret'!$AL$194:$AL$375,APS!$B14,'Rekapitulasi Maret'!$AM$194:$AM$375)+SUMIF('Rekapitulasi Maret'!$AL$194:$AL$375,APS!$B14,'Rekapitulasi Maret'!$AP$194:$AP$375)</f>
        <v>0</v>
      </c>
      <c r="BZ14" s="152">
        <f>SUMIF('Rekapitulasi Maret'!$AL$194:$AL$375,APS!$B14,'Rekapitulasi Maret'!$AN$194:$AN$375)</f>
        <v>0</v>
      </c>
      <c r="CA14" s="152">
        <f>SUMIF('Rekapitulasi Maret'!$AL$194:$AL$375,APS!$B14,'Rekapitulasi Maret'!$AQ$194:$AQ$375)</f>
        <v>0</v>
      </c>
      <c r="CB14" s="154">
        <f t="shared" ref="CB14:CB18" si="171">IF(BX14=0,0,((BZ14+CA14)/BX14)*100)</f>
        <v>0</v>
      </c>
      <c r="CC14" s="154">
        <f t="shared" ref="CC14:CC18" si="172">IF(BY14=0,0,((BZ14+CA14)/BY14)*100)</f>
        <v>0</v>
      </c>
      <c r="CD14" s="10"/>
      <c r="CE14" s="152">
        <f>SUMIF('Rekapitulasi Maret'!$BA$194:$BA$375,APS!$B14,'Rekapitulasi Maret'!$BB$194:$BB$375)+SUMIF('Rekapitulasi Maret'!$BA$194:$BA$375,APS!$B14,'Rekapitulasi Maret'!$BE$194:$BE$375)</f>
        <v>0</v>
      </c>
      <c r="CF14" s="152">
        <f>SUMIF('Rekapitulasi Maret'!$BA$194:$BA$375,APS!$B14,'Rekapitulasi Maret'!$BC$194:$BC$375)</f>
        <v>0</v>
      </c>
      <c r="CG14" s="10"/>
      <c r="CH14" s="154">
        <f t="shared" ref="CH14:CH79" si="173">IF(CD14=0,0,((CF14+CG14)/CD14)*100)</f>
        <v>0</v>
      </c>
      <c r="CI14" s="154">
        <f t="shared" ref="CI14:CI79" si="174">IF(CE14=0,0,((CF14+CG14)/CE14)*100)</f>
        <v>0</v>
      </c>
      <c r="CJ14" s="10"/>
      <c r="CK14" s="152">
        <f>SUMIF('Rekapitulasi Maret'!$BP$194:$BP$375,APS!$B14,'Rekapitulasi Maret'!$BQ$194:$BQ$375)+SUMIF('Rekapitulasi Maret'!$BP$194:$BP$375,APS!$B14,'Rekapitulasi Maret'!$BT$194:$BT$375)</f>
        <v>0</v>
      </c>
      <c r="CL14" s="152">
        <f>SUMIF('Rekapitulasi Maret'!$BP$194:$BP$375,APS!$B14,'Rekapitulasi Maret'!$BR$194:$BR$375)</f>
        <v>0</v>
      </c>
      <c r="CM14" s="152">
        <f>SUMIF('Rekapitulasi Maret'!$BP$194:$BP$375,APS!$B14,'Rekapitulasi Maret'!$BU$194:$BU$375)</f>
        <v>0</v>
      </c>
      <c r="CN14" s="154">
        <f t="shared" ref="CN14:CN79" si="175">IF(CJ14=0,0,((CL14+CM14)/CJ14)*100)</f>
        <v>0</v>
      </c>
      <c r="CO14" s="154">
        <f t="shared" ref="CO14:CO79" si="176">IF(CK14=0,0,((CL14+CM14)/CK14)*100)</f>
        <v>0</v>
      </c>
      <c r="CP14" s="76">
        <f t="shared" ref="CP14" si="177">BL14+BR14+BX14+CD14+CJ14</f>
        <v>0</v>
      </c>
      <c r="CQ14" s="76">
        <f t="shared" ref="CQ14" si="178">BM14+BS14+BY14+CE14+CK14</f>
        <v>0</v>
      </c>
      <c r="CR14" s="76">
        <f t="shared" ref="CR14" si="179">BN14+BT14+BZ14+CF14+CL14</f>
        <v>0</v>
      </c>
      <c r="CS14" s="76">
        <f t="shared" ref="CS14" si="180">BO14+BU14+CA14+CG14+CM14</f>
        <v>0</v>
      </c>
      <c r="CT14" s="76">
        <f t="shared" ref="CT14" si="181">CR14+CS14</f>
        <v>0</v>
      </c>
      <c r="CU14" s="76">
        <f t="shared" ref="CU14" si="182">CT14-CP14</f>
        <v>0</v>
      </c>
      <c r="CV14" s="154">
        <f t="shared" ref="CV14" si="183">IF(CP14=0,0,((CT14)/CP14)*100)</f>
        <v>0</v>
      </c>
      <c r="CW14" s="10"/>
      <c r="CX14" s="10"/>
      <c r="CY14" s="152">
        <f>SUMIF('Rekapitulasi Maret'!$D$391:$D$568,APS!$B14,'Rekapitulasi Maret'!$E$391:$E$568)+SUMIF('Rekapitulasi Maret'!$D$391:$D$568,APS!$B14,'Rekapitulasi Maret'!$J$391:$J$568)</f>
        <v>0</v>
      </c>
      <c r="CZ14" s="152">
        <f>SUMIF('Rekapitulasi Maret'!$D$391:$D$568,APS!$B14,'Rekapitulasi Maret'!$F$391:$F$568)</f>
        <v>0</v>
      </c>
      <c r="DA14" s="152">
        <f>SUMIF('Rekapitulasi Maret'!$D$391:$D$568,APS!$B14,'Rekapitulasi Maret'!$K$391:$K$568)</f>
        <v>0</v>
      </c>
      <c r="DB14" s="154">
        <f t="shared" ref="DB14:DB79" si="184">IF(CX14=0,0,((CZ14+DA14)/CX14)*100)</f>
        <v>0</v>
      </c>
      <c r="DC14" s="154">
        <f t="shared" ref="DC14:DC79" si="185">IF(CY14=0,0,((CZ14+DA14)/CY14)*100)</f>
        <v>0</v>
      </c>
      <c r="DD14" s="10"/>
      <c r="DE14" s="152">
        <f>SUMIF('Rekapitulasi Maret'!$U$391:$U$568,APS!$B14,'Rekapitulasi Maret'!$V$391:$V$568)+SUMIF('Rekapitulasi Maret'!$U$391:$U$568,APS!$B14,'Rekapitulasi Maret'!$AA$391:$AA$568)</f>
        <v>0</v>
      </c>
      <c r="DF14" s="152">
        <f>SUMIF('Rekapitulasi Maret'!$U$391:$U$568,APS!$B14,'Rekapitulasi Maret'!$W$391:$W$568)</f>
        <v>0</v>
      </c>
      <c r="DG14" s="152">
        <f>SUMIF('Rekapitulasi Maret'!$U$391:$U$568,APS!$B14,'Rekapitulasi Maret'!$AB$391:$AB$568)</f>
        <v>0</v>
      </c>
      <c r="DH14" s="154">
        <f t="shared" ref="DH14:DH22" si="186">IF(DD14=0,0,((DF14+DG14)/DD14)*100)</f>
        <v>0</v>
      </c>
      <c r="DI14" s="154">
        <f t="shared" ref="DI14:DI22" si="187">IF(DE14=0,0,((DF14+DG14)/DE14)*100)</f>
        <v>0</v>
      </c>
      <c r="DJ14" s="10"/>
      <c r="DK14" s="152">
        <f>SUMIF('Rekapitulasi Maret'!$AL$391:$AL$568,APS!$B14,'Rekapitulasi Maret'!$AM$391:$AM$568)+SUMIF('Rekapitulasi Maret'!$AL$391:$AL$568,APS!$B14,'Rekapitulasi Maret'!$AP$391:$AP$568)</f>
        <v>0</v>
      </c>
      <c r="DL14" s="152">
        <f>SUMIF('Rekapitulasi Maret'!$AL$391:$AL$568,APS!$B14,'Rekapitulasi Maret'!$AN$391:$AN$568)</f>
        <v>0</v>
      </c>
      <c r="DM14" s="152">
        <f>SUMIF('Rekapitulasi Maret'!$AL$391:$AL$568,APS!$B14,'Rekapitulasi Maret'!$AQ$391:$AQ$568)</f>
        <v>0</v>
      </c>
      <c r="DN14" s="154">
        <f t="shared" ref="DN14:DN77" si="188">IF(DJ14=0,0,((DL14+DM14)/DJ14)*100)</f>
        <v>0</v>
      </c>
      <c r="DO14" s="154">
        <f t="shared" ref="DO14:DO77" si="189">IF(DK14=0,0,((DL14+DM14)/DK14)*100)</f>
        <v>0</v>
      </c>
      <c r="DP14" s="10"/>
      <c r="DQ14" s="152">
        <f>SUMIF('Rekapitulasi Maret'!$BA$391:$BA$568,APS!$B14,'Rekapitulasi Maret'!$BB$391:$BB$568)+SUMIF('Rekapitulasi Maret'!$BA$391:$BA$568,APS!$B14,'Rekapitulasi Maret'!$BE$391:$BE$568)</f>
        <v>0</v>
      </c>
      <c r="DR14" s="152">
        <f>SUMIF('Rekapitulasi Maret'!$BA$391:$BA$568,APS!$B14,'Rekapitulasi Maret'!$BC$391:$BC$568)</f>
        <v>0</v>
      </c>
      <c r="DS14" s="152">
        <f>SUMIF('Rekapitulasi Maret'!$BA$391:$BA$568,APS!$B14,'Rekapitulasi Maret'!$BF$391:$BF$568)</f>
        <v>0</v>
      </c>
      <c r="DT14" s="154">
        <f t="shared" ref="DT14:DT24" si="190">IF(DP14=0,0,((DR14+DS14)/DP14)*100)</f>
        <v>0</v>
      </c>
      <c r="DU14" s="154">
        <f t="shared" ref="DU14:DU24" si="191">IF(DQ14=0,0,((DR14+DS14)/DQ14)*100)</f>
        <v>0</v>
      </c>
      <c r="DV14" s="10"/>
      <c r="DW14" s="152">
        <f>SUMIF('Rekapitulasi Maret'!$BP$391:$BP$568,APS!$B14,'Rekapitulasi Maret'!$BQ$391:$BQ$568)+SUMIF('Rekapitulasi Maret'!$BP$391:$BP$568,APS!$B14,'Rekapitulasi Maret'!$BT$391:$BT$568)</f>
        <v>0</v>
      </c>
      <c r="DX14" s="152">
        <f>SUMIF('Rekapitulasi Maret'!$BP$391:$BP$568,APS!$B14,'Rekapitulasi Maret'!$BR$391:$BR$568)</f>
        <v>0</v>
      </c>
      <c r="DY14" s="152">
        <f>SUMIF('Rekapitulasi Maret'!$BP$391:$BP$568,APS!$B14,'Rekapitulasi Maret'!$BU$391:$BU$568)</f>
        <v>0</v>
      </c>
      <c r="DZ14" s="154">
        <f t="shared" ref="DZ14:DZ20" si="192">IF(DV14=0,0,((DX14+DY14)/DV14)*100)</f>
        <v>0</v>
      </c>
      <c r="EA14" s="154">
        <f t="shared" ref="EA14:EA20" si="193">IF(DW14=0,0,((DX14+DY14)/DW14)*100)</f>
        <v>0</v>
      </c>
      <c r="EB14" s="10"/>
      <c r="EC14" s="152">
        <f>SUMIF('Rekapitulasi Maret'!$CE$391:$CE$568,APS!$B14,'Rekapitulasi Maret'!$CF$391:$CF$568)+SUMIF('Rekapitulasi Maret'!$CE$391:$CE$568,APS!$B14,'Rekapitulasi Maret'!$CI$391:$CI$568)</f>
        <v>0</v>
      </c>
      <c r="ED14" s="152">
        <f>SUMIF('Rekapitulasi Maret'!$CE$391:$CE$568,APS!$B14,'Rekapitulasi Maret'!$CG$391:$CG$568)</f>
        <v>0</v>
      </c>
      <c r="EE14" s="152">
        <f>SUMIF('Rekapitulasi Maret'!$CE$391:$CE$568,APS!$B14,'Rekapitulasi Maret'!$CJ$391:$CJ$568)</f>
        <v>0</v>
      </c>
      <c r="EF14" s="154">
        <f t="shared" ref="EF14:EF77" si="194">IF(EB14=0,0,((ED14+EE14)/EB14)*100)</f>
        <v>0</v>
      </c>
      <c r="EG14" s="154">
        <f t="shared" ref="EG14:EG77" si="195">IF(EC14=0,0,((ED14+EE14)/EC14)*100)</f>
        <v>0</v>
      </c>
      <c r="EH14" s="76">
        <f t="shared" ref="EH14" si="196">CX14+DD14+DJ14+DP14+DV14+EB14</f>
        <v>0</v>
      </c>
      <c r="EI14" s="76">
        <f t="shared" ref="EI14" si="197">CY14+DE14+DK14+DQ14+DW14+EC14</f>
        <v>0</v>
      </c>
      <c r="EJ14" s="76">
        <f t="shared" ref="EJ14" si="198">CZ14+DF14+DL14+DR14+DX14+ED14</f>
        <v>0</v>
      </c>
      <c r="EK14" s="76">
        <f t="shared" ref="EK14" si="199">DA14+DG14+DM14+DS14+DY14+EE14</f>
        <v>0</v>
      </c>
      <c r="EL14" s="76">
        <f t="shared" ref="EL14" si="200">EJ14+EK14</f>
        <v>0</v>
      </c>
      <c r="EM14" s="76">
        <f t="shared" ref="EM14" si="201">EL14-EH14</f>
        <v>0</v>
      </c>
      <c r="EN14" s="154">
        <f t="shared" ref="EN14" si="202">IF(EH14=0,0,((EL14)/EH14)*100)</f>
        <v>0</v>
      </c>
      <c r="EO14" s="10"/>
      <c r="EP14" s="10"/>
      <c r="EQ14" s="152">
        <f>SUMIF('Rekapitulasi Maret'!$D$587:$D$768,APS!$B14,'Rekapitulasi Maret'!$E$587:$E$768)+SUMIF('Rekapitulasi Maret'!$D$587:$D$768,APS!$B14,'Rekapitulasi Maret'!$G$587:$G$768)</f>
        <v>0</v>
      </c>
      <c r="ER14" s="152">
        <f>SUMIF('Rekapitulasi Maret'!$D$587:$D$768,APS!$B14,'Rekapitulasi Maret'!$F$587:$F$768)+SUMIF('Rekapitulasi Maret'!$D$587:$D$768,APS!$B14,'Rekapitulasi Maret'!$H$587:$H$768)</f>
        <v>0</v>
      </c>
      <c r="ES14" s="10"/>
      <c r="ET14" s="154">
        <f t="shared" ref="ET14:ET77" si="203">IF(EP14=0,0,((ER14+ES14)/EP14)*100)</f>
        <v>0</v>
      </c>
      <c r="EU14" s="154">
        <f t="shared" ref="EU14:EU77" si="204">IF(EQ14=0,0,((ER14+ES14)/EQ14)*100)</f>
        <v>0</v>
      </c>
      <c r="EV14" s="10"/>
      <c r="EW14" s="152">
        <f>SUMIF('Rekapitulasi Maret'!$U$587:$U$768,APS!$B14,'Rekapitulasi Maret'!$V$587:$V$768)+SUMIF('Rekapitulasi Maret'!$U$587:$U$768,APS!$B14,'Rekapitulasi Maret'!$X$587:$X$768)</f>
        <v>0</v>
      </c>
      <c r="EX14" s="152">
        <f>SUMIF('Rekapitulasi Maret'!$U$587:$U$768,APS!$B14,'Rekapitulasi Maret'!$W$587:$W$768)+SUMIF('Rekapitulasi Maret'!$U$587:$U$768,APS!$B14,'Rekapitulasi Maret'!$Y$587:$Y$768)</f>
        <v>0</v>
      </c>
      <c r="EY14" s="10"/>
      <c r="EZ14" s="154">
        <f t="shared" ref="EZ14:EZ77" si="205">IF(EV14=0,0,((EX14+EY14)/EV14)*100)</f>
        <v>0</v>
      </c>
      <c r="FA14" s="154">
        <f t="shared" ref="FA14:FA77" si="206">IF(EW14=0,0,((EX14+EY14)/EW14)*100)</f>
        <v>0</v>
      </c>
      <c r="FB14" s="10"/>
      <c r="FC14" s="152">
        <f>SUMIF('Rekapitulasi Maret'!$AL$587:$AL$768,APS!$B14,'Rekapitulasi Maret'!$AM$587:$AM$768)+SUMIF('Rekapitulasi Maret'!$AL$587:$AL$768,APS!$B14,'Rekapitulasi Maret'!$AP$587:$AP$768)</f>
        <v>0</v>
      </c>
      <c r="FD14" s="152">
        <f>SUMIF('Rekapitulasi Maret'!$AL$587:$AL$768,APS!$B14,'Rekapitulasi Maret'!$AN$587:$AN$768)</f>
        <v>0</v>
      </c>
      <c r="FE14" s="10"/>
      <c r="FF14" s="154">
        <f t="shared" ref="FF14:FF77" si="207">IF(FB14=0,0,((FD14+FE14)/FB14)*100)</f>
        <v>0</v>
      </c>
      <c r="FG14" s="154">
        <f t="shared" ref="FG14:FG77" si="208">IF(FC14=0,0,((FD14+FE14)/FC14)*100)</f>
        <v>0</v>
      </c>
      <c r="FH14" s="10"/>
      <c r="FI14" s="152">
        <f>SUMIF('Rekapitulasi Maret'!$BA$587:$BA$768,APS!$B14,'Rekapitulasi Maret'!$BB$587:$BB$768)+SUMIF('Rekapitulasi Maret'!$BA$587:$BA$768,APS!$B14,'Rekapitulasi Maret'!$BE$587:$BE$768)</f>
        <v>0</v>
      </c>
      <c r="FJ14" s="152">
        <f>SUMIF('Rekapitulasi Maret'!$BA$587:$BA$768,APS!$B14,'Rekapitulasi Maret'!$BC$587:$BC$768)+SUMIF('Rekapitulasi Maret'!$BA$587:$BA$768,APS!$B14,'Rekapitulasi Maret'!$BF$587:$BF$768)</f>
        <v>0</v>
      </c>
      <c r="FK14" s="10"/>
      <c r="FL14" s="154">
        <f t="shared" ref="FL14:FL77" si="209">IF(FH14=0,0,((FJ14+FK14)/FH14)*100)</f>
        <v>0</v>
      </c>
      <c r="FM14" s="154">
        <f t="shared" ref="FM14:FM77" si="210">IF(FI14=0,0,((FJ14+FK14)/FI14)*100)</f>
        <v>0</v>
      </c>
      <c r="FN14" s="10"/>
      <c r="FO14" s="152">
        <f>SUMIF('Rekapitulasi Maret'!$BP$587:$BP$768,APS!$B14,'Rekapitulasi Maret'!$BQ$587:$BQ$768)+SUMIF('Rekapitulasi Maret'!$BP$587:$BP$768,APS!$B14,'Rekapitulasi Maret'!$BT$587:$BT$768)</f>
        <v>0</v>
      </c>
      <c r="FP14" s="152">
        <f>SUMIF('Rekapitulasi Maret'!$BP$587:$BP$768,APS!$B14,'Rekapitulasi Maret'!$BR$587:$BR$768)</f>
        <v>0</v>
      </c>
      <c r="FQ14" s="10"/>
      <c r="FR14" s="154">
        <f t="shared" ref="FR14:FR77" si="211">IF(FN14=0,0,((FP14+FQ14)/FN14)*100)</f>
        <v>0</v>
      </c>
      <c r="FS14" s="154">
        <f t="shared" ref="FS14:FS77" si="212">IF(FO14=0,0,((FP14+FQ14)/FO14)*100)</f>
        <v>0</v>
      </c>
      <c r="FT14" s="10"/>
      <c r="FU14" s="152">
        <f>SUMIF('Rekapitulasi Maret'!$CE$587:$CE$768,APS!$B14,'Rekapitulasi Maret'!$CI$587:$CI$768)</f>
        <v>0</v>
      </c>
      <c r="FV14" s="10"/>
      <c r="FW14" s="152">
        <f>SUMIF('Rekapitulasi Maret'!$CE$587:$CE$768,APS!$B14,'Rekapitulasi Maret'!$CJ$587:$CJ$768)</f>
        <v>0</v>
      </c>
      <c r="FX14" s="154">
        <f t="shared" si="140"/>
        <v>0</v>
      </c>
      <c r="FY14" s="154">
        <f t="shared" si="141"/>
        <v>0</v>
      </c>
      <c r="FZ14" s="10"/>
      <c r="GA14" s="152">
        <f>SUMIF('Rekapitulasi Maret'!$D$785:$D$963,APS!$B14,'Rekapitulasi Maret'!$E$785:$E$963)+SUMIF('Rekapitulasi Maret'!$D$785:$D$963,APS!$B14,'Rekapitulasi Maret'!$J$785:$J$963)</f>
        <v>0</v>
      </c>
      <c r="GB14" s="152">
        <f>SUMIF('Rekapitulasi Maret'!$D$785:$D$963,APS!$B14,'Rekapitulasi Maret'!$F$785:$F$963)</f>
        <v>0</v>
      </c>
      <c r="GC14" s="152">
        <f>SUMIF('Rekapitulasi Maret'!$D$785:$D$963,APS!$B14,'Rekapitulasi Maret'!$K$785:$K$963)</f>
        <v>0</v>
      </c>
      <c r="GD14" s="154">
        <f t="shared" ref="GD14:GD77" si="213">IF(FZ14=0,0,((GB14+GC14)/FZ14)*100)</f>
        <v>0</v>
      </c>
      <c r="GE14" s="154">
        <f t="shared" ref="GE14:GE77" si="214">IF(GA14=0,0,((GB14+GC14)/GA14)*100)</f>
        <v>0</v>
      </c>
      <c r="GF14" s="10"/>
      <c r="GG14" s="152">
        <f>SUMIF('Rekapitulasi Maret'!$U$785:$U$963,APS!$B14,'Rekapitulasi Maret'!$V$785:$V$963)+SUMIF('Rekapitulasi Maret'!$U$785:$U$963,APS!$B14,'Rekapitulasi Maret'!$AA$785:$AA$963)</f>
        <v>0</v>
      </c>
      <c r="GH14" s="152">
        <f>SUMIF('Rekapitulasi Maret'!$U$785:$U$963,APS!$B14,'Rekapitulasi Maret'!$W$785:$W$963)</f>
        <v>0</v>
      </c>
      <c r="GI14" s="152">
        <f>SUMIF('Rekapitulasi Maret'!$U$785:$U$963,APS!$B14,'Rekapitulasi Maret'!$AB$785:$AB$963)</f>
        <v>0</v>
      </c>
      <c r="GJ14" s="154">
        <f t="shared" ref="GJ14:GJ77" si="215">IF(GF14=0,0,((GH14+GI14)/GF14)*100)</f>
        <v>0</v>
      </c>
      <c r="GK14" s="154">
        <f t="shared" ref="GK14:GK77" si="216">IF(GG14=0,0,((GH14+GI14)/GG14)*100)</f>
        <v>0</v>
      </c>
      <c r="GL14" s="10"/>
      <c r="GM14" s="152">
        <f>SUMIF('Rekapitulasi Maret'!$AL$785:$AL$963,APS!$B14,'Rekapitulasi Maret'!$AM$785:$AM$963)+SUMIF('Rekapitulasi Maret'!$AL$785:$AL$963,APS!$B14,'Rekapitulasi Maret'!$AP$785:$AP$963)</f>
        <v>0</v>
      </c>
      <c r="GN14" s="152">
        <f>SUMIF('Rekapitulasi Maret'!$AL$785:$AL$963,APS!$B14,'Rekapitulasi Maret'!$AN$785:$AN$963)</f>
        <v>0</v>
      </c>
      <c r="GO14" s="152">
        <f>SUMIF('Rekapitulasi Maret'!$AL$785:$AL$963,APS!$B14,'Rekapitulasi Maret'!$AQ$785:$AQ$963)</f>
        <v>0</v>
      </c>
      <c r="GP14" s="154">
        <f t="shared" ref="GP14:GP77" si="217">IF(GL14=0,0,((GN14+GO14)/GL14)*100)</f>
        <v>0</v>
      </c>
      <c r="GQ14" s="154">
        <f t="shared" ref="GQ14:GQ77" si="218">IF(GM14=0,0,((GN14+GO14)/GM14)*100)</f>
        <v>0</v>
      </c>
      <c r="GR14" s="76">
        <f t="shared" ref="GR14:GR77" si="219">EP14+EV14+FB14+FH14+FN14+FZ14+GF14+GL14</f>
        <v>0</v>
      </c>
      <c r="GS14" s="76">
        <f t="shared" ref="GS14:GS77" si="220">EQ14+EW14+FC14+FI14+FO14+GA14+GG14+GM14+FU14</f>
        <v>0</v>
      </c>
      <c r="GT14" s="76">
        <f t="shared" ref="GT14:GT77" si="221">ER14+EX14+FD14+FJ14+FP14+GB14+GH14+GN14+FV14</f>
        <v>0</v>
      </c>
      <c r="GU14" s="76">
        <f t="shared" ref="GU14:GU77" si="222">ES14+EY14+FE14+FK14+FQ14+GC14+GI14+GO14+FW14</f>
        <v>0</v>
      </c>
      <c r="GV14" s="157">
        <f t="shared" ref="GV14:GV77" si="223">GT14+GU14</f>
        <v>0</v>
      </c>
      <c r="GW14" s="157">
        <f t="shared" ref="GW14:GW77" si="224">GV14-GR14</f>
        <v>0</v>
      </c>
      <c r="GX14" s="158">
        <f t="shared" ref="GX14:GX77" si="225">IF(GR14=0,0,((GV14)/GR14)*100)</f>
        <v>0</v>
      </c>
      <c r="GY14" s="157">
        <f t="shared" ref="GY14:GY16" si="226">GR14+EH14+CP14+BD14</f>
        <v>0</v>
      </c>
      <c r="GZ14" s="157">
        <f t="shared" ref="GZ14:GZ16" si="227">GS14+EI14+CQ14+BE14</f>
        <v>440</v>
      </c>
      <c r="HA14" s="157">
        <f t="shared" ref="HA14:HA16" si="228">GT14+EJ14+CR14+BF14</f>
        <v>216</v>
      </c>
      <c r="HB14" s="157">
        <f t="shared" ref="HB14:HB16" si="229">GU14+EK14+CS14+BG14</f>
        <v>0</v>
      </c>
      <c r="HC14" s="157">
        <f t="shared" ref="HC14:HC16" si="230">GV14+EL14+CT14+BH14</f>
        <v>216</v>
      </c>
      <c r="HD14" s="157">
        <f t="shared" ref="HD14:HD16" si="231">HC14-N14</f>
        <v>216</v>
      </c>
      <c r="HE14" s="158">
        <f t="shared" ref="HE14:HE83" si="232">IF(N14=0,0,((HC14)/N14)*100)</f>
        <v>0</v>
      </c>
      <c r="HF14" s="21"/>
      <c r="HG14" s="16" t="s">
        <v>955</v>
      </c>
      <c r="HH14" s="88"/>
    </row>
    <row r="15" spans="1:216" ht="15.75">
      <c r="A15" s="129" t="s">
        <v>755</v>
      </c>
      <c r="B15" s="129" t="s">
        <v>756</v>
      </c>
      <c r="C15" s="16" t="s">
        <v>18</v>
      </c>
      <c r="D15" s="16"/>
      <c r="E15" s="16"/>
      <c r="F15" s="17"/>
      <c r="G15" s="17"/>
      <c r="H15" s="17"/>
      <c r="I15" s="18"/>
      <c r="J15" s="17"/>
      <c r="K15" s="19"/>
      <c r="L15" s="19"/>
      <c r="M15" s="20"/>
      <c r="N15" s="20"/>
      <c r="O15" s="20"/>
      <c r="P15" s="75"/>
      <c r="Q15" s="74"/>
      <c r="R15" s="22"/>
      <c r="S15" s="10"/>
      <c r="T15" s="10"/>
      <c r="U15" s="152"/>
      <c r="V15" s="152"/>
      <c r="W15" s="10"/>
      <c r="X15" s="154"/>
      <c r="Y15" s="154"/>
      <c r="Z15" s="10"/>
      <c r="AA15" s="152"/>
      <c r="AB15" s="152"/>
      <c r="AC15" s="152"/>
      <c r="AD15" s="154"/>
      <c r="AE15" s="154"/>
      <c r="AF15" s="10"/>
      <c r="AG15" s="152"/>
      <c r="AH15" s="152"/>
      <c r="AI15" s="152"/>
      <c r="AJ15" s="154"/>
      <c r="AK15" s="154"/>
      <c r="AL15" s="10"/>
      <c r="AM15" s="152"/>
      <c r="AN15" s="152"/>
      <c r="AO15" s="10"/>
      <c r="AP15" s="154"/>
      <c r="AQ15" s="154"/>
      <c r="AR15" s="10"/>
      <c r="AS15" s="152">
        <f>SUMIF('Rekapitulasi Maret'!$BP$9:$BP$173,APS!$B15,'Rekapitulasi Maret'!$BQ$9:$BQ$173)</f>
        <v>0</v>
      </c>
      <c r="AT15" s="152">
        <f>SUMIF('Rekapitulasi Maret'!$BP$9:$BP$173,APS!$B15,'Rekapitulasi Maret'!$BR$9:$BR$173)</f>
        <v>100</v>
      </c>
      <c r="AU15" s="10"/>
      <c r="AV15" s="154">
        <f t="shared" si="156"/>
        <v>0</v>
      </c>
      <c r="AW15" s="154">
        <f t="shared" si="157"/>
        <v>0</v>
      </c>
      <c r="AX15" s="10"/>
      <c r="AY15" s="152">
        <f>SUMIF('Rekapitulasi Maret'!$CE$9:$CE$173,APS!$B15,'Rekapitulasi Maret'!$CI$9:$CI$173)</f>
        <v>0</v>
      </c>
      <c r="AZ15" s="10"/>
      <c r="BA15" s="152">
        <f>SUMIF('Rekapitulasi Maret'!$CE$9:$CE$173,APS!$B15,'Rekapitulasi Maret'!$CJ$9:$CJ$173)</f>
        <v>0</v>
      </c>
      <c r="BB15" s="154">
        <f t="shared" si="158"/>
        <v>0</v>
      </c>
      <c r="BC15" s="154">
        <f t="shared" si="159"/>
        <v>0</v>
      </c>
      <c r="BD15" s="76">
        <f t="shared" ref="BD15:BD19" si="233">T15+Z15+AF15+AL15+AR15+AX15</f>
        <v>0</v>
      </c>
      <c r="BE15" s="76">
        <f t="shared" ref="BE15:BE19" si="234">U15+AA15+AG15+AM15+AS15+AY15</f>
        <v>0</v>
      </c>
      <c r="BF15" s="76">
        <f t="shared" ref="BF15:BF19" si="235">V15+AB15+AH15+AN15+AT15+AZ15</f>
        <v>100</v>
      </c>
      <c r="BG15" s="76">
        <f t="shared" ref="BG15:BG19" si="236">W15+AC15+AI15+AO15+AU15+BA15</f>
        <v>0</v>
      </c>
      <c r="BH15" s="76">
        <f t="shared" ref="BH15:BH19" si="237">BF15+BG15</f>
        <v>100</v>
      </c>
      <c r="BI15" s="76">
        <f t="shared" ref="BI15:BI19" si="238">BH15-BD15</f>
        <v>100</v>
      </c>
      <c r="BJ15" s="154">
        <f t="shared" ref="BJ15:BJ19" si="239">IF(BD15=0,0,((BH15)/BD15)*100)</f>
        <v>0</v>
      </c>
      <c r="BK15" s="10"/>
      <c r="BL15" s="10"/>
      <c r="BM15" s="152">
        <f>SUMIF('Rekapitulasi Maret'!$D$194:$D$375,APS!$B15,'Rekapitulasi Maret'!$E$194:$E$375)+SUMIF('Rekapitulasi Maret'!$D$194:$D$375,APS!$B15,'Rekapitulasi Maret'!$J$194:$J$375)</f>
        <v>0</v>
      </c>
      <c r="BN15" s="152">
        <f>SUMIF('Rekapitulasi Maret'!$D$194:$D$375,APS!$B15,'Rekapitulasi Maret'!$F$194:$F$375)</f>
        <v>0</v>
      </c>
      <c r="BO15" s="152">
        <f>SUMIF('Rekapitulasi Maret'!$D$194:$D$375,APS!$B15,'Rekapitulasi Maret'!$K$194:$K$375)</f>
        <v>0</v>
      </c>
      <c r="BP15" s="154">
        <f t="shared" si="167"/>
        <v>0</v>
      </c>
      <c r="BQ15" s="154">
        <f t="shared" si="168"/>
        <v>0</v>
      </c>
      <c r="BR15" s="10"/>
      <c r="BS15" s="152">
        <f>SUMIF('Rekapitulasi Maret'!$U$194:$U$375,APS!$B15,'Rekapitulasi Maret'!$V$194:$V$375)+SUMIF('Rekapitulasi Maret'!$U$194:$U$375,APS!$B15,'Rekapitulasi Maret'!$AA$194:$AA$375)</f>
        <v>0</v>
      </c>
      <c r="BT15" s="152">
        <f>SUMIF('Rekapitulasi Maret'!$U$194:$U$375,APS!$B15,'Rekapitulasi Maret'!$W$194:$W$375)</f>
        <v>0</v>
      </c>
      <c r="BU15" s="152">
        <f>SUMIF('Rekapitulasi Maret'!$U$194:$U$375,APS!$B15,'Rekapitulasi Maret'!$AB$194:$AB$375)</f>
        <v>0</v>
      </c>
      <c r="BV15" s="154">
        <f t="shared" si="169"/>
        <v>0</v>
      </c>
      <c r="BW15" s="154">
        <f t="shared" si="170"/>
        <v>0</v>
      </c>
      <c r="BX15" s="10"/>
      <c r="BY15" s="152">
        <f>SUMIF('Rekapitulasi Maret'!$AL$194:$AL$375,APS!$B15,'Rekapitulasi Maret'!$AM$194:$AM$375)+SUMIF('Rekapitulasi Maret'!$AL$194:$AL$375,APS!$B15,'Rekapitulasi Maret'!$AP$194:$AP$375)</f>
        <v>0</v>
      </c>
      <c r="BZ15" s="152">
        <f>SUMIF('Rekapitulasi Maret'!$AL$194:$AL$375,APS!$B15,'Rekapitulasi Maret'!$AN$194:$AN$375)</f>
        <v>0</v>
      </c>
      <c r="CA15" s="152">
        <f>SUMIF('Rekapitulasi Maret'!$AL$194:$AL$375,APS!$B15,'Rekapitulasi Maret'!$AQ$194:$AQ$375)</f>
        <v>0</v>
      </c>
      <c r="CB15" s="154">
        <f t="shared" si="171"/>
        <v>0</v>
      </c>
      <c r="CC15" s="154">
        <f t="shared" si="172"/>
        <v>0</v>
      </c>
      <c r="CD15" s="10"/>
      <c r="CE15" s="152">
        <f>SUMIF('Rekapitulasi Maret'!$BA$194:$BA$375,APS!$B15,'Rekapitulasi Maret'!$BB$194:$BB$375)+SUMIF('Rekapitulasi Maret'!$BA$194:$BA$375,APS!$B15,'Rekapitulasi Maret'!$BE$194:$BE$375)</f>
        <v>0</v>
      </c>
      <c r="CF15" s="152">
        <f>SUMIF('Rekapitulasi Maret'!$BA$194:$BA$375,APS!$B15,'Rekapitulasi Maret'!$BC$194:$BC$375)</f>
        <v>0</v>
      </c>
      <c r="CG15" s="10"/>
      <c r="CH15" s="154">
        <f t="shared" si="173"/>
        <v>0</v>
      </c>
      <c r="CI15" s="154">
        <f t="shared" si="174"/>
        <v>0</v>
      </c>
      <c r="CJ15" s="10"/>
      <c r="CK15" s="152">
        <f>SUMIF('Rekapitulasi Maret'!$BP$194:$BP$375,APS!$B15,'Rekapitulasi Maret'!$BQ$194:$BQ$375)+SUMIF('Rekapitulasi Maret'!$BP$194:$BP$375,APS!$B15,'Rekapitulasi Maret'!$BT$194:$BT$375)</f>
        <v>0</v>
      </c>
      <c r="CL15" s="152">
        <f>SUMIF('Rekapitulasi Maret'!$BP$194:$BP$375,APS!$B15,'Rekapitulasi Maret'!$BR$194:$BR$375)</f>
        <v>0</v>
      </c>
      <c r="CM15" s="152">
        <f>SUMIF('Rekapitulasi Maret'!$BP$194:$BP$375,APS!$B15,'Rekapitulasi Maret'!$BU$194:$BU$375)</f>
        <v>0</v>
      </c>
      <c r="CN15" s="154">
        <f t="shared" si="175"/>
        <v>0</v>
      </c>
      <c r="CO15" s="154">
        <f t="shared" si="176"/>
        <v>0</v>
      </c>
      <c r="CP15" s="76">
        <f t="shared" ref="CP15:CP19" si="240">BL15+BR15+BX15+CD15+CJ15</f>
        <v>0</v>
      </c>
      <c r="CQ15" s="76">
        <f t="shared" ref="CQ15:CQ19" si="241">BM15+BS15+BY15+CE15+CK15</f>
        <v>0</v>
      </c>
      <c r="CR15" s="76">
        <f t="shared" ref="CR15:CR19" si="242">BN15+BT15+BZ15+CF15+CL15</f>
        <v>0</v>
      </c>
      <c r="CS15" s="76">
        <f t="shared" ref="CS15:CS19" si="243">BO15+BU15+CA15+CG15+CM15</f>
        <v>0</v>
      </c>
      <c r="CT15" s="76">
        <f t="shared" ref="CT15:CT19" si="244">CR15+CS15</f>
        <v>0</v>
      </c>
      <c r="CU15" s="76">
        <f t="shared" ref="CU15:CU19" si="245">CT15-CP15</f>
        <v>0</v>
      </c>
      <c r="CV15" s="154">
        <f t="shared" ref="CV15:CV19" si="246">IF(CP15=0,0,((CT15)/CP15)*100)</f>
        <v>0</v>
      </c>
      <c r="CW15" s="10"/>
      <c r="CX15" s="10"/>
      <c r="CY15" s="152">
        <f>SUMIF('Rekapitulasi Maret'!$D$391:$D$568,APS!$B15,'Rekapitulasi Maret'!$E$391:$E$568)+SUMIF('Rekapitulasi Maret'!$D$391:$D$568,APS!$B15,'Rekapitulasi Maret'!$J$391:$J$568)</f>
        <v>0</v>
      </c>
      <c r="CZ15" s="152">
        <f>SUMIF('Rekapitulasi Maret'!$D$391:$D$568,APS!$B15,'Rekapitulasi Maret'!$F$391:$F$568)</f>
        <v>0</v>
      </c>
      <c r="DA15" s="152">
        <f>SUMIF('Rekapitulasi Maret'!$D$391:$D$568,APS!$B15,'Rekapitulasi Maret'!$K$391:$K$568)</f>
        <v>0</v>
      </c>
      <c r="DB15" s="154">
        <f t="shared" si="184"/>
        <v>0</v>
      </c>
      <c r="DC15" s="154">
        <f t="shared" si="185"/>
        <v>0</v>
      </c>
      <c r="DD15" s="10"/>
      <c r="DE15" s="152">
        <f>SUMIF('Rekapitulasi Maret'!$U$391:$U$568,APS!$B15,'Rekapitulasi Maret'!$V$391:$V$568)+SUMIF('Rekapitulasi Maret'!$U$391:$U$568,APS!$B15,'Rekapitulasi Maret'!$AA$391:$AA$568)</f>
        <v>0</v>
      </c>
      <c r="DF15" s="152">
        <f>SUMIF('Rekapitulasi Maret'!$U$391:$U$568,APS!$B15,'Rekapitulasi Maret'!$W$391:$W$568)</f>
        <v>0</v>
      </c>
      <c r="DG15" s="152">
        <f>SUMIF('Rekapitulasi Maret'!$U$391:$U$568,APS!$B15,'Rekapitulasi Maret'!$AB$391:$AB$568)</f>
        <v>0</v>
      </c>
      <c r="DH15" s="154">
        <f t="shared" si="186"/>
        <v>0</v>
      </c>
      <c r="DI15" s="154">
        <f t="shared" si="187"/>
        <v>0</v>
      </c>
      <c r="DJ15" s="10"/>
      <c r="DK15" s="152">
        <f>SUMIF('Rekapitulasi Maret'!$AL$391:$AL$568,APS!$B15,'Rekapitulasi Maret'!$AM$391:$AM$568)+SUMIF('Rekapitulasi Maret'!$AL$391:$AL$568,APS!$B15,'Rekapitulasi Maret'!$AP$391:$AP$568)</f>
        <v>0</v>
      </c>
      <c r="DL15" s="152">
        <f>SUMIF('Rekapitulasi Maret'!$AL$391:$AL$568,APS!$B15,'Rekapitulasi Maret'!$AN$391:$AN$568)</f>
        <v>0</v>
      </c>
      <c r="DM15" s="152">
        <f>SUMIF('Rekapitulasi Maret'!$AL$391:$AL$568,APS!$B15,'Rekapitulasi Maret'!$AQ$391:$AQ$568)</f>
        <v>0</v>
      </c>
      <c r="DN15" s="154">
        <f t="shared" si="188"/>
        <v>0</v>
      </c>
      <c r="DO15" s="154">
        <f t="shared" si="189"/>
        <v>0</v>
      </c>
      <c r="DP15" s="10"/>
      <c r="DQ15" s="152">
        <f>SUMIF('Rekapitulasi Maret'!$BA$391:$BA$568,APS!$B15,'Rekapitulasi Maret'!$BB$391:$BB$568)+SUMIF('Rekapitulasi Maret'!$BA$391:$BA$568,APS!$B15,'Rekapitulasi Maret'!$BE$391:$BE$568)</f>
        <v>0</v>
      </c>
      <c r="DR15" s="152">
        <f>SUMIF('Rekapitulasi Maret'!$BA$391:$BA$568,APS!$B15,'Rekapitulasi Maret'!$BC$391:$BC$568)</f>
        <v>0</v>
      </c>
      <c r="DS15" s="152">
        <f>SUMIF('Rekapitulasi Maret'!$BA$391:$BA$568,APS!$B15,'Rekapitulasi Maret'!$BF$391:$BF$568)</f>
        <v>0</v>
      </c>
      <c r="DT15" s="154">
        <f t="shared" si="190"/>
        <v>0</v>
      </c>
      <c r="DU15" s="154">
        <f t="shared" si="191"/>
        <v>0</v>
      </c>
      <c r="DV15" s="10"/>
      <c r="DW15" s="152">
        <f>SUMIF('Rekapitulasi Maret'!$BP$391:$BP$568,APS!$B15,'Rekapitulasi Maret'!$BQ$391:$BQ$568)+SUMIF('Rekapitulasi Maret'!$BP$391:$BP$568,APS!$B15,'Rekapitulasi Maret'!$BT$391:$BT$568)</f>
        <v>0</v>
      </c>
      <c r="DX15" s="152">
        <f>SUMIF('Rekapitulasi Maret'!$BP$391:$BP$568,APS!$B15,'Rekapitulasi Maret'!$BR$391:$BR$568)</f>
        <v>0</v>
      </c>
      <c r="DY15" s="152">
        <f>SUMIF('Rekapitulasi Maret'!$BP$391:$BP$568,APS!$B15,'Rekapitulasi Maret'!$BU$391:$BU$568)</f>
        <v>0</v>
      </c>
      <c r="DZ15" s="154">
        <f t="shared" si="192"/>
        <v>0</v>
      </c>
      <c r="EA15" s="154">
        <f t="shared" si="193"/>
        <v>0</v>
      </c>
      <c r="EB15" s="10"/>
      <c r="EC15" s="152">
        <f>SUMIF('Rekapitulasi Maret'!$CE$391:$CE$568,APS!$B15,'Rekapitulasi Maret'!$CF$391:$CF$568)+SUMIF('Rekapitulasi Maret'!$CE$391:$CE$568,APS!$B15,'Rekapitulasi Maret'!$CI$391:$CI$568)</f>
        <v>0</v>
      </c>
      <c r="ED15" s="152">
        <f>SUMIF('Rekapitulasi Maret'!$CE$391:$CE$568,APS!$B15,'Rekapitulasi Maret'!$CG$391:$CG$568)</f>
        <v>0</v>
      </c>
      <c r="EE15" s="152">
        <f>SUMIF('Rekapitulasi Maret'!$CE$391:$CE$568,APS!$B15,'Rekapitulasi Maret'!$CJ$391:$CJ$568)</f>
        <v>0</v>
      </c>
      <c r="EF15" s="154">
        <f t="shared" si="194"/>
        <v>0</v>
      </c>
      <c r="EG15" s="154">
        <f t="shared" si="195"/>
        <v>0</v>
      </c>
      <c r="EH15" s="76">
        <f t="shared" ref="EH15:EH22" si="247">CX15+DD15+DJ15+DP15+DV15+EB15</f>
        <v>0</v>
      </c>
      <c r="EI15" s="76">
        <f t="shared" ref="EI15:EI22" si="248">CY15+DE15+DK15+DQ15+DW15+EC15</f>
        <v>0</v>
      </c>
      <c r="EJ15" s="76">
        <f t="shared" ref="EJ15:EJ22" si="249">CZ15+DF15+DL15+DR15+DX15+ED15</f>
        <v>0</v>
      </c>
      <c r="EK15" s="76">
        <f t="shared" ref="EK15:EK22" si="250">DA15+DG15+DM15+DS15+DY15+EE15</f>
        <v>0</v>
      </c>
      <c r="EL15" s="76">
        <f t="shared" ref="EL15:EL22" si="251">EJ15+EK15</f>
        <v>0</v>
      </c>
      <c r="EM15" s="76">
        <f t="shared" ref="EM15:EM22" si="252">EL15-EH15</f>
        <v>0</v>
      </c>
      <c r="EN15" s="154">
        <f t="shared" ref="EN15:EN22" si="253">IF(EH15=0,0,((EL15)/EH15)*100)</f>
        <v>0</v>
      </c>
      <c r="EO15" s="10"/>
      <c r="EP15" s="10"/>
      <c r="EQ15" s="152">
        <f>SUMIF('Rekapitulasi Maret'!$D$587:$D$768,APS!$B15,'Rekapitulasi Maret'!$E$587:$E$768)+SUMIF('Rekapitulasi Maret'!$D$587:$D$768,APS!$B15,'Rekapitulasi Maret'!$G$587:$G$768)</f>
        <v>0</v>
      </c>
      <c r="ER15" s="152">
        <f>SUMIF('Rekapitulasi Maret'!$D$587:$D$768,APS!$B15,'Rekapitulasi Maret'!$F$587:$F$768)+SUMIF('Rekapitulasi Maret'!$D$587:$D$768,APS!$B15,'Rekapitulasi Maret'!$H$587:$H$768)</f>
        <v>0</v>
      </c>
      <c r="ES15" s="10"/>
      <c r="ET15" s="154">
        <f t="shared" si="203"/>
        <v>0</v>
      </c>
      <c r="EU15" s="154">
        <f t="shared" si="204"/>
        <v>0</v>
      </c>
      <c r="EV15" s="10"/>
      <c r="EW15" s="152">
        <f>SUMIF('Rekapitulasi Maret'!$U$587:$U$768,APS!$B15,'Rekapitulasi Maret'!$V$587:$V$768)+SUMIF('Rekapitulasi Maret'!$U$587:$U$768,APS!$B15,'Rekapitulasi Maret'!$X$587:$X$768)</f>
        <v>0</v>
      </c>
      <c r="EX15" s="152">
        <f>SUMIF('Rekapitulasi Maret'!$U$587:$U$768,APS!$B15,'Rekapitulasi Maret'!$W$587:$W$768)+SUMIF('Rekapitulasi Maret'!$U$587:$U$768,APS!$B15,'Rekapitulasi Maret'!$Y$587:$Y$768)</f>
        <v>0</v>
      </c>
      <c r="EY15" s="10"/>
      <c r="EZ15" s="154">
        <f t="shared" si="205"/>
        <v>0</v>
      </c>
      <c r="FA15" s="154">
        <f t="shared" si="206"/>
        <v>0</v>
      </c>
      <c r="FB15" s="10"/>
      <c r="FC15" s="152">
        <f>SUMIF('Rekapitulasi Maret'!$AL$587:$AL$768,APS!$B15,'Rekapitulasi Maret'!$AM$587:$AM$768)+SUMIF('Rekapitulasi Maret'!$AL$587:$AL$768,APS!$B15,'Rekapitulasi Maret'!$AP$587:$AP$768)</f>
        <v>0</v>
      </c>
      <c r="FD15" s="152">
        <f>SUMIF('Rekapitulasi Maret'!$AL$587:$AL$768,APS!$B15,'Rekapitulasi Maret'!$AN$587:$AN$768)</f>
        <v>0</v>
      </c>
      <c r="FE15" s="10"/>
      <c r="FF15" s="154">
        <f t="shared" si="207"/>
        <v>0</v>
      </c>
      <c r="FG15" s="154">
        <f t="shared" si="208"/>
        <v>0</v>
      </c>
      <c r="FH15" s="10"/>
      <c r="FI15" s="152">
        <f>SUMIF('Rekapitulasi Maret'!$BA$587:$BA$768,APS!$B15,'Rekapitulasi Maret'!$BB$587:$BB$768)+SUMIF('Rekapitulasi Maret'!$BA$587:$BA$768,APS!$B15,'Rekapitulasi Maret'!$BE$587:$BE$768)</f>
        <v>0</v>
      </c>
      <c r="FJ15" s="152">
        <f>SUMIF('Rekapitulasi Maret'!$BA$587:$BA$768,APS!$B15,'Rekapitulasi Maret'!$BC$587:$BC$768)+SUMIF('Rekapitulasi Maret'!$BA$587:$BA$768,APS!$B15,'Rekapitulasi Maret'!$BF$587:$BF$768)</f>
        <v>0</v>
      </c>
      <c r="FK15" s="10"/>
      <c r="FL15" s="154">
        <f t="shared" si="209"/>
        <v>0</v>
      </c>
      <c r="FM15" s="154">
        <f t="shared" si="210"/>
        <v>0</v>
      </c>
      <c r="FN15" s="10"/>
      <c r="FO15" s="152">
        <f>SUMIF('Rekapitulasi Maret'!$BP$587:$BP$768,APS!$B15,'Rekapitulasi Maret'!$BQ$587:$BQ$768)+SUMIF('Rekapitulasi Maret'!$BP$587:$BP$768,APS!$B15,'Rekapitulasi Maret'!$BT$587:$BT$768)</f>
        <v>0</v>
      </c>
      <c r="FP15" s="152">
        <f>SUMIF('Rekapitulasi Maret'!$BP$587:$BP$768,APS!$B15,'Rekapitulasi Maret'!$BR$587:$BR$768)</f>
        <v>0</v>
      </c>
      <c r="FQ15" s="10"/>
      <c r="FR15" s="154">
        <f t="shared" si="211"/>
        <v>0</v>
      </c>
      <c r="FS15" s="154">
        <f t="shared" si="212"/>
        <v>0</v>
      </c>
      <c r="FT15" s="10"/>
      <c r="FU15" s="152">
        <f>SUMIF('Rekapitulasi Maret'!$CE$587:$CE$768,APS!$B15,'Rekapitulasi Maret'!$CI$587:$CI$768)</f>
        <v>0</v>
      </c>
      <c r="FV15" s="10"/>
      <c r="FW15" s="152">
        <f>SUMIF('Rekapitulasi Maret'!$CE$587:$CE$768,APS!$B15,'Rekapitulasi Maret'!$CJ$587:$CJ$768)</f>
        <v>0</v>
      </c>
      <c r="FX15" s="154">
        <f t="shared" si="140"/>
        <v>0</v>
      </c>
      <c r="FY15" s="154">
        <f t="shared" si="141"/>
        <v>0</v>
      </c>
      <c r="FZ15" s="10"/>
      <c r="GA15" s="152">
        <f>SUMIF('Rekapitulasi Maret'!$D$785:$D$963,APS!$B15,'Rekapitulasi Maret'!$E$785:$E$963)+SUMIF('Rekapitulasi Maret'!$D$785:$D$963,APS!$B15,'Rekapitulasi Maret'!$J$785:$J$963)</f>
        <v>0</v>
      </c>
      <c r="GB15" s="152">
        <f>SUMIF('Rekapitulasi Maret'!$D$785:$D$963,APS!$B15,'Rekapitulasi Maret'!$F$785:$F$963)</f>
        <v>0</v>
      </c>
      <c r="GC15" s="152">
        <f>SUMIF('Rekapitulasi Maret'!$D$785:$D$963,APS!$B15,'Rekapitulasi Maret'!$K$785:$K$963)</f>
        <v>0</v>
      </c>
      <c r="GD15" s="154">
        <f t="shared" si="213"/>
        <v>0</v>
      </c>
      <c r="GE15" s="154">
        <f t="shared" si="214"/>
        <v>0</v>
      </c>
      <c r="GF15" s="10"/>
      <c r="GG15" s="152">
        <f>SUMIF('Rekapitulasi Maret'!$U$785:$U$963,APS!$B15,'Rekapitulasi Maret'!$V$785:$V$963)+SUMIF('Rekapitulasi Maret'!$U$785:$U$963,APS!$B15,'Rekapitulasi Maret'!$AA$785:$AA$963)</f>
        <v>0</v>
      </c>
      <c r="GH15" s="152">
        <f>SUMIF('Rekapitulasi Maret'!$U$785:$U$963,APS!$B15,'Rekapitulasi Maret'!$W$785:$W$963)</f>
        <v>0</v>
      </c>
      <c r="GI15" s="152">
        <f>SUMIF('Rekapitulasi Maret'!$U$785:$U$963,APS!$B15,'Rekapitulasi Maret'!$AB$785:$AB$963)</f>
        <v>0</v>
      </c>
      <c r="GJ15" s="154">
        <f t="shared" si="215"/>
        <v>0</v>
      </c>
      <c r="GK15" s="154">
        <f t="shared" si="216"/>
        <v>0</v>
      </c>
      <c r="GL15" s="10"/>
      <c r="GM15" s="152">
        <f>SUMIF('Rekapitulasi Maret'!$AL$785:$AL$963,APS!$B15,'Rekapitulasi Maret'!$AM$785:$AM$963)+SUMIF('Rekapitulasi Maret'!$AL$785:$AL$963,APS!$B15,'Rekapitulasi Maret'!$AP$785:$AP$963)</f>
        <v>0</v>
      </c>
      <c r="GN15" s="152">
        <f>SUMIF('Rekapitulasi Maret'!$AL$785:$AL$963,APS!$B15,'Rekapitulasi Maret'!$AN$785:$AN$963)</f>
        <v>0</v>
      </c>
      <c r="GO15" s="152">
        <f>SUMIF('Rekapitulasi Maret'!$AL$785:$AL$963,APS!$B15,'Rekapitulasi Maret'!$AQ$785:$AQ$963)</f>
        <v>0</v>
      </c>
      <c r="GP15" s="154">
        <f t="shared" si="217"/>
        <v>0</v>
      </c>
      <c r="GQ15" s="154">
        <f t="shared" si="218"/>
        <v>0</v>
      </c>
      <c r="GR15" s="76">
        <f t="shared" si="219"/>
        <v>0</v>
      </c>
      <c r="GS15" s="76">
        <f t="shared" si="220"/>
        <v>0</v>
      </c>
      <c r="GT15" s="76">
        <f t="shared" si="221"/>
        <v>0</v>
      </c>
      <c r="GU15" s="76">
        <f t="shared" si="222"/>
        <v>0</v>
      </c>
      <c r="GV15" s="157">
        <f t="shared" si="223"/>
        <v>0</v>
      </c>
      <c r="GW15" s="157">
        <f t="shared" si="224"/>
        <v>0</v>
      </c>
      <c r="GX15" s="158">
        <f t="shared" si="225"/>
        <v>0</v>
      </c>
      <c r="GY15" s="157">
        <f t="shared" si="226"/>
        <v>0</v>
      </c>
      <c r="GZ15" s="157">
        <f t="shared" si="227"/>
        <v>0</v>
      </c>
      <c r="HA15" s="157">
        <f t="shared" si="228"/>
        <v>100</v>
      </c>
      <c r="HB15" s="157">
        <f t="shared" si="229"/>
        <v>0</v>
      </c>
      <c r="HC15" s="157">
        <f t="shared" si="230"/>
        <v>100</v>
      </c>
      <c r="HD15" s="157">
        <f t="shared" si="231"/>
        <v>100</v>
      </c>
      <c r="HE15" s="158">
        <f t="shared" si="232"/>
        <v>0</v>
      </c>
      <c r="HF15" s="21"/>
      <c r="HG15" s="16" t="s">
        <v>955</v>
      </c>
      <c r="HH15" s="88"/>
    </row>
    <row r="16" spans="1:216" ht="15.75">
      <c r="A16" s="129" t="s">
        <v>757</v>
      </c>
      <c r="B16" s="129" t="s">
        <v>758</v>
      </c>
      <c r="C16" s="16" t="s">
        <v>18</v>
      </c>
      <c r="D16" s="16"/>
      <c r="E16" s="16"/>
      <c r="F16" s="17"/>
      <c r="G16" s="17"/>
      <c r="H16" s="17"/>
      <c r="I16" s="18"/>
      <c r="J16" s="17"/>
      <c r="K16" s="19"/>
      <c r="L16" s="19"/>
      <c r="M16" s="20"/>
      <c r="N16" s="20"/>
      <c r="O16" s="20"/>
      <c r="P16" s="75"/>
      <c r="Q16" s="74"/>
      <c r="R16" s="22"/>
      <c r="S16" s="10"/>
      <c r="T16" s="10"/>
      <c r="U16" s="152"/>
      <c r="V16" s="152"/>
      <c r="W16" s="10"/>
      <c r="X16" s="154"/>
      <c r="Y16" s="154"/>
      <c r="Z16" s="10"/>
      <c r="AA16" s="152"/>
      <c r="AB16" s="152"/>
      <c r="AC16" s="152"/>
      <c r="AD16" s="154"/>
      <c r="AE16" s="154"/>
      <c r="AF16" s="10"/>
      <c r="AG16" s="152"/>
      <c r="AH16" s="152"/>
      <c r="AI16" s="152"/>
      <c r="AJ16" s="154"/>
      <c r="AK16" s="154"/>
      <c r="AL16" s="10"/>
      <c r="AM16" s="152"/>
      <c r="AN16" s="152"/>
      <c r="AO16" s="10"/>
      <c r="AP16" s="154"/>
      <c r="AQ16" s="154"/>
      <c r="AR16" s="10"/>
      <c r="AS16" s="152">
        <f>SUMIF('Rekapitulasi Maret'!$BP$9:$BP$173,APS!$B16,'Rekapitulasi Maret'!$BQ$9:$BQ$173)</f>
        <v>0</v>
      </c>
      <c r="AT16" s="152">
        <f>SUMIF('Rekapitulasi Maret'!$BP$9:$BP$173,APS!$B16,'Rekapitulasi Maret'!$BR$9:$BR$173)</f>
        <v>64</v>
      </c>
      <c r="AU16" s="10"/>
      <c r="AV16" s="154">
        <f t="shared" si="156"/>
        <v>0</v>
      </c>
      <c r="AW16" s="154">
        <f t="shared" si="157"/>
        <v>0</v>
      </c>
      <c r="AX16" s="10"/>
      <c r="AY16" s="152">
        <f>SUMIF('Rekapitulasi Maret'!$CE$9:$CE$173,APS!$B16,'Rekapitulasi Maret'!$CI$9:$CI$173)</f>
        <v>240</v>
      </c>
      <c r="AZ16" s="10"/>
      <c r="BA16" s="152">
        <f>SUMIF('Rekapitulasi Maret'!$CE$9:$CE$173,APS!$B16,'Rekapitulasi Maret'!$CJ$9:$CJ$173)</f>
        <v>188</v>
      </c>
      <c r="BB16" s="154">
        <f t="shared" si="158"/>
        <v>0</v>
      </c>
      <c r="BC16" s="154">
        <f t="shared" si="159"/>
        <v>78.333333333333329</v>
      </c>
      <c r="BD16" s="76">
        <f t="shared" si="233"/>
        <v>0</v>
      </c>
      <c r="BE16" s="76">
        <f t="shared" si="234"/>
        <v>240</v>
      </c>
      <c r="BF16" s="76">
        <f t="shared" si="235"/>
        <v>64</v>
      </c>
      <c r="BG16" s="76">
        <f t="shared" si="236"/>
        <v>188</v>
      </c>
      <c r="BH16" s="76">
        <f t="shared" si="237"/>
        <v>252</v>
      </c>
      <c r="BI16" s="76">
        <f t="shared" si="238"/>
        <v>252</v>
      </c>
      <c r="BJ16" s="154">
        <f t="shared" si="239"/>
        <v>0</v>
      </c>
      <c r="BK16" s="10"/>
      <c r="BL16" s="10"/>
      <c r="BM16" s="152">
        <f>SUMIF('Rekapitulasi Maret'!$D$194:$D$375,APS!$B16,'Rekapitulasi Maret'!$E$194:$E$375)+SUMIF('Rekapitulasi Maret'!$D$194:$D$375,APS!$B16,'Rekapitulasi Maret'!$J$194:$J$375)</f>
        <v>100</v>
      </c>
      <c r="BN16" s="152">
        <f>SUMIF('Rekapitulasi Maret'!$D$194:$D$375,APS!$B16,'Rekapitulasi Maret'!$F$194:$F$375)</f>
        <v>96</v>
      </c>
      <c r="BO16" s="152">
        <f>SUMIF('Rekapitulasi Maret'!$D$194:$D$375,APS!$B16,'Rekapitulasi Maret'!$K$194:$K$375)</f>
        <v>0</v>
      </c>
      <c r="BP16" s="154">
        <f t="shared" si="167"/>
        <v>0</v>
      </c>
      <c r="BQ16" s="154">
        <f t="shared" si="168"/>
        <v>96</v>
      </c>
      <c r="BR16" s="10"/>
      <c r="BS16" s="152">
        <f>SUMIF('Rekapitulasi Maret'!$U$194:$U$375,APS!$B16,'Rekapitulasi Maret'!$V$194:$V$375)+SUMIF('Rekapitulasi Maret'!$U$194:$U$375,APS!$B16,'Rekapitulasi Maret'!$AA$194:$AA$375)</f>
        <v>60</v>
      </c>
      <c r="BT16" s="152">
        <f>SUMIF('Rekapitulasi Maret'!$U$194:$U$375,APS!$B16,'Rekapitulasi Maret'!$W$194:$W$375)</f>
        <v>32</v>
      </c>
      <c r="BU16" s="152">
        <f>SUMIF('Rekapitulasi Maret'!$U$194:$U$375,APS!$B16,'Rekapitulasi Maret'!$AB$194:$AB$375)</f>
        <v>0</v>
      </c>
      <c r="BV16" s="154">
        <f t="shared" si="169"/>
        <v>0</v>
      </c>
      <c r="BW16" s="154">
        <f t="shared" si="170"/>
        <v>53.333333333333336</v>
      </c>
      <c r="BX16" s="10"/>
      <c r="BY16" s="152">
        <f>SUMIF('Rekapitulasi Maret'!$AL$194:$AL$375,APS!$B16,'Rekapitulasi Maret'!$AM$194:$AM$375)+SUMIF('Rekapitulasi Maret'!$AL$194:$AL$375,APS!$B16,'Rekapitulasi Maret'!$AP$194:$AP$375)</f>
        <v>0</v>
      </c>
      <c r="BZ16" s="152">
        <f>SUMIF('Rekapitulasi Maret'!$AL$194:$AL$375,APS!$B16,'Rekapitulasi Maret'!$AN$194:$AN$375)</f>
        <v>12</v>
      </c>
      <c r="CA16" s="152">
        <f>SUMIF('Rekapitulasi Maret'!$AL$194:$AL$375,APS!$B16,'Rekapitulasi Maret'!$AQ$194:$AQ$375)</f>
        <v>0</v>
      </c>
      <c r="CB16" s="154">
        <f t="shared" si="171"/>
        <v>0</v>
      </c>
      <c r="CC16" s="154">
        <f t="shared" si="172"/>
        <v>0</v>
      </c>
      <c r="CD16" s="10"/>
      <c r="CE16" s="152">
        <f>SUMIF('Rekapitulasi Maret'!$BA$194:$BA$375,APS!$B16,'Rekapitulasi Maret'!$BB$194:$BB$375)+SUMIF('Rekapitulasi Maret'!$BA$194:$BA$375,APS!$B16,'Rekapitulasi Maret'!$BE$194:$BE$375)</f>
        <v>0</v>
      </c>
      <c r="CF16" s="152">
        <f>SUMIF('Rekapitulasi Maret'!$BA$194:$BA$375,APS!$B16,'Rekapitulasi Maret'!$BC$194:$BC$375)</f>
        <v>0</v>
      </c>
      <c r="CG16" s="10"/>
      <c r="CH16" s="154">
        <f t="shared" si="173"/>
        <v>0</v>
      </c>
      <c r="CI16" s="154">
        <f t="shared" si="174"/>
        <v>0</v>
      </c>
      <c r="CJ16" s="10"/>
      <c r="CK16" s="152">
        <f>SUMIF('Rekapitulasi Maret'!$BP$194:$BP$375,APS!$B16,'Rekapitulasi Maret'!$BQ$194:$BQ$375)+SUMIF('Rekapitulasi Maret'!$BP$194:$BP$375,APS!$B16,'Rekapitulasi Maret'!$BT$194:$BT$375)</f>
        <v>0</v>
      </c>
      <c r="CL16" s="152">
        <f>SUMIF('Rekapitulasi Maret'!$BP$194:$BP$375,APS!$B16,'Rekapitulasi Maret'!$BR$194:$BR$375)</f>
        <v>0</v>
      </c>
      <c r="CM16" s="152">
        <f>SUMIF('Rekapitulasi Maret'!$BP$194:$BP$375,APS!$B16,'Rekapitulasi Maret'!$BU$194:$BU$375)</f>
        <v>0</v>
      </c>
      <c r="CN16" s="154">
        <f t="shared" si="175"/>
        <v>0</v>
      </c>
      <c r="CO16" s="154">
        <f t="shared" si="176"/>
        <v>0</v>
      </c>
      <c r="CP16" s="76">
        <f t="shared" si="240"/>
        <v>0</v>
      </c>
      <c r="CQ16" s="76">
        <f t="shared" si="241"/>
        <v>160</v>
      </c>
      <c r="CR16" s="76">
        <f t="shared" si="242"/>
        <v>140</v>
      </c>
      <c r="CS16" s="76">
        <f t="shared" si="243"/>
        <v>0</v>
      </c>
      <c r="CT16" s="76">
        <f t="shared" si="244"/>
        <v>140</v>
      </c>
      <c r="CU16" s="76">
        <f t="shared" si="245"/>
        <v>140</v>
      </c>
      <c r="CV16" s="154">
        <f t="shared" si="246"/>
        <v>0</v>
      </c>
      <c r="CW16" s="10"/>
      <c r="CX16" s="10"/>
      <c r="CY16" s="152">
        <f>SUMIF('Rekapitulasi Maret'!$D$391:$D$568,APS!$B16,'Rekapitulasi Maret'!$E$391:$E$568)+SUMIF('Rekapitulasi Maret'!$D$391:$D$568,APS!$B16,'Rekapitulasi Maret'!$J$391:$J$568)</f>
        <v>0</v>
      </c>
      <c r="CZ16" s="152">
        <f>SUMIF('Rekapitulasi Maret'!$D$391:$D$568,APS!$B16,'Rekapitulasi Maret'!$F$391:$F$568)</f>
        <v>0</v>
      </c>
      <c r="DA16" s="152">
        <f>SUMIF('Rekapitulasi Maret'!$D$391:$D$568,APS!$B16,'Rekapitulasi Maret'!$K$391:$K$568)</f>
        <v>0</v>
      </c>
      <c r="DB16" s="154">
        <f t="shared" si="184"/>
        <v>0</v>
      </c>
      <c r="DC16" s="154">
        <f t="shared" si="185"/>
        <v>0</v>
      </c>
      <c r="DD16" s="10"/>
      <c r="DE16" s="152">
        <f>SUMIF('Rekapitulasi Maret'!$U$391:$U$568,APS!$B16,'Rekapitulasi Maret'!$V$391:$V$568)+SUMIF('Rekapitulasi Maret'!$U$391:$U$568,APS!$B16,'Rekapitulasi Maret'!$AA$391:$AA$568)</f>
        <v>0</v>
      </c>
      <c r="DF16" s="152">
        <f>SUMIF('Rekapitulasi Maret'!$U$391:$U$568,APS!$B16,'Rekapitulasi Maret'!$W$391:$W$568)</f>
        <v>0</v>
      </c>
      <c r="DG16" s="152">
        <f>SUMIF('Rekapitulasi Maret'!$U$391:$U$568,APS!$B16,'Rekapitulasi Maret'!$AB$391:$AB$568)</f>
        <v>0</v>
      </c>
      <c r="DH16" s="154">
        <f t="shared" si="186"/>
        <v>0</v>
      </c>
      <c r="DI16" s="154">
        <f t="shared" si="187"/>
        <v>0</v>
      </c>
      <c r="DJ16" s="10"/>
      <c r="DK16" s="152">
        <f>SUMIF('Rekapitulasi Maret'!$AL$391:$AL$568,APS!$B16,'Rekapitulasi Maret'!$AM$391:$AM$568)+SUMIF('Rekapitulasi Maret'!$AL$391:$AL$568,APS!$B16,'Rekapitulasi Maret'!$AP$391:$AP$568)</f>
        <v>0</v>
      </c>
      <c r="DL16" s="152">
        <f>SUMIF('Rekapitulasi Maret'!$AL$391:$AL$568,APS!$B16,'Rekapitulasi Maret'!$AN$391:$AN$568)</f>
        <v>0</v>
      </c>
      <c r="DM16" s="152">
        <f>SUMIF('Rekapitulasi Maret'!$AL$391:$AL$568,APS!$B16,'Rekapitulasi Maret'!$AQ$391:$AQ$568)</f>
        <v>0</v>
      </c>
      <c r="DN16" s="154">
        <f t="shared" si="188"/>
        <v>0</v>
      </c>
      <c r="DO16" s="154">
        <f t="shared" si="189"/>
        <v>0</v>
      </c>
      <c r="DP16" s="10"/>
      <c r="DQ16" s="152">
        <f>SUMIF('Rekapitulasi Maret'!$BA$391:$BA$568,APS!$B16,'Rekapitulasi Maret'!$BB$391:$BB$568)+SUMIF('Rekapitulasi Maret'!$BA$391:$BA$568,APS!$B16,'Rekapitulasi Maret'!$BE$391:$BE$568)</f>
        <v>0</v>
      </c>
      <c r="DR16" s="152">
        <f>SUMIF('Rekapitulasi Maret'!$BA$391:$BA$568,APS!$B16,'Rekapitulasi Maret'!$BC$391:$BC$568)</f>
        <v>0</v>
      </c>
      <c r="DS16" s="152">
        <f>SUMIF('Rekapitulasi Maret'!$BA$391:$BA$568,APS!$B16,'Rekapitulasi Maret'!$BF$391:$BF$568)</f>
        <v>0</v>
      </c>
      <c r="DT16" s="154">
        <f t="shared" si="190"/>
        <v>0</v>
      </c>
      <c r="DU16" s="154">
        <f t="shared" si="191"/>
        <v>0</v>
      </c>
      <c r="DV16" s="10"/>
      <c r="DW16" s="152">
        <f>SUMIF('Rekapitulasi Maret'!$BP$391:$BP$568,APS!$B16,'Rekapitulasi Maret'!$BQ$391:$BQ$568)+SUMIF('Rekapitulasi Maret'!$BP$391:$BP$568,APS!$B16,'Rekapitulasi Maret'!$BT$391:$BT$568)</f>
        <v>0</v>
      </c>
      <c r="DX16" s="152">
        <f>SUMIF('Rekapitulasi Maret'!$BP$391:$BP$568,APS!$B16,'Rekapitulasi Maret'!$BR$391:$BR$568)</f>
        <v>0</v>
      </c>
      <c r="DY16" s="152">
        <f>SUMIF('Rekapitulasi Maret'!$BP$391:$BP$568,APS!$B16,'Rekapitulasi Maret'!$BU$391:$BU$568)</f>
        <v>0</v>
      </c>
      <c r="DZ16" s="154">
        <f t="shared" si="192"/>
        <v>0</v>
      </c>
      <c r="EA16" s="154">
        <f t="shared" si="193"/>
        <v>0</v>
      </c>
      <c r="EB16" s="10"/>
      <c r="EC16" s="152">
        <f>SUMIF('Rekapitulasi Maret'!$CE$391:$CE$568,APS!$B16,'Rekapitulasi Maret'!$CF$391:$CF$568)+SUMIF('Rekapitulasi Maret'!$CE$391:$CE$568,APS!$B16,'Rekapitulasi Maret'!$CI$391:$CI$568)</f>
        <v>0</v>
      </c>
      <c r="ED16" s="152">
        <f>SUMIF('Rekapitulasi Maret'!$CE$391:$CE$568,APS!$B16,'Rekapitulasi Maret'!$CG$391:$CG$568)</f>
        <v>0</v>
      </c>
      <c r="EE16" s="152">
        <f>SUMIF('Rekapitulasi Maret'!$CE$391:$CE$568,APS!$B16,'Rekapitulasi Maret'!$CJ$391:$CJ$568)</f>
        <v>0</v>
      </c>
      <c r="EF16" s="154">
        <f t="shared" si="194"/>
        <v>0</v>
      </c>
      <c r="EG16" s="154">
        <f t="shared" si="195"/>
        <v>0</v>
      </c>
      <c r="EH16" s="76">
        <f t="shared" si="247"/>
        <v>0</v>
      </c>
      <c r="EI16" s="76">
        <f t="shared" si="248"/>
        <v>0</v>
      </c>
      <c r="EJ16" s="76">
        <f t="shared" si="249"/>
        <v>0</v>
      </c>
      <c r="EK16" s="76">
        <f t="shared" si="250"/>
        <v>0</v>
      </c>
      <c r="EL16" s="76">
        <f t="shared" si="251"/>
        <v>0</v>
      </c>
      <c r="EM16" s="76">
        <f t="shared" si="252"/>
        <v>0</v>
      </c>
      <c r="EN16" s="154">
        <f t="shared" si="253"/>
        <v>0</v>
      </c>
      <c r="EO16" s="10"/>
      <c r="EP16" s="10"/>
      <c r="EQ16" s="152">
        <f>SUMIF('Rekapitulasi Maret'!$D$587:$D$768,APS!$B16,'Rekapitulasi Maret'!$E$587:$E$768)+SUMIF('Rekapitulasi Maret'!$D$587:$D$768,APS!$B16,'Rekapitulasi Maret'!$G$587:$G$768)</f>
        <v>0</v>
      </c>
      <c r="ER16" s="152">
        <f>SUMIF('Rekapitulasi Maret'!$D$587:$D$768,APS!$B16,'Rekapitulasi Maret'!$F$587:$F$768)+SUMIF('Rekapitulasi Maret'!$D$587:$D$768,APS!$B16,'Rekapitulasi Maret'!$H$587:$H$768)</f>
        <v>0</v>
      </c>
      <c r="ES16" s="10"/>
      <c r="ET16" s="154">
        <f t="shared" si="203"/>
        <v>0</v>
      </c>
      <c r="EU16" s="154">
        <f t="shared" si="204"/>
        <v>0</v>
      </c>
      <c r="EV16" s="10"/>
      <c r="EW16" s="152">
        <f>SUMIF('Rekapitulasi Maret'!$U$587:$U$768,APS!$B16,'Rekapitulasi Maret'!$V$587:$V$768)+SUMIF('Rekapitulasi Maret'!$U$587:$U$768,APS!$B16,'Rekapitulasi Maret'!$X$587:$X$768)</f>
        <v>0</v>
      </c>
      <c r="EX16" s="152">
        <f>SUMIF('Rekapitulasi Maret'!$U$587:$U$768,APS!$B16,'Rekapitulasi Maret'!$W$587:$W$768)+SUMIF('Rekapitulasi Maret'!$U$587:$U$768,APS!$B16,'Rekapitulasi Maret'!$Y$587:$Y$768)</f>
        <v>0</v>
      </c>
      <c r="EY16" s="10"/>
      <c r="EZ16" s="154">
        <f t="shared" si="205"/>
        <v>0</v>
      </c>
      <c r="FA16" s="154">
        <f t="shared" si="206"/>
        <v>0</v>
      </c>
      <c r="FB16" s="10"/>
      <c r="FC16" s="152">
        <f>SUMIF('Rekapitulasi Maret'!$AL$587:$AL$768,APS!$B16,'Rekapitulasi Maret'!$AM$587:$AM$768)+SUMIF('Rekapitulasi Maret'!$AL$587:$AL$768,APS!$B16,'Rekapitulasi Maret'!$AP$587:$AP$768)</f>
        <v>0</v>
      </c>
      <c r="FD16" s="152">
        <f>SUMIF('Rekapitulasi Maret'!$AL$587:$AL$768,APS!$B16,'Rekapitulasi Maret'!$AN$587:$AN$768)</f>
        <v>0</v>
      </c>
      <c r="FE16" s="10"/>
      <c r="FF16" s="154">
        <f t="shared" si="207"/>
        <v>0</v>
      </c>
      <c r="FG16" s="154">
        <f t="shared" si="208"/>
        <v>0</v>
      </c>
      <c r="FH16" s="10"/>
      <c r="FI16" s="152">
        <f>SUMIF('Rekapitulasi Maret'!$BA$587:$BA$768,APS!$B16,'Rekapitulasi Maret'!$BB$587:$BB$768)+SUMIF('Rekapitulasi Maret'!$BA$587:$BA$768,APS!$B16,'Rekapitulasi Maret'!$BE$587:$BE$768)</f>
        <v>0</v>
      </c>
      <c r="FJ16" s="152">
        <f>SUMIF('Rekapitulasi Maret'!$BA$587:$BA$768,APS!$B16,'Rekapitulasi Maret'!$BC$587:$BC$768)+SUMIF('Rekapitulasi Maret'!$BA$587:$BA$768,APS!$B16,'Rekapitulasi Maret'!$BF$587:$BF$768)</f>
        <v>0</v>
      </c>
      <c r="FK16" s="10"/>
      <c r="FL16" s="154">
        <f t="shared" si="209"/>
        <v>0</v>
      </c>
      <c r="FM16" s="154">
        <f t="shared" si="210"/>
        <v>0</v>
      </c>
      <c r="FN16" s="10"/>
      <c r="FO16" s="152">
        <f>SUMIF('Rekapitulasi Maret'!$BP$587:$BP$768,APS!$B16,'Rekapitulasi Maret'!$BQ$587:$BQ$768)+SUMIF('Rekapitulasi Maret'!$BP$587:$BP$768,APS!$B16,'Rekapitulasi Maret'!$BT$587:$BT$768)</f>
        <v>0</v>
      </c>
      <c r="FP16" s="152">
        <f>SUMIF('Rekapitulasi Maret'!$BP$587:$BP$768,APS!$B16,'Rekapitulasi Maret'!$BR$587:$BR$768)</f>
        <v>0</v>
      </c>
      <c r="FQ16" s="10"/>
      <c r="FR16" s="154">
        <f t="shared" si="211"/>
        <v>0</v>
      </c>
      <c r="FS16" s="154">
        <f t="shared" si="212"/>
        <v>0</v>
      </c>
      <c r="FT16" s="10"/>
      <c r="FU16" s="152">
        <f>SUMIF('Rekapitulasi Maret'!$CE$587:$CE$768,APS!$B16,'Rekapitulasi Maret'!$CI$587:$CI$768)</f>
        <v>0</v>
      </c>
      <c r="FV16" s="10"/>
      <c r="FW16" s="152">
        <f>SUMIF('Rekapitulasi Maret'!$CE$587:$CE$768,APS!$B16,'Rekapitulasi Maret'!$CJ$587:$CJ$768)</f>
        <v>0</v>
      </c>
      <c r="FX16" s="154">
        <f t="shared" si="140"/>
        <v>0</v>
      </c>
      <c r="FY16" s="154">
        <f t="shared" si="141"/>
        <v>0</v>
      </c>
      <c r="FZ16" s="10"/>
      <c r="GA16" s="152">
        <f>SUMIF('Rekapitulasi Maret'!$D$785:$D$963,APS!$B16,'Rekapitulasi Maret'!$E$785:$E$963)+SUMIF('Rekapitulasi Maret'!$D$785:$D$963,APS!$B16,'Rekapitulasi Maret'!$J$785:$J$963)</f>
        <v>0</v>
      </c>
      <c r="GB16" s="152">
        <f>SUMIF('Rekapitulasi Maret'!$D$785:$D$963,APS!$B16,'Rekapitulasi Maret'!$F$785:$F$963)</f>
        <v>0</v>
      </c>
      <c r="GC16" s="152">
        <f>SUMIF('Rekapitulasi Maret'!$D$785:$D$963,APS!$B16,'Rekapitulasi Maret'!$K$785:$K$963)</f>
        <v>0</v>
      </c>
      <c r="GD16" s="154">
        <f t="shared" si="213"/>
        <v>0</v>
      </c>
      <c r="GE16" s="154">
        <f t="shared" si="214"/>
        <v>0</v>
      </c>
      <c r="GF16" s="10"/>
      <c r="GG16" s="152">
        <f>SUMIF('Rekapitulasi Maret'!$U$785:$U$963,APS!$B16,'Rekapitulasi Maret'!$V$785:$V$963)+SUMIF('Rekapitulasi Maret'!$U$785:$U$963,APS!$B16,'Rekapitulasi Maret'!$AA$785:$AA$963)</f>
        <v>0</v>
      </c>
      <c r="GH16" s="152">
        <f>SUMIF('Rekapitulasi Maret'!$U$785:$U$963,APS!$B16,'Rekapitulasi Maret'!$W$785:$W$963)</f>
        <v>0</v>
      </c>
      <c r="GI16" s="152">
        <f>SUMIF('Rekapitulasi Maret'!$U$785:$U$963,APS!$B16,'Rekapitulasi Maret'!$AB$785:$AB$963)</f>
        <v>0</v>
      </c>
      <c r="GJ16" s="154">
        <f t="shared" si="215"/>
        <v>0</v>
      </c>
      <c r="GK16" s="154">
        <f t="shared" si="216"/>
        <v>0</v>
      </c>
      <c r="GL16" s="10"/>
      <c r="GM16" s="152">
        <f>SUMIF('Rekapitulasi Maret'!$AL$785:$AL$963,APS!$B16,'Rekapitulasi Maret'!$AM$785:$AM$963)+SUMIF('Rekapitulasi Maret'!$AL$785:$AL$963,APS!$B16,'Rekapitulasi Maret'!$AP$785:$AP$963)</f>
        <v>0</v>
      </c>
      <c r="GN16" s="152">
        <f>SUMIF('Rekapitulasi Maret'!$AL$785:$AL$963,APS!$B16,'Rekapitulasi Maret'!$AN$785:$AN$963)</f>
        <v>0</v>
      </c>
      <c r="GO16" s="152">
        <f>SUMIF('Rekapitulasi Maret'!$AL$785:$AL$963,APS!$B16,'Rekapitulasi Maret'!$AQ$785:$AQ$963)</f>
        <v>0</v>
      </c>
      <c r="GP16" s="154">
        <f t="shared" si="217"/>
        <v>0</v>
      </c>
      <c r="GQ16" s="154">
        <f t="shared" si="218"/>
        <v>0</v>
      </c>
      <c r="GR16" s="76">
        <f t="shared" si="219"/>
        <v>0</v>
      </c>
      <c r="GS16" s="76">
        <f t="shared" si="220"/>
        <v>0</v>
      </c>
      <c r="GT16" s="76">
        <f t="shared" si="221"/>
        <v>0</v>
      </c>
      <c r="GU16" s="76">
        <f t="shared" si="222"/>
        <v>0</v>
      </c>
      <c r="GV16" s="157">
        <f t="shared" si="223"/>
        <v>0</v>
      </c>
      <c r="GW16" s="157">
        <f t="shared" si="224"/>
        <v>0</v>
      </c>
      <c r="GX16" s="158">
        <f t="shared" si="225"/>
        <v>0</v>
      </c>
      <c r="GY16" s="157">
        <f t="shared" si="226"/>
        <v>0</v>
      </c>
      <c r="GZ16" s="157">
        <f t="shared" si="227"/>
        <v>400</v>
      </c>
      <c r="HA16" s="157">
        <f t="shared" si="228"/>
        <v>204</v>
      </c>
      <c r="HB16" s="157">
        <f t="shared" si="229"/>
        <v>188</v>
      </c>
      <c r="HC16" s="157">
        <f t="shared" si="230"/>
        <v>392</v>
      </c>
      <c r="HD16" s="157">
        <f t="shared" si="231"/>
        <v>392</v>
      </c>
      <c r="HE16" s="158">
        <f t="shared" si="232"/>
        <v>0</v>
      </c>
      <c r="HF16" s="21"/>
      <c r="HG16" s="16" t="s">
        <v>955</v>
      </c>
      <c r="HH16" s="88"/>
    </row>
    <row r="17" spans="1:216" ht="15.75">
      <c r="A17" s="129" t="s">
        <v>798</v>
      </c>
      <c r="B17" s="129" t="s">
        <v>799</v>
      </c>
      <c r="C17" s="16" t="s">
        <v>18</v>
      </c>
      <c r="D17" s="16"/>
      <c r="E17" s="16"/>
      <c r="F17" s="17"/>
      <c r="G17" s="17"/>
      <c r="H17" s="17"/>
      <c r="I17" s="18"/>
      <c r="J17" s="17"/>
      <c r="K17" s="19"/>
      <c r="L17" s="19"/>
      <c r="M17" s="20"/>
      <c r="N17" s="20"/>
      <c r="O17" s="20"/>
      <c r="P17" s="75"/>
      <c r="Q17" s="74"/>
      <c r="R17" s="22"/>
      <c r="S17" s="10"/>
      <c r="T17" s="10"/>
      <c r="U17" s="152"/>
      <c r="V17" s="152"/>
      <c r="W17" s="10"/>
      <c r="X17" s="154"/>
      <c r="Y17" s="154"/>
      <c r="Z17" s="10"/>
      <c r="AA17" s="152"/>
      <c r="AB17" s="152"/>
      <c r="AC17" s="152"/>
      <c r="AD17" s="154"/>
      <c r="AE17" s="154"/>
      <c r="AF17" s="10"/>
      <c r="AG17" s="152"/>
      <c r="AH17" s="152"/>
      <c r="AI17" s="152"/>
      <c r="AJ17" s="154"/>
      <c r="AK17" s="154"/>
      <c r="AL17" s="10"/>
      <c r="AM17" s="152"/>
      <c r="AN17" s="152"/>
      <c r="AO17" s="10"/>
      <c r="AP17" s="154"/>
      <c r="AQ17" s="154"/>
      <c r="AR17" s="10"/>
      <c r="AS17" s="152">
        <f>SUMIF('Rekapitulasi Maret'!$BP$9:$BP$173,APS!$B17,'Rekapitulasi Maret'!$BQ$9:$BQ$173)</f>
        <v>0</v>
      </c>
      <c r="AT17" s="152">
        <f>SUMIF('Rekapitulasi Maret'!$BP$9:$BP$173,APS!$B17,'Rekapitulasi Maret'!$BR$9:$BR$173)</f>
        <v>0</v>
      </c>
      <c r="AU17" s="10"/>
      <c r="AV17" s="154"/>
      <c r="AW17" s="154"/>
      <c r="AX17" s="10"/>
      <c r="AY17" s="152">
        <f>SUMIF('Rekapitulasi Maret'!$CE$9:$CE$173,APS!$B17,'Rekapitulasi Maret'!$CI$9:$CI$173)</f>
        <v>0</v>
      </c>
      <c r="AZ17" s="10"/>
      <c r="BA17" s="152">
        <f>SUMIF('Rekapitulasi Maret'!$CE$9:$CE$173,APS!$B17,'Rekapitulasi Maret'!$CJ$9:$CJ$173)</f>
        <v>0</v>
      </c>
      <c r="BB17" s="154"/>
      <c r="BC17" s="154"/>
      <c r="BD17" s="76"/>
      <c r="BE17" s="76"/>
      <c r="BF17" s="76"/>
      <c r="BG17" s="76"/>
      <c r="BH17" s="76"/>
      <c r="BI17" s="76"/>
      <c r="BJ17" s="154"/>
      <c r="BK17" s="10"/>
      <c r="BL17" s="10"/>
      <c r="BM17" s="152">
        <f>SUMIF('Rekapitulasi Maret'!$D$194:$D$375,APS!$B17,'Rekapitulasi Maret'!$E$194:$E$375)+SUMIF('Rekapitulasi Maret'!$D$194:$D$375,APS!$B17,'Rekapitulasi Maret'!$J$194:$J$375)</f>
        <v>0</v>
      </c>
      <c r="BN17" s="152">
        <f>SUMIF('Rekapitulasi Maret'!$D$194:$D$375,APS!$B17,'Rekapitulasi Maret'!$F$194:$F$375)</f>
        <v>84</v>
      </c>
      <c r="BO17" s="152">
        <f>SUMIF('Rekapitulasi Maret'!$D$194:$D$375,APS!$B17,'Rekapitulasi Maret'!$K$194:$K$375)</f>
        <v>0</v>
      </c>
      <c r="BP17" s="154">
        <f t="shared" si="167"/>
        <v>0</v>
      </c>
      <c r="BQ17" s="154">
        <f t="shared" si="168"/>
        <v>0</v>
      </c>
      <c r="BR17" s="10"/>
      <c r="BS17" s="152">
        <f>SUMIF('Rekapitulasi Maret'!$U$194:$U$375,APS!$B17,'Rekapitulasi Maret'!$V$194:$V$375)+SUMIF('Rekapitulasi Maret'!$U$194:$U$375,APS!$B17,'Rekapitulasi Maret'!$AA$194:$AA$375)</f>
        <v>0</v>
      </c>
      <c r="BT17" s="152">
        <f>SUMIF('Rekapitulasi Maret'!$U$194:$U$375,APS!$B17,'Rekapitulasi Maret'!$W$194:$W$375)</f>
        <v>8</v>
      </c>
      <c r="BU17" s="152">
        <f>SUMIF('Rekapitulasi Maret'!$U$194:$U$375,APS!$B17,'Rekapitulasi Maret'!$AB$194:$AB$375)</f>
        <v>0</v>
      </c>
      <c r="BV17" s="154">
        <f t="shared" si="169"/>
        <v>0</v>
      </c>
      <c r="BW17" s="154">
        <f t="shared" si="170"/>
        <v>0</v>
      </c>
      <c r="BX17" s="10"/>
      <c r="BY17" s="152">
        <f>SUMIF('Rekapitulasi Maret'!$AL$194:$AL$375,APS!$B17,'Rekapitulasi Maret'!$AM$194:$AM$375)+SUMIF('Rekapitulasi Maret'!$AL$194:$AL$375,APS!$B17,'Rekapitulasi Maret'!$AP$194:$AP$375)</f>
        <v>0</v>
      </c>
      <c r="BZ17" s="152">
        <f>SUMIF('Rekapitulasi Maret'!$AL$194:$AL$375,APS!$B17,'Rekapitulasi Maret'!$AN$194:$AN$375)</f>
        <v>8</v>
      </c>
      <c r="CA17" s="152">
        <f>SUMIF('Rekapitulasi Maret'!$AL$194:$AL$375,APS!$B17,'Rekapitulasi Maret'!$AQ$194:$AQ$375)</f>
        <v>0</v>
      </c>
      <c r="CB17" s="154">
        <f t="shared" si="171"/>
        <v>0</v>
      </c>
      <c r="CC17" s="154">
        <f t="shared" si="172"/>
        <v>0</v>
      </c>
      <c r="CD17" s="10"/>
      <c r="CE17" s="152">
        <f>SUMIF('Rekapitulasi Maret'!$BA$194:$BA$375,APS!$B17,'Rekapitulasi Maret'!$BB$194:$BB$375)+SUMIF('Rekapitulasi Maret'!$BA$194:$BA$375,APS!$B17,'Rekapitulasi Maret'!$BE$194:$BE$375)</f>
        <v>0</v>
      </c>
      <c r="CF17" s="152">
        <f>SUMIF('Rekapitulasi Maret'!$BA$194:$BA$375,APS!$B17,'Rekapitulasi Maret'!$BC$194:$BC$375)</f>
        <v>0</v>
      </c>
      <c r="CG17" s="10"/>
      <c r="CH17" s="154">
        <f t="shared" si="173"/>
        <v>0</v>
      </c>
      <c r="CI17" s="154">
        <f t="shared" si="174"/>
        <v>0</v>
      </c>
      <c r="CJ17" s="10"/>
      <c r="CK17" s="152">
        <f>SUMIF('Rekapitulasi Maret'!$BP$194:$BP$375,APS!$B17,'Rekapitulasi Maret'!$BQ$194:$BQ$375)+SUMIF('Rekapitulasi Maret'!$BP$194:$BP$375,APS!$B17,'Rekapitulasi Maret'!$BT$194:$BT$375)</f>
        <v>0</v>
      </c>
      <c r="CL17" s="152">
        <f>SUMIF('Rekapitulasi Maret'!$BP$194:$BP$375,APS!$B17,'Rekapitulasi Maret'!$BR$194:$BR$375)</f>
        <v>0</v>
      </c>
      <c r="CM17" s="152">
        <f>SUMIF('Rekapitulasi Maret'!$BP$194:$BP$375,APS!$B17,'Rekapitulasi Maret'!$BU$194:$BU$375)</f>
        <v>0</v>
      </c>
      <c r="CN17" s="154">
        <f t="shared" si="175"/>
        <v>0</v>
      </c>
      <c r="CO17" s="154">
        <f t="shared" si="176"/>
        <v>0</v>
      </c>
      <c r="CP17" s="76">
        <f t="shared" si="240"/>
        <v>0</v>
      </c>
      <c r="CQ17" s="76">
        <f t="shared" si="241"/>
        <v>0</v>
      </c>
      <c r="CR17" s="76">
        <f t="shared" si="242"/>
        <v>100</v>
      </c>
      <c r="CS17" s="76">
        <f t="shared" si="243"/>
        <v>0</v>
      </c>
      <c r="CT17" s="76">
        <f t="shared" si="244"/>
        <v>100</v>
      </c>
      <c r="CU17" s="76">
        <f t="shared" si="245"/>
        <v>100</v>
      </c>
      <c r="CV17" s="154">
        <f t="shared" si="246"/>
        <v>0</v>
      </c>
      <c r="CW17" s="10"/>
      <c r="CX17" s="10"/>
      <c r="CY17" s="152">
        <f>SUMIF('Rekapitulasi Maret'!$D$391:$D$568,APS!$B17,'Rekapitulasi Maret'!$E$391:$E$568)+SUMIF('Rekapitulasi Maret'!$D$391:$D$568,APS!$B17,'Rekapitulasi Maret'!$J$391:$J$568)</f>
        <v>0</v>
      </c>
      <c r="CZ17" s="152">
        <f>SUMIF('Rekapitulasi Maret'!$D$391:$D$568,APS!$B17,'Rekapitulasi Maret'!$F$391:$F$568)</f>
        <v>0</v>
      </c>
      <c r="DA17" s="152">
        <f>SUMIF('Rekapitulasi Maret'!$D$391:$D$568,APS!$B17,'Rekapitulasi Maret'!$K$391:$K$568)</f>
        <v>0</v>
      </c>
      <c r="DB17" s="154">
        <f t="shared" si="184"/>
        <v>0</v>
      </c>
      <c r="DC17" s="154">
        <f t="shared" si="185"/>
        <v>0</v>
      </c>
      <c r="DD17" s="10"/>
      <c r="DE17" s="152">
        <f>SUMIF('Rekapitulasi Maret'!$U$391:$U$568,APS!$B17,'Rekapitulasi Maret'!$V$391:$V$568)+SUMIF('Rekapitulasi Maret'!$U$391:$U$568,APS!$B17,'Rekapitulasi Maret'!$AA$391:$AA$568)</f>
        <v>0</v>
      </c>
      <c r="DF17" s="152">
        <f>SUMIF('Rekapitulasi Maret'!$U$391:$U$568,APS!$B17,'Rekapitulasi Maret'!$W$391:$W$568)</f>
        <v>0</v>
      </c>
      <c r="DG17" s="152">
        <f>SUMIF('Rekapitulasi Maret'!$U$391:$U$568,APS!$B17,'Rekapitulasi Maret'!$AB$391:$AB$568)</f>
        <v>0</v>
      </c>
      <c r="DH17" s="154">
        <f t="shared" si="186"/>
        <v>0</v>
      </c>
      <c r="DI17" s="154">
        <f t="shared" si="187"/>
        <v>0</v>
      </c>
      <c r="DJ17" s="10"/>
      <c r="DK17" s="152">
        <f>SUMIF('Rekapitulasi Maret'!$AL$391:$AL$568,APS!$B17,'Rekapitulasi Maret'!$AM$391:$AM$568)+SUMIF('Rekapitulasi Maret'!$AL$391:$AL$568,APS!$B17,'Rekapitulasi Maret'!$AP$391:$AP$568)</f>
        <v>0</v>
      </c>
      <c r="DL17" s="152">
        <f>SUMIF('Rekapitulasi Maret'!$AL$391:$AL$568,APS!$B17,'Rekapitulasi Maret'!$AN$391:$AN$568)</f>
        <v>0</v>
      </c>
      <c r="DM17" s="152">
        <f>SUMIF('Rekapitulasi Maret'!$AL$391:$AL$568,APS!$B17,'Rekapitulasi Maret'!$AQ$391:$AQ$568)</f>
        <v>0</v>
      </c>
      <c r="DN17" s="154">
        <f t="shared" si="188"/>
        <v>0</v>
      </c>
      <c r="DO17" s="154">
        <f t="shared" si="189"/>
        <v>0</v>
      </c>
      <c r="DP17" s="10"/>
      <c r="DQ17" s="152">
        <f>SUMIF('Rekapitulasi Maret'!$BA$391:$BA$568,APS!$B17,'Rekapitulasi Maret'!$BB$391:$BB$568)+SUMIF('Rekapitulasi Maret'!$BA$391:$BA$568,APS!$B17,'Rekapitulasi Maret'!$BE$391:$BE$568)</f>
        <v>0</v>
      </c>
      <c r="DR17" s="152">
        <f>SUMIF('Rekapitulasi Maret'!$BA$391:$BA$568,APS!$B17,'Rekapitulasi Maret'!$BC$391:$BC$568)</f>
        <v>0</v>
      </c>
      <c r="DS17" s="152">
        <f>SUMIF('Rekapitulasi Maret'!$BA$391:$BA$568,APS!$B17,'Rekapitulasi Maret'!$BF$391:$BF$568)</f>
        <v>0</v>
      </c>
      <c r="DT17" s="154">
        <f t="shared" si="190"/>
        <v>0</v>
      </c>
      <c r="DU17" s="154">
        <f t="shared" si="191"/>
        <v>0</v>
      </c>
      <c r="DV17" s="10"/>
      <c r="DW17" s="152">
        <f>SUMIF('Rekapitulasi Maret'!$BP$391:$BP$568,APS!$B17,'Rekapitulasi Maret'!$BQ$391:$BQ$568)+SUMIF('Rekapitulasi Maret'!$BP$391:$BP$568,APS!$B17,'Rekapitulasi Maret'!$BT$391:$BT$568)</f>
        <v>0</v>
      </c>
      <c r="DX17" s="152">
        <f>SUMIF('Rekapitulasi Maret'!$BP$391:$BP$568,APS!$B17,'Rekapitulasi Maret'!$BR$391:$BR$568)</f>
        <v>0</v>
      </c>
      <c r="DY17" s="152">
        <f>SUMIF('Rekapitulasi Maret'!$BP$391:$BP$568,APS!$B17,'Rekapitulasi Maret'!$BU$391:$BU$568)</f>
        <v>0</v>
      </c>
      <c r="DZ17" s="154">
        <f t="shared" si="192"/>
        <v>0</v>
      </c>
      <c r="EA17" s="154">
        <f t="shared" si="193"/>
        <v>0</v>
      </c>
      <c r="EB17" s="10"/>
      <c r="EC17" s="152">
        <f>SUMIF('Rekapitulasi Maret'!$CE$391:$CE$568,APS!$B17,'Rekapitulasi Maret'!$CF$391:$CF$568)+SUMIF('Rekapitulasi Maret'!$CE$391:$CE$568,APS!$B17,'Rekapitulasi Maret'!$CI$391:$CI$568)</f>
        <v>0</v>
      </c>
      <c r="ED17" s="152">
        <f>SUMIF('Rekapitulasi Maret'!$CE$391:$CE$568,APS!$B17,'Rekapitulasi Maret'!$CG$391:$CG$568)</f>
        <v>0</v>
      </c>
      <c r="EE17" s="152">
        <f>SUMIF('Rekapitulasi Maret'!$CE$391:$CE$568,APS!$B17,'Rekapitulasi Maret'!$CJ$391:$CJ$568)</f>
        <v>0</v>
      </c>
      <c r="EF17" s="154">
        <f t="shared" si="194"/>
        <v>0</v>
      </c>
      <c r="EG17" s="154">
        <f t="shared" si="195"/>
        <v>0</v>
      </c>
      <c r="EH17" s="76">
        <f t="shared" si="247"/>
        <v>0</v>
      </c>
      <c r="EI17" s="76">
        <f t="shared" si="248"/>
        <v>0</v>
      </c>
      <c r="EJ17" s="76">
        <f t="shared" si="249"/>
        <v>0</v>
      </c>
      <c r="EK17" s="76">
        <f t="shared" si="250"/>
        <v>0</v>
      </c>
      <c r="EL17" s="76">
        <f t="shared" si="251"/>
        <v>0</v>
      </c>
      <c r="EM17" s="76">
        <f t="shared" si="252"/>
        <v>0</v>
      </c>
      <c r="EN17" s="154">
        <f t="shared" si="253"/>
        <v>0</v>
      </c>
      <c r="EO17" s="10"/>
      <c r="EP17" s="10"/>
      <c r="EQ17" s="152">
        <f>SUMIF('Rekapitulasi Maret'!$D$587:$D$768,APS!$B17,'Rekapitulasi Maret'!$E$587:$E$768)+SUMIF('Rekapitulasi Maret'!$D$587:$D$768,APS!$B17,'Rekapitulasi Maret'!$G$587:$G$768)</f>
        <v>0</v>
      </c>
      <c r="ER17" s="152">
        <f>SUMIF('Rekapitulasi Maret'!$D$587:$D$768,APS!$B17,'Rekapitulasi Maret'!$F$587:$F$768)+SUMIF('Rekapitulasi Maret'!$D$587:$D$768,APS!$B17,'Rekapitulasi Maret'!$H$587:$H$768)</f>
        <v>0</v>
      </c>
      <c r="ES17" s="10"/>
      <c r="ET17" s="154">
        <f t="shared" si="203"/>
        <v>0</v>
      </c>
      <c r="EU17" s="154">
        <f t="shared" si="204"/>
        <v>0</v>
      </c>
      <c r="EV17" s="10"/>
      <c r="EW17" s="152">
        <f>SUMIF('Rekapitulasi Maret'!$U$587:$U$768,APS!$B17,'Rekapitulasi Maret'!$V$587:$V$768)+SUMIF('Rekapitulasi Maret'!$U$587:$U$768,APS!$B17,'Rekapitulasi Maret'!$X$587:$X$768)</f>
        <v>0</v>
      </c>
      <c r="EX17" s="152">
        <f>SUMIF('Rekapitulasi Maret'!$U$587:$U$768,APS!$B17,'Rekapitulasi Maret'!$W$587:$W$768)+SUMIF('Rekapitulasi Maret'!$U$587:$U$768,APS!$B17,'Rekapitulasi Maret'!$Y$587:$Y$768)</f>
        <v>0</v>
      </c>
      <c r="EY17" s="10"/>
      <c r="EZ17" s="154">
        <f t="shared" si="205"/>
        <v>0</v>
      </c>
      <c r="FA17" s="154">
        <f t="shared" si="206"/>
        <v>0</v>
      </c>
      <c r="FB17" s="10"/>
      <c r="FC17" s="152">
        <f>SUMIF('Rekapitulasi Maret'!$AL$587:$AL$768,APS!$B17,'Rekapitulasi Maret'!$AM$587:$AM$768)+SUMIF('Rekapitulasi Maret'!$AL$587:$AL$768,APS!$B17,'Rekapitulasi Maret'!$AP$587:$AP$768)</f>
        <v>0</v>
      </c>
      <c r="FD17" s="152">
        <f>SUMIF('Rekapitulasi Maret'!$AL$587:$AL$768,APS!$B17,'Rekapitulasi Maret'!$AN$587:$AN$768)</f>
        <v>0</v>
      </c>
      <c r="FE17" s="10"/>
      <c r="FF17" s="154">
        <f t="shared" si="207"/>
        <v>0</v>
      </c>
      <c r="FG17" s="154">
        <f t="shared" si="208"/>
        <v>0</v>
      </c>
      <c r="FH17" s="10"/>
      <c r="FI17" s="152">
        <f>SUMIF('Rekapitulasi Maret'!$BA$587:$BA$768,APS!$B17,'Rekapitulasi Maret'!$BB$587:$BB$768)+SUMIF('Rekapitulasi Maret'!$BA$587:$BA$768,APS!$B17,'Rekapitulasi Maret'!$BE$587:$BE$768)</f>
        <v>0</v>
      </c>
      <c r="FJ17" s="152">
        <f>SUMIF('Rekapitulasi Maret'!$BA$587:$BA$768,APS!$B17,'Rekapitulasi Maret'!$BC$587:$BC$768)+SUMIF('Rekapitulasi Maret'!$BA$587:$BA$768,APS!$B17,'Rekapitulasi Maret'!$BF$587:$BF$768)</f>
        <v>0</v>
      </c>
      <c r="FK17" s="10"/>
      <c r="FL17" s="154">
        <f t="shared" si="209"/>
        <v>0</v>
      </c>
      <c r="FM17" s="154">
        <f t="shared" si="210"/>
        <v>0</v>
      </c>
      <c r="FN17" s="10"/>
      <c r="FO17" s="152">
        <f>SUMIF('Rekapitulasi Maret'!$BP$587:$BP$768,APS!$B17,'Rekapitulasi Maret'!$BQ$587:$BQ$768)+SUMIF('Rekapitulasi Maret'!$BP$587:$BP$768,APS!$B17,'Rekapitulasi Maret'!$BT$587:$BT$768)</f>
        <v>0</v>
      </c>
      <c r="FP17" s="152">
        <f>SUMIF('Rekapitulasi Maret'!$BP$587:$BP$768,APS!$B17,'Rekapitulasi Maret'!$BR$587:$BR$768)</f>
        <v>0</v>
      </c>
      <c r="FQ17" s="10"/>
      <c r="FR17" s="154">
        <f t="shared" si="211"/>
        <v>0</v>
      </c>
      <c r="FS17" s="154">
        <f t="shared" si="212"/>
        <v>0</v>
      </c>
      <c r="FT17" s="10"/>
      <c r="FU17" s="152">
        <f>SUMIF('Rekapitulasi Maret'!$CE$587:$CE$768,APS!$B17,'Rekapitulasi Maret'!$CI$587:$CI$768)</f>
        <v>0</v>
      </c>
      <c r="FV17" s="10"/>
      <c r="FW17" s="152">
        <f>SUMIF('Rekapitulasi Maret'!$CE$587:$CE$768,APS!$B17,'Rekapitulasi Maret'!$CJ$587:$CJ$768)</f>
        <v>0</v>
      </c>
      <c r="FX17" s="154">
        <f t="shared" si="140"/>
        <v>0</v>
      </c>
      <c r="FY17" s="154">
        <f t="shared" si="141"/>
        <v>0</v>
      </c>
      <c r="FZ17" s="10"/>
      <c r="GA17" s="152">
        <f>SUMIF('Rekapitulasi Maret'!$D$785:$D$963,APS!$B17,'Rekapitulasi Maret'!$E$785:$E$963)+SUMIF('Rekapitulasi Maret'!$D$785:$D$963,APS!$B17,'Rekapitulasi Maret'!$J$785:$J$963)</f>
        <v>0</v>
      </c>
      <c r="GB17" s="152">
        <f>SUMIF('Rekapitulasi Maret'!$D$785:$D$963,APS!$B17,'Rekapitulasi Maret'!$F$785:$F$963)</f>
        <v>0</v>
      </c>
      <c r="GC17" s="152">
        <f>SUMIF('Rekapitulasi Maret'!$D$785:$D$963,APS!$B17,'Rekapitulasi Maret'!$K$785:$K$963)</f>
        <v>0</v>
      </c>
      <c r="GD17" s="154">
        <f t="shared" si="213"/>
        <v>0</v>
      </c>
      <c r="GE17" s="154">
        <f t="shared" si="214"/>
        <v>0</v>
      </c>
      <c r="GF17" s="10"/>
      <c r="GG17" s="152">
        <f>SUMIF('Rekapitulasi Maret'!$U$785:$U$963,APS!$B17,'Rekapitulasi Maret'!$V$785:$V$963)+SUMIF('Rekapitulasi Maret'!$U$785:$U$963,APS!$B17,'Rekapitulasi Maret'!$AA$785:$AA$963)</f>
        <v>0</v>
      </c>
      <c r="GH17" s="152">
        <f>SUMIF('Rekapitulasi Maret'!$U$785:$U$963,APS!$B17,'Rekapitulasi Maret'!$W$785:$W$963)</f>
        <v>0</v>
      </c>
      <c r="GI17" s="152">
        <f>SUMIF('Rekapitulasi Maret'!$U$785:$U$963,APS!$B17,'Rekapitulasi Maret'!$AB$785:$AB$963)</f>
        <v>0</v>
      </c>
      <c r="GJ17" s="154">
        <f t="shared" si="215"/>
        <v>0</v>
      </c>
      <c r="GK17" s="154">
        <f t="shared" si="216"/>
        <v>0</v>
      </c>
      <c r="GL17" s="10"/>
      <c r="GM17" s="152">
        <f>SUMIF('Rekapitulasi Maret'!$AL$785:$AL$963,APS!$B17,'Rekapitulasi Maret'!$AM$785:$AM$963)+SUMIF('Rekapitulasi Maret'!$AL$785:$AL$963,APS!$B17,'Rekapitulasi Maret'!$AP$785:$AP$963)</f>
        <v>0</v>
      </c>
      <c r="GN17" s="152">
        <f>SUMIF('Rekapitulasi Maret'!$AL$785:$AL$963,APS!$B17,'Rekapitulasi Maret'!$AN$785:$AN$963)</f>
        <v>0</v>
      </c>
      <c r="GO17" s="152">
        <f>SUMIF('Rekapitulasi Maret'!$AL$785:$AL$963,APS!$B17,'Rekapitulasi Maret'!$AQ$785:$AQ$963)</f>
        <v>0</v>
      </c>
      <c r="GP17" s="154">
        <f t="shared" si="217"/>
        <v>0</v>
      </c>
      <c r="GQ17" s="154">
        <f t="shared" si="218"/>
        <v>0</v>
      </c>
      <c r="GR17" s="76">
        <f t="shared" si="219"/>
        <v>0</v>
      </c>
      <c r="GS17" s="76">
        <f t="shared" si="220"/>
        <v>0</v>
      </c>
      <c r="GT17" s="76">
        <f t="shared" si="221"/>
        <v>0</v>
      </c>
      <c r="GU17" s="76">
        <f t="shared" si="222"/>
        <v>0</v>
      </c>
      <c r="GV17" s="157">
        <f t="shared" si="223"/>
        <v>0</v>
      </c>
      <c r="GW17" s="157">
        <f t="shared" si="224"/>
        <v>0</v>
      </c>
      <c r="GX17" s="158">
        <f t="shared" si="225"/>
        <v>0</v>
      </c>
      <c r="GY17" s="157">
        <f t="shared" ref="GY17:GY83" si="254">GR17+EH17+CP17+BD17</f>
        <v>0</v>
      </c>
      <c r="GZ17" s="157">
        <f t="shared" ref="GZ17:GZ83" si="255">GS17+EI17+CQ17+BE17</f>
        <v>0</v>
      </c>
      <c r="HA17" s="157">
        <f t="shared" ref="HA17:HA83" si="256">GT17+EJ17+CR17+BF17</f>
        <v>100</v>
      </c>
      <c r="HB17" s="157">
        <f t="shared" ref="HB17:HB83" si="257">GU17+EK17+CS17+BG17</f>
        <v>0</v>
      </c>
      <c r="HC17" s="157">
        <f t="shared" ref="HC17:HC83" si="258">GV17+EL17+CT17+BH17</f>
        <v>100</v>
      </c>
      <c r="HD17" s="157">
        <f t="shared" ref="HD17:HD83" si="259">HC17-N17</f>
        <v>100</v>
      </c>
      <c r="HE17" s="158">
        <f t="shared" si="232"/>
        <v>0</v>
      </c>
      <c r="HF17" s="21"/>
      <c r="HG17" s="16" t="s">
        <v>955</v>
      </c>
      <c r="HH17" s="88"/>
    </row>
    <row r="18" spans="1:216" ht="15.75">
      <c r="A18" s="16" t="s">
        <v>19</v>
      </c>
      <c r="B18" s="16" t="s">
        <v>20</v>
      </c>
      <c r="C18" s="16" t="s">
        <v>1</v>
      </c>
      <c r="D18" s="16" t="s">
        <v>600</v>
      </c>
      <c r="E18" s="16" t="s">
        <v>601</v>
      </c>
      <c r="F18" s="17">
        <v>0</v>
      </c>
      <c r="G18" s="17">
        <v>0</v>
      </c>
      <c r="H18" s="17">
        <v>0</v>
      </c>
      <c r="I18" s="18">
        <v>0</v>
      </c>
      <c r="J18" s="17">
        <v>0</v>
      </c>
      <c r="K18" s="19">
        <f t="shared" si="130"/>
        <v>0</v>
      </c>
      <c r="L18" s="19">
        <f t="shared" si="131"/>
        <v>0</v>
      </c>
      <c r="M18" s="20">
        <v>0</v>
      </c>
      <c r="N18" s="20">
        <f t="shared" si="132"/>
        <v>0</v>
      </c>
      <c r="O18" s="20"/>
      <c r="P18" s="75">
        <f t="shared" ref="P18:P85" si="260">+Q18-N18</f>
        <v>0</v>
      </c>
      <c r="Q18" s="74">
        <f t="shared" si="133"/>
        <v>0</v>
      </c>
      <c r="R18" s="22">
        <f>+S18+BK18+CW18+EO18</f>
        <v>0</v>
      </c>
      <c r="S18" s="10"/>
      <c r="T18" s="89"/>
      <c r="U18" s="152">
        <f>SUMIF('Rekapitulasi Maret'!$D$9:$D$173,APS!$B18,'Rekapitulasi Maret'!$E$9:$E$173)</f>
        <v>0</v>
      </c>
      <c r="V18" s="152">
        <f>SUMIF('Rekapitulasi Maret'!$D$9:$D$173,APS!$B18,'Rekapitulasi Maret'!$F$9:$F$173)</f>
        <v>0</v>
      </c>
      <c r="W18" s="89"/>
      <c r="X18" s="154">
        <f t="shared" si="148"/>
        <v>0</v>
      </c>
      <c r="Y18" s="154">
        <f t="shared" si="149"/>
        <v>0</v>
      </c>
      <c r="Z18" s="10"/>
      <c r="AA18" s="152">
        <f>SUMIF('Rekapitulasi Maret'!$U$9:$U$173,APS!$B18,'Rekapitulasi Maret'!$V$9:$V$173)</f>
        <v>0</v>
      </c>
      <c r="AB18" s="152">
        <f>SUMIF('Rekapitulasi Maret'!$U$9:$U$173,APS!$B18,'Rekapitulasi Maret'!$W$9:$W$173)</f>
        <v>0</v>
      </c>
      <c r="AC18" s="152"/>
      <c r="AD18" s="154">
        <f t="shared" si="150"/>
        <v>0</v>
      </c>
      <c r="AE18" s="154">
        <f t="shared" si="151"/>
        <v>0</v>
      </c>
      <c r="AF18" s="10"/>
      <c r="AG18" s="152">
        <f>SUMIF('Rekapitulasi Maret'!$AL$9:$AL$173,APS!$B18,'Rekapitulasi Maret'!$AM$9:$AM$173)</f>
        <v>0</v>
      </c>
      <c r="AH18" s="152">
        <f>SUMIF('Rekapitulasi Maret'!$AL$9:$AL$173,APS!$B18,'Rekapitulasi Maret'!$AN$9:$AN$173)</f>
        <v>0</v>
      </c>
      <c r="AI18" s="152">
        <f>SUMIF('Rekapitulasi Maret'!$AL$9:$AL$173,APS!$B18,'Rekapitulasi Maret'!$AQ$9:$AQ$173)</f>
        <v>0</v>
      </c>
      <c r="AJ18" s="154">
        <f t="shared" si="152"/>
        <v>0</v>
      </c>
      <c r="AK18" s="154">
        <f t="shared" si="153"/>
        <v>0</v>
      </c>
      <c r="AL18" s="10"/>
      <c r="AM18" s="152">
        <f>SUMIF('Rekapitulasi Maret'!$BA$9:$BA$173,APS!$B18,'Rekapitulasi Maret'!$BB$9:$BB$173)</f>
        <v>0</v>
      </c>
      <c r="AN18" s="152">
        <f>SUMIF('Rekapitulasi Maret'!$BA$9:$BA$173,APS!$B18,'Rekapitulasi Maret'!$BC$9:$BC$173)</f>
        <v>0</v>
      </c>
      <c r="AO18" s="10"/>
      <c r="AP18" s="154">
        <f t="shared" si="154"/>
        <v>0</v>
      </c>
      <c r="AQ18" s="154">
        <f t="shared" si="155"/>
        <v>0</v>
      </c>
      <c r="AR18" s="10"/>
      <c r="AS18" s="152">
        <f>SUMIF('Rekapitulasi Maret'!$BP$9:$BP$173,APS!$B18,'Rekapitulasi Maret'!$BQ$9:$BQ$173)</f>
        <v>0</v>
      </c>
      <c r="AT18" s="152">
        <f>SUMIF('Rekapitulasi Maret'!$BP$9:$BP$173,APS!$B18,'Rekapitulasi Maret'!$BR$9:$BR$173)</f>
        <v>0</v>
      </c>
      <c r="AU18" s="10"/>
      <c r="AV18" s="154">
        <f t="shared" si="156"/>
        <v>0</v>
      </c>
      <c r="AW18" s="154">
        <f t="shared" si="157"/>
        <v>0</v>
      </c>
      <c r="AX18" s="10"/>
      <c r="AY18" s="152">
        <f>SUMIF('Rekapitulasi Maret'!$CE$9:$CE$173,APS!$B18,'Rekapitulasi Maret'!$CI$9:$CI$173)</f>
        <v>0</v>
      </c>
      <c r="AZ18" s="10"/>
      <c r="BA18" s="152">
        <f>SUMIF('Rekapitulasi Maret'!$CE$9:$CE$173,APS!$B18,'Rekapitulasi Maret'!$CJ$9:$CJ$173)</f>
        <v>0</v>
      </c>
      <c r="BB18" s="154">
        <f t="shared" si="158"/>
        <v>0</v>
      </c>
      <c r="BC18" s="154">
        <f t="shared" si="159"/>
        <v>0</v>
      </c>
      <c r="BD18" s="76">
        <f t="shared" si="233"/>
        <v>0</v>
      </c>
      <c r="BE18" s="76">
        <f t="shared" si="234"/>
        <v>0</v>
      </c>
      <c r="BF18" s="76">
        <f t="shared" si="235"/>
        <v>0</v>
      </c>
      <c r="BG18" s="76">
        <f t="shared" si="236"/>
        <v>0</v>
      </c>
      <c r="BH18" s="76">
        <f t="shared" si="237"/>
        <v>0</v>
      </c>
      <c r="BI18" s="76">
        <f t="shared" si="238"/>
        <v>0</v>
      </c>
      <c r="BJ18" s="154">
        <f t="shared" si="239"/>
        <v>0</v>
      </c>
      <c r="BK18" s="10"/>
      <c r="BL18" s="10"/>
      <c r="BM18" s="152">
        <f>SUMIF('Rekapitulasi Maret'!$D$194:$D$375,APS!$B18,'Rekapitulasi Maret'!$E$194:$E$375)+SUMIF('Rekapitulasi Maret'!$D$194:$D$375,APS!$B18,'Rekapitulasi Maret'!$J$194:$J$375)</f>
        <v>0</v>
      </c>
      <c r="BN18" s="152">
        <f>SUMIF('Rekapitulasi Maret'!$D$194:$D$375,APS!$B18,'Rekapitulasi Maret'!$F$194:$F$375)</f>
        <v>0</v>
      </c>
      <c r="BO18" s="152">
        <f>SUMIF('Rekapitulasi Maret'!$D$194:$D$375,APS!$B18,'Rekapitulasi Maret'!$K$194:$K$375)</f>
        <v>0</v>
      </c>
      <c r="BP18" s="154">
        <f t="shared" si="167"/>
        <v>0</v>
      </c>
      <c r="BQ18" s="154">
        <f t="shared" si="168"/>
        <v>0</v>
      </c>
      <c r="BR18" s="10"/>
      <c r="BS18" s="152">
        <f>SUMIF('Rekapitulasi Maret'!$U$194:$U$375,APS!$B18,'Rekapitulasi Maret'!$V$194:$V$375)+SUMIF('Rekapitulasi Maret'!$U$194:$U$375,APS!$B18,'Rekapitulasi Maret'!$AA$194:$AA$375)</f>
        <v>0</v>
      </c>
      <c r="BT18" s="152">
        <f>SUMIF('Rekapitulasi Maret'!$U$194:$U$375,APS!$B18,'Rekapitulasi Maret'!$W$194:$W$375)</f>
        <v>0</v>
      </c>
      <c r="BU18" s="152">
        <f>SUMIF('Rekapitulasi Maret'!$U$194:$U$375,APS!$B18,'Rekapitulasi Maret'!$AB$194:$AB$375)</f>
        <v>0</v>
      </c>
      <c r="BV18" s="154">
        <f t="shared" si="169"/>
        <v>0</v>
      </c>
      <c r="BW18" s="154">
        <f t="shared" si="170"/>
        <v>0</v>
      </c>
      <c r="BX18" s="10"/>
      <c r="BY18" s="152">
        <f>SUMIF('Rekapitulasi Maret'!$AL$194:$AL$375,APS!$B18,'Rekapitulasi Maret'!$AM$194:$AM$375)+SUMIF('Rekapitulasi Maret'!$AL$194:$AL$375,APS!$B18,'Rekapitulasi Maret'!$AP$194:$AP$375)</f>
        <v>0</v>
      </c>
      <c r="BZ18" s="152">
        <f>SUMIF('Rekapitulasi Maret'!$AL$194:$AL$375,APS!$B18,'Rekapitulasi Maret'!$AN$194:$AN$375)</f>
        <v>0</v>
      </c>
      <c r="CA18" s="152">
        <f>SUMIF('Rekapitulasi Maret'!$AL$194:$AL$375,APS!$B18,'Rekapitulasi Maret'!$AQ$194:$AQ$375)</f>
        <v>0</v>
      </c>
      <c r="CB18" s="154">
        <f t="shared" si="171"/>
        <v>0</v>
      </c>
      <c r="CC18" s="154">
        <f t="shared" si="172"/>
        <v>0</v>
      </c>
      <c r="CD18" s="10"/>
      <c r="CE18" s="152">
        <f>SUMIF('Rekapitulasi Maret'!$BA$194:$BA$375,APS!$B18,'Rekapitulasi Maret'!$BB$194:$BB$375)+SUMIF('Rekapitulasi Maret'!$BA$194:$BA$375,APS!$B18,'Rekapitulasi Maret'!$BE$194:$BE$375)</f>
        <v>0</v>
      </c>
      <c r="CF18" s="152">
        <f>SUMIF('Rekapitulasi Maret'!$BA$194:$BA$375,APS!$B18,'Rekapitulasi Maret'!$BC$194:$BC$375)</f>
        <v>0</v>
      </c>
      <c r="CG18" s="10"/>
      <c r="CH18" s="154">
        <f t="shared" si="173"/>
        <v>0</v>
      </c>
      <c r="CI18" s="154">
        <f t="shared" si="174"/>
        <v>0</v>
      </c>
      <c r="CJ18" s="10"/>
      <c r="CK18" s="152">
        <f>SUMIF('Rekapitulasi Maret'!$BP$194:$BP$375,APS!$B18,'Rekapitulasi Maret'!$BQ$194:$BQ$375)+SUMIF('Rekapitulasi Maret'!$BP$194:$BP$375,APS!$B18,'Rekapitulasi Maret'!$BT$194:$BT$375)</f>
        <v>0</v>
      </c>
      <c r="CL18" s="152">
        <f>SUMIF('Rekapitulasi Maret'!$BP$194:$BP$375,APS!$B18,'Rekapitulasi Maret'!$BR$194:$BR$375)</f>
        <v>0</v>
      </c>
      <c r="CM18" s="152">
        <f>SUMIF('Rekapitulasi Maret'!$BP$194:$BP$375,APS!$B18,'Rekapitulasi Maret'!$BU$194:$BU$375)</f>
        <v>0</v>
      </c>
      <c r="CN18" s="154">
        <f t="shared" si="175"/>
        <v>0</v>
      </c>
      <c r="CO18" s="154">
        <f t="shared" si="176"/>
        <v>0</v>
      </c>
      <c r="CP18" s="76">
        <f t="shared" si="240"/>
        <v>0</v>
      </c>
      <c r="CQ18" s="76">
        <f t="shared" si="241"/>
        <v>0</v>
      </c>
      <c r="CR18" s="76">
        <f t="shared" si="242"/>
        <v>0</v>
      </c>
      <c r="CS18" s="76">
        <f t="shared" si="243"/>
        <v>0</v>
      </c>
      <c r="CT18" s="76">
        <f t="shared" si="244"/>
        <v>0</v>
      </c>
      <c r="CU18" s="76">
        <f t="shared" si="245"/>
        <v>0</v>
      </c>
      <c r="CV18" s="154">
        <f t="shared" si="246"/>
        <v>0</v>
      </c>
      <c r="CW18" s="10"/>
      <c r="CX18" s="10"/>
      <c r="CY18" s="152">
        <f>SUMIF('Rekapitulasi Maret'!$D$391:$D$568,APS!$B18,'Rekapitulasi Maret'!$E$391:$E$568)+SUMIF('Rekapitulasi Maret'!$D$391:$D$568,APS!$B18,'Rekapitulasi Maret'!$J$391:$J$568)</f>
        <v>0</v>
      </c>
      <c r="CZ18" s="152">
        <f>SUMIF('Rekapitulasi Maret'!$D$391:$D$568,APS!$B18,'Rekapitulasi Maret'!$F$391:$F$568)</f>
        <v>0</v>
      </c>
      <c r="DA18" s="152">
        <f>SUMIF('Rekapitulasi Maret'!$D$391:$D$568,APS!$B18,'Rekapitulasi Maret'!$K$391:$K$568)</f>
        <v>0</v>
      </c>
      <c r="DB18" s="154">
        <f t="shared" si="184"/>
        <v>0</v>
      </c>
      <c r="DC18" s="154">
        <f t="shared" si="185"/>
        <v>0</v>
      </c>
      <c r="DD18" s="10"/>
      <c r="DE18" s="152">
        <f>SUMIF('Rekapitulasi Maret'!$U$391:$U$568,APS!$B18,'Rekapitulasi Maret'!$V$391:$V$568)+SUMIF('Rekapitulasi Maret'!$U$391:$U$568,APS!$B18,'Rekapitulasi Maret'!$AA$391:$AA$568)</f>
        <v>0</v>
      </c>
      <c r="DF18" s="152">
        <f>SUMIF('Rekapitulasi Maret'!$U$391:$U$568,APS!$B18,'Rekapitulasi Maret'!$W$391:$W$568)</f>
        <v>0</v>
      </c>
      <c r="DG18" s="152">
        <f>SUMIF('Rekapitulasi Maret'!$U$391:$U$568,APS!$B18,'Rekapitulasi Maret'!$AB$391:$AB$568)</f>
        <v>0</v>
      </c>
      <c r="DH18" s="154">
        <f t="shared" si="186"/>
        <v>0</v>
      </c>
      <c r="DI18" s="154">
        <f t="shared" si="187"/>
        <v>0</v>
      </c>
      <c r="DJ18" s="10"/>
      <c r="DK18" s="152">
        <f>SUMIF('Rekapitulasi Maret'!$AL$391:$AL$568,APS!$B18,'Rekapitulasi Maret'!$AM$391:$AM$568)+SUMIF('Rekapitulasi Maret'!$AL$391:$AL$568,APS!$B18,'Rekapitulasi Maret'!$AP$391:$AP$568)</f>
        <v>0</v>
      </c>
      <c r="DL18" s="152">
        <f>SUMIF('Rekapitulasi Maret'!$AL$391:$AL$568,APS!$B18,'Rekapitulasi Maret'!$AN$391:$AN$568)</f>
        <v>0</v>
      </c>
      <c r="DM18" s="152">
        <f>SUMIF('Rekapitulasi Maret'!$AL$391:$AL$568,APS!$B18,'Rekapitulasi Maret'!$AQ$391:$AQ$568)</f>
        <v>0</v>
      </c>
      <c r="DN18" s="154">
        <f t="shared" si="188"/>
        <v>0</v>
      </c>
      <c r="DO18" s="154">
        <f t="shared" si="189"/>
        <v>0</v>
      </c>
      <c r="DP18" s="10"/>
      <c r="DQ18" s="152">
        <f>SUMIF('Rekapitulasi Maret'!$BA$391:$BA$568,APS!$B18,'Rekapitulasi Maret'!$BB$391:$BB$568)+SUMIF('Rekapitulasi Maret'!$BA$391:$BA$568,APS!$B18,'Rekapitulasi Maret'!$BE$391:$BE$568)</f>
        <v>0</v>
      </c>
      <c r="DR18" s="152">
        <f>SUMIF('Rekapitulasi Maret'!$BA$391:$BA$568,APS!$B18,'Rekapitulasi Maret'!$BC$391:$BC$568)</f>
        <v>0</v>
      </c>
      <c r="DS18" s="152">
        <f>SUMIF('Rekapitulasi Maret'!$BA$391:$BA$568,APS!$B18,'Rekapitulasi Maret'!$BF$391:$BF$568)</f>
        <v>0</v>
      </c>
      <c r="DT18" s="154">
        <f t="shared" si="190"/>
        <v>0</v>
      </c>
      <c r="DU18" s="154">
        <f t="shared" si="191"/>
        <v>0</v>
      </c>
      <c r="DV18" s="10"/>
      <c r="DW18" s="152">
        <f>SUMIF('Rekapitulasi Maret'!$BP$391:$BP$568,APS!$B18,'Rekapitulasi Maret'!$BQ$391:$BQ$568)+SUMIF('Rekapitulasi Maret'!$BP$391:$BP$568,APS!$B18,'Rekapitulasi Maret'!$BT$391:$BT$568)</f>
        <v>0</v>
      </c>
      <c r="DX18" s="152">
        <f>SUMIF('Rekapitulasi Maret'!$BP$391:$BP$568,APS!$B18,'Rekapitulasi Maret'!$BR$391:$BR$568)</f>
        <v>0</v>
      </c>
      <c r="DY18" s="152">
        <f>SUMIF('Rekapitulasi Maret'!$BP$391:$BP$568,APS!$B18,'Rekapitulasi Maret'!$BU$391:$BU$568)</f>
        <v>0</v>
      </c>
      <c r="DZ18" s="154">
        <f t="shared" si="192"/>
        <v>0</v>
      </c>
      <c r="EA18" s="154">
        <f t="shared" si="193"/>
        <v>0</v>
      </c>
      <c r="EB18" s="10"/>
      <c r="EC18" s="152">
        <f>SUMIF('Rekapitulasi Maret'!$CE$391:$CE$568,APS!$B18,'Rekapitulasi Maret'!$CF$391:$CF$568)+SUMIF('Rekapitulasi Maret'!$CE$391:$CE$568,APS!$B18,'Rekapitulasi Maret'!$CI$391:$CI$568)</f>
        <v>0</v>
      </c>
      <c r="ED18" s="152">
        <f>SUMIF('Rekapitulasi Maret'!$CE$391:$CE$568,APS!$B18,'Rekapitulasi Maret'!$CG$391:$CG$568)</f>
        <v>0</v>
      </c>
      <c r="EE18" s="152">
        <f>SUMIF('Rekapitulasi Maret'!$CE$391:$CE$568,APS!$B18,'Rekapitulasi Maret'!$CJ$391:$CJ$568)</f>
        <v>0</v>
      </c>
      <c r="EF18" s="154">
        <f t="shared" si="194"/>
        <v>0</v>
      </c>
      <c r="EG18" s="154">
        <f t="shared" si="195"/>
        <v>0</v>
      </c>
      <c r="EH18" s="76">
        <f t="shared" si="247"/>
        <v>0</v>
      </c>
      <c r="EI18" s="76">
        <f t="shared" si="248"/>
        <v>0</v>
      </c>
      <c r="EJ18" s="76">
        <f t="shared" si="249"/>
        <v>0</v>
      </c>
      <c r="EK18" s="76">
        <f t="shared" si="250"/>
        <v>0</v>
      </c>
      <c r="EL18" s="76">
        <f t="shared" si="251"/>
        <v>0</v>
      </c>
      <c r="EM18" s="76">
        <f t="shared" si="252"/>
        <v>0</v>
      </c>
      <c r="EN18" s="154">
        <f t="shared" si="253"/>
        <v>0</v>
      </c>
      <c r="EO18" s="10"/>
      <c r="EP18" s="10"/>
      <c r="EQ18" s="152">
        <f>SUMIF('Rekapitulasi Maret'!$D$587:$D$768,APS!$B18,'Rekapitulasi Maret'!$E$587:$E$768)+SUMIF('Rekapitulasi Maret'!$D$587:$D$768,APS!$B18,'Rekapitulasi Maret'!$G$587:$G$768)</f>
        <v>0</v>
      </c>
      <c r="ER18" s="152">
        <f>SUMIF('Rekapitulasi Maret'!$D$587:$D$768,APS!$B18,'Rekapitulasi Maret'!$F$587:$F$768)+SUMIF('Rekapitulasi Maret'!$D$587:$D$768,APS!$B18,'Rekapitulasi Maret'!$H$587:$H$768)</f>
        <v>0</v>
      </c>
      <c r="ES18" s="10"/>
      <c r="ET18" s="154">
        <f t="shared" si="203"/>
        <v>0</v>
      </c>
      <c r="EU18" s="154">
        <f t="shared" si="204"/>
        <v>0</v>
      </c>
      <c r="EV18" s="10"/>
      <c r="EW18" s="152">
        <f>SUMIF('Rekapitulasi Maret'!$U$587:$U$768,APS!$B18,'Rekapitulasi Maret'!$V$587:$V$768)+SUMIF('Rekapitulasi Maret'!$U$587:$U$768,APS!$B18,'Rekapitulasi Maret'!$X$587:$X$768)</f>
        <v>0</v>
      </c>
      <c r="EX18" s="152">
        <f>SUMIF('Rekapitulasi Maret'!$U$587:$U$768,APS!$B18,'Rekapitulasi Maret'!$W$587:$W$768)+SUMIF('Rekapitulasi Maret'!$U$587:$U$768,APS!$B18,'Rekapitulasi Maret'!$Y$587:$Y$768)</f>
        <v>0</v>
      </c>
      <c r="EY18" s="10"/>
      <c r="EZ18" s="154">
        <f t="shared" si="205"/>
        <v>0</v>
      </c>
      <c r="FA18" s="154">
        <f t="shared" si="206"/>
        <v>0</v>
      </c>
      <c r="FB18" s="10"/>
      <c r="FC18" s="152">
        <f>SUMIF('Rekapitulasi Maret'!$AL$587:$AL$768,APS!$B18,'Rekapitulasi Maret'!$AM$587:$AM$768)+SUMIF('Rekapitulasi Maret'!$AL$587:$AL$768,APS!$B18,'Rekapitulasi Maret'!$AP$587:$AP$768)</f>
        <v>0</v>
      </c>
      <c r="FD18" s="152">
        <f>SUMIF('Rekapitulasi Maret'!$AL$587:$AL$768,APS!$B18,'Rekapitulasi Maret'!$AN$587:$AN$768)</f>
        <v>0</v>
      </c>
      <c r="FE18" s="10"/>
      <c r="FF18" s="154">
        <f t="shared" si="207"/>
        <v>0</v>
      </c>
      <c r="FG18" s="154">
        <f t="shared" si="208"/>
        <v>0</v>
      </c>
      <c r="FH18" s="10"/>
      <c r="FI18" s="152">
        <f>SUMIF('Rekapitulasi Maret'!$BA$587:$BA$768,APS!$B18,'Rekapitulasi Maret'!$BB$587:$BB$768)+SUMIF('Rekapitulasi Maret'!$BA$587:$BA$768,APS!$B18,'Rekapitulasi Maret'!$BE$587:$BE$768)</f>
        <v>0</v>
      </c>
      <c r="FJ18" s="152">
        <f>SUMIF('Rekapitulasi Maret'!$BA$587:$BA$768,APS!$B18,'Rekapitulasi Maret'!$BC$587:$BC$768)+SUMIF('Rekapitulasi Maret'!$BA$587:$BA$768,APS!$B18,'Rekapitulasi Maret'!$BF$587:$BF$768)</f>
        <v>0</v>
      </c>
      <c r="FK18" s="10"/>
      <c r="FL18" s="154">
        <f t="shared" si="209"/>
        <v>0</v>
      </c>
      <c r="FM18" s="154">
        <f t="shared" si="210"/>
        <v>0</v>
      </c>
      <c r="FN18" s="10"/>
      <c r="FO18" s="152">
        <f>SUMIF('Rekapitulasi Maret'!$BP$587:$BP$768,APS!$B18,'Rekapitulasi Maret'!$BQ$587:$BQ$768)+SUMIF('Rekapitulasi Maret'!$BP$587:$BP$768,APS!$B18,'Rekapitulasi Maret'!$BT$587:$BT$768)</f>
        <v>0</v>
      </c>
      <c r="FP18" s="152">
        <f>SUMIF('Rekapitulasi Maret'!$BP$587:$BP$768,APS!$B18,'Rekapitulasi Maret'!$BR$587:$BR$768)</f>
        <v>0</v>
      </c>
      <c r="FQ18" s="10"/>
      <c r="FR18" s="154">
        <f t="shared" si="211"/>
        <v>0</v>
      </c>
      <c r="FS18" s="154">
        <f t="shared" si="212"/>
        <v>0</v>
      </c>
      <c r="FT18" s="10"/>
      <c r="FU18" s="152">
        <f>SUMIF('Rekapitulasi Maret'!$CE$587:$CE$768,APS!$B18,'Rekapitulasi Maret'!$CI$587:$CI$768)</f>
        <v>0</v>
      </c>
      <c r="FV18" s="10"/>
      <c r="FW18" s="152">
        <f>SUMIF('Rekapitulasi Maret'!$CE$587:$CE$768,APS!$B18,'Rekapitulasi Maret'!$CJ$587:$CJ$768)</f>
        <v>0</v>
      </c>
      <c r="FX18" s="154">
        <f t="shared" si="140"/>
        <v>0</v>
      </c>
      <c r="FY18" s="154">
        <f t="shared" si="141"/>
        <v>0</v>
      </c>
      <c r="FZ18" s="10"/>
      <c r="GA18" s="152">
        <f>SUMIF('Rekapitulasi Maret'!$D$785:$D$963,APS!$B18,'Rekapitulasi Maret'!$E$785:$E$963)+SUMIF('Rekapitulasi Maret'!$D$785:$D$963,APS!$B18,'Rekapitulasi Maret'!$J$785:$J$963)</f>
        <v>0</v>
      </c>
      <c r="GB18" s="152">
        <f>SUMIF('Rekapitulasi Maret'!$D$785:$D$963,APS!$B18,'Rekapitulasi Maret'!$F$785:$F$963)</f>
        <v>0</v>
      </c>
      <c r="GC18" s="152">
        <f>SUMIF('Rekapitulasi Maret'!$D$785:$D$963,APS!$B18,'Rekapitulasi Maret'!$K$785:$K$963)</f>
        <v>0</v>
      </c>
      <c r="GD18" s="154">
        <f t="shared" si="213"/>
        <v>0</v>
      </c>
      <c r="GE18" s="154">
        <f t="shared" si="214"/>
        <v>0</v>
      </c>
      <c r="GF18" s="10"/>
      <c r="GG18" s="152">
        <f>SUMIF('Rekapitulasi Maret'!$U$785:$U$963,APS!$B18,'Rekapitulasi Maret'!$V$785:$V$963)+SUMIF('Rekapitulasi Maret'!$U$785:$U$963,APS!$B18,'Rekapitulasi Maret'!$AA$785:$AA$963)</f>
        <v>0</v>
      </c>
      <c r="GH18" s="152">
        <f>SUMIF('Rekapitulasi Maret'!$U$785:$U$963,APS!$B18,'Rekapitulasi Maret'!$W$785:$W$963)</f>
        <v>0</v>
      </c>
      <c r="GI18" s="152">
        <f>SUMIF('Rekapitulasi Maret'!$U$785:$U$963,APS!$B18,'Rekapitulasi Maret'!$AB$785:$AB$963)</f>
        <v>0</v>
      </c>
      <c r="GJ18" s="154">
        <f t="shared" si="215"/>
        <v>0</v>
      </c>
      <c r="GK18" s="154">
        <f t="shared" si="216"/>
        <v>0</v>
      </c>
      <c r="GL18" s="10"/>
      <c r="GM18" s="152">
        <f>SUMIF('Rekapitulasi Maret'!$AL$785:$AL$963,APS!$B18,'Rekapitulasi Maret'!$AM$785:$AM$963)+SUMIF('Rekapitulasi Maret'!$AL$785:$AL$963,APS!$B18,'Rekapitulasi Maret'!$AP$785:$AP$963)</f>
        <v>0</v>
      </c>
      <c r="GN18" s="152">
        <f>SUMIF('Rekapitulasi Maret'!$AL$785:$AL$963,APS!$B18,'Rekapitulasi Maret'!$AN$785:$AN$963)</f>
        <v>0</v>
      </c>
      <c r="GO18" s="152">
        <f>SUMIF('Rekapitulasi Maret'!$AL$785:$AL$963,APS!$B18,'Rekapitulasi Maret'!$AQ$785:$AQ$963)</f>
        <v>0</v>
      </c>
      <c r="GP18" s="154">
        <f t="shared" si="217"/>
        <v>0</v>
      </c>
      <c r="GQ18" s="154">
        <f t="shared" si="218"/>
        <v>0</v>
      </c>
      <c r="GR18" s="76">
        <f t="shared" si="219"/>
        <v>0</v>
      </c>
      <c r="GS18" s="76">
        <f t="shared" si="220"/>
        <v>0</v>
      </c>
      <c r="GT18" s="76">
        <f t="shared" si="221"/>
        <v>0</v>
      </c>
      <c r="GU18" s="76">
        <f t="shared" si="222"/>
        <v>0</v>
      </c>
      <c r="GV18" s="157">
        <f t="shared" si="223"/>
        <v>0</v>
      </c>
      <c r="GW18" s="157">
        <f t="shared" si="224"/>
        <v>0</v>
      </c>
      <c r="GX18" s="158">
        <f t="shared" si="225"/>
        <v>0</v>
      </c>
      <c r="GY18" s="157">
        <f t="shared" si="254"/>
        <v>0</v>
      </c>
      <c r="GZ18" s="157">
        <f t="shared" si="255"/>
        <v>0</v>
      </c>
      <c r="HA18" s="157">
        <f t="shared" si="256"/>
        <v>0</v>
      </c>
      <c r="HB18" s="157">
        <f t="shared" si="257"/>
        <v>0</v>
      </c>
      <c r="HC18" s="157">
        <f t="shared" si="258"/>
        <v>0</v>
      </c>
      <c r="HD18" s="157">
        <f t="shared" si="259"/>
        <v>0</v>
      </c>
      <c r="HE18" s="158">
        <f t="shared" si="232"/>
        <v>0</v>
      </c>
      <c r="HF18" s="21"/>
      <c r="HG18" s="16" t="s">
        <v>956</v>
      </c>
      <c r="HH18" s="88"/>
    </row>
    <row r="19" spans="1:216" ht="15.75">
      <c r="A19" s="16" t="s">
        <v>21</v>
      </c>
      <c r="B19" s="16" t="s">
        <v>22</v>
      </c>
      <c r="C19" s="16" t="s">
        <v>1</v>
      </c>
      <c r="D19" s="16" t="s">
        <v>600</v>
      </c>
      <c r="E19" s="16" t="s">
        <v>598</v>
      </c>
      <c r="F19" s="17">
        <f>1500+200</f>
        <v>1700</v>
      </c>
      <c r="G19" s="17">
        <v>0</v>
      </c>
      <c r="H19" s="17">
        <v>0</v>
      </c>
      <c r="I19" s="18">
        <v>0</v>
      </c>
      <c r="J19" s="17">
        <v>0</v>
      </c>
      <c r="K19" s="19">
        <f t="shared" si="130"/>
        <v>1700</v>
      </c>
      <c r="L19" s="19">
        <f t="shared" si="131"/>
        <v>1700</v>
      </c>
      <c r="M19" s="20">
        <v>1200</v>
      </c>
      <c r="N19" s="20">
        <f t="shared" si="132"/>
        <v>1200</v>
      </c>
      <c r="O19" s="20"/>
      <c r="P19" s="75">
        <f t="shared" si="260"/>
        <v>0</v>
      </c>
      <c r="Q19" s="74">
        <f t="shared" si="133"/>
        <v>1200</v>
      </c>
      <c r="R19" s="22">
        <f>+S19+BK19+CW19+EO19</f>
        <v>1200</v>
      </c>
      <c r="S19" s="10">
        <v>300</v>
      </c>
      <c r="T19" s="10">
        <v>300</v>
      </c>
      <c r="U19" s="152">
        <f>SUMIF('Rekapitulasi Maret'!$D$9:$D$173,APS!$B19,'Rekapitulasi Maret'!$E$9:$E$173)</f>
        <v>0</v>
      </c>
      <c r="V19" s="152">
        <f>SUMIF('Rekapitulasi Maret'!$D$9:$D$173,APS!$B19,'Rekapitulasi Maret'!$F$9:$F$173)</f>
        <v>0</v>
      </c>
      <c r="W19" s="10"/>
      <c r="X19" s="154">
        <f t="shared" si="148"/>
        <v>0</v>
      </c>
      <c r="Y19" s="154">
        <f t="shared" si="149"/>
        <v>0</v>
      </c>
      <c r="Z19" s="10">
        <v>300</v>
      </c>
      <c r="AA19" s="152">
        <f>SUMIF('Rekapitulasi Maret'!$U$9:$U$173,APS!$B19,'Rekapitulasi Maret'!$V$9:$V$173)</f>
        <v>0</v>
      </c>
      <c r="AB19" s="152">
        <f>SUMIF('Rekapitulasi Maret'!$U$9:$U$173,APS!$B19,'Rekapitulasi Maret'!$W$9:$W$173)</f>
        <v>100</v>
      </c>
      <c r="AC19" s="152"/>
      <c r="AD19" s="154">
        <f t="shared" si="150"/>
        <v>33.333333333333329</v>
      </c>
      <c r="AE19" s="154">
        <f t="shared" si="151"/>
        <v>0</v>
      </c>
      <c r="AF19" s="10">
        <v>100</v>
      </c>
      <c r="AG19" s="152">
        <f>SUMIF('Rekapitulasi Maret'!$AL$9:$AL$173,APS!$B19,'Rekapitulasi Maret'!$AM$9:$AM$173)</f>
        <v>100</v>
      </c>
      <c r="AH19" s="152">
        <f>SUMIF('Rekapitulasi Maret'!$AL$9:$AL$173,APS!$B19,'Rekapitulasi Maret'!$AN$9:$AN$173)</f>
        <v>225</v>
      </c>
      <c r="AI19" s="152">
        <f>SUMIF('Rekapitulasi Maret'!$AL$9:$AL$173,APS!$B19,'Rekapitulasi Maret'!$AQ$9:$AQ$173)</f>
        <v>0</v>
      </c>
      <c r="AJ19" s="154">
        <f t="shared" si="152"/>
        <v>225</v>
      </c>
      <c r="AK19" s="154">
        <f t="shared" si="153"/>
        <v>225</v>
      </c>
      <c r="AL19" s="10">
        <v>350</v>
      </c>
      <c r="AM19" s="152">
        <f>SUMIF('Rekapitulasi Maret'!$BA$9:$BA$173,APS!$B19,'Rekapitulasi Maret'!$BB$9:$BB$173)</f>
        <v>100</v>
      </c>
      <c r="AN19" s="152">
        <f>SUMIF('Rekapitulasi Maret'!$BA$9:$BA$173,APS!$B19,'Rekapitulasi Maret'!$BC$9:$BC$173)</f>
        <v>200</v>
      </c>
      <c r="AO19" s="10"/>
      <c r="AP19" s="154">
        <f t="shared" si="154"/>
        <v>57.142857142857139</v>
      </c>
      <c r="AQ19" s="154">
        <f t="shared" si="155"/>
        <v>200</v>
      </c>
      <c r="AR19" s="10">
        <v>150</v>
      </c>
      <c r="AS19" s="152">
        <f>SUMIF('Rekapitulasi Maret'!$BP$9:$BP$173,APS!$B19,'Rekapitulasi Maret'!$BQ$9:$BQ$173)</f>
        <v>350</v>
      </c>
      <c r="AT19" s="152">
        <f>SUMIF('Rekapitulasi Maret'!$BP$9:$BP$173,APS!$B19,'Rekapitulasi Maret'!$BR$9:$BR$173)</f>
        <v>60</v>
      </c>
      <c r="AU19" s="10"/>
      <c r="AV19" s="154">
        <f t="shared" si="156"/>
        <v>40</v>
      </c>
      <c r="AW19" s="154">
        <f t="shared" si="157"/>
        <v>17.142857142857142</v>
      </c>
      <c r="AX19" s="10"/>
      <c r="AY19" s="152">
        <f>SUMIF('Rekapitulasi Maret'!$CE$9:$CE$173,APS!$B19,'Rekapitulasi Maret'!$CI$9:$CI$173)</f>
        <v>0</v>
      </c>
      <c r="AZ19" s="10"/>
      <c r="BA19" s="152">
        <f>SUMIF('Rekapitulasi Maret'!$CE$9:$CE$173,APS!$B19,'Rekapitulasi Maret'!$CJ$9:$CJ$173)</f>
        <v>0</v>
      </c>
      <c r="BB19" s="154">
        <f t="shared" si="158"/>
        <v>0</v>
      </c>
      <c r="BC19" s="154">
        <f t="shared" si="159"/>
        <v>0</v>
      </c>
      <c r="BD19" s="76">
        <f t="shared" si="233"/>
        <v>1200</v>
      </c>
      <c r="BE19" s="76">
        <f t="shared" si="234"/>
        <v>550</v>
      </c>
      <c r="BF19" s="76">
        <f t="shared" si="235"/>
        <v>585</v>
      </c>
      <c r="BG19" s="76">
        <f t="shared" si="236"/>
        <v>0</v>
      </c>
      <c r="BH19" s="76">
        <f t="shared" si="237"/>
        <v>585</v>
      </c>
      <c r="BI19" s="76">
        <f t="shared" si="238"/>
        <v>-615</v>
      </c>
      <c r="BJ19" s="154">
        <f t="shared" si="239"/>
        <v>48.75</v>
      </c>
      <c r="BK19" s="10">
        <v>300</v>
      </c>
      <c r="BL19" s="10"/>
      <c r="BM19" s="152">
        <f>SUMIF('Rekapitulasi Maret'!$D$194:$D$375,APS!$B19,'Rekapitulasi Maret'!$E$194:$E$375)+SUMIF('Rekapitulasi Maret'!$D$194:$D$375,APS!$B19,'Rekapitulasi Maret'!$J$194:$J$375)</f>
        <v>150</v>
      </c>
      <c r="BN19" s="152">
        <f>SUMIF('Rekapitulasi Maret'!$D$194:$D$375,APS!$B19,'Rekapitulasi Maret'!$F$194:$F$375)</f>
        <v>240</v>
      </c>
      <c r="BO19" s="152">
        <f>SUMIF('Rekapitulasi Maret'!$D$194:$D$375,APS!$B19,'Rekapitulasi Maret'!$K$194:$K$375)</f>
        <v>0</v>
      </c>
      <c r="BP19" s="154">
        <f t="shared" si="167"/>
        <v>0</v>
      </c>
      <c r="BQ19" s="154">
        <f t="shared" si="168"/>
        <v>160</v>
      </c>
      <c r="BR19" s="10"/>
      <c r="BS19" s="152">
        <f>SUMIF('Rekapitulasi Maret'!$U$194:$U$375,APS!$B19,'Rekapitulasi Maret'!$V$194:$V$375)+SUMIF('Rekapitulasi Maret'!$U$194:$U$375,APS!$B19,'Rekapitulasi Maret'!$AA$194:$AA$375)</f>
        <v>0</v>
      </c>
      <c r="BT19" s="152">
        <f>SUMIF('Rekapitulasi Maret'!$U$194:$U$375,APS!$B19,'Rekapitulasi Maret'!$W$194:$W$375)</f>
        <v>0</v>
      </c>
      <c r="BU19" s="152">
        <f>SUMIF('Rekapitulasi Maret'!$U$194:$U$375,APS!$B19,'Rekapitulasi Maret'!$AB$194:$AB$375)</f>
        <v>0</v>
      </c>
      <c r="BV19" s="154">
        <f t="shared" si="169"/>
        <v>0</v>
      </c>
      <c r="BW19" s="154">
        <f t="shared" si="170"/>
        <v>0</v>
      </c>
      <c r="BX19" s="10"/>
      <c r="BY19" s="152">
        <f>SUMIF('Rekapitulasi Maret'!$AL$194:$AL$375,APS!$B19,'Rekapitulasi Maret'!$AM$194:$AM$375)+SUMIF('Rekapitulasi Maret'!$AL$194:$AL$375,APS!$B19,'Rekapitulasi Maret'!$AP$194:$AP$375)</f>
        <v>200</v>
      </c>
      <c r="BZ19" s="152">
        <f>SUMIF('Rekapitulasi Maret'!$AL$194:$AL$375,APS!$B19,'Rekapitulasi Maret'!$AN$194:$AN$375)</f>
        <v>270</v>
      </c>
      <c r="CA19" s="152">
        <f>SUMIF('Rekapitulasi Maret'!$AL$194:$AL$375,APS!$B19,'Rekapitulasi Maret'!$AQ$194:$AQ$375)</f>
        <v>0</v>
      </c>
      <c r="CB19" s="154">
        <f t="shared" ref="CB19:CB85" si="261">IF(BX19=0,0,((BZ19+CA19)/BX19)*100)</f>
        <v>0</v>
      </c>
      <c r="CC19" s="154">
        <f t="shared" ref="CC19:CC85" si="262">IF(BY19=0,0,((BZ19+CA19)/BY19)*100)</f>
        <v>135</v>
      </c>
      <c r="CD19" s="10"/>
      <c r="CE19" s="152">
        <f>SUMIF('Rekapitulasi Maret'!$BA$194:$BA$375,APS!$B19,'Rekapitulasi Maret'!$BB$194:$BB$375)+SUMIF('Rekapitulasi Maret'!$BA$194:$BA$375,APS!$B19,'Rekapitulasi Maret'!$BE$194:$BE$375)</f>
        <v>150</v>
      </c>
      <c r="CF19" s="152">
        <f>SUMIF('Rekapitulasi Maret'!$BA$194:$BA$375,APS!$B19,'Rekapitulasi Maret'!$BC$194:$BC$375)</f>
        <v>150</v>
      </c>
      <c r="CG19" s="10"/>
      <c r="CH19" s="154">
        <f t="shared" si="173"/>
        <v>0</v>
      </c>
      <c r="CI19" s="154">
        <f t="shared" si="174"/>
        <v>100</v>
      </c>
      <c r="CJ19" s="10"/>
      <c r="CK19" s="152">
        <f>SUMIF('Rekapitulasi Maret'!$BP$194:$BP$375,APS!$B19,'Rekapitulasi Maret'!$BQ$194:$BQ$375)+SUMIF('Rekapitulasi Maret'!$BP$194:$BP$375,APS!$B19,'Rekapitulasi Maret'!$BT$194:$BT$375)</f>
        <v>0</v>
      </c>
      <c r="CL19" s="152">
        <f>SUMIF('Rekapitulasi Maret'!$BP$194:$BP$375,APS!$B19,'Rekapitulasi Maret'!$BR$194:$BR$375)</f>
        <v>0</v>
      </c>
      <c r="CM19" s="152">
        <f>SUMIF('Rekapitulasi Maret'!$BP$194:$BP$375,APS!$B19,'Rekapitulasi Maret'!$BU$194:$BU$375)</f>
        <v>0</v>
      </c>
      <c r="CN19" s="154">
        <f t="shared" si="175"/>
        <v>0</v>
      </c>
      <c r="CO19" s="154">
        <f t="shared" si="176"/>
        <v>0</v>
      </c>
      <c r="CP19" s="76">
        <f t="shared" si="240"/>
        <v>0</v>
      </c>
      <c r="CQ19" s="76">
        <f t="shared" si="241"/>
        <v>500</v>
      </c>
      <c r="CR19" s="76">
        <f t="shared" si="242"/>
        <v>660</v>
      </c>
      <c r="CS19" s="76">
        <f t="shared" si="243"/>
        <v>0</v>
      </c>
      <c r="CT19" s="76">
        <f t="shared" si="244"/>
        <v>660</v>
      </c>
      <c r="CU19" s="76">
        <f t="shared" si="245"/>
        <v>660</v>
      </c>
      <c r="CV19" s="154">
        <f t="shared" si="246"/>
        <v>0</v>
      </c>
      <c r="CW19" s="10">
        <v>300</v>
      </c>
      <c r="CX19" s="10"/>
      <c r="CY19" s="152">
        <f>SUMIF('Rekapitulasi Maret'!$D$391:$D$568,APS!$B19,'Rekapitulasi Maret'!$E$391:$E$568)+SUMIF('Rekapitulasi Maret'!$D$391:$D$568,APS!$B19,'Rekapitulasi Maret'!$J$391:$J$568)</f>
        <v>0</v>
      </c>
      <c r="CZ19" s="152">
        <f>SUMIF('Rekapitulasi Maret'!$D$391:$D$568,APS!$B19,'Rekapitulasi Maret'!$F$391:$F$568)</f>
        <v>20</v>
      </c>
      <c r="DA19" s="152">
        <f>SUMIF('Rekapitulasi Maret'!$D$391:$D$568,APS!$B19,'Rekapitulasi Maret'!$K$391:$K$568)</f>
        <v>0</v>
      </c>
      <c r="DB19" s="154">
        <f t="shared" si="184"/>
        <v>0</v>
      </c>
      <c r="DC19" s="154">
        <f t="shared" si="185"/>
        <v>0</v>
      </c>
      <c r="DD19" s="10"/>
      <c r="DE19" s="152">
        <f>SUMIF('Rekapitulasi Maret'!$U$391:$U$568,APS!$B19,'Rekapitulasi Maret'!$V$391:$V$568)+SUMIF('Rekapitulasi Maret'!$U$391:$U$568,APS!$B19,'Rekapitulasi Maret'!$AA$391:$AA$568)</f>
        <v>0</v>
      </c>
      <c r="DF19" s="152">
        <f>SUMIF('Rekapitulasi Maret'!$U$391:$U$568,APS!$B19,'Rekapitulasi Maret'!$W$391:$W$568)</f>
        <v>0</v>
      </c>
      <c r="DG19" s="152">
        <f>SUMIF('Rekapitulasi Maret'!$U$391:$U$568,APS!$B19,'Rekapitulasi Maret'!$AB$391:$AB$568)</f>
        <v>0</v>
      </c>
      <c r="DH19" s="154">
        <f t="shared" si="186"/>
        <v>0</v>
      </c>
      <c r="DI19" s="154">
        <f t="shared" si="187"/>
        <v>0</v>
      </c>
      <c r="DJ19" s="10"/>
      <c r="DK19" s="152">
        <f>SUMIF('Rekapitulasi Maret'!$AL$391:$AL$568,APS!$B19,'Rekapitulasi Maret'!$AM$391:$AM$568)+SUMIF('Rekapitulasi Maret'!$AL$391:$AL$568,APS!$B19,'Rekapitulasi Maret'!$AP$391:$AP$568)</f>
        <v>0</v>
      </c>
      <c r="DL19" s="152">
        <f>SUMIF('Rekapitulasi Maret'!$AL$391:$AL$568,APS!$B19,'Rekapitulasi Maret'!$AN$391:$AN$568)</f>
        <v>0</v>
      </c>
      <c r="DM19" s="152">
        <f>SUMIF('Rekapitulasi Maret'!$AL$391:$AL$568,APS!$B19,'Rekapitulasi Maret'!$AQ$391:$AQ$568)</f>
        <v>0</v>
      </c>
      <c r="DN19" s="154">
        <f t="shared" si="188"/>
        <v>0</v>
      </c>
      <c r="DO19" s="154">
        <f t="shared" si="189"/>
        <v>0</v>
      </c>
      <c r="DP19" s="10"/>
      <c r="DQ19" s="152">
        <f>SUMIF('Rekapitulasi Maret'!$BA$391:$BA$568,APS!$B19,'Rekapitulasi Maret'!$BB$391:$BB$568)+SUMIF('Rekapitulasi Maret'!$BA$391:$BA$568,APS!$B19,'Rekapitulasi Maret'!$BE$391:$BE$568)</f>
        <v>0</v>
      </c>
      <c r="DR19" s="152">
        <f>SUMIF('Rekapitulasi Maret'!$BA$391:$BA$568,APS!$B19,'Rekapitulasi Maret'!$BC$391:$BC$568)</f>
        <v>0</v>
      </c>
      <c r="DS19" s="152">
        <f>SUMIF('Rekapitulasi Maret'!$BA$391:$BA$568,APS!$B19,'Rekapitulasi Maret'!$BF$391:$BF$568)</f>
        <v>0</v>
      </c>
      <c r="DT19" s="154">
        <f t="shared" si="190"/>
        <v>0</v>
      </c>
      <c r="DU19" s="154">
        <f t="shared" si="191"/>
        <v>0</v>
      </c>
      <c r="DV19" s="10"/>
      <c r="DW19" s="152">
        <f>SUMIF('Rekapitulasi Maret'!$BP$391:$BP$568,APS!$B19,'Rekapitulasi Maret'!$BQ$391:$BQ$568)+SUMIF('Rekapitulasi Maret'!$BP$391:$BP$568,APS!$B19,'Rekapitulasi Maret'!$BT$391:$BT$568)</f>
        <v>0</v>
      </c>
      <c r="DX19" s="152">
        <f>SUMIF('Rekapitulasi Maret'!$BP$391:$BP$568,APS!$B19,'Rekapitulasi Maret'!$BR$391:$BR$568)</f>
        <v>0</v>
      </c>
      <c r="DY19" s="152">
        <f>SUMIF('Rekapitulasi Maret'!$BP$391:$BP$568,APS!$B19,'Rekapitulasi Maret'!$BU$391:$BU$568)</f>
        <v>0</v>
      </c>
      <c r="DZ19" s="154">
        <f t="shared" si="192"/>
        <v>0</v>
      </c>
      <c r="EA19" s="154">
        <f t="shared" si="193"/>
        <v>0</v>
      </c>
      <c r="EB19" s="10"/>
      <c r="EC19" s="152">
        <f>SUMIF('Rekapitulasi Maret'!$CE$391:$CE$568,APS!$B19,'Rekapitulasi Maret'!$CF$391:$CF$568)+SUMIF('Rekapitulasi Maret'!$CE$391:$CE$568,APS!$B19,'Rekapitulasi Maret'!$CI$391:$CI$568)</f>
        <v>0</v>
      </c>
      <c r="ED19" s="152">
        <f>SUMIF('Rekapitulasi Maret'!$CE$391:$CE$568,APS!$B19,'Rekapitulasi Maret'!$CG$391:$CG$568)</f>
        <v>0</v>
      </c>
      <c r="EE19" s="152">
        <f>SUMIF('Rekapitulasi Maret'!$CE$391:$CE$568,APS!$B19,'Rekapitulasi Maret'!$CJ$391:$CJ$568)</f>
        <v>0</v>
      </c>
      <c r="EF19" s="154">
        <f t="shared" si="194"/>
        <v>0</v>
      </c>
      <c r="EG19" s="154">
        <f t="shared" si="195"/>
        <v>0</v>
      </c>
      <c r="EH19" s="76">
        <f t="shared" si="247"/>
        <v>0</v>
      </c>
      <c r="EI19" s="76">
        <f t="shared" si="248"/>
        <v>0</v>
      </c>
      <c r="EJ19" s="76">
        <f t="shared" si="249"/>
        <v>20</v>
      </c>
      <c r="EK19" s="76">
        <f t="shared" si="250"/>
        <v>0</v>
      </c>
      <c r="EL19" s="76">
        <f t="shared" si="251"/>
        <v>20</v>
      </c>
      <c r="EM19" s="76">
        <f t="shared" si="252"/>
        <v>20</v>
      </c>
      <c r="EN19" s="154">
        <f t="shared" si="253"/>
        <v>0</v>
      </c>
      <c r="EO19" s="10">
        <v>300</v>
      </c>
      <c r="EP19" s="10"/>
      <c r="EQ19" s="152">
        <f>SUMIF('Rekapitulasi Maret'!$D$587:$D$768,APS!$B19,'Rekapitulasi Maret'!$E$587:$E$768)+SUMIF('Rekapitulasi Maret'!$D$587:$D$768,APS!$B19,'Rekapitulasi Maret'!$G$587:$G$768)</f>
        <v>0</v>
      </c>
      <c r="ER19" s="152">
        <f>SUMIF('Rekapitulasi Maret'!$D$587:$D$768,APS!$B19,'Rekapitulasi Maret'!$F$587:$F$768)+SUMIF('Rekapitulasi Maret'!$D$587:$D$768,APS!$B19,'Rekapitulasi Maret'!$H$587:$H$768)</f>
        <v>0</v>
      </c>
      <c r="ES19" s="10"/>
      <c r="ET19" s="154">
        <f t="shared" si="203"/>
        <v>0</v>
      </c>
      <c r="EU19" s="154">
        <f t="shared" si="204"/>
        <v>0</v>
      </c>
      <c r="EV19" s="10"/>
      <c r="EW19" s="152">
        <f>SUMIF('Rekapitulasi Maret'!$U$587:$U$768,APS!$B19,'Rekapitulasi Maret'!$V$587:$V$768)+SUMIF('Rekapitulasi Maret'!$U$587:$U$768,APS!$B19,'Rekapitulasi Maret'!$X$587:$X$768)</f>
        <v>0</v>
      </c>
      <c r="EX19" s="152">
        <f>SUMIF('Rekapitulasi Maret'!$U$587:$U$768,APS!$B19,'Rekapitulasi Maret'!$W$587:$W$768)+SUMIF('Rekapitulasi Maret'!$U$587:$U$768,APS!$B19,'Rekapitulasi Maret'!$Y$587:$Y$768)</f>
        <v>0</v>
      </c>
      <c r="EY19" s="10"/>
      <c r="EZ19" s="154">
        <f t="shared" si="205"/>
        <v>0</v>
      </c>
      <c r="FA19" s="154">
        <f t="shared" si="206"/>
        <v>0</v>
      </c>
      <c r="FB19" s="10"/>
      <c r="FC19" s="152">
        <f>SUMIF('Rekapitulasi Maret'!$AL$587:$AL$768,APS!$B19,'Rekapitulasi Maret'!$AM$587:$AM$768)+SUMIF('Rekapitulasi Maret'!$AL$587:$AL$768,APS!$B19,'Rekapitulasi Maret'!$AP$587:$AP$768)</f>
        <v>0</v>
      </c>
      <c r="FD19" s="152">
        <f>SUMIF('Rekapitulasi Maret'!$AL$587:$AL$768,APS!$B19,'Rekapitulasi Maret'!$AN$587:$AN$768)</f>
        <v>30</v>
      </c>
      <c r="FE19" s="10"/>
      <c r="FF19" s="154">
        <f t="shared" si="207"/>
        <v>0</v>
      </c>
      <c r="FG19" s="154">
        <f t="shared" si="208"/>
        <v>0</v>
      </c>
      <c r="FH19" s="10"/>
      <c r="FI19" s="152">
        <f>SUMIF('Rekapitulasi Maret'!$BA$587:$BA$768,APS!$B19,'Rekapitulasi Maret'!$BB$587:$BB$768)+SUMIF('Rekapitulasi Maret'!$BA$587:$BA$768,APS!$B19,'Rekapitulasi Maret'!$BE$587:$BE$768)</f>
        <v>0</v>
      </c>
      <c r="FJ19" s="152">
        <f>SUMIF('Rekapitulasi Maret'!$BA$587:$BA$768,APS!$B19,'Rekapitulasi Maret'!$BC$587:$BC$768)+SUMIF('Rekapitulasi Maret'!$BA$587:$BA$768,APS!$B19,'Rekapitulasi Maret'!$BF$587:$BF$768)</f>
        <v>0</v>
      </c>
      <c r="FK19" s="10"/>
      <c r="FL19" s="154">
        <f t="shared" si="209"/>
        <v>0</v>
      </c>
      <c r="FM19" s="154">
        <f t="shared" si="210"/>
        <v>0</v>
      </c>
      <c r="FN19" s="10"/>
      <c r="FO19" s="152">
        <f>SUMIF('Rekapitulasi Maret'!$BP$587:$BP$768,APS!$B19,'Rekapitulasi Maret'!$BQ$587:$BQ$768)+SUMIF('Rekapitulasi Maret'!$BP$587:$BP$768,APS!$B19,'Rekapitulasi Maret'!$BT$587:$BT$768)</f>
        <v>0</v>
      </c>
      <c r="FP19" s="152">
        <f>SUMIF('Rekapitulasi Maret'!$BP$587:$BP$768,APS!$B19,'Rekapitulasi Maret'!$BR$587:$BR$768)</f>
        <v>0</v>
      </c>
      <c r="FQ19" s="10"/>
      <c r="FR19" s="154">
        <f t="shared" si="211"/>
        <v>0</v>
      </c>
      <c r="FS19" s="154">
        <f t="shared" si="212"/>
        <v>0</v>
      </c>
      <c r="FT19" s="10"/>
      <c r="FU19" s="152">
        <f>SUMIF('Rekapitulasi Maret'!$CE$587:$CE$768,APS!$B19,'Rekapitulasi Maret'!$CI$587:$CI$768)</f>
        <v>0</v>
      </c>
      <c r="FV19" s="10"/>
      <c r="FW19" s="152">
        <f>SUMIF('Rekapitulasi Maret'!$CE$587:$CE$768,APS!$B19,'Rekapitulasi Maret'!$CJ$587:$CJ$768)</f>
        <v>0</v>
      </c>
      <c r="FX19" s="154">
        <f t="shared" si="140"/>
        <v>0</v>
      </c>
      <c r="FY19" s="154">
        <f t="shared" si="141"/>
        <v>0</v>
      </c>
      <c r="FZ19" s="10"/>
      <c r="GA19" s="152">
        <f>SUMIF('Rekapitulasi Maret'!$D$785:$D$963,APS!$B19,'Rekapitulasi Maret'!$E$785:$E$963)+SUMIF('Rekapitulasi Maret'!$D$785:$D$963,APS!$B19,'Rekapitulasi Maret'!$J$785:$J$963)</f>
        <v>200</v>
      </c>
      <c r="GB19" s="152">
        <f>SUMIF('Rekapitulasi Maret'!$D$785:$D$963,APS!$B19,'Rekapitulasi Maret'!$F$785:$F$963)</f>
        <v>190</v>
      </c>
      <c r="GC19" s="152">
        <f>SUMIF('Rekapitulasi Maret'!$D$785:$D$963,APS!$B19,'Rekapitulasi Maret'!$K$785:$K$963)</f>
        <v>0</v>
      </c>
      <c r="GD19" s="154">
        <f t="shared" si="213"/>
        <v>0</v>
      </c>
      <c r="GE19" s="154">
        <f t="shared" si="214"/>
        <v>95</v>
      </c>
      <c r="GF19" s="10"/>
      <c r="GG19" s="152">
        <f>SUMIF('Rekapitulasi Maret'!$U$785:$U$963,APS!$B19,'Rekapitulasi Maret'!$V$785:$V$963)+SUMIF('Rekapitulasi Maret'!$U$785:$U$963,APS!$B19,'Rekapitulasi Maret'!$AA$785:$AA$963)</f>
        <v>0</v>
      </c>
      <c r="GH19" s="152">
        <f>SUMIF('Rekapitulasi Maret'!$U$785:$U$963,APS!$B19,'Rekapitulasi Maret'!$W$785:$W$963)</f>
        <v>0</v>
      </c>
      <c r="GI19" s="152">
        <f>SUMIF('Rekapitulasi Maret'!$U$785:$U$963,APS!$B19,'Rekapitulasi Maret'!$AB$785:$AB$963)</f>
        <v>0</v>
      </c>
      <c r="GJ19" s="154">
        <f t="shared" si="215"/>
        <v>0</v>
      </c>
      <c r="GK19" s="154">
        <f t="shared" si="216"/>
        <v>0</v>
      </c>
      <c r="GL19" s="10"/>
      <c r="GM19" s="152">
        <f>SUMIF('Rekapitulasi Maret'!$AL$785:$AL$963,APS!$B19,'Rekapitulasi Maret'!$AM$785:$AM$963)+SUMIF('Rekapitulasi Maret'!$AL$785:$AL$963,APS!$B19,'Rekapitulasi Maret'!$AP$785:$AP$963)</f>
        <v>0</v>
      </c>
      <c r="GN19" s="152">
        <f>SUMIF('Rekapitulasi Maret'!$AL$785:$AL$963,APS!$B19,'Rekapitulasi Maret'!$AN$785:$AN$963)</f>
        <v>0</v>
      </c>
      <c r="GO19" s="152">
        <f>SUMIF('Rekapitulasi Maret'!$AL$785:$AL$963,APS!$B19,'Rekapitulasi Maret'!$AQ$785:$AQ$963)</f>
        <v>0</v>
      </c>
      <c r="GP19" s="154">
        <f t="shared" si="217"/>
        <v>0</v>
      </c>
      <c r="GQ19" s="154">
        <f t="shared" si="218"/>
        <v>0</v>
      </c>
      <c r="GR19" s="76">
        <f t="shared" si="219"/>
        <v>0</v>
      </c>
      <c r="GS19" s="76">
        <f t="shared" si="220"/>
        <v>200</v>
      </c>
      <c r="GT19" s="76">
        <f t="shared" si="221"/>
        <v>220</v>
      </c>
      <c r="GU19" s="76">
        <f t="shared" si="222"/>
        <v>0</v>
      </c>
      <c r="GV19" s="157">
        <f t="shared" si="223"/>
        <v>220</v>
      </c>
      <c r="GW19" s="157">
        <f t="shared" si="224"/>
        <v>220</v>
      </c>
      <c r="GX19" s="158">
        <f t="shared" si="225"/>
        <v>0</v>
      </c>
      <c r="GY19" s="157">
        <f t="shared" si="254"/>
        <v>1200</v>
      </c>
      <c r="GZ19" s="157">
        <f t="shared" si="255"/>
        <v>1250</v>
      </c>
      <c r="HA19" s="157">
        <f t="shared" si="256"/>
        <v>1485</v>
      </c>
      <c r="HB19" s="157">
        <f t="shared" si="257"/>
        <v>0</v>
      </c>
      <c r="HC19" s="157">
        <f t="shared" si="258"/>
        <v>1485</v>
      </c>
      <c r="HD19" s="157">
        <f t="shared" si="259"/>
        <v>285</v>
      </c>
      <c r="HE19" s="158">
        <f t="shared" si="232"/>
        <v>123.75</v>
      </c>
      <c r="HF19" s="2"/>
      <c r="HG19" s="16" t="s">
        <v>957</v>
      </c>
      <c r="HH19" s="88"/>
    </row>
    <row r="20" spans="1:216" ht="15.75">
      <c r="A20" s="16" t="s">
        <v>23</v>
      </c>
      <c r="B20" s="16" t="s">
        <v>24</v>
      </c>
      <c r="C20" s="16" t="s">
        <v>1</v>
      </c>
      <c r="D20" s="16" t="s">
        <v>600</v>
      </c>
      <c r="E20" s="16" t="s">
        <v>598</v>
      </c>
      <c r="F20" s="17">
        <v>300</v>
      </c>
      <c r="G20" s="17">
        <v>0</v>
      </c>
      <c r="H20" s="17">
        <v>0</v>
      </c>
      <c r="I20" s="18">
        <v>0</v>
      </c>
      <c r="J20" s="17">
        <v>0</v>
      </c>
      <c r="K20" s="19">
        <f t="shared" si="130"/>
        <v>300</v>
      </c>
      <c r="L20" s="19">
        <f t="shared" si="131"/>
        <v>300</v>
      </c>
      <c r="M20" s="20">
        <v>500</v>
      </c>
      <c r="N20" s="20">
        <f t="shared" si="132"/>
        <v>800</v>
      </c>
      <c r="O20" s="20">
        <v>300</v>
      </c>
      <c r="P20" s="75">
        <f t="shared" si="260"/>
        <v>0</v>
      </c>
      <c r="Q20" s="74">
        <f t="shared" si="133"/>
        <v>800</v>
      </c>
      <c r="R20" s="22">
        <f>+S20+BK20+CW20+EO20</f>
        <v>800</v>
      </c>
      <c r="S20" s="10">
        <v>100</v>
      </c>
      <c r="T20" s="10">
        <v>100</v>
      </c>
      <c r="U20" s="152">
        <f>SUMIF('Rekapitulasi Maret'!$D$9:$D$173,APS!$B20,'Rekapitulasi Maret'!$E$9:$E$173)</f>
        <v>0</v>
      </c>
      <c r="V20" s="152">
        <f>SUMIF('Rekapitulasi Maret'!$D$9:$D$173,APS!$B20,'Rekapitulasi Maret'!$F$9:$F$173)</f>
        <v>0</v>
      </c>
      <c r="W20" s="10"/>
      <c r="X20" s="154">
        <f t="shared" si="148"/>
        <v>0</v>
      </c>
      <c r="Y20" s="154">
        <f t="shared" si="149"/>
        <v>0</v>
      </c>
      <c r="Z20" s="10">
        <v>200</v>
      </c>
      <c r="AA20" s="152">
        <f>SUMIF('Rekapitulasi Maret'!$U$9:$U$173,APS!$B20,'Rekapitulasi Maret'!$V$9:$V$173)</f>
        <v>0</v>
      </c>
      <c r="AB20" s="152">
        <f>SUMIF('Rekapitulasi Maret'!$U$9:$U$173,APS!$B20,'Rekapitulasi Maret'!$W$9:$W$173)</f>
        <v>70</v>
      </c>
      <c r="AC20" s="152"/>
      <c r="AD20" s="154">
        <f t="shared" si="150"/>
        <v>35</v>
      </c>
      <c r="AE20" s="154">
        <f t="shared" si="151"/>
        <v>0</v>
      </c>
      <c r="AF20" s="10">
        <v>200</v>
      </c>
      <c r="AG20" s="152">
        <f>SUMIF('Rekapitulasi Maret'!$AL$9:$AL$173,APS!$B20,'Rekapitulasi Maret'!$AM$9:$AM$173)</f>
        <v>200</v>
      </c>
      <c r="AH20" s="152">
        <f>SUMIF('Rekapitulasi Maret'!$AL$9:$AL$173,APS!$B20,'Rekapitulasi Maret'!$AN$9:$AN$173)</f>
        <v>200</v>
      </c>
      <c r="AI20" s="152">
        <f>SUMIF('Rekapitulasi Maret'!$AL$9:$AL$173,APS!$B20,'Rekapitulasi Maret'!$AQ$9:$AQ$173)</f>
        <v>0</v>
      </c>
      <c r="AJ20" s="154">
        <f t="shared" si="152"/>
        <v>100</v>
      </c>
      <c r="AK20" s="154">
        <f t="shared" si="153"/>
        <v>100</v>
      </c>
      <c r="AL20" s="10"/>
      <c r="AM20" s="152">
        <f>SUMIF('Rekapitulasi Maret'!$BA$9:$BA$173,APS!$B20,'Rekapitulasi Maret'!$BB$9:$BB$173)</f>
        <v>0</v>
      </c>
      <c r="AN20" s="152">
        <f>SUMIF('Rekapitulasi Maret'!$BA$9:$BA$173,APS!$B20,'Rekapitulasi Maret'!$BC$9:$BC$173)</f>
        <v>0</v>
      </c>
      <c r="AO20" s="10"/>
      <c r="AP20" s="154">
        <f t="shared" ref="AP20:AP86" si="263">IF(AL20=0,0,((AN20+AO20)/AL20)*100)</f>
        <v>0</v>
      </c>
      <c r="AQ20" s="154">
        <f t="shared" ref="AQ20:AQ86" si="264">IF(AM20=0,0,((AN20+AO20)/AM20)*100)</f>
        <v>0</v>
      </c>
      <c r="AR20" s="10"/>
      <c r="AS20" s="152">
        <f>SUMIF('Rekapitulasi Maret'!$BP$9:$BP$173,APS!$B20,'Rekapitulasi Maret'!$BQ$9:$BQ$173)</f>
        <v>0</v>
      </c>
      <c r="AT20" s="152">
        <f>SUMIF('Rekapitulasi Maret'!$BP$9:$BP$173,APS!$B20,'Rekapitulasi Maret'!$BR$9:$BR$173)</f>
        <v>0</v>
      </c>
      <c r="AU20" s="10"/>
      <c r="AV20" s="154">
        <f t="shared" si="156"/>
        <v>0</v>
      </c>
      <c r="AW20" s="154">
        <f t="shared" si="157"/>
        <v>0</v>
      </c>
      <c r="AX20" s="10"/>
      <c r="AY20" s="152">
        <f>SUMIF('Rekapitulasi Maret'!$CE$9:$CE$173,APS!$B20,'Rekapitulasi Maret'!$CI$9:$CI$173)</f>
        <v>0</v>
      </c>
      <c r="AZ20" s="10"/>
      <c r="BA20" s="152">
        <f>SUMIF('Rekapitulasi Maret'!$CE$9:$CE$173,APS!$B20,'Rekapitulasi Maret'!$CJ$9:$CJ$173)</f>
        <v>0</v>
      </c>
      <c r="BB20" s="154">
        <f t="shared" si="158"/>
        <v>0</v>
      </c>
      <c r="BC20" s="154">
        <f t="shared" si="159"/>
        <v>0</v>
      </c>
      <c r="BD20" s="76">
        <f t="shared" ref="BD20:BD86" si="265">T20+Z20+AF20+AL20+AR20+AX20</f>
        <v>500</v>
      </c>
      <c r="BE20" s="76">
        <f t="shared" ref="BE20:BE86" si="266">U20+AA20+AG20+AM20+AS20+AY20</f>
        <v>200</v>
      </c>
      <c r="BF20" s="76">
        <f t="shared" ref="BF20:BF86" si="267">V20+AB20+AH20+AN20+AT20+AZ20</f>
        <v>270</v>
      </c>
      <c r="BG20" s="76">
        <f t="shared" ref="BG20:BG86" si="268">W20+AC20+AI20+AO20+AU20+BA20</f>
        <v>0</v>
      </c>
      <c r="BH20" s="76">
        <f t="shared" ref="BH20:BH86" si="269">BF20+BG20</f>
        <v>270</v>
      </c>
      <c r="BI20" s="76">
        <f t="shared" ref="BI20:BI86" si="270">BH20-BD20</f>
        <v>-230</v>
      </c>
      <c r="BJ20" s="154">
        <f t="shared" ref="BJ20:BJ86" si="271">IF(BD20=0,0,((BH20)/BD20)*100)</f>
        <v>54</v>
      </c>
      <c r="BK20" s="10">
        <f>200+300</f>
        <v>500</v>
      </c>
      <c r="BL20" s="10"/>
      <c r="BM20" s="152">
        <f>SUMIF('Rekapitulasi Maret'!$D$194:$D$375,APS!$B20,'Rekapitulasi Maret'!$E$194:$E$375)+SUMIF('Rekapitulasi Maret'!$D$194:$D$375,APS!$B20,'Rekapitulasi Maret'!$J$194:$J$375)</f>
        <v>0</v>
      </c>
      <c r="BN20" s="152">
        <f>SUMIF('Rekapitulasi Maret'!$D$194:$D$375,APS!$B20,'Rekapitulasi Maret'!$F$194:$F$375)</f>
        <v>0</v>
      </c>
      <c r="BO20" s="152">
        <f>SUMIF('Rekapitulasi Maret'!$D$194:$D$375,APS!$B20,'Rekapitulasi Maret'!$K$194:$K$375)</f>
        <v>0</v>
      </c>
      <c r="BP20" s="154">
        <f t="shared" si="167"/>
        <v>0</v>
      </c>
      <c r="BQ20" s="154">
        <f t="shared" si="168"/>
        <v>0</v>
      </c>
      <c r="BR20" s="10">
        <v>100</v>
      </c>
      <c r="BS20" s="152">
        <f>SUMIF('Rekapitulasi Maret'!$U$194:$U$375,APS!$B20,'Rekapitulasi Maret'!$V$194:$V$375)+SUMIF('Rekapitulasi Maret'!$U$194:$U$375,APS!$B20,'Rekapitulasi Maret'!$AA$194:$AA$375)</f>
        <v>0</v>
      </c>
      <c r="BT20" s="152">
        <f>SUMIF('Rekapitulasi Maret'!$U$194:$U$375,APS!$B20,'Rekapitulasi Maret'!$W$194:$W$375)</f>
        <v>0</v>
      </c>
      <c r="BU20" s="152">
        <f>SUMIF('Rekapitulasi Maret'!$U$194:$U$375,APS!$B20,'Rekapitulasi Maret'!$AB$194:$AB$375)</f>
        <v>0</v>
      </c>
      <c r="BV20" s="154">
        <f t="shared" si="169"/>
        <v>0</v>
      </c>
      <c r="BW20" s="154">
        <f t="shared" si="170"/>
        <v>0</v>
      </c>
      <c r="BX20" s="10"/>
      <c r="BY20" s="152">
        <f>SUMIF('Rekapitulasi Maret'!$AL$194:$AL$375,APS!$B20,'Rekapitulasi Maret'!$AM$194:$AM$375)+SUMIF('Rekapitulasi Maret'!$AL$194:$AL$375,APS!$B20,'Rekapitulasi Maret'!$AP$194:$AP$375)</f>
        <v>0</v>
      </c>
      <c r="BZ20" s="152">
        <f>SUMIF('Rekapitulasi Maret'!$AL$194:$AL$375,APS!$B20,'Rekapitulasi Maret'!$AN$194:$AN$375)</f>
        <v>0</v>
      </c>
      <c r="CA20" s="152">
        <f>SUMIF('Rekapitulasi Maret'!$AL$194:$AL$375,APS!$B20,'Rekapitulasi Maret'!$AQ$194:$AQ$375)</f>
        <v>0</v>
      </c>
      <c r="CB20" s="154">
        <f t="shared" si="261"/>
        <v>0</v>
      </c>
      <c r="CC20" s="154">
        <f t="shared" si="262"/>
        <v>0</v>
      </c>
      <c r="CD20" s="10">
        <v>200</v>
      </c>
      <c r="CE20" s="152">
        <f>SUMIF('Rekapitulasi Maret'!$BA$194:$BA$375,APS!$B20,'Rekapitulasi Maret'!$BB$194:$BB$375)+SUMIF('Rekapitulasi Maret'!$BA$194:$BA$375,APS!$B20,'Rekapitulasi Maret'!$BE$194:$BE$375)</f>
        <v>100</v>
      </c>
      <c r="CF20" s="152">
        <f>SUMIF('Rekapitulasi Maret'!$BA$194:$BA$375,APS!$B20,'Rekapitulasi Maret'!$BC$194:$BC$375)</f>
        <v>65</v>
      </c>
      <c r="CG20" s="10"/>
      <c r="CH20" s="154">
        <f t="shared" si="173"/>
        <v>32.5</v>
      </c>
      <c r="CI20" s="154">
        <f t="shared" si="174"/>
        <v>65</v>
      </c>
      <c r="CJ20" s="10"/>
      <c r="CK20" s="152">
        <f>SUMIF('Rekapitulasi Maret'!$BP$194:$BP$375,APS!$B20,'Rekapitulasi Maret'!$BQ$194:$BQ$375)+SUMIF('Rekapitulasi Maret'!$BP$194:$BP$375,APS!$B20,'Rekapitulasi Maret'!$BT$194:$BT$375)</f>
        <v>0</v>
      </c>
      <c r="CL20" s="152">
        <f>SUMIF('Rekapitulasi Maret'!$BP$194:$BP$375,APS!$B20,'Rekapitulasi Maret'!$BR$194:$BR$375)</f>
        <v>0</v>
      </c>
      <c r="CM20" s="152">
        <f>SUMIF('Rekapitulasi Maret'!$BP$194:$BP$375,APS!$B20,'Rekapitulasi Maret'!$BU$194:$BU$375)</f>
        <v>0</v>
      </c>
      <c r="CN20" s="154">
        <f t="shared" si="175"/>
        <v>0</v>
      </c>
      <c r="CO20" s="154">
        <f t="shared" si="176"/>
        <v>0</v>
      </c>
      <c r="CP20" s="76">
        <f t="shared" ref="CP20:CP86" si="272">BL20+BR20+BX20+CD20+CJ20</f>
        <v>300</v>
      </c>
      <c r="CQ20" s="76">
        <f t="shared" ref="CQ20:CQ86" si="273">BM20+BS20+BY20+CE20+CK20</f>
        <v>100</v>
      </c>
      <c r="CR20" s="76">
        <f t="shared" ref="CR20:CR86" si="274">BN20+BT20+BZ20+CF20+CL20</f>
        <v>65</v>
      </c>
      <c r="CS20" s="76">
        <f t="shared" ref="CS20:CS86" si="275">BO20+BU20+CA20+CG20+CM20</f>
        <v>0</v>
      </c>
      <c r="CT20" s="76">
        <f t="shared" ref="CT20:CT86" si="276">CR20+CS20</f>
        <v>65</v>
      </c>
      <c r="CU20" s="76">
        <f t="shared" ref="CU20:CU86" si="277">CT20-CP20</f>
        <v>-235</v>
      </c>
      <c r="CV20" s="154">
        <f t="shared" ref="CV20:CV86" si="278">IF(CP20=0,0,((CT20)/CP20)*100)</f>
        <v>21.666666666666668</v>
      </c>
      <c r="CW20" s="10">
        <v>200</v>
      </c>
      <c r="CX20" s="10"/>
      <c r="CY20" s="152">
        <f>SUMIF('Rekapitulasi Maret'!$D$391:$D$568,APS!$B20,'Rekapitulasi Maret'!$E$391:$E$568)+SUMIF('Rekapitulasi Maret'!$D$391:$D$568,APS!$B20,'Rekapitulasi Maret'!$J$391:$J$568)</f>
        <v>0</v>
      </c>
      <c r="CZ20" s="152">
        <f>SUMIF('Rekapitulasi Maret'!$D$391:$D$568,APS!$B20,'Rekapitulasi Maret'!$F$391:$F$568)</f>
        <v>0</v>
      </c>
      <c r="DA20" s="152">
        <f>SUMIF('Rekapitulasi Maret'!$D$391:$D$568,APS!$B20,'Rekapitulasi Maret'!$K$391:$K$568)</f>
        <v>0</v>
      </c>
      <c r="DB20" s="154">
        <f t="shared" si="184"/>
        <v>0</v>
      </c>
      <c r="DC20" s="154">
        <f t="shared" si="185"/>
        <v>0</v>
      </c>
      <c r="DD20" s="10"/>
      <c r="DE20" s="152">
        <f>SUMIF('Rekapitulasi Maret'!$U$391:$U$568,APS!$B20,'Rekapitulasi Maret'!$V$391:$V$568)+SUMIF('Rekapitulasi Maret'!$U$391:$U$568,APS!$B20,'Rekapitulasi Maret'!$AA$391:$AA$568)</f>
        <v>300</v>
      </c>
      <c r="DF20" s="152">
        <f>SUMIF('Rekapitulasi Maret'!$U$391:$U$568,APS!$B20,'Rekapitulasi Maret'!$W$391:$W$568)</f>
        <v>405</v>
      </c>
      <c r="DG20" s="152">
        <f>SUMIF('Rekapitulasi Maret'!$U$391:$U$568,APS!$B20,'Rekapitulasi Maret'!$AB$391:$AB$568)</f>
        <v>0</v>
      </c>
      <c r="DH20" s="154">
        <f t="shared" si="186"/>
        <v>0</v>
      </c>
      <c r="DI20" s="154">
        <f t="shared" si="187"/>
        <v>135</v>
      </c>
      <c r="DJ20" s="10"/>
      <c r="DK20" s="152">
        <f>SUMIF('Rekapitulasi Maret'!$AL$391:$AL$568,APS!$B20,'Rekapitulasi Maret'!$AM$391:$AM$568)+SUMIF('Rekapitulasi Maret'!$AL$391:$AL$568,APS!$B20,'Rekapitulasi Maret'!$AP$391:$AP$568)</f>
        <v>60</v>
      </c>
      <c r="DL20" s="152">
        <f>SUMIF('Rekapitulasi Maret'!$AL$391:$AL$568,APS!$B20,'Rekapitulasi Maret'!$AN$391:$AN$568)</f>
        <v>0</v>
      </c>
      <c r="DM20" s="152">
        <f>SUMIF('Rekapitulasi Maret'!$AL$391:$AL$568,APS!$B20,'Rekapitulasi Maret'!$AQ$391:$AQ$568)</f>
        <v>0</v>
      </c>
      <c r="DN20" s="154">
        <f t="shared" si="188"/>
        <v>0</v>
      </c>
      <c r="DO20" s="154">
        <f t="shared" si="189"/>
        <v>0</v>
      </c>
      <c r="DP20" s="10"/>
      <c r="DQ20" s="152">
        <f>SUMIF('Rekapitulasi Maret'!$BA$391:$BA$568,APS!$B20,'Rekapitulasi Maret'!$BB$391:$BB$568)+SUMIF('Rekapitulasi Maret'!$BA$391:$BA$568,APS!$B20,'Rekapitulasi Maret'!$BE$391:$BE$568)</f>
        <v>100</v>
      </c>
      <c r="DR20" s="152">
        <f>SUMIF('Rekapitulasi Maret'!$BA$391:$BA$568,APS!$B20,'Rekapitulasi Maret'!$BC$391:$BC$568)</f>
        <v>100</v>
      </c>
      <c r="DS20" s="152">
        <f>SUMIF('Rekapitulasi Maret'!$BA$391:$BA$568,APS!$B20,'Rekapitulasi Maret'!$BF$391:$BF$568)</f>
        <v>0</v>
      </c>
      <c r="DT20" s="154">
        <f t="shared" si="190"/>
        <v>0</v>
      </c>
      <c r="DU20" s="154">
        <f t="shared" si="191"/>
        <v>100</v>
      </c>
      <c r="DV20" s="10"/>
      <c r="DW20" s="152">
        <f>SUMIF('Rekapitulasi Maret'!$BP$391:$BP$568,APS!$B20,'Rekapitulasi Maret'!$BQ$391:$BQ$568)+SUMIF('Rekapitulasi Maret'!$BP$391:$BP$568,APS!$B20,'Rekapitulasi Maret'!$BT$391:$BT$568)</f>
        <v>0</v>
      </c>
      <c r="DX20" s="152">
        <f>SUMIF('Rekapitulasi Maret'!$BP$391:$BP$568,APS!$B20,'Rekapitulasi Maret'!$BR$391:$BR$568)</f>
        <v>0</v>
      </c>
      <c r="DY20" s="152">
        <f>SUMIF('Rekapitulasi Maret'!$BP$391:$BP$568,APS!$B20,'Rekapitulasi Maret'!$BU$391:$BU$568)</f>
        <v>0</v>
      </c>
      <c r="DZ20" s="154">
        <f t="shared" si="192"/>
        <v>0</v>
      </c>
      <c r="EA20" s="154">
        <f t="shared" si="193"/>
        <v>0</v>
      </c>
      <c r="EB20" s="10"/>
      <c r="EC20" s="152">
        <f>SUMIF('Rekapitulasi Maret'!$CE$391:$CE$568,APS!$B20,'Rekapitulasi Maret'!$CF$391:$CF$568)+SUMIF('Rekapitulasi Maret'!$CE$391:$CE$568,APS!$B20,'Rekapitulasi Maret'!$CI$391:$CI$568)</f>
        <v>0</v>
      </c>
      <c r="ED20" s="152">
        <f>SUMIF('Rekapitulasi Maret'!$CE$391:$CE$568,APS!$B20,'Rekapitulasi Maret'!$CG$391:$CG$568)</f>
        <v>0</v>
      </c>
      <c r="EE20" s="152">
        <f>SUMIF('Rekapitulasi Maret'!$CE$391:$CE$568,APS!$B20,'Rekapitulasi Maret'!$CJ$391:$CJ$568)</f>
        <v>0</v>
      </c>
      <c r="EF20" s="154">
        <f t="shared" si="194"/>
        <v>0</v>
      </c>
      <c r="EG20" s="154">
        <f t="shared" si="195"/>
        <v>0</v>
      </c>
      <c r="EH20" s="76">
        <f t="shared" si="247"/>
        <v>0</v>
      </c>
      <c r="EI20" s="76">
        <f t="shared" si="248"/>
        <v>460</v>
      </c>
      <c r="EJ20" s="76">
        <f t="shared" si="249"/>
        <v>505</v>
      </c>
      <c r="EK20" s="76">
        <f t="shared" si="250"/>
        <v>0</v>
      </c>
      <c r="EL20" s="76">
        <f t="shared" si="251"/>
        <v>505</v>
      </c>
      <c r="EM20" s="76">
        <f t="shared" si="252"/>
        <v>505</v>
      </c>
      <c r="EN20" s="154">
        <f t="shared" si="253"/>
        <v>0</v>
      </c>
      <c r="EO20" s="10"/>
      <c r="EP20" s="10"/>
      <c r="EQ20" s="152">
        <f>SUMIF('Rekapitulasi Maret'!$D$587:$D$768,APS!$B20,'Rekapitulasi Maret'!$E$587:$E$768)+SUMIF('Rekapitulasi Maret'!$D$587:$D$768,APS!$B20,'Rekapitulasi Maret'!$G$587:$G$768)</f>
        <v>0</v>
      </c>
      <c r="ER20" s="152">
        <f>SUMIF('Rekapitulasi Maret'!$D$587:$D$768,APS!$B20,'Rekapitulasi Maret'!$F$587:$F$768)+SUMIF('Rekapitulasi Maret'!$D$587:$D$768,APS!$B20,'Rekapitulasi Maret'!$H$587:$H$768)</f>
        <v>0</v>
      </c>
      <c r="ES20" s="10"/>
      <c r="ET20" s="154">
        <f t="shared" si="203"/>
        <v>0</v>
      </c>
      <c r="EU20" s="154">
        <f t="shared" si="204"/>
        <v>0</v>
      </c>
      <c r="EV20" s="10"/>
      <c r="EW20" s="152">
        <f>SUMIF('Rekapitulasi Maret'!$U$587:$U$768,APS!$B20,'Rekapitulasi Maret'!$V$587:$V$768)+SUMIF('Rekapitulasi Maret'!$U$587:$U$768,APS!$B20,'Rekapitulasi Maret'!$X$587:$X$768)</f>
        <v>0</v>
      </c>
      <c r="EX20" s="152">
        <f>SUMIF('Rekapitulasi Maret'!$U$587:$U$768,APS!$B20,'Rekapitulasi Maret'!$W$587:$W$768)+SUMIF('Rekapitulasi Maret'!$U$587:$U$768,APS!$B20,'Rekapitulasi Maret'!$Y$587:$Y$768)</f>
        <v>0</v>
      </c>
      <c r="EY20" s="10"/>
      <c r="EZ20" s="154">
        <f t="shared" si="205"/>
        <v>0</v>
      </c>
      <c r="FA20" s="154">
        <f t="shared" si="206"/>
        <v>0</v>
      </c>
      <c r="FB20" s="10"/>
      <c r="FC20" s="152">
        <f>SUMIF('Rekapitulasi Maret'!$AL$587:$AL$768,APS!$B20,'Rekapitulasi Maret'!$AM$587:$AM$768)+SUMIF('Rekapitulasi Maret'!$AL$587:$AL$768,APS!$B20,'Rekapitulasi Maret'!$AP$587:$AP$768)</f>
        <v>0</v>
      </c>
      <c r="FD20" s="152">
        <f>SUMIF('Rekapitulasi Maret'!$AL$587:$AL$768,APS!$B20,'Rekapitulasi Maret'!$AN$587:$AN$768)</f>
        <v>0</v>
      </c>
      <c r="FE20" s="10"/>
      <c r="FF20" s="154">
        <f t="shared" si="207"/>
        <v>0</v>
      </c>
      <c r="FG20" s="154">
        <f t="shared" si="208"/>
        <v>0</v>
      </c>
      <c r="FH20" s="10"/>
      <c r="FI20" s="152">
        <f>SUMIF('Rekapitulasi Maret'!$BA$587:$BA$768,APS!$B20,'Rekapitulasi Maret'!$BB$587:$BB$768)+SUMIF('Rekapitulasi Maret'!$BA$587:$BA$768,APS!$B20,'Rekapitulasi Maret'!$BE$587:$BE$768)</f>
        <v>0</v>
      </c>
      <c r="FJ20" s="152">
        <f>SUMIF('Rekapitulasi Maret'!$BA$587:$BA$768,APS!$B20,'Rekapitulasi Maret'!$BC$587:$BC$768)+SUMIF('Rekapitulasi Maret'!$BA$587:$BA$768,APS!$B20,'Rekapitulasi Maret'!$BF$587:$BF$768)</f>
        <v>0</v>
      </c>
      <c r="FK20" s="10"/>
      <c r="FL20" s="154">
        <f t="shared" si="209"/>
        <v>0</v>
      </c>
      <c r="FM20" s="154">
        <f t="shared" si="210"/>
        <v>0</v>
      </c>
      <c r="FN20" s="10"/>
      <c r="FO20" s="152">
        <f>SUMIF('Rekapitulasi Maret'!$BP$587:$BP$768,APS!$B20,'Rekapitulasi Maret'!$BQ$587:$BQ$768)+SUMIF('Rekapitulasi Maret'!$BP$587:$BP$768,APS!$B20,'Rekapitulasi Maret'!$BT$587:$BT$768)</f>
        <v>0</v>
      </c>
      <c r="FP20" s="152">
        <f>SUMIF('Rekapitulasi Maret'!$BP$587:$BP$768,APS!$B20,'Rekapitulasi Maret'!$BR$587:$BR$768)</f>
        <v>0</v>
      </c>
      <c r="FQ20" s="10"/>
      <c r="FR20" s="154">
        <f t="shared" si="211"/>
        <v>0</v>
      </c>
      <c r="FS20" s="154">
        <f t="shared" si="212"/>
        <v>0</v>
      </c>
      <c r="FT20" s="10"/>
      <c r="FU20" s="152">
        <f>SUMIF('Rekapitulasi Maret'!$CE$587:$CE$768,APS!$B20,'Rekapitulasi Maret'!$CI$587:$CI$768)</f>
        <v>0</v>
      </c>
      <c r="FV20" s="10"/>
      <c r="FW20" s="152">
        <f>SUMIF('Rekapitulasi Maret'!$CE$587:$CE$768,APS!$B20,'Rekapitulasi Maret'!$CJ$587:$CJ$768)</f>
        <v>0</v>
      </c>
      <c r="FX20" s="154">
        <f t="shared" si="140"/>
        <v>0</v>
      </c>
      <c r="FY20" s="154">
        <f t="shared" si="141"/>
        <v>0</v>
      </c>
      <c r="FZ20" s="10"/>
      <c r="GA20" s="152">
        <f>SUMIF('Rekapitulasi Maret'!$D$785:$D$963,APS!$B20,'Rekapitulasi Maret'!$E$785:$E$963)+SUMIF('Rekapitulasi Maret'!$D$785:$D$963,APS!$B20,'Rekapitulasi Maret'!$J$785:$J$963)</f>
        <v>0</v>
      </c>
      <c r="GB20" s="152">
        <f>SUMIF('Rekapitulasi Maret'!$D$785:$D$963,APS!$B20,'Rekapitulasi Maret'!$F$785:$F$963)</f>
        <v>0</v>
      </c>
      <c r="GC20" s="152">
        <f>SUMIF('Rekapitulasi Maret'!$D$785:$D$963,APS!$B20,'Rekapitulasi Maret'!$K$785:$K$963)</f>
        <v>0</v>
      </c>
      <c r="GD20" s="154">
        <f t="shared" si="213"/>
        <v>0</v>
      </c>
      <c r="GE20" s="154">
        <f t="shared" si="214"/>
        <v>0</v>
      </c>
      <c r="GF20" s="10"/>
      <c r="GG20" s="152">
        <f>SUMIF('Rekapitulasi Maret'!$U$785:$U$963,APS!$B20,'Rekapitulasi Maret'!$V$785:$V$963)+SUMIF('Rekapitulasi Maret'!$U$785:$U$963,APS!$B20,'Rekapitulasi Maret'!$AA$785:$AA$963)</f>
        <v>0</v>
      </c>
      <c r="GH20" s="152">
        <f>SUMIF('Rekapitulasi Maret'!$U$785:$U$963,APS!$B20,'Rekapitulasi Maret'!$W$785:$W$963)</f>
        <v>0</v>
      </c>
      <c r="GI20" s="152">
        <f>SUMIF('Rekapitulasi Maret'!$U$785:$U$963,APS!$B20,'Rekapitulasi Maret'!$AB$785:$AB$963)</f>
        <v>0</v>
      </c>
      <c r="GJ20" s="154">
        <f t="shared" si="215"/>
        <v>0</v>
      </c>
      <c r="GK20" s="154">
        <f t="shared" si="216"/>
        <v>0</v>
      </c>
      <c r="GL20" s="10"/>
      <c r="GM20" s="152">
        <f>SUMIF('Rekapitulasi Maret'!$AL$785:$AL$963,APS!$B20,'Rekapitulasi Maret'!$AM$785:$AM$963)+SUMIF('Rekapitulasi Maret'!$AL$785:$AL$963,APS!$B20,'Rekapitulasi Maret'!$AP$785:$AP$963)</f>
        <v>0</v>
      </c>
      <c r="GN20" s="152">
        <f>SUMIF('Rekapitulasi Maret'!$AL$785:$AL$963,APS!$B20,'Rekapitulasi Maret'!$AN$785:$AN$963)</f>
        <v>0</v>
      </c>
      <c r="GO20" s="152">
        <f>SUMIF('Rekapitulasi Maret'!$AL$785:$AL$963,APS!$B20,'Rekapitulasi Maret'!$AQ$785:$AQ$963)</f>
        <v>0</v>
      </c>
      <c r="GP20" s="154">
        <f t="shared" si="217"/>
        <v>0</v>
      </c>
      <c r="GQ20" s="154">
        <f t="shared" si="218"/>
        <v>0</v>
      </c>
      <c r="GR20" s="76">
        <f t="shared" si="219"/>
        <v>0</v>
      </c>
      <c r="GS20" s="76">
        <f t="shared" si="220"/>
        <v>0</v>
      </c>
      <c r="GT20" s="76">
        <f t="shared" si="221"/>
        <v>0</v>
      </c>
      <c r="GU20" s="76">
        <f t="shared" si="222"/>
        <v>0</v>
      </c>
      <c r="GV20" s="157">
        <f t="shared" si="223"/>
        <v>0</v>
      </c>
      <c r="GW20" s="157">
        <f t="shared" si="224"/>
        <v>0</v>
      </c>
      <c r="GX20" s="158">
        <f t="shared" si="225"/>
        <v>0</v>
      </c>
      <c r="GY20" s="157">
        <f t="shared" si="254"/>
        <v>800</v>
      </c>
      <c r="GZ20" s="157">
        <f t="shared" si="255"/>
        <v>760</v>
      </c>
      <c r="HA20" s="157">
        <f t="shared" si="256"/>
        <v>840</v>
      </c>
      <c r="HB20" s="157">
        <f t="shared" si="257"/>
        <v>0</v>
      </c>
      <c r="HC20" s="157">
        <f t="shared" si="258"/>
        <v>840</v>
      </c>
      <c r="HD20" s="157">
        <f t="shared" si="259"/>
        <v>40</v>
      </c>
      <c r="HE20" s="158">
        <f t="shared" si="232"/>
        <v>105</v>
      </c>
      <c r="HF20" s="2"/>
      <c r="HG20" s="16" t="s">
        <v>957</v>
      </c>
      <c r="HH20" s="88"/>
    </row>
    <row r="21" spans="1:216" ht="15.75">
      <c r="A21" s="16" t="s">
        <v>25</v>
      </c>
      <c r="B21" s="16" t="s">
        <v>26</v>
      </c>
      <c r="C21" s="16" t="s">
        <v>1</v>
      </c>
      <c r="D21" s="16" t="s">
        <v>600</v>
      </c>
      <c r="E21" s="16" t="s">
        <v>604</v>
      </c>
      <c r="F21" s="17">
        <v>5</v>
      </c>
      <c r="G21" s="17">
        <v>0</v>
      </c>
      <c r="H21" s="17">
        <v>0</v>
      </c>
      <c r="I21" s="18">
        <v>0</v>
      </c>
      <c r="J21" s="17">
        <v>-5</v>
      </c>
      <c r="K21" s="19">
        <f t="shared" si="130"/>
        <v>10</v>
      </c>
      <c r="L21" s="19">
        <f t="shared" si="131"/>
        <v>10</v>
      </c>
      <c r="M21" s="23">
        <v>0</v>
      </c>
      <c r="N21" s="20">
        <f t="shared" si="132"/>
        <v>5</v>
      </c>
      <c r="O21" s="20"/>
      <c r="P21" s="75">
        <f t="shared" si="260"/>
        <v>0</v>
      </c>
      <c r="Q21" s="74">
        <f t="shared" si="133"/>
        <v>5</v>
      </c>
      <c r="R21" s="22">
        <v>5</v>
      </c>
      <c r="S21" s="10"/>
      <c r="T21" s="89"/>
      <c r="U21" s="152">
        <f>SUMIF('Rekapitulasi Maret'!$D$9:$D$173,APS!$B21,'Rekapitulasi Maret'!$E$9:$E$173)</f>
        <v>0</v>
      </c>
      <c r="V21" s="152">
        <f>SUMIF('Rekapitulasi Maret'!$D$9:$D$173,APS!$B21,'Rekapitulasi Maret'!$F$9:$F$173)</f>
        <v>0</v>
      </c>
      <c r="W21" s="89"/>
      <c r="X21" s="154">
        <f t="shared" ref="X21:X88" si="279">IF(T21=0,0,((V21+W21)/T21)*100)</f>
        <v>0</v>
      </c>
      <c r="Y21" s="154">
        <f t="shared" ref="Y21:Y88" si="280">IF(U21=0,0,((V21+W21)/U21)*100)</f>
        <v>0</v>
      </c>
      <c r="Z21" s="10"/>
      <c r="AA21" s="152">
        <f>SUMIF('Rekapitulasi Maret'!$U$9:$U$173,APS!$B21,'Rekapitulasi Maret'!$V$9:$V$173)</f>
        <v>0</v>
      </c>
      <c r="AB21" s="152">
        <f>SUMIF('Rekapitulasi Maret'!$U$9:$U$173,APS!$B21,'Rekapitulasi Maret'!$W$9:$W$173)</f>
        <v>0</v>
      </c>
      <c r="AC21" s="152"/>
      <c r="AD21" s="154">
        <f t="shared" si="150"/>
        <v>0</v>
      </c>
      <c r="AE21" s="154">
        <f t="shared" si="151"/>
        <v>0</v>
      </c>
      <c r="AF21" s="10"/>
      <c r="AG21" s="152">
        <f>SUMIF('Rekapitulasi Maret'!$AL$9:$AL$173,APS!$B21,'Rekapitulasi Maret'!$AM$9:$AM$173)</f>
        <v>0</v>
      </c>
      <c r="AH21" s="152">
        <f>SUMIF('Rekapitulasi Maret'!$AL$9:$AL$173,APS!$B21,'Rekapitulasi Maret'!$AN$9:$AN$173)</f>
        <v>0</v>
      </c>
      <c r="AI21" s="152">
        <f>SUMIF('Rekapitulasi Maret'!$AL$9:$AL$173,APS!$B21,'Rekapitulasi Maret'!$AQ$9:$AQ$173)</f>
        <v>0</v>
      </c>
      <c r="AJ21" s="154">
        <f t="shared" ref="AJ21:AJ87" si="281">IF(AF21=0,0,((AH21+AI21)/AF21)*100)</f>
        <v>0</v>
      </c>
      <c r="AK21" s="154">
        <f t="shared" ref="AK21:AK87" si="282">IF(AG21=0,0,((AH21+AI21)/AG21)*100)</f>
        <v>0</v>
      </c>
      <c r="AL21" s="10"/>
      <c r="AM21" s="152">
        <f>SUMIF('Rekapitulasi Maret'!$BA$9:$BA$173,APS!$B21,'Rekapitulasi Maret'!$BB$9:$BB$173)</f>
        <v>0</v>
      </c>
      <c r="AN21" s="152">
        <f>SUMIF('Rekapitulasi Maret'!$BA$9:$BA$173,APS!$B21,'Rekapitulasi Maret'!$BC$9:$BC$173)</f>
        <v>0</v>
      </c>
      <c r="AO21" s="10"/>
      <c r="AP21" s="154">
        <f t="shared" si="263"/>
        <v>0</v>
      </c>
      <c r="AQ21" s="154">
        <f t="shared" si="264"/>
        <v>0</v>
      </c>
      <c r="AR21" s="10">
        <v>5</v>
      </c>
      <c r="AS21" s="152">
        <f>SUMIF('Rekapitulasi Maret'!$BP$9:$BP$173,APS!$B21,'Rekapitulasi Maret'!$BQ$9:$BQ$173)</f>
        <v>0</v>
      </c>
      <c r="AT21" s="152">
        <f>SUMIF('Rekapitulasi Maret'!$BP$9:$BP$173,APS!$B21,'Rekapitulasi Maret'!$BR$9:$BR$173)</f>
        <v>0</v>
      </c>
      <c r="AU21" s="10"/>
      <c r="AV21" s="154">
        <f t="shared" si="156"/>
        <v>0</v>
      </c>
      <c r="AW21" s="154">
        <f t="shared" si="157"/>
        <v>0</v>
      </c>
      <c r="AX21" s="10"/>
      <c r="AY21" s="152">
        <f>SUMIF('Rekapitulasi Maret'!$CE$9:$CE$173,APS!$B21,'Rekapitulasi Maret'!$CI$9:$CI$173)</f>
        <v>0</v>
      </c>
      <c r="AZ21" s="10"/>
      <c r="BA21" s="152">
        <f>SUMIF('Rekapitulasi Maret'!$CE$9:$CE$173,APS!$B21,'Rekapitulasi Maret'!$CJ$9:$CJ$173)</f>
        <v>0</v>
      </c>
      <c r="BB21" s="154">
        <f t="shared" si="158"/>
        <v>0</v>
      </c>
      <c r="BC21" s="154">
        <f t="shared" si="159"/>
        <v>0</v>
      </c>
      <c r="BD21" s="76">
        <f t="shared" si="265"/>
        <v>5</v>
      </c>
      <c r="BE21" s="76">
        <f t="shared" si="266"/>
        <v>0</v>
      </c>
      <c r="BF21" s="76">
        <f t="shared" si="267"/>
        <v>0</v>
      </c>
      <c r="BG21" s="76">
        <f t="shared" si="268"/>
        <v>0</v>
      </c>
      <c r="BH21" s="76">
        <f t="shared" si="269"/>
        <v>0</v>
      </c>
      <c r="BI21" s="76">
        <f t="shared" si="270"/>
        <v>-5</v>
      </c>
      <c r="BJ21" s="154">
        <f t="shared" si="271"/>
        <v>0</v>
      </c>
      <c r="BK21" s="10"/>
      <c r="BL21" s="10"/>
      <c r="BM21" s="152">
        <f>SUMIF('Rekapitulasi Maret'!$D$194:$D$375,APS!$B21,'Rekapitulasi Maret'!$E$194:$E$375)+SUMIF('Rekapitulasi Maret'!$D$194:$D$375,APS!$B21,'Rekapitulasi Maret'!$J$194:$J$375)</f>
        <v>0</v>
      </c>
      <c r="BN21" s="152">
        <f>SUMIF('Rekapitulasi Maret'!$D$194:$D$375,APS!$B21,'Rekapitulasi Maret'!$F$194:$F$375)</f>
        <v>0</v>
      </c>
      <c r="BO21" s="152">
        <f>SUMIF('Rekapitulasi Maret'!$D$194:$D$375,APS!$B21,'Rekapitulasi Maret'!$K$194:$K$375)</f>
        <v>0</v>
      </c>
      <c r="BP21" s="154">
        <f t="shared" si="167"/>
        <v>0</v>
      </c>
      <c r="BQ21" s="154">
        <f t="shared" si="168"/>
        <v>0</v>
      </c>
      <c r="BR21" s="10"/>
      <c r="BS21" s="152">
        <f>SUMIF('Rekapitulasi Maret'!$U$194:$U$375,APS!$B21,'Rekapitulasi Maret'!$V$194:$V$375)+SUMIF('Rekapitulasi Maret'!$U$194:$U$375,APS!$B21,'Rekapitulasi Maret'!$AA$194:$AA$375)</f>
        <v>0</v>
      </c>
      <c r="BT21" s="152">
        <f>SUMIF('Rekapitulasi Maret'!$U$194:$U$375,APS!$B21,'Rekapitulasi Maret'!$W$194:$W$375)</f>
        <v>0</v>
      </c>
      <c r="BU21" s="152">
        <f>SUMIF('Rekapitulasi Maret'!$U$194:$U$375,APS!$B21,'Rekapitulasi Maret'!$AB$194:$AB$375)</f>
        <v>0</v>
      </c>
      <c r="BV21" s="154">
        <f t="shared" si="169"/>
        <v>0</v>
      </c>
      <c r="BW21" s="154">
        <f t="shared" si="170"/>
        <v>0</v>
      </c>
      <c r="BX21" s="10"/>
      <c r="BY21" s="152">
        <f>SUMIF('Rekapitulasi Maret'!$AL$194:$AL$375,APS!$B21,'Rekapitulasi Maret'!$AM$194:$AM$375)+SUMIF('Rekapitulasi Maret'!$AL$194:$AL$375,APS!$B21,'Rekapitulasi Maret'!$AP$194:$AP$375)</f>
        <v>0</v>
      </c>
      <c r="BZ21" s="152">
        <f>SUMIF('Rekapitulasi Maret'!$AL$194:$AL$375,APS!$B21,'Rekapitulasi Maret'!$AN$194:$AN$375)</f>
        <v>0</v>
      </c>
      <c r="CA21" s="152">
        <f>SUMIF('Rekapitulasi Maret'!$AL$194:$AL$375,APS!$B21,'Rekapitulasi Maret'!$AQ$194:$AQ$375)</f>
        <v>0</v>
      </c>
      <c r="CB21" s="154">
        <f t="shared" si="261"/>
        <v>0</v>
      </c>
      <c r="CC21" s="154">
        <f t="shared" si="262"/>
        <v>0</v>
      </c>
      <c r="CD21" s="10"/>
      <c r="CE21" s="152">
        <f>SUMIF('Rekapitulasi Maret'!$BA$194:$BA$375,APS!$B21,'Rekapitulasi Maret'!$BB$194:$BB$375)+SUMIF('Rekapitulasi Maret'!$BA$194:$BA$375,APS!$B21,'Rekapitulasi Maret'!$BE$194:$BE$375)</f>
        <v>0</v>
      </c>
      <c r="CF21" s="152">
        <f>SUMIF('Rekapitulasi Maret'!$BA$194:$BA$375,APS!$B21,'Rekapitulasi Maret'!$BC$194:$BC$375)</f>
        <v>5</v>
      </c>
      <c r="CG21" s="10"/>
      <c r="CH21" s="154">
        <f t="shared" si="173"/>
        <v>0</v>
      </c>
      <c r="CI21" s="154">
        <f t="shared" si="174"/>
        <v>0</v>
      </c>
      <c r="CJ21" s="10"/>
      <c r="CK21" s="152">
        <f>SUMIF('Rekapitulasi Maret'!$BP$194:$BP$375,APS!$B21,'Rekapitulasi Maret'!$BQ$194:$BQ$375)+SUMIF('Rekapitulasi Maret'!$BP$194:$BP$375,APS!$B21,'Rekapitulasi Maret'!$BT$194:$BT$375)</f>
        <v>0</v>
      </c>
      <c r="CL21" s="152">
        <f>SUMIF('Rekapitulasi Maret'!$BP$194:$BP$375,APS!$B21,'Rekapitulasi Maret'!$BR$194:$BR$375)</f>
        <v>0</v>
      </c>
      <c r="CM21" s="152">
        <f>SUMIF('Rekapitulasi Maret'!$BP$194:$BP$375,APS!$B21,'Rekapitulasi Maret'!$BU$194:$BU$375)</f>
        <v>0</v>
      </c>
      <c r="CN21" s="154">
        <f t="shared" si="175"/>
        <v>0</v>
      </c>
      <c r="CO21" s="154">
        <f t="shared" si="176"/>
        <v>0</v>
      </c>
      <c r="CP21" s="76">
        <f t="shared" si="272"/>
        <v>0</v>
      </c>
      <c r="CQ21" s="76">
        <f t="shared" si="273"/>
        <v>0</v>
      </c>
      <c r="CR21" s="76">
        <f t="shared" si="274"/>
        <v>5</v>
      </c>
      <c r="CS21" s="76">
        <f t="shared" si="275"/>
        <v>0</v>
      </c>
      <c r="CT21" s="76">
        <f t="shared" si="276"/>
        <v>5</v>
      </c>
      <c r="CU21" s="76">
        <f t="shared" si="277"/>
        <v>5</v>
      </c>
      <c r="CV21" s="154">
        <f t="shared" si="278"/>
        <v>0</v>
      </c>
      <c r="CW21" s="10"/>
      <c r="CX21" s="10"/>
      <c r="CY21" s="152">
        <f>SUMIF('Rekapitulasi Maret'!$D$391:$D$568,APS!$B21,'Rekapitulasi Maret'!$E$391:$E$568)+SUMIF('Rekapitulasi Maret'!$D$391:$D$568,APS!$B21,'Rekapitulasi Maret'!$J$391:$J$568)</f>
        <v>5</v>
      </c>
      <c r="CZ21" s="152">
        <f>SUMIF('Rekapitulasi Maret'!$D$391:$D$568,APS!$B21,'Rekapitulasi Maret'!$F$391:$F$568)</f>
        <v>0</v>
      </c>
      <c r="DA21" s="152">
        <f>SUMIF('Rekapitulasi Maret'!$D$391:$D$568,APS!$B21,'Rekapitulasi Maret'!$K$391:$K$568)</f>
        <v>0</v>
      </c>
      <c r="DB21" s="154">
        <f t="shared" si="184"/>
        <v>0</v>
      </c>
      <c r="DC21" s="154">
        <f t="shared" si="185"/>
        <v>0</v>
      </c>
      <c r="DD21" s="10"/>
      <c r="DE21" s="152">
        <f>SUMIF('Rekapitulasi Maret'!$U$391:$U$568,APS!$B21,'Rekapitulasi Maret'!$V$391:$V$568)+SUMIF('Rekapitulasi Maret'!$U$391:$U$568,APS!$B21,'Rekapitulasi Maret'!$AA$391:$AA$568)</f>
        <v>0</v>
      </c>
      <c r="DF21" s="152">
        <f>SUMIF('Rekapitulasi Maret'!$U$391:$U$568,APS!$B21,'Rekapitulasi Maret'!$W$391:$W$568)</f>
        <v>0</v>
      </c>
      <c r="DG21" s="152">
        <f>SUMIF('Rekapitulasi Maret'!$U$391:$U$568,APS!$B21,'Rekapitulasi Maret'!$AB$391:$AB$568)</f>
        <v>0</v>
      </c>
      <c r="DH21" s="154">
        <f t="shared" si="186"/>
        <v>0</v>
      </c>
      <c r="DI21" s="154">
        <f t="shared" si="187"/>
        <v>0</v>
      </c>
      <c r="DJ21" s="10"/>
      <c r="DK21" s="152">
        <f>SUMIF('Rekapitulasi Maret'!$AL$391:$AL$568,APS!$B21,'Rekapitulasi Maret'!$AM$391:$AM$568)+SUMIF('Rekapitulasi Maret'!$AL$391:$AL$568,APS!$B21,'Rekapitulasi Maret'!$AP$391:$AP$568)</f>
        <v>0</v>
      </c>
      <c r="DL21" s="152">
        <f>SUMIF('Rekapitulasi Maret'!$AL$391:$AL$568,APS!$B21,'Rekapitulasi Maret'!$AN$391:$AN$568)</f>
        <v>0</v>
      </c>
      <c r="DM21" s="152">
        <f>SUMIF('Rekapitulasi Maret'!$AL$391:$AL$568,APS!$B21,'Rekapitulasi Maret'!$AQ$391:$AQ$568)</f>
        <v>0</v>
      </c>
      <c r="DN21" s="154">
        <f t="shared" si="188"/>
        <v>0</v>
      </c>
      <c r="DO21" s="154">
        <f t="shared" si="189"/>
        <v>0</v>
      </c>
      <c r="DP21" s="10"/>
      <c r="DQ21" s="152">
        <f>SUMIF('Rekapitulasi Maret'!$BA$391:$BA$568,APS!$B21,'Rekapitulasi Maret'!$BB$391:$BB$568)+SUMIF('Rekapitulasi Maret'!$BA$391:$BA$568,APS!$B21,'Rekapitulasi Maret'!$BE$391:$BE$568)</f>
        <v>0</v>
      </c>
      <c r="DR21" s="152">
        <f>SUMIF('Rekapitulasi Maret'!$BA$391:$BA$568,APS!$B21,'Rekapitulasi Maret'!$BC$391:$BC$568)</f>
        <v>0</v>
      </c>
      <c r="DS21" s="152">
        <f>SUMIF('Rekapitulasi Maret'!$BA$391:$BA$568,APS!$B21,'Rekapitulasi Maret'!$BF$391:$BF$568)</f>
        <v>0</v>
      </c>
      <c r="DT21" s="154">
        <f t="shared" si="190"/>
        <v>0</v>
      </c>
      <c r="DU21" s="154">
        <f t="shared" si="191"/>
        <v>0</v>
      </c>
      <c r="DV21" s="10"/>
      <c r="DW21" s="152">
        <f>SUMIF('Rekapitulasi Maret'!$BP$391:$BP$568,APS!$B21,'Rekapitulasi Maret'!$BQ$391:$BQ$568)+SUMIF('Rekapitulasi Maret'!$BP$391:$BP$568,APS!$B21,'Rekapitulasi Maret'!$BT$391:$BT$568)</f>
        <v>0</v>
      </c>
      <c r="DX21" s="152">
        <f>SUMIF('Rekapitulasi Maret'!$BP$391:$BP$568,APS!$B21,'Rekapitulasi Maret'!$BR$391:$BR$568)</f>
        <v>0</v>
      </c>
      <c r="DY21" s="152">
        <f>SUMIF('Rekapitulasi Maret'!$BP$391:$BP$568,APS!$B21,'Rekapitulasi Maret'!$BU$391:$BU$568)</f>
        <v>0</v>
      </c>
      <c r="DZ21" s="154">
        <f>IF(DV21=0,0,((DX21+DY21)/DV21)*100)</f>
        <v>0</v>
      </c>
      <c r="EA21" s="154">
        <f>IF(DW21=0,0,((DX21+DY21)/DW21)*100)</f>
        <v>0</v>
      </c>
      <c r="EB21" s="10"/>
      <c r="EC21" s="152">
        <f>SUMIF('Rekapitulasi Maret'!$CE$391:$CE$568,APS!$B21,'Rekapitulasi Maret'!$CF$391:$CF$568)+SUMIF('Rekapitulasi Maret'!$CE$391:$CE$568,APS!$B21,'Rekapitulasi Maret'!$CI$391:$CI$568)</f>
        <v>0</v>
      </c>
      <c r="ED21" s="152">
        <f>SUMIF('Rekapitulasi Maret'!$CE$391:$CE$568,APS!$B21,'Rekapitulasi Maret'!$CG$391:$CG$568)</f>
        <v>0</v>
      </c>
      <c r="EE21" s="152">
        <f>SUMIF('Rekapitulasi Maret'!$CE$391:$CE$568,APS!$B21,'Rekapitulasi Maret'!$CJ$391:$CJ$568)</f>
        <v>0</v>
      </c>
      <c r="EF21" s="154">
        <f t="shared" si="194"/>
        <v>0</v>
      </c>
      <c r="EG21" s="154">
        <f t="shared" si="195"/>
        <v>0</v>
      </c>
      <c r="EH21" s="76">
        <f t="shared" si="247"/>
        <v>0</v>
      </c>
      <c r="EI21" s="76">
        <f t="shared" si="248"/>
        <v>5</v>
      </c>
      <c r="EJ21" s="76">
        <f t="shared" si="249"/>
        <v>0</v>
      </c>
      <c r="EK21" s="76">
        <f t="shared" si="250"/>
        <v>0</v>
      </c>
      <c r="EL21" s="76">
        <f t="shared" si="251"/>
        <v>0</v>
      </c>
      <c r="EM21" s="76">
        <f t="shared" si="252"/>
        <v>0</v>
      </c>
      <c r="EN21" s="154">
        <f t="shared" si="253"/>
        <v>0</v>
      </c>
      <c r="EO21" s="10"/>
      <c r="EP21" s="10"/>
      <c r="EQ21" s="152">
        <f>SUMIF('Rekapitulasi Maret'!$D$587:$D$768,APS!$B21,'Rekapitulasi Maret'!$E$587:$E$768)+SUMIF('Rekapitulasi Maret'!$D$587:$D$768,APS!$B21,'Rekapitulasi Maret'!$G$587:$G$768)</f>
        <v>0</v>
      </c>
      <c r="ER21" s="152">
        <f>SUMIF('Rekapitulasi Maret'!$D$587:$D$768,APS!$B21,'Rekapitulasi Maret'!$F$587:$F$768)+SUMIF('Rekapitulasi Maret'!$D$587:$D$768,APS!$B21,'Rekapitulasi Maret'!$H$587:$H$768)</f>
        <v>0</v>
      </c>
      <c r="ES21" s="10"/>
      <c r="ET21" s="154">
        <f t="shared" si="203"/>
        <v>0</v>
      </c>
      <c r="EU21" s="154">
        <f t="shared" si="204"/>
        <v>0</v>
      </c>
      <c r="EV21" s="10"/>
      <c r="EW21" s="152">
        <f>SUMIF('Rekapitulasi Maret'!$U$587:$U$768,APS!$B21,'Rekapitulasi Maret'!$V$587:$V$768)+SUMIF('Rekapitulasi Maret'!$U$587:$U$768,APS!$B21,'Rekapitulasi Maret'!$X$587:$X$768)</f>
        <v>0</v>
      </c>
      <c r="EX21" s="152">
        <f>SUMIF('Rekapitulasi Maret'!$U$587:$U$768,APS!$B21,'Rekapitulasi Maret'!$W$587:$W$768)+SUMIF('Rekapitulasi Maret'!$U$587:$U$768,APS!$B21,'Rekapitulasi Maret'!$Y$587:$Y$768)</f>
        <v>0</v>
      </c>
      <c r="EY21" s="10"/>
      <c r="EZ21" s="154">
        <f t="shared" si="205"/>
        <v>0</v>
      </c>
      <c r="FA21" s="154">
        <f t="shared" si="206"/>
        <v>0</v>
      </c>
      <c r="FB21" s="10"/>
      <c r="FC21" s="152">
        <f>SUMIF('Rekapitulasi Maret'!$AL$587:$AL$768,APS!$B21,'Rekapitulasi Maret'!$AM$587:$AM$768)+SUMIF('Rekapitulasi Maret'!$AL$587:$AL$768,APS!$B21,'Rekapitulasi Maret'!$AP$587:$AP$768)</f>
        <v>0</v>
      </c>
      <c r="FD21" s="152">
        <f>SUMIF('Rekapitulasi Maret'!$AL$587:$AL$768,APS!$B21,'Rekapitulasi Maret'!$AN$587:$AN$768)</f>
        <v>0</v>
      </c>
      <c r="FE21" s="10"/>
      <c r="FF21" s="154">
        <f t="shared" si="207"/>
        <v>0</v>
      </c>
      <c r="FG21" s="154">
        <f t="shared" si="208"/>
        <v>0</v>
      </c>
      <c r="FH21" s="10"/>
      <c r="FI21" s="152">
        <f>SUMIF('Rekapitulasi Maret'!$BA$587:$BA$768,APS!$B21,'Rekapitulasi Maret'!$BB$587:$BB$768)+SUMIF('Rekapitulasi Maret'!$BA$587:$BA$768,APS!$B21,'Rekapitulasi Maret'!$BE$587:$BE$768)</f>
        <v>0</v>
      </c>
      <c r="FJ21" s="152">
        <f>SUMIF('Rekapitulasi Maret'!$BA$587:$BA$768,APS!$B21,'Rekapitulasi Maret'!$BC$587:$BC$768)+SUMIF('Rekapitulasi Maret'!$BA$587:$BA$768,APS!$B21,'Rekapitulasi Maret'!$BF$587:$BF$768)</f>
        <v>0</v>
      </c>
      <c r="FK21" s="10"/>
      <c r="FL21" s="154">
        <f t="shared" si="209"/>
        <v>0</v>
      </c>
      <c r="FM21" s="154">
        <f t="shared" si="210"/>
        <v>0</v>
      </c>
      <c r="FN21" s="10"/>
      <c r="FO21" s="152">
        <f>SUMIF('Rekapitulasi Maret'!$BP$587:$BP$768,APS!$B21,'Rekapitulasi Maret'!$BQ$587:$BQ$768)+SUMIF('Rekapitulasi Maret'!$BP$587:$BP$768,APS!$B21,'Rekapitulasi Maret'!$BT$587:$BT$768)</f>
        <v>0</v>
      </c>
      <c r="FP21" s="152">
        <f>SUMIF('Rekapitulasi Maret'!$BP$587:$BP$768,APS!$B21,'Rekapitulasi Maret'!$BR$587:$BR$768)</f>
        <v>0</v>
      </c>
      <c r="FQ21" s="10"/>
      <c r="FR21" s="154">
        <f t="shared" si="211"/>
        <v>0</v>
      </c>
      <c r="FS21" s="154">
        <f t="shared" si="212"/>
        <v>0</v>
      </c>
      <c r="FT21" s="10"/>
      <c r="FU21" s="152">
        <f>SUMIF('Rekapitulasi Maret'!$CE$587:$CE$768,APS!$B21,'Rekapitulasi Maret'!$CI$587:$CI$768)</f>
        <v>0</v>
      </c>
      <c r="FV21" s="10"/>
      <c r="FW21" s="152">
        <f>SUMIF('Rekapitulasi Maret'!$CE$587:$CE$768,APS!$B21,'Rekapitulasi Maret'!$CJ$587:$CJ$768)</f>
        <v>0</v>
      </c>
      <c r="FX21" s="154">
        <f t="shared" si="140"/>
        <v>0</v>
      </c>
      <c r="FY21" s="154">
        <f t="shared" si="141"/>
        <v>0</v>
      </c>
      <c r="FZ21" s="10"/>
      <c r="GA21" s="152">
        <f>SUMIF('Rekapitulasi Maret'!$D$785:$D$963,APS!$B21,'Rekapitulasi Maret'!$E$785:$E$963)+SUMIF('Rekapitulasi Maret'!$D$785:$D$963,APS!$B21,'Rekapitulasi Maret'!$J$785:$J$963)</f>
        <v>0</v>
      </c>
      <c r="GB21" s="152">
        <f>SUMIF('Rekapitulasi Maret'!$D$785:$D$963,APS!$B21,'Rekapitulasi Maret'!$F$785:$F$963)</f>
        <v>0</v>
      </c>
      <c r="GC21" s="152">
        <f>SUMIF('Rekapitulasi Maret'!$D$785:$D$963,APS!$B21,'Rekapitulasi Maret'!$K$785:$K$963)</f>
        <v>0</v>
      </c>
      <c r="GD21" s="154">
        <f t="shared" si="213"/>
        <v>0</v>
      </c>
      <c r="GE21" s="154">
        <f t="shared" si="214"/>
        <v>0</v>
      </c>
      <c r="GF21" s="10"/>
      <c r="GG21" s="152">
        <f>SUMIF('Rekapitulasi Maret'!$U$785:$U$963,APS!$B21,'Rekapitulasi Maret'!$V$785:$V$963)+SUMIF('Rekapitulasi Maret'!$U$785:$U$963,APS!$B21,'Rekapitulasi Maret'!$AA$785:$AA$963)</f>
        <v>0</v>
      </c>
      <c r="GH21" s="152">
        <f>SUMIF('Rekapitulasi Maret'!$U$785:$U$963,APS!$B21,'Rekapitulasi Maret'!$W$785:$W$963)</f>
        <v>0</v>
      </c>
      <c r="GI21" s="152">
        <f>SUMIF('Rekapitulasi Maret'!$U$785:$U$963,APS!$B21,'Rekapitulasi Maret'!$AB$785:$AB$963)</f>
        <v>0</v>
      </c>
      <c r="GJ21" s="154">
        <f t="shared" si="215"/>
        <v>0</v>
      </c>
      <c r="GK21" s="154">
        <f t="shared" si="216"/>
        <v>0</v>
      </c>
      <c r="GL21" s="10"/>
      <c r="GM21" s="152">
        <f>SUMIF('Rekapitulasi Maret'!$AL$785:$AL$963,APS!$B21,'Rekapitulasi Maret'!$AM$785:$AM$963)+SUMIF('Rekapitulasi Maret'!$AL$785:$AL$963,APS!$B21,'Rekapitulasi Maret'!$AP$785:$AP$963)</f>
        <v>0</v>
      </c>
      <c r="GN21" s="152">
        <f>SUMIF('Rekapitulasi Maret'!$AL$785:$AL$963,APS!$B21,'Rekapitulasi Maret'!$AN$785:$AN$963)</f>
        <v>0</v>
      </c>
      <c r="GO21" s="152">
        <f>SUMIF('Rekapitulasi Maret'!$AL$785:$AL$963,APS!$B21,'Rekapitulasi Maret'!$AQ$785:$AQ$963)</f>
        <v>0</v>
      </c>
      <c r="GP21" s="154">
        <f t="shared" si="217"/>
        <v>0</v>
      </c>
      <c r="GQ21" s="154">
        <f t="shared" si="218"/>
        <v>0</v>
      </c>
      <c r="GR21" s="76">
        <f t="shared" si="219"/>
        <v>0</v>
      </c>
      <c r="GS21" s="76">
        <f t="shared" si="220"/>
        <v>0</v>
      </c>
      <c r="GT21" s="76">
        <f t="shared" si="221"/>
        <v>0</v>
      </c>
      <c r="GU21" s="76">
        <f t="shared" si="222"/>
        <v>0</v>
      </c>
      <c r="GV21" s="157">
        <f t="shared" si="223"/>
        <v>0</v>
      </c>
      <c r="GW21" s="157">
        <f t="shared" si="224"/>
        <v>0</v>
      </c>
      <c r="GX21" s="158">
        <f t="shared" si="225"/>
        <v>0</v>
      </c>
      <c r="GY21" s="157">
        <f t="shared" si="254"/>
        <v>5</v>
      </c>
      <c r="GZ21" s="157">
        <f t="shared" si="255"/>
        <v>5</v>
      </c>
      <c r="HA21" s="157">
        <f t="shared" si="256"/>
        <v>5</v>
      </c>
      <c r="HB21" s="157">
        <f t="shared" si="257"/>
        <v>0</v>
      </c>
      <c r="HC21" s="157">
        <f t="shared" si="258"/>
        <v>5</v>
      </c>
      <c r="HD21" s="157">
        <f t="shared" si="259"/>
        <v>0</v>
      </c>
      <c r="HE21" s="158">
        <f t="shared" si="232"/>
        <v>100</v>
      </c>
      <c r="HF21" s="2"/>
      <c r="HG21" s="16" t="s">
        <v>958</v>
      </c>
      <c r="HH21" s="88"/>
    </row>
    <row r="22" spans="1:216" ht="15.75">
      <c r="A22" s="16" t="s">
        <v>27</v>
      </c>
      <c r="B22" s="16" t="s">
        <v>28</v>
      </c>
      <c r="C22" s="16" t="s">
        <v>1</v>
      </c>
      <c r="D22" s="16" t="s">
        <v>600</v>
      </c>
      <c r="E22" s="16" t="s">
        <v>605</v>
      </c>
      <c r="F22" s="17">
        <v>5</v>
      </c>
      <c r="G22" s="17">
        <v>0</v>
      </c>
      <c r="H22" s="17">
        <v>0</v>
      </c>
      <c r="I22" s="18">
        <v>0</v>
      </c>
      <c r="J22" s="17">
        <v>-5</v>
      </c>
      <c r="K22" s="19">
        <f t="shared" si="130"/>
        <v>10</v>
      </c>
      <c r="L22" s="19">
        <f t="shared" si="131"/>
        <v>10</v>
      </c>
      <c r="M22" s="23">
        <v>0</v>
      </c>
      <c r="N22" s="20">
        <f t="shared" si="132"/>
        <v>5</v>
      </c>
      <c r="O22" s="20"/>
      <c r="P22" s="75">
        <f t="shared" si="260"/>
        <v>0</v>
      </c>
      <c r="Q22" s="74">
        <f t="shared" si="133"/>
        <v>5</v>
      </c>
      <c r="R22" s="22">
        <v>5</v>
      </c>
      <c r="S22" s="10"/>
      <c r="T22" s="10"/>
      <c r="U22" s="152">
        <f>SUMIF('Rekapitulasi Maret'!$D$9:$D$173,APS!$B22,'Rekapitulasi Maret'!$E$9:$E$173)</f>
        <v>0</v>
      </c>
      <c r="V22" s="152">
        <f>SUMIF('Rekapitulasi Maret'!$D$9:$D$173,APS!$B22,'Rekapitulasi Maret'!$F$9:$F$173)</f>
        <v>0</v>
      </c>
      <c r="W22" s="10"/>
      <c r="X22" s="154">
        <f t="shared" si="279"/>
        <v>0</v>
      </c>
      <c r="Y22" s="154">
        <f t="shared" si="280"/>
        <v>0</v>
      </c>
      <c r="Z22" s="10"/>
      <c r="AA22" s="152">
        <f>SUMIF('Rekapitulasi Maret'!$U$9:$U$173,APS!$B22,'Rekapitulasi Maret'!$V$9:$V$173)</f>
        <v>0</v>
      </c>
      <c r="AB22" s="152">
        <f>SUMIF('Rekapitulasi Maret'!$U$9:$U$173,APS!$B22,'Rekapitulasi Maret'!$W$9:$W$173)</f>
        <v>0</v>
      </c>
      <c r="AC22" s="152"/>
      <c r="AD22" s="154">
        <f t="shared" si="150"/>
        <v>0</v>
      </c>
      <c r="AE22" s="154">
        <f t="shared" si="151"/>
        <v>0</v>
      </c>
      <c r="AF22" s="10"/>
      <c r="AG22" s="152">
        <f>SUMIF('Rekapitulasi Maret'!$AL$9:$AL$173,APS!$B22,'Rekapitulasi Maret'!$AM$9:$AM$173)</f>
        <v>0</v>
      </c>
      <c r="AH22" s="152">
        <f>SUMIF('Rekapitulasi Maret'!$AL$9:$AL$173,APS!$B22,'Rekapitulasi Maret'!$AN$9:$AN$173)</f>
        <v>0</v>
      </c>
      <c r="AI22" s="152">
        <f>SUMIF('Rekapitulasi Maret'!$AL$9:$AL$173,APS!$B22,'Rekapitulasi Maret'!$AQ$9:$AQ$173)</f>
        <v>0</v>
      </c>
      <c r="AJ22" s="154">
        <f t="shared" si="281"/>
        <v>0</v>
      </c>
      <c r="AK22" s="154">
        <f t="shared" si="282"/>
        <v>0</v>
      </c>
      <c r="AL22" s="10"/>
      <c r="AM22" s="152">
        <f>SUMIF('Rekapitulasi Maret'!$BA$9:$BA$173,APS!$B22,'Rekapitulasi Maret'!$BB$9:$BB$173)</f>
        <v>0</v>
      </c>
      <c r="AN22" s="152">
        <f>SUMIF('Rekapitulasi Maret'!$BA$9:$BA$173,APS!$B22,'Rekapitulasi Maret'!$BC$9:$BC$173)</f>
        <v>0</v>
      </c>
      <c r="AO22" s="10"/>
      <c r="AP22" s="154">
        <f t="shared" si="263"/>
        <v>0</v>
      </c>
      <c r="AQ22" s="154">
        <f t="shared" si="264"/>
        <v>0</v>
      </c>
      <c r="AR22" s="10">
        <v>5</v>
      </c>
      <c r="AS22" s="152">
        <f>SUMIF('Rekapitulasi Maret'!$BP$9:$BP$173,APS!$B22,'Rekapitulasi Maret'!$BQ$9:$BQ$173)</f>
        <v>0</v>
      </c>
      <c r="AT22" s="152">
        <f>SUMIF('Rekapitulasi Maret'!$BP$9:$BP$173,APS!$B22,'Rekapitulasi Maret'!$BR$9:$BR$173)</f>
        <v>0</v>
      </c>
      <c r="AU22" s="10"/>
      <c r="AV22" s="154">
        <f t="shared" si="156"/>
        <v>0</v>
      </c>
      <c r="AW22" s="154">
        <f t="shared" si="157"/>
        <v>0</v>
      </c>
      <c r="AX22" s="10"/>
      <c r="AY22" s="152">
        <f>SUMIF('Rekapitulasi Maret'!$CE$9:$CE$173,APS!$B22,'Rekapitulasi Maret'!$CI$9:$CI$173)</f>
        <v>0</v>
      </c>
      <c r="AZ22" s="10"/>
      <c r="BA22" s="152">
        <f>SUMIF('Rekapitulasi Maret'!$CE$9:$CE$173,APS!$B22,'Rekapitulasi Maret'!$CJ$9:$CJ$173)</f>
        <v>0</v>
      </c>
      <c r="BB22" s="154">
        <f t="shared" si="158"/>
        <v>0</v>
      </c>
      <c r="BC22" s="154">
        <f t="shared" si="159"/>
        <v>0</v>
      </c>
      <c r="BD22" s="76">
        <f t="shared" si="265"/>
        <v>5</v>
      </c>
      <c r="BE22" s="76">
        <f t="shared" si="266"/>
        <v>0</v>
      </c>
      <c r="BF22" s="76">
        <f t="shared" si="267"/>
        <v>0</v>
      </c>
      <c r="BG22" s="76">
        <f t="shared" si="268"/>
        <v>0</v>
      </c>
      <c r="BH22" s="76">
        <f t="shared" si="269"/>
        <v>0</v>
      </c>
      <c r="BI22" s="76">
        <f t="shared" si="270"/>
        <v>-5</v>
      </c>
      <c r="BJ22" s="154">
        <f t="shared" si="271"/>
        <v>0</v>
      </c>
      <c r="BK22" s="10"/>
      <c r="BL22" s="10"/>
      <c r="BM22" s="152">
        <f>SUMIF('Rekapitulasi Maret'!$D$194:$D$375,APS!$B22,'Rekapitulasi Maret'!$E$194:$E$375)+SUMIF('Rekapitulasi Maret'!$D$194:$D$375,APS!$B22,'Rekapitulasi Maret'!$J$194:$J$375)</f>
        <v>0</v>
      </c>
      <c r="BN22" s="152">
        <f>SUMIF('Rekapitulasi Maret'!$D$194:$D$375,APS!$B22,'Rekapitulasi Maret'!$F$194:$F$375)</f>
        <v>0</v>
      </c>
      <c r="BO22" s="152">
        <f>SUMIF('Rekapitulasi Maret'!$D$194:$D$375,APS!$B22,'Rekapitulasi Maret'!$K$194:$K$375)</f>
        <v>0</v>
      </c>
      <c r="BP22" s="154">
        <f t="shared" si="167"/>
        <v>0</v>
      </c>
      <c r="BQ22" s="154">
        <f t="shared" si="168"/>
        <v>0</v>
      </c>
      <c r="BR22" s="10"/>
      <c r="BS22" s="152">
        <f>SUMIF('Rekapitulasi Maret'!$U$194:$U$375,APS!$B22,'Rekapitulasi Maret'!$V$194:$V$375)+SUMIF('Rekapitulasi Maret'!$U$194:$U$375,APS!$B22,'Rekapitulasi Maret'!$AA$194:$AA$375)</f>
        <v>0</v>
      </c>
      <c r="BT22" s="152">
        <f>SUMIF('Rekapitulasi Maret'!$U$194:$U$375,APS!$B22,'Rekapitulasi Maret'!$W$194:$W$375)</f>
        <v>0</v>
      </c>
      <c r="BU22" s="152">
        <f>SUMIF('Rekapitulasi Maret'!$U$194:$U$375,APS!$B22,'Rekapitulasi Maret'!$AB$194:$AB$375)</f>
        <v>0</v>
      </c>
      <c r="BV22" s="154">
        <f t="shared" si="169"/>
        <v>0</v>
      </c>
      <c r="BW22" s="154">
        <f t="shared" si="170"/>
        <v>0</v>
      </c>
      <c r="BX22" s="10"/>
      <c r="BY22" s="152">
        <f>SUMIF('Rekapitulasi Maret'!$AL$194:$AL$375,APS!$B22,'Rekapitulasi Maret'!$AM$194:$AM$375)+SUMIF('Rekapitulasi Maret'!$AL$194:$AL$375,APS!$B22,'Rekapitulasi Maret'!$AP$194:$AP$375)</f>
        <v>0</v>
      </c>
      <c r="BZ22" s="152">
        <f>SUMIF('Rekapitulasi Maret'!$AL$194:$AL$375,APS!$B22,'Rekapitulasi Maret'!$AN$194:$AN$375)</f>
        <v>0</v>
      </c>
      <c r="CA22" s="152">
        <f>SUMIF('Rekapitulasi Maret'!$AL$194:$AL$375,APS!$B22,'Rekapitulasi Maret'!$AQ$194:$AQ$375)</f>
        <v>0</v>
      </c>
      <c r="CB22" s="154">
        <f t="shared" si="261"/>
        <v>0</v>
      </c>
      <c r="CC22" s="154">
        <f t="shared" si="262"/>
        <v>0</v>
      </c>
      <c r="CD22" s="10"/>
      <c r="CE22" s="152">
        <f>SUMIF('Rekapitulasi Maret'!$BA$194:$BA$375,APS!$B22,'Rekapitulasi Maret'!$BB$194:$BB$375)+SUMIF('Rekapitulasi Maret'!$BA$194:$BA$375,APS!$B22,'Rekapitulasi Maret'!$BE$194:$BE$375)</f>
        <v>0</v>
      </c>
      <c r="CF22" s="152">
        <f>SUMIF('Rekapitulasi Maret'!$BA$194:$BA$375,APS!$B22,'Rekapitulasi Maret'!$BC$194:$BC$375)</f>
        <v>0</v>
      </c>
      <c r="CG22" s="10"/>
      <c r="CH22" s="154">
        <f t="shared" si="173"/>
        <v>0</v>
      </c>
      <c r="CI22" s="154">
        <f t="shared" si="174"/>
        <v>0</v>
      </c>
      <c r="CJ22" s="10"/>
      <c r="CK22" s="152">
        <f>SUMIF('Rekapitulasi Maret'!$BP$194:$BP$375,APS!$B22,'Rekapitulasi Maret'!$BQ$194:$BQ$375)+SUMIF('Rekapitulasi Maret'!$BP$194:$BP$375,APS!$B22,'Rekapitulasi Maret'!$BT$194:$BT$375)</f>
        <v>0</v>
      </c>
      <c r="CL22" s="152">
        <f>SUMIF('Rekapitulasi Maret'!$BP$194:$BP$375,APS!$B22,'Rekapitulasi Maret'!$BR$194:$BR$375)</f>
        <v>0</v>
      </c>
      <c r="CM22" s="152">
        <f>SUMIF('Rekapitulasi Maret'!$BP$194:$BP$375,APS!$B22,'Rekapitulasi Maret'!$BU$194:$BU$375)</f>
        <v>0</v>
      </c>
      <c r="CN22" s="154">
        <f t="shared" si="175"/>
        <v>0</v>
      </c>
      <c r="CO22" s="154">
        <f t="shared" si="176"/>
        <v>0</v>
      </c>
      <c r="CP22" s="76">
        <f t="shared" si="272"/>
        <v>0</v>
      </c>
      <c r="CQ22" s="76">
        <f t="shared" si="273"/>
        <v>0</v>
      </c>
      <c r="CR22" s="76">
        <f t="shared" si="274"/>
        <v>0</v>
      </c>
      <c r="CS22" s="76">
        <f t="shared" si="275"/>
        <v>0</v>
      </c>
      <c r="CT22" s="76">
        <f t="shared" si="276"/>
        <v>0</v>
      </c>
      <c r="CU22" s="76">
        <f t="shared" si="277"/>
        <v>0</v>
      </c>
      <c r="CV22" s="154">
        <f t="shared" si="278"/>
        <v>0</v>
      </c>
      <c r="CW22" s="10"/>
      <c r="CX22" s="10"/>
      <c r="CY22" s="152">
        <f>SUMIF('Rekapitulasi Maret'!$D$391:$D$568,APS!$B22,'Rekapitulasi Maret'!$E$391:$E$568)+SUMIF('Rekapitulasi Maret'!$D$391:$D$568,APS!$B22,'Rekapitulasi Maret'!$J$391:$J$568)</f>
        <v>5</v>
      </c>
      <c r="CZ22" s="152">
        <f>SUMIF('Rekapitulasi Maret'!$D$391:$D$568,APS!$B22,'Rekapitulasi Maret'!$F$391:$F$568)</f>
        <v>0</v>
      </c>
      <c r="DA22" s="152">
        <f>SUMIF('Rekapitulasi Maret'!$D$391:$D$568,APS!$B22,'Rekapitulasi Maret'!$K$391:$K$568)</f>
        <v>0</v>
      </c>
      <c r="DB22" s="154">
        <f t="shared" si="184"/>
        <v>0</v>
      </c>
      <c r="DC22" s="154">
        <f t="shared" si="185"/>
        <v>0</v>
      </c>
      <c r="DD22" s="10"/>
      <c r="DE22" s="152">
        <f>SUMIF('Rekapitulasi Maret'!$U$391:$U$568,APS!$B22,'Rekapitulasi Maret'!$V$391:$V$568)+SUMIF('Rekapitulasi Maret'!$U$391:$U$568,APS!$B22,'Rekapitulasi Maret'!$AA$391:$AA$568)</f>
        <v>0</v>
      </c>
      <c r="DF22" s="152">
        <f>SUMIF('Rekapitulasi Maret'!$U$391:$U$568,APS!$B22,'Rekapitulasi Maret'!$W$391:$W$568)</f>
        <v>0</v>
      </c>
      <c r="DG22" s="152">
        <f>SUMIF('Rekapitulasi Maret'!$U$391:$U$568,APS!$B22,'Rekapitulasi Maret'!$AB$391:$AB$568)</f>
        <v>0</v>
      </c>
      <c r="DH22" s="154">
        <f t="shared" si="186"/>
        <v>0</v>
      </c>
      <c r="DI22" s="154">
        <f t="shared" si="187"/>
        <v>0</v>
      </c>
      <c r="DJ22" s="10"/>
      <c r="DK22" s="152">
        <f>SUMIF('Rekapitulasi Maret'!$AL$391:$AL$568,APS!$B22,'Rekapitulasi Maret'!$AM$391:$AM$568)+SUMIF('Rekapitulasi Maret'!$AL$391:$AL$568,APS!$B22,'Rekapitulasi Maret'!$AP$391:$AP$568)</f>
        <v>5</v>
      </c>
      <c r="DL22" s="152">
        <f>SUMIF('Rekapitulasi Maret'!$AL$391:$AL$568,APS!$B22,'Rekapitulasi Maret'!$AN$391:$AN$568)</f>
        <v>5</v>
      </c>
      <c r="DM22" s="152">
        <f>SUMIF('Rekapitulasi Maret'!$AL$391:$AL$568,APS!$B22,'Rekapitulasi Maret'!$AQ$391:$AQ$568)</f>
        <v>0</v>
      </c>
      <c r="DN22" s="154">
        <f t="shared" si="188"/>
        <v>0</v>
      </c>
      <c r="DO22" s="154">
        <f t="shared" si="189"/>
        <v>100</v>
      </c>
      <c r="DP22" s="10"/>
      <c r="DQ22" s="152">
        <f>SUMIF('Rekapitulasi Maret'!$BA$391:$BA$568,APS!$B22,'Rekapitulasi Maret'!$BB$391:$BB$568)+SUMIF('Rekapitulasi Maret'!$BA$391:$BA$568,APS!$B22,'Rekapitulasi Maret'!$BE$391:$BE$568)</f>
        <v>0</v>
      </c>
      <c r="DR22" s="152">
        <f>SUMIF('Rekapitulasi Maret'!$BA$391:$BA$568,APS!$B22,'Rekapitulasi Maret'!$BC$391:$BC$568)</f>
        <v>0</v>
      </c>
      <c r="DS22" s="152">
        <f>SUMIF('Rekapitulasi Maret'!$BA$391:$BA$568,APS!$B22,'Rekapitulasi Maret'!$BF$391:$BF$568)</f>
        <v>0</v>
      </c>
      <c r="DT22" s="154">
        <f t="shared" si="190"/>
        <v>0</v>
      </c>
      <c r="DU22" s="154">
        <f t="shared" si="191"/>
        <v>0</v>
      </c>
      <c r="DV22" s="10"/>
      <c r="DW22" s="152">
        <f>SUMIF('Rekapitulasi Maret'!$BP$391:$BP$568,APS!$B22,'Rekapitulasi Maret'!$BQ$391:$BQ$568)+SUMIF('Rekapitulasi Maret'!$BP$391:$BP$568,APS!$B22,'Rekapitulasi Maret'!$BT$391:$BT$568)</f>
        <v>0</v>
      </c>
      <c r="DX22" s="152">
        <f>SUMIF('Rekapitulasi Maret'!$BP$391:$BP$568,APS!$B22,'Rekapitulasi Maret'!$BR$391:$BR$568)</f>
        <v>0</v>
      </c>
      <c r="DY22" s="152">
        <f>SUMIF('Rekapitulasi Maret'!$BP$391:$BP$568,APS!$B22,'Rekapitulasi Maret'!$BU$391:$BU$568)</f>
        <v>0</v>
      </c>
      <c r="DZ22" s="154">
        <f t="shared" ref="DZ22:DZ25" si="283">IF(DV22=0,0,((DX22+DY22)/DV22)*100)</f>
        <v>0</v>
      </c>
      <c r="EA22" s="154">
        <f t="shared" ref="EA22:EA25" si="284">IF(DW22=0,0,((DX22+DY22)/DW22)*100)</f>
        <v>0</v>
      </c>
      <c r="EB22" s="10"/>
      <c r="EC22" s="152">
        <f>SUMIF('Rekapitulasi Maret'!$CE$391:$CE$568,APS!$B22,'Rekapitulasi Maret'!$CF$391:$CF$568)+SUMIF('Rekapitulasi Maret'!$CE$391:$CE$568,APS!$B22,'Rekapitulasi Maret'!$CI$391:$CI$568)</f>
        <v>0</v>
      </c>
      <c r="ED22" s="152">
        <f>SUMIF('Rekapitulasi Maret'!$CE$391:$CE$568,APS!$B22,'Rekapitulasi Maret'!$CG$391:$CG$568)</f>
        <v>0</v>
      </c>
      <c r="EE22" s="152">
        <f>SUMIF('Rekapitulasi Maret'!$CE$391:$CE$568,APS!$B22,'Rekapitulasi Maret'!$CJ$391:$CJ$568)</f>
        <v>0</v>
      </c>
      <c r="EF22" s="154">
        <f t="shared" si="194"/>
        <v>0</v>
      </c>
      <c r="EG22" s="154">
        <f t="shared" si="195"/>
        <v>0</v>
      </c>
      <c r="EH22" s="76">
        <f t="shared" si="247"/>
        <v>0</v>
      </c>
      <c r="EI22" s="76">
        <f t="shared" si="248"/>
        <v>10</v>
      </c>
      <c r="EJ22" s="76">
        <f t="shared" si="249"/>
        <v>5</v>
      </c>
      <c r="EK22" s="76">
        <f t="shared" si="250"/>
        <v>0</v>
      </c>
      <c r="EL22" s="76">
        <f t="shared" si="251"/>
        <v>5</v>
      </c>
      <c r="EM22" s="76">
        <f t="shared" si="252"/>
        <v>5</v>
      </c>
      <c r="EN22" s="154">
        <f t="shared" si="253"/>
        <v>0</v>
      </c>
      <c r="EO22" s="10"/>
      <c r="EP22" s="10"/>
      <c r="EQ22" s="152">
        <f>SUMIF('Rekapitulasi Maret'!$D$587:$D$768,APS!$B22,'Rekapitulasi Maret'!$E$587:$E$768)+SUMIF('Rekapitulasi Maret'!$D$587:$D$768,APS!$B22,'Rekapitulasi Maret'!$G$587:$G$768)</f>
        <v>0</v>
      </c>
      <c r="ER22" s="152">
        <f>SUMIF('Rekapitulasi Maret'!$D$587:$D$768,APS!$B22,'Rekapitulasi Maret'!$F$587:$F$768)+SUMIF('Rekapitulasi Maret'!$D$587:$D$768,APS!$B22,'Rekapitulasi Maret'!$H$587:$H$768)</f>
        <v>0</v>
      </c>
      <c r="ES22" s="10"/>
      <c r="ET22" s="154">
        <f t="shared" si="203"/>
        <v>0</v>
      </c>
      <c r="EU22" s="154">
        <f t="shared" si="204"/>
        <v>0</v>
      </c>
      <c r="EV22" s="10"/>
      <c r="EW22" s="152">
        <f>SUMIF('Rekapitulasi Maret'!$U$587:$U$768,APS!$B22,'Rekapitulasi Maret'!$V$587:$V$768)+SUMIF('Rekapitulasi Maret'!$U$587:$U$768,APS!$B22,'Rekapitulasi Maret'!$X$587:$X$768)</f>
        <v>0</v>
      </c>
      <c r="EX22" s="152">
        <f>SUMIF('Rekapitulasi Maret'!$U$587:$U$768,APS!$B22,'Rekapitulasi Maret'!$W$587:$W$768)+SUMIF('Rekapitulasi Maret'!$U$587:$U$768,APS!$B22,'Rekapitulasi Maret'!$Y$587:$Y$768)</f>
        <v>0</v>
      </c>
      <c r="EY22" s="10"/>
      <c r="EZ22" s="154">
        <f t="shared" si="205"/>
        <v>0</v>
      </c>
      <c r="FA22" s="154">
        <f t="shared" si="206"/>
        <v>0</v>
      </c>
      <c r="FB22" s="10"/>
      <c r="FC22" s="152">
        <f>SUMIF('Rekapitulasi Maret'!$AL$587:$AL$768,APS!$B22,'Rekapitulasi Maret'!$AM$587:$AM$768)+SUMIF('Rekapitulasi Maret'!$AL$587:$AL$768,APS!$B22,'Rekapitulasi Maret'!$AP$587:$AP$768)</f>
        <v>0</v>
      </c>
      <c r="FD22" s="152">
        <f>SUMIF('Rekapitulasi Maret'!$AL$587:$AL$768,APS!$B22,'Rekapitulasi Maret'!$AN$587:$AN$768)</f>
        <v>0</v>
      </c>
      <c r="FE22" s="10"/>
      <c r="FF22" s="154">
        <f t="shared" si="207"/>
        <v>0</v>
      </c>
      <c r="FG22" s="154">
        <f t="shared" si="208"/>
        <v>0</v>
      </c>
      <c r="FH22" s="10"/>
      <c r="FI22" s="152">
        <f>SUMIF('Rekapitulasi Maret'!$BA$587:$BA$768,APS!$B22,'Rekapitulasi Maret'!$BB$587:$BB$768)+SUMIF('Rekapitulasi Maret'!$BA$587:$BA$768,APS!$B22,'Rekapitulasi Maret'!$BE$587:$BE$768)</f>
        <v>0</v>
      </c>
      <c r="FJ22" s="152">
        <f>SUMIF('Rekapitulasi Maret'!$BA$587:$BA$768,APS!$B22,'Rekapitulasi Maret'!$BC$587:$BC$768)+SUMIF('Rekapitulasi Maret'!$BA$587:$BA$768,APS!$B22,'Rekapitulasi Maret'!$BF$587:$BF$768)</f>
        <v>0</v>
      </c>
      <c r="FK22" s="10"/>
      <c r="FL22" s="154">
        <f t="shared" si="209"/>
        <v>0</v>
      </c>
      <c r="FM22" s="154">
        <f t="shared" si="210"/>
        <v>0</v>
      </c>
      <c r="FN22" s="10"/>
      <c r="FO22" s="152">
        <f>SUMIF('Rekapitulasi Maret'!$BP$587:$BP$768,APS!$B22,'Rekapitulasi Maret'!$BQ$587:$BQ$768)+SUMIF('Rekapitulasi Maret'!$BP$587:$BP$768,APS!$B22,'Rekapitulasi Maret'!$BT$587:$BT$768)</f>
        <v>0</v>
      </c>
      <c r="FP22" s="152">
        <f>SUMIF('Rekapitulasi Maret'!$BP$587:$BP$768,APS!$B22,'Rekapitulasi Maret'!$BR$587:$BR$768)</f>
        <v>0</v>
      </c>
      <c r="FQ22" s="10"/>
      <c r="FR22" s="154">
        <f t="shared" si="211"/>
        <v>0</v>
      </c>
      <c r="FS22" s="154">
        <f t="shared" si="212"/>
        <v>0</v>
      </c>
      <c r="FT22" s="10"/>
      <c r="FU22" s="152">
        <f>SUMIF('Rekapitulasi Maret'!$CE$587:$CE$768,APS!$B22,'Rekapitulasi Maret'!$CI$587:$CI$768)</f>
        <v>0</v>
      </c>
      <c r="FV22" s="10"/>
      <c r="FW22" s="152">
        <f>SUMIF('Rekapitulasi Maret'!$CE$587:$CE$768,APS!$B22,'Rekapitulasi Maret'!$CJ$587:$CJ$768)</f>
        <v>0</v>
      </c>
      <c r="FX22" s="154">
        <f t="shared" si="140"/>
        <v>0</v>
      </c>
      <c r="FY22" s="154">
        <f t="shared" si="141"/>
        <v>0</v>
      </c>
      <c r="FZ22" s="10"/>
      <c r="GA22" s="152">
        <f>SUMIF('Rekapitulasi Maret'!$D$785:$D$963,APS!$B22,'Rekapitulasi Maret'!$E$785:$E$963)+SUMIF('Rekapitulasi Maret'!$D$785:$D$963,APS!$B22,'Rekapitulasi Maret'!$J$785:$J$963)</f>
        <v>0</v>
      </c>
      <c r="GB22" s="152">
        <f>SUMIF('Rekapitulasi Maret'!$D$785:$D$963,APS!$B22,'Rekapitulasi Maret'!$F$785:$F$963)</f>
        <v>0</v>
      </c>
      <c r="GC22" s="152">
        <f>SUMIF('Rekapitulasi Maret'!$D$785:$D$963,APS!$B22,'Rekapitulasi Maret'!$K$785:$K$963)</f>
        <v>0</v>
      </c>
      <c r="GD22" s="154">
        <f t="shared" si="213"/>
        <v>0</v>
      </c>
      <c r="GE22" s="154">
        <f t="shared" si="214"/>
        <v>0</v>
      </c>
      <c r="GF22" s="10"/>
      <c r="GG22" s="152">
        <f>SUMIF('Rekapitulasi Maret'!$U$785:$U$963,APS!$B22,'Rekapitulasi Maret'!$V$785:$V$963)+SUMIF('Rekapitulasi Maret'!$U$785:$U$963,APS!$B22,'Rekapitulasi Maret'!$AA$785:$AA$963)</f>
        <v>0</v>
      </c>
      <c r="GH22" s="152">
        <f>SUMIF('Rekapitulasi Maret'!$U$785:$U$963,APS!$B22,'Rekapitulasi Maret'!$W$785:$W$963)</f>
        <v>0</v>
      </c>
      <c r="GI22" s="152">
        <f>SUMIF('Rekapitulasi Maret'!$U$785:$U$963,APS!$B22,'Rekapitulasi Maret'!$AB$785:$AB$963)</f>
        <v>0</v>
      </c>
      <c r="GJ22" s="154">
        <f t="shared" si="215"/>
        <v>0</v>
      </c>
      <c r="GK22" s="154">
        <f t="shared" si="216"/>
        <v>0</v>
      </c>
      <c r="GL22" s="10"/>
      <c r="GM22" s="152">
        <f>SUMIF('Rekapitulasi Maret'!$AL$785:$AL$963,APS!$B22,'Rekapitulasi Maret'!$AM$785:$AM$963)+SUMIF('Rekapitulasi Maret'!$AL$785:$AL$963,APS!$B22,'Rekapitulasi Maret'!$AP$785:$AP$963)</f>
        <v>0</v>
      </c>
      <c r="GN22" s="152">
        <f>SUMIF('Rekapitulasi Maret'!$AL$785:$AL$963,APS!$B22,'Rekapitulasi Maret'!$AN$785:$AN$963)</f>
        <v>0</v>
      </c>
      <c r="GO22" s="152">
        <f>SUMIF('Rekapitulasi Maret'!$AL$785:$AL$963,APS!$B22,'Rekapitulasi Maret'!$AQ$785:$AQ$963)</f>
        <v>0</v>
      </c>
      <c r="GP22" s="154">
        <f t="shared" si="217"/>
        <v>0</v>
      </c>
      <c r="GQ22" s="154">
        <f t="shared" si="218"/>
        <v>0</v>
      </c>
      <c r="GR22" s="76">
        <f t="shared" si="219"/>
        <v>0</v>
      </c>
      <c r="GS22" s="76">
        <f t="shared" si="220"/>
        <v>0</v>
      </c>
      <c r="GT22" s="76">
        <f t="shared" si="221"/>
        <v>0</v>
      </c>
      <c r="GU22" s="76">
        <f t="shared" si="222"/>
        <v>0</v>
      </c>
      <c r="GV22" s="157">
        <f t="shared" si="223"/>
        <v>0</v>
      </c>
      <c r="GW22" s="157">
        <f t="shared" si="224"/>
        <v>0</v>
      </c>
      <c r="GX22" s="158">
        <f t="shared" si="225"/>
        <v>0</v>
      </c>
      <c r="GY22" s="157">
        <f t="shared" si="254"/>
        <v>5</v>
      </c>
      <c r="GZ22" s="157">
        <f t="shared" si="255"/>
        <v>10</v>
      </c>
      <c r="HA22" s="157">
        <f t="shared" si="256"/>
        <v>5</v>
      </c>
      <c r="HB22" s="157">
        <f t="shared" si="257"/>
        <v>0</v>
      </c>
      <c r="HC22" s="157">
        <f t="shared" si="258"/>
        <v>5</v>
      </c>
      <c r="HD22" s="157">
        <f t="shared" si="259"/>
        <v>0</v>
      </c>
      <c r="HE22" s="158">
        <f t="shared" si="232"/>
        <v>100</v>
      </c>
      <c r="HF22" s="2"/>
      <c r="HG22" s="16" t="s">
        <v>958</v>
      </c>
      <c r="HH22" s="88"/>
    </row>
    <row r="23" spans="1:216" ht="15.75">
      <c r="A23" s="16" t="s">
        <v>29</v>
      </c>
      <c r="B23" s="16" t="s">
        <v>30</v>
      </c>
      <c r="C23" s="16" t="s">
        <v>1</v>
      </c>
      <c r="D23" s="16" t="s">
        <v>600</v>
      </c>
      <c r="E23" s="16" t="s">
        <v>606</v>
      </c>
      <c r="F23" s="17">
        <v>0</v>
      </c>
      <c r="G23" s="17">
        <v>0</v>
      </c>
      <c r="H23" s="17">
        <v>0</v>
      </c>
      <c r="I23" s="18">
        <v>0</v>
      </c>
      <c r="J23" s="17">
        <v>-5</v>
      </c>
      <c r="K23" s="19">
        <f t="shared" si="130"/>
        <v>5</v>
      </c>
      <c r="L23" s="19">
        <f t="shared" si="131"/>
        <v>5</v>
      </c>
      <c r="M23" s="23">
        <v>0</v>
      </c>
      <c r="N23" s="20">
        <f t="shared" si="132"/>
        <v>5</v>
      </c>
      <c r="O23" s="20"/>
      <c r="P23" s="75">
        <f t="shared" si="260"/>
        <v>0</v>
      </c>
      <c r="Q23" s="74">
        <f t="shared" si="133"/>
        <v>5</v>
      </c>
      <c r="R23" s="22">
        <v>5</v>
      </c>
      <c r="S23" s="10"/>
      <c r="T23" s="10"/>
      <c r="U23" s="152">
        <f>SUMIF('Rekapitulasi Maret'!$D$9:$D$173,APS!$B23,'Rekapitulasi Maret'!$E$9:$E$173)</f>
        <v>0</v>
      </c>
      <c r="V23" s="152">
        <f>SUMIF('Rekapitulasi Maret'!$D$9:$D$173,APS!$B23,'Rekapitulasi Maret'!$F$9:$F$173)</f>
        <v>0</v>
      </c>
      <c r="W23" s="10"/>
      <c r="X23" s="154">
        <f t="shared" si="279"/>
        <v>0</v>
      </c>
      <c r="Y23" s="154">
        <f t="shared" si="280"/>
        <v>0</v>
      </c>
      <c r="Z23" s="10"/>
      <c r="AA23" s="152">
        <f>SUMIF('Rekapitulasi Maret'!$U$9:$U$173,APS!$B23,'Rekapitulasi Maret'!$V$9:$V$173)</f>
        <v>0</v>
      </c>
      <c r="AB23" s="152">
        <f>SUMIF('Rekapitulasi Maret'!$U$9:$U$173,APS!$B23,'Rekapitulasi Maret'!$W$9:$W$173)</f>
        <v>0</v>
      </c>
      <c r="AC23" s="152"/>
      <c r="AD23" s="154">
        <f t="shared" si="150"/>
        <v>0</v>
      </c>
      <c r="AE23" s="154">
        <f t="shared" si="151"/>
        <v>0</v>
      </c>
      <c r="AF23" s="10"/>
      <c r="AG23" s="152">
        <f>SUMIF('Rekapitulasi Maret'!$AL$9:$AL$173,APS!$B23,'Rekapitulasi Maret'!$AM$9:$AM$173)</f>
        <v>0</v>
      </c>
      <c r="AH23" s="152">
        <f>SUMIF('Rekapitulasi Maret'!$AL$9:$AL$173,APS!$B23,'Rekapitulasi Maret'!$AN$9:$AN$173)</f>
        <v>0</v>
      </c>
      <c r="AI23" s="152">
        <f>SUMIF('Rekapitulasi Maret'!$AL$9:$AL$173,APS!$B23,'Rekapitulasi Maret'!$AQ$9:$AQ$173)</f>
        <v>0</v>
      </c>
      <c r="AJ23" s="154">
        <f t="shared" si="281"/>
        <v>0</v>
      </c>
      <c r="AK23" s="154">
        <f t="shared" si="282"/>
        <v>0</v>
      </c>
      <c r="AL23" s="10"/>
      <c r="AM23" s="152">
        <f>SUMIF('Rekapitulasi Maret'!$BA$9:$BA$173,APS!$B23,'Rekapitulasi Maret'!$BB$9:$BB$173)</f>
        <v>0</v>
      </c>
      <c r="AN23" s="152">
        <f>SUMIF('Rekapitulasi Maret'!$BA$9:$BA$173,APS!$B23,'Rekapitulasi Maret'!$BC$9:$BC$173)</f>
        <v>0</v>
      </c>
      <c r="AO23" s="10"/>
      <c r="AP23" s="154">
        <f t="shared" si="263"/>
        <v>0</v>
      </c>
      <c r="AQ23" s="154">
        <f t="shared" si="264"/>
        <v>0</v>
      </c>
      <c r="AR23" s="10">
        <v>5</v>
      </c>
      <c r="AS23" s="152">
        <f>SUMIF('Rekapitulasi Maret'!$BP$9:$BP$173,APS!$B23,'Rekapitulasi Maret'!$BQ$9:$BQ$173)</f>
        <v>0</v>
      </c>
      <c r="AT23" s="152">
        <f>SUMIF('Rekapitulasi Maret'!$BP$9:$BP$173,APS!$B23,'Rekapitulasi Maret'!$BR$9:$BR$173)</f>
        <v>0</v>
      </c>
      <c r="AU23" s="10"/>
      <c r="AV23" s="154">
        <f t="shared" si="156"/>
        <v>0</v>
      </c>
      <c r="AW23" s="154">
        <f t="shared" si="157"/>
        <v>0</v>
      </c>
      <c r="AX23" s="10"/>
      <c r="AY23" s="152">
        <f>SUMIF('Rekapitulasi Maret'!$CE$9:$CE$173,APS!$B23,'Rekapitulasi Maret'!$CI$9:$CI$173)</f>
        <v>0</v>
      </c>
      <c r="AZ23" s="10"/>
      <c r="BA23" s="152">
        <f>SUMIF('Rekapitulasi Maret'!$CE$9:$CE$173,APS!$B23,'Rekapitulasi Maret'!$CJ$9:$CJ$173)</f>
        <v>0</v>
      </c>
      <c r="BB23" s="154">
        <f t="shared" si="158"/>
        <v>0</v>
      </c>
      <c r="BC23" s="154">
        <f t="shared" si="159"/>
        <v>0</v>
      </c>
      <c r="BD23" s="76">
        <f t="shared" si="265"/>
        <v>5</v>
      </c>
      <c r="BE23" s="76">
        <f t="shared" si="266"/>
        <v>0</v>
      </c>
      <c r="BF23" s="76">
        <f t="shared" si="267"/>
        <v>0</v>
      </c>
      <c r="BG23" s="76">
        <f t="shared" si="268"/>
        <v>0</v>
      </c>
      <c r="BH23" s="76">
        <f t="shared" si="269"/>
        <v>0</v>
      </c>
      <c r="BI23" s="76">
        <f t="shared" si="270"/>
        <v>-5</v>
      </c>
      <c r="BJ23" s="154">
        <f t="shared" si="271"/>
        <v>0</v>
      </c>
      <c r="BK23" s="10"/>
      <c r="BL23" s="10"/>
      <c r="BM23" s="152">
        <f>SUMIF('Rekapitulasi Maret'!$D$194:$D$375,APS!$B23,'Rekapitulasi Maret'!$E$194:$E$375)+SUMIF('Rekapitulasi Maret'!$D$194:$D$375,APS!$B23,'Rekapitulasi Maret'!$J$194:$J$375)</f>
        <v>0</v>
      </c>
      <c r="BN23" s="152">
        <f>SUMIF('Rekapitulasi Maret'!$D$194:$D$375,APS!$B23,'Rekapitulasi Maret'!$F$194:$F$375)</f>
        <v>0</v>
      </c>
      <c r="BO23" s="152">
        <f>SUMIF('Rekapitulasi Maret'!$D$194:$D$375,APS!$B23,'Rekapitulasi Maret'!$K$194:$K$375)</f>
        <v>0</v>
      </c>
      <c r="BP23" s="154">
        <f t="shared" si="167"/>
        <v>0</v>
      </c>
      <c r="BQ23" s="154">
        <f t="shared" si="168"/>
        <v>0</v>
      </c>
      <c r="BR23" s="10"/>
      <c r="BS23" s="152">
        <f>SUMIF('Rekapitulasi Maret'!$U$194:$U$375,APS!$B23,'Rekapitulasi Maret'!$V$194:$V$375)+SUMIF('Rekapitulasi Maret'!$U$194:$U$375,APS!$B23,'Rekapitulasi Maret'!$AA$194:$AA$375)</f>
        <v>0</v>
      </c>
      <c r="BT23" s="152">
        <f>SUMIF('Rekapitulasi Maret'!$U$194:$U$375,APS!$B23,'Rekapitulasi Maret'!$W$194:$W$375)</f>
        <v>0</v>
      </c>
      <c r="BU23" s="152">
        <f>SUMIF('Rekapitulasi Maret'!$U$194:$U$375,APS!$B23,'Rekapitulasi Maret'!$AB$194:$AB$375)</f>
        <v>0</v>
      </c>
      <c r="BV23" s="154">
        <f t="shared" si="169"/>
        <v>0</v>
      </c>
      <c r="BW23" s="154">
        <f t="shared" si="170"/>
        <v>0</v>
      </c>
      <c r="BX23" s="10"/>
      <c r="BY23" s="152">
        <f>SUMIF('Rekapitulasi Maret'!$AL$194:$AL$375,APS!$B23,'Rekapitulasi Maret'!$AM$194:$AM$375)+SUMIF('Rekapitulasi Maret'!$AL$194:$AL$375,APS!$B23,'Rekapitulasi Maret'!$AP$194:$AP$375)</f>
        <v>0</v>
      </c>
      <c r="BZ23" s="152">
        <f>SUMIF('Rekapitulasi Maret'!$AL$194:$AL$375,APS!$B23,'Rekapitulasi Maret'!$AN$194:$AN$375)</f>
        <v>0</v>
      </c>
      <c r="CA23" s="152">
        <f>SUMIF('Rekapitulasi Maret'!$AL$194:$AL$375,APS!$B23,'Rekapitulasi Maret'!$AQ$194:$AQ$375)</f>
        <v>0</v>
      </c>
      <c r="CB23" s="154">
        <f t="shared" si="261"/>
        <v>0</v>
      </c>
      <c r="CC23" s="154">
        <f t="shared" si="262"/>
        <v>0</v>
      </c>
      <c r="CD23" s="10"/>
      <c r="CE23" s="152">
        <f>SUMIF('Rekapitulasi Maret'!$BA$194:$BA$375,APS!$B23,'Rekapitulasi Maret'!$BB$194:$BB$375)+SUMIF('Rekapitulasi Maret'!$BA$194:$BA$375,APS!$B23,'Rekapitulasi Maret'!$BE$194:$BE$375)</f>
        <v>0</v>
      </c>
      <c r="CF23" s="152">
        <f>SUMIF('Rekapitulasi Maret'!$BA$194:$BA$375,APS!$B23,'Rekapitulasi Maret'!$BC$194:$BC$375)</f>
        <v>5</v>
      </c>
      <c r="CG23" s="10"/>
      <c r="CH23" s="154">
        <f t="shared" si="173"/>
        <v>0</v>
      </c>
      <c r="CI23" s="154">
        <f t="shared" si="174"/>
        <v>0</v>
      </c>
      <c r="CJ23" s="10"/>
      <c r="CK23" s="152">
        <f>SUMIF('Rekapitulasi Maret'!$BP$194:$BP$375,APS!$B23,'Rekapitulasi Maret'!$BQ$194:$BQ$375)+SUMIF('Rekapitulasi Maret'!$BP$194:$BP$375,APS!$B23,'Rekapitulasi Maret'!$BT$194:$BT$375)</f>
        <v>0</v>
      </c>
      <c r="CL23" s="152">
        <f>SUMIF('Rekapitulasi Maret'!$BP$194:$BP$375,APS!$B23,'Rekapitulasi Maret'!$BR$194:$BR$375)</f>
        <v>0</v>
      </c>
      <c r="CM23" s="152">
        <f>SUMIF('Rekapitulasi Maret'!$BP$194:$BP$375,APS!$B23,'Rekapitulasi Maret'!$BU$194:$BU$375)</f>
        <v>0</v>
      </c>
      <c r="CN23" s="154">
        <f t="shared" si="175"/>
        <v>0</v>
      </c>
      <c r="CO23" s="154">
        <f t="shared" si="176"/>
        <v>0</v>
      </c>
      <c r="CP23" s="76">
        <f t="shared" si="272"/>
        <v>0</v>
      </c>
      <c r="CQ23" s="76">
        <f t="shared" si="273"/>
        <v>0</v>
      </c>
      <c r="CR23" s="76">
        <f t="shared" si="274"/>
        <v>5</v>
      </c>
      <c r="CS23" s="76">
        <f t="shared" si="275"/>
        <v>0</v>
      </c>
      <c r="CT23" s="76">
        <f t="shared" si="276"/>
        <v>5</v>
      </c>
      <c r="CU23" s="76">
        <f t="shared" si="277"/>
        <v>5</v>
      </c>
      <c r="CV23" s="154">
        <f t="shared" si="278"/>
        <v>0</v>
      </c>
      <c r="CW23" s="10"/>
      <c r="CX23" s="10"/>
      <c r="CY23" s="152">
        <f>SUMIF('Rekapitulasi Maret'!$D$391:$D$568,APS!$B23,'Rekapitulasi Maret'!$E$391:$E$568)+SUMIF('Rekapitulasi Maret'!$D$391:$D$568,APS!$B23,'Rekapitulasi Maret'!$J$391:$J$568)</f>
        <v>5</v>
      </c>
      <c r="CZ23" s="152">
        <f>SUMIF('Rekapitulasi Maret'!$D$391:$D$568,APS!$B23,'Rekapitulasi Maret'!$F$391:$F$568)</f>
        <v>0</v>
      </c>
      <c r="DA23" s="152">
        <f>SUMIF('Rekapitulasi Maret'!$D$391:$D$568,APS!$B23,'Rekapitulasi Maret'!$K$391:$K$568)</f>
        <v>0</v>
      </c>
      <c r="DB23" s="154">
        <f t="shared" si="184"/>
        <v>0</v>
      </c>
      <c r="DC23" s="154">
        <f t="shared" si="185"/>
        <v>0</v>
      </c>
      <c r="DD23" s="10"/>
      <c r="DE23" s="152">
        <f>SUMIF('Rekapitulasi Maret'!$U$391:$U$568,APS!$B23,'Rekapitulasi Maret'!$V$391:$V$568)+SUMIF('Rekapitulasi Maret'!$U$391:$U$568,APS!$B23,'Rekapitulasi Maret'!$AA$391:$AA$568)</f>
        <v>0</v>
      </c>
      <c r="DF23" s="152">
        <f>SUMIF('Rekapitulasi Maret'!$U$391:$U$568,APS!$B23,'Rekapitulasi Maret'!$W$391:$W$568)</f>
        <v>0</v>
      </c>
      <c r="DG23" s="152">
        <f>SUMIF('Rekapitulasi Maret'!$U$391:$U$568,APS!$B23,'Rekapitulasi Maret'!$AB$391:$AB$568)</f>
        <v>0</v>
      </c>
      <c r="DH23" s="154">
        <f t="shared" ref="DH23:DH88" si="285">IF(DD23=0,0,((DF23+DG23)/DD23)*100)</f>
        <v>0</v>
      </c>
      <c r="DI23" s="154">
        <f t="shared" ref="DI23:DI88" si="286">IF(DE23=0,0,((DF23+DG23)/DE23)*100)</f>
        <v>0</v>
      </c>
      <c r="DJ23" s="10"/>
      <c r="DK23" s="152">
        <f>SUMIF('Rekapitulasi Maret'!$AL$391:$AL$568,APS!$B23,'Rekapitulasi Maret'!$AM$391:$AM$568)+SUMIF('Rekapitulasi Maret'!$AL$391:$AL$568,APS!$B23,'Rekapitulasi Maret'!$AP$391:$AP$568)</f>
        <v>0</v>
      </c>
      <c r="DL23" s="152">
        <f>SUMIF('Rekapitulasi Maret'!$AL$391:$AL$568,APS!$B23,'Rekapitulasi Maret'!$AN$391:$AN$568)</f>
        <v>0</v>
      </c>
      <c r="DM23" s="152">
        <f>SUMIF('Rekapitulasi Maret'!$AL$391:$AL$568,APS!$B23,'Rekapitulasi Maret'!$AQ$391:$AQ$568)</f>
        <v>0</v>
      </c>
      <c r="DN23" s="154">
        <f t="shared" si="188"/>
        <v>0</v>
      </c>
      <c r="DO23" s="154">
        <f t="shared" si="189"/>
        <v>0</v>
      </c>
      <c r="DP23" s="10"/>
      <c r="DQ23" s="152">
        <f>SUMIF('Rekapitulasi Maret'!$BA$391:$BA$568,APS!$B23,'Rekapitulasi Maret'!$BB$391:$BB$568)+SUMIF('Rekapitulasi Maret'!$BA$391:$BA$568,APS!$B23,'Rekapitulasi Maret'!$BE$391:$BE$568)</f>
        <v>0</v>
      </c>
      <c r="DR23" s="152">
        <f>SUMIF('Rekapitulasi Maret'!$BA$391:$BA$568,APS!$B23,'Rekapitulasi Maret'!$BC$391:$BC$568)</f>
        <v>0</v>
      </c>
      <c r="DS23" s="152">
        <f>SUMIF('Rekapitulasi Maret'!$BA$391:$BA$568,APS!$B23,'Rekapitulasi Maret'!$BF$391:$BF$568)</f>
        <v>0</v>
      </c>
      <c r="DT23" s="154">
        <f t="shared" si="190"/>
        <v>0</v>
      </c>
      <c r="DU23" s="154">
        <f t="shared" si="191"/>
        <v>0</v>
      </c>
      <c r="DV23" s="10"/>
      <c r="DW23" s="152">
        <f>SUMIF('Rekapitulasi Maret'!$BP$391:$BP$568,APS!$B23,'Rekapitulasi Maret'!$BQ$391:$BQ$568)+SUMIF('Rekapitulasi Maret'!$BP$391:$BP$568,APS!$B23,'Rekapitulasi Maret'!$BT$391:$BT$568)</f>
        <v>0</v>
      </c>
      <c r="DX23" s="152">
        <f>SUMIF('Rekapitulasi Maret'!$BP$391:$BP$568,APS!$B23,'Rekapitulasi Maret'!$BR$391:$BR$568)</f>
        <v>0</v>
      </c>
      <c r="DY23" s="152">
        <f>SUMIF('Rekapitulasi Maret'!$BP$391:$BP$568,APS!$B23,'Rekapitulasi Maret'!$BU$391:$BU$568)</f>
        <v>0</v>
      </c>
      <c r="DZ23" s="154">
        <f t="shared" si="283"/>
        <v>0</v>
      </c>
      <c r="EA23" s="154">
        <f t="shared" si="284"/>
        <v>0</v>
      </c>
      <c r="EB23" s="10"/>
      <c r="EC23" s="152">
        <f>SUMIF('Rekapitulasi Maret'!$CE$391:$CE$568,APS!$B23,'Rekapitulasi Maret'!$CF$391:$CF$568)+SUMIF('Rekapitulasi Maret'!$CE$391:$CE$568,APS!$B23,'Rekapitulasi Maret'!$CI$391:$CI$568)</f>
        <v>0</v>
      </c>
      <c r="ED23" s="152">
        <f>SUMIF('Rekapitulasi Maret'!$CE$391:$CE$568,APS!$B23,'Rekapitulasi Maret'!$CG$391:$CG$568)</f>
        <v>0</v>
      </c>
      <c r="EE23" s="152">
        <f>SUMIF('Rekapitulasi Maret'!$CE$391:$CE$568,APS!$B23,'Rekapitulasi Maret'!$CJ$391:$CJ$568)</f>
        <v>0</v>
      </c>
      <c r="EF23" s="154">
        <f t="shared" si="194"/>
        <v>0</v>
      </c>
      <c r="EG23" s="154">
        <f t="shared" si="195"/>
        <v>0</v>
      </c>
      <c r="EH23" s="76">
        <f t="shared" ref="EH23:EH88" si="287">CX23+DD23+DJ23+DP23+DV23+EB23</f>
        <v>0</v>
      </c>
      <c r="EI23" s="76">
        <f t="shared" ref="EI23:EI88" si="288">CY23+DE23+DK23+DQ23+DW23+EC23</f>
        <v>5</v>
      </c>
      <c r="EJ23" s="76">
        <f t="shared" ref="EJ23:EJ88" si="289">CZ23+DF23+DL23+DR23+DX23+ED23</f>
        <v>0</v>
      </c>
      <c r="EK23" s="76">
        <f t="shared" ref="EK23:EK88" si="290">DA23+DG23+DM23+DS23+DY23+EE23</f>
        <v>0</v>
      </c>
      <c r="EL23" s="76">
        <f t="shared" ref="EL23:EL88" si="291">EJ23+EK23</f>
        <v>0</v>
      </c>
      <c r="EM23" s="76">
        <f t="shared" ref="EM23:EM88" si="292">EL23-EH23</f>
        <v>0</v>
      </c>
      <c r="EN23" s="154">
        <f t="shared" ref="EN23:EN88" si="293">IF(EH23=0,0,((EL23)/EH23)*100)</f>
        <v>0</v>
      </c>
      <c r="EO23" s="10"/>
      <c r="EP23" s="10"/>
      <c r="EQ23" s="152">
        <f>SUMIF('Rekapitulasi Maret'!$D$587:$D$768,APS!$B23,'Rekapitulasi Maret'!$E$587:$E$768)+SUMIF('Rekapitulasi Maret'!$D$587:$D$768,APS!$B23,'Rekapitulasi Maret'!$G$587:$G$768)</f>
        <v>0</v>
      </c>
      <c r="ER23" s="152">
        <f>SUMIF('Rekapitulasi Maret'!$D$587:$D$768,APS!$B23,'Rekapitulasi Maret'!$F$587:$F$768)+SUMIF('Rekapitulasi Maret'!$D$587:$D$768,APS!$B23,'Rekapitulasi Maret'!$H$587:$H$768)</f>
        <v>0</v>
      </c>
      <c r="ES23" s="10"/>
      <c r="ET23" s="154">
        <f t="shared" si="203"/>
        <v>0</v>
      </c>
      <c r="EU23" s="154">
        <f t="shared" si="204"/>
        <v>0</v>
      </c>
      <c r="EV23" s="10"/>
      <c r="EW23" s="152">
        <f>SUMIF('Rekapitulasi Maret'!$U$587:$U$768,APS!$B23,'Rekapitulasi Maret'!$V$587:$V$768)+SUMIF('Rekapitulasi Maret'!$U$587:$U$768,APS!$B23,'Rekapitulasi Maret'!$X$587:$X$768)</f>
        <v>0</v>
      </c>
      <c r="EX23" s="152">
        <f>SUMIF('Rekapitulasi Maret'!$U$587:$U$768,APS!$B23,'Rekapitulasi Maret'!$W$587:$W$768)+SUMIF('Rekapitulasi Maret'!$U$587:$U$768,APS!$B23,'Rekapitulasi Maret'!$Y$587:$Y$768)</f>
        <v>0</v>
      </c>
      <c r="EY23" s="10"/>
      <c r="EZ23" s="154">
        <f t="shared" si="205"/>
        <v>0</v>
      </c>
      <c r="FA23" s="154">
        <f t="shared" si="206"/>
        <v>0</v>
      </c>
      <c r="FB23" s="10"/>
      <c r="FC23" s="152">
        <f>SUMIF('Rekapitulasi Maret'!$AL$587:$AL$768,APS!$B23,'Rekapitulasi Maret'!$AM$587:$AM$768)+SUMIF('Rekapitulasi Maret'!$AL$587:$AL$768,APS!$B23,'Rekapitulasi Maret'!$AP$587:$AP$768)</f>
        <v>0</v>
      </c>
      <c r="FD23" s="152">
        <f>SUMIF('Rekapitulasi Maret'!$AL$587:$AL$768,APS!$B23,'Rekapitulasi Maret'!$AN$587:$AN$768)</f>
        <v>0</v>
      </c>
      <c r="FE23" s="10"/>
      <c r="FF23" s="154">
        <f t="shared" si="207"/>
        <v>0</v>
      </c>
      <c r="FG23" s="154">
        <f t="shared" si="208"/>
        <v>0</v>
      </c>
      <c r="FH23" s="10"/>
      <c r="FI23" s="152">
        <f>SUMIF('Rekapitulasi Maret'!$BA$587:$BA$768,APS!$B23,'Rekapitulasi Maret'!$BB$587:$BB$768)+SUMIF('Rekapitulasi Maret'!$BA$587:$BA$768,APS!$B23,'Rekapitulasi Maret'!$BE$587:$BE$768)</f>
        <v>0</v>
      </c>
      <c r="FJ23" s="152">
        <f>SUMIF('Rekapitulasi Maret'!$BA$587:$BA$768,APS!$B23,'Rekapitulasi Maret'!$BC$587:$BC$768)+SUMIF('Rekapitulasi Maret'!$BA$587:$BA$768,APS!$B23,'Rekapitulasi Maret'!$BF$587:$BF$768)</f>
        <v>0</v>
      </c>
      <c r="FK23" s="10"/>
      <c r="FL23" s="154">
        <f t="shared" si="209"/>
        <v>0</v>
      </c>
      <c r="FM23" s="154">
        <f t="shared" si="210"/>
        <v>0</v>
      </c>
      <c r="FN23" s="10"/>
      <c r="FO23" s="152">
        <f>SUMIF('Rekapitulasi Maret'!$BP$587:$BP$768,APS!$B23,'Rekapitulasi Maret'!$BQ$587:$BQ$768)+SUMIF('Rekapitulasi Maret'!$BP$587:$BP$768,APS!$B23,'Rekapitulasi Maret'!$BT$587:$BT$768)</f>
        <v>0</v>
      </c>
      <c r="FP23" s="152">
        <f>SUMIF('Rekapitulasi Maret'!$BP$587:$BP$768,APS!$B23,'Rekapitulasi Maret'!$BR$587:$BR$768)</f>
        <v>0</v>
      </c>
      <c r="FQ23" s="10"/>
      <c r="FR23" s="154">
        <f t="shared" si="211"/>
        <v>0</v>
      </c>
      <c r="FS23" s="154">
        <f t="shared" si="212"/>
        <v>0</v>
      </c>
      <c r="FT23" s="10"/>
      <c r="FU23" s="152">
        <f>SUMIF('Rekapitulasi Maret'!$CE$587:$CE$768,APS!$B23,'Rekapitulasi Maret'!$CI$587:$CI$768)</f>
        <v>0</v>
      </c>
      <c r="FV23" s="10"/>
      <c r="FW23" s="152">
        <f>SUMIF('Rekapitulasi Maret'!$CE$587:$CE$768,APS!$B23,'Rekapitulasi Maret'!$CJ$587:$CJ$768)</f>
        <v>0</v>
      </c>
      <c r="FX23" s="154">
        <f t="shared" si="140"/>
        <v>0</v>
      </c>
      <c r="FY23" s="154">
        <f t="shared" si="141"/>
        <v>0</v>
      </c>
      <c r="FZ23" s="10"/>
      <c r="GA23" s="152">
        <f>SUMIF('Rekapitulasi Maret'!$D$785:$D$963,APS!$B23,'Rekapitulasi Maret'!$E$785:$E$963)+SUMIF('Rekapitulasi Maret'!$D$785:$D$963,APS!$B23,'Rekapitulasi Maret'!$J$785:$J$963)</f>
        <v>0</v>
      </c>
      <c r="GB23" s="152">
        <f>SUMIF('Rekapitulasi Maret'!$D$785:$D$963,APS!$B23,'Rekapitulasi Maret'!$F$785:$F$963)</f>
        <v>0</v>
      </c>
      <c r="GC23" s="152">
        <f>SUMIF('Rekapitulasi Maret'!$D$785:$D$963,APS!$B23,'Rekapitulasi Maret'!$K$785:$K$963)</f>
        <v>0</v>
      </c>
      <c r="GD23" s="154">
        <f t="shared" si="213"/>
        <v>0</v>
      </c>
      <c r="GE23" s="154">
        <f t="shared" si="214"/>
        <v>0</v>
      </c>
      <c r="GF23" s="10"/>
      <c r="GG23" s="152">
        <f>SUMIF('Rekapitulasi Maret'!$U$785:$U$963,APS!$B23,'Rekapitulasi Maret'!$V$785:$V$963)+SUMIF('Rekapitulasi Maret'!$U$785:$U$963,APS!$B23,'Rekapitulasi Maret'!$AA$785:$AA$963)</f>
        <v>0</v>
      </c>
      <c r="GH23" s="152">
        <f>SUMIF('Rekapitulasi Maret'!$U$785:$U$963,APS!$B23,'Rekapitulasi Maret'!$W$785:$W$963)</f>
        <v>0</v>
      </c>
      <c r="GI23" s="152">
        <f>SUMIF('Rekapitulasi Maret'!$U$785:$U$963,APS!$B23,'Rekapitulasi Maret'!$AB$785:$AB$963)</f>
        <v>0</v>
      </c>
      <c r="GJ23" s="154">
        <f t="shared" si="215"/>
        <v>0</v>
      </c>
      <c r="GK23" s="154">
        <f t="shared" si="216"/>
        <v>0</v>
      </c>
      <c r="GL23" s="10"/>
      <c r="GM23" s="152">
        <f>SUMIF('Rekapitulasi Maret'!$AL$785:$AL$963,APS!$B23,'Rekapitulasi Maret'!$AM$785:$AM$963)+SUMIF('Rekapitulasi Maret'!$AL$785:$AL$963,APS!$B23,'Rekapitulasi Maret'!$AP$785:$AP$963)</f>
        <v>0</v>
      </c>
      <c r="GN23" s="152">
        <f>SUMIF('Rekapitulasi Maret'!$AL$785:$AL$963,APS!$B23,'Rekapitulasi Maret'!$AN$785:$AN$963)</f>
        <v>0</v>
      </c>
      <c r="GO23" s="152">
        <f>SUMIF('Rekapitulasi Maret'!$AL$785:$AL$963,APS!$B23,'Rekapitulasi Maret'!$AQ$785:$AQ$963)</f>
        <v>0</v>
      </c>
      <c r="GP23" s="154">
        <f t="shared" si="217"/>
        <v>0</v>
      </c>
      <c r="GQ23" s="154">
        <f t="shared" si="218"/>
        <v>0</v>
      </c>
      <c r="GR23" s="76">
        <f t="shared" si="219"/>
        <v>0</v>
      </c>
      <c r="GS23" s="76">
        <f t="shared" si="220"/>
        <v>0</v>
      </c>
      <c r="GT23" s="76">
        <f t="shared" si="221"/>
        <v>0</v>
      </c>
      <c r="GU23" s="76">
        <f t="shared" si="222"/>
        <v>0</v>
      </c>
      <c r="GV23" s="157">
        <f t="shared" si="223"/>
        <v>0</v>
      </c>
      <c r="GW23" s="157">
        <f t="shared" si="224"/>
        <v>0</v>
      </c>
      <c r="GX23" s="158">
        <f t="shared" si="225"/>
        <v>0</v>
      </c>
      <c r="GY23" s="157">
        <f t="shared" si="254"/>
        <v>5</v>
      </c>
      <c r="GZ23" s="157">
        <f t="shared" si="255"/>
        <v>5</v>
      </c>
      <c r="HA23" s="157">
        <f t="shared" si="256"/>
        <v>5</v>
      </c>
      <c r="HB23" s="157">
        <f t="shared" si="257"/>
        <v>0</v>
      </c>
      <c r="HC23" s="157">
        <f t="shared" si="258"/>
        <v>5</v>
      </c>
      <c r="HD23" s="157">
        <f t="shared" si="259"/>
        <v>0</v>
      </c>
      <c r="HE23" s="158">
        <f t="shared" si="232"/>
        <v>100</v>
      </c>
      <c r="HF23" s="2"/>
      <c r="HG23" s="16" t="s">
        <v>958</v>
      </c>
      <c r="HH23" s="88"/>
    </row>
    <row r="24" spans="1:216" ht="15.75">
      <c r="A24" s="16" t="s">
        <v>31</v>
      </c>
      <c r="B24" s="16" t="s">
        <v>32</v>
      </c>
      <c r="C24" s="16" t="s">
        <v>1</v>
      </c>
      <c r="D24" s="16" t="s">
        <v>600</v>
      </c>
      <c r="E24" s="16" t="s">
        <v>607</v>
      </c>
      <c r="F24" s="17">
        <v>0</v>
      </c>
      <c r="G24" s="17">
        <v>0</v>
      </c>
      <c r="H24" s="17">
        <v>0</v>
      </c>
      <c r="I24" s="18">
        <v>0</v>
      </c>
      <c r="J24" s="17">
        <v>-5</v>
      </c>
      <c r="K24" s="19">
        <f t="shared" si="130"/>
        <v>5</v>
      </c>
      <c r="L24" s="19">
        <f t="shared" si="131"/>
        <v>5</v>
      </c>
      <c r="M24" s="23">
        <v>0</v>
      </c>
      <c r="N24" s="20">
        <f t="shared" si="132"/>
        <v>5</v>
      </c>
      <c r="O24" s="20"/>
      <c r="P24" s="75">
        <f t="shared" si="260"/>
        <v>0</v>
      </c>
      <c r="Q24" s="74">
        <f t="shared" si="133"/>
        <v>5</v>
      </c>
      <c r="R24" s="22">
        <v>5</v>
      </c>
      <c r="S24" s="10"/>
      <c r="T24" s="10"/>
      <c r="U24" s="152">
        <f>SUMIF('Rekapitulasi Maret'!$D$9:$D$173,APS!$B24,'Rekapitulasi Maret'!$E$9:$E$173)</f>
        <v>0</v>
      </c>
      <c r="V24" s="152">
        <f>SUMIF('Rekapitulasi Maret'!$D$9:$D$173,APS!$B24,'Rekapitulasi Maret'!$F$9:$F$173)</f>
        <v>0</v>
      </c>
      <c r="W24" s="10"/>
      <c r="X24" s="154">
        <f t="shared" si="279"/>
        <v>0</v>
      </c>
      <c r="Y24" s="154">
        <f t="shared" si="280"/>
        <v>0</v>
      </c>
      <c r="Z24" s="10"/>
      <c r="AA24" s="152">
        <f>SUMIF('Rekapitulasi Maret'!$U$9:$U$173,APS!$B24,'Rekapitulasi Maret'!$V$9:$V$173)</f>
        <v>0</v>
      </c>
      <c r="AB24" s="152">
        <f>SUMIF('Rekapitulasi Maret'!$U$9:$U$173,APS!$B24,'Rekapitulasi Maret'!$W$9:$W$173)</f>
        <v>0</v>
      </c>
      <c r="AC24" s="152"/>
      <c r="AD24" s="154">
        <f t="shared" si="150"/>
        <v>0</v>
      </c>
      <c r="AE24" s="154">
        <f t="shared" si="151"/>
        <v>0</v>
      </c>
      <c r="AF24" s="10"/>
      <c r="AG24" s="152">
        <f>SUMIF('Rekapitulasi Maret'!$AL$9:$AL$173,APS!$B24,'Rekapitulasi Maret'!$AM$9:$AM$173)</f>
        <v>0</v>
      </c>
      <c r="AH24" s="152">
        <f>SUMIF('Rekapitulasi Maret'!$AL$9:$AL$173,APS!$B24,'Rekapitulasi Maret'!$AN$9:$AN$173)</f>
        <v>0</v>
      </c>
      <c r="AI24" s="152">
        <f>SUMIF('Rekapitulasi Maret'!$AL$9:$AL$173,APS!$B24,'Rekapitulasi Maret'!$AQ$9:$AQ$173)</f>
        <v>0</v>
      </c>
      <c r="AJ24" s="154">
        <f t="shared" si="281"/>
        <v>0</v>
      </c>
      <c r="AK24" s="154">
        <f t="shared" si="282"/>
        <v>0</v>
      </c>
      <c r="AL24" s="10"/>
      <c r="AM24" s="152">
        <f>SUMIF('Rekapitulasi Maret'!$BA$9:$BA$173,APS!$B24,'Rekapitulasi Maret'!$BB$9:$BB$173)</f>
        <v>0</v>
      </c>
      <c r="AN24" s="152">
        <f>SUMIF('Rekapitulasi Maret'!$BA$9:$BA$173,APS!$B24,'Rekapitulasi Maret'!$BC$9:$BC$173)</f>
        <v>0</v>
      </c>
      <c r="AO24" s="10"/>
      <c r="AP24" s="154">
        <f t="shared" si="263"/>
        <v>0</v>
      </c>
      <c r="AQ24" s="154">
        <f t="shared" si="264"/>
        <v>0</v>
      </c>
      <c r="AR24" s="10">
        <v>5</v>
      </c>
      <c r="AS24" s="152">
        <f>SUMIF('Rekapitulasi Maret'!$BP$9:$BP$173,APS!$B24,'Rekapitulasi Maret'!$BQ$9:$BQ$173)</f>
        <v>0</v>
      </c>
      <c r="AT24" s="152">
        <f>SUMIF('Rekapitulasi Maret'!$BP$9:$BP$173,APS!$B24,'Rekapitulasi Maret'!$BR$9:$BR$173)</f>
        <v>0</v>
      </c>
      <c r="AU24" s="10"/>
      <c r="AV24" s="154">
        <f t="shared" si="156"/>
        <v>0</v>
      </c>
      <c r="AW24" s="154">
        <f t="shared" si="157"/>
        <v>0</v>
      </c>
      <c r="AX24" s="10"/>
      <c r="AY24" s="152">
        <f>SUMIF('Rekapitulasi Maret'!$CE$9:$CE$173,APS!$B24,'Rekapitulasi Maret'!$CI$9:$CI$173)</f>
        <v>0</v>
      </c>
      <c r="AZ24" s="10"/>
      <c r="BA24" s="152">
        <f>SUMIF('Rekapitulasi Maret'!$CE$9:$CE$173,APS!$B24,'Rekapitulasi Maret'!$CJ$9:$CJ$173)</f>
        <v>0</v>
      </c>
      <c r="BB24" s="154">
        <f t="shared" si="158"/>
        <v>0</v>
      </c>
      <c r="BC24" s="154">
        <f t="shared" si="159"/>
        <v>0</v>
      </c>
      <c r="BD24" s="76">
        <f t="shared" si="265"/>
        <v>5</v>
      </c>
      <c r="BE24" s="76">
        <f t="shared" si="266"/>
        <v>0</v>
      </c>
      <c r="BF24" s="76">
        <f t="shared" si="267"/>
        <v>0</v>
      </c>
      <c r="BG24" s="76">
        <f t="shared" si="268"/>
        <v>0</v>
      </c>
      <c r="BH24" s="76">
        <f t="shared" si="269"/>
        <v>0</v>
      </c>
      <c r="BI24" s="76">
        <f t="shared" si="270"/>
        <v>-5</v>
      </c>
      <c r="BJ24" s="154">
        <f t="shared" si="271"/>
        <v>0</v>
      </c>
      <c r="BK24" s="10"/>
      <c r="BL24" s="10"/>
      <c r="BM24" s="152">
        <f>SUMIF('Rekapitulasi Maret'!$D$194:$D$375,APS!$B24,'Rekapitulasi Maret'!$E$194:$E$375)+SUMIF('Rekapitulasi Maret'!$D$194:$D$375,APS!$B24,'Rekapitulasi Maret'!$J$194:$J$375)</f>
        <v>0</v>
      </c>
      <c r="BN24" s="152">
        <f>SUMIF('Rekapitulasi Maret'!$D$194:$D$375,APS!$B24,'Rekapitulasi Maret'!$F$194:$F$375)</f>
        <v>0</v>
      </c>
      <c r="BO24" s="152">
        <f>SUMIF('Rekapitulasi Maret'!$D$194:$D$375,APS!$B24,'Rekapitulasi Maret'!$K$194:$K$375)</f>
        <v>0</v>
      </c>
      <c r="BP24" s="154">
        <f t="shared" si="167"/>
        <v>0</v>
      </c>
      <c r="BQ24" s="154">
        <f t="shared" si="168"/>
        <v>0</v>
      </c>
      <c r="BR24" s="10"/>
      <c r="BS24" s="152">
        <f>SUMIF('Rekapitulasi Maret'!$U$194:$U$375,APS!$B24,'Rekapitulasi Maret'!$V$194:$V$375)+SUMIF('Rekapitulasi Maret'!$U$194:$U$375,APS!$B24,'Rekapitulasi Maret'!$AA$194:$AA$375)</f>
        <v>0</v>
      </c>
      <c r="BT24" s="152">
        <f>SUMIF('Rekapitulasi Maret'!$U$194:$U$375,APS!$B24,'Rekapitulasi Maret'!$W$194:$W$375)</f>
        <v>0</v>
      </c>
      <c r="BU24" s="152">
        <f>SUMIF('Rekapitulasi Maret'!$U$194:$U$375,APS!$B24,'Rekapitulasi Maret'!$AB$194:$AB$375)</f>
        <v>0</v>
      </c>
      <c r="BV24" s="154">
        <f t="shared" si="169"/>
        <v>0</v>
      </c>
      <c r="BW24" s="154">
        <f t="shared" si="170"/>
        <v>0</v>
      </c>
      <c r="BX24" s="10"/>
      <c r="BY24" s="152">
        <f>SUMIF('Rekapitulasi Maret'!$AL$194:$AL$375,APS!$B24,'Rekapitulasi Maret'!$AM$194:$AM$375)+SUMIF('Rekapitulasi Maret'!$AL$194:$AL$375,APS!$B24,'Rekapitulasi Maret'!$AP$194:$AP$375)</f>
        <v>0</v>
      </c>
      <c r="BZ24" s="152">
        <f>SUMIF('Rekapitulasi Maret'!$AL$194:$AL$375,APS!$B24,'Rekapitulasi Maret'!$AN$194:$AN$375)</f>
        <v>0</v>
      </c>
      <c r="CA24" s="152">
        <f>SUMIF('Rekapitulasi Maret'!$AL$194:$AL$375,APS!$B24,'Rekapitulasi Maret'!$AQ$194:$AQ$375)</f>
        <v>0</v>
      </c>
      <c r="CB24" s="154">
        <f t="shared" si="261"/>
        <v>0</v>
      </c>
      <c r="CC24" s="154">
        <f t="shared" si="262"/>
        <v>0</v>
      </c>
      <c r="CD24" s="10"/>
      <c r="CE24" s="152">
        <f>SUMIF('Rekapitulasi Maret'!$BA$194:$BA$375,APS!$B24,'Rekapitulasi Maret'!$BB$194:$BB$375)+SUMIF('Rekapitulasi Maret'!$BA$194:$BA$375,APS!$B24,'Rekapitulasi Maret'!$BE$194:$BE$375)</f>
        <v>0</v>
      </c>
      <c r="CF24" s="152">
        <f>SUMIF('Rekapitulasi Maret'!$BA$194:$BA$375,APS!$B24,'Rekapitulasi Maret'!$BC$194:$BC$375)</f>
        <v>0</v>
      </c>
      <c r="CG24" s="10"/>
      <c r="CH24" s="154">
        <f t="shared" si="173"/>
        <v>0</v>
      </c>
      <c r="CI24" s="154">
        <f t="shared" si="174"/>
        <v>0</v>
      </c>
      <c r="CJ24" s="10"/>
      <c r="CK24" s="152">
        <f>SUMIF('Rekapitulasi Maret'!$BP$194:$BP$375,APS!$B24,'Rekapitulasi Maret'!$BQ$194:$BQ$375)+SUMIF('Rekapitulasi Maret'!$BP$194:$BP$375,APS!$B24,'Rekapitulasi Maret'!$BT$194:$BT$375)</f>
        <v>0</v>
      </c>
      <c r="CL24" s="152">
        <f>SUMIF('Rekapitulasi Maret'!$BP$194:$BP$375,APS!$B24,'Rekapitulasi Maret'!$BR$194:$BR$375)</f>
        <v>0</v>
      </c>
      <c r="CM24" s="152">
        <f>SUMIF('Rekapitulasi Maret'!$BP$194:$BP$375,APS!$B24,'Rekapitulasi Maret'!$BU$194:$BU$375)</f>
        <v>0</v>
      </c>
      <c r="CN24" s="154">
        <f t="shared" si="175"/>
        <v>0</v>
      </c>
      <c r="CO24" s="154">
        <f t="shared" si="176"/>
        <v>0</v>
      </c>
      <c r="CP24" s="76">
        <f t="shared" si="272"/>
        <v>0</v>
      </c>
      <c r="CQ24" s="76">
        <f t="shared" si="273"/>
        <v>0</v>
      </c>
      <c r="CR24" s="76">
        <f t="shared" si="274"/>
        <v>0</v>
      </c>
      <c r="CS24" s="76">
        <f t="shared" si="275"/>
        <v>0</v>
      </c>
      <c r="CT24" s="76">
        <f t="shared" si="276"/>
        <v>0</v>
      </c>
      <c r="CU24" s="76">
        <f t="shared" si="277"/>
        <v>0</v>
      </c>
      <c r="CV24" s="154">
        <f t="shared" si="278"/>
        <v>0</v>
      </c>
      <c r="CW24" s="10"/>
      <c r="CX24" s="10"/>
      <c r="CY24" s="152">
        <f>SUMIF('Rekapitulasi Maret'!$D$391:$D$568,APS!$B24,'Rekapitulasi Maret'!$E$391:$E$568)+SUMIF('Rekapitulasi Maret'!$D$391:$D$568,APS!$B24,'Rekapitulasi Maret'!$J$391:$J$568)</f>
        <v>0</v>
      </c>
      <c r="CZ24" s="152">
        <f>SUMIF('Rekapitulasi Maret'!$D$391:$D$568,APS!$B24,'Rekapitulasi Maret'!$F$391:$F$568)</f>
        <v>0</v>
      </c>
      <c r="DA24" s="152">
        <f>SUMIF('Rekapitulasi Maret'!$D$391:$D$568,APS!$B24,'Rekapitulasi Maret'!$K$391:$K$568)</f>
        <v>0</v>
      </c>
      <c r="DB24" s="154">
        <f t="shared" si="184"/>
        <v>0</v>
      </c>
      <c r="DC24" s="154">
        <f t="shared" si="185"/>
        <v>0</v>
      </c>
      <c r="DD24" s="10"/>
      <c r="DE24" s="152">
        <f>SUMIF('Rekapitulasi Maret'!$U$391:$U$568,APS!$B24,'Rekapitulasi Maret'!$V$391:$V$568)+SUMIF('Rekapitulasi Maret'!$U$391:$U$568,APS!$B24,'Rekapitulasi Maret'!$AA$391:$AA$568)</f>
        <v>0</v>
      </c>
      <c r="DF24" s="152">
        <f>SUMIF('Rekapitulasi Maret'!$U$391:$U$568,APS!$B24,'Rekapitulasi Maret'!$W$391:$W$568)</f>
        <v>0</v>
      </c>
      <c r="DG24" s="152">
        <f>SUMIF('Rekapitulasi Maret'!$U$391:$U$568,APS!$B24,'Rekapitulasi Maret'!$AB$391:$AB$568)</f>
        <v>0</v>
      </c>
      <c r="DH24" s="154">
        <f t="shared" si="285"/>
        <v>0</v>
      </c>
      <c r="DI24" s="154">
        <f t="shared" si="286"/>
        <v>0</v>
      </c>
      <c r="DJ24" s="10"/>
      <c r="DK24" s="152">
        <f>SUMIF('Rekapitulasi Maret'!$AL$391:$AL$568,APS!$B24,'Rekapitulasi Maret'!$AM$391:$AM$568)+SUMIF('Rekapitulasi Maret'!$AL$391:$AL$568,APS!$B24,'Rekapitulasi Maret'!$AP$391:$AP$568)</f>
        <v>0</v>
      </c>
      <c r="DL24" s="152">
        <f>SUMIF('Rekapitulasi Maret'!$AL$391:$AL$568,APS!$B24,'Rekapitulasi Maret'!$AN$391:$AN$568)</f>
        <v>5</v>
      </c>
      <c r="DM24" s="152">
        <f>SUMIF('Rekapitulasi Maret'!$AL$391:$AL$568,APS!$B24,'Rekapitulasi Maret'!$AQ$391:$AQ$568)</f>
        <v>0</v>
      </c>
      <c r="DN24" s="154">
        <f t="shared" si="188"/>
        <v>0</v>
      </c>
      <c r="DO24" s="154">
        <f t="shared" si="189"/>
        <v>0</v>
      </c>
      <c r="DP24" s="10"/>
      <c r="DQ24" s="152">
        <f>SUMIF('Rekapitulasi Maret'!$BA$391:$BA$568,APS!$B24,'Rekapitulasi Maret'!$BB$391:$BB$568)+SUMIF('Rekapitulasi Maret'!$BA$391:$BA$568,APS!$B24,'Rekapitulasi Maret'!$BE$391:$BE$568)</f>
        <v>5</v>
      </c>
      <c r="DR24" s="152">
        <f>SUMIF('Rekapitulasi Maret'!$BA$391:$BA$568,APS!$B24,'Rekapitulasi Maret'!$BC$391:$BC$568)</f>
        <v>0</v>
      </c>
      <c r="DS24" s="152">
        <f>SUMIF('Rekapitulasi Maret'!$BA$391:$BA$568,APS!$B24,'Rekapitulasi Maret'!$BF$391:$BF$568)</f>
        <v>0</v>
      </c>
      <c r="DT24" s="154">
        <f t="shared" si="190"/>
        <v>0</v>
      </c>
      <c r="DU24" s="154">
        <f t="shared" si="191"/>
        <v>0</v>
      </c>
      <c r="DV24" s="10"/>
      <c r="DW24" s="152">
        <f>SUMIF('Rekapitulasi Maret'!$BP$391:$BP$568,APS!$B24,'Rekapitulasi Maret'!$BQ$391:$BQ$568)+SUMIF('Rekapitulasi Maret'!$BP$391:$BP$568,APS!$B24,'Rekapitulasi Maret'!$BT$391:$BT$568)</f>
        <v>0</v>
      </c>
      <c r="DX24" s="152">
        <f>SUMIF('Rekapitulasi Maret'!$BP$391:$BP$568,APS!$B24,'Rekapitulasi Maret'!$BR$391:$BR$568)</f>
        <v>0</v>
      </c>
      <c r="DY24" s="152">
        <f>SUMIF('Rekapitulasi Maret'!$BP$391:$BP$568,APS!$B24,'Rekapitulasi Maret'!$BU$391:$BU$568)</f>
        <v>0</v>
      </c>
      <c r="DZ24" s="154">
        <f t="shared" si="283"/>
        <v>0</v>
      </c>
      <c r="EA24" s="154">
        <f t="shared" si="284"/>
        <v>0</v>
      </c>
      <c r="EB24" s="10"/>
      <c r="EC24" s="152">
        <f>SUMIF('Rekapitulasi Maret'!$CE$391:$CE$568,APS!$B24,'Rekapitulasi Maret'!$CF$391:$CF$568)+SUMIF('Rekapitulasi Maret'!$CE$391:$CE$568,APS!$B24,'Rekapitulasi Maret'!$CI$391:$CI$568)</f>
        <v>0</v>
      </c>
      <c r="ED24" s="152">
        <f>SUMIF('Rekapitulasi Maret'!$CE$391:$CE$568,APS!$B24,'Rekapitulasi Maret'!$CG$391:$CG$568)</f>
        <v>0</v>
      </c>
      <c r="EE24" s="152">
        <f>SUMIF('Rekapitulasi Maret'!$CE$391:$CE$568,APS!$B24,'Rekapitulasi Maret'!$CJ$391:$CJ$568)</f>
        <v>0</v>
      </c>
      <c r="EF24" s="154">
        <f t="shared" si="194"/>
        <v>0</v>
      </c>
      <c r="EG24" s="154">
        <f t="shared" si="195"/>
        <v>0</v>
      </c>
      <c r="EH24" s="76">
        <f t="shared" si="287"/>
        <v>0</v>
      </c>
      <c r="EI24" s="76">
        <f t="shared" si="288"/>
        <v>5</v>
      </c>
      <c r="EJ24" s="76">
        <f t="shared" si="289"/>
        <v>5</v>
      </c>
      <c r="EK24" s="76">
        <f t="shared" si="290"/>
        <v>0</v>
      </c>
      <c r="EL24" s="76">
        <f t="shared" si="291"/>
        <v>5</v>
      </c>
      <c r="EM24" s="76">
        <f t="shared" si="292"/>
        <v>5</v>
      </c>
      <c r="EN24" s="154">
        <f t="shared" si="293"/>
        <v>0</v>
      </c>
      <c r="EO24" s="10"/>
      <c r="EP24" s="10"/>
      <c r="EQ24" s="152">
        <f>SUMIF('Rekapitulasi Maret'!$D$587:$D$768,APS!$B24,'Rekapitulasi Maret'!$E$587:$E$768)+SUMIF('Rekapitulasi Maret'!$D$587:$D$768,APS!$B24,'Rekapitulasi Maret'!$G$587:$G$768)</f>
        <v>0</v>
      </c>
      <c r="ER24" s="152">
        <f>SUMIF('Rekapitulasi Maret'!$D$587:$D$768,APS!$B24,'Rekapitulasi Maret'!$F$587:$F$768)+SUMIF('Rekapitulasi Maret'!$D$587:$D$768,APS!$B24,'Rekapitulasi Maret'!$H$587:$H$768)</f>
        <v>0</v>
      </c>
      <c r="ES24" s="10"/>
      <c r="ET24" s="154">
        <f t="shared" si="203"/>
        <v>0</v>
      </c>
      <c r="EU24" s="154">
        <f t="shared" si="204"/>
        <v>0</v>
      </c>
      <c r="EV24" s="10"/>
      <c r="EW24" s="152">
        <f>SUMIF('Rekapitulasi Maret'!$U$587:$U$768,APS!$B24,'Rekapitulasi Maret'!$V$587:$V$768)+SUMIF('Rekapitulasi Maret'!$U$587:$U$768,APS!$B24,'Rekapitulasi Maret'!$X$587:$X$768)</f>
        <v>0</v>
      </c>
      <c r="EX24" s="152">
        <f>SUMIF('Rekapitulasi Maret'!$U$587:$U$768,APS!$B24,'Rekapitulasi Maret'!$W$587:$W$768)+SUMIF('Rekapitulasi Maret'!$U$587:$U$768,APS!$B24,'Rekapitulasi Maret'!$Y$587:$Y$768)</f>
        <v>0</v>
      </c>
      <c r="EY24" s="10"/>
      <c r="EZ24" s="154">
        <f t="shared" si="205"/>
        <v>0</v>
      </c>
      <c r="FA24" s="154">
        <f t="shared" si="206"/>
        <v>0</v>
      </c>
      <c r="FB24" s="10"/>
      <c r="FC24" s="152">
        <f>SUMIF('Rekapitulasi Maret'!$AL$587:$AL$768,APS!$B24,'Rekapitulasi Maret'!$AM$587:$AM$768)+SUMIF('Rekapitulasi Maret'!$AL$587:$AL$768,APS!$B24,'Rekapitulasi Maret'!$AP$587:$AP$768)</f>
        <v>0</v>
      </c>
      <c r="FD24" s="152">
        <f>SUMIF('Rekapitulasi Maret'!$AL$587:$AL$768,APS!$B24,'Rekapitulasi Maret'!$AN$587:$AN$768)</f>
        <v>0</v>
      </c>
      <c r="FE24" s="10"/>
      <c r="FF24" s="154">
        <f t="shared" si="207"/>
        <v>0</v>
      </c>
      <c r="FG24" s="154">
        <f t="shared" si="208"/>
        <v>0</v>
      </c>
      <c r="FH24" s="10"/>
      <c r="FI24" s="152">
        <f>SUMIF('Rekapitulasi Maret'!$BA$587:$BA$768,APS!$B24,'Rekapitulasi Maret'!$BB$587:$BB$768)+SUMIF('Rekapitulasi Maret'!$BA$587:$BA$768,APS!$B24,'Rekapitulasi Maret'!$BE$587:$BE$768)</f>
        <v>0</v>
      </c>
      <c r="FJ24" s="152">
        <f>SUMIF('Rekapitulasi Maret'!$BA$587:$BA$768,APS!$B24,'Rekapitulasi Maret'!$BC$587:$BC$768)+SUMIF('Rekapitulasi Maret'!$BA$587:$BA$768,APS!$B24,'Rekapitulasi Maret'!$BF$587:$BF$768)</f>
        <v>0</v>
      </c>
      <c r="FK24" s="10"/>
      <c r="FL24" s="154">
        <f t="shared" si="209"/>
        <v>0</v>
      </c>
      <c r="FM24" s="154">
        <f t="shared" si="210"/>
        <v>0</v>
      </c>
      <c r="FN24" s="10"/>
      <c r="FO24" s="152">
        <f>SUMIF('Rekapitulasi Maret'!$BP$587:$BP$768,APS!$B24,'Rekapitulasi Maret'!$BQ$587:$BQ$768)+SUMIF('Rekapitulasi Maret'!$BP$587:$BP$768,APS!$B24,'Rekapitulasi Maret'!$BT$587:$BT$768)</f>
        <v>0</v>
      </c>
      <c r="FP24" s="152">
        <f>SUMIF('Rekapitulasi Maret'!$BP$587:$BP$768,APS!$B24,'Rekapitulasi Maret'!$BR$587:$BR$768)</f>
        <v>0</v>
      </c>
      <c r="FQ24" s="10"/>
      <c r="FR24" s="154">
        <f t="shared" si="211"/>
        <v>0</v>
      </c>
      <c r="FS24" s="154">
        <f t="shared" si="212"/>
        <v>0</v>
      </c>
      <c r="FT24" s="10"/>
      <c r="FU24" s="152">
        <f>SUMIF('Rekapitulasi Maret'!$CE$587:$CE$768,APS!$B24,'Rekapitulasi Maret'!$CI$587:$CI$768)</f>
        <v>0</v>
      </c>
      <c r="FV24" s="10"/>
      <c r="FW24" s="152">
        <f>SUMIF('Rekapitulasi Maret'!$CE$587:$CE$768,APS!$B24,'Rekapitulasi Maret'!$CJ$587:$CJ$768)</f>
        <v>0</v>
      </c>
      <c r="FX24" s="154">
        <f t="shared" si="140"/>
        <v>0</v>
      </c>
      <c r="FY24" s="154">
        <f t="shared" si="141"/>
        <v>0</v>
      </c>
      <c r="FZ24" s="10"/>
      <c r="GA24" s="152">
        <f>SUMIF('Rekapitulasi Maret'!$D$785:$D$963,APS!$B24,'Rekapitulasi Maret'!$E$785:$E$963)+SUMIF('Rekapitulasi Maret'!$D$785:$D$963,APS!$B24,'Rekapitulasi Maret'!$J$785:$J$963)</f>
        <v>0</v>
      </c>
      <c r="GB24" s="152">
        <f>SUMIF('Rekapitulasi Maret'!$D$785:$D$963,APS!$B24,'Rekapitulasi Maret'!$F$785:$F$963)</f>
        <v>0</v>
      </c>
      <c r="GC24" s="152">
        <f>SUMIF('Rekapitulasi Maret'!$D$785:$D$963,APS!$B24,'Rekapitulasi Maret'!$K$785:$K$963)</f>
        <v>0</v>
      </c>
      <c r="GD24" s="154">
        <f t="shared" si="213"/>
        <v>0</v>
      </c>
      <c r="GE24" s="154">
        <f t="shared" si="214"/>
        <v>0</v>
      </c>
      <c r="GF24" s="10"/>
      <c r="GG24" s="152">
        <f>SUMIF('Rekapitulasi Maret'!$U$785:$U$963,APS!$B24,'Rekapitulasi Maret'!$V$785:$V$963)+SUMIF('Rekapitulasi Maret'!$U$785:$U$963,APS!$B24,'Rekapitulasi Maret'!$AA$785:$AA$963)</f>
        <v>0</v>
      </c>
      <c r="GH24" s="152">
        <f>SUMIF('Rekapitulasi Maret'!$U$785:$U$963,APS!$B24,'Rekapitulasi Maret'!$W$785:$W$963)</f>
        <v>0</v>
      </c>
      <c r="GI24" s="152">
        <f>SUMIF('Rekapitulasi Maret'!$U$785:$U$963,APS!$B24,'Rekapitulasi Maret'!$AB$785:$AB$963)</f>
        <v>0</v>
      </c>
      <c r="GJ24" s="154">
        <f t="shared" si="215"/>
        <v>0</v>
      </c>
      <c r="GK24" s="154">
        <f t="shared" si="216"/>
        <v>0</v>
      </c>
      <c r="GL24" s="10"/>
      <c r="GM24" s="152">
        <f>SUMIF('Rekapitulasi Maret'!$AL$785:$AL$963,APS!$B24,'Rekapitulasi Maret'!$AM$785:$AM$963)+SUMIF('Rekapitulasi Maret'!$AL$785:$AL$963,APS!$B24,'Rekapitulasi Maret'!$AP$785:$AP$963)</f>
        <v>0</v>
      </c>
      <c r="GN24" s="152">
        <f>SUMIF('Rekapitulasi Maret'!$AL$785:$AL$963,APS!$B24,'Rekapitulasi Maret'!$AN$785:$AN$963)</f>
        <v>0</v>
      </c>
      <c r="GO24" s="152">
        <f>SUMIF('Rekapitulasi Maret'!$AL$785:$AL$963,APS!$B24,'Rekapitulasi Maret'!$AQ$785:$AQ$963)</f>
        <v>0</v>
      </c>
      <c r="GP24" s="154">
        <f t="shared" si="217"/>
        <v>0</v>
      </c>
      <c r="GQ24" s="154">
        <f t="shared" si="218"/>
        <v>0</v>
      </c>
      <c r="GR24" s="76">
        <f t="shared" si="219"/>
        <v>0</v>
      </c>
      <c r="GS24" s="76">
        <f t="shared" si="220"/>
        <v>0</v>
      </c>
      <c r="GT24" s="76">
        <f t="shared" si="221"/>
        <v>0</v>
      </c>
      <c r="GU24" s="76">
        <f t="shared" si="222"/>
        <v>0</v>
      </c>
      <c r="GV24" s="157">
        <f t="shared" si="223"/>
        <v>0</v>
      </c>
      <c r="GW24" s="157">
        <f t="shared" si="224"/>
        <v>0</v>
      </c>
      <c r="GX24" s="158">
        <f t="shared" si="225"/>
        <v>0</v>
      </c>
      <c r="GY24" s="157">
        <f t="shared" si="254"/>
        <v>5</v>
      </c>
      <c r="GZ24" s="157">
        <f t="shared" si="255"/>
        <v>5</v>
      </c>
      <c r="HA24" s="157">
        <f t="shared" si="256"/>
        <v>5</v>
      </c>
      <c r="HB24" s="157">
        <f t="shared" si="257"/>
        <v>0</v>
      </c>
      <c r="HC24" s="157">
        <f t="shared" si="258"/>
        <v>5</v>
      </c>
      <c r="HD24" s="157">
        <f t="shared" si="259"/>
        <v>0</v>
      </c>
      <c r="HE24" s="158">
        <f t="shared" si="232"/>
        <v>100</v>
      </c>
      <c r="HF24" s="2"/>
      <c r="HG24" s="16" t="s">
        <v>958</v>
      </c>
      <c r="HH24" s="88"/>
    </row>
    <row r="25" spans="1:216" ht="15.75">
      <c r="A25" s="16" t="s">
        <v>33</v>
      </c>
      <c r="B25" s="24" t="s">
        <v>34</v>
      </c>
      <c r="C25" s="16" t="s">
        <v>1</v>
      </c>
      <c r="D25" s="16" t="s">
        <v>600</v>
      </c>
      <c r="E25" s="16" t="s">
        <v>601</v>
      </c>
      <c r="F25" s="17">
        <v>500</v>
      </c>
      <c r="G25" s="17">
        <v>0</v>
      </c>
      <c r="H25" s="17">
        <v>0</v>
      </c>
      <c r="I25" s="18">
        <v>0</v>
      </c>
      <c r="J25" s="17">
        <v>-320</v>
      </c>
      <c r="K25" s="19">
        <f t="shared" si="130"/>
        <v>820</v>
      </c>
      <c r="L25" s="19">
        <f t="shared" si="131"/>
        <v>820</v>
      </c>
      <c r="M25" s="23">
        <v>500</v>
      </c>
      <c r="N25" s="20">
        <f t="shared" si="132"/>
        <v>820</v>
      </c>
      <c r="O25" s="20"/>
      <c r="P25" s="75">
        <f t="shared" si="260"/>
        <v>0</v>
      </c>
      <c r="Q25" s="74">
        <f t="shared" si="133"/>
        <v>820</v>
      </c>
      <c r="R25" s="22">
        <f t="shared" ref="R25:R58" si="294">+S25+BK25+CW25+EO25</f>
        <v>300</v>
      </c>
      <c r="S25" s="10"/>
      <c r="T25" s="10"/>
      <c r="U25" s="152">
        <f>SUMIF('Rekapitulasi Maret'!$D$9:$D$173,APS!$B25,'Rekapitulasi Maret'!$E$9:$E$173)</f>
        <v>200</v>
      </c>
      <c r="V25" s="152">
        <f>SUMIF('Rekapitulasi Maret'!$D$9:$D$173,APS!$B25,'Rekapitulasi Maret'!$F$9:$F$173)</f>
        <v>200</v>
      </c>
      <c r="W25" s="10"/>
      <c r="X25" s="154">
        <f t="shared" si="279"/>
        <v>0</v>
      </c>
      <c r="Y25" s="154">
        <f t="shared" si="280"/>
        <v>100</v>
      </c>
      <c r="Z25" s="10"/>
      <c r="AA25" s="152">
        <f>SUMIF('Rekapitulasi Maret'!$U$9:$U$173,APS!$B25,'Rekapitulasi Maret'!$V$9:$V$173)</f>
        <v>0</v>
      </c>
      <c r="AB25" s="152">
        <f>SUMIF('Rekapitulasi Maret'!$U$9:$U$173,APS!$B25,'Rekapitulasi Maret'!$W$9:$W$173)</f>
        <v>0</v>
      </c>
      <c r="AC25" s="152"/>
      <c r="AD25" s="154">
        <f t="shared" si="150"/>
        <v>0</v>
      </c>
      <c r="AE25" s="154">
        <f t="shared" si="151"/>
        <v>0</v>
      </c>
      <c r="AF25" s="10">
        <v>150</v>
      </c>
      <c r="AG25" s="152">
        <f>SUMIF('Rekapitulasi Maret'!$AL$9:$AL$173,APS!$B25,'Rekapitulasi Maret'!$AM$9:$AM$173)</f>
        <v>0</v>
      </c>
      <c r="AH25" s="152">
        <f>SUMIF('Rekapitulasi Maret'!$AL$9:$AL$173,APS!$B25,'Rekapitulasi Maret'!$AN$9:$AN$173)</f>
        <v>0</v>
      </c>
      <c r="AI25" s="152">
        <f>SUMIF('Rekapitulasi Maret'!$AL$9:$AL$173,APS!$B25,'Rekapitulasi Maret'!$AQ$9:$AQ$173)</f>
        <v>0</v>
      </c>
      <c r="AJ25" s="154">
        <f t="shared" si="281"/>
        <v>0</v>
      </c>
      <c r="AK25" s="154">
        <f t="shared" si="282"/>
        <v>0</v>
      </c>
      <c r="AL25" s="10">
        <v>150</v>
      </c>
      <c r="AM25" s="152">
        <f>SUMIF('Rekapitulasi Maret'!$BA$9:$BA$173,APS!$B25,'Rekapitulasi Maret'!$BB$9:$BB$173)</f>
        <v>100</v>
      </c>
      <c r="AN25" s="152">
        <f>SUMIF('Rekapitulasi Maret'!$BA$9:$BA$173,APS!$B25,'Rekapitulasi Maret'!$BC$9:$BC$173)</f>
        <v>100</v>
      </c>
      <c r="AO25" s="10"/>
      <c r="AP25" s="154">
        <f t="shared" si="263"/>
        <v>66.666666666666657</v>
      </c>
      <c r="AQ25" s="154">
        <f t="shared" si="264"/>
        <v>100</v>
      </c>
      <c r="AR25" s="10">
        <v>200</v>
      </c>
      <c r="AS25" s="152">
        <f>SUMIF('Rekapitulasi Maret'!$BP$9:$BP$173,APS!$B25,'Rekapitulasi Maret'!$BQ$9:$BQ$173)</f>
        <v>0</v>
      </c>
      <c r="AT25" s="152">
        <f>SUMIF('Rekapitulasi Maret'!$BP$9:$BP$173,APS!$B25,'Rekapitulasi Maret'!$BR$9:$BR$173)</f>
        <v>0</v>
      </c>
      <c r="AU25" s="10"/>
      <c r="AV25" s="154">
        <f t="shared" si="156"/>
        <v>0</v>
      </c>
      <c r="AW25" s="154">
        <f t="shared" si="157"/>
        <v>0</v>
      </c>
      <c r="AX25" s="10"/>
      <c r="AY25" s="152">
        <f>SUMIF('Rekapitulasi Maret'!$CE$9:$CE$173,APS!$B25,'Rekapitulasi Maret'!$CI$9:$CI$173)</f>
        <v>0</v>
      </c>
      <c r="AZ25" s="10"/>
      <c r="BA25" s="152">
        <f>SUMIF('Rekapitulasi Maret'!$CE$9:$CE$173,APS!$B25,'Rekapitulasi Maret'!$CJ$9:$CJ$173)</f>
        <v>0</v>
      </c>
      <c r="BB25" s="154">
        <f t="shared" si="158"/>
        <v>0</v>
      </c>
      <c r="BC25" s="154">
        <f t="shared" si="159"/>
        <v>0</v>
      </c>
      <c r="BD25" s="76">
        <f t="shared" si="265"/>
        <v>500</v>
      </c>
      <c r="BE25" s="76">
        <f t="shared" si="266"/>
        <v>300</v>
      </c>
      <c r="BF25" s="76">
        <f t="shared" si="267"/>
        <v>300</v>
      </c>
      <c r="BG25" s="76">
        <f t="shared" si="268"/>
        <v>0</v>
      </c>
      <c r="BH25" s="76">
        <f t="shared" si="269"/>
        <v>300</v>
      </c>
      <c r="BI25" s="76">
        <f t="shared" si="270"/>
        <v>-200</v>
      </c>
      <c r="BJ25" s="154">
        <f t="shared" si="271"/>
        <v>60</v>
      </c>
      <c r="BK25" s="10"/>
      <c r="BL25" s="10"/>
      <c r="BM25" s="152">
        <f>SUMIF('Rekapitulasi Maret'!$D$194:$D$375,APS!$B25,'Rekapitulasi Maret'!$E$194:$E$375)+SUMIF('Rekapitulasi Maret'!$D$194:$D$375,APS!$B25,'Rekapitulasi Maret'!$J$194:$J$375)</f>
        <v>0</v>
      </c>
      <c r="BN25" s="152">
        <f>SUMIF('Rekapitulasi Maret'!$D$194:$D$375,APS!$B25,'Rekapitulasi Maret'!$F$194:$F$375)</f>
        <v>0</v>
      </c>
      <c r="BO25" s="152">
        <f>SUMIF('Rekapitulasi Maret'!$D$194:$D$375,APS!$B25,'Rekapitulasi Maret'!$K$194:$K$375)</f>
        <v>0</v>
      </c>
      <c r="BP25" s="154">
        <f t="shared" si="167"/>
        <v>0</v>
      </c>
      <c r="BQ25" s="154">
        <f t="shared" si="168"/>
        <v>0</v>
      </c>
      <c r="BR25" s="10">
        <v>120</v>
      </c>
      <c r="BS25" s="152">
        <f>SUMIF('Rekapitulasi Maret'!$U$194:$U$375,APS!$B25,'Rekapitulasi Maret'!$V$194:$V$375)+SUMIF('Rekapitulasi Maret'!$U$194:$U$375,APS!$B25,'Rekapitulasi Maret'!$AA$194:$AA$375)</f>
        <v>0</v>
      </c>
      <c r="BT25" s="152">
        <f>SUMIF('Rekapitulasi Maret'!$U$194:$U$375,APS!$B25,'Rekapitulasi Maret'!$W$194:$W$375)</f>
        <v>100</v>
      </c>
      <c r="BU25" s="152">
        <f>SUMIF('Rekapitulasi Maret'!$U$194:$U$375,APS!$B25,'Rekapitulasi Maret'!$AB$194:$AB$375)</f>
        <v>0</v>
      </c>
      <c r="BV25" s="154">
        <f t="shared" si="169"/>
        <v>83.333333333333343</v>
      </c>
      <c r="BW25" s="154">
        <f t="shared" si="170"/>
        <v>0</v>
      </c>
      <c r="BX25" s="10">
        <v>200</v>
      </c>
      <c r="BY25" s="152">
        <f>SUMIF('Rekapitulasi Maret'!$AL$194:$AL$375,APS!$B25,'Rekapitulasi Maret'!$AM$194:$AM$375)+SUMIF('Rekapitulasi Maret'!$AL$194:$AL$375,APS!$B25,'Rekapitulasi Maret'!$AP$194:$AP$375)</f>
        <v>0</v>
      </c>
      <c r="BZ25" s="152">
        <f>SUMIF('Rekapitulasi Maret'!$AL$194:$AL$375,APS!$B25,'Rekapitulasi Maret'!$AN$194:$AN$375)</f>
        <v>110</v>
      </c>
      <c r="CA25" s="152">
        <f>SUMIF('Rekapitulasi Maret'!$AL$194:$AL$375,APS!$B25,'Rekapitulasi Maret'!$AQ$194:$AQ$375)</f>
        <v>0</v>
      </c>
      <c r="CB25" s="154">
        <f t="shared" si="261"/>
        <v>55.000000000000007</v>
      </c>
      <c r="CC25" s="154">
        <f t="shared" si="262"/>
        <v>0</v>
      </c>
      <c r="CD25" s="10"/>
      <c r="CE25" s="152">
        <f>SUMIF('Rekapitulasi Maret'!$BA$194:$BA$375,APS!$B25,'Rekapitulasi Maret'!$BB$194:$BB$375)+SUMIF('Rekapitulasi Maret'!$BA$194:$BA$375,APS!$B25,'Rekapitulasi Maret'!$BE$194:$BE$375)</f>
        <v>150</v>
      </c>
      <c r="CF25" s="152">
        <f>SUMIF('Rekapitulasi Maret'!$BA$194:$BA$375,APS!$B25,'Rekapitulasi Maret'!$BC$194:$BC$375)</f>
        <v>120</v>
      </c>
      <c r="CG25" s="10"/>
      <c r="CH25" s="154">
        <f t="shared" si="173"/>
        <v>0</v>
      </c>
      <c r="CI25" s="154">
        <f t="shared" si="174"/>
        <v>80</v>
      </c>
      <c r="CJ25" s="10"/>
      <c r="CK25" s="152">
        <f>SUMIF('Rekapitulasi Maret'!$BP$194:$BP$375,APS!$B25,'Rekapitulasi Maret'!$BQ$194:$BQ$375)+SUMIF('Rekapitulasi Maret'!$BP$194:$BP$375,APS!$B25,'Rekapitulasi Maret'!$BT$194:$BT$375)</f>
        <v>0</v>
      </c>
      <c r="CL25" s="152">
        <f>SUMIF('Rekapitulasi Maret'!$BP$194:$BP$375,APS!$B25,'Rekapitulasi Maret'!$BR$194:$BR$375)</f>
        <v>0</v>
      </c>
      <c r="CM25" s="152">
        <f>SUMIF('Rekapitulasi Maret'!$BP$194:$BP$375,APS!$B25,'Rekapitulasi Maret'!$BU$194:$BU$375)</f>
        <v>0</v>
      </c>
      <c r="CN25" s="154">
        <f t="shared" si="175"/>
        <v>0</v>
      </c>
      <c r="CO25" s="154">
        <f t="shared" si="176"/>
        <v>0</v>
      </c>
      <c r="CP25" s="76">
        <f t="shared" si="272"/>
        <v>320</v>
      </c>
      <c r="CQ25" s="76">
        <f t="shared" si="273"/>
        <v>150</v>
      </c>
      <c r="CR25" s="76">
        <f t="shared" si="274"/>
        <v>330</v>
      </c>
      <c r="CS25" s="76">
        <f t="shared" si="275"/>
        <v>0</v>
      </c>
      <c r="CT25" s="76">
        <f t="shared" si="276"/>
        <v>330</v>
      </c>
      <c r="CU25" s="76">
        <f t="shared" si="277"/>
        <v>10</v>
      </c>
      <c r="CV25" s="154">
        <f t="shared" si="278"/>
        <v>103.125</v>
      </c>
      <c r="CW25" s="10">
        <v>200</v>
      </c>
      <c r="CX25" s="10"/>
      <c r="CY25" s="152">
        <f>SUMIF('Rekapitulasi Maret'!$D$391:$D$568,APS!$B25,'Rekapitulasi Maret'!$E$391:$E$568)+SUMIF('Rekapitulasi Maret'!$D$391:$D$568,APS!$B25,'Rekapitulasi Maret'!$J$391:$J$568)</f>
        <v>0</v>
      </c>
      <c r="CZ25" s="152">
        <f>SUMIF('Rekapitulasi Maret'!$D$391:$D$568,APS!$B25,'Rekapitulasi Maret'!$F$391:$F$568)</f>
        <v>0</v>
      </c>
      <c r="DA25" s="152">
        <f>SUMIF('Rekapitulasi Maret'!$D$391:$D$568,APS!$B25,'Rekapitulasi Maret'!$K$391:$K$568)</f>
        <v>0</v>
      </c>
      <c r="DB25" s="154">
        <f t="shared" si="184"/>
        <v>0</v>
      </c>
      <c r="DC25" s="154">
        <f t="shared" si="185"/>
        <v>0</v>
      </c>
      <c r="DD25" s="10"/>
      <c r="DE25" s="152">
        <f>SUMIF('Rekapitulasi Maret'!$U$391:$U$568,APS!$B25,'Rekapitulasi Maret'!$V$391:$V$568)+SUMIF('Rekapitulasi Maret'!$U$391:$U$568,APS!$B25,'Rekapitulasi Maret'!$AA$391:$AA$568)</f>
        <v>0</v>
      </c>
      <c r="DF25" s="152">
        <f>SUMIF('Rekapitulasi Maret'!$U$391:$U$568,APS!$B25,'Rekapitulasi Maret'!$W$391:$W$568)</f>
        <v>0</v>
      </c>
      <c r="DG25" s="152">
        <f>SUMIF('Rekapitulasi Maret'!$U$391:$U$568,APS!$B25,'Rekapitulasi Maret'!$AB$391:$AB$568)</f>
        <v>0</v>
      </c>
      <c r="DH25" s="154">
        <f t="shared" si="285"/>
        <v>0</v>
      </c>
      <c r="DI25" s="154">
        <f t="shared" si="286"/>
        <v>0</v>
      </c>
      <c r="DJ25" s="10"/>
      <c r="DK25" s="152">
        <f>SUMIF('Rekapitulasi Maret'!$AL$391:$AL$568,APS!$B25,'Rekapitulasi Maret'!$AM$391:$AM$568)+SUMIF('Rekapitulasi Maret'!$AL$391:$AL$568,APS!$B25,'Rekapitulasi Maret'!$AP$391:$AP$568)</f>
        <v>100</v>
      </c>
      <c r="DL25" s="152">
        <f>SUMIF('Rekapitulasi Maret'!$AL$391:$AL$568,APS!$B25,'Rekapitulasi Maret'!$AN$391:$AN$568)</f>
        <v>100</v>
      </c>
      <c r="DM25" s="152">
        <f>SUMIF('Rekapitulasi Maret'!$AL$391:$AL$568,APS!$B25,'Rekapitulasi Maret'!$AQ$391:$AQ$568)</f>
        <v>0</v>
      </c>
      <c r="DN25" s="154">
        <f t="shared" si="188"/>
        <v>0</v>
      </c>
      <c r="DO25" s="154">
        <f t="shared" si="189"/>
        <v>100</v>
      </c>
      <c r="DP25" s="10"/>
      <c r="DQ25" s="152">
        <f>SUMIF('Rekapitulasi Maret'!$BA$391:$BA$568,APS!$B25,'Rekapitulasi Maret'!$BB$391:$BB$568)+SUMIF('Rekapitulasi Maret'!$BA$391:$BA$568,APS!$B25,'Rekapitulasi Maret'!$BE$391:$BE$568)</f>
        <v>90</v>
      </c>
      <c r="DR25" s="152">
        <f>SUMIF('Rekapitulasi Maret'!$BA$391:$BA$568,APS!$B25,'Rekapitulasi Maret'!$BC$391:$BC$568)</f>
        <v>100</v>
      </c>
      <c r="DS25" s="152">
        <f>SUMIF('Rekapitulasi Maret'!$BA$391:$BA$568,APS!$B25,'Rekapitulasi Maret'!$BF$391:$BF$568)</f>
        <v>0</v>
      </c>
      <c r="DT25" s="154">
        <f t="shared" ref="DT25:DT88" si="295">IF(DP25=0,0,((DR25+DS25)/DP25)*100)</f>
        <v>0</v>
      </c>
      <c r="DU25" s="154">
        <f t="shared" ref="DU25:DU88" si="296">IF(DQ25=0,0,((DR25+DS25)/DQ25)*100)</f>
        <v>111.11111111111111</v>
      </c>
      <c r="DV25" s="10"/>
      <c r="DW25" s="152">
        <f>SUMIF('Rekapitulasi Maret'!$BP$391:$BP$568,APS!$B25,'Rekapitulasi Maret'!$BQ$391:$BQ$568)+SUMIF('Rekapitulasi Maret'!$BP$391:$BP$568,APS!$B25,'Rekapitulasi Maret'!$BT$391:$BT$568)</f>
        <v>0</v>
      </c>
      <c r="DX25" s="152">
        <f>SUMIF('Rekapitulasi Maret'!$BP$391:$BP$568,APS!$B25,'Rekapitulasi Maret'!$BR$391:$BR$568)</f>
        <v>0</v>
      </c>
      <c r="DY25" s="152">
        <f>SUMIF('Rekapitulasi Maret'!$BP$391:$BP$568,APS!$B25,'Rekapitulasi Maret'!$BU$391:$BU$568)</f>
        <v>0</v>
      </c>
      <c r="DZ25" s="154">
        <f t="shared" si="283"/>
        <v>0</v>
      </c>
      <c r="EA25" s="154">
        <f t="shared" si="284"/>
        <v>0</v>
      </c>
      <c r="EB25" s="10"/>
      <c r="EC25" s="152">
        <f>SUMIF('Rekapitulasi Maret'!$CE$391:$CE$568,APS!$B25,'Rekapitulasi Maret'!$CF$391:$CF$568)+SUMIF('Rekapitulasi Maret'!$CE$391:$CE$568,APS!$B25,'Rekapitulasi Maret'!$CI$391:$CI$568)</f>
        <v>0</v>
      </c>
      <c r="ED25" s="152">
        <f>SUMIF('Rekapitulasi Maret'!$CE$391:$CE$568,APS!$B25,'Rekapitulasi Maret'!$CG$391:$CG$568)</f>
        <v>0</v>
      </c>
      <c r="EE25" s="152">
        <f>SUMIF('Rekapitulasi Maret'!$CE$391:$CE$568,APS!$B25,'Rekapitulasi Maret'!$CJ$391:$CJ$568)</f>
        <v>0</v>
      </c>
      <c r="EF25" s="154">
        <f t="shared" si="194"/>
        <v>0</v>
      </c>
      <c r="EG25" s="154">
        <f t="shared" si="195"/>
        <v>0</v>
      </c>
      <c r="EH25" s="76">
        <f t="shared" si="287"/>
        <v>0</v>
      </c>
      <c r="EI25" s="76">
        <f t="shared" si="288"/>
        <v>190</v>
      </c>
      <c r="EJ25" s="76">
        <f t="shared" si="289"/>
        <v>200</v>
      </c>
      <c r="EK25" s="76">
        <f t="shared" si="290"/>
        <v>0</v>
      </c>
      <c r="EL25" s="76">
        <f t="shared" si="291"/>
        <v>200</v>
      </c>
      <c r="EM25" s="76">
        <f t="shared" si="292"/>
        <v>200</v>
      </c>
      <c r="EN25" s="154">
        <f t="shared" si="293"/>
        <v>0</v>
      </c>
      <c r="EO25" s="10">
        <v>100</v>
      </c>
      <c r="EP25" s="10"/>
      <c r="EQ25" s="152">
        <f>SUMIF('Rekapitulasi Maret'!$D$587:$D$768,APS!$B25,'Rekapitulasi Maret'!$E$587:$E$768)+SUMIF('Rekapitulasi Maret'!$D$587:$D$768,APS!$B25,'Rekapitulasi Maret'!$G$587:$G$768)</f>
        <v>0</v>
      </c>
      <c r="ER25" s="152">
        <f>SUMIF('Rekapitulasi Maret'!$D$587:$D$768,APS!$B25,'Rekapitulasi Maret'!$F$587:$F$768)+SUMIF('Rekapitulasi Maret'!$D$587:$D$768,APS!$B25,'Rekapitulasi Maret'!$H$587:$H$768)</f>
        <v>0</v>
      </c>
      <c r="ES25" s="10"/>
      <c r="ET25" s="154">
        <f t="shared" si="203"/>
        <v>0</v>
      </c>
      <c r="EU25" s="154">
        <f t="shared" si="204"/>
        <v>0</v>
      </c>
      <c r="EV25" s="10"/>
      <c r="EW25" s="152">
        <f>SUMIF('Rekapitulasi Maret'!$U$587:$U$768,APS!$B25,'Rekapitulasi Maret'!$V$587:$V$768)+SUMIF('Rekapitulasi Maret'!$U$587:$U$768,APS!$B25,'Rekapitulasi Maret'!$X$587:$X$768)</f>
        <v>0</v>
      </c>
      <c r="EX25" s="152">
        <f>SUMIF('Rekapitulasi Maret'!$U$587:$U$768,APS!$B25,'Rekapitulasi Maret'!$W$587:$W$768)+SUMIF('Rekapitulasi Maret'!$U$587:$U$768,APS!$B25,'Rekapitulasi Maret'!$Y$587:$Y$768)</f>
        <v>0</v>
      </c>
      <c r="EY25" s="10"/>
      <c r="EZ25" s="154">
        <f t="shared" si="205"/>
        <v>0</v>
      </c>
      <c r="FA25" s="154">
        <f t="shared" si="206"/>
        <v>0</v>
      </c>
      <c r="FB25" s="10"/>
      <c r="FC25" s="152">
        <f>SUMIF('Rekapitulasi Maret'!$AL$587:$AL$768,APS!$B25,'Rekapitulasi Maret'!$AM$587:$AM$768)+SUMIF('Rekapitulasi Maret'!$AL$587:$AL$768,APS!$B25,'Rekapitulasi Maret'!$AP$587:$AP$768)</f>
        <v>0</v>
      </c>
      <c r="FD25" s="152">
        <f>SUMIF('Rekapitulasi Maret'!$AL$587:$AL$768,APS!$B25,'Rekapitulasi Maret'!$AN$587:$AN$768)</f>
        <v>0</v>
      </c>
      <c r="FE25" s="10"/>
      <c r="FF25" s="154">
        <f t="shared" si="207"/>
        <v>0</v>
      </c>
      <c r="FG25" s="154">
        <f t="shared" si="208"/>
        <v>0</v>
      </c>
      <c r="FH25" s="10"/>
      <c r="FI25" s="152">
        <f>SUMIF('Rekapitulasi Maret'!$BA$587:$BA$768,APS!$B25,'Rekapitulasi Maret'!$BB$587:$BB$768)+SUMIF('Rekapitulasi Maret'!$BA$587:$BA$768,APS!$B25,'Rekapitulasi Maret'!$BE$587:$BE$768)</f>
        <v>0</v>
      </c>
      <c r="FJ25" s="152">
        <f>SUMIF('Rekapitulasi Maret'!$BA$587:$BA$768,APS!$B25,'Rekapitulasi Maret'!$BC$587:$BC$768)+SUMIF('Rekapitulasi Maret'!$BA$587:$BA$768,APS!$B25,'Rekapitulasi Maret'!$BF$587:$BF$768)</f>
        <v>0</v>
      </c>
      <c r="FK25" s="10"/>
      <c r="FL25" s="154">
        <f t="shared" si="209"/>
        <v>0</v>
      </c>
      <c r="FM25" s="154">
        <f t="shared" si="210"/>
        <v>0</v>
      </c>
      <c r="FN25" s="10"/>
      <c r="FO25" s="152">
        <f>SUMIF('Rekapitulasi Maret'!$BP$587:$BP$768,APS!$B25,'Rekapitulasi Maret'!$BQ$587:$BQ$768)+SUMIF('Rekapitulasi Maret'!$BP$587:$BP$768,APS!$B25,'Rekapitulasi Maret'!$BT$587:$BT$768)</f>
        <v>0</v>
      </c>
      <c r="FP25" s="152">
        <f>SUMIF('Rekapitulasi Maret'!$BP$587:$BP$768,APS!$B25,'Rekapitulasi Maret'!$BR$587:$BR$768)</f>
        <v>0</v>
      </c>
      <c r="FQ25" s="10"/>
      <c r="FR25" s="154">
        <f t="shared" si="211"/>
        <v>0</v>
      </c>
      <c r="FS25" s="154">
        <f t="shared" si="212"/>
        <v>0</v>
      </c>
      <c r="FT25" s="10"/>
      <c r="FU25" s="152">
        <f>SUMIF('Rekapitulasi Maret'!$CE$587:$CE$768,APS!$B25,'Rekapitulasi Maret'!$CI$587:$CI$768)</f>
        <v>0</v>
      </c>
      <c r="FV25" s="10"/>
      <c r="FW25" s="152">
        <f>SUMIF('Rekapitulasi Maret'!$CE$587:$CE$768,APS!$B25,'Rekapitulasi Maret'!$CJ$587:$CJ$768)</f>
        <v>0</v>
      </c>
      <c r="FX25" s="154">
        <f t="shared" si="140"/>
        <v>0</v>
      </c>
      <c r="FY25" s="154">
        <f t="shared" si="141"/>
        <v>0</v>
      </c>
      <c r="FZ25" s="10"/>
      <c r="GA25" s="152">
        <f>SUMIF('Rekapitulasi Maret'!$D$785:$D$963,APS!$B25,'Rekapitulasi Maret'!$E$785:$E$963)+SUMIF('Rekapitulasi Maret'!$D$785:$D$963,APS!$B25,'Rekapitulasi Maret'!$J$785:$J$963)</f>
        <v>0</v>
      </c>
      <c r="GB25" s="152">
        <f>SUMIF('Rekapitulasi Maret'!$D$785:$D$963,APS!$B25,'Rekapitulasi Maret'!$F$785:$F$963)</f>
        <v>0</v>
      </c>
      <c r="GC25" s="152">
        <f>SUMIF('Rekapitulasi Maret'!$D$785:$D$963,APS!$B25,'Rekapitulasi Maret'!$K$785:$K$963)</f>
        <v>0</v>
      </c>
      <c r="GD25" s="154">
        <f t="shared" si="213"/>
        <v>0</v>
      </c>
      <c r="GE25" s="154">
        <f t="shared" si="214"/>
        <v>0</v>
      </c>
      <c r="GF25" s="10"/>
      <c r="GG25" s="152">
        <f>SUMIF('Rekapitulasi Maret'!$U$785:$U$963,APS!$B25,'Rekapitulasi Maret'!$V$785:$V$963)+SUMIF('Rekapitulasi Maret'!$U$785:$U$963,APS!$B25,'Rekapitulasi Maret'!$AA$785:$AA$963)</f>
        <v>0</v>
      </c>
      <c r="GH25" s="152">
        <f>SUMIF('Rekapitulasi Maret'!$U$785:$U$963,APS!$B25,'Rekapitulasi Maret'!$W$785:$W$963)</f>
        <v>0</v>
      </c>
      <c r="GI25" s="152">
        <f>SUMIF('Rekapitulasi Maret'!$U$785:$U$963,APS!$B25,'Rekapitulasi Maret'!$AB$785:$AB$963)</f>
        <v>0</v>
      </c>
      <c r="GJ25" s="154">
        <f t="shared" si="215"/>
        <v>0</v>
      </c>
      <c r="GK25" s="154">
        <f t="shared" si="216"/>
        <v>0</v>
      </c>
      <c r="GL25" s="10"/>
      <c r="GM25" s="152">
        <f>SUMIF('Rekapitulasi Maret'!$AL$785:$AL$963,APS!$B25,'Rekapitulasi Maret'!$AM$785:$AM$963)+SUMIF('Rekapitulasi Maret'!$AL$785:$AL$963,APS!$B25,'Rekapitulasi Maret'!$AP$785:$AP$963)</f>
        <v>0</v>
      </c>
      <c r="GN25" s="152">
        <f>SUMIF('Rekapitulasi Maret'!$AL$785:$AL$963,APS!$B25,'Rekapitulasi Maret'!$AN$785:$AN$963)</f>
        <v>0</v>
      </c>
      <c r="GO25" s="152">
        <f>SUMIF('Rekapitulasi Maret'!$AL$785:$AL$963,APS!$B25,'Rekapitulasi Maret'!$AQ$785:$AQ$963)</f>
        <v>0</v>
      </c>
      <c r="GP25" s="154">
        <f t="shared" si="217"/>
        <v>0</v>
      </c>
      <c r="GQ25" s="154">
        <f t="shared" si="218"/>
        <v>0</v>
      </c>
      <c r="GR25" s="76">
        <f t="shared" si="219"/>
        <v>0</v>
      </c>
      <c r="GS25" s="76">
        <f t="shared" si="220"/>
        <v>0</v>
      </c>
      <c r="GT25" s="76">
        <f t="shared" si="221"/>
        <v>0</v>
      </c>
      <c r="GU25" s="76">
        <f t="shared" si="222"/>
        <v>0</v>
      </c>
      <c r="GV25" s="157">
        <f t="shared" si="223"/>
        <v>0</v>
      </c>
      <c r="GW25" s="157">
        <f t="shared" si="224"/>
        <v>0</v>
      </c>
      <c r="GX25" s="158">
        <f t="shared" si="225"/>
        <v>0</v>
      </c>
      <c r="GY25" s="157">
        <f t="shared" si="254"/>
        <v>820</v>
      </c>
      <c r="GZ25" s="157">
        <f t="shared" si="255"/>
        <v>640</v>
      </c>
      <c r="HA25" s="157">
        <f t="shared" si="256"/>
        <v>830</v>
      </c>
      <c r="HB25" s="157">
        <f t="shared" si="257"/>
        <v>0</v>
      </c>
      <c r="HC25" s="157">
        <f t="shared" si="258"/>
        <v>830</v>
      </c>
      <c r="HD25" s="157">
        <f t="shared" si="259"/>
        <v>10</v>
      </c>
      <c r="HE25" s="158">
        <f t="shared" si="232"/>
        <v>101.21951219512195</v>
      </c>
      <c r="HF25" s="2"/>
      <c r="HG25" s="16" t="s">
        <v>958</v>
      </c>
      <c r="HH25" s="88"/>
    </row>
    <row r="26" spans="1:216" ht="15.75">
      <c r="A26" s="16" t="s">
        <v>516</v>
      </c>
      <c r="B26" s="24" t="s">
        <v>365</v>
      </c>
      <c r="C26" s="16" t="s">
        <v>1</v>
      </c>
      <c r="D26" s="16" t="s">
        <v>600</v>
      </c>
      <c r="E26" s="16" t="s">
        <v>601</v>
      </c>
      <c r="F26" s="31">
        <v>200</v>
      </c>
      <c r="G26" s="17"/>
      <c r="H26" s="17"/>
      <c r="I26" s="18">
        <v>0</v>
      </c>
      <c r="J26" s="17">
        <v>0</v>
      </c>
      <c r="K26" s="19">
        <f t="shared" si="130"/>
        <v>200</v>
      </c>
      <c r="L26" s="19">
        <f t="shared" si="131"/>
        <v>200</v>
      </c>
      <c r="M26" s="23">
        <v>200</v>
      </c>
      <c r="N26" s="20">
        <f t="shared" si="132"/>
        <v>200</v>
      </c>
      <c r="O26" s="20"/>
      <c r="P26" s="75">
        <f t="shared" si="260"/>
        <v>0</v>
      </c>
      <c r="Q26" s="74">
        <f t="shared" si="133"/>
        <v>200</v>
      </c>
      <c r="R26" s="22">
        <f t="shared" si="294"/>
        <v>200</v>
      </c>
      <c r="S26" s="10">
        <v>200</v>
      </c>
      <c r="T26" s="10">
        <v>200</v>
      </c>
      <c r="U26" s="152">
        <f>SUMIF('Rekapitulasi Maret'!$D$9:$D$173,APS!$B26,'Rekapitulasi Maret'!$E$9:$E$173)</f>
        <v>0</v>
      </c>
      <c r="V26" s="152">
        <f>SUMIF('Rekapitulasi Maret'!$D$9:$D$173,APS!$B26,'Rekapitulasi Maret'!$F$9:$F$173)</f>
        <v>0</v>
      </c>
      <c r="W26" s="10"/>
      <c r="X26" s="154">
        <f t="shared" si="279"/>
        <v>0</v>
      </c>
      <c r="Y26" s="154">
        <f t="shared" si="280"/>
        <v>0</v>
      </c>
      <c r="Z26" s="10"/>
      <c r="AA26" s="152">
        <f>SUMIF('Rekapitulasi Maret'!$U$9:$U$173,APS!$B26,'Rekapitulasi Maret'!$V$9:$V$173)</f>
        <v>0</v>
      </c>
      <c r="AB26" s="152">
        <f>SUMIF('Rekapitulasi Maret'!$U$9:$U$173,APS!$B26,'Rekapitulasi Maret'!$W$9:$W$173)</f>
        <v>0</v>
      </c>
      <c r="AC26" s="152"/>
      <c r="AD26" s="154">
        <f t="shared" si="150"/>
        <v>0</v>
      </c>
      <c r="AE26" s="154">
        <f t="shared" si="151"/>
        <v>0</v>
      </c>
      <c r="AF26" s="10"/>
      <c r="AG26" s="152">
        <f>SUMIF('Rekapitulasi Maret'!$AL$9:$AL$173,APS!$B26,'Rekapitulasi Maret'!$AM$9:$AM$173)</f>
        <v>0</v>
      </c>
      <c r="AH26" s="152">
        <f>SUMIF('Rekapitulasi Maret'!$AL$9:$AL$173,APS!$B26,'Rekapitulasi Maret'!$AN$9:$AN$173)</f>
        <v>0</v>
      </c>
      <c r="AI26" s="152">
        <f>SUMIF('Rekapitulasi Maret'!$AL$9:$AL$173,APS!$B26,'Rekapitulasi Maret'!$AQ$9:$AQ$173)</f>
        <v>0</v>
      </c>
      <c r="AJ26" s="154">
        <f t="shared" si="281"/>
        <v>0</v>
      </c>
      <c r="AK26" s="154">
        <f t="shared" si="282"/>
        <v>0</v>
      </c>
      <c r="AL26" s="10"/>
      <c r="AM26" s="152">
        <f>SUMIF('Rekapitulasi Maret'!$BA$9:$BA$173,APS!$B26,'Rekapitulasi Maret'!$BB$9:$BB$173)</f>
        <v>0</v>
      </c>
      <c r="AN26" s="152">
        <f>SUMIF('Rekapitulasi Maret'!$BA$9:$BA$173,APS!$B26,'Rekapitulasi Maret'!$BC$9:$BC$173)</f>
        <v>0</v>
      </c>
      <c r="AO26" s="10"/>
      <c r="AP26" s="154">
        <f t="shared" si="263"/>
        <v>0</v>
      </c>
      <c r="AQ26" s="154">
        <f t="shared" si="264"/>
        <v>0</v>
      </c>
      <c r="AR26" s="10"/>
      <c r="AS26" s="152">
        <f>SUMIF('Rekapitulasi Maret'!$BP$9:$BP$173,APS!$B26,'Rekapitulasi Maret'!$BQ$9:$BQ$173)</f>
        <v>0</v>
      </c>
      <c r="AT26" s="152">
        <f>SUMIF('Rekapitulasi Maret'!$BP$9:$BP$173,APS!$B26,'Rekapitulasi Maret'!$BR$9:$BR$173)</f>
        <v>0</v>
      </c>
      <c r="AU26" s="10"/>
      <c r="AV26" s="154">
        <f t="shared" si="156"/>
        <v>0</v>
      </c>
      <c r="AW26" s="154">
        <f t="shared" si="157"/>
        <v>0</v>
      </c>
      <c r="AX26" s="10"/>
      <c r="AY26" s="152">
        <f>SUMIF('Rekapitulasi Maret'!$CE$9:$CE$173,APS!$B26,'Rekapitulasi Maret'!$CI$9:$CI$173)</f>
        <v>0</v>
      </c>
      <c r="AZ26" s="10"/>
      <c r="BA26" s="152">
        <f>SUMIF('Rekapitulasi Maret'!$CE$9:$CE$173,APS!$B26,'Rekapitulasi Maret'!$CJ$9:$CJ$173)</f>
        <v>0</v>
      </c>
      <c r="BB26" s="154">
        <f t="shared" si="158"/>
        <v>0</v>
      </c>
      <c r="BC26" s="154">
        <f t="shared" si="159"/>
        <v>0</v>
      </c>
      <c r="BD26" s="76">
        <f t="shared" si="265"/>
        <v>200</v>
      </c>
      <c r="BE26" s="76">
        <f t="shared" si="266"/>
        <v>0</v>
      </c>
      <c r="BF26" s="76">
        <f t="shared" si="267"/>
        <v>0</v>
      </c>
      <c r="BG26" s="76">
        <f t="shared" si="268"/>
        <v>0</v>
      </c>
      <c r="BH26" s="76">
        <f t="shared" si="269"/>
        <v>0</v>
      </c>
      <c r="BI26" s="76">
        <f t="shared" si="270"/>
        <v>-200</v>
      </c>
      <c r="BJ26" s="154">
        <f t="shared" si="271"/>
        <v>0</v>
      </c>
      <c r="BK26" s="10"/>
      <c r="BL26" s="10"/>
      <c r="BM26" s="152">
        <f>SUMIF('Rekapitulasi Maret'!$D$194:$D$375,APS!$B26,'Rekapitulasi Maret'!$E$194:$E$375)+SUMIF('Rekapitulasi Maret'!$D$194:$D$375,APS!$B26,'Rekapitulasi Maret'!$J$194:$J$375)</f>
        <v>0</v>
      </c>
      <c r="BN26" s="152">
        <f>SUMIF('Rekapitulasi Maret'!$D$194:$D$375,APS!$B26,'Rekapitulasi Maret'!$F$194:$F$375)</f>
        <v>0</v>
      </c>
      <c r="BO26" s="152">
        <f>SUMIF('Rekapitulasi Maret'!$D$194:$D$375,APS!$B26,'Rekapitulasi Maret'!$K$194:$K$375)</f>
        <v>0</v>
      </c>
      <c r="BP26" s="154">
        <f t="shared" si="167"/>
        <v>0</v>
      </c>
      <c r="BQ26" s="154">
        <f t="shared" si="168"/>
        <v>0</v>
      </c>
      <c r="BR26" s="10"/>
      <c r="BS26" s="152">
        <f>SUMIF('Rekapitulasi Maret'!$U$194:$U$375,APS!$B26,'Rekapitulasi Maret'!$V$194:$V$375)+SUMIF('Rekapitulasi Maret'!$U$194:$U$375,APS!$B26,'Rekapitulasi Maret'!$AA$194:$AA$375)</f>
        <v>0</v>
      </c>
      <c r="BT26" s="152">
        <f>SUMIF('Rekapitulasi Maret'!$U$194:$U$375,APS!$B26,'Rekapitulasi Maret'!$W$194:$W$375)</f>
        <v>0</v>
      </c>
      <c r="BU26" s="152">
        <f>SUMIF('Rekapitulasi Maret'!$U$194:$U$375,APS!$B26,'Rekapitulasi Maret'!$AB$194:$AB$375)</f>
        <v>0</v>
      </c>
      <c r="BV26" s="154">
        <f t="shared" si="169"/>
        <v>0</v>
      </c>
      <c r="BW26" s="154">
        <f t="shared" si="170"/>
        <v>0</v>
      </c>
      <c r="BX26" s="10"/>
      <c r="BY26" s="152">
        <f>SUMIF('Rekapitulasi Maret'!$AL$194:$AL$375,APS!$B26,'Rekapitulasi Maret'!$AM$194:$AM$375)+SUMIF('Rekapitulasi Maret'!$AL$194:$AL$375,APS!$B26,'Rekapitulasi Maret'!$AP$194:$AP$375)</f>
        <v>0</v>
      </c>
      <c r="BZ26" s="152">
        <f>SUMIF('Rekapitulasi Maret'!$AL$194:$AL$375,APS!$B26,'Rekapitulasi Maret'!$AN$194:$AN$375)</f>
        <v>0</v>
      </c>
      <c r="CA26" s="152">
        <f>SUMIF('Rekapitulasi Maret'!$AL$194:$AL$375,APS!$B26,'Rekapitulasi Maret'!$AQ$194:$AQ$375)</f>
        <v>0</v>
      </c>
      <c r="CB26" s="154">
        <f t="shared" si="261"/>
        <v>0</v>
      </c>
      <c r="CC26" s="154">
        <f t="shared" si="262"/>
        <v>0</v>
      </c>
      <c r="CD26" s="10"/>
      <c r="CE26" s="152">
        <f>SUMIF('Rekapitulasi Maret'!$BA$194:$BA$375,APS!$B26,'Rekapitulasi Maret'!$BB$194:$BB$375)+SUMIF('Rekapitulasi Maret'!$BA$194:$BA$375,APS!$B26,'Rekapitulasi Maret'!$BE$194:$BE$375)</f>
        <v>0</v>
      </c>
      <c r="CF26" s="152">
        <f>SUMIF('Rekapitulasi Maret'!$BA$194:$BA$375,APS!$B26,'Rekapitulasi Maret'!$BC$194:$BC$375)</f>
        <v>0</v>
      </c>
      <c r="CG26" s="10"/>
      <c r="CH26" s="154">
        <f t="shared" si="173"/>
        <v>0</v>
      </c>
      <c r="CI26" s="154">
        <f t="shared" si="174"/>
        <v>0</v>
      </c>
      <c r="CJ26" s="10"/>
      <c r="CK26" s="152">
        <f>SUMIF('Rekapitulasi Maret'!$BP$194:$BP$375,APS!$B26,'Rekapitulasi Maret'!$BQ$194:$BQ$375)+SUMIF('Rekapitulasi Maret'!$BP$194:$BP$375,APS!$B26,'Rekapitulasi Maret'!$BT$194:$BT$375)</f>
        <v>0</v>
      </c>
      <c r="CL26" s="152">
        <f>SUMIF('Rekapitulasi Maret'!$BP$194:$BP$375,APS!$B26,'Rekapitulasi Maret'!$BR$194:$BR$375)</f>
        <v>0</v>
      </c>
      <c r="CM26" s="152">
        <f>SUMIF('Rekapitulasi Maret'!$BP$194:$BP$375,APS!$B26,'Rekapitulasi Maret'!$BU$194:$BU$375)</f>
        <v>0</v>
      </c>
      <c r="CN26" s="154">
        <f t="shared" si="175"/>
        <v>0</v>
      </c>
      <c r="CO26" s="154">
        <f t="shared" si="176"/>
        <v>0</v>
      </c>
      <c r="CP26" s="76">
        <f t="shared" si="272"/>
        <v>0</v>
      </c>
      <c r="CQ26" s="76">
        <f t="shared" si="273"/>
        <v>0</v>
      </c>
      <c r="CR26" s="76">
        <f t="shared" si="274"/>
        <v>0</v>
      </c>
      <c r="CS26" s="76">
        <f t="shared" si="275"/>
        <v>0</v>
      </c>
      <c r="CT26" s="76">
        <f t="shared" si="276"/>
        <v>0</v>
      </c>
      <c r="CU26" s="76">
        <f t="shared" si="277"/>
        <v>0</v>
      </c>
      <c r="CV26" s="154">
        <f t="shared" si="278"/>
        <v>0</v>
      </c>
      <c r="CW26" s="10"/>
      <c r="CX26" s="10"/>
      <c r="CY26" s="152">
        <f>SUMIF('Rekapitulasi Maret'!$D$391:$D$568,APS!$B26,'Rekapitulasi Maret'!$E$391:$E$568)+SUMIF('Rekapitulasi Maret'!$D$391:$D$568,APS!$B26,'Rekapitulasi Maret'!$J$391:$J$568)</f>
        <v>100</v>
      </c>
      <c r="CZ26" s="152">
        <f>SUMIF('Rekapitulasi Maret'!$D$391:$D$568,APS!$B26,'Rekapitulasi Maret'!$F$391:$F$568)</f>
        <v>0</v>
      </c>
      <c r="DA26" s="152">
        <f>SUMIF('Rekapitulasi Maret'!$D$391:$D$568,APS!$B26,'Rekapitulasi Maret'!$K$391:$K$568)</f>
        <v>0</v>
      </c>
      <c r="DB26" s="154">
        <f t="shared" si="184"/>
        <v>0</v>
      </c>
      <c r="DC26" s="154">
        <f t="shared" si="185"/>
        <v>0</v>
      </c>
      <c r="DD26" s="10"/>
      <c r="DE26" s="152">
        <f>SUMIF('Rekapitulasi Maret'!$U$391:$U$568,APS!$B26,'Rekapitulasi Maret'!$V$391:$V$568)+SUMIF('Rekapitulasi Maret'!$U$391:$U$568,APS!$B26,'Rekapitulasi Maret'!$AA$391:$AA$568)</f>
        <v>100</v>
      </c>
      <c r="DF26" s="152">
        <f>SUMIF('Rekapitulasi Maret'!$U$391:$U$568,APS!$B26,'Rekapitulasi Maret'!$W$391:$W$568)</f>
        <v>200</v>
      </c>
      <c r="DG26" s="152">
        <f>SUMIF('Rekapitulasi Maret'!$U$391:$U$568,APS!$B26,'Rekapitulasi Maret'!$AB$391:$AB$568)</f>
        <v>0</v>
      </c>
      <c r="DH26" s="154">
        <f t="shared" si="285"/>
        <v>0</v>
      </c>
      <c r="DI26" s="154">
        <f t="shared" si="286"/>
        <v>200</v>
      </c>
      <c r="DJ26" s="10"/>
      <c r="DK26" s="152">
        <f>SUMIF('Rekapitulasi Maret'!$AL$391:$AL$568,APS!$B26,'Rekapitulasi Maret'!$AM$391:$AM$568)+SUMIF('Rekapitulasi Maret'!$AL$391:$AL$568,APS!$B26,'Rekapitulasi Maret'!$AP$391:$AP$568)</f>
        <v>0</v>
      </c>
      <c r="DL26" s="152">
        <f>SUMIF('Rekapitulasi Maret'!$AL$391:$AL$568,APS!$B26,'Rekapitulasi Maret'!$AN$391:$AN$568)</f>
        <v>0</v>
      </c>
      <c r="DM26" s="152">
        <f>SUMIF('Rekapitulasi Maret'!$AL$391:$AL$568,APS!$B26,'Rekapitulasi Maret'!$AQ$391:$AQ$568)</f>
        <v>0</v>
      </c>
      <c r="DN26" s="154">
        <f t="shared" si="188"/>
        <v>0</v>
      </c>
      <c r="DO26" s="154">
        <f t="shared" si="189"/>
        <v>0</v>
      </c>
      <c r="DP26" s="10"/>
      <c r="DQ26" s="152">
        <f>SUMIF('Rekapitulasi Maret'!$BA$391:$BA$568,APS!$B26,'Rekapitulasi Maret'!$BB$391:$BB$568)+SUMIF('Rekapitulasi Maret'!$BA$391:$BA$568,APS!$B26,'Rekapitulasi Maret'!$BE$391:$BE$568)</f>
        <v>0</v>
      </c>
      <c r="DR26" s="152">
        <f>SUMIF('Rekapitulasi Maret'!$BA$391:$BA$568,APS!$B26,'Rekapitulasi Maret'!$BC$391:$BC$568)</f>
        <v>0</v>
      </c>
      <c r="DS26" s="152">
        <f>SUMIF('Rekapitulasi Maret'!$BA$391:$BA$568,APS!$B26,'Rekapitulasi Maret'!$BF$391:$BF$568)</f>
        <v>0</v>
      </c>
      <c r="DT26" s="154">
        <f t="shared" si="295"/>
        <v>0</v>
      </c>
      <c r="DU26" s="154">
        <f t="shared" si="296"/>
        <v>0</v>
      </c>
      <c r="DV26" s="10"/>
      <c r="DW26" s="152">
        <f>SUMIF('Rekapitulasi Maret'!$BP$391:$BP$568,APS!$B26,'Rekapitulasi Maret'!$BQ$391:$BQ$568)+SUMIF('Rekapitulasi Maret'!$BP$391:$BP$568,APS!$B26,'Rekapitulasi Maret'!$BT$391:$BT$568)</f>
        <v>0</v>
      </c>
      <c r="DX26" s="152">
        <f>SUMIF('Rekapitulasi Maret'!$BP$391:$BP$568,APS!$B26,'Rekapitulasi Maret'!$BR$391:$BR$568)</f>
        <v>0</v>
      </c>
      <c r="DY26" s="152">
        <f>SUMIF('Rekapitulasi Maret'!$BP$391:$BP$568,APS!$B26,'Rekapitulasi Maret'!$BU$391:$BU$568)</f>
        <v>0</v>
      </c>
      <c r="DZ26" s="154">
        <f>IF(DV26=0,0,((DX26+DY26)/DV26)*100)</f>
        <v>0</v>
      </c>
      <c r="EA26" s="154">
        <f>IF(DW26=0,0,((DX26+DY26)/DW26)*100)</f>
        <v>0</v>
      </c>
      <c r="EB26" s="10"/>
      <c r="EC26" s="152">
        <f>SUMIF('Rekapitulasi Maret'!$CE$391:$CE$568,APS!$B26,'Rekapitulasi Maret'!$CF$391:$CF$568)+SUMIF('Rekapitulasi Maret'!$CE$391:$CE$568,APS!$B26,'Rekapitulasi Maret'!$CI$391:$CI$568)</f>
        <v>0</v>
      </c>
      <c r="ED26" s="152">
        <f>SUMIF('Rekapitulasi Maret'!$CE$391:$CE$568,APS!$B26,'Rekapitulasi Maret'!$CG$391:$CG$568)</f>
        <v>0</v>
      </c>
      <c r="EE26" s="152">
        <f>SUMIF('Rekapitulasi Maret'!$CE$391:$CE$568,APS!$B26,'Rekapitulasi Maret'!$CJ$391:$CJ$568)</f>
        <v>0</v>
      </c>
      <c r="EF26" s="154">
        <f t="shared" si="194"/>
        <v>0</v>
      </c>
      <c r="EG26" s="154">
        <f t="shared" si="195"/>
        <v>0</v>
      </c>
      <c r="EH26" s="76">
        <f t="shared" si="287"/>
        <v>0</v>
      </c>
      <c r="EI26" s="76">
        <f t="shared" si="288"/>
        <v>200</v>
      </c>
      <c r="EJ26" s="76">
        <f t="shared" si="289"/>
        <v>200</v>
      </c>
      <c r="EK26" s="76">
        <f t="shared" si="290"/>
        <v>0</v>
      </c>
      <c r="EL26" s="76">
        <f t="shared" si="291"/>
        <v>200</v>
      </c>
      <c r="EM26" s="76">
        <f t="shared" si="292"/>
        <v>200</v>
      </c>
      <c r="EN26" s="154">
        <f t="shared" si="293"/>
        <v>0</v>
      </c>
      <c r="EO26" s="10"/>
      <c r="EP26" s="10"/>
      <c r="EQ26" s="152">
        <f>SUMIF('Rekapitulasi Maret'!$D$587:$D$768,APS!$B26,'Rekapitulasi Maret'!$E$587:$E$768)+SUMIF('Rekapitulasi Maret'!$D$587:$D$768,APS!$B26,'Rekapitulasi Maret'!$G$587:$G$768)</f>
        <v>0</v>
      </c>
      <c r="ER26" s="152">
        <f>SUMIF('Rekapitulasi Maret'!$D$587:$D$768,APS!$B26,'Rekapitulasi Maret'!$F$587:$F$768)+SUMIF('Rekapitulasi Maret'!$D$587:$D$768,APS!$B26,'Rekapitulasi Maret'!$H$587:$H$768)</f>
        <v>0</v>
      </c>
      <c r="ES26" s="10"/>
      <c r="ET26" s="154">
        <f t="shared" si="203"/>
        <v>0</v>
      </c>
      <c r="EU26" s="154">
        <f t="shared" si="204"/>
        <v>0</v>
      </c>
      <c r="EV26" s="10"/>
      <c r="EW26" s="152">
        <f>SUMIF('Rekapitulasi Maret'!$U$587:$U$768,APS!$B26,'Rekapitulasi Maret'!$V$587:$V$768)+SUMIF('Rekapitulasi Maret'!$U$587:$U$768,APS!$B26,'Rekapitulasi Maret'!$X$587:$X$768)</f>
        <v>0</v>
      </c>
      <c r="EX26" s="152">
        <f>SUMIF('Rekapitulasi Maret'!$U$587:$U$768,APS!$B26,'Rekapitulasi Maret'!$W$587:$W$768)+SUMIF('Rekapitulasi Maret'!$U$587:$U$768,APS!$B26,'Rekapitulasi Maret'!$Y$587:$Y$768)</f>
        <v>0</v>
      </c>
      <c r="EY26" s="10"/>
      <c r="EZ26" s="154">
        <f t="shared" si="205"/>
        <v>0</v>
      </c>
      <c r="FA26" s="154">
        <f t="shared" si="206"/>
        <v>0</v>
      </c>
      <c r="FB26" s="10"/>
      <c r="FC26" s="152">
        <f>SUMIF('Rekapitulasi Maret'!$AL$587:$AL$768,APS!$B26,'Rekapitulasi Maret'!$AM$587:$AM$768)+SUMIF('Rekapitulasi Maret'!$AL$587:$AL$768,APS!$B26,'Rekapitulasi Maret'!$AP$587:$AP$768)</f>
        <v>0</v>
      </c>
      <c r="FD26" s="152">
        <f>SUMIF('Rekapitulasi Maret'!$AL$587:$AL$768,APS!$B26,'Rekapitulasi Maret'!$AN$587:$AN$768)</f>
        <v>97</v>
      </c>
      <c r="FE26" s="10"/>
      <c r="FF26" s="154">
        <f t="shared" si="207"/>
        <v>0</v>
      </c>
      <c r="FG26" s="154">
        <f t="shared" si="208"/>
        <v>0</v>
      </c>
      <c r="FH26" s="10"/>
      <c r="FI26" s="152">
        <f>SUMIF('Rekapitulasi Maret'!$BA$587:$BA$768,APS!$B26,'Rekapitulasi Maret'!$BB$587:$BB$768)+SUMIF('Rekapitulasi Maret'!$BA$587:$BA$768,APS!$B26,'Rekapitulasi Maret'!$BE$587:$BE$768)</f>
        <v>0</v>
      </c>
      <c r="FJ26" s="152">
        <f>SUMIF('Rekapitulasi Maret'!$BA$587:$BA$768,APS!$B26,'Rekapitulasi Maret'!$BC$587:$BC$768)+SUMIF('Rekapitulasi Maret'!$BA$587:$BA$768,APS!$B26,'Rekapitulasi Maret'!$BF$587:$BF$768)</f>
        <v>0</v>
      </c>
      <c r="FK26" s="10"/>
      <c r="FL26" s="154">
        <f t="shared" si="209"/>
        <v>0</v>
      </c>
      <c r="FM26" s="154">
        <f t="shared" si="210"/>
        <v>0</v>
      </c>
      <c r="FN26" s="10"/>
      <c r="FO26" s="152">
        <f>SUMIF('Rekapitulasi Maret'!$BP$587:$BP$768,APS!$B26,'Rekapitulasi Maret'!$BQ$587:$BQ$768)+SUMIF('Rekapitulasi Maret'!$BP$587:$BP$768,APS!$B26,'Rekapitulasi Maret'!$BT$587:$BT$768)</f>
        <v>0</v>
      </c>
      <c r="FP26" s="152">
        <f>SUMIF('Rekapitulasi Maret'!$BP$587:$BP$768,APS!$B26,'Rekapitulasi Maret'!$BR$587:$BR$768)</f>
        <v>0</v>
      </c>
      <c r="FQ26" s="10"/>
      <c r="FR26" s="154">
        <f t="shared" si="211"/>
        <v>0</v>
      </c>
      <c r="FS26" s="154">
        <f t="shared" si="212"/>
        <v>0</v>
      </c>
      <c r="FT26" s="10"/>
      <c r="FU26" s="152">
        <f>SUMIF('Rekapitulasi Maret'!$CE$587:$CE$768,APS!$B26,'Rekapitulasi Maret'!$CI$587:$CI$768)</f>
        <v>0</v>
      </c>
      <c r="FV26" s="10"/>
      <c r="FW26" s="152">
        <f>SUMIF('Rekapitulasi Maret'!$CE$587:$CE$768,APS!$B26,'Rekapitulasi Maret'!$CJ$587:$CJ$768)</f>
        <v>0</v>
      </c>
      <c r="FX26" s="154">
        <f t="shared" si="140"/>
        <v>0</v>
      </c>
      <c r="FY26" s="154">
        <f t="shared" si="141"/>
        <v>0</v>
      </c>
      <c r="FZ26" s="10"/>
      <c r="GA26" s="152">
        <f>SUMIF('Rekapitulasi Maret'!$D$785:$D$963,APS!$B26,'Rekapitulasi Maret'!$E$785:$E$963)+SUMIF('Rekapitulasi Maret'!$D$785:$D$963,APS!$B26,'Rekapitulasi Maret'!$J$785:$J$963)</f>
        <v>0</v>
      </c>
      <c r="GB26" s="152">
        <f>SUMIF('Rekapitulasi Maret'!$D$785:$D$963,APS!$B26,'Rekapitulasi Maret'!$F$785:$F$963)</f>
        <v>0</v>
      </c>
      <c r="GC26" s="152">
        <f>SUMIF('Rekapitulasi Maret'!$D$785:$D$963,APS!$B26,'Rekapitulasi Maret'!$K$785:$K$963)</f>
        <v>0</v>
      </c>
      <c r="GD26" s="154">
        <f t="shared" si="213"/>
        <v>0</v>
      </c>
      <c r="GE26" s="154">
        <f t="shared" si="214"/>
        <v>0</v>
      </c>
      <c r="GF26" s="10"/>
      <c r="GG26" s="152">
        <f>SUMIF('Rekapitulasi Maret'!$U$785:$U$963,APS!$B26,'Rekapitulasi Maret'!$V$785:$V$963)+SUMIF('Rekapitulasi Maret'!$U$785:$U$963,APS!$B26,'Rekapitulasi Maret'!$AA$785:$AA$963)</f>
        <v>0</v>
      </c>
      <c r="GH26" s="152">
        <f>SUMIF('Rekapitulasi Maret'!$U$785:$U$963,APS!$B26,'Rekapitulasi Maret'!$W$785:$W$963)</f>
        <v>0</v>
      </c>
      <c r="GI26" s="152">
        <f>SUMIF('Rekapitulasi Maret'!$U$785:$U$963,APS!$B26,'Rekapitulasi Maret'!$AB$785:$AB$963)</f>
        <v>0</v>
      </c>
      <c r="GJ26" s="154">
        <f t="shared" si="215"/>
        <v>0</v>
      </c>
      <c r="GK26" s="154">
        <f t="shared" si="216"/>
        <v>0</v>
      </c>
      <c r="GL26" s="10"/>
      <c r="GM26" s="152">
        <f>SUMIF('Rekapitulasi Maret'!$AL$785:$AL$963,APS!$B26,'Rekapitulasi Maret'!$AM$785:$AM$963)+SUMIF('Rekapitulasi Maret'!$AL$785:$AL$963,APS!$B26,'Rekapitulasi Maret'!$AP$785:$AP$963)</f>
        <v>0</v>
      </c>
      <c r="GN26" s="152">
        <f>SUMIF('Rekapitulasi Maret'!$AL$785:$AL$963,APS!$B26,'Rekapitulasi Maret'!$AN$785:$AN$963)</f>
        <v>0</v>
      </c>
      <c r="GO26" s="152">
        <f>SUMIF('Rekapitulasi Maret'!$AL$785:$AL$963,APS!$B26,'Rekapitulasi Maret'!$AQ$785:$AQ$963)</f>
        <v>0</v>
      </c>
      <c r="GP26" s="154">
        <f t="shared" si="217"/>
        <v>0</v>
      </c>
      <c r="GQ26" s="154">
        <f t="shared" si="218"/>
        <v>0</v>
      </c>
      <c r="GR26" s="76">
        <f t="shared" si="219"/>
        <v>0</v>
      </c>
      <c r="GS26" s="76">
        <f t="shared" si="220"/>
        <v>0</v>
      </c>
      <c r="GT26" s="76">
        <f t="shared" si="221"/>
        <v>97</v>
      </c>
      <c r="GU26" s="76">
        <f t="shared" si="222"/>
        <v>0</v>
      </c>
      <c r="GV26" s="157">
        <f t="shared" si="223"/>
        <v>97</v>
      </c>
      <c r="GW26" s="157">
        <f t="shared" si="224"/>
        <v>97</v>
      </c>
      <c r="GX26" s="158">
        <f t="shared" si="225"/>
        <v>0</v>
      </c>
      <c r="GY26" s="157">
        <f t="shared" si="254"/>
        <v>200</v>
      </c>
      <c r="GZ26" s="157">
        <f t="shared" si="255"/>
        <v>200</v>
      </c>
      <c r="HA26" s="157">
        <f t="shared" si="256"/>
        <v>297</v>
      </c>
      <c r="HB26" s="157">
        <f t="shared" si="257"/>
        <v>0</v>
      </c>
      <c r="HC26" s="157">
        <f t="shared" si="258"/>
        <v>297</v>
      </c>
      <c r="HD26" s="157">
        <f t="shared" si="259"/>
        <v>97</v>
      </c>
      <c r="HE26" s="158">
        <f t="shared" si="232"/>
        <v>148.5</v>
      </c>
      <c r="HF26" s="21"/>
      <c r="HG26" s="16" t="s">
        <v>958</v>
      </c>
      <c r="HH26" s="88"/>
    </row>
    <row r="27" spans="1:216" ht="15.75">
      <c r="A27" s="43" t="s">
        <v>339</v>
      </c>
      <c r="B27" s="16" t="s">
        <v>340</v>
      </c>
      <c r="C27" s="16" t="s">
        <v>1</v>
      </c>
      <c r="D27" s="16" t="s">
        <v>600</v>
      </c>
      <c r="E27" s="16" t="s">
        <v>598</v>
      </c>
      <c r="F27" s="17">
        <v>100</v>
      </c>
      <c r="G27" s="17">
        <v>0</v>
      </c>
      <c r="H27" s="17">
        <v>0</v>
      </c>
      <c r="I27" s="18">
        <v>0</v>
      </c>
      <c r="J27" s="17">
        <v>0</v>
      </c>
      <c r="K27" s="19">
        <f t="shared" si="130"/>
        <v>100</v>
      </c>
      <c r="L27" s="19">
        <f t="shared" si="131"/>
        <v>100</v>
      </c>
      <c r="M27" s="23">
        <v>100</v>
      </c>
      <c r="N27" s="20">
        <f t="shared" si="132"/>
        <v>100</v>
      </c>
      <c r="O27" s="20"/>
      <c r="P27" s="75">
        <f t="shared" si="260"/>
        <v>0</v>
      </c>
      <c r="Q27" s="74">
        <f t="shared" si="133"/>
        <v>100</v>
      </c>
      <c r="R27" s="22">
        <f t="shared" si="294"/>
        <v>100</v>
      </c>
      <c r="S27" s="10">
        <v>100</v>
      </c>
      <c r="T27" s="10"/>
      <c r="U27" s="152">
        <f>SUMIF('Rekapitulasi Maret'!$D$9:$D$173,APS!$B27,'Rekapitulasi Maret'!$E$9:$E$173)</f>
        <v>0</v>
      </c>
      <c r="V27" s="152">
        <f>SUMIF('Rekapitulasi Maret'!$D$9:$D$173,APS!$B27,'Rekapitulasi Maret'!$F$9:$F$173)</f>
        <v>0</v>
      </c>
      <c r="W27" s="10"/>
      <c r="X27" s="154">
        <f t="shared" si="279"/>
        <v>0</v>
      </c>
      <c r="Y27" s="154">
        <f t="shared" si="280"/>
        <v>0</v>
      </c>
      <c r="Z27" s="10">
        <v>100</v>
      </c>
      <c r="AA27" s="152">
        <f>SUMIF('Rekapitulasi Maret'!$U$9:$U$173,APS!$B27,'Rekapitulasi Maret'!$V$9:$V$173)</f>
        <v>0</v>
      </c>
      <c r="AB27" s="152">
        <f>SUMIF('Rekapitulasi Maret'!$U$9:$U$173,APS!$B27,'Rekapitulasi Maret'!$W$9:$W$173)</f>
        <v>0</v>
      </c>
      <c r="AC27" s="152"/>
      <c r="AD27" s="154">
        <f t="shared" si="150"/>
        <v>0</v>
      </c>
      <c r="AE27" s="154">
        <f t="shared" si="151"/>
        <v>0</v>
      </c>
      <c r="AF27" s="10"/>
      <c r="AG27" s="152">
        <f>SUMIF('Rekapitulasi Maret'!$AL$9:$AL$173,APS!$B27,'Rekapitulasi Maret'!$AM$9:$AM$173)</f>
        <v>0</v>
      </c>
      <c r="AH27" s="152">
        <f>SUMIF('Rekapitulasi Maret'!$AL$9:$AL$173,APS!$B27,'Rekapitulasi Maret'!$AN$9:$AN$173)</f>
        <v>0</v>
      </c>
      <c r="AI27" s="152">
        <f>SUMIF('Rekapitulasi Maret'!$AL$9:$AL$173,APS!$B27,'Rekapitulasi Maret'!$AQ$9:$AQ$173)</f>
        <v>0</v>
      </c>
      <c r="AJ27" s="154">
        <f t="shared" si="281"/>
        <v>0</v>
      </c>
      <c r="AK27" s="154">
        <f t="shared" si="282"/>
        <v>0</v>
      </c>
      <c r="AL27" s="10"/>
      <c r="AM27" s="152">
        <f>SUMIF('Rekapitulasi Maret'!$BA$9:$BA$173,APS!$B27,'Rekapitulasi Maret'!$BB$9:$BB$173)</f>
        <v>0</v>
      </c>
      <c r="AN27" s="152">
        <f>SUMIF('Rekapitulasi Maret'!$BA$9:$BA$173,APS!$B27,'Rekapitulasi Maret'!$BC$9:$BC$173)</f>
        <v>0</v>
      </c>
      <c r="AO27" s="10"/>
      <c r="AP27" s="154">
        <f t="shared" si="263"/>
        <v>0</v>
      </c>
      <c r="AQ27" s="154">
        <f t="shared" si="264"/>
        <v>0</v>
      </c>
      <c r="AR27" s="10"/>
      <c r="AS27" s="152">
        <f>SUMIF('Rekapitulasi Maret'!$BP$9:$BP$173,APS!$B27,'Rekapitulasi Maret'!$BQ$9:$BQ$173)</f>
        <v>100</v>
      </c>
      <c r="AT27" s="152">
        <f>SUMIF('Rekapitulasi Maret'!$BP$9:$BP$173,APS!$B27,'Rekapitulasi Maret'!$BR$9:$BR$173)</f>
        <v>110</v>
      </c>
      <c r="AU27" s="10"/>
      <c r="AV27" s="154">
        <f t="shared" si="156"/>
        <v>0</v>
      </c>
      <c r="AW27" s="154">
        <f t="shared" si="157"/>
        <v>110.00000000000001</v>
      </c>
      <c r="AX27" s="10"/>
      <c r="AY27" s="152">
        <f>SUMIF('Rekapitulasi Maret'!$CE$9:$CE$173,APS!$B27,'Rekapitulasi Maret'!$CI$9:$CI$173)</f>
        <v>0</v>
      </c>
      <c r="AZ27" s="10"/>
      <c r="BA27" s="152">
        <f>SUMIF('Rekapitulasi Maret'!$CE$9:$CE$173,APS!$B27,'Rekapitulasi Maret'!$CJ$9:$CJ$173)</f>
        <v>0</v>
      </c>
      <c r="BB27" s="154">
        <f t="shared" si="158"/>
        <v>0</v>
      </c>
      <c r="BC27" s="154">
        <f t="shared" si="159"/>
        <v>0</v>
      </c>
      <c r="BD27" s="76">
        <f t="shared" si="265"/>
        <v>100</v>
      </c>
      <c r="BE27" s="76">
        <f t="shared" si="266"/>
        <v>100</v>
      </c>
      <c r="BF27" s="76">
        <f t="shared" si="267"/>
        <v>110</v>
      </c>
      <c r="BG27" s="76">
        <f t="shared" si="268"/>
        <v>0</v>
      </c>
      <c r="BH27" s="76">
        <f t="shared" si="269"/>
        <v>110</v>
      </c>
      <c r="BI27" s="76">
        <f t="shared" si="270"/>
        <v>10</v>
      </c>
      <c r="BJ27" s="154">
        <f t="shared" si="271"/>
        <v>110.00000000000001</v>
      </c>
      <c r="BK27" s="10"/>
      <c r="BL27" s="10"/>
      <c r="BM27" s="152">
        <f>SUMIF('Rekapitulasi Maret'!$D$194:$D$375,APS!$B27,'Rekapitulasi Maret'!$E$194:$E$375)+SUMIF('Rekapitulasi Maret'!$D$194:$D$375,APS!$B27,'Rekapitulasi Maret'!$J$194:$J$375)</f>
        <v>0</v>
      </c>
      <c r="BN27" s="152">
        <f>SUMIF('Rekapitulasi Maret'!$D$194:$D$375,APS!$B27,'Rekapitulasi Maret'!$F$194:$F$375)</f>
        <v>0</v>
      </c>
      <c r="BO27" s="152">
        <f>SUMIF('Rekapitulasi Maret'!$D$194:$D$375,APS!$B27,'Rekapitulasi Maret'!$K$194:$K$375)</f>
        <v>0</v>
      </c>
      <c r="BP27" s="154">
        <f t="shared" si="167"/>
        <v>0</v>
      </c>
      <c r="BQ27" s="154">
        <f t="shared" si="168"/>
        <v>0</v>
      </c>
      <c r="BR27" s="10"/>
      <c r="BS27" s="152">
        <f>SUMIF('Rekapitulasi Maret'!$U$194:$U$375,APS!$B27,'Rekapitulasi Maret'!$V$194:$V$375)+SUMIF('Rekapitulasi Maret'!$U$194:$U$375,APS!$B27,'Rekapitulasi Maret'!$AA$194:$AA$375)</f>
        <v>0</v>
      </c>
      <c r="BT27" s="152">
        <f>SUMIF('Rekapitulasi Maret'!$U$194:$U$375,APS!$B27,'Rekapitulasi Maret'!$W$194:$W$375)</f>
        <v>0</v>
      </c>
      <c r="BU27" s="152">
        <f>SUMIF('Rekapitulasi Maret'!$U$194:$U$375,APS!$B27,'Rekapitulasi Maret'!$AB$194:$AB$375)</f>
        <v>0</v>
      </c>
      <c r="BV27" s="154">
        <f t="shared" si="169"/>
        <v>0</v>
      </c>
      <c r="BW27" s="154">
        <f t="shared" si="170"/>
        <v>0</v>
      </c>
      <c r="BX27" s="10"/>
      <c r="BY27" s="152">
        <f>SUMIF('Rekapitulasi Maret'!$AL$194:$AL$375,APS!$B27,'Rekapitulasi Maret'!$AM$194:$AM$375)+SUMIF('Rekapitulasi Maret'!$AL$194:$AL$375,APS!$B27,'Rekapitulasi Maret'!$AP$194:$AP$375)</f>
        <v>0</v>
      </c>
      <c r="BZ27" s="152">
        <f>SUMIF('Rekapitulasi Maret'!$AL$194:$AL$375,APS!$B27,'Rekapitulasi Maret'!$AN$194:$AN$375)</f>
        <v>0</v>
      </c>
      <c r="CA27" s="152">
        <f>SUMIF('Rekapitulasi Maret'!$AL$194:$AL$375,APS!$B27,'Rekapitulasi Maret'!$AQ$194:$AQ$375)</f>
        <v>0</v>
      </c>
      <c r="CB27" s="154">
        <f t="shared" si="261"/>
        <v>0</v>
      </c>
      <c r="CC27" s="154">
        <f t="shared" si="262"/>
        <v>0</v>
      </c>
      <c r="CD27" s="10"/>
      <c r="CE27" s="152">
        <f>SUMIF('Rekapitulasi Maret'!$BA$194:$BA$375,APS!$B27,'Rekapitulasi Maret'!$BB$194:$BB$375)+SUMIF('Rekapitulasi Maret'!$BA$194:$BA$375,APS!$B27,'Rekapitulasi Maret'!$BE$194:$BE$375)</f>
        <v>0</v>
      </c>
      <c r="CF27" s="152">
        <f>SUMIF('Rekapitulasi Maret'!$BA$194:$BA$375,APS!$B27,'Rekapitulasi Maret'!$BC$194:$BC$375)</f>
        <v>0</v>
      </c>
      <c r="CG27" s="10"/>
      <c r="CH27" s="154">
        <f t="shared" si="173"/>
        <v>0</v>
      </c>
      <c r="CI27" s="154">
        <f t="shared" si="174"/>
        <v>0</v>
      </c>
      <c r="CJ27" s="10"/>
      <c r="CK27" s="152">
        <f>SUMIF('Rekapitulasi Maret'!$BP$194:$BP$375,APS!$B27,'Rekapitulasi Maret'!$BQ$194:$BQ$375)+SUMIF('Rekapitulasi Maret'!$BP$194:$BP$375,APS!$B27,'Rekapitulasi Maret'!$BT$194:$BT$375)</f>
        <v>0</v>
      </c>
      <c r="CL27" s="152">
        <f>SUMIF('Rekapitulasi Maret'!$BP$194:$BP$375,APS!$B27,'Rekapitulasi Maret'!$BR$194:$BR$375)</f>
        <v>0</v>
      </c>
      <c r="CM27" s="152">
        <f>SUMIF('Rekapitulasi Maret'!$BP$194:$BP$375,APS!$B27,'Rekapitulasi Maret'!$BU$194:$BU$375)</f>
        <v>0</v>
      </c>
      <c r="CN27" s="154">
        <f t="shared" si="175"/>
        <v>0</v>
      </c>
      <c r="CO27" s="154">
        <f t="shared" si="176"/>
        <v>0</v>
      </c>
      <c r="CP27" s="76">
        <f t="shared" si="272"/>
        <v>0</v>
      </c>
      <c r="CQ27" s="76">
        <f t="shared" si="273"/>
        <v>0</v>
      </c>
      <c r="CR27" s="76">
        <f t="shared" si="274"/>
        <v>0</v>
      </c>
      <c r="CS27" s="76">
        <f t="shared" si="275"/>
        <v>0</v>
      </c>
      <c r="CT27" s="76">
        <f t="shared" si="276"/>
        <v>0</v>
      </c>
      <c r="CU27" s="76">
        <f t="shared" si="277"/>
        <v>0</v>
      </c>
      <c r="CV27" s="154">
        <f t="shared" si="278"/>
        <v>0</v>
      </c>
      <c r="CW27" s="10"/>
      <c r="CX27" s="10"/>
      <c r="CY27" s="152">
        <f>SUMIF('Rekapitulasi Maret'!$D$391:$D$568,APS!$B27,'Rekapitulasi Maret'!$E$391:$E$568)+SUMIF('Rekapitulasi Maret'!$D$391:$D$568,APS!$B27,'Rekapitulasi Maret'!$J$391:$J$568)</f>
        <v>0</v>
      </c>
      <c r="CZ27" s="152">
        <f>SUMIF('Rekapitulasi Maret'!$D$391:$D$568,APS!$B27,'Rekapitulasi Maret'!$F$391:$F$568)</f>
        <v>0</v>
      </c>
      <c r="DA27" s="152">
        <f>SUMIF('Rekapitulasi Maret'!$D$391:$D$568,APS!$B27,'Rekapitulasi Maret'!$K$391:$K$568)</f>
        <v>0</v>
      </c>
      <c r="DB27" s="154">
        <f t="shared" si="184"/>
        <v>0</v>
      </c>
      <c r="DC27" s="154">
        <f t="shared" si="185"/>
        <v>0</v>
      </c>
      <c r="DD27" s="10"/>
      <c r="DE27" s="152">
        <f>SUMIF('Rekapitulasi Maret'!$U$391:$U$568,APS!$B27,'Rekapitulasi Maret'!$V$391:$V$568)+SUMIF('Rekapitulasi Maret'!$U$391:$U$568,APS!$B27,'Rekapitulasi Maret'!$AA$391:$AA$568)</f>
        <v>0</v>
      </c>
      <c r="DF27" s="152">
        <f>SUMIF('Rekapitulasi Maret'!$U$391:$U$568,APS!$B27,'Rekapitulasi Maret'!$W$391:$W$568)</f>
        <v>0</v>
      </c>
      <c r="DG27" s="152">
        <f>SUMIF('Rekapitulasi Maret'!$U$391:$U$568,APS!$B27,'Rekapitulasi Maret'!$AB$391:$AB$568)</f>
        <v>0</v>
      </c>
      <c r="DH27" s="154">
        <f t="shared" si="285"/>
        <v>0</v>
      </c>
      <c r="DI27" s="154">
        <f t="shared" si="286"/>
        <v>0</v>
      </c>
      <c r="DJ27" s="10"/>
      <c r="DK27" s="152">
        <f>SUMIF('Rekapitulasi Maret'!$AL$391:$AL$568,APS!$B27,'Rekapitulasi Maret'!$AM$391:$AM$568)+SUMIF('Rekapitulasi Maret'!$AL$391:$AL$568,APS!$B27,'Rekapitulasi Maret'!$AP$391:$AP$568)</f>
        <v>0</v>
      </c>
      <c r="DL27" s="152">
        <f>SUMIF('Rekapitulasi Maret'!$AL$391:$AL$568,APS!$B27,'Rekapitulasi Maret'!$AN$391:$AN$568)</f>
        <v>0</v>
      </c>
      <c r="DM27" s="152">
        <f>SUMIF('Rekapitulasi Maret'!$AL$391:$AL$568,APS!$B27,'Rekapitulasi Maret'!$AQ$391:$AQ$568)</f>
        <v>0</v>
      </c>
      <c r="DN27" s="154">
        <f t="shared" si="188"/>
        <v>0</v>
      </c>
      <c r="DO27" s="154">
        <f t="shared" si="189"/>
        <v>0</v>
      </c>
      <c r="DP27" s="10"/>
      <c r="DQ27" s="152">
        <f>SUMIF('Rekapitulasi Maret'!$BA$391:$BA$568,APS!$B27,'Rekapitulasi Maret'!$BB$391:$BB$568)+SUMIF('Rekapitulasi Maret'!$BA$391:$BA$568,APS!$B27,'Rekapitulasi Maret'!$BE$391:$BE$568)</f>
        <v>0</v>
      </c>
      <c r="DR27" s="152">
        <f>SUMIF('Rekapitulasi Maret'!$BA$391:$BA$568,APS!$B27,'Rekapitulasi Maret'!$BC$391:$BC$568)</f>
        <v>0</v>
      </c>
      <c r="DS27" s="152">
        <f>SUMIF('Rekapitulasi Maret'!$BA$391:$BA$568,APS!$B27,'Rekapitulasi Maret'!$BF$391:$BF$568)</f>
        <v>0</v>
      </c>
      <c r="DT27" s="154">
        <f t="shared" si="295"/>
        <v>0</v>
      </c>
      <c r="DU27" s="154">
        <f t="shared" si="296"/>
        <v>0</v>
      </c>
      <c r="DV27" s="10"/>
      <c r="DW27" s="152">
        <f>SUMIF('Rekapitulasi Maret'!$BP$391:$BP$568,APS!$B27,'Rekapitulasi Maret'!$BQ$391:$BQ$568)+SUMIF('Rekapitulasi Maret'!$BP$391:$BP$568,APS!$B27,'Rekapitulasi Maret'!$BT$391:$BT$568)</f>
        <v>0</v>
      </c>
      <c r="DX27" s="152">
        <f>SUMIF('Rekapitulasi Maret'!$BP$391:$BP$568,APS!$B27,'Rekapitulasi Maret'!$BR$391:$BR$568)</f>
        <v>0</v>
      </c>
      <c r="DY27" s="152">
        <f>SUMIF('Rekapitulasi Maret'!$BP$391:$BP$568,APS!$B27,'Rekapitulasi Maret'!$BU$391:$BU$568)</f>
        <v>0</v>
      </c>
      <c r="DZ27" s="154">
        <f t="shared" ref="DZ27:DZ33" si="297">IF(DV27=0,0,((DX27+DY27)/DV27)*100)</f>
        <v>0</v>
      </c>
      <c r="EA27" s="154">
        <f t="shared" ref="EA27:EA33" si="298">IF(DW27=0,0,((DX27+DY27)/DW27)*100)</f>
        <v>0</v>
      </c>
      <c r="EB27" s="10"/>
      <c r="EC27" s="152">
        <f>SUMIF('Rekapitulasi Maret'!$CE$391:$CE$568,APS!$B27,'Rekapitulasi Maret'!$CF$391:$CF$568)+SUMIF('Rekapitulasi Maret'!$CE$391:$CE$568,APS!$B27,'Rekapitulasi Maret'!$CI$391:$CI$568)</f>
        <v>0</v>
      </c>
      <c r="ED27" s="152">
        <f>SUMIF('Rekapitulasi Maret'!$CE$391:$CE$568,APS!$B27,'Rekapitulasi Maret'!$CG$391:$CG$568)</f>
        <v>0</v>
      </c>
      <c r="EE27" s="152">
        <f>SUMIF('Rekapitulasi Maret'!$CE$391:$CE$568,APS!$B27,'Rekapitulasi Maret'!$CJ$391:$CJ$568)</f>
        <v>0</v>
      </c>
      <c r="EF27" s="154">
        <f t="shared" si="194"/>
        <v>0</v>
      </c>
      <c r="EG27" s="154">
        <f t="shared" si="195"/>
        <v>0</v>
      </c>
      <c r="EH27" s="76">
        <f t="shared" si="287"/>
        <v>0</v>
      </c>
      <c r="EI27" s="76">
        <f t="shared" si="288"/>
        <v>0</v>
      </c>
      <c r="EJ27" s="76">
        <f t="shared" si="289"/>
        <v>0</v>
      </c>
      <c r="EK27" s="76">
        <f t="shared" si="290"/>
        <v>0</v>
      </c>
      <c r="EL27" s="76">
        <f t="shared" si="291"/>
        <v>0</v>
      </c>
      <c r="EM27" s="76">
        <f t="shared" si="292"/>
        <v>0</v>
      </c>
      <c r="EN27" s="154">
        <f t="shared" si="293"/>
        <v>0</v>
      </c>
      <c r="EO27" s="10"/>
      <c r="EP27" s="10"/>
      <c r="EQ27" s="152">
        <f>SUMIF('Rekapitulasi Maret'!$D$587:$D$768,APS!$B27,'Rekapitulasi Maret'!$E$587:$E$768)+SUMIF('Rekapitulasi Maret'!$D$587:$D$768,APS!$B27,'Rekapitulasi Maret'!$G$587:$G$768)</f>
        <v>0</v>
      </c>
      <c r="ER27" s="152">
        <f>SUMIF('Rekapitulasi Maret'!$D$587:$D$768,APS!$B27,'Rekapitulasi Maret'!$F$587:$F$768)+SUMIF('Rekapitulasi Maret'!$D$587:$D$768,APS!$B27,'Rekapitulasi Maret'!$H$587:$H$768)</f>
        <v>0</v>
      </c>
      <c r="ES27" s="10"/>
      <c r="ET27" s="154">
        <f t="shared" si="203"/>
        <v>0</v>
      </c>
      <c r="EU27" s="154">
        <f t="shared" si="204"/>
        <v>0</v>
      </c>
      <c r="EV27" s="10"/>
      <c r="EW27" s="152">
        <f>SUMIF('Rekapitulasi Maret'!$U$587:$U$768,APS!$B27,'Rekapitulasi Maret'!$V$587:$V$768)+SUMIF('Rekapitulasi Maret'!$U$587:$U$768,APS!$B27,'Rekapitulasi Maret'!$X$587:$X$768)</f>
        <v>0</v>
      </c>
      <c r="EX27" s="152">
        <f>SUMIF('Rekapitulasi Maret'!$U$587:$U$768,APS!$B27,'Rekapitulasi Maret'!$W$587:$W$768)+SUMIF('Rekapitulasi Maret'!$U$587:$U$768,APS!$B27,'Rekapitulasi Maret'!$Y$587:$Y$768)</f>
        <v>0</v>
      </c>
      <c r="EY27" s="10"/>
      <c r="EZ27" s="154">
        <f t="shared" si="205"/>
        <v>0</v>
      </c>
      <c r="FA27" s="154">
        <f t="shared" si="206"/>
        <v>0</v>
      </c>
      <c r="FB27" s="10"/>
      <c r="FC27" s="152">
        <f>SUMIF('Rekapitulasi Maret'!$AL$587:$AL$768,APS!$B27,'Rekapitulasi Maret'!$AM$587:$AM$768)+SUMIF('Rekapitulasi Maret'!$AL$587:$AL$768,APS!$B27,'Rekapitulasi Maret'!$AP$587:$AP$768)</f>
        <v>0</v>
      </c>
      <c r="FD27" s="152">
        <f>SUMIF('Rekapitulasi Maret'!$AL$587:$AL$768,APS!$B27,'Rekapitulasi Maret'!$AN$587:$AN$768)</f>
        <v>0</v>
      </c>
      <c r="FE27" s="10"/>
      <c r="FF27" s="154">
        <f t="shared" si="207"/>
        <v>0</v>
      </c>
      <c r="FG27" s="154">
        <f t="shared" si="208"/>
        <v>0</v>
      </c>
      <c r="FH27" s="10"/>
      <c r="FI27" s="152">
        <f>SUMIF('Rekapitulasi Maret'!$BA$587:$BA$768,APS!$B27,'Rekapitulasi Maret'!$BB$587:$BB$768)+SUMIF('Rekapitulasi Maret'!$BA$587:$BA$768,APS!$B27,'Rekapitulasi Maret'!$BE$587:$BE$768)</f>
        <v>0</v>
      </c>
      <c r="FJ27" s="152">
        <f>SUMIF('Rekapitulasi Maret'!$BA$587:$BA$768,APS!$B27,'Rekapitulasi Maret'!$BC$587:$BC$768)+SUMIF('Rekapitulasi Maret'!$BA$587:$BA$768,APS!$B27,'Rekapitulasi Maret'!$BF$587:$BF$768)</f>
        <v>0</v>
      </c>
      <c r="FK27" s="10"/>
      <c r="FL27" s="154">
        <f t="shared" si="209"/>
        <v>0</v>
      </c>
      <c r="FM27" s="154">
        <f t="shared" si="210"/>
        <v>0</v>
      </c>
      <c r="FN27" s="10"/>
      <c r="FO27" s="152">
        <f>SUMIF('Rekapitulasi Maret'!$BP$587:$BP$768,APS!$B27,'Rekapitulasi Maret'!$BQ$587:$BQ$768)+SUMIF('Rekapitulasi Maret'!$BP$587:$BP$768,APS!$B27,'Rekapitulasi Maret'!$BT$587:$BT$768)</f>
        <v>0</v>
      </c>
      <c r="FP27" s="152">
        <f>SUMIF('Rekapitulasi Maret'!$BP$587:$BP$768,APS!$B27,'Rekapitulasi Maret'!$BR$587:$BR$768)</f>
        <v>0</v>
      </c>
      <c r="FQ27" s="10"/>
      <c r="FR27" s="154">
        <f t="shared" si="211"/>
        <v>0</v>
      </c>
      <c r="FS27" s="154">
        <f t="shared" si="212"/>
        <v>0</v>
      </c>
      <c r="FT27" s="10"/>
      <c r="FU27" s="152">
        <f>SUMIF('Rekapitulasi Maret'!$CE$587:$CE$768,APS!$B27,'Rekapitulasi Maret'!$CI$587:$CI$768)</f>
        <v>0</v>
      </c>
      <c r="FV27" s="10"/>
      <c r="FW27" s="152">
        <f>SUMIF('Rekapitulasi Maret'!$CE$587:$CE$768,APS!$B27,'Rekapitulasi Maret'!$CJ$587:$CJ$768)</f>
        <v>0</v>
      </c>
      <c r="FX27" s="154">
        <f t="shared" si="140"/>
        <v>0</v>
      </c>
      <c r="FY27" s="154">
        <f t="shared" si="141"/>
        <v>0</v>
      </c>
      <c r="FZ27" s="10"/>
      <c r="GA27" s="152">
        <f>SUMIF('Rekapitulasi Maret'!$D$785:$D$963,APS!$B27,'Rekapitulasi Maret'!$E$785:$E$963)+SUMIF('Rekapitulasi Maret'!$D$785:$D$963,APS!$B27,'Rekapitulasi Maret'!$J$785:$J$963)</f>
        <v>0</v>
      </c>
      <c r="GB27" s="152">
        <f>SUMIF('Rekapitulasi Maret'!$D$785:$D$963,APS!$B27,'Rekapitulasi Maret'!$F$785:$F$963)</f>
        <v>0</v>
      </c>
      <c r="GC27" s="152">
        <f>SUMIF('Rekapitulasi Maret'!$D$785:$D$963,APS!$B27,'Rekapitulasi Maret'!$K$785:$K$963)</f>
        <v>0</v>
      </c>
      <c r="GD27" s="154">
        <f t="shared" si="213"/>
        <v>0</v>
      </c>
      <c r="GE27" s="154">
        <f t="shared" si="214"/>
        <v>0</v>
      </c>
      <c r="GF27" s="10"/>
      <c r="GG27" s="152">
        <f>SUMIF('Rekapitulasi Maret'!$U$785:$U$963,APS!$B27,'Rekapitulasi Maret'!$V$785:$V$963)+SUMIF('Rekapitulasi Maret'!$U$785:$U$963,APS!$B27,'Rekapitulasi Maret'!$AA$785:$AA$963)</f>
        <v>0</v>
      </c>
      <c r="GH27" s="152">
        <f>SUMIF('Rekapitulasi Maret'!$U$785:$U$963,APS!$B27,'Rekapitulasi Maret'!$W$785:$W$963)</f>
        <v>0</v>
      </c>
      <c r="GI27" s="152">
        <f>SUMIF('Rekapitulasi Maret'!$U$785:$U$963,APS!$B27,'Rekapitulasi Maret'!$AB$785:$AB$963)</f>
        <v>0</v>
      </c>
      <c r="GJ27" s="154">
        <f t="shared" si="215"/>
        <v>0</v>
      </c>
      <c r="GK27" s="154">
        <f t="shared" si="216"/>
        <v>0</v>
      </c>
      <c r="GL27" s="10"/>
      <c r="GM27" s="152">
        <f>SUMIF('Rekapitulasi Maret'!$AL$785:$AL$963,APS!$B27,'Rekapitulasi Maret'!$AM$785:$AM$963)+SUMIF('Rekapitulasi Maret'!$AL$785:$AL$963,APS!$B27,'Rekapitulasi Maret'!$AP$785:$AP$963)</f>
        <v>0</v>
      </c>
      <c r="GN27" s="152">
        <f>SUMIF('Rekapitulasi Maret'!$AL$785:$AL$963,APS!$B27,'Rekapitulasi Maret'!$AN$785:$AN$963)</f>
        <v>0</v>
      </c>
      <c r="GO27" s="152">
        <f>SUMIF('Rekapitulasi Maret'!$AL$785:$AL$963,APS!$B27,'Rekapitulasi Maret'!$AQ$785:$AQ$963)</f>
        <v>0</v>
      </c>
      <c r="GP27" s="154">
        <f t="shared" si="217"/>
        <v>0</v>
      </c>
      <c r="GQ27" s="154">
        <f t="shared" si="218"/>
        <v>0</v>
      </c>
      <c r="GR27" s="76">
        <f t="shared" si="219"/>
        <v>0</v>
      </c>
      <c r="GS27" s="76">
        <f t="shared" si="220"/>
        <v>0</v>
      </c>
      <c r="GT27" s="76">
        <f t="shared" si="221"/>
        <v>0</v>
      </c>
      <c r="GU27" s="76">
        <f t="shared" si="222"/>
        <v>0</v>
      </c>
      <c r="GV27" s="157">
        <f t="shared" si="223"/>
        <v>0</v>
      </c>
      <c r="GW27" s="157">
        <f t="shared" si="224"/>
        <v>0</v>
      </c>
      <c r="GX27" s="158">
        <f t="shared" si="225"/>
        <v>0</v>
      </c>
      <c r="GY27" s="157">
        <f t="shared" si="254"/>
        <v>100</v>
      </c>
      <c r="GZ27" s="157">
        <f t="shared" si="255"/>
        <v>100</v>
      </c>
      <c r="HA27" s="157">
        <f t="shared" si="256"/>
        <v>110</v>
      </c>
      <c r="HB27" s="157">
        <f t="shared" si="257"/>
        <v>0</v>
      </c>
      <c r="HC27" s="157">
        <f t="shared" si="258"/>
        <v>110</v>
      </c>
      <c r="HD27" s="157">
        <f t="shared" si="259"/>
        <v>10</v>
      </c>
      <c r="HE27" s="158">
        <f t="shared" si="232"/>
        <v>110.00000000000001</v>
      </c>
      <c r="HF27" s="21"/>
      <c r="HG27" s="16" t="s">
        <v>959</v>
      </c>
      <c r="HH27" s="88"/>
    </row>
    <row r="28" spans="1:216" ht="15.75">
      <c r="A28" s="16" t="s">
        <v>35</v>
      </c>
      <c r="B28" s="16" t="s">
        <v>36</v>
      </c>
      <c r="C28" s="16" t="s">
        <v>1</v>
      </c>
      <c r="D28" s="16" t="s">
        <v>600</v>
      </c>
      <c r="E28" s="16" t="s">
        <v>603</v>
      </c>
      <c r="F28" s="17">
        <v>40</v>
      </c>
      <c r="G28" s="17">
        <v>0</v>
      </c>
      <c r="H28" s="17">
        <v>0</v>
      </c>
      <c r="I28" s="18">
        <v>0</v>
      </c>
      <c r="J28" s="17">
        <v>0</v>
      </c>
      <c r="K28" s="19">
        <f t="shared" si="130"/>
        <v>40</v>
      </c>
      <c r="L28" s="19">
        <f t="shared" si="131"/>
        <v>40</v>
      </c>
      <c r="M28" s="23">
        <v>0</v>
      </c>
      <c r="N28" s="20">
        <f t="shared" si="132"/>
        <v>0</v>
      </c>
      <c r="O28" s="20"/>
      <c r="P28" s="75">
        <f t="shared" si="260"/>
        <v>0</v>
      </c>
      <c r="Q28" s="74">
        <f t="shared" si="133"/>
        <v>0</v>
      </c>
      <c r="R28" s="22">
        <f t="shared" si="294"/>
        <v>0</v>
      </c>
      <c r="S28" s="10"/>
      <c r="T28" s="10"/>
      <c r="U28" s="152">
        <f>SUMIF('Rekapitulasi Maret'!$D$9:$D$173,APS!$B28,'Rekapitulasi Maret'!$E$9:$E$173)</f>
        <v>0</v>
      </c>
      <c r="V28" s="152">
        <f>SUMIF('Rekapitulasi Maret'!$D$9:$D$173,APS!$B28,'Rekapitulasi Maret'!$F$9:$F$173)</f>
        <v>0</v>
      </c>
      <c r="W28" s="10"/>
      <c r="X28" s="154">
        <f t="shared" si="279"/>
        <v>0</v>
      </c>
      <c r="Y28" s="154">
        <f t="shared" si="280"/>
        <v>0</v>
      </c>
      <c r="Z28" s="10"/>
      <c r="AA28" s="152">
        <f>SUMIF('Rekapitulasi Maret'!$U$9:$U$173,APS!$B28,'Rekapitulasi Maret'!$V$9:$V$173)</f>
        <v>0</v>
      </c>
      <c r="AB28" s="152">
        <f>SUMIF('Rekapitulasi Maret'!$U$9:$U$173,APS!$B28,'Rekapitulasi Maret'!$W$9:$W$173)</f>
        <v>0</v>
      </c>
      <c r="AC28" s="152"/>
      <c r="AD28" s="154">
        <f t="shared" si="150"/>
        <v>0</v>
      </c>
      <c r="AE28" s="154">
        <f t="shared" si="151"/>
        <v>0</v>
      </c>
      <c r="AF28" s="10"/>
      <c r="AG28" s="152">
        <f>SUMIF('Rekapitulasi Maret'!$AL$9:$AL$173,APS!$B28,'Rekapitulasi Maret'!$AM$9:$AM$173)</f>
        <v>0</v>
      </c>
      <c r="AH28" s="152">
        <f>SUMIF('Rekapitulasi Maret'!$AL$9:$AL$173,APS!$B28,'Rekapitulasi Maret'!$AN$9:$AN$173)</f>
        <v>0</v>
      </c>
      <c r="AI28" s="152">
        <f>SUMIF('Rekapitulasi Maret'!$AL$9:$AL$173,APS!$B28,'Rekapitulasi Maret'!$AQ$9:$AQ$173)</f>
        <v>0</v>
      </c>
      <c r="AJ28" s="154">
        <f t="shared" si="281"/>
        <v>0</v>
      </c>
      <c r="AK28" s="154">
        <f t="shared" si="282"/>
        <v>0</v>
      </c>
      <c r="AL28" s="10"/>
      <c r="AM28" s="152">
        <f>SUMIF('Rekapitulasi Maret'!$BA$9:$BA$173,APS!$B28,'Rekapitulasi Maret'!$BB$9:$BB$173)</f>
        <v>0</v>
      </c>
      <c r="AN28" s="152">
        <f>SUMIF('Rekapitulasi Maret'!$BA$9:$BA$173,APS!$B28,'Rekapitulasi Maret'!$BC$9:$BC$173)</f>
        <v>0</v>
      </c>
      <c r="AO28" s="10"/>
      <c r="AP28" s="154">
        <f t="shared" si="263"/>
        <v>0</v>
      </c>
      <c r="AQ28" s="154">
        <f t="shared" si="264"/>
        <v>0</v>
      </c>
      <c r="AR28" s="10"/>
      <c r="AS28" s="152">
        <f>SUMIF('Rekapitulasi Maret'!$BP$9:$BP$173,APS!$B28,'Rekapitulasi Maret'!$BQ$9:$BQ$173)</f>
        <v>0</v>
      </c>
      <c r="AT28" s="152">
        <f>SUMIF('Rekapitulasi Maret'!$BP$9:$BP$173,APS!$B28,'Rekapitulasi Maret'!$BR$9:$BR$173)</f>
        <v>0</v>
      </c>
      <c r="AU28" s="10"/>
      <c r="AV28" s="154">
        <f t="shared" si="156"/>
        <v>0</v>
      </c>
      <c r="AW28" s="154">
        <f t="shared" si="157"/>
        <v>0</v>
      </c>
      <c r="AX28" s="10"/>
      <c r="AY28" s="152">
        <f>SUMIF('Rekapitulasi Maret'!$CE$9:$CE$173,APS!$B28,'Rekapitulasi Maret'!$CI$9:$CI$173)</f>
        <v>0</v>
      </c>
      <c r="AZ28" s="10"/>
      <c r="BA28" s="152">
        <f>SUMIF('Rekapitulasi Maret'!$CE$9:$CE$173,APS!$B28,'Rekapitulasi Maret'!$CJ$9:$CJ$173)</f>
        <v>0</v>
      </c>
      <c r="BB28" s="154">
        <f t="shared" si="158"/>
        <v>0</v>
      </c>
      <c r="BC28" s="154">
        <f t="shared" si="159"/>
        <v>0</v>
      </c>
      <c r="BD28" s="76">
        <f t="shared" si="265"/>
        <v>0</v>
      </c>
      <c r="BE28" s="76">
        <f t="shared" si="266"/>
        <v>0</v>
      </c>
      <c r="BF28" s="76">
        <f t="shared" si="267"/>
        <v>0</v>
      </c>
      <c r="BG28" s="76">
        <f t="shared" si="268"/>
        <v>0</v>
      </c>
      <c r="BH28" s="76">
        <f t="shared" si="269"/>
        <v>0</v>
      </c>
      <c r="BI28" s="76">
        <f t="shared" si="270"/>
        <v>0</v>
      </c>
      <c r="BJ28" s="154">
        <f t="shared" si="271"/>
        <v>0</v>
      </c>
      <c r="BK28" s="10"/>
      <c r="BL28" s="10"/>
      <c r="BM28" s="152">
        <f>SUMIF('Rekapitulasi Maret'!$D$194:$D$375,APS!$B28,'Rekapitulasi Maret'!$E$194:$E$375)+SUMIF('Rekapitulasi Maret'!$D$194:$D$375,APS!$B28,'Rekapitulasi Maret'!$J$194:$J$375)</f>
        <v>0</v>
      </c>
      <c r="BN28" s="152">
        <f>SUMIF('Rekapitulasi Maret'!$D$194:$D$375,APS!$B28,'Rekapitulasi Maret'!$F$194:$F$375)</f>
        <v>0</v>
      </c>
      <c r="BO28" s="152">
        <f>SUMIF('Rekapitulasi Maret'!$D$194:$D$375,APS!$B28,'Rekapitulasi Maret'!$K$194:$K$375)</f>
        <v>0</v>
      </c>
      <c r="BP28" s="154">
        <f t="shared" si="167"/>
        <v>0</v>
      </c>
      <c r="BQ28" s="154">
        <f t="shared" si="168"/>
        <v>0</v>
      </c>
      <c r="BR28" s="10"/>
      <c r="BS28" s="152">
        <f>SUMIF('Rekapitulasi Maret'!$U$194:$U$375,APS!$B28,'Rekapitulasi Maret'!$V$194:$V$375)+SUMIF('Rekapitulasi Maret'!$U$194:$U$375,APS!$B28,'Rekapitulasi Maret'!$AA$194:$AA$375)</f>
        <v>0</v>
      </c>
      <c r="BT28" s="152">
        <f>SUMIF('Rekapitulasi Maret'!$U$194:$U$375,APS!$B28,'Rekapitulasi Maret'!$W$194:$W$375)</f>
        <v>0</v>
      </c>
      <c r="BU28" s="152">
        <f>SUMIF('Rekapitulasi Maret'!$U$194:$U$375,APS!$B28,'Rekapitulasi Maret'!$AB$194:$AB$375)</f>
        <v>0</v>
      </c>
      <c r="BV28" s="154">
        <f t="shared" si="169"/>
        <v>0</v>
      </c>
      <c r="BW28" s="154">
        <f t="shared" si="170"/>
        <v>0</v>
      </c>
      <c r="BX28" s="10"/>
      <c r="BY28" s="152">
        <f>SUMIF('Rekapitulasi Maret'!$AL$194:$AL$375,APS!$B28,'Rekapitulasi Maret'!$AM$194:$AM$375)+SUMIF('Rekapitulasi Maret'!$AL$194:$AL$375,APS!$B28,'Rekapitulasi Maret'!$AP$194:$AP$375)</f>
        <v>0</v>
      </c>
      <c r="BZ28" s="152">
        <f>SUMIF('Rekapitulasi Maret'!$AL$194:$AL$375,APS!$B28,'Rekapitulasi Maret'!$AN$194:$AN$375)</f>
        <v>0</v>
      </c>
      <c r="CA28" s="152">
        <f>SUMIF('Rekapitulasi Maret'!$AL$194:$AL$375,APS!$B28,'Rekapitulasi Maret'!$AQ$194:$AQ$375)</f>
        <v>0</v>
      </c>
      <c r="CB28" s="154">
        <f t="shared" si="261"/>
        <v>0</v>
      </c>
      <c r="CC28" s="154">
        <f t="shared" si="262"/>
        <v>0</v>
      </c>
      <c r="CD28" s="10"/>
      <c r="CE28" s="152">
        <f>SUMIF('Rekapitulasi Maret'!$BA$194:$BA$375,APS!$B28,'Rekapitulasi Maret'!$BB$194:$BB$375)+SUMIF('Rekapitulasi Maret'!$BA$194:$BA$375,APS!$B28,'Rekapitulasi Maret'!$BE$194:$BE$375)</f>
        <v>0</v>
      </c>
      <c r="CF28" s="152">
        <f>SUMIF('Rekapitulasi Maret'!$BA$194:$BA$375,APS!$B28,'Rekapitulasi Maret'!$BC$194:$BC$375)</f>
        <v>0</v>
      </c>
      <c r="CG28" s="10"/>
      <c r="CH28" s="154">
        <f t="shared" si="173"/>
        <v>0</v>
      </c>
      <c r="CI28" s="154">
        <f t="shared" si="174"/>
        <v>0</v>
      </c>
      <c r="CJ28" s="10"/>
      <c r="CK28" s="152">
        <f>SUMIF('Rekapitulasi Maret'!$BP$194:$BP$375,APS!$B28,'Rekapitulasi Maret'!$BQ$194:$BQ$375)+SUMIF('Rekapitulasi Maret'!$BP$194:$BP$375,APS!$B28,'Rekapitulasi Maret'!$BT$194:$BT$375)</f>
        <v>0</v>
      </c>
      <c r="CL28" s="152">
        <f>SUMIF('Rekapitulasi Maret'!$BP$194:$BP$375,APS!$B28,'Rekapitulasi Maret'!$BR$194:$BR$375)</f>
        <v>0</v>
      </c>
      <c r="CM28" s="152">
        <f>SUMIF('Rekapitulasi Maret'!$BP$194:$BP$375,APS!$B28,'Rekapitulasi Maret'!$BU$194:$BU$375)</f>
        <v>0</v>
      </c>
      <c r="CN28" s="154">
        <f t="shared" si="175"/>
        <v>0</v>
      </c>
      <c r="CO28" s="154">
        <f t="shared" si="176"/>
        <v>0</v>
      </c>
      <c r="CP28" s="76">
        <f t="shared" si="272"/>
        <v>0</v>
      </c>
      <c r="CQ28" s="76">
        <f t="shared" si="273"/>
        <v>0</v>
      </c>
      <c r="CR28" s="76">
        <f t="shared" si="274"/>
        <v>0</v>
      </c>
      <c r="CS28" s="76">
        <f t="shared" si="275"/>
        <v>0</v>
      </c>
      <c r="CT28" s="76">
        <f t="shared" si="276"/>
        <v>0</v>
      </c>
      <c r="CU28" s="76">
        <f t="shared" si="277"/>
        <v>0</v>
      </c>
      <c r="CV28" s="154">
        <f t="shared" si="278"/>
        <v>0</v>
      </c>
      <c r="CW28" s="10"/>
      <c r="CX28" s="10"/>
      <c r="CY28" s="152">
        <f>SUMIF('Rekapitulasi Maret'!$D$391:$D$568,APS!$B28,'Rekapitulasi Maret'!$E$391:$E$568)+SUMIF('Rekapitulasi Maret'!$D$391:$D$568,APS!$B28,'Rekapitulasi Maret'!$J$391:$J$568)</f>
        <v>0</v>
      </c>
      <c r="CZ28" s="152">
        <f>SUMIF('Rekapitulasi Maret'!$D$391:$D$568,APS!$B28,'Rekapitulasi Maret'!$F$391:$F$568)</f>
        <v>0</v>
      </c>
      <c r="DA28" s="152">
        <f>SUMIF('Rekapitulasi Maret'!$D$391:$D$568,APS!$B28,'Rekapitulasi Maret'!$K$391:$K$568)</f>
        <v>0</v>
      </c>
      <c r="DB28" s="154">
        <f t="shared" si="184"/>
        <v>0</v>
      </c>
      <c r="DC28" s="154">
        <f t="shared" si="185"/>
        <v>0</v>
      </c>
      <c r="DD28" s="10"/>
      <c r="DE28" s="152">
        <f>SUMIF('Rekapitulasi Maret'!$U$391:$U$568,APS!$B28,'Rekapitulasi Maret'!$V$391:$V$568)+SUMIF('Rekapitulasi Maret'!$U$391:$U$568,APS!$B28,'Rekapitulasi Maret'!$AA$391:$AA$568)</f>
        <v>0</v>
      </c>
      <c r="DF28" s="152">
        <f>SUMIF('Rekapitulasi Maret'!$U$391:$U$568,APS!$B28,'Rekapitulasi Maret'!$W$391:$W$568)</f>
        <v>0</v>
      </c>
      <c r="DG28" s="152">
        <f>SUMIF('Rekapitulasi Maret'!$U$391:$U$568,APS!$B28,'Rekapitulasi Maret'!$AB$391:$AB$568)</f>
        <v>0</v>
      </c>
      <c r="DH28" s="154">
        <f t="shared" si="285"/>
        <v>0</v>
      </c>
      <c r="DI28" s="154">
        <f t="shared" si="286"/>
        <v>0</v>
      </c>
      <c r="DJ28" s="10"/>
      <c r="DK28" s="152">
        <f>SUMIF('Rekapitulasi Maret'!$AL$391:$AL$568,APS!$B28,'Rekapitulasi Maret'!$AM$391:$AM$568)+SUMIF('Rekapitulasi Maret'!$AL$391:$AL$568,APS!$B28,'Rekapitulasi Maret'!$AP$391:$AP$568)</f>
        <v>0</v>
      </c>
      <c r="DL28" s="152">
        <f>SUMIF('Rekapitulasi Maret'!$AL$391:$AL$568,APS!$B28,'Rekapitulasi Maret'!$AN$391:$AN$568)</f>
        <v>0</v>
      </c>
      <c r="DM28" s="152">
        <f>SUMIF('Rekapitulasi Maret'!$AL$391:$AL$568,APS!$B28,'Rekapitulasi Maret'!$AQ$391:$AQ$568)</f>
        <v>0</v>
      </c>
      <c r="DN28" s="154">
        <f t="shared" si="188"/>
        <v>0</v>
      </c>
      <c r="DO28" s="154">
        <f t="shared" si="189"/>
        <v>0</v>
      </c>
      <c r="DP28" s="10"/>
      <c r="DQ28" s="152">
        <f>SUMIF('Rekapitulasi Maret'!$BA$391:$BA$568,APS!$B28,'Rekapitulasi Maret'!$BB$391:$BB$568)+SUMIF('Rekapitulasi Maret'!$BA$391:$BA$568,APS!$B28,'Rekapitulasi Maret'!$BE$391:$BE$568)</f>
        <v>0</v>
      </c>
      <c r="DR28" s="152">
        <f>SUMIF('Rekapitulasi Maret'!$BA$391:$BA$568,APS!$B28,'Rekapitulasi Maret'!$BC$391:$BC$568)</f>
        <v>0</v>
      </c>
      <c r="DS28" s="152">
        <f>SUMIF('Rekapitulasi Maret'!$BA$391:$BA$568,APS!$B28,'Rekapitulasi Maret'!$BF$391:$BF$568)</f>
        <v>0</v>
      </c>
      <c r="DT28" s="154">
        <f t="shared" si="295"/>
        <v>0</v>
      </c>
      <c r="DU28" s="154">
        <f t="shared" si="296"/>
        <v>0</v>
      </c>
      <c r="DV28" s="10"/>
      <c r="DW28" s="152">
        <f>SUMIF('Rekapitulasi Maret'!$BP$391:$BP$568,APS!$B28,'Rekapitulasi Maret'!$BQ$391:$BQ$568)+SUMIF('Rekapitulasi Maret'!$BP$391:$BP$568,APS!$B28,'Rekapitulasi Maret'!$BT$391:$BT$568)</f>
        <v>0</v>
      </c>
      <c r="DX28" s="152">
        <f>SUMIF('Rekapitulasi Maret'!$BP$391:$BP$568,APS!$B28,'Rekapitulasi Maret'!$BR$391:$BR$568)</f>
        <v>0</v>
      </c>
      <c r="DY28" s="152">
        <f>SUMIF('Rekapitulasi Maret'!$BP$391:$BP$568,APS!$B28,'Rekapitulasi Maret'!$BU$391:$BU$568)</f>
        <v>0</v>
      </c>
      <c r="DZ28" s="154">
        <f t="shared" si="297"/>
        <v>0</v>
      </c>
      <c r="EA28" s="154">
        <f t="shared" si="298"/>
        <v>0</v>
      </c>
      <c r="EB28" s="10"/>
      <c r="EC28" s="152">
        <f>SUMIF('Rekapitulasi Maret'!$CE$391:$CE$568,APS!$B28,'Rekapitulasi Maret'!$CF$391:$CF$568)+SUMIF('Rekapitulasi Maret'!$CE$391:$CE$568,APS!$B28,'Rekapitulasi Maret'!$CI$391:$CI$568)</f>
        <v>0</v>
      </c>
      <c r="ED28" s="152">
        <f>SUMIF('Rekapitulasi Maret'!$CE$391:$CE$568,APS!$B28,'Rekapitulasi Maret'!$CG$391:$CG$568)</f>
        <v>0</v>
      </c>
      <c r="EE28" s="152">
        <f>SUMIF('Rekapitulasi Maret'!$CE$391:$CE$568,APS!$B28,'Rekapitulasi Maret'!$CJ$391:$CJ$568)</f>
        <v>0</v>
      </c>
      <c r="EF28" s="154">
        <f t="shared" si="194"/>
        <v>0</v>
      </c>
      <c r="EG28" s="154">
        <f t="shared" si="195"/>
        <v>0</v>
      </c>
      <c r="EH28" s="76">
        <f t="shared" si="287"/>
        <v>0</v>
      </c>
      <c r="EI28" s="76">
        <f t="shared" si="288"/>
        <v>0</v>
      </c>
      <c r="EJ28" s="76">
        <f t="shared" si="289"/>
        <v>0</v>
      </c>
      <c r="EK28" s="76">
        <f t="shared" si="290"/>
        <v>0</v>
      </c>
      <c r="EL28" s="76">
        <f t="shared" si="291"/>
        <v>0</v>
      </c>
      <c r="EM28" s="76">
        <f t="shared" si="292"/>
        <v>0</v>
      </c>
      <c r="EN28" s="154">
        <f t="shared" si="293"/>
        <v>0</v>
      </c>
      <c r="EO28" s="10"/>
      <c r="EP28" s="10"/>
      <c r="EQ28" s="152">
        <f>SUMIF('Rekapitulasi Maret'!$D$587:$D$768,APS!$B28,'Rekapitulasi Maret'!$E$587:$E$768)+SUMIF('Rekapitulasi Maret'!$D$587:$D$768,APS!$B28,'Rekapitulasi Maret'!$G$587:$G$768)</f>
        <v>0</v>
      </c>
      <c r="ER28" s="152">
        <f>SUMIF('Rekapitulasi Maret'!$D$587:$D$768,APS!$B28,'Rekapitulasi Maret'!$F$587:$F$768)+SUMIF('Rekapitulasi Maret'!$D$587:$D$768,APS!$B28,'Rekapitulasi Maret'!$H$587:$H$768)</f>
        <v>0</v>
      </c>
      <c r="ES28" s="10"/>
      <c r="ET28" s="154">
        <f t="shared" si="203"/>
        <v>0</v>
      </c>
      <c r="EU28" s="154">
        <f t="shared" si="204"/>
        <v>0</v>
      </c>
      <c r="EV28" s="10"/>
      <c r="EW28" s="152">
        <f>SUMIF('Rekapitulasi Maret'!$U$587:$U$768,APS!$B28,'Rekapitulasi Maret'!$V$587:$V$768)+SUMIF('Rekapitulasi Maret'!$U$587:$U$768,APS!$B28,'Rekapitulasi Maret'!$X$587:$X$768)</f>
        <v>0</v>
      </c>
      <c r="EX28" s="152">
        <f>SUMIF('Rekapitulasi Maret'!$U$587:$U$768,APS!$B28,'Rekapitulasi Maret'!$W$587:$W$768)+SUMIF('Rekapitulasi Maret'!$U$587:$U$768,APS!$B28,'Rekapitulasi Maret'!$Y$587:$Y$768)</f>
        <v>0</v>
      </c>
      <c r="EY28" s="10"/>
      <c r="EZ28" s="154">
        <f t="shared" si="205"/>
        <v>0</v>
      </c>
      <c r="FA28" s="154">
        <f t="shared" si="206"/>
        <v>0</v>
      </c>
      <c r="FB28" s="10"/>
      <c r="FC28" s="152">
        <f>SUMIF('Rekapitulasi Maret'!$AL$587:$AL$768,APS!$B28,'Rekapitulasi Maret'!$AM$587:$AM$768)+SUMIF('Rekapitulasi Maret'!$AL$587:$AL$768,APS!$B28,'Rekapitulasi Maret'!$AP$587:$AP$768)</f>
        <v>0</v>
      </c>
      <c r="FD28" s="152">
        <f>SUMIF('Rekapitulasi Maret'!$AL$587:$AL$768,APS!$B28,'Rekapitulasi Maret'!$AN$587:$AN$768)</f>
        <v>0</v>
      </c>
      <c r="FE28" s="10"/>
      <c r="FF28" s="154">
        <f t="shared" si="207"/>
        <v>0</v>
      </c>
      <c r="FG28" s="154">
        <f t="shared" si="208"/>
        <v>0</v>
      </c>
      <c r="FH28" s="10"/>
      <c r="FI28" s="152">
        <f>SUMIF('Rekapitulasi Maret'!$BA$587:$BA$768,APS!$B28,'Rekapitulasi Maret'!$BB$587:$BB$768)+SUMIF('Rekapitulasi Maret'!$BA$587:$BA$768,APS!$B28,'Rekapitulasi Maret'!$BE$587:$BE$768)</f>
        <v>0</v>
      </c>
      <c r="FJ28" s="152">
        <f>SUMIF('Rekapitulasi Maret'!$BA$587:$BA$768,APS!$B28,'Rekapitulasi Maret'!$BC$587:$BC$768)+SUMIF('Rekapitulasi Maret'!$BA$587:$BA$768,APS!$B28,'Rekapitulasi Maret'!$BF$587:$BF$768)</f>
        <v>0</v>
      </c>
      <c r="FK28" s="10"/>
      <c r="FL28" s="154">
        <f t="shared" si="209"/>
        <v>0</v>
      </c>
      <c r="FM28" s="154">
        <f t="shared" si="210"/>
        <v>0</v>
      </c>
      <c r="FN28" s="10"/>
      <c r="FO28" s="152">
        <f>SUMIF('Rekapitulasi Maret'!$BP$587:$BP$768,APS!$B28,'Rekapitulasi Maret'!$BQ$587:$BQ$768)+SUMIF('Rekapitulasi Maret'!$BP$587:$BP$768,APS!$B28,'Rekapitulasi Maret'!$BT$587:$BT$768)</f>
        <v>0</v>
      </c>
      <c r="FP28" s="152">
        <f>SUMIF('Rekapitulasi Maret'!$BP$587:$BP$768,APS!$B28,'Rekapitulasi Maret'!$BR$587:$BR$768)</f>
        <v>0</v>
      </c>
      <c r="FQ28" s="10"/>
      <c r="FR28" s="154">
        <f t="shared" si="211"/>
        <v>0</v>
      </c>
      <c r="FS28" s="154">
        <f t="shared" si="212"/>
        <v>0</v>
      </c>
      <c r="FT28" s="10"/>
      <c r="FU28" s="152">
        <f>SUMIF('Rekapitulasi Maret'!$CE$587:$CE$768,APS!$B28,'Rekapitulasi Maret'!$CI$587:$CI$768)</f>
        <v>0</v>
      </c>
      <c r="FV28" s="10"/>
      <c r="FW28" s="152">
        <f>SUMIF('Rekapitulasi Maret'!$CE$587:$CE$768,APS!$B28,'Rekapitulasi Maret'!$CJ$587:$CJ$768)</f>
        <v>0</v>
      </c>
      <c r="FX28" s="154">
        <f t="shared" si="140"/>
        <v>0</v>
      </c>
      <c r="FY28" s="154">
        <f t="shared" si="141"/>
        <v>0</v>
      </c>
      <c r="FZ28" s="10"/>
      <c r="GA28" s="152">
        <f>SUMIF('Rekapitulasi Maret'!$D$785:$D$963,APS!$B28,'Rekapitulasi Maret'!$E$785:$E$963)+SUMIF('Rekapitulasi Maret'!$D$785:$D$963,APS!$B28,'Rekapitulasi Maret'!$J$785:$J$963)</f>
        <v>0</v>
      </c>
      <c r="GB28" s="152">
        <f>SUMIF('Rekapitulasi Maret'!$D$785:$D$963,APS!$B28,'Rekapitulasi Maret'!$F$785:$F$963)</f>
        <v>0</v>
      </c>
      <c r="GC28" s="152">
        <f>SUMIF('Rekapitulasi Maret'!$D$785:$D$963,APS!$B28,'Rekapitulasi Maret'!$K$785:$K$963)</f>
        <v>0</v>
      </c>
      <c r="GD28" s="154">
        <f t="shared" si="213"/>
        <v>0</v>
      </c>
      <c r="GE28" s="154">
        <f t="shared" si="214"/>
        <v>0</v>
      </c>
      <c r="GF28" s="10"/>
      <c r="GG28" s="152">
        <f>SUMIF('Rekapitulasi Maret'!$U$785:$U$963,APS!$B28,'Rekapitulasi Maret'!$V$785:$V$963)+SUMIF('Rekapitulasi Maret'!$U$785:$U$963,APS!$B28,'Rekapitulasi Maret'!$AA$785:$AA$963)</f>
        <v>0</v>
      </c>
      <c r="GH28" s="152">
        <f>SUMIF('Rekapitulasi Maret'!$U$785:$U$963,APS!$B28,'Rekapitulasi Maret'!$W$785:$W$963)</f>
        <v>0</v>
      </c>
      <c r="GI28" s="152">
        <f>SUMIF('Rekapitulasi Maret'!$U$785:$U$963,APS!$B28,'Rekapitulasi Maret'!$AB$785:$AB$963)</f>
        <v>0</v>
      </c>
      <c r="GJ28" s="154">
        <f t="shared" si="215"/>
        <v>0</v>
      </c>
      <c r="GK28" s="154">
        <f t="shared" si="216"/>
        <v>0</v>
      </c>
      <c r="GL28" s="10"/>
      <c r="GM28" s="152">
        <f>SUMIF('Rekapitulasi Maret'!$AL$785:$AL$963,APS!$B28,'Rekapitulasi Maret'!$AM$785:$AM$963)+SUMIF('Rekapitulasi Maret'!$AL$785:$AL$963,APS!$B28,'Rekapitulasi Maret'!$AP$785:$AP$963)</f>
        <v>0</v>
      </c>
      <c r="GN28" s="152">
        <f>SUMIF('Rekapitulasi Maret'!$AL$785:$AL$963,APS!$B28,'Rekapitulasi Maret'!$AN$785:$AN$963)</f>
        <v>0</v>
      </c>
      <c r="GO28" s="152">
        <f>SUMIF('Rekapitulasi Maret'!$AL$785:$AL$963,APS!$B28,'Rekapitulasi Maret'!$AQ$785:$AQ$963)</f>
        <v>0</v>
      </c>
      <c r="GP28" s="154">
        <f t="shared" si="217"/>
        <v>0</v>
      </c>
      <c r="GQ28" s="154">
        <f t="shared" si="218"/>
        <v>0</v>
      </c>
      <c r="GR28" s="76">
        <f t="shared" si="219"/>
        <v>0</v>
      </c>
      <c r="GS28" s="76">
        <f t="shared" si="220"/>
        <v>0</v>
      </c>
      <c r="GT28" s="76">
        <f t="shared" si="221"/>
        <v>0</v>
      </c>
      <c r="GU28" s="76">
        <f t="shared" si="222"/>
        <v>0</v>
      </c>
      <c r="GV28" s="157">
        <f t="shared" si="223"/>
        <v>0</v>
      </c>
      <c r="GW28" s="157">
        <f t="shared" si="224"/>
        <v>0</v>
      </c>
      <c r="GX28" s="158">
        <f t="shared" si="225"/>
        <v>0</v>
      </c>
      <c r="GY28" s="157">
        <f t="shared" si="254"/>
        <v>0</v>
      </c>
      <c r="GZ28" s="157">
        <f t="shared" si="255"/>
        <v>0</v>
      </c>
      <c r="HA28" s="157">
        <f t="shared" si="256"/>
        <v>0</v>
      </c>
      <c r="HB28" s="157">
        <f t="shared" si="257"/>
        <v>0</v>
      </c>
      <c r="HC28" s="157">
        <f t="shared" si="258"/>
        <v>0</v>
      </c>
      <c r="HD28" s="157">
        <f t="shared" si="259"/>
        <v>0</v>
      </c>
      <c r="HE28" s="158">
        <f t="shared" si="232"/>
        <v>0</v>
      </c>
      <c r="HF28" s="21"/>
      <c r="HG28" s="16" t="s">
        <v>960</v>
      </c>
      <c r="HH28" s="88"/>
    </row>
    <row r="29" spans="1:216" ht="15.75">
      <c r="A29" s="16" t="s">
        <v>37</v>
      </c>
      <c r="B29" s="24" t="s">
        <v>38</v>
      </c>
      <c r="C29" s="16" t="s">
        <v>1</v>
      </c>
      <c r="D29" s="16" t="s">
        <v>600</v>
      </c>
      <c r="E29" s="16" t="s">
        <v>601</v>
      </c>
      <c r="F29" s="17">
        <v>40</v>
      </c>
      <c r="G29" s="17">
        <v>0</v>
      </c>
      <c r="H29" s="17">
        <v>0</v>
      </c>
      <c r="I29" s="18">
        <v>0</v>
      </c>
      <c r="J29" s="17">
        <v>0</v>
      </c>
      <c r="K29" s="19">
        <f t="shared" si="130"/>
        <v>40</v>
      </c>
      <c r="L29" s="19">
        <f t="shared" si="131"/>
        <v>40</v>
      </c>
      <c r="M29" s="23">
        <v>40</v>
      </c>
      <c r="N29" s="20">
        <f t="shared" si="132"/>
        <v>40</v>
      </c>
      <c r="O29" s="20"/>
      <c r="P29" s="75">
        <f t="shared" si="260"/>
        <v>0</v>
      </c>
      <c r="Q29" s="74">
        <f t="shared" si="133"/>
        <v>40</v>
      </c>
      <c r="R29" s="22">
        <f t="shared" si="294"/>
        <v>40</v>
      </c>
      <c r="S29" s="10">
        <v>40</v>
      </c>
      <c r="T29" s="10"/>
      <c r="U29" s="152">
        <f>SUMIF('Rekapitulasi Maret'!$D$9:$D$173,APS!$B29,'Rekapitulasi Maret'!$E$9:$E$173)</f>
        <v>0</v>
      </c>
      <c r="V29" s="152">
        <f>SUMIF('Rekapitulasi Maret'!$D$9:$D$173,APS!$B29,'Rekapitulasi Maret'!$F$9:$F$173)</f>
        <v>0</v>
      </c>
      <c r="W29" s="10"/>
      <c r="X29" s="154">
        <f t="shared" si="279"/>
        <v>0</v>
      </c>
      <c r="Y29" s="154">
        <f t="shared" si="280"/>
        <v>0</v>
      </c>
      <c r="Z29" s="10"/>
      <c r="AA29" s="152">
        <f>SUMIF('Rekapitulasi Maret'!$U$9:$U$173,APS!$B29,'Rekapitulasi Maret'!$V$9:$V$173)</f>
        <v>0</v>
      </c>
      <c r="AB29" s="152">
        <f>SUMIF('Rekapitulasi Maret'!$U$9:$U$173,APS!$B29,'Rekapitulasi Maret'!$W$9:$W$173)</f>
        <v>0</v>
      </c>
      <c r="AC29" s="152"/>
      <c r="AD29" s="154">
        <f t="shared" si="150"/>
        <v>0</v>
      </c>
      <c r="AE29" s="154">
        <f t="shared" si="151"/>
        <v>0</v>
      </c>
      <c r="AF29" s="10"/>
      <c r="AG29" s="152">
        <f>SUMIF('Rekapitulasi Maret'!$AL$9:$AL$173,APS!$B29,'Rekapitulasi Maret'!$AM$9:$AM$173)</f>
        <v>0</v>
      </c>
      <c r="AH29" s="152">
        <f>SUMIF('Rekapitulasi Maret'!$AL$9:$AL$173,APS!$B29,'Rekapitulasi Maret'!$AN$9:$AN$173)</f>
        <v>0</v>
      </c>
      <c r="AI29" s="152">
        <f>SUMIF('Rekapitulasi Maret'!$AL$9:$AL$173,APS!$B29,'Rekapitulasi Maret'!$AQ$9:$AQ$173)</f>
        <v>0</v>
      </c>
      <c r="AJ29" s="154">
        <f t="shared" si="281"/>
        <v>0</v>
      </c>
      <c r="AK29" s="154">
        <f t="shared" si="282"/>
        <v>0</v>
      </c>
      <c r="AL29" s="10"/>
      <c r="AM29" s="152">
        <f>SUMIF('Rekapitulasi Maret'!$BA$9:$BA$173,APS!$B29,'Rekapitulasi Maret'!$BB$9:$BB$173)</f>
        <v>0</v>
      </c>
      <c r="AN29" s="152">
        <f>SUMIF('Rekapitulasi Maret'!$BA$9:$BA$173,APS!$B29,'Rekapitulasi Maret'!$BC$9:$BC$173)</f>
        <v>0</v>
      </c>
      <c r="AO29" s="10"/>
      <c r="AP29" s="154">
        <f t="shared" si="263"/>
        <v>0</v>
      </c>
      <c r="AQ29" s="154">
        <f t="shared" si="264"/>
        <v>0</v>
      </c>
      <c r="AR29" s="10">
        <v>40</v>
      </c>
      <c r="AS29" s="152">
        <f>SUMIF('Rekapitulasi Maret'!$BP$9:$BP$173,APS!$B29,'Rekapitulasi Maret'!$BQ$9:$BQ$173)</f>
        <v>30</v>
      </c>
      <c r="AT29" s="152">
        <f>SUMIF('Rekapitulasi Maret'!$BP$9:$BP$173,APS!$B29,'Rekapitulasi Maret'!$BR$9:$BR$173)</f>
        <v>0</v>
      </c>
      <c r="AU29" s="10"/>
      <c r="AV29" s="154">
        <f t="shared" si="156"/>
        <v>0</v>
      </c>
      <c r="AW29" s="154">
        <f t="shared" si="157"/>
        <v>0</v>
      </c>
      <c r="AX29" s="10"/>
      <c r="AY29" s="152">
        <f>SUMIF('Rekapitulasi Maret'!$CE$9:$CE$173,APS!$B29,'Rekapitulasi Maret'!$CI$9:$CI$173)</f>
        <v>0</v>
      </c>
      <c r="AZ29" s="10"/>
      <c r="BA29" s="152">
        <f>SUMIF('Rekapitulasi Maret'!$CE$9:$CE$173,APS!$B29,'Rekapitulasi Maret'!$CJ$9:$CJ$173)</f>
        <v>24</v>
      </c>
      <c r="BB29" s="154">
        <f t="shared" si="158"/>
        <v>0</v>
      </c>
      <c r="BC29" s="154">
        <f t="shared" si="159"/>
        <v>0</v>
      </c>
      <c r="BD29" s="76">
        <f t="shared" si="265"/>
        <v>40</v>
      </c>
      <c r="BE29" s="76">
        <f t="shared" si="266"/>
        <v>30</v>
      </c>
      <c r="BF29" s="76">
        <f t="shared" si="267"/>
        <v>0</v>
      </c>
      <c r="BG29" s="76">
        <f t="shared" si="268"/>
        <v>24</v>
      </c>
      <c r="BH29" s="76">
        <f t="shared" si="269"/>
        <v>24</v>
      </c>
      <c r="BI29" s="76">
        <f t="shared" si="270"/>
        <v>-16</v>
      </c>
      <c r="BJ29" s="154">
        <f t="shared" si="271"/>
        <v>60</v>
      </c>
      <c r="BK29" s="10"/>
      <c r="BL29" s="10"/>
      <c r="BM29" s="152">
        <f>SUMIF('Rekapitulasi Maret'!$D$194:$D$375,APS!$B29,'Rekapitulasi Maret'!$E$194:$E$375)+SUMIF('Rekapitulasi Maret'!$D$194:$D$375,APS!$B29,'Rekapitulasi Maret'!$J$194:$J$375)</f>
        <v>6</v>
      </c>
      <c r="BN29" s="152">
        <f>SUMIF('Rekapitulasi Maret'!$D$194:$D$375,APS!$B29,'Rekapitulasi Maret'!$F$194:$F$375)</f>
        <v>0</v>
      </c>
      <c r="BO29" s="152">
        <f>SUMIF('Rekapitulasi Maret'!$D$194:$D$375,APS!$B29,'Rekapitulasi Maret'!$K$194:$K$375)</f>
        <v>0</v>
      </c>
      <c r="BP29" s="154">
        <f t="shared" si="167"/>
        <v>0</v>
      </c>
      <c r="BQ29" s="154">
        <f t="shared" si="168"/>
        <v>0</v>
      </c>
      <c r="BR29" s="10"/>
      <c r="BS29" s="152">
        <f>SUMIF('Rekapitulasi Maret'!$U$194:$U$375,APS!$B29,'Rekapitulasi Maret'!$V$194:$V$375)+SUMIF('Rekapitulasi Maret'!$U$194:$U$375,APS!$B29,'Rekapitulasi Maret'!$AA$194:$AA$375)</f>
        <v>0</v>
      </c>
      <c r="BT29" s="152">
        <f>SUMIF('Rekapitulasi Maret'!$U$194:$U$375,APS!$B29,'Rekapitulasi Maret'!$W$194:$W$375)</f>
        <v>0</v>
      </c>
      <c r="BU29" s="152">
        <f>SUMIF('Rekapitulasi Maret'!$U$194:$U$375,APS!$B29,'Rekapitulasi Maret'!$AB$194:$AB$375)</f>
        <v>0</v>
      </c>
      <c r="BV29" s="154">
        <f t="shared" si="169"/>
        <v>0</v>
      </c>
      <c r="BW29" s="154">
        <f t="shared" si="170"/>
        <v>0</v>
      </c>
      <c r="BX29" s="10"/>
      <c r="BY29" s="152">
        <f>SUMIF('Rekapitulasi Maret'!$AL$194:$AL$375,APS!$B29,'Rekapitulasi Maret'!$AM$194:$AM$375)+SUMIF('Rekapitulasi Maret'!$AL$194:$AL$375,APS!$B29,'Rekapitulasi Maret'!$AP$194:$AP$375)</f>
        <v>0</v>
      </c>
      <c r="BZ29" s="152">
        <f>SUMIF('Rekapitulasi Maret'!$AL$194:$AL$375,APS!$B29,'Rekapitulasi Maret'!$AN$194:$AN$375)</f>
        <v>0</v>
      </c>
      <c r="CA29" s="152">
        <f>SUMIF('Rekapitulasi Maret'!$AL$194:$AL$375,APS!$B29,'Rekapitulasi Maret'!$AQ$194:$AQ$375)</f>
        <v>0</v>
      </c>
      <c r="CB29" s="154">
        <f t="shared" si="261"/>
        <v>0</v>
      </c>
      <c r="CC29" s="154">
        <f t="shared" si="262"/>
        <v>0</v>
      </c>
      <c r="CD29" s="10"/>
      <c r="CE29" s="152">
        <f>SUMIF('Rekapitulasi Maret'!$BA$194:$BA$375,APS!$B29,'Rekapitulasi Maret'!$BB$194:$BB$375)+SUMIF('Rekapitulasi Maret'!$BA$194:$BA$375,APS!$B29,'Rekapitulasi Maret'!$BE$194:$BE$375)</f>
        <v>0</v>
      </c>
      <c r="CF29" s="152">
        <f>SUMIF('Rekapitulasi Maret'!$BA$194:$BA$375,APS!$B29,'Rekapitulasi Maret'!$BC$194:$BC$375)</f>
        <v>0</v>
      </c>
      <c r="CG29" s="10"/>
      <c r="CH29" s="154">
        <f t="shared" si="173"/>
        <v>0</v>
      </c>
      <c r="CI29" s="154">
        <f t="shared" si="174"/>
        <v>0</v>
      </c>
      <c r="CJ29" s="10"/>
      <c r="CK29" s="152">
        <f>SUMIF('Rekapitulasi Maret'!$BP$194:$BP$375,APS!$B29,'Rekapitulasi Maret'!$BQ$194:$BQ$375)+SUMIF('Rekapitulasi Maret'!$BP$194:$BP$375,APS!$B29,'Rekapitulasi Maret'!$BT$194:$BT$375)</f>
        <v>0</v>
      </c>
      <c r="CL29" s="152">
        <f>SUMIF('Rekapitulasi Maret'!$BP$194:$BP$375,APS!$B29,'Rekapitulasi Maret'!$BR$194:$BR$375)</f>
        <v>0</v>
      </c>
      <c r="CM29" s="152">
        <f>SUMIF('Rekapitulasi Maret'!$BP$194:$BP$375,APS!$B29,'Rekapitulasi Maret'!$BU$194:$BU$375)</f>
        <v>0</v>
      </c>
      <c r="CN29" s="154">
        <f t="shared" si="175"/>
        <v>0</v>
      </c>
      <c r="CO29" s="154">
        <f t="shared" si="176"/>
        <v>0</v>
      </c>
      <c r="CP29" s="76">
        <f t="shared" si="272"/>
        <v>0</v>
      </c>
      <c r="CQ29" s="76">
        <f t="shared" si="273"/>
        <v>6</v>
      </c>
      <c r="CR29" s="76">
        <f t="shared" si="274"/>
        <v>0</v>
      </c>
      <c r="CS29" s="76">
        <f t="shared" si="275"/>
        <v>0</v>
      </c>
      <c r="CT29" s="76">
        <f t="shared" si="276"/>
        <v>0</v>
      </c>
      <c r="CU29" s="76">
        <f t="shared" si="277"/>
        <v>0</v>
      </c>
      <c r="CV29" s="154">
        <f t="shared" si="278"/>
        <v>0</v>
      </c>
      <c r="CW29" s="10"/>
      <c r="CX29" s="10"/>
      <c r="CY29" s="152">
        <f>SUMIF('Rekapitulasi Maret'!$D$391:$D$568,APS!$B29,'Rekapitulasi Maret'!$E$391:$E$568)+SUMIF('Rekapitulasi Maret'!$D$391:$D$568,APS!$B29,'Rekapitulasi Maret'!$J$391:$J$568)</f>
        <v>0</v>
      </c>
      <c r="CZ29" s="152">
        <f>SUMIF('Rekapitulasi Maret'!$D$391:$D$568,APS!$B29,'Rekapitulasi Maret'!$F$391:$F$568)</f>
        <v>0</v>
      </c>
      <c r="DA29" s="152">
        <f>SUMIF('Rekapitulasi Maret'!$D$391:$D$568,APS!$B29,'Rekapitulasi Maret'!$K$391:$K$568)</f>
        <v>0</v>
      </c>
      <c r="DB29" s="154">
        <f t="shared" si="184"/>
        <v>0</v>
      </c>
      <c r="DC29" s="154">
        <f t="shared" si="185"/>
        <v>0</v>
      </c>
      <c r="DD29" s="10"/>
      <c r="DE29" s="152">
        <f>SUMIF('Rekapitulasi Maret'!$U$391:$U$568,APS!$B29,'Rekapitulasi Maret'!$V$391:$V$568)+SUMIF('Rekapitulasi Maret'!$U$391:$U$568,APS!$B29,'Rekapitulasi Maret'!$AA$391:$AA$568)</f>
        <v>0</v>
      </c>
      <c r="DF29" s="152">
        <f>SUMIF('Rekapitulasi Maret'!$U$391:$U$568,APS!$B29,'Rekapitulasi Maret'!$W$391:$W$568)</f>
        <v>0</v>
      </c>
      <c r="DG29" s="152">
        <f>SUMIF('Rekapitulasi Maret'!$U$391:$U$568,APS!$B29,'Rekapitulasi Maret'!$AB$391:$AB$568)</f>
        <v>0</v>
      </c>
      <c r="DH29" s="154">
        <f t="shared" si="285"/>
        <v>0</v>
      </c>
      <c r="DI29" s="154">
        <f t="shared" si="286"/>
        <v>0</v>
      </c>
      <c r="DJ29" s="10"/>
      <c r="DK29" s="152">
        <f>SUMIF('Rekapitulasi Maret'!$AL$391:$AL$568,APS!$B29,'Rekapitulasi Maret'!$AM$391:$AM$568)+SUMIF('Rekapitulasi Maret'!$AL$391:$AL$568,APS!$B29,'Rekapitulasi Maret'!$AP$391:$AP$568)</f>
        <v>0</v>
      </c>
      <c r="DL29" s="152">
        <f>SUMIF('Rekapitulasi Maret'!$AL$391:$AL$568,APS!$B29,'Rekapitulasi Maret'!$AN$391:$AN$568)</f>
        <v>0</v>
      </c>
      <c r="DM29" s="152">
        <f>SUMIF('Rekapitulasi Maret'!$AL$391:$AL$568,APS!$B29,'Rekapitulasi Maret'!$AQ$391:$AQ$568)</f>
        <v>0</v>
      </c>
      <c r="DN29" s="154">
        <f t="shared" si="188"/>
        <v>0</v>
      </c>
      <c r="DO29" s="154">
        <f t="shared" si="189"/>
        <v>0</v>
      </c>
      <c r="DP29" s="10"/>
      <c r="DQ29" s="152">
        <f>SUMIF('Rekapitulasi Maret'!$BA$391:$BA$568,APS!$B29,'Rekapitulasi Maret'!$BB$391:$BB$568)+SUMIF('Rekapitulasi Maret'!$BA$391:$BA$568,APS!$B29,'Rekapitulasi Maret'!$BE$391:$BE$568)</f>
        <v>0</v>
      </c>
      <c r="DR29" s="152">
        <f>SUMIF('Rekapitulasi Maret'!$BA$391:$BA$568,APS!$B29,'Rekapitulasi Maret'!$BC$391:$BC$568)</f>
        <v>0</v>
      </c>
      <c r="DS29" s="152">
        <f>SUMIF('Rekapitulasi Maret'!$BA$391:$BA$568,APS!$B29,'Rekapitulasi Maret'!$BF$391:$BF$568)</f>
        <v>0</v>
      </c>
      <c r="DT29" s="154">
        <f t="shared" si="295"/>
        <v>0</v>
      </c>
      <c r="DU29" s="154">
        <f t="shared" si="296"/>
        <v>0</v>
      </c>
      <c r="DV29" s="10"/>
      <c r="DW29" s="152">
        <f>SUMIF('Rekapitulasi Maret'!$BP$391:$BP$568,APS!$B29,'Rekapitulasi Maret'!$BQ$391:$BQ$568)+SUMIF('Rekapitulasi Maret'!$BP$391:$BP$568,APS!$B29,'Rekapitulasi Maret'!$BT$391:$BT$568)</f>
        <v>0</v>
      </c>
      <c r="DX29" s="152">
        <f>SUMIF('Rekapitulasi Maret'!$BP$391:$BP$568,APS!$B29,'Rekapitulasi Maret'!$BR$391:$BR$568)</f>
        <v>0</v>
      </c>
      <c r="DY29" s="152">
        <f>SUMIF('Rekapitulasi Maret'!$BP$391:$BP$568,APS!$B29,'Rekapitulasi Maret'!$BU$391:$BU$568)</f>
        <v>0</v>
      </c>
      <c r="DZ29" s="154">
        <f t="shared" si="297"/>
        <v>0</v>
      </c>
      <c r="EA29" s="154">
        <f t="shared" si="298"/>
        <v>0</v>
      </c>
      <c r="EB29" s="10"/>
      <c r="EC29" s="152">
        <f>SUMIF('Rekapitulasi Maret'!$CE$391:$CE$568,APS!$B29,'Rekapitulasi Maret'!$CF$391:$CF$568)+SUMIF('Rekapitulasi Maret'!$CE$391:$CE$568,APS!$B29,'Rekapitulasi Maret'!$CI$391:$CI$568)</f>
        <v>0</v>
      </c>
      <c r="ED29" s="152">
        <f>SUMIF('Rekapitulasi Maret'!$CE$391:$CE$568,APS!$B29,'Rekapitulasi Maret'!$CG$391:$CG$568)</f>
        <v>0</v>
      </c>
      <c r="EE29" s="152">
        <f>SUMIF('Rekapitulasi Maret'!$CE$391:$CE$568,APS!$B29,'Rekapitulasi Maret'!$CJ$391:$CJ$568)</f>
        <v>0</v>
      </c>
      <c r="EF29" s="154">
        <f t="shared" si="194"/>
        <v>0</v>
      </c>
      <c r="EG29" s="154">
        <f t="shared" si="195"/>
        <v>0</v>
      </c>
      <c r="EH29" s="76">
        <f t="shared" si="287"/>
        <v>0</v>
      </c>
      <c r="EI29" s="76">
        <f t="shared" si="288"/>
        <v>0</v>
      </c>
      <c r="EJ29" s="76">
        <f t="shared" si="289"/>
        <v>0</v>
      </c>
      <c r="EK29" s="76">
        <f t="shared" si="290"/>
        <v>0</v>
      </c>
      <c r="EL29" s="76">
        <f t="shared" si="291"/>
        <v>0</v>
      </c>
      <c r="EM29" s="76">
        <f t="shared" si="292"/>
        <v>0</v>
      </c>
      <c r="EN29" s="154">
        <f t="shared" si="293"/>
        <v>0</v>
      </c>
      <c r="EO29" s="10"/>
      <c r="EP29" s="10"/>
      <c r="EQ29" s="152">
        <f>SUMIF('Rekapitulasi Maret'!$D$587:$D$768,APS!$B29,'Rekapitulasi Maret'!$E$587:$E$768)+SUMIF('Rekapitulasi Maret'!$D$587:$D$768,APS!$B29,'Rekapitulasi Maret'!$G$587:$G$768)</f>
        <v>16</v>
      </c>
      <c r="ER29" s="152">
        <f>SUMIF('Rekapitulasi Maret'!$D$587:$D$768,APS!$B29,'Rekapitulasi Maret'!$F$587:$F$768)+SUMIF('Rekapitulasi Maret'!$D$587:$D$768,APS!$B29,'Rekapitulasi Maret'!$H$587:$H$768)</f>
        <v>0</v>
      </c>
      <c r="ES29" s="10"/>
      <c r="ET29" s="154">
        <f t="shared" si="203"/>
        <v>0</v>
      </c>
      <c r="EU29" s="154">
        <f t="shared" si="204"/>
        <v>0</v>
      </c>
      <c r="EV29" s="10"/>
      <c r="EW29" s="152">
        <f>SUMIF('Rekapitulasi Maret'!$U$587:$U$768,APS!$B29,'Rekapitulasi Maret'!$V$587:$V$768)+SUMIF('Rekapitulasi Maret'!$U$587:$U$768,APS!$B29,'Rekapitulasi Maret'!$X$587:$X$768)</f>
        <v>16</v>
      </c>
      <c r="EX29" s="152">
        <f>SUMIF('Rekapitulasi Maret'!$U$587:$U$768,APS!$B29,'Rekapitulasi Maret'!$W$587:$W$768)+SUMIF('Rekapitulasi Maret'!$U$587:$U$768,APS!$B29,'Rekapitulasi Maret'!$Y$587:$Y$768)</f>
        <v>0</v>
      </c>
      <c r="EY29" s="10"/>
      <c r="EZ29" s="154">
        <f t="shared" si="205"/>
        <v>0</v>
      </c>
      <c r="FA29" s="154">
        <f t="shared" si="206"/>
        <v>0</v>
      </c>
      <c r="FB29" s="10"/>
      <c r="FC29" s="152">
        <f>SUMIF('Rekapitulasi Maret'!$AL$587:$AL$768,APS!$B29,'Rekapitulasi Maret'!$AM$587:$AM$768)+SUMIF('Rekapitulasi Maret'!$AL$587:$AL$768,APS!$B29,'Rekapitulasi Maret'!$AP$587:$AP$768)</f>
        <v>0</v>
      </c>
      <c r="FD29" s="152">
        <f>SUMIF('Rekapitulasi Maret'!$AL$587:$AL$768,APS!$B29,'Rekapitulasi Maret'!$AN$587:$AN$768)</f>
        <v>0</v>
      </c>
      <c r="FE29" s="10"/>
      <c r="FF29" s="154">
        <f t="shared" si="207"/>
        <v>0</v>
      </c>
      <c r="FG29" s="154">
        <f t="shared" si="208"/>
        <v>0</v>
      </c>
      <c r="FH29" s="10"/>
      <c r="FI29" s="152">
        <f>SUMIF('Rekapitulasi Maret'!$BA$587:$BA$768,APS!$B29,'Rekapitulasi Maret'!$BB$587:$BB$768)+SUMIF('Rekapitulasi Maret'!$BA$587:$BA$768,APS!$B29,'Rekapitulasi Maret'!$BE$587:$BE$768)</f>
        <v>0</v>
      </c>
      <c r="FJ29" s="152">
        <f>SUMIF('Rekapitulasi Maret'!$BA$587:$BA$768,APS!$B29,'Rekapitulasi Maret'!$BC$587:$BC$768)+SUMIF('Rekapitulasi Maret'!$BA$587:$BA$768,APS!$B29,'Rekapitulasi Maret'!$BF$587:$BF$768)</f>
        <v>0</v>
      </c>
      <c r="FK29" s="10"/>
      <c r="FL29" s="154">
        <f t="shared" si="209"/>
        <v>0</v>
      </c>
      <c r="FM29" s="154">
        <f t="shared" si="210"/>
        <v>0</v>
      </c>
      <c r="FN29" s="10"/>
      <c r="FO29" s="152">
        <f>SUMIF('Rekapitulasi Maret'!$BP$587:$BP$768,APS!$B29,'Rekapitulasi Maret'!$BQ$587:$BQ$768)+SUMIF('Rekapitulasi Maret'!$BP$587:$BP$768,APS!$B29,'Rekapitulasi Maret'!$BT$587:$BT$768)</f>
        <v>0</v>
      </c>
      <c r="FP29" s="152">
        <f>SUMIF('Rekapitulasi Maret'!$BP$587:$BP$768,APS!$B29,'Rekapitulasi Maret'!$BR$587:$BR$768)</f>
        <v>16</v>
      </c>
      <c r="FQ29" s="10"/>
      <c r="FR29" s="154">
        <f t="shared" si="211"/>
        <v>0</v>
      </c>
      <c r="FS29" s="154">
        <f t="shared" si="212"/>
        <v>0</v>
      </c>
      <c r="FT29" s="10"/>
      <c r="FU29" s="152">
        <f>SUMIF('Rekapitulasi Maret'!$CE$587:$CE$768,APS!$B29,'Rekapitulasi Maret'!$CI$587:$CI$768)</f>
        <v>0</v>
      </c>
      <c r="FV29" s="10"/>
      <c r="FW29" s="152">
        <f>SUMIF('Rekapitulasi Maret'!$CE$587:$CE$768,APS!$B29,'Rekapitulasi Maret'!$CJ$587:$CJ$768)</f>
        <v>0</v>
      </c>
      <c r="FX29" s="154">
        <f t="shared" si="140"/>
        <v>0</v>
      </c>
      <c r="FY29" s="154">
        <f t="shared" si="141"/>
        <v>0</v>
      </c>
      <c r="FZ29" s="10"/>
      <c r="GA29" s="152">
        <f>SUMIF('Rekapitulasi Maret'!$D$785:$D$963,APS!$B29,'Rekapitulasi Maret'!$E$785:$E$963)+SUMIF('Rekapitulasi Maret'!$D$785:$D$963,APS!$B29,'Rekapitulasi Maret'!$J$785:$J$963)</f>
        <v>0</v>
      </c>
      <c r="GB29" s="152">
        <f>SUMIF('Rekapitulasi Maret'!$D$785:$D$963,APS!$B29,'Rekapitulasi Maret'!$F$785:$F$963)</f>
        <v>0</v>
      </c>
      <c r="GC29" s="152">
        <f>SUMIF('Rekapitulasi Maret'!$D$785:$D$963,APS!$B29,'Rekapitulasi Maret'!$K$785:$K$963)</f>
        <v>0</v>
      </c>
      <c r="GD29" s="154">
        <f t="shared" si="213"/>
        <v>0</v>
      </c>
      <c r="GE29" s="154">
        <f t="shared" si="214"/>
        <v>0</v>
      </c>
      <c r="GF29" s="10"/>
      <c r="GG29" s="152">
        <f>SUMIF('Rekapitulasi Maret'!$U$785:$U$963,APS!$B29,'Rekapitulasi Maret'!$V$785:$V$963)+SUMIF('Rekapitulasi Maret'!$U$785:$U$963,APS!$B29,'Rekapitulasi Maret'!$AA$785:$AA$963)</f>
        <v>0</v>
      </c>
      <c r="GH29" s="152">
        <f>SUMIF('Rekapitulasi Maret'!$U$785:$U$963,APS!$B29,'Rekapitulasi Maret'!$W$785:$W$963)</f>
        <v>0</v>
      </c>
      <c r="GI29" s="152">
        <f>SUMIF('Rekapitulasi Maret'!$U$785:$U$963,APS!$B29,'Rekapitulasi Maret'!$AB$785:$AB$963)</f>
        <v>0</v>
      </c>
      <c r="GJ29" s="154">
        <f t="shared" si="215"/>
        <v>0</v>
      </c>
      <c r="GK29" s="154">
        <f t="shared" si="216"/>
        <v>0</v>
      </c>
      <c r="GL29" s="10"/>
      <c r="GM29" s="152">
        <f>SUMIF('Rekapitulasi Maret'!$AL$785:$AL$963,APS!$B29,'Rekapitulasi Maret'!$AM$785:$AM$963)+SUMIF('Rekapitulasi Maret'!$AL$785:$AL$963,APS!$B29,'Rekapitulasi Maret'!$AP$785:$AP$963)</f>
        <v>24</v>
      </c>
      <c r="GN29" s="152">
        <f>SUMIF('Rekapitulasi Maret'!$AL$785:$AL$963,APS!$B29,'Rekapitulasi Maret'!$AN$785:$AN$963)</f>
        <v>20</v>
      </c>
      <c r="GO29" s="152">
        <f>SUMIF('Rekapitulasi Maret'!$AL$785:$AL$963,APS!$B29,'Rekapitulasi Maret'!$AQ$785:$AQ$963)</f>
        <v>0</v>
      </c>
      <c r="GP29" s="154">
        <f t="shared" si="217"/>
        <v>0</v>
      </c>
      <c r="GQ29" s="154">
        <f t="shared" si="218"/>
        <v>83.333333333333343</v>
      </c>
      <c r="GR29" s="76">
        <f t="shared" si="219"/>
        <v>0</v>
      </c>
      <c r="GS29" s="76">
        <f t="shared" si="220"/>
        <v>56</v>
      </c>
      <c r="GT29" s="76">
        <f t="shared" si="221"/>
        <v>36</v>
      </c>
      <c r="GU29" s="76">
        <f t="shared" si="222"/>
        <v>0</v>
      </c>
      <c r="GV29" s="157">
        <f t="shared" si="223"/>
        <v>36</v>
      </c>
      <c r="GW29" s="157">
        <f t="shared" si="224"/>
        <v>36</v>
      </c>
      <c r="GX29" s="158">
        <f t="shared" si="225"/>
        <v>0</v>
      </c>
      <c r="GY29" s="157">
        <f t="shared" si="254"/>
        <v>40</v>
      </c>
      <c r="GZ29" s="157">
        <f t="shared" si="255"/>
        <v>92</v>
      </c>
      <c r="HA29" s="157">
        <f t="shared" si="256"/>
        <v>36</v>
      </c>
      <c r="HB29" s="157">
        <f t="shared" si="257"/>
        <v>24</v>
      </c>
      <c r="HC29" s="157">
        <f t="shared" si="258"/>
        <v>60</v>
      </c>
      <c r="HD29" s="157">
        <f t="shared" si="259"/>
        <v>20</v>
      </c>
      <c r="HE29" s="158">
        <f t="shared" si="232"/>
        <v>150</v>
      </c>
      <c r="HF29" s="21"/>
      <c r="HG29" s="24" t="s">
        <v>961</v>
      </c>
      <c r="HH29" s="88"/>
    </row>
    <row r="30" spans="1:216" ht="15.75">
      <c r="A30" s="16"/>
      <c r="B30" s="49" t="s">
        <v>393</v>
      </c>
      <c r="C30" s="16" t="s">
        <v>1</v>
      </c>
      <c r="D30" s="16" t="s">
        <v>600</v>
      </c>
      <c r="E30" s="16" t="s">
        <v>598</v>
      </c>
      <c r="F30" s="31">
        <v>620</v>
      </c>
      <c r="G30" s="17"/>
      <c r="H30" s="17"/>
      <c r="I30" s="18">
        <v>0</v>
      </c>
      <c r="J30" s="17">
        <v>0</v>
      </c>
      <c r="K30" s="19">
        <f t="shared" si="130"/>
        <v>620</v>
      </c>
      <c r="L30" s="19">
        <f t="shared" si="131"/>
        <v>620</v>
      </c>
      <c r="M30" s="23">
        <v>620</v>
      </c>
      <c r="N30" s="20">
        <f t="shared" si="132"/>
        <v>620</v>
      </c>
      <c r="O30" s="20"/>
      <c r="P30" s="75">
        <f t="shared" si="260"/>
        <v>0</v>
      </c>
      <c r="Q30" s="74">
        <f t="shared" si="133"/>
        <v>620</v>
      </c>
      <c r="R30" s="22">
        <f t="shared" si="294"/>
        <v>620</v>
      </c>
      <c r="S30" s="10"/>
      <c r="T30" s="10"/>
      <c r="U30" s="152">
        <f>SUMIF('Rekapitulasi Maret'!$D$9:$D$173,APS!$B30,'Rekapitulasi Maret'!$E$9:$E$173)</f>
        <v>0</v>
      </c>
      <c r="V30" s="152">
        <f>SUMIF('Rekapitulasi Maret'!$D$9:$D$173,APS!$B30,'Rekapitulasi Maret'!$F$9:$F$173)</f>
        <v>0</v>
      </c>
      <c r="W30" s="10"/>
      <c r="X30" s="154">
        <f t="shared" si="279"/>
        <v>0</v>
      </c>
      <c r="Y30" s="154">
        <f t="shared" si="280"/>
        <v>0</v>
      </c>
      <c r="Z30" s="10"/>
      <c r="AA30" s="152">
        <f>SUMIF('Rekapitulasi Maret'!$U$9:$U$173,APS!$B30,'Rekapitulasi Maret'!$V$9:$V$173)</f>
        <v>0</v>
      </c>
      <c r="AB30" s="152">
        <f>SUMIF('Rekapitulasi Maret'!$U$9:$U$173,APS!$B30,'Rekapitulasi Maret'!$W$9:$W$173)</f>
        <v>0</v>
      </c>
      <c r="AC30" s="152"/>
      <c r="AD30" s="154">
        <f t="shared" si="150"/>
        <v>0</v>
      </c>
      <c r="AE30" s="154">
        <f t="shared" si="151"/>
        <v>0</v>
      </c>
      <c r="AF30" s="10"/>
      <c r="AG30" s="152">
        <f>SUMIF('Rekapitulasi Maret'!$AL$9:$AL$173,APS!$B30,'Rekapitulasi Maret'!$AM$9:$AM$173)</f>
        <v>0</v>
      </c>
      <c r="AH30" s="152">
        <f>SUMIF('Rekapitulasi Maret'!$AL$9:$AL$173,APS!$B30,'Rekapitulasi Maret'!$AN$9:$AN$173)</f>
        <v>0</v>
      </c>
      <c r="AI30" s="152">
        <f>SUMIF('Rekapitulasi Maret'!$AL$9:$AL$173,APS!$B30,'Rekapitulasi Maret'!$AQ$9:$AQ$173)</f>
        <v>0</v>
      </c>
      <c r="AJ30" s="154">
        <f t="shared" si="281"/>
        <v>0</v>
      </c>
      <c r="AK30" s="154">
        <f t="shared" si="282"/>
        <v>0</v>
      </c>
      <c r="AL30" s="10"/>
      <c r="AM30" s="152">
        <f>SUMIF('Rekapitulasi Maret'!$BA$9:$BA$173,APS!$B30,'Rekapitulasi Maret'!$BB$9:$BB$173)</f>
        <v>0</v>
      </c>
      <c r="AN30" s="152">
        <f>SUMIF('Rekapitulasi Maret'!$BA$9:$BA$173,APS!$B30,'Rekapitulasi Maret'!$BC$9:$BC$173)</f>
        <v>0</v>
      </c>
      <c r="AO30" s="10"/>
      <c r="AP30" s="154">
        <f t="shared" si="263"/>
        <v>0</v>
      </c>
      <c r="AQ30" s="154">
        <f t="shared" si="264"/>
        <v>0</v>
      </c>
      <c r="AR30" s="10"/>
      <c r="AS30" s="152">
        <f>SUMIF('Rekapitulasi Maret'!$BP$9:$BP$173,APS!$B30,'Rekapitulasi Maret'!$BQ$9:$BQ$173)</f>
        <v>0</v>
      </c>
      <c r="AT30" s="152">
        <f>SUMIF('Rekapitulasi Maret'!$BP$9:$BP$173,APS!$B30,'Rekapitulasi Maret'!$BR$9:$BR$173)</f>
        <v>0</v>
      </c>
      <c r="AU30" s="10"/>
      <c r="AV30" s="154">
        <f t="shared" si="156"/>
        <v>0</v>
      </c>
      <c r="AW30" s="154">
        <f t="shared" si="157"/>
        <v>0</v>
      </c>
      <c r="AX30" s="10"/>
      <c r="AY30" s="152">
        <f>SUMIF('Rekapitulasi Maret'!$CE$9:$CE$173,APS!$B30,'Rekapitulasi Maret'!$CI$9:$CI$173)</f>
        <v>0</v>
      </c>
      <c r="AZ30" s="10"/>
      <c r="BA30" s="152">
        <f>SUMIF('Rekapitulasi Maret'!$CE$9:$CE$173,APS!$B30,'Rekapitulasi Maret'!$CJ$9:$CJ$173)</f>
        <v>0</v>
      </c>
      <c r="BB30" s="154">
        <f t="shared" si="158"/>
        <v>0</v>
      </c>
      <c r="BC30" s="154">
        <f t="shared" si="159"/>
        <v>0</v>
      </c>
      <c r="BD30" s="76">
        <f t="shared" si="265"/>
        <v>0</v>
      </c>
      <c r="BE30" s="76">
        <f t="shared" si="266"/>
        <v>0</v>
      </c>
      <c r="BF30" s="76">
        <f t="shared" si="267"/>
        <v>0</v>
      </c>
      <c r="BG30" s="76">
        <f t="shared" si="268"/>
        <v>0</v>
      </c>
      <c r="BH30" s="76">
        <f t="shared" si="269"/>
        <v>0</v>
      </c>
      <c r="BI30" s="76">
        <f t="shared" si="270"/>
        <v>0</v>
      </c>
      <c r="BJ30" s="154">
        <f t="shared" si="271"/>
        <v>0</v>
      </c>
      <c r="BK30" s="10"/>
      <c r="BL30" s="10">
        <v>350</v>
      </c>
      <c r="BM30" s="152">
        <f>SUMIF('Rekapitulasi Maret'!$D$194:$D$375,APS!$B30,'Rekapitulasi Maret'!$E$194:$E$375)+SUMIF('Rekapitulasi Maret'!$D$194:$D$375,APS!$B30,'Rekapitulasi Maret'!$J$194:$J$375)</f>
        <v>0</v>
      </c>
      <c r="BN30" s="152">
        <f>SUMIF('Rekapitulasi Maret'!$D$194:$D$375,APS!$B30,'Rekapitulasi Maret'!$F$194:$F$375)</f>
        <v>0</v>
      </c>
      <c r="BO30" s="152">
        <f>SUMIF('Rekapitulasi Maret'!$D$194:$D$375,APS!$B30,'Rekapitulasi Maret'!$K$194:$K$375)</f>
        <v>0</v>
      </c>
      <c r="BP30" s="154">
        <f t="shared" si="167"/>
        <v>0</v>
      </c>
      <c r="BQ30" s="154">
        <f t="shared" si="168"/>
        <v>0</v>
      </c>
      <c r="BR30" s="10">
        <v>270</v>
      </c>
      <c r="BS30" s="152">
        <f>SUMIF('Rekapitulasi Maret'!$U$194:$U$375,APS!$B30,'Rekapitulasi Maret'!$V$194:$V$375)+SUMIF('Rekapitulasi Maret'!$U$194:$U$375,APS!$B30,'Rekapitulasi Maret'!$AA$194:$AA$375)</f>
        <v>40</v>
      </c>
      <c r="BT30" s="152">
        <f>SUMIF('Rekapitulasi Maret'!$U$194:$U$375,APS!$B30,'Rekapitulasi Maret'!$W$194:$W$375)</f>
        <v>0</v>
      </c>
      <c r="BU30" s="152">
        <f>SUMIF('Rekapitulasi Maret'!$U$194:$U$375,APS!$B30,'Rekapitulasi Maret'!$AB$194:$AB$375)</f>
        <v>0</v>
      </c>
      <c r="BV30" s="154">
        <f t="shared" si="169"/>
        <v>0</v>
      </c>
      <c r="BW30" s="154">
        <f t="shared" si="170"/>
        <v>0</v>
      </c>
      <c r="BX30" s="10"/>
      <c r="BY30" s="152">
        <f>SUMIF('Rekapitulasi Maret'!$AL$194:$AL$375,APS!$B30,'Rekapitulasi Maret'!$AM$194:$AM$375)+SUMIF('Rekapitulasi Maret'!$AL$194:$AL$375,APS!$B30,'Rekapitulasi Maret'!$AP$194:$AP$375)</f>
        <v>100</v>
      </c>
      <c r="BZ30" s="152">
        <f>SUMIF('Rekapitulasi Maret'!$AL$194:$AL$375,APS!$B30,'Rekapitulasi Maret'!$AN$194:$AN$375)</f>
        <v>165</v>
      </c>
      <c r="CA30" s="152">
        <f>SUMIF('Rekapitulasi Maret'!$AL$194:$AL$375,APS!$B30,'Rekapitulasi Maret'!$AQ$194:$AQ$375)</f>
        <v>0</v>
      </c>
      <c r="CB30" s="154">
        <f t="shared" si="261"/>
        <v>0</v>
      </c>
      <c r="CC30" s="154">
        <f t="shared" si="262"/>
        <v>165</v>
      </c>
      <c r="CD30" s="10"/>
      <c r="CE30" s="152">
        <f>SUMIF('Rekapitulasi Maret'!$BA$194:$BA$375,APS!$B30,'Rekapitulasi Maret'!$BB$194:$BB$375)+SUMIF('Rekapitulasi Maret'!$BA$194:$BA$375,APS!$B30,'Rekapitulasi Maret'!$BE$194:$BE$375)</f>
        <v>270</v>
      </c>
      <c r="CF30" s="152">
        <f>SUMIF('Rekapitulasi Maret'!$BA$194:$BA$375,APS!$B30,'Rekapitulasi Maret'!$BC$194:$BC$375)</f>
        <v>260</v>
      </c>
      <c r="CG30" s="10"/>
      <c r="CH30" s="154">
        <f t="shared" si="173"/>
        <v>0</v>
      </c>
      <c r="CI30" s="154">
        <f t="shared" si="174"/>
        <v>96.296296296296291</v>
      </c>
      <c r="CJ30" s="10"/>
      <c r="CK30" s="152">
        <f>SUMIF('Rekapitulasi Maret'!$BP$194:$BP$375,APS!$B30,'Rekapitulasi Maret'!$BQ$194:$BQ$375)+SUMIF('Rekapitulasi Maret'!$BP$194:$BP$375,APS!$B30,'Rekapitulasi Maret'!$BT$194:$BT$375)</f>
        <v>0</v>
      </c>
      <c r="CL30" s="152">
        <f>SUMIF('Rekapitulasi Maret'!$BP$194:$BP$375,APS!$B30,'Rekapitulasi Maret'!$BR$194:$BR$375)</f>
        <v>0</v>
      </c>
      <c r="CM30" s="152">
        <f>SUMIF('Rekapitulasi Maret'!$BP$194:$BP$375,APS!$B30,'Rekapitulasi Maret'!$BU$194:$BU$375)</f>
        <v>0</v>
      </c>
      <c r="CN30" s="154">
        <f t="shared" si="175"/>
        <v>0</v>
      </c>
      <c r="CO30" s="154">
        <f t="shared" si="176"/>
        <v>0</v>
      </c>
      <c r="CP30" s="76">
        <f t="shared" si="272"/>
        <v>620</v>
      </c>
      <c r="CQ30" s="76">
        <f t="shared" si="273"/>
        <v>410</v>
      </c>
      <c r="CR30" s="76">
        <f t="shared" si="274"/>
        <v>425</v>
      </c>
      <c r="CS30" s="76">
        <f t="shared" si="275"/>
        <v>0</v>
      </c>
      <c r="CT30" s="76">
        <f t="shared" si="276"/>
        <v>425</v>
      </c>
      <c r="CU30" s="76">
        <f t="shared" si="277"/>
        <v>-195</v>
      </c>
      <c r="CV30" s="154">
        <f t="shared" si="278"/>
        <v>68.548387096774192</v>
      </c>
      <c r="CW30" s="10"/>
      <c r="CX30" s="10"/>
      <c r="CY30" s="152">
        <f>SUMIF('Rekapitulasi Maret'!$D$391:$D$568,APS!$B30,'Rekapitulasi Maret'!$E$391:$E$568)+SUMIF('Rekapitulasi Maret'!$D$391:$D$568,APS!$B30,'Rekapitulasi Maret'!$J$391:$J$568)</f>
        <v>185</v>
      </c>
      <c r="CZ30" s="152">
        <f>SUMIF('Rekapitulasi Maret'!$D$391:$D$568,APS!$B30,'Rekapitulasi Maret'!$F$391:$F$568)</f>
        <v>195</v>
      </c>
      <c r="DA30" s="152">
        <f>SUMIF('Rekapitulasi Maret'!$D$391:$D$568,APS!$B30,'Rekapitulasi Maret'!$K$391:$K$568)</f>
        <v>0</v>
      </c>
      <c r="DB30" s="154">
        <f t="shared" si="184"/>
        <v>0</v>
      </c>
      <c r="DC30" s="154">
        <f t="shared" si="185"/>
        <v>105.40540540540539</v>
      </c>
      <c r="DD30" s="10"/>
      <c r="DE30" s="152">
        <f>SUMIF('Rekapitulasi Maret'!$U$391:$U$568,APS!$B30,'Rekapitulasi Maret'!$V$391:$V$568)+SUMIF('Rekapitulasi Maret'!$U$391:$U$568,APS!$B30,'Rekapitulasi Maret'!$AA$391:$AA$568)</f>
        <v>0</v>
      </c>
      <c r="DF30" s="152">
        <f>SUMIF('Rekapitulasi Maret'!$U$391:$U$568,APS!$B30,'Rekapitulasi Maret'!$W$391:$W$568)</f>
        <v>0</v>
      </c>
      <c r="DG30" s="152">
        <f>SUMIF('Rekapitulasi Maret'!$U$391:$U$568,APS!$B30,'Rekapitulasi Maret'!$AB$391:$AB$568)</f>
        <v>0</v>
      </c>
      <c r="DH30" s="154">
        <f t="shared" si="285"/>
        <v>0</v>
      </c>
      <c r="DI30" s="154">
        <f t="shared" si="286"/>
        <v>0</v>
      </c>
      <c r="DJ30" s="10"/>
      <c r="DK30" s="152">
        <f>SUMIF('Rekapitulasi Maret'!$AL$391:$AL$568,APS!$B30,'Rekapitulasi Maret'!$AM$391:$AM$568)+SUMIF('Rekapitulasi Maret'!$AL$391:$AL$568,APS!$B30,'Rekapitulasi Maret'!$AP$391:$AP$568)</f>
        <v>0</v>
      </c>
      <c r="DL30" s="152">
        <f>SUMIF('Rekapitulasi Maret'!$AL$391:$AL$568,APS!$B30,'Rekapitulasi Maret'!$AN$391:$AN$568)</f>
        <v>0</v>
      </c>
      <c r="DM30" s="152">
        <f>SUMIF('Rekapitulasi Maret'!$AL$391:$AL$568,APS!$B30,'Rekapitulasi Maret'!$AQ$391:$AQ$568)</f>
        <v>0</v>
      </c>
      <c r="DN30" s="154">
        <f t="shared" si="188"/>
        <v>0</v>
      </c>
      <c r="DO30" s="154">
        <f t="shared" si="189"/>
        <v>0</v>
      </c>
      <c r="DP30" s="10"/>
      <c r="DQ30" s="152">
        <f>SUMIF('Rekapitulasi Maret'!$BA$391:$BA$568,APS!$B30,'Rekapitulasi Maret'!$BB$391:$BB$568)+SUMIF('Rekapitulasi Maret'!$BA$391:$BA$568,APS!$B30,'Rekapitulasi Maret'!$BE$391:$BE$568)</f>
        <v>0</v>
      </c>
      <c r="DR30" s="152">
        <f>SUMIF('Rekapitulasi Maret'!$BA$391:$BA$568,APS!$B30,'Rekapitulasi Maret'!$BC$391:$BC$568)</f>
        <v>0</v>
      </c>
      <c r="DS30" s="152">
        <f>SUMIF('Rekapitulasi Maret'!$BA$391:$BA$568,APS!$B30,'Rekapitulasi Maret'!$BF$391:$BF$568)</f>
        <v>0</v>
      </c>
      <c r="DT30" s="154">
        <f t="shared" si="295"/>
        <v>0</v>
      </c>
      <c r="DU30" s="154">
        <f t="shared" si="296"/>
        <v>0</v>
      </c>
      <c r="DV30" s="10"/>
      <c r="DW30" s="152">
        <f>SUMIF('Rekapitulasi Maret'!$BP$391:$BP$568,APS!$B30,'Rekapitulasi Maret'!$BQ$391:$BQ$568)+SUMIF('Rekapitulasi Maret'!$BP$391:$BP$568,APS!$B30,'Rekapitulasi Maret'!$BT$391:$BT$568)</f>
        <v>0</v>
      </c>
      <c r="DX30" s="152">
        <f>SUMIF('Rekapitulasi Maret'!$BP$391:$BP$568,APS!$B30,'Rekapitulasi Maret'!$BR$391:$BR$568)</f>
        <v>0</v>
      </c>
      <c r="DY30" s="152">
        <f>SUMIF('Rekapitulasi Maret'!$BP$391:$BP$568,APS!$B30,'Rekapitulasi Maret'!$BU$391:$BU$568)</f>
        <v>0</v>
      </c>
      <c r="DZ30" s="154">
        <f t="shared" si="297"/>
        <v>0</v>
      </c>
      <c r="EA30" s="154">
        <f t="shared" si="298"/>
        <v>0</v>
      </c>
      <c r="EB30" s="10"/>
      <c r="EC30" s="152">
        <f>SUMIF('Rekapitulasi Maret'!$CE$391:$CE$568,APS!$B30,'Rekapitulasi Maret'!$CF$391:$CF$568)+SUMIF('Rekapitulasi Maret'!$CE$391:$CE$568,APS!$B30,'Rekapitulasi Maret'!$CI$391:$CI$568)</f>
        <v>0</v>
      </c>
      <c r="ED30" s="152">
        <f>SUMIF('Rekapitulasi Maret'!$CE$391:$CE$568,APS!$B30,'Rekapitulasi Maret'!$CG$391:$CG$568)</f>
        <v>0</v>
      </c>
      <c r="EE30" s="152">
        <f>SUMIF('Rekapitulasi Maret'!$CE$391:$CE$568,APS!$B30,'Rekapitulasi Maret'!$CJ$391:$CJ$568)</f>
        <v>0</v>
      </c>
      <c r="EF30" s="154">
        <f t="shared" si="194"/>
        <v>0</v>
      </c>
      <c r="EG30" s="154">
        <f t="shared" si="195"/>
        <v>0</v>
      </c>
      <c r="EH30" s="76">
        <f t="shared" si="287"/>
        <v>0</v>
      </c>
      <c r="EI30" s="76">
        <f t="shared" si="288"/>
        <v>185</v>
      </c>
      <c r="EJ30" s="76">
        <f t="shared" si="289"/>
        <v>195</v>
      </c>
      <c r="EK30" s="76">
        <f t="shared" si="290"/>
        <v>0</v>
      </c>
      <c r="EL30" s="76">
        <f t="shared" si="291"/>
        <v>195</v>
      </c>
      <c r="EM30" s="76">
        <f t="shared" si="292"/>
        <v>195</v>
      </c>
      <c r="EN30" s="154">
        <f t="shared" si="293"/>
        <v>0</v>
      </c>
      <c r="EO30" s="10">
        <v>620</v>
      </c>
      <c r="EP30" s="10"/>
      <c r="EQ30" s="152">
        <f>SUMIF('Rekapitulasi Maret'!$D$587:$D$768,APS!$B30,'Rekapitulasi Maret'!$E$587:$E$768)+SUMIF('Rekapitulasi Maret'!$D$587:$D$768,APS!$B30,'Rekapitulasi Maret'!$G$587:$G$768)</f>
        <v>0</v>
      </c>
      <c r="ER30" s="152">
        <f>SUMIF('Rekapitulasi Maret'!$D$587:$D$768,APS!$B30,'Rekapitulasi Maret'!$F$587:$F$768)+SUMIF('Rekapitulasi Maret'!$D$587:$D$768,APS!$B30,'Rekapitulasi Maret'!$H$587:$H$768)</f>
        <v>0</v>
      </c>
      <c r="ES30" s="10"/>
      <c r="ET30" s="154">
        <f t="shared" si="203"/>
        <v>0</v>
      </c>
      <c r="EU30" s="154">
        <f t="shared" si="204"/>
        <v>0</v>
      </c>
      <c r="EV30" s="10"/>
      <c r="EW30" s="152">
        <f>SUMIF('Rekapitulasi Maret'!$U$587:$U$768,APS!$B30,'Rekapitulasi Maret'!$V$587:$V$768)+SUMIF('Rekapitulasi Maret'!$U$587:$U$768,APS!$B30,'Rekapitulasi Maret'!$X$587:$X$768)</f>
        <v>0</v>
      </c>
      <c r="EX30" s="152">
        <f>SUMIF('Rekapitulasi Maret'!$U$587:$U$768,APS!$B30,'Rekapitulasi Maret'!$W$587:$W$768)+SUMIF('Rekapitulasi Maret'!$U$587:$U$768,APS!$B30,'Rekapitulasi Maret'!$Y$587:$Y$768)</f>
        <v>0</v>
      </c>
      <c r="EY30" s="10"/>
      <c r="EZ30" s="154">
        <f t="shared" si="205"/>
        <v>0</v>
      </c>
      <c r="FA30" s="154">
        <f t="shared" si="206"/>
        <v>0</v>
      </c>
      <c r="FB30" s="10"/>
      <c r="FC30" s="152">
        <f>SUMIF('Rekapitulasi Maret'!$AL$587:$AL$768,APS!$B30,'Rekapitulasi Maret'!$AM$587:$AM$768)+SUMIF('Rekapitulasi Maret'!$AL$587:$AL$768,APS!$B30,'Rekapitulasi Maret'!$AP$587:$AP$768)</f>
        <v>0</v>
      </c>
      <c r="FD30" s="152">
        <f>SUMIF('Rekapitulasi Maret'!$AL$587:$AL$768,APS!$B30,'Rekapitulasi Maret'!$AN$587:$AN$768)</f>
        <v>0</v>
      </c>
      <c r="FE30" s="10"/>
      <c r="FF30" s="154">
        <f t="shared" si="207"/>
        <v>0</v>
      </c>
      <c r="FG30" s="154">
        <f t="shared" si="208"/>
        <v>0</v>
      </c>
      <c r="FH30" s="10"/>
      <c r="FI30" s="152">
        <f>SUMIF('Rekapitulasi Maret'!$BA$587:$BA$768,APS!$B30,'Rekapitulasi Maret'!$BB$587:$BB$768)+SUMIF('Rekapitulasi Maret'!$BA$587:$BA$768,APS!$B30,'Rekapitulasi Maret'!$BE$587:$BE$768)</f>
        <v>0</v>
      </c>
      <c r="FJ30" s="152">
        <f>SUMIF('Rekapitulasi Maret'!$BA$587:$BA$768,APS!$B30,'Rekapitulasi Maret'!$BC$587:$BC$768)+SUMIF('Rekapitulasi Maret'!$BA$587:$BA$768,APS!$B30,'Rekapitulasi Maret'!$BF$587:$BF$768)</f>
        <v>0</v>
      </c>
      <c r="FK30" s="10"/>
      <c r="FL30" s="154">
        <f t="shared" si="209"/>
        <v>0</v>
      </c>
      <c r="FM30" s="154">
        <f t="shared" si="210"/>
        <v>0</v>
      </c>
      <c r="FN30" s="10"/>
      <c r="FO30" s="152">
        <f>SUMIF('Rekapitulasi Maret'!$BP$587:$BP$768,APS!$B30,'Rekapitulasi Maret'!$BQ$587:$BQ$768)+SUMIF('Rekapitulasi Maret'!$BP$587:$BP$768,APS!$B30,'Rekapitulasi Maret'!$BT$587:$BT$768)</f>
        <v>0</v>
      </c>
      <c r="FP30" s="152">
        <f>SUMIF('Rekapitulasi Maret'!$BP$587:$BP$768,APS!$B30,'Rekapitulasi Maret'!$BR$587:$BR$768)</f>
        <v>0</v>
      </c>
      <c r="FQ30" s="10"/>
      <c r="FR30" s="154">
        <f t="shared" si="211"/>
        <v>0</v>
      </c>
      <c r="FS30" s="154">
        <f t="shared" si="212"/>
        <v>0</v>
      </c>
      <c r="FT30" s="10"/>
      <c r="FU30" s="152">
        <f>SUMIF('Rekapitulasi Maret'!$CE$587:$CE$768,APS!$B30,'Rekapitulasi Maret'!$CI$587:$CI$768)</f>
        <v>0</v>
      </c>
      <c r="FV30" s="10"/>
      <c r="FW30" s="152">
        <f>SUMIF('Rekapitulasi Maret'!$CE$587:$CE$768,APS!$B30,'Rekapitulasi Maret'!$CJ$587:$CJ$768)</f>
        <v>0</v>
      </c>
      <c r="FX30" s="154">
        <f t="shared" si="140"/>
        <v>0</v>
      </c>
      <c r="FY30" s="154">
        <f t="shared" si="141"/>
        <v>0</v>
      </c>
      <c r="FZ30" s="10"/>
      <c r="GA30" s="152">
        <f>SUMIF('Rekapitulasi Maret'!$D$785:$D$963,APS!$B30,'Rekapitulasi Maret'!$E$785:$E$963)+SUMIF('Rekapitulasi Maret'!$D$785:$D$963,APS!$B30,'Rekapitulasi Maret'!$J$785:$J$963)</f>
        <v>0</v>
      </c>
      <c r="GB30" s="152">
        <f>SUMIF('Rekapitulasi Maret'!$D$785:$D$963,APS!$B30,'Rekapitulasi Maret'!$F$785:$F$963)</f>
        <v>0</v>
      </c>
      <c r="GC30" s="152">
        <f>SUMIF('Rekapitulasi Maret'!$D$785:$D$963,APS!$B30,'Rekapitulasi Maret'!$K$785:$K$963)</f>
        <v>0</v>
      </c>
      <c r="GD30" s="154">
        <f t="shared" si="213"/>
        <v>0</v>
      </c>
      <c r="GE30" s="154">
        <f t="shared" si="214"/>
        <v>0</v>
      </c>
      <c r="GF30" s="10"/>
      <c r="GG30" s="152">
        <f>SUMIF('Rekapitulasi Maret'!$U$785:$U$963,APS!$B30,'Rekapitulasi Maret'!$V$785:$V$963)+SUMIF('Rekapitulasi Maret'!$U$785:$U$963,APS!$B30,'Rekapitulasi Maret'!$AA$785:$AA$963)</f>
        <v>0</v>
      </c>
      <c r="GH30" s="152">
        <f>SUMIF('Rekapitulasi Maret'!$U$785:$U$963,APS!$B30,'Rekapitulasi Maret'!$W$785:$W$963)</f>
        <v>0</v>
      </c>
      <c r="GI30" s="152">
        <f>SUMIF('Rekapitulasi Maret'!$U$785:$U$963,APS!$B30,'Rekapitulasi Maret'!$AB$785:$AB$963)</f>
        <v>0</v>
      </c>
      <c r="GJ30" s="154">
        <f t="shared" si="215"/>
        <v>0</v>
      </c>
      <c r="GK30" s="154">
        <f t="shared" si="216"/>
        <v>0</v>
      </c>
      <c r="GL30" s="10"/>
      <c r="GM30" s="152">
        <f>SUMIF('Rekapitulasi Maret'!$AL$785:$AL$963,APS!$B30,'Rekapitulasi Maret'!$AM$785:$AM$963)+SUMIF('Rekapitulasi Maret'!$AL$785:$AL$963,APS!$B30,'Rekapitulasi Maret'!$AP$785:$AP$963)</f>
        <v>0</v>
      </c>
      <c r="GN30" s="152">
        <f>SUMIF('Rekapitulasi Maret'!$AL$785:$AL$963,APS!$B30,'Rekapitulasi Maret'!$AN$785:$AN$963)</f>
        <v>0</v>
      </c>
      <c r="GO30" s="152">
        <f>SUMIF('Rekapitulasi Maret'!$AL$785:$AL$963,APS!$B30,'Rekapitulasi Maret'!$AQ$785:$AQ$963)</f>
        <v>0</v>
      </c>
      <c r="GP30" s="154">
        <f t="shared" si="217"/>
        <v>0</v>
      </c>
      <c r="GQ30" s="154">
        <f t="shared" si="218"/>
        <v>0</v>
      </c>
      <c r="GR30" s="76">
        <f t="shared" si="219"/>
        <v>0</v>
      </c>
      <c r="GS30" s="76">
        <f t="shared" si="220"/>
        <v>0</v>
      </c>
      <c r="GT30" s="76">
        <f t="shared" si="221"/>
        <v>0</v>
      </c>
      <c r="GU30" s="76">
        <f t="shared" si="222"/>
        <v>0</v>
      </c>
      <c r="GV30" s="157">
        <f t="shared" si="223"/>
        <v>0</v>
      </c>
      <c r="GW30" s="157">
        <f t="shared" si="224"/>
        <v>0</v>
      </c>
      <c r="GX30" s="158">
        <f t="shared" si="225"/>
        <v>0</v>
      </c>
      <c r="GY30" s="157">
        <f t="shared" si="254"/>
        <v>620</v>
      </c>
      <c r="GZ30" s="157">
        <f t="shared" si="255"/>
        <v>595</v>
      </c>
      <c r="HA30" s="157">
        <f t="shared" si="256"/>
        <v>620</v>
      </c>
      <c r="HB30" s="157">
        <f t="shared" si="257"/>
        <v>0</v>
      </c>
      <c r="HC30" s="157">
        <f t="shared" si="258"/>
        <v>620</v>
      </c>
      <c r="HD30" s="157">
        <f t="shared" si="259"/>
        <v>0</v>
      </c>
      <c r="HE30" s="158">
        <f t="shared" si="232"/>
        <v>100</v>
      </c>
      <c r="HF30" s="21"/>
      <c r="HG30" s="49" t="s">
        <v>962</v>
      </c>
      <c r="HH30" s="88"/>
    </row>
    <row r="31" spans="1:216" ht="15.75">
      <c r="A31" s="16"/>
      <c r="B31" s="49" t="s">
        <v>396</v>
      </c>
      <c r="C31" s="16" t="s">
        <v>1</v>
      </c>
      <c r="D31" s="16" t="s">
        <v>600</v>
      </c>
      <c r="E31" s="16" t="s">
        <v>598</v>
      </c>
      <c r="F31" s="31">
        <v>160</v>
      </c>
      <c r="G31" s="17"/>
      <c r="H31" s="17"/>
      <c r="I31" s="18">
        <v>0</v>
      </c>
      <c r="J31" s="17">
        <v>0</v>
      </c>
      <c r="K31" s="19">
        <f t="shared" si="130"/>
        <v>160</v>
      </c>
      <c r="L31" s="19">
        <f t="shared" si="131"/>
        <v>160</v>
      </c>
      <c r="M31" s="23">
        <v>160</v>
      </c>
      <c r="N31" s="20">
        <f t="shared" si="132"/>
        <v>160</v>
      </c>
      <c r="O31" s="20"/>
      <c r="P31" s="75">
        <f t="shared" si="260"/>
        <v>0</v>
      </c>
      <c r="Q31" s="74">
        <f t="shared" si="133"/>
        <v>160</v>
      </c>
      <c r="R31" s="22">
        <f t="shared" si="294"/>
        <v>160</v>
      </c>
      <c r="S31" s="10"/>
      <c r="T31" s="10"/>
      <c r="U31" s="152">
        <f>SUMIF('Rekapitulasi Maret'!$D$9:$D$173,APS!$B31,'Rekapitulasi Maret'!$E$9:$E$173)</f>
        <v>0</v>
      </c>
      <c r="V31" s="152">
        <f>SUMIF('Rekapitulasi Maret'!$D$9:$D$173,APS!$B31,'Rekapitulasi Maret'!$F$9:$F$173)</f>
        <v>0</v>
      </c>
      <c r="W31" s="10"/>
      <c r="X31" s="154">
        <f t="shared" si="279"/>
        <v>0</v>
      </c>
      <c r="Y31" s="154">
        <f t="shared" si="280"/>
        <v>0</v>
      </c>
      <c r="Z31" s="10"/>
      <c r="AA31" s="152">
        <f>SUMIF('Rekapitulasi Maret'!$U$9:$U$173,APS!$B31,'Rekapitulasi Maret'!$V$9:$V$173)</f>
        <v>0</v>
      </c>
      <c r="AB31" s="152">
        <f>SUMIF('Rekapitulasi Maret'!$U$9:$U$173,APS!$B31,'Rekapitulasi Maret'!$W$9:$W$173)</f>
        <v>0</v>
      </c>
      <c r="AC31" s="152"/>
      <c r="AD31" s="154">
        <f t="shared" si="150"/>
        <v>0</v>
      </c>
      <c r="AE31" s="154">
        <f t="shared" si="151"/>
        <v>0</v>
      </c>
      <c r="AF31" s="10"/>
      <c r="AG31" s="152">
        <f>SUMIF('Rekapitulasi Maret'!$AL$9:$AL$173,APS!$B31,'Rekapitulasi Maret'!$AM$9:$AM$173)</f>
        <v>0</v>
      </c>
      <c r="AH31" s="152">
        <f>SUMIF('Rekapitulasi Maret'!$AL$9:$AL$173,APS!$B31,'Rekapitulasi Maret'!$AN$9:$AN$173)</f>
        <v>0</v>
      </c>
      <c r="AI31" s="152">
        <f>SUMIF('Rekapitulasi Maret'!$AL$9:$AL$173,APS!$B31,'Rekapitulasi Maret'!$AQ$9:$AQ$173)</f>
        <v>0</v>
      </c>
      <c r="AJ31" s="154">
        <f t="shared" si="281"/>
        <v>0</v>
      </c>
      <c r="AK31" s="154">
        <f t="shared" si="282"/>
        <v>0</v>
      </c>
      <c r="AL31" s="10"/>
      <c r="AM31" s="152">
        <f>SUMIF('Rekapitulasi Maret'!$BA$9:$BA$173,APS!$B31,'Rekapitulasi Maret'!$BB$9:$BB$173)</f>
        <v>0</v>
      </c>
      <c r="AN31" s="152">
        <f>SUMIF('Rekapitulasi Maret'!$BA$9:$BA$173,APS!$B31,'Rekapitulasi Maret'!$BC$9:$BC$173)</f>
        <v>0</v>
      </c>
      <c r="AO31" s="10"/>
      <c r="AP31" s="154">
        <f t="shared" si="263"/>
        <v>0</v>
      </c>
      <c r="AQ31" s="154">
        <f t="shared" si="264"/>
        <v>0</v>
      </c>
      <c r="AR31" s="10"/>
      <c r="AS31" s="152">
        <f>SUMIF('Rekapitulasi Maret'!$BP$9:$BP$173,APS!$B31,'Rekapitulasi Maret'!$BQ$9:$BQ$173)</f>
        <v>0</v>
      </c>
      <c r="AT31" s="152">
        <f>SUMIF('Rekapitulasi Maret'!$BP$9:$BP$173,APS!$B31,'Rekapitulasi Maret'!$BR$9:$BR$173)</f>
        <v>0</v>
      </c>
      <c r="AU31" s="10"/>
      <c r="AV31" s="154">
        <f t="shared" si="156"/>
        <v>0</v>
      </c>
      <c r="AW31" s="154">
        <f t="shared" si="157"/>
        <v>0</v>
      </c>
      <c r="AX31" s="10"/>
      <c r="AY31" s="152">
        <f>SUMIF('Rekapitulasi Maret'!$CE$9:$CE$173,APS!$B31,'Rekapitulasi Maret'!$CI$9:$CI$173)</f>
        <v>0</v>
      </c>
      <c r="AZ31" s="10"/>
      <c r="BA31" s="152">
        <f>SUMIF('Rekapitulasi Maret'!$CE$9:$CE$173,APS!$B31,'Rekapitulasi Maret'!$CJ$9:$CJ$173)</f>
        <v>0</v>
      </c>
      <c r="BB31" s="154">
        <f t="shared" si="158"/>
        <v>0</v>
      </c>
      <c r="BC31" s="154">
        <f t="shared" si="159"/>
        <v>0</v>
      </c>
      <c r="BD31" s="76">
        <f t="shared" si="265"/>
        <v>0</v>
      </c>
      <c r="BE31" s="76">
        <f t="shared" si="266"/>
        <v>0</v>
      </c>
      <c r="BF31" s="76">
        <f t="shared" si="267"/>
        <v>0</v>
      </c>
      <c r="BG31" s="76">
        <f t="shared" si="268"/>
        <v>0</v>
      </c>
      <c r="BH31" s="76">
        <f t="shared" si="269"/>
        <v>0</v>
      </c>
      <c r="BI31" s="76">
        <f t="shared" si="270"/>
        <v>0</v>
      </c>
      <c r="BJ31" s="154">
        <f t="shared" si="271"/>
        <v>0</v>
      </c>
      <c r="BK31" s="10"/>
      <c r="BL31" s="10"/>
      <c r="BM31" s="152">
        <f>SUMIF('Rekapitulasi Maret'!$D$194:$D$375,APS!$B31,'Rekapitulasi Maret'!$E$194:$E$375)+SUMIF('Rekapitulasi Maret'!$D$194:$D$375,APS!$B31,'Rekapitulasi Maret'!$J$194:$J$375)</f>
        <v>0</v>
      </c>
      <c r="BN31" s="152">
        <f>SUMIF('Rekapitulasi Maret'!$D$194:$D$375,APS!$B31,'Rekapitulasi Maret'!$F$194:$F$375)</f>
        <v>0</v>
      </c>
      <c r="BO31" s="152">
        <f>SUMIF('Rekapitulasi Maret'!$D$194:$D$375,APS!$B31,'Rekapitulasi Maret'!$K$194:$K$375)</f>
        <v>0</v>
      </c>
      <c r="BP31" s="154">
        <f t="shared" si="167"/>
        <v>0</v>
      </c>
      <c r="BQ31" s="154">
        <f t="shared" si="168"/>
        <v>0</v>
      </c>
      <c r="BR31" s="10">
        <v>160</v>
      </c>
      <c r="BS31" s="152">
        <f>SUMIF('Rekapitulasi Maret'!$U$194:$U$375,APS!$B31,'Rekapitulasi Maret'!$V$194:$V$375)+SUMIF('Rekapitulasi Maret'!$U$194:$U$375,APS!$B31,'Rekapitulasi Maret'!$AA$194:$AA$375)</f>
        <v>160</v>
      </c>
      <c r="BT31" s="152">
        <f>SUMIF('Rekapitulasi Maret'!$U$194:$U$375,APS!$B31,'Rekapitulasi Maret'!$W$194:$W$375)</f>
        <v>0</v>
      </c>
      <c r="BU31" s="152">
        <f>SUMIF('Rekapitulasi Maret'!$U$194:$U$375,APS!$B31,'Rekapitulasi Maret'!$AB$194:$AB$375)</f>
        <v>0</v>
      </c>
      <c r="BV31" s="154">
        <f t="shared" si="169"/>
        <v>0</v>
      </c>
      <c r="BW31" s="154">
        <f t="shared" si="170"/>
        <v>0</v>
      </c>
      <c r="BX31" s="10"/>
      <c r="BY31" s="152">
        <f>SUMIF('Rekapitulasi Maret'!$AL$194:$AL$375,APS!$B31,'Rekapitulasi Maret'!$AM$194:$AM$375)+SUMIF('Rekapitulasi Maret'!$AL$194:$AL$375,APS!$B31,'Rekapitulasi Maret'!$AP$194:$AP$375)</f>
        <v>0</v>
      </c>
      <c r="BZ31" s="152">
        <f>SUMIF('Rekapitulasi Maret'!$AL$194:$AL$375,APS!$B31,'Rekapitulasi Maret'!$AN$194:$AN$375)</f>
        <v>0</v>
      </c>
      <c r="CA31" s="152">
        <f>SUMIF('Rekapitulasi Maret'!$AL$194:$AL$375,APS!$B31,'Rekapitulasi Maret'!$AQ$194:$AQ$375)</f>
        <v>0</v>
      </c>
      <c r="CB31" s="154">
        <f t="shared" si="261"/>
        <v>0</v>
      </c>
      <c r="CC31" s="154">
        <f t="shared" si="262"/>
        <v>0</v>
      </c>
      <c r="CD31" s="10"/>
      <c r="CE31" s="152">
        <f>SUMIF('Rekapitulasi Maret'!$BA$194:$BA$375,APS!$B31,'Rekapitulasi Maret'!$BB$194:$BB$375)+SUMIF('Rekapitulasi Maret'!$BA$194:$BA$375,APS!$B31,'Rekapitulasi Maret'!$BE$194:$BE$375)</f>
        <v>160</v>
      </c>
      <c r="CF31" s="152">
        <f>SUMIF('Rekapitulasi Maret'!$BA$194:$BA$375,APS!$B31,'Rekapitulasi Maret'!$BC$194:$BC$375)</f>
        <v>0</v>
      </c>
      <c r="CG31" s="10"/>
      <c r="CH31" s="154">
        <f t="shared" si="173"/>
        <v>0</v>
      </c>
      <c r="CI31" s="154">
        <f t="shared" si="174"/>
        <v>0</v>
      </c>
      <c r="CJ31" s="10"/>
      <c r="CK31" s="152">
        <f>SUMIF('Rekapitulasi Maret'!$BP$194:$BP$375,APS!$B31,'Rekapitulasi Maret'!$BQ$194:$BQ$375)+SUMIF('Rekapitulasi Maret'!$BP$194:$BP$375,APS!$B31,'Rekapitulasi Maret'!$BT$194:$BT$375)</f>
        <v>0</v>
      </c>
      <c r="CL31" s="152">
        <f>SUMIF('Rekapitulasi Maret'!$BP$194:$BP$375,APS!$B31,'Rekapitulasi Maret'!$BR$194:$BR$375)</f>
        <v>0</v>
      </c>
      <c r="CM31" s="152">
        <f>SUMIF('Rekapitulasi Maret'!$BP$194:$BP$375,APS!$B31,'Rekapitulasi Maret'!$BU$194:$BU$375)</f>
        <v>0</v>
      </c>
      <c r="CN31" s="154">
        <f t="shared" si="175"/>
        <v>0</v>
      </c>
      <c r="CO31" s="154">
        <f t="shared" si="176"/>
        <v>0</v>
      </c>
      <c r="CP31" s="76">
        <f t="shared" si="272"/>
        <v>160</v>
      </c>
      <c r="CQ31" s="76">
        <f t="shared" si="273"/>
        <v>320</v>
      </c>
      <c r="CR31" s="76">
        <f t="shared" si="274"/>
        <v>0</v>
      </c>
      <c r="CS31" s="76">
        <f t="shared" si="275"/>
        <v>0</v>
      </c>
      <c r="CT31" s="76">
        <f t="shared" si="276"/>
        <v>0</v>
      </c>
      <c r="CU31" s="76">
        <f t="shared" si="277"/>
        <v>-160</v>
      </c>
      <c r="CV31" s="154">
        <f t="shared" si="278"/>
        <v>0</v>
      </c>
      <c r="CW31" s="10"/>
      <c r="CX31" s="10"/>
      <c r="CY31" s="152">
        <f>SUMIF('Rekapitulasi Maret'!$D$391:$D$568,APS!$B31,'Rekapitulasi Maret'!$E$391:$E$568)+SUMIF('Rekapitulasi Maret'!$D$391:$D$568,APS!$B31,'Rekapitulasi Maret'!$J$391:$J$568)</f>
        <v>160</v>
      </c>
      <c r="CZ31" s="152">
        <f>SUMIF('Rekapitulasi Maret'!$D$391:$D$568,APS!$B31,'Rekapitulasi Maret'!$F$391:$F$568)</f>
        <v>160</v>
      </c>
      <c r="DA31" s="152">
        <f>SUMIF('Rekapitulasi Maret'!$D$391:$D$568,APS!$B31,'Rekapitulasi Maret'!$K$391:$K$568)</f>
        <v>0</v>
      </c>
      <c r="DB31" s="154">
        <f t="shared" si="184"/>
        <v>0</v>
      </c>
      <c r="DC31" s="154">
        <f t="shared" si="185"/>
        <v>100</v>
      </c>
      <c r="DD31" s="10"/>
      <c r="DE31" s="152">
        <f>SUMIF('Rekapitulasi Maret'!$U$391:$U$568,APS!$B31,'Rekapitulasi Maret'!$V$391:$V$568)+SUMIF('Rekapitulasi Maret'!$U$391:$U$568,APS!$B31,'Rekapitulasi Maret'!$AA$391:$AA$568)</f>
        <v>160</v>
      </c>
      <c r="DF31" s="152">
        <f>SUMIF('Rekapitulasi Maret'!$U$391:$U$568,APS!$B31,'Rekapitulasi Maret'!$W$391:$W$568)</f>
        <v>0</v>
      </c>
      <c r="DG31" s="152">
        <f>SUMIF('Rekapitulasi Maret'!$U$391:$U$568,APS!$B31,'Rekapitulasi Maret'!$AB$391:$AB$568)</f>
        <v>0</v>
      </c>
      <c r="DH31" s="154">
        <f t="shared" si="285"/>
        <v>0</v>
      </c>
      <c r="DI31" s="154">
        <f t="shared" si="286"/>
        <v>0</v>
      </c>
      <c r="DJ31" s="10"/>
      <c r="DK31" s="152">
        <f>SUMIF('Rekapitulasi Maret'!$AL$391:$AL$568,APS!$B31,'Rekapitulasi Maret'!$AM$391:$AM$568)+SUMIF('Rekapitulasi Maret'!$AL$391:$AL$568,APS!$B31,'Rekapitulasi Maret'!$AP$391:$AP$568)</f>
        <v>0</v>
      </c>
      <c r="DL31" s="152">
        <f>SUMIF('Rekapitulasi Maret'!$AL$391:$AL$568,APS!$B31,'Rekapitulasi Maret'!$AN$391:$AN$568)</f>
        <v>0</v>
      </c>
      <c r="DM31" s="152">
        <f>SUMIF('Rekapitulasi Maret'!$AL$391:$AL$568,APS!$B31,'Rekapitulasi Maret'!$AQ$391:$AQ$568)</f>
        <v>0</v>
      </c>
      <c r="DN31" s="154">
        <f t="shared" si="188"/>
        <v>0</v>
      </c>
      <c r="DO31" s="154">
        <f t="shared" si="189"/>
        <v>0</v>
      </c>
      <c r="DP31" s="10"/>
      <c r="DQ31" s="152">
        <f>SUMIF('Rekapitulasi Maret'!$BA$391:$BA$568,APS!$B31,'Rekapitulasi Maret'!$BB$391:$BB$568)+SUMIF('Rekapitulasi Maret'!$BA$391:$BA$568,APS!$B31,'Rekapitulasi Maret'!$BE$391:$BE$568)</f>
        <v>0</v>
      </c>
      <c r="DR31" s="152">
        <f>SUMIF('Rekapitulasi Maret'!$BA$391:$BA$568,APS!$B31,'Rekapitulasi Maret'!$BC$391:$BC$568)</f>
        <v>0</v>
      </c>
      <c r="DS31" s="152">
        <f>SUMIF('Rekapitulasi Maret'!$BA$391:$BA$568,APS!$B31,'Rekapitulasi Maret'!$BF$391:$BF$568)</f>
        <v>0</v>
      </c>
      <c r="DT31" s="154">
        <f t="shared" si="295"/>
        <v>0</v>
      </c>
      <c r="DU31" s="154">
        <f t="shared" si="296"/>
        <v>0</v>
      </c>
      <c r="DV31" s="10"/>
      <c r="DW31" s="152">
        <f>SUMIF('Rekapitulasi Maret'!$BP$391:$BP$568,APS!$B31,'Rekapitulasi Maret'!$BQ$391:$BQ$568)+SUMIF('Rekapitulasi Maret'!$BP$391:$BP$568,APS!$B31,'Rekapitulasi Maret'!$BT$391:$BT$568)</f>
        <v>0</v>
      </c>
      <c r="DX31" s="152">
        <f>SUMIF('Rekapitulasi Maret'!$BP$391:$BP$568,APS!$B31,'Rekapitulasi Maret'!$BR$391:$BR$568)</f>
        <v>0</v>
      </c>
      <c r="DY31" s="152">
        <f>SUMIF('Rekapitulasi Maret'!$BP$391:$BP$568,APS!$B31,'Rekapitulasi Maret'!$BU$391:$BU$568)</f>
        <v>0</v>
      </c>
      <c r="DZ31" s="154">
        <f t="shared" si="297"/>
        <v>0</v>
      </c>
      <c r="EA31" s="154">
        <f t="shared" si="298"/>
        <v>0</v>
      </c>
      <c r="EB31" s="10"/>
      <c r="EC31" s="152">
        <f>SUMIF('Rekapitulasi Maret'!$CE$391:$CE$568,APS!$B31,'Rekapitulasi Maret'!$CF$391:$CF$568)+SUMIF('Rekapitulasi Maret'!$CE$391:$CE$568,APS!$B31,'Rekapitulasi Maret'!$CI$391:$CI$568)</f>
        <v>0</v>
      </c>
      <c r="ED31" s="152">
        <f>SUMIF('Rekapitulasi Maret'!$CE$391:$CE$568,APS!$B31,'Rekapitulasi Maret'!$CG$391:$CG$568)</f>
        <v>0</v>
      </c>
      <c r="EE31" s="152">
        <f>SUMIF('Rekapitulasi Maret'!$CE$391:$CE$568,APS!$B31,'Rekapitulasi Maret'!$CJ$391:$CJ$568)</f>
        <v>0</v>
      </c>
      <c r="EF31" s="154">
        <f t="shared" si="194"/>
        <v>0</v>
      </c>
      <c r="EG31" s="154">
        <f t="shared" si="195"/>
        <v>0</v>
      </c>
      <c r="EH31" s="76">
        <f t="shared" si="287"/>
        <v>0</v>
      </c>
      <c r="EI31" s="76">
        <f t="shared" si="288"/>
        <v>320</v>
      </c>
      <c r="EJ31" s="76">
        <f t="shared" si="289"/>
        <v>160</v>
      </c>
      <c r="EK31" s="76">
        <f t="shared" si="290"/>
        <v>0</v>
      </c>
      <c r="EL31" s="76">
        <f t="shared" si="291"/>
        <v>160</v>
      </c>
      <c r="EM31" s="76">
        <f t="shared" si="292"/>
        <v>160</v>
      </c>
      <c r="EN31" s="154">
        <f t="shared" si="293"/>
        <v>0</v>
      </c>
      <c r="EO31" s="10">
        <v>160</v>
      </c>
      <c r="EP31" s="10"/>
      <c r="EQ31" s="152">
        <f>SUMIF('Rekapitulasi Maret'!$D$587:$D$768,APS!$B31,'Rekapitulasi Maret'!$E$587:$E$768)+SUMIF('Rekapitulasi Maret'!$D$587:$D$768,APS!$B31,'Rekapitulasi Maret'!$G$587:$G$768)</f>
        <v>0</v>
      </c>
      <c r="ER31" s="152">
        <f>SUMIF('Rekapitulasi Maret'!$D$587:$D$768,APS!$B31,'Rekapitulasi Maret'!$F$587:$F$768)+SUMIF('Rekapitulasi Maret'!$D$587:$D$768,APS!$B31,'Rekapitulasi Maret'!$H$587:$H$768)</f>
        <v>0</v>
      </c>
      <c r="ES31" s="10"/>
      <c r="ET31" s="154">
        <f t="shared" si="203"/>
        <v>0</v>
      </c>
      <c r="EU31" s="154">
        <f t="shared" si="204"/>
        <v>0</v>
      </c>
      <c r="EV31" s="10"/>
      <c r="EW31" s="152">
        <f>SUMIF('Rekapitulasi Maret'!$U$587:$U$768,APS!$B31,'Rekapitulasi Maret'!$V$587:$V$768)+SUMIF('Rekapitulasi Maret'!$U$587:$U$768,APS!$B31,'Rekapitulasi Maret'!$X$587:$X$768)</f>
        <v>0</v>
      </c>
      <c r="EX31" s="152">
        <f>SUMIF('Rekapitulasi Maret'!$U$587:$U$768,APS!$B31,'Rekapitulasi Maret'!$W$587:$W$768)+SUMIF('Rekapitulasi Maret'!$U$587:$U$768,APS!$B31,'Rekapitulasi Maret'!$Y$587:$Y$768)</f>
        <v>0</v>
      </c>
      <c r="EY31" s="10"/>
      <c r="EZ31" s="154">
        <f t="shared" si="205"/>
        <v>0</v>
      </c>
      <c r="FA31" s="154">
        <f t="shared" si="206"/>
        <v>0</v>
      </c>
      <c r="FB31" s="10"/>
      <c r="FC31" s="152">
        <f>SUMIF('Rekapitulasi Maret'!$AL$587:$AL$768,APS!$B31,'Rekapitulasi Maret'!$AM$587:$AM$768)+SUMIF('Rekapitulasi Maret'!$AL$587:$AL$768,APS!$B31,'Rekapitulasi Maret'!$AP$587:$AP$768)</f>
        <v>0</v>
      </c>
      <c r="FD31" s="152">
        <f>SUMIF('Rekapitulasi Maret'!$AL$587:$AL$768,APS!$B31,'Rekapitulasi Maret'!$AN$587:$AN$768)</f>
        <v>0</v>
      </c>
      <c r="FE31" s="10"/>
      <c r="FF31" s="154">
        <f t="shared" si="207"/>
        <v>0</v>
      </c>
      <c r="FG31" s="154">
        <f t="shared" si="208"/>
        <v>0</v>
      </c>
      <c r="FH31" s="10"/>
      <c r="FI31" s="152">
        <f>SUMIF('Rekapitulasi Maret'!$BA$587:$BA$768,APS!$B31,'Rekapitulasi Maret'!$BB$587:$BB$768)+SUMIF('Rekapitulasi Maret'!$BA$587:$BA$768,APS!$B31,'Rekapitulasi Maret'!$BE$587:$BE$768)</f>
        <v>0</v>
      </c>
      <c r="FJ31" s="152">
        <f>SUMIF('Rekapitulasi Maret'!$BA$587:$BA$768,APS!$B31,'Rekapitulasi Maret'!$BC$587:$BC$768)+SUMIF('Rekapitulasi Maret'!$BA$587:$BA$768,APS!$B31,'Rekapitulasi Maret'!$BF$587:$BF$768)</f>
        <v>0</v>
      </c>
      <c r="FK31" s="10"/>
      <c r="FL31" s="154">
        <f t="shared" si="209"/>
        <v>0</v>
      </c>
      <c r="FM31" s="154">
        <f t="shared" si="210"/>
        <v>0</v>
      </c>
      <c r="FN31" s="10"/>
      <c r="FO31" s="152">
        <f>SUMIF('Rekapitulasi Maret'!$BP$587:$BP$768,APS!$B31,'Rekapitulasi Maret'!$BQ$587:$BQ$768)+SUMIF('Rekapitulasi Maret'!$BP$587:$BP$768,APS!$B31,'Rekapitulasi Maret'!$BT$587:$BT$768)</f>
        <v>0</v>
      </c>
      <c r="FP31" s="152">
        <f>SUMIF('Rekapitulasi Maret'!$BP$587:$BP$768,APS!$B31,'Rekapitulasi Maret'!$BR$587:$BR$768)</f>
        <v>0</v>
      </c>
      <c r="FQ31" s="10"/>
      <c r="FR31" s="154">
        <f t="shared" si="211"/>
        <v>0</v>
      </c>
      <c r="FS31" s="154">
        <f t="shared" si="212"/>
        <v>0</v>
      </c>
      <c r="FT31" s="10"/>
      <c r="FU31" s="152">
        <f>SUMIF('Rekapitulasi Maret'!$CE$587:$CE$768,APS!$B31,'Rekapitulasi Maret'!$CI$587:$CI$768)</f>
        <v>0</v>
      </c>
      <c r="FV31" s="10"/>
      <c r="FW31" s="152">
        <f>SUMIF('Rekapitulasi Maret'!$CE$587:$CE$768,APS!$B31,'Rekapitulasi Maret'!$CJ$587:$CJ$768)</f>
        <v>0</v>
      </c>
      <c r="FX31" s="154">
        <f t="shared" si="140"/>
        <v>0</v>
      </c>
      <c r="FY31" s="154">
        <f t="shared" si="141"/>
        <v>0</v>
      </c>
      <c r="FZ31" s="10"/>
      <c r="GA31" s="152">
        <f>SUMIF('Rekapitulasi Maret'!$D$785:$D$963,APS!$B31,'Rekapitulasi Maret'!$E$785:$E$963)+SUMIF('Rekapitulasi Maret'!$D$785:$D$963,APS!$B31,'Rekapitulasi Maret'!$J$785:$J$963)</f>
        <v>0</v>
      </c>
      <c r="GB31" s="152">
        <f>SUMIF('Rekapitulasi Maret'!$D$785:$D$963,APS!$B31,'Rekapitulasi Maret'!$F$785:$F$963)</f>
        <v>0</v>
      </c>
      <c r="GC31" s="152">
        <f>SUMIF('Rekapitulasi Maret'!$D$785:$D$963,APS!$B31,'Rekapitulasi Maret'!$K$785:$K$963)</f>
        <v>0</v>
      </c>
      <c r="GD31" s="154">
        <f t="shared" si="213"/>
        <v>0</v>
      </c>
      <c r="GE31" s="154">
        <f t="shared" si="214"/>
        <v>0</v>
      </c>
      <c r="GF31" s="10"/>
      <c r="GG31" s="152">
        <f>SUMIF('Rekapitulasi Maret'!$U$785:$U$963,APS!$B31,'Rekapitulasi Maret'!$V$785:$V$963)+SUMIF('Rekapitulasi Maret'!$U$785:$U$963,APS!$B31,'Rekapitulasi Maret'!$AA$785:$AA$963)</f>
        <v>0</v>
      </c>
      <c r="GH31" s="152">
        <f>SUMIF('Rekapitulasi Maret'!$U$785:$U$963,APS!$B31,'Rekapitulasi Maret'!$W$785:$W$963)</f>
        <v>0</v>
      </c>
      <c r="GI31" s="152">
        <f>SUMIF('Rekapitulasi Maret'!$U$785:$U$963,APS!$B31,'Rekapitulasi Maret'!$AB$785:$AB$963)</f>
        <v>0</v>
      </c>
      <c r="GJ31" s="154">
        <f t="shared" si="215"/>
        <v>0</v>
      </c>
      <c r="GK31" s="154">
        <f t="shared" si="216"/>
        <v>0</v>
      </c>
      <c r="GL31" s="10"/>
      <c r="GM31" s="152">
        <f>SUMIF('Rekapitulasi Maret'!$AL$785:$AL$963,APS!$B31,'Rekapitulasi Maret'!$AM$785:$AM$963)+SUMIF('Rekapitulasi Maret'!$AL$785:$AL$963,APS!$B31,'Rekapitulasi Maret'!$AP$785:$AP$963)</f>
        <v>0</v>
      </c>
      <c r="GN31" s="152">
        <f>SUMIF('Rekapitulasi Maret'!$AL$785:$AL$963,APS!$B31,'Rekapitulasi Maret'!$AN$785:$AN$963)</f>
        <v>0</v>
      </c>
      <c r="GO31" s="152">
        <f>SUMIF('Rekapitulasi Maret'!$AL$785:$AL$963,APS!$B31,'Rekapitulasi Maret'!$AQ$785:$AQ$963)</f>
        <v>0</v>
      </c>
      <c r="GP31" s="154">
        <f t="shared" si="217"/>
        <v>0</v>
      </c>
      <c r="GQ31" s="154">
        <f t="shared" si="218"/>
        <v>0</v>
      </c>
      <c r="GR31" s="76">
        <f t="shared" si="219"/>
        <v>0</v>
      </c>
      <c r="GS31" s="76">
        <f t="shared" si="220"/>
        <v>0</v>
      </c>
      <c r="GT31" s="76">
        <f t="shared" si="221"/>
        <v>0</v>
      </c>
      <c r="GU31" s="76">
        <f t="shared" si="222"/>
        <v>0</v>
      </c>
      <c r="GV31" s="157">
        <f t="shared" si="223"/>
        <v>0</v>
      </c>
      <c r="GW31" s="157">
        <f t="shared" si="224"/>
        <v>0</v>
      </c>
      <c r="GX31" s="158">
        <f t="shared" si="225"/>
        <v>0</v>
      </c>
      <c r="GY31" s="157">
        <f t="shared" si="254"/>
        <v>160</v>
      </c>
      <c r="GZ31" s="157">
        <f t="shared" si="255"/>
        <v>640</v>
      </c>
      <c r="HA31" s="157">
        <f t="shared" si="256"/>
        <v>160</v>
      </c>
      <c r="HB31" s="157">
        <f t="shared" si="257"/>
        <v>0</v>
      </c>
      <c r="HC31" s="157">
        <f t="shared" si="258"/>
        <v>160</v>
      </c>
      <c r="HD31" s="157">
        <f t="shared" si="259"/>
        <v>0</v>
      </c>
      <c r="HE31" s="158">
        <f t="shared" si="232"/>
        <v>100</v>
      </c>
      <c r="HF31" s="21"/>
      <c r="HG31" s="49" t="s">
        <v>962</v>
      </c>
      <c r="HH31" s="88"/>
    </row>
    <row r="32" spans="1:216" ht="15.75">
      <c r="A32" s="16"/>
      <c r="B32" s="49" t="s">
        <v>395</v>
      </c>
      <c r="C32" s="16" t="s">
        <v>1</v>
      </c>
      <c r="D32" s="16" t="s">
        <v>600</v>
      </c>
      <c r="E32" s="16" t="s">
        <v>598</v>
      </c>
      <c r="F32" s="31">
        <v>160</v>
      </c>
      <c r="G32" s="17"/>
      <c r="H32" s="17"/>
      <c r="I32" s="18">
        <v>0</v>
      </c>
      <c r="J32" s="17">
        <v>0</v>
      </c>
      <c r="K32" s="19">
        <f t="shared" si="130"/>
        <v>160</v>
      </c>
      <c r="L32" s="19">
        <f t="shared" si="131"/>
        <v>160</v>
      </c>
      <c r="M32" s="23">
        <v>160</v>
      </c>
      <c r="N32" s="20">
        <f t="shared" si="132"/>
        <v>160</v>
      </c>
      <c r="O32" s="20"/>
      <c r="P32" s="75">
        <f t="shared" si="260"/>
        <v>0</v>
      </c>
      <c r="Q32" s="74">
        <f t="shared" si="133"/>
        <v>160</v>
      </c>
      <c r="R32" s="22">
        <f t="shared" si="294"/>
        <v>160</v>
      </c>
      <c r="S32" s="10"/>
      <c r="T32" s="10"/>
      <c r="U32" s="152">
        <f>SUMIF('Rekapitulasi Maret'!$D$9:$D$173,APS!$B32,'Rekapitulasi Maret'!$E$9:$E$173)</f>
        <v>0</v>
      </c>
      <c r="V32" s="152">
        <f>SUMIF('Rekapitulasi Maret'!$D$9:$D$173,APS!$B32,'Rekapitulasi Maret'!$F$9:$F$173)</f>
        <v>0</v>
      </c>
      <c r="W32" s="10"/>
      <c r="X32" s="154">
        <f t="shared" si="279"/>
        <v>0</v>
      </c>
      <c r="Y32" s="154">
        <f t="shared" si="280"/>
        <v>0</v>
      </c>
      <c r="Z32" s="10"/>
      <c r="AA32" s="152">
        <f>SUMIF('Rekapitulasi Maret'!$U$9:$U$173,APS!$B32,'Rekapitulasi Maret'!$V$9:$V$173)</f>
        <v>0</v>
      </c>
      <c r="AB32" s="152">
        <f>SUMIF('Rekapitulasi Maret'!$U$9:$U$173,APS!$B32,'Rekapitulasi Maret'!$W$9:$W$173)</f>
        <v>0</v>
      </c>
      <c r="AC32" s="152"/>
      <c r="AD32" s="154">
        <f t="shared" si="150"/>
        <v>0</v>
      </c>
      <c r="AE32" s="154">
        <f t="shared" si="151"/>
        <v>0</v>
      </c>
      <c r="AF32" s="10"/>
      <c r="AG32" s="152">
        <f>SUMIF('Rekapitulasi Maret'!$AL$9:$AL$173,APS!$B32,'Rekapitulasi Maret'!$AM$9:$AM$173)</f>
        <v>0</v>
      </c>
      <c r="AH32" s="152">
        <f>SUMIF('Rekapitulasi Maret'!$AL$9:$AL$173,APS!$B32,'Rekapitulasi Maret'!$AN$9:$AN$173)</f>
        <v>0</v>
      </c>
      <c r="AI32" s="152">
        <f>SUMIF('Rekapitulasi Maret'!$AL$9:$AL$173,APS!$B32,'Rekapitulasi Maret'!$AQ$9:$AQ$173)</f>
        <v>0</v>
      </c>
      <c r="AJ32" s="154">
        <f t="shared" si="281"/>
        <v>0</v>
      </c>
      <c r="AK32" s="154">
        <f t="shared" si="282"/>
        <v>0</v>
      </c>
      <c r="AL32" s="10"/>
      <c r="AM32" s="152">
        <f>SUMIF('Rekapitulasi Maret'!$BA$9:$BA$173,APS!$B32,'Rekapitulasi Maret'!$BB$9:$BB$173)</f>
        <v>0</v>
      </c>
      <c r="AN32" s="152">
        <f>SUMIF('Rekapitulasi Maret'!$BA$9:$BA$173,APS!$B32,'Rekapitulasi Maret'!$BC$9:$BC$173)</f>
        <v>0</v>
      </c>
      <c r="AO32" s="10"/>
      <c r="AP32" s="154">
        <f t="shared" si="263"/>
        <v>0</v>
      </c>
      <c r="AQ32" s="154">
        <f t="shared" si="264"/>
        <v>0</v>
      </c>
      <c r="AR32" s="10"/>
      <c r="AS32" s="152">
        <f>SUMIF('Rekapitulasi Maret'!$BP$9:$BP$173,APS!$B32,'Rekapitulasi Maret'!$BQ$9:$BQ$173)</f>
        <v>0</v>
      </c>
      <c r="AT32" s="152">
        <f>SUMIF('Rekapitulasi Maret'!$BP$9:$BP$173,APS!$B32,'Rekapitulasi Maret'!$BR$9:$BR$173)</f>
        <v>0</v>
      </c>
      <c r="AU32" s="10"/>
      <c r="AV32" s="154">
        <f t="shared" si="156"/>
        <v>0</v>
      </c>
      <c r="AW32" s="154">
        <f t="shared" si="157"/>
        <v>0</v>
      </c>
      <c r="AX32" s="10"/>
      <c r="AY32" s="152">
        <f>SUMIF('Rekapitulasi Maret'!$CE$9:$CE$173,APS!$B32,'Rekapitulasi Maret'!$CI$9:$CI$173)</f>
        <v>0</v>
      </c>
      <c r="AZ32" s="10"/>
      <c r="BA32" s="152">
        <f>SUMIF('Rekapitulasi Maret'!$CE$9:$CE$173,APS!$B32,'Rekapitulasi Maret'!$CJ$9:$CJ$173)</f>
        <v>0</v>
      </c>
      <c r="BB32" s="154">
        <f t="shared" si="158"/>
        <v>0</v>
      </c>
      <c r="BC32" s="154">
        <f t="shared" si="159"/>
        <v>0</v>
      </c>
      <c r="BD32" s="76">
        <f t="shared" si="265"/>
        <v>0</v>
      </c>
      <c r="BE32" s="76">
        <f t="shared" si="266"/>
        <v>0</v>
      </c>
      <c r="BF32" s="76">
        <f t="shared" si="267"/>
        <v>0</v>
      </c>
      <c r="BG32" s="76">
        <f t="shared" si="268"/>
        <v>0</v>
      </c>
      <c r="BH32" s="76">
        <f t="shared" si="269"/>
        <v>0</v>
      </c>
      <c r="BI32" s="76">
        <f t="shared" si="270"/>
        <v>0</v>
      </c>
      <c r="BJ32" s="154">
        <f t="shared" si="271"/>
        <v>0</v>
      </c>
      <c r="BK32" s="10"/>
      <c r="BL32" s="10"/>
      <c r="BM32" s="152">
        <f>SUMIF('Rekapitulasi Maret'!$D$194:$D$375,APS!$B32,'Rekapitulasi Maret'!$E$194:$E$375)+SUMIF('Rekapitulasi Maret'!$D$194:$D$375,APS!$B32,'Rekapitulasi Maret'!$J$194:$J$375)</f>
        <v>0</v>
      </c>
      <c r="BN32" s="152">
        <f>SUMIF('Rekapitulasi Maret'!$D$194:$D$375,APS!$B32,'Rekapitulasi Maret'!$F$194:$F$375)</f>
        <v>0</v>
      </c>
      <c r="BO32" s="152">
        <f>SUMIF('Rekapitulasi Maret'!$D$194:$D$375,APS!$B32,'Rekapitulasi Maret'!$K$194:$K$375)</f>
        <v>0</v>
      </c>
      <c r="BP32" s="154">
        <f t="shared" si="167"/>
        <v>0</v>
      </c>
      <c r="BQ32" s="154">
        <f t="shared" si="168"/>
        <v>0</v>
      </c>
      <c r="BR32" s="10"/>
      <c r="BS32" s="152">
        <f>SUMIF('Rekapitulasi Maret'!$U$194:$U$375,APS!$B32,'Rekapitulasi Maret'!$V$194:$V$375)+SUMIF('Rekapitulasi Maret'!$U$194:$U$375,APS!$B32,'Rekapitulasi Maret'!$AA$194:$AA$375)</f>
        <v>0</v>
      </c>
      <c r="BT32" s="152">
        <f>SUMIF('Rekapitulasi Maret'!$U$194:$U$375,APS!$B32,'Rekapitulasi Maret'!$W$194:$W$375)</f>
        <v>0</v>
      </c>
      <c r="BU32" s="152">
        <f>SUMIF('Rekapitulasi Maret'!$U$194:$U$375,APS!$B32,'Rekapitulasi Maret'!$AB$194:$AB$375)</f>
        <v>0</v>
      </c>
      <c r="BV32" s="154">
        <f t="shared" si="169"/>
        <v>0</v>
      </c>
      <c r="BW32" s="154">
        <f t="shared" si="170"/>
        <v>0</v>
      </c>
      <c r="BX32" s="10">
        <v>160</v>
      </c>
      <c r="BY32" s="152">
        <f>SUMIF('Rekapitulasi Maret'!$AL$194:$AL$375,APS!$B32,'Rekapitulasi Maret'!$AM$194:$AM$375)+SUMIF('Rekapitulasi Maret'!$AL$194:$AL$375,APS!$B32,'Rekapitulasi Maret'!$AP$194:$AP$375)</f>
        <v>0</v>
      </c>
      <c r="BZ32" s="152">
        <f>SUMIF('Rekapitulasi Maret'!$AL$194:$AL$375,APS!$B32,'Rekapitulasi Maret'!$AN$194:$AN$375)</f>
        <v>0</v>
      </c>
      <c r="CA32" s="152">
        <f>SUMIF('Rekapitulasi Maret'!$AL$194:$AL$375,APS!$B32,'Rekapitulasi Maret'!$AQ$194:$AQ$375)</f>
        <v>0</v>
      </c>
      <c r="CB32" s="154">
        <f t="shared" si="261"/>
        <v>0</v>
      </c>
      <c r="CC32" s="154">
        <f t="shared" si="262"/>
        <v>0</v>
      </c>
      <c r="CD32" s="10"/>
      <c r="CE32" s="152">
        <f>SUMIF('Rekapitulasi Maret'!$BA$194:$BA$375,APS!$B32,'Rekapitulasi Maret'!$BB$194:$BB$375)+SUMIF('Rekapitulasi Maret'!$BA$194:$BA$375,APS!$B32,'Rekapitulasi Maret'!$BE$194:$BE$375)</f>
        <v>160</v>
      </c>
      <c r="CF32" s="152">
        <f>SUMIF('Rekapitulasi Maret'!$BA$194:$BA$375,APS!$B32,'Rekapitulasi Maret'!$BC$194:$BC$375)</f>
        <v>0</v>
      </c>
      <c r="CG32" s="10"/>
      <c r="CH32" s="154">
        <f t="shared" si="173"/>
        <v>0</v>
      </c>
      <c r="CI32" s="154">
        <f t="shared" si="174"/>
        <v>0</v>
      </c>
      <c r="CJ32" s="10"/>
      <c r="CK32" s="152">
        <f>SUMIF('Rekapitulasi Maret'!$BP$194:$BP$375,APS!$B32,'Rekapitulasi Maret'!$BQ$194:$BQ$375)+SUMIF('Rekapitulasi Maret'!$BP$194:$BP$375,APS!$B32,'Rekapitulasi Maret'!$BT$194:$BT$375)</f>
        <v>0</v>
      </c>
      <c r="CL32" s="152">
        <f>SUMIF('Rekapitulasi Maret'!$BP$194:$BP$375,APS!$B32,'Rekapitulasi Maret'!$BR$194:$BR$375)</f>
        <v>0</v>
      </c>
      <c r="CM32" s="152">
        <f>SUMIF('Rekapitulasi Maret'!$BP$194:$BP$375,APS!$B32,'Rekapitulasi Maret'!$BU$194:$BU$375)</f>
        <v>0</v>
      </c>
      <c r="CN32" s="154">
        <f t="shared" si="175"/>
        <v>0</v>
      </c>
      <c r="CO32" s="154">
        <f t="shared" si="176"/>
        <v>0</v>
      </c>
      <c r="CP32" s="76">
        <f t="shared" si="272"/>
        <v>160</v>
      </c>
      <c r="CQ32" s="76">
        <f t="shared" si="273"/>
        <v>160</v>
      </c>
      <c r="CR32" s="76">
        <f t="shared" si="274"/>
        <v>0</v>
      </c>
      <c r="CS32" s="76">
        <f t="shared" si="275"/>
        <v>0</v>
      </c>
      <c r="CT32" s="76">
        <f t="shared" si="276"/>
        <v>0</v>
      </c>
      <c r="CU32" s="76">
        <f t="shared" si="277"/>
        <v>-160</v>
      </c>
      <c r="CV32" s="154">
        <f t="shared" si="278"/>
        <v>0</v>
      </c>
      <c r="CW32" s="10"/>
      <c r="CX32" s="10"/>
      <c r="CY32" s="152">
        <f>SUMIF('Rekapitulasi Maret'!$D$391:$D$568,APS!$B32,'Rekapitulasi Maret'!$E$391:$E$568)+SUMIF('Rekapitulasi Maret'!$D$391:$D$568,APS!$B32,'Rekapitulasi Maret'!$J$391:$J$568)</f>
        <v>0</v>
      </c>
      <c r="CZ32" s="152">
        <f>SUMIF('Rekapitulasi Maret'!$D$391:$D$568,APS!$B32,'Rekapitulasi Maret'!$F$391:$F$568)</f>
        <v>0</v>
      </c>
      <c r="DA32" s="152">
        <f>SUMIF('Rekapitulasi Maret'!$D$391:$D$568,APS!$B32,'Rekapitulasi Maret'!$K$391:$K$568)</f>
        <v>0</v>
      </c>
      <c r="DB32" s="154">
        <f t="shared" si="184"/>
        <v>0</v>
      </c>
      <c r="DC32" s="154">
        <f t="shared" si="185"/>
        <v>0</v>
      </c>
      <c r="DD32" s="10"/>
      <c r="DE32" s="152">
        <f>SUMIF('Rekapitulasi Maret'!$U$391:$U$568,APS!$B32,'Rekapitulasi Maret'!$V$391:$V$568)+SUMIF('Rekapitulasi Maret'!$U$391:$U$568,APS!$B32,'Rekapitulasi Maret'!$AA$391:$AA$568)</f>
        <v>160</v>
      </c>
      <c r="DF32" s="152">
        <f>SUMIF('Rekapitulasi Maret'!$U$391:$U$568,APS!$B32,'Rekapitulasi Maret'!$W$391:$W$568)</f>
        <v>85</v>
      </c>
      <c r="DG32" s="152">
        <f>SUMIF('Rekapitulasi Maret'!$U$391:$U$568,APS!$B32,'Rekapitulasi Maret'!$AB$391:$AB$568)</f>
        <v>0</v>
      </c>
      <c r="DH32" s="154">
        <f t="shared" si="285"/>
        <v>0</v>
      </c>
      <c r="DI32" s="154">
        <f t="shared" si="286"/>
        <v>53.125</v>
      </c>
      <c r="DJ32" s="10"/>
      <c r="DK32" s="152">
        <f>SUMIF('Rekapitulasi Maret'!$AL$391:$AL$568,APS!$B32,'Rekapitulasi Maret'!$AM$391:$AM$568)+SUMIF('Rekapitulasi Maret'!$AL$391:$AL$568,APS!$B32,'Rekapitulasi Maret'!$AP$391:$AP$568)</f>
        <v>55</v>
      </c>
      <c r="DL32" s="152">
        <f>SUMIF('Rekapitulasi Maret'!$AL$391:$AL$568,APS!$B32,'Rekapitulasi Maret'!$AN$391:$AN$568)</f>
        <v>0</v>
      </c>
      <c r="DM32" s="152">
        <f>SUMIF('Rekapitulasi Maret'!$AL$391:$AL$568,APS!$B32,'Rekapitulasi Maret'!$AQ$391:$AQ$568)</f>
        <v>0</v>
      </c>
      <c r="DN32" s="154">
        <f t="shared" si="188"/>
        <v>0</v>
      </c>
      <c r="DO32" s="154">
        <f t="shared" si="189"/>
        <v>0</v>
      </c>
      <c r="DP32" s="10"/>
      <c r="DQ32" s="152">
        <f>SUMIF('Rekapitulasi Maret'!$BA$391:$BA$568,APS!$B32,'Rekapitulasi Maret'!$BB$391:$BB$568)+SUMIF('Rekapitulasi Maret'!$BA$391:$BA$568,APS!$B32,'Rekapitulasi Maret'!$BE$391:$BE$568)</f>
        <v>0</v>
      </c>
      <c r="DR32" s="152">
        <f>SUMIF('Rekapitulasi Maret'!$BA$391:$BA$568,APS!$B32,'Rekapitulasi Maret'!$BC$391:$BC$568)</f>
        <v>75</v>
      </c>
      <c r="DS32" s="152">
        <f>SUMIF('Rekapitulasi Maret'!$BA$391:$BA$568,APS!$B32,'Rekapitulasi Maret'!$BF$391:$BF$568)</f>
        <v>0</v>
      </c>
      <c r="DT32" s="154">
        <f t="shared" si="295"/>
        <v>0</v>
      </c>
      <c r="DU32" s="154">
        <f t="shared" si="296"/>
        <v>0</v>
      </c>
      <c r="DV32" s="10"/>
      <c r="DW32" s="152">
        <f>SUMIF('Rekapitulasi Maret'!$BP$391:$BP$568,APS!$B32,'Rekapitulasi Maret'!$BQ$391:$BQ$568)+SUMIF('Rekapitulasi Maret'!$BP$391:$BP$568,APS!$B32,'Rekapitulasi Maret'!$BT$391:$BT$568)</f>
        <v>0</v>
      </c>
      <c r="DX32" s="152">
        <f>SUMIF('Rekapitulasi Maret'!$BP$391:$BP$568,APS!$B32,'Rekapitulasi Maret'!$BR$391:$BR$568)</f>
        <v>0</v>
      </c>
      <c r="DY32" s="152">
        <f>SUMIF('Rekapitulasi Maret'!$BP$391:$BP$568,APS!$B32,'Rekapitulasi Maret'!$BU$391:$BU$568)</f>
        <v>0</v>
      </c>
      <c r="DZ32" s="154">
        <f t="shared" si="297"/>
        <v>0</v>
      </c>
      <c r="EA32" s="154">
        <f t="shared" si="298"/>
        <v>0</v>
      </c>
      <c r="EB32" s="10"/>
      <c r="EC32" s="152">
        <f>SUMIF('Rekapitulasi Maret'!$CE$391:$CE$568,APS!$B32,'Rekapitulasi Maret'!$CF$391:$CF$568)+SUMIF('Rekapitulasi Maret'!$CE$391:$CE$568,APS!$B32,'Rekapitulasi Maret'!$CI$391:$CI$568)</f>
        <v>0</v>
      </c>
      <c r="ED32" s="152">
        <f>SUMIF('Rekapitulasi Maret'!$CE$391:$CE$568,APS!$B32,'Rekapitulasi Maret'!$CG$391:$CG$568)</f>
        <v>0</v>
      </c>
      <c r="EE32" s="152">
        <f>SUMIF('Rekapitulasi Maret'!$CE$391:$CE$568,APS!$B32,'Rekapitulasi Maret'!$CJ$391:$CJ$568)</f>
        <v>0</v>
      </c>
      <c r="EF32" s="154">
        <f t="shared" si="194"/>
        <v>0</v>
      </c>
      <c r="EG32" s="154">
        <f t="shared" si="195"/>
        <v>0</v>
      </c>
      <c r="EH32" s="76">
        <f t="shared" si="287"/>
        <v>0</v>
      </c>
      <c r="EI32" s="76">
        <f t="shared" si="288"/>
        <v>215</v>
      </c>
      <c r="EJ32" s="76">
        <f t="shared" si="289"/>
        <v>160</v>
      </c>
      <c r="EK32" s="76">
        <f t="shared" si="290"/>
        <v>0</v>
      </c>
      <c r="EL32" s="76">
        <f t="shared" si="291"/>
        <v>160</v>
      </c>
      <c r="EM32" s="76">
        <f t="shared" si="292"/>
        <v>160</v>
      </c>
      <c r="EN32" s="154">
        <f t="shared" si="293"/>
        <v>0</v>
      </c>
      <c r="EO32" s="10">
        <v>160</v>
      </c>
      <c r="EP32" s="10"/>
      <c r="EQ32" s="152">
        <f>SUMIF('Rekapitulasi Maret'!$D$587:$D$768,APS!$B32,'Rekapitulasi Maret'!$E$587:$E$768)+SUMIF('Rekapitulasi Maret'!$D$587:$D$768,APS!$B32,'Rekapitulasi Maret'!$G$587:$G$768)</f>
        <v>0</v>
      </c>
      <c r="ER32" s="152">
        <f>SUMIF('Rekapitulasi Maret'!$D$587:$D$768,APS!$B32,'Rekapitulasi Maret'!$F$587:$F$768)+SUMIF('Rekapitulasi Maret'!$D$587:$D$768,APS!$B32,'Rekapitulasi Maret'!$H$587:$H$768)</f>
        <v>0</v>
      </c>
      <c r="ES32" s="10"/>
      <c r="ET32" s="154">
        <f t="shared" si="203"/>
        <v>0</v>
      </c>
      <c r="EU32" s="154">
        <f t="shared" si="204"/>
        <v>0</v>
      </c>
      <c r="EV32" s="10"/>
      <c r="EW32" s="152">
        <f>SUMIF('Rekapitulasi Maret'!$U$587:$U$768,APS!$B32,'Rekapitulasi Maret'!$V$587:$V$768)+SUMIF('Rekapitulasi Maret'!$U$587:$U$768,APS!$B32,'Rekapitulasi Maret'!$X$587:$X$768)</f>
        <v>0</v>
      </c>
      <c r="EX32" s="152">
        <f>SUMIF('Rekapitulasi Maret'!$U$587:$U$768,APS!$B32,'Rekapitulasi Maret'!$W$587:$W$768)+SUMIF('Rekapitulasi Maret'!$U$587:$U$768,APS!$B32,'Rekapitulasi Maret'!$Y$587:$Y$768)</f>
        <v>0</v>
      </c>
      <c r="EY32" s="10"/>
      <c r="EZ32" s="154">
        <f t="shared" si="205"/>
        <v>0</v>
      </c>
      <c r="FA32" s="154">
        <f t="shared" si="206"/>
        <v>0</v>
      </c>
      <c r="FB32" s="10"/>
      <c r="FC32" s="152">
        <f>SUMIF('Rekapitulasi Maret'!$AL$587:$AL$768,APS!$B32,'Rekapitulasi Maret'!$AM$587:$AM$768)+SUMIF('Rekapitulasi Maret'!$AL$587:$AL$768,APS!$B32,'Rekapitulasi Maret'!$AP$587:$AP$768)</f>
        <v>0</v>
      </c>
      <c r="FD32" s="152">
        <f>SUMIF('Rekapitulasi Maret'!$AL$587:$AL$768,APS!$B32,'Rekapitulasi Maret'!$AN$587:$AN$768)</f>
        <v>0</v>
      </c>
      <c r="FE32" s="10"/>
      <c r="FF32" s="154">
        <f t="shared" si="207"/>
        <v>0</v>
      </c>
      <c r="FG32" s="154">
        <f t="shared" si="208"/>
        <v>0</v>
      </c>
      <c r="FH32" s="10"/>
      <c r="FI32" s="152">
        <f>SUMIF('Rekapitulasi Maret'!$BA$587:$BA$768,APS!$B32,'Rekapitulasi Maret'!$BB$587:$BB$768)+SUMIF('Rekapitulasi Maret'!$BA$587:$BA$768,APS!$B32,'Rekapitulasi Maret'!$BE$587:$BE$768)</f>
        <v>0</v>
      </c>
      <c r="FJ32" s="152">
        <f>SUMIF('Rekapitulasi Maret'!$BA$587:$BA$768,APS!$B32,'Rekapitulasi Maret'!$BC$587:$BC$768)+SUMIF('Rekapitulasi Maret'!$BA$587:$BA$768,APS!$B32,'Rekapitulasi Maret'!$BF$587:$BF$768)</f>
        <v>0</v>
      </c>
      <c r="FK32" s="10"/>
      <c r="FL32" s="154">
        <f t="shared" si="209"/>
        <v>0</v>
      </c>
      <c r="FM32" s="154">
        <f t="shared" si="210"/>
        <v>0</v>
      </c>
      <c r="FN32" s="10"/>
      <c r="FO32" s="152">
        <f>SUMIF('Rekapitulasi Maret'!$BP$587:$BP$768,APS!$B32,'Rekapitulasi Maret'!$BQ$587:$BQ$768)+SUMIF('Rekapitulasi Maret'!$BP$587:$BP$768,APS!$B32,'Rekapitulasi Maret'!$BT$587:$BT$768)</f>
        <v>0</v>
      </c>
      <c r="FP32" s="152">
        <f>SUMIF('Rekapitulasi Maret'!$BP$587:$BP$768,APS!$B32,'Rekapitulasi Maret'!$BR$587:$BR$768)</f>
        <v>0</v>
      </c>
      <c r="FQ32" s="10"/>
      <c r="FR32" s="154">
        <f t="shared" si="211"/>
        <v>0</v>
      </c>
      <c r="FS32" s="154">
        <f t="shared" si="212"/>
        <v>0</v>
      </c>
      <c r="FT32" s="10"/>
      <c r="FU32" s="152">
        <f>SUMIF('Rekapitulasi Maret'!$CE$587:$CE$768,APS!$B32,'Rekapitulasi Maret'!$CI$587:$CI$768)</f>
        <v>0</v>
      </c>
      <c r="FV32" s="10"/>
      <c r="FW32" s="152">
        <f>SUMIF('Rekapitulasi Maret'!$CE$587:$CE$768,APS!$B32,'Rekapitulasi Maret'!$CJ$587:$CJ$768)</f>
        <v>0</v>
      </c>
      <c r="FX32" s="154">
        <f t="shared" si="140"/>
        <v>0</v>
      </c>
      <c r="FY32" s="154">
        <f t="shared" si="141"/>
        <v>0</v>
      </c>
      <c r="FZ32" s="10"/>
      <c r="GA32" s="152">
        <f>SUMIF('Rekapitulasi Maret'!$D$785:$D$963,APS!$B32,'Rekapitulasi Maret'!$E$785:$E$963)+SUMIF('Rekapitulasi Maret'!$D$785:$D$963,APS!$B32,'Rekapitulasi Maret'!$J$785:$J$963)</f>
        <v>0</v>
      </c>
      <c r="GB32" s="152">
        <f>SUMIF('Rekapitulasi Maret'!$D$785:$D$963,APS!$B32,'Rekapitulasi Maret'!$F$785:$F$963)</f>
        <v>0</v>
      </c>
      <c r="GC32" s="152">
        <f>SUMIF('Rekapitulasi Maret'!$D$785:$D$963,APS!$B32,'Rekapitulasi Maret'!$K$785:$K$963)</f>
        <v>0</v>
      </c>
      <c r="GD32" s="154">
        <f t="shared" si="213"/>
        <v>0</v>
      </c>
      <c r="GE32" s="154">
        <f t="shared" si="214"/>
        <v>0</v>
      </c>
      <c r="GF32" s="10"/>
      <c r="GG32" s="152">
        <f>SUMIF('Rekapitulasi Maret'!$U$785:$U$963,APS!$B32,'Rekapitulasi Maret'!$V$785:$V$963)+SUMIF('Rekapitulasi Maret'!$U$785:$U$963,APS!$B32,'Rekapitulasi Maret'!$AA$785:$AA$963)</f>
        <v>0</v>
      </c>
      <c r="GH32" s="152">
        <f>SUMIF('Rekapitulasi Maret'!$U$785:$U$963,APS!$B32,'Rekapitulasi Maret'!$W$785:$W$963)</f>
        <v>0</v>
      </c>
      <c r="GI32" s="152">
        <f>SUMIF('Rekapitulasi Maret'!$U$785:$U$963,APS!$B32,'Rekapitulasi Maret'!$AB$785:$AB$963)</f>
        <v>0</v>
      </c>
      <c r="GJ32" s="154">
        <f t="shared" si="215"/>
        <v>0</v>
      </c>
      <c r="GK32" s="154">
        <f t="shared" si="216"/>
        <v>0</v>
      </c>
      <c r="GL32" s="10"/>
      <c r="GM32" s="152">
        <f>SUMIF('Rekapitulasi Maret'!$AL$785:$AL$963,APS!$B32,'Rekapitulasi Maret'!$AM$785:$AM$963)+SUMIF('Rekapitulasi Maret'!$AL$785:$AL$963,APS!$B32,'Rekapitulasi Maret'!$AP$785:$AP$963)</f>
        <v>0</v>
      </c>
      <c r="GN32" s="152">
        <f>SUMIF('Rekapitulasi Maret'!$AL$785:$AL$963,APS!$B32,'Rekapitulasi Maret'!$AN$785:$AN$963)</f>
        <v>0</v>
      </c>
      <c r="GO32" s="152">
        <f>SUMIF('Rekapitulasi Maret'!$AL$785:$AL$963,APS!$B32,'Rekapitulasi Maret'!$AQ$785:$AQ$963)</f>
        <v>0</v>
      </c>
      <c r="GP32" s="154">
        <f t="shared" si="217"/>
        <v>0</v>
      </c>
      <c r="GQ32" s="154">
        <f t="shared" si="218"/>
        <v>0</v>
      </c>
      <c r="GR32" s="76">
        <f t="shared" si="219"/>
        <v>0</v>
      </c>
      <c r="GS32" s="76">
        <f t="shared" si="220"/>
        <v>0</v>
      </c>
      <c r="GT32" s="76">
        <f t="shared" si="221"/>
        <v>0</v>
      </c>
      <c r="GU32" s="76">
        <f t="shared" si="222"/>
        <v>0</v>
      </c>
      <c r="GV32" s="157">
        <f t="shared" si="223"/>
        <v>0</v>
      </c>
      <c r="GW32" s="157">
        <f t="shared" si="224"/>
        <v>0</v>
      </c>
      <c r="GX32" s="158">
        <f t="shared" si="225"/>
        <v>0</v>
      </c>
      <c r="GY32" s="157">
        <f t="shared" si="254"/>
        <v>160</v>
      </c>
      <c r="GZ32" s="157">
        <f t="shared" si="255"/>
        <v>375</v>
      </c>
      <c r="HA32" s="157">
        <f t="shared" si="256"/>
        <v>160</v>
      </c>
      <c r="HB32" s="157">
        <f t="shared" si="257"/>
        <v>0</v>
      </c>
      <c r="HC32" s="157">
        <f t="shared" si="258"/>
        <v>160</v>
      </c>
      <c r="HD32" s="157">
        <f t="shared" si="259"/>
        <v>0</v>
      </c>
      <c r="HE32" s="158">
        <f t="shared" si="232"/>
        <v>100</v>
      </c>
      <c r="HF32" s="21"/>
      <c r="HG32" s="49" t="s">
        <v>962</v>
      </c>
      <c r="HH32" s="88"/>
    </row>
    <row r="33" spans="1:216" ht="15.75">
      <c r="A33" s="16"/>
      <c r="B33" s="49" t="s">
        <v>394</v>
      </c>
      <c r="C33" s="16" t="s">
        <v>1</v>
      </c>
      <c r="D33" s="16" t="s">
        <v>600</v>
      </c>
      <c r="E33" s="16" t="s">
        <v>598</v>
      </c>
      <c r="F33" s="31">
        <v>160</v>
      </c>
      <c r="G33" s="17"/>
      <c r="H33" s="17"/>
      <c r="I33" s="18">
        <v>0</v>
      </c>
      <c r="J33" s="17">
        <v>0</v>
      </c>
      <c r="K33" s="19">
        <f t="shared" si="130"/>
        <v>160</v>
      </c>
      <c r="L33" s="19">
        <f t="shared" si="131"/>
        <v>160</v>
      </c>
      <c r="M33" s="23">
        <v>160</v>
      </c>
      <c r="N33" s="20">
        <f t="shared" si="132"/>
        <v>160</v>
      </c>
      <c r="O33" s="20"/>
      <c r="P33" s="75">
        <f t="shared" si="260"/>
        <v>0</v>
      </c>
      <c r="Q33" s="74">
        <f t="shared" si="133"/>
        <v>160</v>
      </c>
      <c r="R33" s="22">
        <f t="shared" si="294"/>
        <v>160</v>
      </c>
      <c r="S33" s="10"/>
      <c r="T33" s="10"/>
      <c r="U33" s="152">
        <f>SUMIF('Rekapitulasi Maret'!$D$9:$D$173,APS!$B33,'Rekapitulasi Maret'!$E$9:$E$173)</f>
        <v>0</v>
      </c>
      <c r="V33" s="152">
        <f>SUMIF('Rekapitulasi Maret'!$D$9:$D$173,APS!$B33,'Rekapitulasi Maret'!$F$9:$F$173)</f>
        <v>0</v>
      </c>
      <c r="W33" s="10"/>
      <c r="X33" s="154">
        <f t="shared" si="279"/>
        <v>0</v>
      </c>
      <c r="Y33" s="154">
        <f t="shared" si="280"/>
        <v>0</v>
      </c>
      <c r="Z33" s="10"/>
      <c r="AA33" s="152">
        <f>SUMIF('Rekapitulasi Maret'!$U$9:$U$173,APS!$B33,'Rekapitulasi Maret'!$V$9:$V$173)</f>
        <v>0</v>
      </c>
      <c r="AB33" s="152">
        <f>SUMIF('Rekapitulasi Maret'!$U$9:$U$173,APS!$B33,'Rekapitulasi Maret'!$W$9:$W$173)</f>
        <v>0</v>
      </c>
      <c r="AC33" s="152"/>
      <c r="AD33" s="154">
        <f t="shared" si="150"/>
        <v>0</v>
      </c>
      <c r="AE33" s="154">
        <f t="shared" si="151"/>
        <v>0</v>
      </c>
      <c r="AF33" s="10"/>
      <c r="AG33" s="152">
        <f>SUMIF('Rekapitulasi Maret'!$AL$9:$AL$173,APS!$B33,'Rekapitulasi Maret'!$AM$9:$AM$173)</f>
        <v>0</v>
      </c>
      <c r="AH33" s="152">
        <f>SUMIF('Rekapitulasi Maret'!$AL$9:$AL$173,APS!$B33,'Rekapitulasi Maret'!$AN$9:$AN$173)</f>
        <v>0</v>
      </c>
      <c r="AI33" s="152">
        <f>SUMIF('Rekapitulasi Maret'!$AL$9:$AL$173,APS!$B33,'Rekapitulasi Maret'!$AQ$9:$AQ$173)</f>
        <v>0</v>
      </c>
      <c r="AJ33" s="154">
        <f t="shared" si="281"/>
        <v>0</v>
      </c>
      <c r="AK33" s="154">
        <f t="shared" si="282"/>
        <v>0</v>
      </c>
      <c r="AL33" s="10"/>
      <c r="AM33" s="152">
        <f>SUMIF('Rekapitulasi Maret'!$BA$9:$BA$173,APS!$B33,'Rekapitulasi Maret'!$BB$9:$BB$173)</f>
        <v>0</v>
      </c>
      <c r="AN33" s="152">
        <f>SUMIF('Rekapitulasi Maret'!$BA$9:$BA$173,APS!$B33,'Rekapitulasi Maret'!$BC$9:$BC$173)</f>
        <v>0</v>
      </c>
      <c r="AO33" s="10"/>
      <c r="AP33" s="154">
        <f t="shared" si="263"/>
        <v>0</v>
      </c>
      <c r="AQ33" s="154">
        <f t="shared" si="264"/>
        <v>0</v>
      </c>
      <c r="AR33" s="10"/>
      <c r="AS33" s="152">
        <f>SUMIF('Rekapitulasi Maret'!$BP$9:$BP$173,APS!$B33,'Rekapitulasi Maret'!$BQ$9:$BQ$173)</f>
        <v>0</v>
      </c>
      <c r="AT33" s="152">
        <f>SUMIF('Rekapitulasi Maret'!$BP$9:$BP$173,APS!$B33,'Rekapitulasi Maret'!$BR$9:$BR$173)</f>
        <v>0</v>
      </c>
      <c r="AU33" s="10"/>
      <c r="AV33" s="154">
        <f t="shared" si="156"/>
        <v>0</v>
      </c>
      <c r="AW33" s="154">
        <f t="shared" si="157"/>
        <v>0</v>
      </c>
      <c r="AX33" s="10"/>
      <c r="AY33" s="152">
        <f>SUMIF('Rekapitulasi Maret'!$CE$9:$CE$173,APS!$B33,'Rekapitulasi Maret'!$CI$9:$CI$173)</f>
        <v>0</v>
      </c>
      <c r="AZ33" s="10"/>
      <c r="BA33" s="152">
        <f>SUMIF('Rekapitulasi Maret'!$CE$9:$CE$173,APS!$B33,'Rekapitulasi Maret'!$CJ$9:$CJ$173)</f>
        <v>0</v>
      </c>
      <c r="BB33" s="154">
        <f t="shared" si="158"/>
        <v>0</v>
      </c>
      <c r="BC33" s="154">
        <f t="shared" si="159"/>
        <v>0</v>
      </c>
      <c r="BD33" s="76">
        <f t="shared" si="265"/>
        <v>0</v>
      </c>
      <c r="BE33" s="76">
        <f t="shared" si="266"/>
        <v>0</v>
      </c>
      <c r="BF33" s="76">
        <f t="shared" si="267"/>
        <v>0</v>
      </c>
      <c r="BG33" s="76">
        <f t="shared" si="268"/>
        <v>0</v>
      </c>
      <c r="BH33" s="76">
        <f t="shared" si="269"/>
        <v>0</v>
      </c>
      <c r="BI33" s="76">
        <f t="shared" si="270"/>
        <v>0</v>
      </c>
      <c r="BJ33" s="154">
        <f t="shared" si="271"/>
        <v>0</v>
      </c>
      <c r="BK33" s="10"/>
      <c r="BL33" s="10">
        <v>160</v>
      </c>
      <c r="BM33" s="152">
        <f>SUMIF('Rekapitulasi Maret'!$D$194:$D$375,APS!$B33,'Rekapitulasi Maret'!$E$194:$E$375)+SUMIF('Rekapitulasi Maret'!$D$194:$D$375,APS!$B33,'Rekapitulasi Maret'!$J$194:$J$375)</f>
        <v>0</v>
      </c>
      <c r="BN33" s="152">
        <f>SUMIF('Rekapitulasi Maret'!$D$194:$D$375,APS!$B33,'Rekapitulasi Maret'!$F$194:$F$375)</f>
        <v>0</v>
      </c>
      <c r="BO33" s="152">
        <f>SUMIF('Rekapitulasi Maret'!$D$194:$D$375,APS!$B33,'Rekapitulasi Maret'!$K$194:$K$375)</f>
        <v>0</v>
      </c>
      <c r="BP33" s="154">
        <f t="shared" si="167"/>
        <v>0</v>
      </c>
      <c r="BQ33" s="154">
        <f t="shared" si="168"/>
        <v>0</v>
      </c>
      <c r="BR33" s="10"/>
      <c r="BS33" s="152">
        <f>SUMIF('Rekapitulasi Maret'!$U$194:$U$375,APS!$B33,'Rekapitulasi Maret'!$V$194:$V$375)+SUMIF('Rekapitulasi Maret'!$U$194:$U$375,APS!$B33,'Rekapitulasi Maret'!$AA$194:$AA$375)</f>
        <v>0</v>
      </c>
      <c r="BT33" s="152">
        <f>SUMIF('Rekapitulasi Maret'!$U$194:$U$375,APS!$B33,'Rekapitulasi Maret'!$W$194:$W$375)</f>
        <v>0</v>
      </c>
      <c r="BU33" s="152">
        <f>SUMIF('Rekapitulasi Maret'!$U$194:$U$375,APS!$B33,'Rekapitulasi Maret'!$AB$194:$AB$375)</f>
        <v>0</v>
      </c>
      <c r="BV33" s="154">
        <f t="shared" si="169"/>
        <v>0</v>
      </c>
      <c r="BW33" s="154">
        <f t="shared" si="170"/>
        <v>0</v>
      </c>
      <c r="BX33" s="10"/>
      <c r="BY33" s="152">
        <f>SUMIF('Rekapitulasi Maret'!$AL$194:$AL$375,APS!$B33,'Rekapitulasi Maret'!$AM$194:$AM$375)+SUMIF('Rekapitulasi Maret'!$AL$194:$AL$375,APS!$B33,'Rekapitulasi Maret'!$AP$194:$AP$375)</f>
        <v>0</v>
      </c>
      <c r="BZ33" s="152">
        <f>SUMIF('Rekapitulasi Maret'!$AL$194:$AL$375,APS!$B33,'Rekapitulasi Maret'!$AN$194:$AN$375)</f>
        <v>0</v>
      </c>
      <c r="CA33" s="152">
        <f>SUMIF('Rekapitulasi Maret'!$AL$194:$AL$375,APS!$B33,'Rekapitulasi Maret'!$AQ$194:$AQ$375)</f>
        <v>0</v>
      </c>
      <c r="CB33" s="154">
        <f t="shared" si="261"/>
        <v>0</v>
      </c>
      <c r="CC33" s="154">
        <f t="shared" si="262"/>
        <v>0</v>
      </c>
      <c r="CD33" s="10"/>
      <c r="CE33" s="152">
        <f>SUMIF('Rekapitulasi Maret'!$BA$194:$BA$375,APS!$B33,'Rekapitulasi Maret'!$BB$194:$BB$375)+SUMIF('Rekapitulasi Maret'!$BA$194:$BA$375,APS!$B33,'Rekapitulasi Maret'!$BE$194:$BE$375)</f>
        <v>0</v>
      </c>
      <c r="CF33" s="152">
        <f>SUMIF('Rekapitulasi Maret'!$BA$194:$BA$375,APS!$B33,'Rekapitulasi Maret'!$BC$194:$BC$375)</f>
        <v>0</v>
      </c>
      <c r="CG33" s="10"/>
      <c r="CH33" s="154">
        <f t="shared" si="173"/>
        <v>0</v>
      </c>
      <c r="CI33" s="154">
        <f t="shared" si="174"/>
        <v>0</v>
      </c>
      <c r="CJ33" s="10"/>
      <c r="CK33" s="152">
        <f>SUMIF('Rekapitulasi Maret'!$BP$194:$BP$375,APS!$B33,'Rekapitulasi Maret'!$BQ$194:$BQ$375)+SUMIF('Rekapitulasi Maret'!$BP$194:$BP$375,APS!$B33,'Rekapitulasi Maret'!$BT$194:$BT$375)</f>
        <v>0</v>
      </c>
      <c r="CL33" s="152">
        <f>SUMIF('Rekapitulasi Maret'!$BP$194:$BP$375,APS!$B33,'Rekapitulasi Maret'!$BR$194:$BR$375)</f>
        <v>0</v>
      </c>
      <c r="CM33" s="152">
        <f>SUMIF('Rekapitulasi Maret'!$BP$194:$BP$375,APS!$B33,'Rekapitulasi Maret'!$BU$194:$BU$375)</f>
        <v>0</v>
      </c>
      <c r="CN33" s="154">
        <f t="shared" si="175"/>
        <v>0</v>
      </c>
      <c r="CO33" s="154">
        <f t="shared" si="176"/>
        <v>0</v>
      </c>
      <c r="CP33" s="76">
        <f t="shared" si="272"/>
        <v>160</v>
      </c>
      <c r="CQ33" s="76">
        <f t="shared" si="273"/>
        <v>0</v>
      </c>
      <c r="CR33" s="76">
        <f t="shared" si="274"/>
        <v>0</v>
      </c>
      <c r="CS33" s="76">
        <f t="shared" si="275"/>
        <v>0</v>
      </c>
      <c r="CT33" s="76">
        <f t="shared" si="276"/>
        <v>0</v>
      </c>
      <c r="CU33" s="76">
        <f t="shared" si="277"/>
        <v>-160</v>
      </c>
      <c r="CV33" s="154">
        <f t="shared" si="278"/>
        <v>0</v>
      </c>
      <c r="CW33" s="10"/>
      <c r="CX33" s="10"/>
      <c r="CY33" s="152">
        <f>SUMIF('Rekapitulasi Maret'!$D$391:$D$568,APS!$B33,'Rekapitulasi Maret'!$E$391:$E$568)+SUMIF('Rekapitulasi Maret'!$D$391:$D$568,APS!$B33,'Rekapitulasi Maret'!$J$391:$J$568)</f>
        <v>0</v>
      </c>
      <c r="CZ33" s="152">
        <f>SUMIF('Rekapitulasi Maret'!$D$391:$D$568,APS!$B33,'Rekapitulasi Maret'!$F$391:$F$568)</f>
        <v>110</v>
      </c>
      <c r="DA33" s="152">
        <f>SUMIF('Rekapitulasi Maret'!$D$391:$D$568,APS!$B33,'Rekapitulasi Maret'!$K$391:$K$568)</f>
        <v>0</v>
      </c>
      <c r="DB33" s="154">
        <f t="shared" si="184"/>
        <v>0</v>
      </c>
      <c r="DC33" s="154">
        <f t="shared" si="185"/>
        <v>0</v>
      </c>
      <c r="DD33" s="10"/>
      <c r="DE33" s="152">
        <f>SUMIF('Rekapitulasi Maret'!$U$391:$U$568,APS!$B33,'Rekapitulasi Maret'!$V$391:$V$568)+SUMIF('Rekapitulasi Maret'!$U$391:$U$568,APS!$B33,'Rekapitulasi Maret'!$AA$391:$AA$568)</f>
        <v>0</v>
      </c>
      <c r="DF33" s="152">
        <f>SUMIF('Rekapitulasi Maret'!$U$391:$U$568,APS!$B33,'Rekapitulasi Maret'!$W$391:$W$568)</f>
        <v>50</v>
      </c>
      <c r="DG33" s="152">
        <f>SUMIF('Rekapitulasi Maret'!$U$391:$U$568,APS!$B33,'Rekapitulasi Maret'!$AB$391:$AB$568)</f>
        <v>0</v>
      </c>
      <c r="DH33" s="154">
        <f t="shared" si="285"/>
        <v>0</v>
      </c>
      <c r="DI33" s="154">
        <f t="shared" si="286"/>
        <v>0</v>
      </c>
      <c r="DJ33" s="10"/>
      <c r="DK33" s="152">
        <f>SUMIF('Rekapitulasi Maret'!$AL$391:$AL$568,APS!$B33,'Rekapitulasi Maret'!$AM$391:$AM$568)+SUMIF('Rekapitulasi Maret'!$AL$391:$AL$568,APS!$B33,'Rekapitulasi Maret'!$AP$391:$AP$568)</f>
        <v>0</v>
      </c>
      <c r="DL33" s="152">
        <f>SUMIF('Rekapitulasi Maret'!$AL$391:$AL$568,APS!$B33,'Rekapitulasi Maret'!$AN$391:$AN$568)</f>
        <v>0</v>
      </c>
      <c r="DM33" s="152">
        <f>SUMIF('Rekapitulasi Maret'!$AL$391:$AL$568,APS!$B33,'Rekapitulasi Maret'!$AQ$391:$AQ$568)</f>
        <v>0</v>
      </c>
      <c r="DN33" s="154">
        <f t="shared" si="188"/>
        <v>0</v>
      </c>
      <c r="DO33" s="154">
        <f t="shared" si="189"/>
        <v>0</v>
      </c>
      <c r="DP33" s="10"/>
      <c r="DQ33" s="152">
        <f>SUMIF('Rekapitulasi Maret'!$BA$391:$BA$568,APS!$B33,'Rekapitulasi Maret'!$BB$391:$BB$568)+SUMIF('Rekapitulasi Maret'!$BA$391:$BA$568,APS!$B33,'Rekapitulasi Maret'!$BE$391:$BE$568)</f>
        <v>0</v>
      </c>
      <c r="DR33" s="152">
        <f>SUMIF('Rekapitulasi Maret'!$BA$391:$BA$568,APS!$B33,'Rekapitulasi Maret'!$BC$391:$BC$568)</f>
        <v>0</v>
      </c>
      <c r="DS33" s="152">
        <f>SUMIF('Rekapitulasi Maret'!$BA$391:$BA$568,APS!$B33,'Rekapitulasi Maret'!$BF$391:$BF$568)</f>
        <v>0</v>
      </c>
      <c r="DT33" s="154">
        <f t="shared" si="295"/>
        <v>0</v>
      </c>
      <c r="DU33" s="154">
        <f t="shared" si="296"/>
        <v>0</v>
      </c>
      <c r="DV33" s="10"/>
      <c r="DW33" s="152">
        <f>SUMIF('Rekapitulasi Maret'!$BP$391:$BP$568,APS!$B33,'Rekapitulasi Maret'!$BQ$391:$BQ$568)+SUMIF('Rekapitulasi Maret'!$BP$391:$BP$568,APS!$B33,'Rekapitulasi Maret'!$BT$391:$BT$568)</f>
        <v>0</v>
      </c>
      <c r="DX33" s="152">
        <f>SUMIF('Rekapitulasi Maret'!$BP$391:$BP$568,APS!$B33,'Rekapitulasi Maret'!$BR$391:$BR$568)</f>
        <v>0</v>
      </c>
      <c r="DY33" s="152">
        <f>SUMIF('Rekapitulasi Maret'!$BP$391:$BP$568,APS!$B33,'Rekapitulasi Maret'!$BU$391:$BU$568)</f>
        <v>0</v>
      </c>
      <c r="DZ33" s="154">
        <f t="shared" si="297"/>
        <v>0</v>
      </c>
      <c r="EA33" s="154">
        <f t="shared" si="298"/>
        <v>0</v>
      </c>
      <c r="EB33" s="10"/>
      <c r="EC33" s="152">
        <f>SUMIF('Rekapitulasi Maret'!$CE$391:$CE$568,APS!$B33,'Rekapitulasi Maret'!$CF$391:$CF$568)+SUMIF('Rekapitulasi Maret'!$CE$391:$CE$568,APS!$B33,'Rekapitulasi Maret'!$CI$391:$CI$568)</f>
        <v>0</v>
      </c>
      <c r="ED33" s="152">
        <f>SUMIF('Rekapitulasi Maret'!$CE$391:$CE$568,APS!$B33,'Rekapitulasi Maret'!$CG$391:$CG$568)</f>
        <v>0</v>
      </c>
      <c r="EE33" s="152">
        <f>SUMIF('Rekapitulasi Maret'!$CE$391:$CE$568,APS!$B33,'Rekapitulasi Maret'!$CJ$391:$CJ$568)</f>
        <v>0</v>
      </c>
      <c r="EF33" s="154">
        <f t="shared" si="194"/>
        <v>0</v>
      </c>
      <c r="EG33" s="154">
        <f t="shared" si="195"/>
        <v>0</v>
      </c>
      <c r="EH33" s="76">
        <f t="shared" si="287"/>
        <v>0</v>
      </c>
      <c r="EI33" s="76">
        <f t="shared" si="288"/>
        <v>0</v>
      </c>
      <c r="EJ33" s="76">
        <f t="shared" si="289"/>
        <v>160</v>
      </c>
      <c r="EK33" s="76">
        <f t="shared" si="290"/>
        <v>0</v>
      </c>
      <c r="EL33" s="76">
        <f t="shared" si="291"/>
        <v>160</v>
      </c>
      <c r="EM33" s="76">
        <f t="shared" si="292"/>
        <v>160</v>
      </c>
      <c r="EN33" s="154">
        <f t="shared" si="293"/>
        <v>0</v>
      </c>
      <c r="EO33" s="10">
        <v>160</v>
      </c>
      <c r="EP33" s="10"/>
      <c r="EQ33" s="152">
        <f>SUMIF('Rekapitulasi Maret'!$D$587:$D$768,APS!$B33,'Rekapitulasi Maret'!$E$587:$E$768)+SUMIF('Rekapitulasi Maret'!$D$587:$D$768,APS!$B33,'Rekapitulasi Maret'!$G$587:$G$768)</f>
        <v>0</v>
      </c>
      <c r="ER33" s="152">
        <f>SUMIF('Rekapitulasi Maret'!$D$587:$D$768,APS!$B33,'Rekapitulasi Maret'!$F$587:$F$768)+SUMIF('Rekapitulasi Maret'!$D$587:$D$768,APS!$B33,'Rekapitulasi Maret'!$H$587:$H$768)</f>
        <v>0</v>
      </c>
      <c r="ES33" s="10"/>
      <c r="ET33" s="154">
        <f t="shared" si="203"/>
        <v>0</v>
      </c>
      <c r="EU33" s="154">
        <f t="shared" si="204"/>
        <v>0</v>
      </c>
      <c r="EV33" s="10"/>
      <c r="EW33" s="152">
        <f>SUMIF('Rekapitulasi Maret'!$U$587:$U$768,APS!$B33,'Rekapitulasi Maret'!$V$587:$V$768)+SUMIF('Rekapitulasi Maret'!$U$587:$U$768,APS!$B33,'Rekapitulasi Maret'!$X$587:$X$768)</f>
        <v>0</v>
      </c>
      <c r="EX33" s="152">
        <f>SUMIF('Rekapitulasi Maret'!$U$587:$U$768,APS!$B33,'Rekapitulasi Maret'!$W$587:$W$768)+SUMIF('Rekapitulasi Maret'!$U$587:$U$768,APS!$B33,'Rekapitulasi Maret'!$Y$587:$Y$768)</f>
        <v>0</v>
      </c>
      <c r="EY33" s="10"/>
      <c r="EZ33" s="154">
        <f t="shared" si="205"/>
        <v>0</v>
      </c>
      <c r="FA33" s="154">
        <f t="shared" si="206"/>
        <v>0</v>
      </c>
      <c r="FB33" s="10"/>
      <c r="FC33" s="152">
        <f>SUMIF('Rekapitulasi Maret'!$AL$587:$AL$768,APS!$B33,'Rekapitulasi Maret'!$AM$587:$AM$768)+SUMIF('Rekapitulasi Maret'!$AL$587:$AL$768,APS!$B33,'Rekapitulasi Maret'!$AP$587:$AP$768)</f>
        <v>0</v>
      </c>
      <c r="FD33" s="152">
        <f>SUMIF('Rekapitulasi Maret'!$AL$587:$AL$768,APS!$B33,'Rekapitulasi Maret'!$AN$587:$AN$768)</f>
        <v>0</v>
      </c>
      <c r="FE33" s="10"/>
      <c r="FF33" s="154">
        <f t="shared" si="207"/>
        <v>0</v>
      </c>
      <c r="FG33" s="154">
        <f t="shared" si="208"/>
        <v>0</v>
      </c>
      <c r="FH33" s="10"/>
      <c r="FI33" s="152">
        <f>SUMIF('Rekapitulasi Maret'!$BA$587:$BA$768,APS!$B33,'Rekapitulasi Maret'!$BB$587:$BB$768)+SUMIF('Rekapitulasi Maret'!$BA$587:$BA$768,APS!$B33,'Rekapitulasi Maret'!$BE$587:$BE$768)</f>
        <v>0</v>
      </c>
      <c r="FJ33" s="152">
        <f>SUMIF('Rekapitulasi Maret'!$BA$587:$BA$768,APS!$B33,'Rekapitulasi Maret'!$BC$587:$BC$768)+SUMIF('Rekapitulasi Maret'!$BA$587:$BA$768,APS!$B33,'Rekapitulasi Maret'!$BF$587:$BF$768)</f>
        <v>0</v>
      </c>
      <c r="FK33" s="10"/>
      <c r="FL33" s="154">
        <f t="shared" si="209"/>
        <v>0</v>
      </c>
      <c r="FM33" s="154">
        <f t="shared" si="210"/>
        <v>0</v>
      </c>
      <c r="FN33" s="10"/>
      <c r="FO33" s="152">
        <f>SUMIF('Rekapitulasi Maret'!$BP$587:$BP$768,APS!$B33,'Rekapitulasi Maret'!$BQ$587:$BQ$768)+SUMIF('Rekapitulasi Maret'!$BP$587:$BP$768,APS!$B33,'Rekapitulasi Maret'!$BT$587:$BT$768)</f>
        <v>0</v>
      </c>
      <c r="FP33" s="152">
        <f>SUMIF('Rekapitulasi Maret'!$BP$587:$BP$768,APS!$B33,'Rekapitulasi Maret'!$BR$587:$BR$768)</f>
        <v>0</v>
      </c>
      <c r="FQ33" s="10"/>
      <c r="FR33" s="154">
        <f t="shared" si="211"/>
        <v>0</v>
      </c>
      <c r="FS33" s="154">
        <f t="shared" si="212"/>
        <v>0</v>
      </c>
      <c r="FT33" s="10"/>
      <c r="FU33" s="152">
        <f>SUMIF('Rekapitulasi Maret'!$CE$587:$CE$768,APS!$B33,'Rekapitulasi Maret'!$CI$587:$CI$768)</f>
        <v>0</v>
      </c>
      <c r="FV33" s="10"/>
      <c r="FW33" s="152">
        <f>SUMIF('Rekapitulasi Maret'!$CE$587:$CE$768,APS!$B33,'Rekapitulasi Maret'!$CJ$587:$CJ$768)</f>
        <v>0</v>
      </c>
      <c r="FX33" s="154">
        <f t="shared" si="140"/>
        <v>0</v>
      </c>
      <c r="FY33" s="154">
        <f t="shared" si="141"/>
        <v>0</v>
      </c>
      <c r="FZ33" s="10"/>
      <c r="GA33" s="152">
        <f>SUMIF('Rekapitulasi Maret'!$D$785:$D$963,APS!$B33,'Rekapitulasi Maret'!$E$785:$E$963)+SUMIF('Rekapitulasi Maret'!$D$785:$D$963,APS!$B33,'Rekapitulasi Maret'!$J$785:$J$963)</f>
        <v>0</v>
      </c>
      <c r="GB33" s="152">
        <f>SUMIF('Rekapitulasi Maret'!$D$785:$D$963,APS!$B33,'Rekapitulasi Maret'!$F$785:$F$963)</f>
        <v>0</v>
      </c>
      <c r="GC33" s="152">
        <f>SUMIF('Rekapitulasi Maret'!$D$785:$D$963,APS!$B33,'Rekapitulasi Maret'!$K$785:$K$963)</f>
        <v>0</v>
      </c>
      <c r="GD33" s="154">
        <f t="shared" si="213"/>
        <v>0</v>
      </c>
      <c r="GE33" s="154">
        <f t="shared" si="214"/>
        <v>0</v>
      </c>
      <c r="GF33" s="10"/>
      <c r="GG33" s="152">
        <f>SUMIF('Rekapitulasi Maret'!$U$785:$U$963,APS!$B33,'Rekapitulasi Maret'!$V$785:$V$963)+SUMIF('Rekapitulasi Maret'!$U$785:$U$963,APS!$B33,'Rekapitulasi Maret'!$AA$785:$AA$963)</f>
        <v>0</v>
      </c>
      <c r="GH33" s="152">
        <f>SUMIF('Rekapitulasi Maret'!$U$785:$U$963,APS!$B33,'Rekapitulasi Maret'!$W$785:$W$963)</f>
        <v>0</v>
      </c>
      <c r="GI33" s="152">
        <f>SUMIF('Rekapitulasi Maret'!$U$785:$U$963,APS!$B33,'Rekapitulasi Maret'!$AB$785:$AB$963)</f>
        <v>0</v>
      </c>
      <c r="GJ33" s="154">
        <f t="shared" si="215"/>
        <v>0</v>
      </c>
      <c r="GK33" s="154">
        <f t="shared" si="216"/>
        <v>0</v>
      </c>
      <c r="GL33" s="10"/>
      <c r="GM33" s="152">
        <f>SUMIF('Rekapitulasi Maret'!$AL$785:$AL$963,APS!$B33,'Rekapitulasi Maret'!$AM$785:$AM$963)+SUMIF('Rekapitulasi Maret'!$AL$785:$AL$963,APS!$B33,'Rekapitulasi Maret'!$AP$785:$AP$963)</f>
        <v>0</v>
      </c>
      <c r="GN33" s="152">
        <f>SUMIF('Rekapitulasi Maret'!$AL$785:$AL$963,APS!$B33,'Rekapitulasi Maret'!$AN$785:$AN$963)</f>
        <v>0</v>
      </c>
      <c r="GO33" s="152">
        <f>SUMIF('Rekapitulasi Maret'!$AL$785:$AL$963,APS!$B33,'Rekapitulasi Maret'!$AQ$785:$AQ$963)</f>
        <v>0</v>
      </c>
      <c r="GP33" s="154">
        <f t="shared" si="217"/>
        <v>0</v>
      </c>
      <c r="GQ33" s="154">
        <f t="shared" si="218"/>
        <v>0</v>
      </c>
      <c r="GR33" s="76">
        <f t="shared" si="219"/>
        <v>0</v>
      </c>
      <c r="GS33" s="76">
        <f t="shared" si="220"/>
        <v>0</v>
      </c>
      <c r="GT33" s="76">
        <f t="shared" si="221"/>
        <v>0</v>
      </c>
      <c r="GU33" s="76">
        <f t="shared" si="222"/>
        <v>0</v>
      </c>
      <c r="GV33" s="157">
        <f t="shared" si="223"/>
        <v>0</v>
      </c>
      <c r="GW33" s="157">
        <f t="shared" si="224"/>
        <v>0</v>
      </c>
      <c r="GX33" s="158">
        <f t="shared" si="225"/>
        <v>0</v>
      </c>
      <c r="GY33" s="157">
        <f t="shared" si="254"/>
        <v>160</v>
      </c>
      <c r="GZ33" s="157">
        <f t="shared" si="255"/>
        <v>0</v>
      </c>
      <c r="HA33" s="157">
        <f t="shared" si="256"/>
        <v>160</v>
      </c>
      <c r="HB33" s="157">
        <f t="shared" si="257"/>
        <v>0</v>
      </c>
      <c r="HC33" s="157">
        <f t="shared" si="258"/>
        <v>160</v>
      </c>
      <c r="HD33" s="157">
        <f t="shared" si="259"/>
        <v>0</v>
      </c>
      <c r="HE33" s="158">
        <f t="shared" si="232"/>
        <v>100</v>
      </c>
      <c r="HF33" s="21"/>
      <c r="HG33" s="49" t="s">
        <v>962</v>
      </c>
      <c r="HH33" s="88"/>
    </row>
    <row r="34" spans="1:216" ht="15.75">
      <c r="A34" s="16" t="s">
        <v>39</v>
      </c>
      <c r="B34" s="16" t="s">
        <v>40</v>
      </c>
      <c r="C34" s="16" t="s">
        <v>1</v>
      </c>
      <c r="D34" s="16" t="s">
        <v>600</v>
      </c>
      <c r="E34" s="16" t="s">
        <v>598</v>
      </c>
      <c r="F34" s="17">
        <f>700+100</f>
        <v>800</v>
      </c>
      <c r="G34" s="17">
        <v>0</v>
      </c>
      <c r="H34" s="17">
        <v>0</v>
      </c>
      <c r="I34" s="18">
        <v>0</v>
      </c>
      <c r="J34" s="17">
        <v>320</v>
      </c>
      <c r="K34" s="19">
        <f t="shared" si="130"/>
        <v>480</v>
      </c>
      <c r="L34" s="19">
        <f t="shared" si="131"/>
        <v>480</v>
      </c>
      <c r="M34" s="23">
        <v>500</v>
      </c>
      <c r="N34" s="20">
        <f t="shared" si="132"/>
        <v>180</v>
      </c>
      <c r="O34" s="20"/>
      <c r="P34" s="75">
        <f t="shared" si="260"/>
        <v>0</v>
      </c>
      <c r="Q34" s="74">
        <f t="shared" si="133"/>
        <v>180</v>
      </c>
      <c r="R34" s="22">
        <f t="shared" si="294"/>
        <v>480</v>
      </c>
      <c r="S34" s="10">
        <v>300</v>
      </c>
      <c r="T34" s="10"/>
      <c r="U34" s="152">
        <f>SUMIF('Rekapitulasi Maret'!$D$9:$D$173,APS!$B34,'Rekapitulasi Maret'!$E$9:$E$173)</f>
        <v>0</v>
      </c>
      <c r="V34" s="152">
        <f>SUMIF('Rekapitulasi Maret'!$D$9:$D$173,APS!$B34,'Rekapitulasi Maret'!$F$9:$F$173)</f>
        <v>0</v>
      </c>
      <c r="W34" s="10"/>
      <c r="X34" s="154">
        <f t="shared" si="279"/>
        <v>0</v>
      </c>
      <c r="Y34" s="154">
        <f t="shared" si="280"/>
        <v>0</v>
      </c>
      <c r="Z34" s="10"/>
      <c r="AA34" s="152">
        <f>SUMIF('Rekapitulasi Maret'!$U$9:$U$173,APS!$B34,'Rekapitulasi Maret'!$V$9:$V$173)</f>
        <v>0</v>
      </c>
      <c r="AB34" s="152">
        <f>SUMIF('Rekapitulasi Maret'!$U$9:$U$173,APS!$B34,'Rekapitulasi Maret'!$W$9:$W$173)</f>
        <v>0</v>
      </c>
      <c r="AC34" s="152"/>
      <c r="AD34" s="154">
        <f t="shared" si="150"/>
        <v>0</v>
      </c>
      <c r="AE34" s="154">
        <f t="shared" si="151"/>
        <v>0</v>
      </c>
      <c r="AF34" s="10"/>
      <c r="AG34" s="152">
        <f>SUMIF('Rekapitulasi Maret'!$AL$9:$AL$173,APS!$B34,'Rekapitulasi Maret'!$AM$9:$AM$173)</f>
        <v>0</v>
      </c>
      <c r="AH34" s="152">
        <f>SUMIF('Rekapitulasi Maret'!$AL$9:$AL$173,APS!$B34,'Rekapitulasi Maret'!$AN$9:$AN$173)</f>
        <v>0</v>
      </c>
      <c r="AI34" s="152">
        <f>SUMIF('Rekapitulasi Maret'!$AL$9:$AL$173,APS!$B34,'Rekapitulasi Maret'!$AQ$9:$AQ$173)</f>
        <v>0</v>
      </c>
      <c r="AJ34" s="154">
        <f t="shared" si="281"/>
        <v>0</v>
      </c>
      <c r="AK34" s="154">
        <f t="shared" si="282"/>
        <v>0</v>
      </c>
      <c r="AL34" s="10"/>
      <c r="AM34" s="152">
        <f>SUMIF('Rekapitulasi Maret'!$BA$9:$BA$173,APS!$B34,'Rekapitulasi Maret'!$BB$9:$BB$173)</f>
        <v>0</v>
      </c>
      <c r="AN34" s="152">
        <f>SUMIF('Rekapitulasi Maret'!$BA$9:$BA$173,APS!$B34,'Rekapitulasi Maret'!$BC$9:$BC$173)</f>
        <v>0</v>
      </c>
      <c r="AO34" s="10"/>
      <c r="AP34" s="154">
        <f t="shared" si="263"/>
        <v>0</v>
      </c>
      <c r="AQ34" s="154">
        <f t="shared" si="264"/>
        <v>0</v>
      </c>
      <c r="AR34" s="10"/>
      <c r="AS34" s="152">
        <f>SUMIF('Rekapitulasi Maret'!$BP$9:$BP$173,APS!$B34,'Rekapitulasi Maret'!$BQ$9:$BQ$173)</f>
        <v>0</v>
      </c>
      <c r="AT34" s="152">
        <f>SUMIF('Rekapitulasi Maret'!$BP$9:$BP$173,APS!$B34,'Rekapitulasi Maret'!$BR$9:$BR$173)</f>
        <v>0</v>
      </c>
      <c r="AU34" s="10"/>
      <c r="AV34" s="154">
        <f t="shared" si="156"/>
        <v>0</v>
      </c>
      <c r="AW34" s="154">
        <f t="shared" si="157"/>
        <v>0</v>
      </c>
      <c r="AX34" s="10"/>
      <c r="AY34" s="152">
        <f>SUMIF('Rekapitulasi Maret'!$CE$9:$CE$173,APS!$B34,'Rekapitulasi Maret'!$CI$9:$CI$173)</f>
        <v>0</v>
      </c>
      <c r="AZ34" s="10"/>
      <c r="BA34" s="152">
        <f>SUMIF('Rekapitulasi Maret'!$CE$9:$CE$173,APS!$B34,'Rekapitulasi Maret'!$CJ$9:$CJ$173)</f>
        <v>0</v>
      </c>
      <c r="BB34" s="154">
        <f t="shared" si="158"/>
        <v>0</v>
      </c>
      <c r="BC34" s="154">
        <f t="shared" si="159"/>
        <v>0</v>
      </c>
      <c r="BD34" s="76">
        <f t="shared" si="265"/>
        <v>0</v>
      </c>
      <c r="BE34" s="76">
        <f t="shared" si="266"/>
        <v>0</v>
      </c>
      <c r="BF34" s="76">
        <f t="shared" si="267"/>
        <v>0</v>
      </c>
      <c r="BG34" s="76">
        <f t="shared" si="268"/>
        <v>0</v>
      </c>
      <c r="BH34" s="76">
        <f t="shared" si="269"/>
        <v>0</v>
      </c>
      <c r="BI34" s="76">
        <f t="shared" si="270"/>
        <v>0</v>
      </c>
      <c r="BJ34" s="154">
        <f t="shared" si="271"/>
        <v>0</v>
      </c>
      <c r="BK34" s="10">
        <v>180</v>
      </c>
      <c r="BL34" s="10">
        <v>180</v>
      </c>
      <c r="BM34" s="152">
        <f>SUMIF('Rekapitulasi Maret'!$D$194:$D$375,APS!$B34,'Rekapitulasi Maret'!$E$194:$E$375)+SUMIF('Rekapitulasi Maret'!$D$194:$D$375,APS!$B34,'Rekapitulasi Maret'!$J$194:$J$375)</f>
        <v>180</v>
      </c>
      <c r="BN34" s="152">
        <f>SUMIF('Rekapitulasi Maret'!$D$194:$D$375,APS!$B34,'Rekapitulasi Maret'!$F$194:$F$375)</f>
        <v>205</v>
      </c>
      <c r="BO34" s="152">
        <f>SUMIF('Rekapitulasi Maret'!$D$194:$D$375,APS!$B34,'Rekapitulasi Maret'!$K$194:$K$375)</f>
        <v>0</v>
      </c>
      <c r="BP34" s="154">
        <f t="shared" si="167"/>
        <v>113.88888888888889</v>
      </c>
      <c r="BQ34" s="154">
        <f t="shared" si="168"/>
        <v>113.88888888888889</v>
      </c>
      <c r="BR34" s="10"/>
      <c r="BS34" s="152">
        <f>SUMIF('Rekapitulasi Maret'!$U$194:$U$375,APS!$B34,'Rekapitulasi Maret'!$V$194:$V$375)+SUMIF('Rekapitulasi Maret'!$U$194:$U$375,APS!$B34,'Rekapitulasi Maret'!$AA$194:$AA$375)</f>
        <v>0</v>
      </c>
      <c r="BT34" s="152">
        <f>SUMIF('Rekapitulasi Maret'!$U$194:$U$375,APS!$B34,'Rekapitulasi Maret'!$W$194:$W$375)</f>
        <v>0</v>
      </c>
      <c r="BU34" s="152">
        <f>SUMIF('Rekapitulasi Maret'!$U$194:$U$375,APS!$B34,'Rekapitulasi Maret'!$AB$194:$AB$375)</f>
        <v>0</v>
      </c>
      <c r="BV34" s="154">
        <f t="shared" si="169"/>
        <v>0</v>
      </c>
      <c r="BW34" s="154">
        <f t="shared" si="170"/>
        <v>0</v>
      </c>
      <c r="BX34" s="10"/>
      <c r="BY34" s="152">
        <f>SUMIF('Rekapitulasi Maret'!$AL$194:$AL$375,APS!$B34,'Rekapitulasi Maret'!$AM$194:$AM$375)+SUMIF('Rekapitulasi Maret'!$AL$194:$AL$375,APS!$B34,'Rekapitulasi Maret'!$AP$194:$AP$375)</f>
        <v>0</v>
      </c>
      <c r="BZ34" s="152">
        <f>SUMIF('Rekapitulasi Maret'!$AL$194:$AL$375,APS!$B34,'Rekapitulasi Maret'!$AN$194:$AN$375)</f>
        <v>0</v>
      </c>
      <c r="CA34" s="152">
        <f>SUMIF('Rekapitulasi Maret'!$AL$194:$AL$375,APS!$B34,'Rekapitulasi Maret'!$AQ$194:$AQ$375)</f>
        <v>0</v>
      </c>
      <c r="CB34" s="154">
        <f t="shared" si="261"/>
        <v>0</v>
      </c>
      <c r="CC34" s="154">
        <f t="shared" si="262"/>
        <v>0</v>
      </c>
      <c r="CD34" s="10"/>
      <c r="CE34" s="152">
        <f>SUMIF('Rekapitulasi Maret'!$BA$194:$BA$375,APS!$B34,'Rekapitulasi Maret'!$BB$194:$BB$375)+SUMIF('Rekapitulasi Maret'!$BA$194:$BA$375,APS!$B34,'Rekapitulasi Maret'!$BE$194:$BE$375)</f>
        <v>0</v>
      </c>
      <c r="CF34" s="152">
        <f>SUMIF('Rekapitulasi Maret'!$BA$194:$BA$375,APS!$B34,'Rekapitulasi Maret'!$BC$194:$BC$375)</f>
        <v>0</v>
      </c>
      <c r="CG34" s="10"/>
      <c r="CH34" s="154">
        <f t="shared" si="173"/>
        <v>0</v>
      </c>
      <c r="CI34" s="154">
        <f t="shared" si="174"/>
        <v>0</v>
      </c>
      <c r="CJ34" s="10"/>
      <c r="CK34" s="152">
        <f>SUMIF('Rekapitulasi Maret'!$BP$194:$BP$375,APS!$B34,'Rekapitulasi Maret'!$BQ$194:$BQ$375)+SUMIF('Rekapitulasi Maret'!$BP$194:$BP$375,APS!$B34,'Rekapitulasi Maret'!$BT$194:$BT$375)</f>
        <v>0</v>
      </c>
      <c r="CL34" s="152">
        <f>SUMIF('Rekapitulasi Maret'!$BP$194:$BP$375,APS!$B34,'Rekapitulasi Maret'!$BR$194:$BR$375)</f>
        <v>0</v>
      </c>
      <c r="CM34" s="152">
        <f>SUMIF('Rekapitulasi Maret'!$BP$194:$BP$375,APS!$B34,'Rekapitulasi Maret'!$BU$194:$BU$375)</f>
        <v>0</v>
      </c>
      <c r="CN34" s="154">
        <f t="shared" si="175"/>
        <v>0</v>
      </c>
      <c r="CO34" s="154">
        <f t="shared" si="176"/>
        <v>0</v>
      </c>
      <c r="CP34" s="76">
        <f t="shared" si="272"/>
        <v>180</v>
      </c>
      <c r="CQ34" s="76">
        <f t="shared" si="273"/>
        <v>180</v>
      </c>
      <c r="CR34" s="76">
        <f t="shared" si="274"/>
        <v>205</v>
      </c>
      <c r="CS34" s="76">
        <f t="shared" si="275"/>
        <v>0</v>
      </c>
      <c r="CT34" s="76">
        <f t="shared" si="276"/>
        <v>205</v>
      </c>
      <c r="CU34" s="76">
        <f t="shared" si="277"/>
        <v>25</v>
      </c>
      <c r="CV34" s="154">
        <f t="shared" si="278"/>
        <v>113.88888888888889</v>
      </c>
      <c r="CW34" s="10"/>
      <c r="CX34" s="10"/>
      <c r="CY34" s="152">
        <f>SUMIF('Rekapitulasi Maret'!$D$391:$D$568,APS!$B34,'Rekapitulasi Maret'!$E$391:$E$568)+SUMIF('Rekapitulasi Maret'!$D$391:$D$568,APS!$B34,'Rekapitulasi Maret'!$J$391:$J$568)</f>
        <v>0</v>
      </c>
      <c r="CZ34" s="152">
        <f>SUMIF('Rekapitulasi Maret'!$D$391:$D$568,APS!$B34,'Rekapitulasi Maret'!$F$391:$F$568)</f>
        <v>0</v>
      </c>
      <c r="DA34" s="152">
        <f>SUMIF('Rekapitulasi Maret'!$D$391:$D$568,APS!$B34,'Rekapitulasi Maret'!$K$391:$K$568)</f>
        <v>0</v>
      </c>
      <c r="DB34" s="154">
        <f t="shared" si="184"/>
        <v>0</v>
      </c>
      <c r="DC34" s="154">
        <f t="shared" si="185"/>
        <v>0</v>
      </c>
      <c r="DD34" s="10"/>
      <c r="DE34" s="152">
        <f>SUMIF('Rekapitulasi Maret'!$U$391:$U$568,APS!$B34,'Rekapitulasi Maret'!$V$391:$V$568)+SUMIF('Rekapitulasi Maret'!$U$391:$U$568,APS!$B34,'Rekapitulasi Maret'!$AA$391:$AA$568)</f>
        <v>0</v>
      </c>
      <c r="DF34" s="152">
        <f>SUMIF('Rekapitulasi Maret'!$U$391:$U$568,APS!$B34,'Rekapitulasi Maret'!$W$391:$W$568)</f>
        <v>0</v>
      </c>
      <c r="DG34" s="152">
        <f>SUMIF('Rekapitulasi Maret'!$U$391:$U$568,APS!$B34,'Rekapitulasi Maret'!$AB$391:$AB$568)</f>
        <v>0</v>
      </c>
      <c r="DH34" s="154">
        <f t="shared" si="285"/>
        <v>0</v>
      </c>
      <c r="DI34" s="154">
        <f t="shared" si="286"/>
        <v>0</v>
      </c>
      <c r="DJ34" s="10"/>
      <c r="DK34" s="152">
        <f>SUMIF('Rekapitulasi Maret'!$AL$391:$AL$568,APS!$B34,'Rekapitulasi Maret'!$AM$391:$AM$568)+SUMIF('Rekapitulasi Maret'!$AL$391:$AL$568,APS!$B34,'Rekapitulasi Maret'!$AP$391:$AP$568)</f>
        <v>0</v>
      </c>
      <c r="DL34" s="152">
        <f>SUMIF('Rekapitulasi Maret'!$AL$391:$AL$568,APS!$B34,'Rekapitulasi Maret'!$AN$391:$AN$568)</f>
        <v>50</v>
      </c>
      <c r="DM34" s="152">
        <f>SUMIF('Rekapitulasi Maret'!$AL$391:$AL$568,APS!$B34,'Rekapitulasi Maret'!$AQ$391:$AQ$568)</f>
        <v>0</v>
      </c>
      <c r="DN34" s="154">
        <f t="shared" si="188"/>
        <v>0</v>
      </c>
      <c r="DO34" s="154">
        <f t="shared" si="189"/>
        <v>0</v>
      </c>
      <c r="DP34" s="10"/>
      <c r="DQ34" s="152">
        <f>SUMIF('Rekapitulasi Maret'!$BA$391:$BA$568,APS!$B34,'Rekapitulasi Maret'!$BB$391:$BB$568)+SUMIF('Rekapitulasi Maret'!$BA$391:$BA$568,APS!$B34,'Rekapitulasi Maret'!$BE$391:$BE$568)</f>
        <v>0</v>
      </c>
      <c r="DR34" s="152">
        <f>SUMIF('Rekapitulasi Maret'!$BA$391:$BA$568,APS!$B34,'Rekapitulasi Maret'!$BC$391:$BC$568)</f>
        <v>0</v>
      </c>
      <c r="DS34" s="152">
        <f>SUMIF('Rekapitulasi Maret'!$BA$391:$BA$568,APS!$B34,'Rekapitulasi Maret'!$BF$391:$BF$568)</f>
        <v>0</v>
      </c>
      <c r="DT34" s="154">
        <f t="shared" si="295"/>
        <v>0</v>
      </c>
      <c r="DU34" s="154">
        <f t="shared" si="296"/>
        <v>0</v>
      </c>
      <c r="DV34" s="10"/>
      <c r="DW34" s="152">
        <f>SUMIF('Rekapitulasi Maret'!$BP$391:$BP$568,APS!$B34,'Rekapitulasi Maret'!$BQ$391:$BQ$568)+SUMIF('Rekapitulasi Maret'!$BP$391:$BP$568,APS!$B34,'Rekapitulasi Maret'!$BT$391:$BT$568)</f>
        <v>0</v>
      </c>
      <c r="DX34" s="152">
        <f>SUMIF('Rekapitulasi Maret'!$BP$391:$BP$568,APS!$B34,'Rekapitulasi Maret'!$BR$391:$BR$568)</f>
        <v>0</v>
      </c>
      <c r="DY34" s="152">
        <f>SUMIF('Rekapitulasi Maret'!$BP$391:$BP$568,APS!$B34,'Rekapitulasi Maret'!$BU$391:$BU$568)</f>
        <v>0</v>
      </c>
      <c r="DZ34" s="154">
        <f>IF(DV34=0,0,((DX34+DY34)/DV34)*100)</f>
        <v>0</v>
      </c>
      <c r="EA34" s="154">
        <f>IF(DW34=0,0,((DX34+DY34)/DW34)*100)</f>
        <v>0</v>
      </c>
      <c r="EB34" s="10"/>
      <c r="EC34" s="152">
        <f>SUMIF('Rekapitulasi Maret'!$CE$391:$CE$568,APS!$B34,'Rekapitulasi Maret'!$CF$391:$CF$568)+SUMIF('Rekapitulasi Maret'!$CE$391:$CE$568,APS!$B34,'Rekapitulasi Maret'!$CI$391:$CI$568)</f>
        <v>0</v>
      </c>
      <c r="ED34" s="152">
        <f>SUMIF('Rekapitulasi Maret'!$CE$391:$CE$568,APS!$B34,'Rekapitulasi Maret'!$CG$391:$CG$568)</f>
        <v>0</v>
      </c>
      <c r="EE34" s="152">
        <f>SUMIF('Rekapitulasi Maret'!$CE$391:$CE$568,APS!$B34,'Rekapitulasi Maret'!$CJ$391:$CJ$568)</f>
        <v>0</v>
      </c>
      <c r="EF34" s="154">
        <f t="shared" si="194"/>
        <v>0</v>
      </c>
      <c r="EG34" s="154">
        <f t="shared" si="195"/>
        <v>0</v>
      </c>
      <c r="EH34" s="76">
        <f t="shared" si="287"/>
        <v>0</v>
      </c>
      <c r="EI34" s="76">
        <f t="shared" si="288"/>
        <v>0</v>
      </c>
      <c r="EJ34" s="76">
        <f t="shared" si="289"/>
        <v>50</v>
      </c>
      <c r="EK34" s="76">
        <f t="shared" si="290"/>
        <v>0</v>
      </c>
      <c r="EL34" s="76">
        <f t="shared" si="291"/>
        <v>50</v>
      </c>
      <c r="EM34" s="76">
        <f t="shared" si="292"/>
        <v>50</v>
      </c>
      <c r="EN34" s="154">
        <f t="shared" si="293"/>
        <v>0</v>
      </c>
      <c r="EO34" s="10"/>
      <c r="EP34" s="10"/>
      <c r="EQ34" s="152">
        <f>SUMIF('Rekapitulasi Maret'!$D$587:$D$768,APS!$B34,'Rekapitulasi Maret'!$E$587:$E$768)+SUMIF('Rekapitulasi Maret'!$D$587:$D$768,APS!$B34,'Rekapitulasi Maret'!$G$587:$G$768)</f>
        <v>0</v>
      </c>
      <c r="ER34" s="152">
        <f>SUMIF('Rekapitulasi Maret'!$D$587:$D$768,APS!$B34,'Rekapitulasi Maret'!$F$587:$F$768)+SUMIF('Rekapitulasi Maret'!$D$587:$D$768,APS!$B34,'Rekapitulasi Maret'!$H$587:$H$768)</f>
        <v>0</v>
      </c>
      <c r="ES34" s="10"/>
      <c r="ET34" s="154">
        <f t="shared" si="203"/>
        <v>0</v>
      </c>
      <c r="EU34" s="154">
        <f t="shared" si="204"/>
        <v>0</v>
      </c>
      <c r="EV34" s="10"/>
      <c r="EW34" s="152">
        <f>SUMIF('Rekapitulasi Maret'!$U$587:$U$768,APS!$B34,'Rekapitulasi Maret'!$V$587:$V$768)+SUMIF('Rekapitulasi Maret'!$U$587:$U$768,APS!$B34,'Rekapitulasi Maret'!$X$587:$X$768)</f>
        <v>0</v>
      </c>
      <c r="EX34" s="152">
        <f>SUMIF('Rekapitulasi Maret'!$U$587:$U$768,APS!$B34,'Rekapitulasi Maret'!$W$587:$W$768)+SUMIF('Rekapitulasi Maret'!$U$587:$U$768,APS!$B34,'Rekapitulasi Maret'!$Y$587:$Y$768)</f>
        <v>0</v>
      </c>
      <c r="EY34" s="10"/>
      <c r="EZ34" s="154">
        <f t="shared" si="205"/>
        <v>0</v>
      </c>
      <c r="FA34" s="154">
        <f t="shared" si="206"/>
        <v>0</v>
      </c>
      <c r="FB34" s="10"/>
      <c r="FC34" s="152">
        <f>SUMIF('Rekapitulasi Maret'!$AL$587:$AL$768,APS!$B34,'Rekapitulasi Maret'!$AM$587:$AM$768)+SUMIF('Rekapitulasi Maret'!$AL$587:$AL$768,APS!$B34,'Rekapitulasi Maret'!$AP$587:$AP$768)</f>
        <v>0</v>
      </c>
      <c r="FD34" s="152">
        <f>SUMIF('Rekapitulasi Maret'!$AL$587:$AL$768,APS!$B34,'Rekapitulasi Maret'!$AN$587:$AN$768)</f>
        <v>0</v>
      </c>
      <c r="FE34" s="10"/>
      <c r="FF34" s="154">
        <f t="shared" si="207"/>
        <v>0</v>
      </c>
      <c r="FG34" s="154">
        <f t="shared" si="208"/>
        <v>0</v>
      </c>
      <c r="FH34" s="10"/>
      <c r="FI34" s="152">
        <f>SUMIF('Rekapitulasi Maret'!$BA$587:$BA$768,APS!$B34,'Rekapitulasi Maret'!$BB$587:$BB$768)+SUMIF('Rekapitulasi Maret'!$BA$587:$BA$768,APS!$B34,'Rekapitulasi Maret'!$BE$587:$BE$768)</f>
        <v>0</v>
      </c>
      <c r="FJ34" s="152">
        <f>SUMIF('Rekapitulasi Maret'!$BA$587:$BA$768,APS!$B34,'Rekapitulasi Maret'!$BC$587:$BC$768)+SUMIF('Rekapitulasi Maret'!$BA$587:$BA$768,APS!$B34,'Rekapitulasi Maret'!$BF$587:$BF$768)</f>
        <v>0</v>
      </c>
      <c r="FK34" s="10"/>
      <c r="FL34" s="154">
        <f t="shared" si="209"/>
        <v>0</v>
      </c>
      <c r="FM34" s="154">
        <f t="shared" si="210"/>
        <v>0</v>
      </c>
      <c r="FN34" s="10"/>
      <c r="FO34" s="152">
        <f>SUMIF('Rekapitulasi Maret'!$BP$587:$BP$768,APS!$B34,'Rekapitulasi Maret'!$BQ$587:$BQ$768)+SUMIF('Rekapitulasi Maret'!$BP$587:$BP$768,APS!$B34,'Rekapitulasi Maret'!$BT$587:$BT$768)</f>
        <v>0</v>
      </c>
      <c r="FP34" s="152">
        <f>SUMIF('Rekapitulasi Maret'!$BP$587:$BP$768,APS!$B34,'Rekapitulasi Maret'!$BR$587:$BR$768)</f>
        <v>0</v>
      </c>
      <c r="FQ34" s="10"/>
      <c r="FR34" s="154">
        <f t="shared" si="211"/>
        <v>0</v>
      </c>
      <c r="FS34" s="154">
        <f t="shared" si="212"/>
        <v>0</v>
      </c>
      <c r="FT34" s="10"/>
      <c r="FU34" s="152">
        <f>SUMIF('Rekapitulasi Maret'!$CE$587:$CE$768,APS!$B34,'Rekapitulasi Maret'!$CI$587:$CI$768)</f>
        <v>0</v>
      </c>
      <c r="FV34" s="10"/>
      <c r="FW34" s="152">
        <f>SUMIF('Rekapitulasi Maret'!$CE$587:$CE$768,APS!$B34,'Rekapitulasi Maret'!$CJ$587:$CJ$768)</f>
        <v>0</v>
      </c>
      <c r="FX34" s="154">
        <f t="shared" si="140"/>
        <v>0</v>
      </c>
      <c r="FY34" s="154">
        <f t="shared" si="141"/>
        <v>0</v>
      </c>
      <c r="FZ34" s="10"/>
      <c r="GA34" s="152">
        <f>SUMIF('Rekapitulasi Maret'!$D$785:$D$963,APS!$B34,'Rekapitulasi Maret'!$E$785:$E$963)+SUMIF('Rekapitulasi Maret'!$D$785:$D$963,APS!$B34,'Rekapitulasi Maret'!$J$785:$J$963)</f>
        <v>0</v>
      </c>
      <c r="GB34" s="152">
        <f>SUMIF('Rekapitulasi Maret'!$D$785:$D$963,APS!$B34,'Rekapitulasi Maret'!$F$785:$F$963)</f>
        <v>0</v>
      </c>
      <c r="GC34" s="152">
        <f>SUMIF('Rekapitulasi Maret'!$D$785:$D$963,APS!$B34,'Rekapitulasi Maret'!$K$785:$K$963)</f>
        <v>0</v>
      </c>
      <c r="GD34" s="154">
        <f t="shared" si="213"/>
        <v>0</v>
      </c>
      <c r="GE34" s="154">
        <f t="shared" si="214"/>
        <v>0</v>
      </c>
      <c r="GF34" s="10"/>
      <c r="GG34" s="152">
        <f>SUMIF('Rekapitulasi Maret'!$U$785:$U$963,APS!$B34,'Rekapitulasi Maret'!$V$785:$V$963)+SUMIF('Rekapitulasi Maret'!$U$785:$U$963,APS!$B34,'Rekapitulasi Maret'!$AA$785:$AA$963)</f>
        <v>0</v>
      </c>
      <c r="GH34" s="152">
        <f>SUMIF('Rekapitulasi Maret'!$U$785:$U$963,APS!$B34,'Rekapitulasi Maret'!$W$785:$W$963)</f>
        <v>0</v>
      </c>
      <c r="GI34" s="152">
        <f>SUMIF('Rekapitulasi Maret'!$U$785:$U$963,APS!$B34,'Rekapitulasi Maret'!$AB$785:$AB$963)</f>
        <v>0</v>
      </c>
      <c r="GJ34" s="154">
        <f t="shared" si="215"/>
        <v>0</v>
      </c>
      <c r="GK34" s="154">
        <f t="shared" si="216"/>
        <v>0</v>
      </c>
      <c r="GL34" s="10"/>
      <c r="GM34" s="152">
        <f>SUMIF('Rekapitulasi Maret'!$AL$785:$AL$963,APS!$B34,'Rekapitulasi Maret'!$AM$785:$AM$963)+SUMIF('Rekapitulasi Maret'!$AL$785:$AL$963,APS!$B34,'Rekapitulasi Maret'!$AP$785:$AP$963)</f>
        <v>0</v>
      </c>
      <c r="GN34" s="152">
        <f>SUMIF('Rekapitulasi Maret'!$AL$785:$AL$963,APS!$B34,'Rekapitulasi Maret'!$AN$785:$AN$963)</f>
        <v>0</v>
      </c>
      <c r="GO34" s="152">
        <f>SUMIF('Rekapitulasi Maret'!$AL$785:$AL$963,APS!$B34,'Rekapitulasi Maret'!$AQ$785:$AQ$963)</f>
        <v>0</v>
      </c>
      <c r="GP34" s="154">
        <f t="shared" si="217"/>
        <v>0</v>
      </c>
      <c r="GQ34" s="154">
        <f t="shared" si="218"/>
        <v>0</v>
      </c>
      <c r="GR34" s="76">
        <f t="shared" si="219"/>
        <v>0</v>
      </c>
      <c r="GS34" s="76">
        <f t="shared" si="220"/>
        <v>0</v>
      </c>
      <c r="GT34" s="76">
        <f t="shared" si="221"/>
        <v>0</v>
      </c>
      <c r="GU34" s="76">
        <f t="shared" si="222"/>
        <v>0</v>
      </c>
      <c r="GV34" s="157">
        <f t="shared" si="223"/>
        <v>0</v>
      </c>
      <c r="GW34" s="157">
        <f t="shared" si="224"/>
        <v>0</v>
      </c>
      <c r="GX34" s="158">
        <f t="shared" si="225"/>
        <v>0</v>
      </c>
      <c r="GY34" s="157">
        <f t="shared" si="254"/>
        <v>180</v>
      </c>
      <c r="GZ34" s="157">
        <f t="shared" si="255"/>
        <v>180</v>
      </c>
      <c r="HA34" s="157">
        <f t="shared" si="256"/>
        <v>255</v>
      </c>
      <c r="HB34" s="157">
        <f t="shared" si="257"/>
        <v>0</v>
      </c>
      <c r="HC34" s="157">
        <f t="shared" si="258"/>
        <v>255</v>
      </c>
      <c r="HD34" s="157">
        <f t="shared" si="259"/>
        <v>75</v>
      </c>
      <c r="HE34" s="158">
        <f t="shared" si="232"/>
        <v>141.66666666666669</v>
      </c>
      <c r="HF34" s="2"/>
      <c r="HG34" s="49" t="s">
        <v>962</v>
      </c>
      <c r="HH34" s="88"/>
    </row>
    <row r="35" spans="1:216" ht="15.75">
      <c r="A35" s="16" t="s">
        <v>515</v>
      </c>
      <c r="B35" s="57" t="s">
        <v>477</v>
      </c>
      <c r="C35" s="16" t="s">
        <v>1</v>
      </c>
      <c r="D35" s="16" t="s">
        <v>600</v>
      </c>
      <c r="E35" s="16" t="s">
        <v>598</v>
      </c>
      <c r="F35" s="17">
        <v>200</v>
      </c>
      <c r="G35" s="17">
        <v>0</v>
      </c>
      <c r="H35" s="17">
        <v>0</v>
      </c>
      <c r="I35" s="18">
        <v>0</v>
      </c>
      <c r="J35" s="17">
        <v>0</v>
      </c>
      <c r="K35" s="19">
        <f t="shared" si="130"/>
        <v>200</v>
      </c>
      <c r="L35" s="19">
        <f t="shared" si="131"/>
        <v>200</v>
      </c>
      <c r="M35" s="23">
        <v>200</v>
      </c>
      <c r="N35" s="20">
        <f t="shared" si="132"/>
        <v>200</v>
      </c>
      <c r="O35" s="20"/>
      <c r="P35" s="75">
        <f t="shared" si="260"/>
        <v>0</v>
      </c>
      <c r="Q35" s="74">
        <f t="shared" si="133"/>
        <v>200</v>
      </c>
      <c r="R35" s="22">
        <f t="shared" si="294"/>
        <v>200</v>
      </c>
      <c r="S35" s="10">
        <v>100</v>
      </c>
      <c r="T35" s="10"/>
      <c r="U35" s="152">
        <f>SUMIF('Rekapitulasi Maret'!$D$9:$D$173,APS!$B35,'Rekapitulasi Maret'!$E$9:$E$173)</f>
        <v>0</v>
      </c>
      <c r="V35" s="152">
        <f>SUMIF('Rekapitulasi Maret'!$D$9:$D$173,APS!$B35,'Rekapitulasi Maret'!$F$9:$F$173)</f>
        <v>0</v>
      </c>
      <c r="W35" s="10"/>
      <c r="X35" s="154">
        <f t="shared" si="279"/>
        <v>0</v>
      </c>
      <c r="Y35" s="154">
        <f t="shared" si="280"/>
        <v>0</v>
      </c>
      <c r="Z35" s="10"/>
      <c r="AA35" s="152">
        <f>SUMIF('Rekapitulasi Maret'!$U$9:$U$173,APS!$B35,'Rekapitulasi Maret'!$V$9:$V$173)</f>
        <v>0</v>
      </c>
      <c r="AB35" s="152">
        <f>SUMIF('Rekapitulasi Maret'!$U$9:$U$173,APS!$B35,'Rekapitulasi Maret'!$W$9:$W$173)</f>
        <v>0</v>
      </c>
      <c r="AC35" s="152"/>
      <c r="AD35" s="154">
        <f t="shared" si="150"/>
        <v>0</v>
      </c>
      <c r="AE35" s="154">
        <f t="shared" si="151"/>
        <v>0</v>
      </c>
      <c r="AF35" s="10">
        <v>100</v>
      </c>
      <c r="AG35" s="152">
        <f>SUMIF('Rekapitulasi Maret'!$AL$9:$AL$173,APS!$B35,'Rekapitulasi Maret'!$AM$9:$AM$173)</f>
        <v>200</v>
      </c>
      <c r="AH35" s="152">
        <f>SUMIF('Rekapitulasi Maret'!$AL$9:$AL$173,APS!$B35,'Rekapitulasi Maret'!$AN$9:$AN$173)</f>
        <v>205</v>
      </c>
      <c r="AI35" s="152">
        <f>SUMIF('Rekapitulasi Maret'!$AL$9:$AL$173,APS!$B35,'Rekapitulasi Maret'!$AQ$9:$AQ$173)</f>
        <v>0</v>
      </c>
      <c r="AJ35" s="154">
        <f t="shared" si="281"/>
        <v>204.99999999999997</v>
      </c>
      <c r="AK35" s="154">
        <f t="shared" si="282"/>
        <v>102.49999999999999</v>
      </c>
      <c r="AL35" s="10"/>
      <c r="AM35" s="152">
        <f>SUMIF('Rekapitulasi Maret'!$BA$9:$BA$173,APS!$B35,'Rekapitulasi Maret'!$BB$9:$BB$173)</f>
        <v>0</v>
      </c>
      <c r="AN35" s="152">
        <f>SUMIF('Rekapitulasi Maret'!$BA$9:$BA$173,APS!$B35,'Rekapitulasi Maret'!$BC$9:$BC$173)</f>
        <v>0</v>
      </c>
      <c r="AO35" s="10"/>
      <c r="AP35" s="154">
        <f t="shared" si="263"/>
        <v>0</v>
      </c>
      <c r="AQ35" s="154">
        <f t="shared" si="264"/>
        <v>0</v>
      </c>
      <c r="AR35" s="10"/>
      <c r="AS35" s="152">
        <f>SUMIF('Rekapitulasi Maret'!$BP$9:$BP$173,APS!$B35,'Rekapitulasi Maret'!$BQ$9:$BQ$173)</f>
        <v>0</v>
      </c>
      <c r="AT35" s="152">
        <f>SUMIF('Rekapitulasi Maret'!$BP$9:$BP$173,APS!$B35,'Rekapitulasi Maret'!$BR$9:$BR$173)</f>
        <v>0</v>
      </c>
      <c r="AU35" s="10"/>
      <c r="AV35" s="154">
        <f t="shared" si="156"/>
        <v>0</v>
      </c>
      <c r="AW35" s="154">
        <f t="shared" si="157"/>
        <v>0</v>
      </c>
      <c r="AX35" s="10"/>
      <c r="AY35" s="152">
        <f>SUMIF('Rekapitulasi Maret'!$CE$9:$CE$173,APS!$B35,'Rekapitulasi Maret'!$CI$9:$CI$173)</f>
        <v>0</v>
      </c>
      <c r="AZ35" s="10"/>
      <c r="BA35" s="152">
        <f>SUMIF('Rekapitulasi Maret'!$CE$9:$CE$173,APS!$B35,'Rekapitulasi Maret'!$CJ$9:$CJ$173)</f>
        <v>0</v>
      </c>
      <c r="BB35" s="154">
        <f t="shared" si="158"/>
        <v>0</v>
      </c>
      <c r="BC35" s="154">
        <f t="shared" si="159"/>
        <v>0</v>
      </c>
      <c r="BD35" s="76">
        <f t="shared" si="265"/>
        <v>100</v>
      </c>
      <c r="BE35" s="76">
        <f t="shared" si="266"/>
        <v>200</v>
      </c>
      <c r="BF35" s="76">
        <f t="shared" si="267"/>
        <v>205</v>
      </c>
      <c r="BG35" s="76">
        <f t="shared" si="268"/>
        <v>0</v>
      </c>
      <c r="BH35" s="76">
        <f t="shared" si="269"/>
        <v>205</v>
      </c>
      <c r="BI35" s="76">
        <f t="shared" si="270"/>
        <v>105</v>
      </c>
      <c r="BJ35" s="154">
        <f t="shared" si="271"/>
        <v>204.99999999999997</v>
      </c>
      <c r="BK35" s="10">
        <v>100</v>
      </c>
      <c r="BL35" s="10"/>
      <c r="BM35" s="152">
        <f>SUMIF('Rekapitulasi Maret'!$D$194:$D$375,APS!$B35,'Rekapitulasi Maret'!$E$194:$E$375)+SUMIF('Rekapitulasi Maret'!$D$194:$D$375,APS!$B35,'Rekapitulasi Maret'!$J$194:$J$375)</f>
        <v>0</v>
      </c>
      <c r="BN35" s="152">
        <f>SUMIF('Rekapitulasi Maret'!$D$194:$D$375,APS!$B35,'Rekapitulasi Maret'!$F$194:$F$375)</f>
        <v>0</v>
      </c>
      <c r="BO35" s="152">
        <f>SUMIF('Rekapitulasi Maret'!$D$194:$D$375,APS!$B35,'Rekapitulasi Maret'!$K$194:$K$375)</f>
        <v>0</v>
      </c>
      <c r="BP35" s="154">
        <f t="shared" si="167"/>
        <v>0</v>
      </c>
      <c r="BQ35" s="154">
        <f t="shared" si="168"/>
        <v>0</v>
      </c>
      <c r="BR35" s="10"/>
      <c r="BS35" s="152">
        <f>SUMIF('Rekapitulasi Maret'!$U$194:$U$375,APS!$B35,'Rekapitulasi Maret'!$V$194:$V$375)+SUMIF('Rekapitulasi Maret'!$U$194:$U$375,APS!$B35,'Rekapitulasi Maret'!$AA$194:$AA$375)</f>
        <v>0</v>
      </c>
      <c r="BT35" s="152">
        <f>SUMIF('Rekapitulasi Maret'!$U$194:$U$375,APS!$B35,'Rekapitulasi Maret'!$W$194:$W$375)</f>
        <v>0</v>
      </c>
      <c r="BU35" s="152">
        <f>SUMIF('Rekapitulasi Maret'!$U$194:$U$375,APS!$B35,'Rekapitulasi Maret'!$AB$194:$AB$375)</f>
        <v>0</v>
      </c>
      <c r="BV35" s="154">
        <f t="shared" si="169"/>
        <v>0</v>
      </c>
      <c r="BW35" s="154">
        <f t="shared" si="170"/>
        <v>0</v>
      </c>
      <c r="BX35" s="10">
        <v>100</v>
      </c>
      <c r="BY35" s="152">
        <f>SUMIF('Rekapitulasi Maret'!$AL$194:$AL$375,APS!$B35,'Rekapitulasi Maret'!$AM$194:$AM$375)+SUMIF('Rekapitulasi Maret'!$AL$194:$AL$375,APS!$B35,'Rekapitulasi Maret'!$AP$194:$AP$375)</f>
        <v>0</v>
      </c>
      <c r="BZ35" s="152">
        <f>SUMIF('Rekapitulasi Maret'!$AL$194:$AL$375,APS!$B35,'Rekapitulasi Maret'!$AN$194:$AN$375)</f>
        <v>0</v>
      </c>
      <c r="CA35" s="152">
        <f>SUMIF('Rekapitulasi Maret'!$AL$194:$AL$375,APS!$B35,'Rekapitulasi Maret'!$AQ$194:$AQ$375)</f>
        <v>0</v>
      </c>
      <c r="CB35" s="154">
        <f t="shared" si="261"/>
        <v>0</v>
      </c>
      <c r="CC35" s="154">
        <f t="shared" si="262"/>
        <v>0</v>
      </c>
      <c r="CD35" s="10"/>
      <c r="CE35" s="152">
        <f>SUMIF('Rekapitulasi Maret'!$BA$194:$BA$375,APS!$B35,'Rekapitulasi Maret'!$BB$194:$BB$375)+SUMIF('Rekapitulasi Maret'!$BA$194:$BA$375,APS!$B35,'Rekapitulasi Maret'!$BE$194:$BE$375)</f>
        <v>0</v>
      </c>
      <c r="CF35" s="152">
        <f>SUMIF('Rekapitulasi Maret'!$BA$194:$BA$375,APS!$B35,'Rekapitulasi Maret'!$BC$194:$BC$375)</f>
        <v>0</v>
      </c>
      <c r="CG35" s="10"/>
      <c r="CH35" s="154">
        <f t="shared" si="173"/>
        <v>0</v>
      </c>
      <c r="CI35" s="154">
        <f t="shared" si="174"/>
        <v>0</v>
      </c>
      <c r="CJ35" s="10"/>
      <c r="CK35" s="152">
        <f>SUMIF('Rekapitulasi Maret'!$BP$194:$BP$375,APS!$B35,'Rekapitulasi Maret'!$BQ$194:$BQ$375)+SUMIF('Rekapitulasi Maret'!$BP$194:$BP$375,APS!$B35,'Rekapitulasi Maret'!$BT$194:$BT$375)</f>
        <v>0</v>
      </c>
      <c r="CL35" s="152">
        <f>SUMIF('Rekapitulasi Maret'!$BP$194:$BP$375,APS!$B35,'Rekapitulasi Maret'!$BR$194:$BR$375)</f>
        <v>0</v>
      </c>
      <c r="CM35" s="152">
        <f>SUMIF('Rekapitulasi Maret'!$BP$194:$BP$375,APS!$B35,'Rekapitulasi Maret'!$BU$194:$BU$375)</f>
        <v>0</v>
      </c>
      <c r="CN35" s="154">
        <f t="shared" si="175"/>
        <v>0</v>
      </c>
      <c r="CO35" s="154">
        <f t="shared" si="176"/>
        <v>0</v>
      </c>
      <c r="CP35" s="76">
        <f t="shared" si="272"/>
        <v>100</v>
      </c>
      <c r="CQ35" s="76">
        <f t="shared" si="273"/>
        <v>0</v>
      </c>
      <c r="CR35" s="76">
        <f t="shared" si="274"/>
        <v>0</v>
      </c>
      <c r="CS35" s="76">
        <f t="shared" si="275"/>
        <v>0</v>
      </c>
      <c r="CT35" s="76">
        <f t="shared" si="276"/>
        <v>0</v>
      </c>
      <c r="CU35" s="76">
        <f t="shared" si="277"/>
        <v>-100</v>
      </c>
      <c r="CV35" s="154">
        <f t="shared" si="278"/>
        <v>0</v>
      </c>
      <c r="CW35" s="10"/>
      <c r="CX35" s="10"/>
      <c r="CY35" s="152">
        <f>SUMIF('Rekapitulasi Maret'!$D$391:$D$568,APS!$B35,'Rekapitulasi Maret'!$E$391:$E$568)+SUMIF('Rekapitulasi Maret'!$D$391:$D$568,APS!$B35,'Rekapitulasi Maret'!$J$391:$J$568)</f>
        <v>0</v>
      </c>
      <c r="CZ35" s="152">
        <f>SUMIF('Rekapitulasi Maret'!$D$391:$D$568,APS!$B35,'Rekapitulasi Maret'!$F$391:$F$568)</f>
        <v>0</v>
      </c>
      <c r="DA35" s="152">
        <f>SUMIF('Rekapitulasi Maret'!$D$391:$D$568,APS!$B35,'Rekapitulasi Maret'!$K$391:$K$568)</f>
        <v>0</v>
      </c>
      <c r="DB35" s="154">
        <f t="shared" si="184"/>
        <v>0</v>
      </c>
      <c r="DC35" s="154">
        <f t="shared" si="185"/>
        <v>0</v>
      </c>
      <c r="DD35" s="10"/>
      <c r="DE35" s="152">
        <f>SUMIF('Rekapitulasi Maret'!$U$391:$U$568,APS!$B35,'Rekapitulasi Maret'!$V$391:$V$568)+SUMIF('Rekapitulasi Maret'!$U$391:$U$568,APS!$B35,'Rekapitulasi Maret'!$AA$391:$AA$568)</f>
        <v>0</v>
      </c>
      <c r="DF35" s="152">
        <f>SUMIF('Rekapitulasi Maret'!$U$391:$U$568,APS!$B35,'Rekapitulasi Maret'!$W$391:$W$568)</f>
        <v>0</v>
      </c>
      <c r="DG35" s="152">
        <f>SUMIF('Rekapitulasi Maret'!$U$391:$U$568,APS!$B35,'Rekapitulasi Maret'!$AB$391:$AB$568)</f>
        <v>0</v>
      </c>
      <c r="DH35" s="154">
        <f t="shared" si="285"/>
        <v>0</v>
      </c>
      <c r="DI35" s="154">
        <f t="shared" si="286"/>
        <v>0</v>
      </c>
      <c r="DJ35" s="10"/>
      <c r="DK35" s="152">
        <f>SUMIF('Rekapitulasi Maret'!$AL$391:$AL$568,APS!$B35,'Rekapitulasi Maret'!$AM$391:$AM$568)+SUMIF('Rekapitulasi Maret'!$AL$391:$AL$568,APS!$B35,'Rekapitulasi Maret'!$AP$391:$AP$568)</f>
        <v>0</v>
      </c>
      <c r="DL35" s="152">
        <f>SUMIF('Rekapitulasi Maret'!$AL$391:$AL$568,APS!$B35,'Rekapitulasi Maret'!$AN$391:$AN$568)</f>
        <v>0</v>
      </c>
      <c r="DM35" s="152">
        <f>SUMIF('Rekapitulasi Maret'!$AL$391:$AL$568,APS!$B35,'Rekapitulasi Maret'!$AQ$391:$AQ$568)</f>
        <v>0</v>
      </c>
      <c r="DN35" s="154">
        <f t="shared" si="188"/>
        <v>0</v>
      </c>
      <c r="DO35" s="154">
        <f t="shared" si="189"/>
        <v>0</v>
      </c>
      <c r="DP35" s="10"/>
      <c r="DQ35" s="152">
        <f>SUMIF('Rekapitulasi Maret'!$BA$391:$BA$568,APS!$B35,'Rekapitulasi Maret'!$BB$391:$BB$568)+SUMIF('Rekapitulasi Maret'!$BA$391:$BA$568,APS!$B35,'Rekapitulasi Maret'!$BE$391:$BE$568)</f>
        <v>0</v>
      </c>
      <c r="DR35" s="152">
        <f>SUMIF('Rekapitulasi Maret'!$BA$391:$BA$568,APS!$B35,'Rekapitulasi Maret'!$BC$391:$BC$568)</f>
        <v>0</v>
      </c>
      <c r="DS35" s="152">
        <f>SUMIF('Rekapitulasi Maret'!$BA$391:$BA$568,APS!$B35,'Rekapitulasi Maret'!$BF$391:$BF$568)</f>
        <v>0</v>
      </c>
      <c r="DT35" s="154">
        <f t="shared" si="295"/>
        <v>0</v>
      </c>
      <c r="DU35" s="154">
        <f t="shared" si="296"/>
        <v>0</v>
      </c>
      <c r="DV35" s="10"/>
      <c r="DW35" s="152">
        <f>SUMIF('Rekapitulasi Maret'!$BP$391:$BP$568,APS!$B35,'Rekapitulasi Maret'!$BQ$391:$BQ$568)+SUMIF('Rekapitulasi Maret'!$BP$391:$BP$568,APS!$B35,'Rekapitulasi Maret'!$BT$391:$BT$568)</f>
        <v>0</v>
      </c>
      <c r="DX35" s="152">
        <f>SUMIF('Rekapitulasi Maret'!$BP$391:$BP$568,APS!$B35,'Rekapitulasi Maret'!$BR$391:$BR$568)</f>
        <v>0</v>
      </c>
      <c r="DY35" s="152">
        <f>SUMIF('Rekapitulasi Maret'!$BP$391:$BP$568,APS!$B35,'Rekapitulasi Maret'!$BU$391:$BU$568)</f>
        <v>0</v>
      </c>
      <c r="DZ35" s="154">
        <f t="shared" ref="DZ35:DZ41" si="299">IF(DV35=0,0,((DX35+DY35)/DV35)*100)</f>
        <v>0</v>
      </c>
      <c r="EA35" s="154">
        <f t="shared" ref="EA35:EA41" si="300">IF(DW35=0,0,((DX35+DY35)/DW35)*100)</f>
        <v>0</v>
      </c>
      <c r="EB35" s="10"/>
      <c r="EC35" s="152">
        <f>SUMIF('Rekapitulasi Maret'!$CE$391:$CE$568,APS!$B35,'Rekapitulasi Maret'!$CF$391:$CF$568)+SUMIF('Rekapitulasi Maret'!$CE$391:$CE$568,APS!$B35,'Rekapitulasi Maret'!$CI$391:$CI$568)</f>
        <v>0</v>
      </c>
      <c r="ED35" s="152">
        <f>SUMIF('Rekapitulasi Maret'!$CE$391:$CE$568,APS!$B35,'Rekapitulasi Maret'!$CG$391:$CG$568)</f>
        <v>0</v>
      </c>
      <c r="EE35" s="152">
        <f>SUMIF('Rekapitulasi Maret'!$CE$391:$CE$568,APS!$B35,'Rekapitulasi Maret'!$CJ$391:$CJ$568)</f>
        <v>0</v>
      </c>
      <c r="EF35" s="154">
        <f t="shared" si="194"/>
        <v>0</v>
      </c>
      <c r="EG35" s="154">
        <f t="shared" si="195"/>
        <v>0</v>
      </c>
      <c r="EH35" s="76">
        <f t="shared" si="287"/>
        <v>0</v>
      </c>
      <c r="EI35" s="76">
        <f t="shared" si="288"/>
        <v>0</v>
      </c>
      <c r="EJ35" s="76">
        <f t="shared" si="289"/>
        <v>0</v>
      </c>
      <c r="EK35" s="76">
        <f t="shared" si="290"/>
        <v>0</v>
      </c>
      <c r="EL35" s="76">
        <f t="shared" si="291"/>
        <v>0</v>
      </c>
      <c r="EM35" s="76">
        <f t="shared" si="292"/>
        <v>0</v>
      </c>
      <c r="EN35" s="154">
        <f t="shared" si="293"/>
        <v>0</v>
      </c>
      <c r="EO35" s="10"/>
      <c r="EP35" s="10"/>
      <c r="EQ35" s="152">
        <f>SUMIF('Rekapitulasi Maret'!$D$587:$D$768,APS!$B35,'Rekapitulasi Maret'!$E$587:$E$768)+SUMIF('Rekapitulasi Maret'!$D$587:$D$768,APS!$B35,'Rekapitulasi Maret'!$G$587:$G$768)</f>
        <v>0</v>
      </c>
      <c r="ER35" s="152">
        <f>SUMIF('Rekapitulasi Maret'!$D$587:$D$768,APS!$B35,'Rekapitulasi Maret'!$F$587:$F$768)+SUMIF('Rekapitulasi Maret'!$D$587:$D$768,APS!$B35,'Rekapitulasi Maret'!$H$587:$H$768)</f>
        <v>0</v>
      </c>
      <c r="ES35" s="10"/>
      <c r="ET35" s="154">
        <f t="shared" si="203"/>
        <v>0</v>
      </c>
      <c r="EU35" s="154">
        <f t="shared" si="204"/>
        <v>0</v>
      </c>
      <c r="EV35" s="10"/>
      <c r="EW35" s="152">
        <f>SUMIF('Rekapitulasi Maret'!$U$587:$U$768,APS!$B35,'Rekapitulasi Maret'!$V$587:$V$768)+SUMIF('Rekapitulasi Maret'!$U$587:$U$768,APS!$B35,'Rekapitulasi Maret'!$X$587:$X$768)</f>
        <v>0</v>
      </c>
      <c r="EX35" s="152">
        <f>SUMIF('Rekapitulasi Maret'!$U$587:$U$768,APS!$B35,'Rekapitulasi Maret'!$W$587:$W$768)+SUMIF('Rekapitulasi Maret'!$U$587:$U$768,APS!$B35,'Rekapitulasi Maret'!$Y$587:$Y$768)</f>
        <v>0</v>
      </c>
      <c r="EY35" s="10"/>
      <c r="EZ35" s="154">
        <f t="shared" si="205"/>
        <v>0</v>
      </c>
      <c r="FA35" s="154">
        <f t="shared" si="206"/>
        <v>0</v>
      </c>
      <c r="FB35" s="10"/>
      <c r="FC35" s="152">
        <f>SUMIF('Rekapitulasi Maret'!$AL$587:$AL$768,APS!$B35,'Rekapitulasi Maret'!$AM$587:$AM$768)+SUMIF('Rekapitulasi Maret'!$AL$587:$AL$768,APS!$B35,'Rekapitulasi Maret'!$AP$587:$AP$768)</f>
        <v>0</v>
      </c>
      <c r="FD35" s="152">
        <f>SUMIF('Rekapitulasi Maret'!$AL$587:$AL$768,APS!$B35,'Rekapitulasi Maret'!$AN$587:$AN$768)</f>
        <v>0</v>
      </c>
      <c r="FE35" s="10"/>
      <c r="FF35" s="154">
        <f t="shared" si="207"/>
        <v>0</v>
      </c>
      <c r="FG35" s="154">
        <f t="shared" si="208"/>
        <v>0</v>
      </c>
      <c r="FH35" s="10"/>
      <c r="FI35" s="152">
        <f>SUMIF('Rekapitulasi Maret'!$BA$587:$BA$768,APS!$B35,'Rekapitulasi Maret'!$BB$587:$BB$768)+SUMIF('Rekapitulasi Maret'!$BA$587:$BA$768,APS!$B35,'Rekapitulasi Maret'!$BE$587:$BE$768)</f>
        <v>0</v>
      </c>
      <c r="FJ35" s="152">
        <f>SUMIF('Rekapitulasi Maret'!$BA$587:$BA$768,APS!$B35,'Rekapitulasi Maret'!$BC$587:$BC$768)+SUMIF('Rekapitulasi Maret'!$BA$587:$BA$768,APS!$B35,'Rekapitulasi Maret'!$BF$587:$BF$768)</f>
        <v>0</v>
      </c>
      <c r="FK35" s="10"/>
      <c r="FL35" s="154">
        <f t="shared" si="209"/>
        <v>0</v>
      </c>
      <c r="FM35" s="154">
        <f t="shared" si="210"/>
        <v>0</v>
      </c>
      <c r="FN35" s="10"/>
      <c r="FO35" s="152">
        <f>SUMIF('Rekapitulasi Maret'!$BP$587:$BP$768,APS!$B35,'Rekapitulasi Maret'!$BQ$587:$BQ$768)+SUMIF('Rekapitulasi Maret'!$BP$587:$BP$768,APS!$B35,'Rekapitulasi Maret'!$BT$587:$BT$768)</f>
        <v>0</v>
      </c>
      <c r="FP35" s="152">
        <f>SUMIF('Rekapitulasi Maret'!$BP$587:$BP$768,APS!$B35,'Rekapitulasi Maret'!$BR$587:$BR$768)</f>
        <v>0</v>
      </c>
      <c r="FQ35" s="10"/>
      <c r="FR35" s="154">
        <f t="shared" si="211"/>
        <v>0</v>
      </c>
      <c r="FS35" s="154">
        <f t="shared" si="212"/>
        <v>0</v>
      </c>
      <c r="FT35" s="10"/>
      <c r="FU35" s="152">
        <f>SUMIF('Rekapitulasi Maret'!$CE$587:$CE$768,APS!$B35,'Rekapitulasi Maret'!$CI$587:$CI$768)</f>
        <v>0</v>
      </c>
      <c r="FV35" s="10"/>
      <c r="FW35" s="152">
        <f>SUMIF('Rekapitulasi Maret'!$CE$587:$CE$768,APS!$B35,'Rekapitulasi Maret'!$CJ$587:$CJ$768)</f>
        <v>0</v>
      </c>
      <c r="FX35" s="154">
        <f t="shared" si="140"/>
        <v>0</v>
      </c>
      <c r="FY35" s="154">
        <f t="shared" si="141"/>
        <v>0</v>
      </c>
      <c r="FZ35" s="10"/>
      <c r="GA35" s="152">
        <f>SUMIF('Rekapitulasi Maret'!$D$785:$D$963,APS!$B35,'Rekapitulasi Maret'!$E$785:$E$963)+SUMIF('Rekapitulasi Maret'!$D$785:$D$963,APS!$B35,'Rekapitulasi Maret'!$J$785:$J$963)</f>
        <v>0</v>
      </c>
      <c r="GB35" s="152">
        <f>SUMIF('Rekapitulasi Maret'!$D$785:$D$963,APS!$B35,'Rekapitulasi Maret'!$F$785:$F$963)</f>
        <v>0</v>
      </c>
      <c r="GC35" s="152">
        <f>SUMIF('Rekapitulasi Maret'!$D$785:$D$963,APS!$B35,'Rekapitulasi Maret'!$K$785:$K$963)</f>
        <v>0</v>
      </c>
      <c r="GD35" s="154">
        <f t="shared" si="213"/>
        <v>0</v>
      </c>
      <c r="GE35" s="154">
        <f t="shared" si="214"/>
        <v>0</v>
      </c>
      <c r="GF35" s="10"/>
      <c r="GG35" s="152">
        <f>SUMIF('Rekapitulasi Maret'!$U$785:$U$963,APS!$B35,'Rekapitulasi Maret'!$V$785:$V$963)+SUMIF('Rekapitulasi Maret'!$U$785:$U$963,APS!$B35,'Rekapitulasi Maret'!$AA$785:$AA$963)</f>
        <v>0</v>
      </c>
      <c r="GH35" s="152">
        <f>SUMIF('Rekapitulasi Maret'!$U$785:$U$963,APS!$B35,'Rekapitulasi Maret'!$W$785:$W$963)</f>
        <v>0</v>
      </c>
      <c r="GI35" s="152">
        <f>SUMIF('Rekapitulasi Maret'!$U$785:$U$963,APS!$B35,'Rekapitulasi Maret'!$AB$785:$AB$963)</f>
        <v>0</v>
      </c>
      <c r="GJ35" s="154">
        <f t="shared" si="215"/>
        <v>0</v>
      </c>
      <c r="GK35" s="154">
        <f t="shared" si="216"/>
        <v>0</v>
      </c>
      <c r="GL35" s="10"/>
      <c r="GM35" s="152">
        <f>SUMIF('Rekapitulasi Maret'!$AL$785:$AL$963,APS!$B35,'Rekapitulasi Maret'!$AM$785:$AM$963)+SUMIF('Rekapitulasi Maret'!$AL$785:$AL$963,APS!$B35,'Rekapitulasi Maret'!$AP$785:$AP$963)</f>
        <v>0</v>
      </c>
      <c r="GN35" s="152">
        <f>SUMIF('Rekapitulasi Maret'!$AL$785:$AL$963,APS!$B35,'Rekapitulasi Maret'!$AN$785:$AN$963)</f>
        <v>0</v>
      </c>
      <c r="GO35" s="152">
        <f>SUMIF('Rekapitulasi Maret'!$AL$785:$AL$963,APS!$B35,'Rekapitulasi Maret'!$AQ$785:$AQ$963)</f>
        <v>0</v>
      </c>
      <c r="GP35" s="154">
        <f t="shared" si="217"/>
        <v>0</v>
      </c>
      <c r="GQ35" s="154">
        <f t="shared" si="218"/>
        <v>0</v>
      </c>
      <c r="GR35" s="76">
        <f t="shared" si="219"/>
        <v>0</v>
      </c>
      <c r="GS35" s="76">
        <f t="shared" si="220"/>
        <v>0</v>
      </c>
      <c r="GT35" s="76">
        <f t="shared" si="221"/>
        <v>0</v>
      </c>
      <c r="GU35" s="76">
        <f t="shared" si="222"/>
        <v>0</v>
      </c>
      <c r="GV35" s="157">
        <f t="shared" si="223"/>
        <v>0</v>
      </c>
      <c r="GW35" s="157">
        <f t="shared" si="224"/>
        <v>0</v>
      </c>
      <c r="GX35" s="158">
        <f t="shared" si="225"/>
        <v>0</v>
      </c>
      <c r="GY35" s="157">
        <f t="shared" si="254"/>
        <v>200</v>
      </c>
      <c r="GZ35" s="157">
        <f t="shared" si="255"/>
        <v>200</v>
      </c>
      <c r="HA35" s="157">
        <f t="shared" si="256"/>
        <v>205</v>
      </c>
      <c r="HB35" s="157">
        <f t="shared" si="257"/>
        <v>0</v>
      </c>
      <c r="HC35" s="157">
        <f t="shared" si="258"/>
        <v>205</v>
      </c>
      <c r="HD35" s="157">
        <f t="shared" si="259"/>
        <v>5</v>
      </c>
      <c r="HE35" s="158">
        <f t="shared" si="232"/>
        <v>102.49999999999999</v>
      </c>
      <c r="HF35" s="2"/>
      <c r="HG35" s="49" t="s">
        <v>962</v>
      </c>
      <c r="HH35" s="88"/>
    </row>
    <row r="36" spans="1:216" ht="15.75">
      <c r="A36" s="16" t="s">
        <v>41</v>
      </c>
      <c r="B36" s="16" t="s">
        <v>42</v>
      </c>
      <c r="C36" s="16" t="s">
        <v>1</v>
      </c>
      <c r="D36" s="16" t="s">
        <v>600</v>
      </c>
      <c r="E36" s="16" t="s">
        <v>598</v>
      </c>
      <c r="F36" s="17">
        <f>1500+100+500</f>
        <v>2100</v>
      </c>
      <c r="G36" s="17">
        <v>0</v>
      </c>
      <c r="H36" s="17">
        <v>0</v>
      </c>
      <c r="I36" s="18">
        <v>0</v>
      </c>
      <c r="J36" s="17">
        <v>0</v>
      </c>
      <c r="K36" s="19">
        <f t="shared" si="130"/>
        <v>2100</v>
      </c>
      <c r="L36" s="19">
        <f t="shared" si="131"/>
        <v>2100</v>
      </c>
      <c r="M36" s="23">
        <v>1200</v>
      </c>
      <c r="N36" s="20">
        <f t="shared" si="132"/>
        <v>1200</v>
      </c>
      <c r="O36" s="20"/>
      <c r="P36" s="75">
        <f t="shared" si="260"/>
        <v>0</v>
      </c>
      <c r="Q36" s="74">
        <f t="shared" si="133"/>
        <v>1200</v>
      </c>
      <c r="R36" s="22">
        <f t="shared" si="294"/>
        <v>1200</v>
      </c>
      <c r="S36" s="10">
        <v>300</v>
      </c>
      <c r="T36" s="10"/>
      <c r="U36" s="152">
        <f>SUMIF('Rekapitulasi Maret'!$D$9:$D$173,APS!$B36,'Rekapitulasi Maret'!$E$9:$E$173)</f>
        <v>0</v>
      </c>
      <c r="V36" s="152">
        <f>SUMIF('Rekapitulasi Maret'!$D$9:$D$173,APS!$B36,'Rekapitulasi Maret'!$F$9:$F$173)</f>
        <v>0</v>
      </c>
      <c r="W36" s="10"/>
      <c r="X36" s="154">
        <f t="shared" si="279"/>
        <v>0</v>
      </c>
      <c r="Y36" s="154">
        <f t="shared" si="280"/>
        <v>0</v>
      </c>
      <c r="Z36" s="10"/>
      <c r="AA36" s="152">
        <f>SUMIF('Rekapitulasi Maret'!$U$9:$U$173,APS!$B36,'Rekapitulasi Maret'!$V$9:$V$173)</f>
        <v>0</v>
      </c>
      <c r="AB36" s="152">
        <f>SUMIF('Rekapitulasi Maret'!$U$9:$U$173,APS!$B36,'Rekapitulasi Maret'!$W$9:$W$173)</f>
        <v>0</v>
      </c>
      <c r="AC36" s="152"/>
      <c r="AD36" s="154">
        <f t="shared" si="150"/>
        <v>0</v>
      </c>
      <c r="AE36" s="154">
        <f t="shared" si="151"/>
        <v>0</v>
      </c>
      <c r="AF36" s="10">
        <v>100</v>
      </c>
      <c r="AG36" s="152">
        <f>SUMIF('Rekapitulasi Maret'!$AL$9:$AL$173,APS!$B36,'Rekapitulasi Maret'!$AM$9:$AM$173)</f>
        <v>100</v>
      </c>
      <c r="AH36" s="152">
        <f>SUMIF('Rekapitulasi Maret'!$AL$9:$AL$173,APS!$B36,'Rekapitulasi Maret'!$AN$9:$AN$173)</f>
        <v>105</v>
      </c>
      <c r="AI36" s="152">
        <f>SUMIF('Rekapitulasi Maret'!$AL$9:$AL$173,APS!$B36,'Rekapitulasi Maret'!$AQ$9:$AQ$173)</f>
        <v>0</v>
      </c>
      <c r="AJ36" s="154">
        <f t="shared" si="281"/>
        <v>105</v>
      </c>
      <c r="AK36" s="154">
        <f t="shared" si="282"/>
        <v>105</v>
      </c>
      <c r="AL36" s="10">
        <v>100</v>
      </c>
      <c r="AM36" s="152">
        <f>SUMIF('Rekapitulasi Maret'!$BA$9:$BA$173,APS!$B36,'Rekapitulasi Maret'!$BB$9:$BB$173)</f>
        <v>100</v>
      </c>
      <c r="AN36" s="152">
        <f>SUMIF('Rekapitulasi Maret'!$BA$9:$BA$173,APS!$B36,'Rekapitulasi Maret'!$BC$9:$BC$173)</f>
        <v>100</v>
      </c>
      <c r="AO36" s="10"/>
      <c r="AP36" s="154">
        <f t="shared" si="263"/>
        <v>100</v>
      </c>
      <c r="AQ36" s="154">
        <f t="shared" si="264"/>
        <v>100</v>
      </c>
      <c r="AR36" s="10">
        <v>100</v>
      </c>
      <c r="AS36" s="152">
        <f>SUMIF('Rekapitulasi Maret'!$BP$9:$BP$173,APS!$B36,'Rekapitulasi Maret'!$BQ$9:$BQ$173)</f>
        <v>100</v>
      </c>
      <c r="AT36" s="152">
        <f>SUMIF('Rekapitulasi Maret'!$BP$9:$BP$173,APS!$B36,'Rekapitulasi Maret'!$BR$9:$BR$173)</f>
        <v>100</v>
      </c>
      <c r="AU36" s="10"/>
      <c r="AV36" s="154">
        <f t="shared" si="156"/>
        <v>100</v>
      </c>
      <c r="AW36" s="154">
        <f t="shared" si="157"/>
        <v>100</v>
      </c>
      <c r="AX36" s="10"/>
      <c r="AY36" s="152">
        <f>SUMIF('Rekapitulasi Maret'!$CE$9:$CE$173,APS!$B36,'Rekapitulasi Maret'!$CI$9:$CI$173)</f>
        <v>0</v>
      </c>
      <c r="AZ36" s="10"/>
      <c r="BA36" s="152">
        <f>SUMIF('Rekapitulasi Maret'!$CE$9:$CE$173,APS!$B36,'Rekapitulasi Maret'!$CJ$9:$CJ$173)</f>
        <v>0</v>
      </c>
      <c r="BB36" s="154">
        <f t="shared" si="158"/>
        <v>0</v>
      </c>
      <c r="BC36" s="154">
        <f t="shared" si="159"/>
        <v>0</v>
      </c>
      <c r="BD36" s="76">
        <f t="shared" si="265"/>
        <v>300</v>
      </c>
      <c r="BE36" s="76">
        <f t="shared" si="266"/>
        <v>300</v>
      </c>
      <c r="BF36" s="76">
        <f t="shared" si="267"/>
        <v>305</v>
      </c>
      <c r="BG36" s="76">
        <f t="shared" si="268"/>
        <v>0</v>
      </c>
      <c r="BH36" s="76">
        <f t="shared" si="269"/>
        <v>305</v>
      </c>
      <c r="BI36" s="76">
        <f t="shared" si="270"/>
        <v>5</v>
      </c>
      <c r="BJ36" s="154">
        <f t="shared" si="271"/>
        <v>101.66666666666666</v>
      </c>
      <c r="BK36" s="10">
        <v>300</v>
      </c>
      <c r="BL36" s="10"/>
      <c r="BM36" s="152">
        <f>SUMIF('Rekapitulasi Maret'!$D$194:$D$375,APS!$B36,'Rekapitulasi Maret'!$E$194:$E$375)+SUMIF('Rekapitulasi Maret'!$D$194:$D$375,APS!$B36,'Rekapitulasi Maret'!$J$194:$J$375)</f>
        <v>510</v>
      </c>
      <c r="BN36" s="152">
        <f>SUMIF('Rekapitulasi Maret'!$D$194:$D$375,APS!$B36,'Rekapitulasi Maret'!$F$194:$F$375)</f>
        <v>230</v>
      </c>
      <c r="BO36" s="152">
        <f>SUMIF('Rekapitulasi Maret'!$D$194:$D$375,APS!$B36,'Rekapitulasi Maret'!$K$194:$K$375)</f>
        <v>0</v>
      </c>
      <c r="BP36" s="154">
        <f t="shared" si="167"/>
        <v>0</v>
      </c>
      <c r="BQ36" s="154">
        <f t="shared" si="168"/>
        <v>45.098039215686278</v>
      </c>
      <c r="BR36" s="10">
        <v>100</v>
      </c>
      <c r="BS36" s="152">
        <f>SUMIF('Rekapitulasi Maret'!$U$194:$U$375,APS!$B36,'Rekapitulasi Maret'!$V$194:$V$375)+SUMIF('Rekapitulasi Maret'!$U$194:$U$375,APS!$B36,'Rekapitulasi Maret'!$AA$194:$AA$375)</f>
        <v>685</v>
      </c>
      <c r="BT36" s="152">
        <f>SUMIF('Rekapitulasi Maret'!$U$194:$U$375,APS!$B36,'Rekapitulasi Maret'!$W$194:$W$375)</f>
        <v>555</v>
      </c>
      <c r="BU36" s="152">
        <f>SUMIF('Rekapitulasi Maret'!$U$194:$U$375,APS!$B36,'Rekapitulasi Maret'!$AB$194:$AB$375)</f>
        <v>0</v>
      </c>
      <c r="BV36" s="154">
        <f t="shared" si="169"/>
        <v>555</v>
      </c>
      <c r="BW36" s="154">
        <f t="shared" si="170"/>
        <v>81.021897810218974</v>
      </c>
      <c r="BX36" s="10">
        <v>100</v>
      </c>
      <c r="BY36" s="152">
        <f>SUMIF('Rekapitulasi Maret'!$AL$194:$AL$375,APS!$B36,'Rekapitulasi Maret'!$AM$194:$AM$375)+SUMIF('Rekapitulasi Maret'!$AL$194:$AL$375,APS!$B36,'Rekapitulasi Maret'!$AP$194:$AP$375)</f>
        <v>280</v>
      </c>
      <c r="BZ36" s="152">
        <f>SUMIF('Rekapitulasi Maret'!$AL$194:$AL$375,APS!$B36,'Rekapitulasi Maret'!$AN$194:$AN$375)</f>
        <v>125</v>
      </c>
      <c r="CA36" s="152">
        <f>SUMIF('Rekapitulasi Maret'!$AL$194:$AL$375,APS!$B36,'Rekapitulasi Maret'!$AQ$194:$AQ$375)</f>
        <v>0</v>
      </c>
      <c r="CB36" s="154">
        <f t="shared" si="261"/>
        <v>125</v>
      </c>
      <c r="CC36" s="154">
        <f t="shared" si="262"/>
        <v>44.642857142857146</v>
      </c>
      <c r="CD36" s="10">
        <v>100</v>
      </c>
      <c r="CE36" s="152">
        <f>SUMIF('Rekapitulasi Maret'!$BA$194:$BA$375,APS!$B36,'Rekapitulasi Maret'!$BB$194:$BB$375)+SUMIF('Rekapitulasi Maret'!$BA$194:$BA$375,APS!$B36,'Rekapitulasi Maret'!$BE$194:$BE$375)</f>
        <v>0</v>
      </c>
      <c r="CF36" s="152">
        <f>SUMIF('Rekapitulasi Maret'!$BA$194:$BA$375,APS!$B36,'Rekapitulasi Maret'!$BC$194:$BC$375)</f>
        <v>0</v>
      </c>
      <c r="CG36" s="10"/>
      <c r="CH36" s="154">
        <f t="shared" si="173"/>
        <v>0</v>
      </c>
      <c r="CI36" s="154">
        <f t="shared" si="174"/>
        <v>0</v>
      </c>
      <c r="CJ36" s="10"/>
      <c r="CK36" s="152">
        <f>SUMIF('Rekapitulasi Maret'!$BP$194:$BP$375,APS!$B36,'Rekapitulasi Maret'!$BQ$194:$BQ$375)+SUMIF('Rekapitulasi Maret'!$BP$194:$BP$375,APS!$B36,'Rekapitulasi Maret'!$BT$194:$BT$375)</f>
        <v>0</v>
      </c>
      <c r="CL36" s="152">
        <f>SUMIF('Rekapitulasi Maret'!$BP$194:$BP$375,APS!$B36,'Rekapitulasi Maret'!$BR$194:$BR$375)</f>
        <v>0</v>
      </c>
      <c r="CM36" s="152">
        <f>SUMIF('Rekapitulasi Maret'!$BP$194:$BP$375,APS!$B36,'Rekapitulasi Maret'!$BU$194:$BU$375)</f>
        <v>0</v>
      </c>
      <c r="CN36" s="154">
        <f t="shared" si="175"/>
        <v>0</v>
      </c>
      <c r="CO36" s="154">
        <f t="shared" si="176"/>
        <v>0</v>
      </c>
      <c r="CP36" s="76">
        <f t="shared" si="272"/>
        <v>300</v>
      </c>
      <c r="CQ36" s="76">
        <f t="shared" si="273"/>
        <v>1475</v>
      </c>
      <c r="CR36" s="76">
        <f t="shared" si="274"/>
        <v>910</v>
      </c>
      <c r="CS36" s="76">
        <f t="shared" si="275"/>
        <v>0</v>
      </c>
      <c r="CT36" s="76">
        <f t="shared" si="276"/>
        <v>910</v>
      </c>
      <c r="CU36" s="76">
        <f t="shared" si="277"/>
        <v>610</v>
      </c>
      <c r="CV36" s="154">
        <f t="shared" si="278"/>
        <v>303.33333333333331</v>
      </c>
      <c r="CW36" s="10">
        <v>300</v>
      </c>
      <c r="CX36" s="10">
        <v>200</v>
      </c>
      <c r="CY36" s="152">
        <f>SUMIF('Rekapitulasi Maret'!$D$391:$D$568,APS!$B36,'Rekapitulasi Maret'!$E$391:$E$568)+SUMIF('Rekapitulasi Maret'!$D$391:$D$568,APS!$B36,'Rekapitulasi Maret'!$J$391:$J$568)</f>
        <v>0</v>
      </c>
      <c r="CZ36" s="152">
        <f>SUMIF('Rekapitulasi Maret'!$D$391:$D$568,APS!$B36,'Rekapitulasi Maret'!$F$391:$F$568)</f>
        <v>0</v>
      </c>
      <c r="DA36" s="152">
        <f>SUMIF('Rekapitulasi Maret'!$D$391:$D$568,APS!$B36,'Rekapitulasi Maret'!$K$391:$K$568)</f>
        <v>0</v>
      </c>
      <c r="DB36" s="154">
        <f t="shared" si="184"/>
        <v>0</v>
      </c>
      <c r="DC36" s="154">
        <f t="shared" si="185"/>
        <v>0</v>
      </c>
      <c r="DD36" s="10">
        <v>400</v>
      </c>
      <c r="DE36" s="152">
        <f>SUMIF('Rekapitulasi Maret'!$U$391:$U$568,APS!$B36,'Rekapitulasi Maret'!$V$391:$V$568)+SUMIF('Rekapitulasi Maret'!$U$391:$U$568,APS!$B36,'Rekapitulasi Maret'!$AA$391:$AA$568)</f>
        <v>0</v>
      </c>
      <c r="DF36" s="152">
        <f>SUMIF('Rekapitulasi Maret'!$U$391:$U$568,APS!$B36,'Rekapitulasi Maret'!$W$391:$W$568)</f>
        <v>0</v>
      </c>
      <c r="DG36" s="152">
        <f>SUMIF('Rekapitulasi Maret'!$U$391:$U$568,APS!$B36,'Rekapitulasi Maret'!$AB$391:$AB$568)</f>
        <v>0</v>
      </c>
      <c r="DH36" s="154">
        <f t="shared" si="285"/>
        <v>0</v>
      </c>
      <c r="DI36" s="154">
        <f t="shared" si="286"/>
        <v>0</v>
      </c>
      <c r="DJ36" s="10"/>
      <c r="DK36" s="152">
        <f>SUMIF('Rekapitulasi Maret'!$AL$391:$AL$568,APS!$B36,'Rekapitulasi Maret'!$AM$391:$AM$568)+SUMIF('Rekapitulasi Maret'!$AL$391:$AL$568,APS!$B36,'Rekapitulasi Maret'!$AP$391:$AP$568)</f>
        <v>0</v>
      </c>
      <c r="DL36" s="152">
        <f>SUMIF('Rekapitulasi Maret'!$AL$391:$AL$568,APS!$B36,'Rekapitulasi Maret'!$AN$391:$AN$568)</f>
        <v>0</v>
      </c>
      <c r="DM36" s="152">
        <f>SUMIF('Rekapitulasi Maret'!$AL$391:$AL$568,APS!$B36,'Rekapitulasi Maret'!$AQ$391:$AQ$568)</f>
        <v>0</v>
      </c>
      <c r="DN36" s="154">
        <f t="shared" si="188"/>
        <v>0</v>
      </c>
      <c r="DO36" s="154">
        <f t="shared" si="189"/>
        <v>0</v>
      </c>
      <c r="DP36" s="10"/>
      <c r="DQ36" s="152">
        <f>SUMIF('Rekapitulasi Maret'!$BA$391:$BA$568,APS!$B36,'Rekapitulasi Maret'!$BB$391:$BB$568)+SUMIF('Rekapitulasi Maret'!$BA$391:$BA$568,APS!$B36,'Rekapitulasi Maret'!$BE$391:$BE$568)</f>
        <v>0</v>
      </c>
      <c r="DR36" s="152">
        <f>SUMIF('Rekapitulasi Maret'!$BA$391:$BA$568,APS!$B36,'Rekapitulasi Maret'!$BC$391:$BC$568)</f>
        <v>0</v>
      </c>
      <c r="DS36" s="152">
        <f>SUMIF('Rekapitulasi Maret'!$BA$391:$BA$568,APS!$B36,'Rekapitulasi Maret'!$BF$391:$BF$568)</f>
        <v>0</v>
      </c>
      <c r="DT36" s="154">
        <f t="shared" si="295"/>
        <v>0</v>
      </c>
      <c r="DU36" s="154">
        <f t="shared" si="296"/>
        <v>0</v>
      </c>
      <c r="DV36" s="10"/>
      <c r="DW36" s="152">
        <f>SUMIF('Rekapitulasi Maret'!$BP$391:$BP$568,APS!$B36,'Rekapitulasi Maret'!$BQ$391:$BQ$568)+SUMIF('Rekapitulasi Maret'!$BP$391:$BP$568,APS!$B36,'Rekapitulasi Maret'!$BT$391:$BT$568)</f>
        <v>0</v>
      </c>
      <c r="DX36" s="152">
        <f>SUMIF('Rekapitulasi Maret'!$BP$391:$BP$568,APS!$B36,'Rekapitulasi Maret'!$BR$391:$BR$568)</f>
        <v>0</v>
      </c>
      <c r="DY36" s="152">
        <f>SUMIF('Rekapitulasi Maret'!$BP$391:$BP$568,APS!$B36,'Rekapitulasi Maret'!$BU$391:$BU$568)</f>
        <v>0</v>
      </c>
      <c r="DZ36" s="154">
        <f t="shared" si="299"/>
        <v>0</v>
      </c>
      <c r="EA36" s="154">
        <f t="shared" si="300"/>
        <v>0</v>
      </c>
      <c r="EB36" s="10"/>
      <c r="EC36" s="152">
        <f>SUMIF('Rekapitulasi Maret'!$CE$391:$CE$568,APS!$B36,'Rekapitulasi Maret'!$CF$391:$CF$568)+SUMIF('Rekapitulasi Maret'!$CE$391:$CE$568,APS!$B36,'Rekapitulasi Maret'!$CI$391:$CI$568)</f>
        <v>0</v>
      </c>
      <c r="ED36" s="152">
        <f>SUMIF('Rekapitulasi Maret'!$CE$391:$CE$568,APS!$B36,'Rekapitulasi Maret'!$CG$391:$CG$568)</f>
        <v>0</v>
      </c>
      <c r="EE36" s="152">
        <f>SUMIF('Rekapitulasi Maret'!$CE$391:$CE$568,APS!$B36,'Rekapitulasi Maret'!$CJ$391:$CJ$568)</f>
        <v>0</v>
      </c>
      <c r="EF36" s="154">
        <f t="shared" si="194"/>
        <v>0</v>
      </c>
      <c r="EG36" s="154">
        <f t="shared" si="195"/>
        <v>0</v>
      </c>
      <c r="EH36" s="76">
        <f t="shared" si="287"/>
        <v>600</v>
      </c>
      <c r="EI36" s="76">
        <f t="shared" si="288"/>
        <v>0</v>
      </c>
      <c r="EJ36" s="76">
        <f t="shared" si="289"/>
        <v>0</v>
      </c>
      <c r="EK36" s="76">
        <f t="shared" si="290"/>
        <v>0</v>
      </c>
      <c r="EL36" s="76">
        <f t="shared" si="291"/>
        <v>0</v>
      </c>
      <c r="EM36" s="76">
        <f t="shared" si="292"/>
        <v>-600</v>
      </c>
      <c r="EN36" s="154">
        <f t="shared" si="293"/>
        <v>0</v>
      </c>
      <c r="EO36" s="10">
        <v>300</v>
      </c>
      <c r="EP36" s="10"/>
      <c r="EQ36" s="152">
        <f>SUMIF('Rekapitulasi Maret'!$D$587:$D$768,APS!$B36,'Rekapitulasi Maret'!$E$587:$E$768)+SUMIF('Rekapitulasi Maret'!$D$587:$D$768,APS!$B36,'Rekapitulasi Maret'!$G$587:$G$768)</f>
        <v>0</v>
      </c>
      <c r="ER36" s="152">
        <f>SUMIF('Rekapitulasi Maret'!$D$587:$D$768,APS!$B36,'Rekapitulasi Maret'!$F$587:$F$768)+SUMIF('Rekapitulasi Maret'!$D$587:$D$768,APS!$B36,'Rekapitulasi Maret'!$H$587:$H$768)</f>
        <v>0</v>
      </c>
      <c r="ES36" s="10"/>
      <c r="ET36" s="154">
        <f t="shared" si="203"/>
        <v>0</v>
      </c>
      <c r="EU36" s="154">
        <f t="shared" si="204"/>
        <v>0</v>
      </c>
      <c r="EV36" s="10"/>
      <c r="EW36" s="152">
        <f>SUMIF('Rekapitulasi Maret'!$U$587:$U$768,APS!$B36,'Rekapitulasi Maret'!$V$587:$V$768)+SUMIF('Rekapitulasi Maret'!$U$587:$U$768,APS!$B36,'Rekapitulasi Maret'!$X$587:$X$768)</f>
        <v>0</v>
      </c>
      <c r="EX36" s="152">
        <f>SUMIF('Rekapitulasi Maret'!$U$587:$U$768,APS!$B36,'Rekapitulasi Maret'!$W$587:$W$768)+SUMIF('Rekapitulasi Maret'!$U$587:$U$768,APS!$B36,'Rekapitulasi Maret'!$Y$587:$Y$768)</f>
        <v>0</v>
      </c>
      <c r="EY36" s="10"/>
      <c r="EZ36" s="154">
        <f t="shared" si="205"/>
        <v>0</v>
      </c>
      <c r="FA36" s="154">
        <f t="shared" si="206"/>
        <v>0</v>
      </c>
      <c r="FB36" s="10"/>
      <c r="FC36" s="152">
        <f>SUMIF('Rekapitulasi Maret'!$AL$587:$AL$768,APS!$B36,'Rekapitulasi Maret'!$AM$587:$AM$768)+SUMIF('Rekapitulasi Maret'!$AL$587:$AL$768,APS!$B36,'Rekapitulasi Maret'!$AP$587:$AP$768)</f>
        <v>0</v>
      </c>
      <c r="FD36" s="152">
        <f>SUMIF('Rekapitulasi Maret'!$AL$587:$AL$768,APS!$B36,'Rekapitulasi Maret'!$AN$587:$AN$768)</f>
        <v>0</v>
      </c>
      <c r="FE36" s="10"/>
      <c r="FF36" s="154">
        <f t="shared" si="207"/>
        <v>0</v>
      </c>
      <c r="FG36" s="154">
        <f t="shared" si="208"/>
        <v>0</v>
      </c>
      <c r="FH36" s="10"/>
      <c r="FI36" s="152">
        <f>SUMIF('Rekapitulasi Maret'!$BA$587:$BA$768,APS!$B36,'Rekapitulasi Maret'!$BB$587:$BB$768)+SUMIF('Rekapitulasi Maret'!$BA$587:$BA$768,APS!$B36,'Rekapitulasi Maret'!$BE$587:$BE$768)</f>
        <v>0</v>
      </c>
      <c r="FJ36" s="152">
        <f>SUMIF('Rekapitulasi Maret'!$BA$587:$BA$768,APS!$B36,'Rekapitulasi Maret'!$BC$587:$BC$768)+SUMIF('Rekapitulasi Maret'!$BA$587:$BA$768,APS!$B36,'Rekapitulasi Maret'!$BF$587:$BF$768)</f>
        <v>250</v>
      </c>
      <c r="FK36" s="10"/>
      <c r="FL36" s="154">
        <f t="shared" si="209"/>
        <v>0</v>
      </c>
      <c r="FM36" s="154">
        <f t="shared" si="210"/>
        <v>0</v>
      </c>
      <c r="FN36" s="10"/>
      <c r="FO36" s="152">
        <f>SUMIF('Rekapitulasi Maret'!$BP$587:$BP$768,APS!$B36,'Rekapitulasi Maret'!$BQ$587:$BQ$768)+SUMIF('Rekapitulasi Maret'!$BP$587:$BP$768,APS!$B36,'Rekapitulasi Maret'!$BT$587:$BT$768)</f>
        <v>0</v>
      </c>
      <c r="FP36" s="152">
        <f>SUMIF('Rekapitulasi Maret'!$BP$587:$BP$768,APS!$B36,'Rekapitulasi Maret'!$BR$587:$BR$768)</f>
        <v>30</v>
      </c>
      <c r="FQ36" s="10"/>
      <c r="FR36" s="154">
        <f t="shared" si="211"/>
        <v>0</v>
      </c>
      <c r="FS36" s="154">
        <f t="shared" si="212"/>
        <v>0</v>
      </c>
      <c r="FT36" s="10"/>
      <c r="FU36" s="152">
        <f>SUMIF('Rekapitulasi Maret'!$CE$587:$CE$768,APS!$B36,'Rekapitulasi Maret'!$CI$587:$CI$768)</f>
        <v>0</v>
      </c>
      <c r="FV36" s="10"/>
      <c r="FW36" s="152">
        <f>SUMIF('Rekapitulasi Maret'!$CE$587:$CE$768,APS!$B36,'Rekapitulasi Maret'!$CJ$587:$CJ$768)</f>
        <v>0</v>
      </c>
      <c r="FX36" s="154">
        <f t="shared" si="140"/>
        <v>0</v>
      </c>
      <c r="FY36" s="154">
        <f t="shared" si="141"/>
        <v>0</v>
      </c>
      <c r="FZ36" s="10"/>
      <c r="GA36" s="152">
        <f>SUMIF('Rekapitulasi Maret'!$D$785:$D$963,APS!$B36,'Rekapitulasi Maret'!$E$785:$E$963)+SUMIF('Rekapitulasi Maret'!$D$785:$D$963,APS!$B36,'Rekapitulasi Maret'!$J$785:$J$963)</f>
        <v>0</v>
      </c>
      <c r="GB36" s="152">
        <f>SUMIF('Rekapitulasi Maret'!$D$785:$D$963,APS!$B36,'Rekapitulasi Maret'!$F$785:$F$963)</f>
        <v>0</v>
      </c>
      <c r="GC36" s="152">
        <f>SUMIF('Rekapitulasi Maret'!$D$785:$D$963,APS!$B36,'Rekapitulasi Maret'!$K$785:$K$963)</f>
        <v>0</v>
      </c>
      <c r="GD36" s="154">
        <f t="shared" si="213"/>
        <v>0</v>
      </c>
      <c r="GE36" s="154">
        <f t="shared" si="214"/>
        <v>0</v>
      </c>
      <c r="GF36" s="10"/>
      <c r="GG36" s="152">
        <f>SUMIF('Rekapitulasi Maret'!$U$785:$U$963,APS!$B36,'Rekapitulasi Maret'!$V$785:$V$963)+SUMIF('Rekapitulasi Maret'!$U$785:$U$963,APS!$B36,'Rekapitulasi Maret'!$AA$785:$AA$963)</f>
        <v>0</v>
      </c>
      <c r="GH36" s="152">
        <f>SUMIF('Rekapitulasi Maret'!$U$785:$U$963,APS!$B36,'Rekapitulasi Maret'!$W$785:$W$963)</f>
        <v>0</v>
      </c>
      <c r="GI36" s="152">
        <f>SUMIF('Rekapitulasi Maret'!$U$785:$U$963,APS!$B36,'Rekapitulasi Maret'!$AB$785:$AB$963)</f>
        <v>0</v>
      </c>
      <c r="GJ36" s="154">
        <f t="shared" si="215"/>
        <v>0</v>
      </c>
      <c r="GK36" s="154">
        <f t="shared" si="216"/>
        <v>0</v>
      </c>
      <c r="GL36" s="10"/>
      <c r="GM36" s="152">
        <f>SUMIF('Rekapitulasi Maret'!$AL$785:$AL$963,APS!$B36,'Rekapitulasi Maret'!$AM$785:$AM$963)+SUMIF('Rekapitulasi Maret'!$AL$785:$AL$963,APS!$B36,'Rekapitulasi Maret'!$AP$785:$AP$963)</f>
        <v>0</v>
      </c>
      <c r="GN36" s="152">
        <f>SUMIF('Rekapitulasi Maret'!$AL$785:$AL$963,APS!$B36,'Rekapitulasi Maret'!$AN$785:$AN$963)</f>
        <v>0</v>
      </c>
      <c r="GO36" s="152">
        <f>SUMIF('Rekapitulasi Maret'!$AL$785:$AL$963,APS!$B36,'Rekapitulasi Maret'!$AQ$785:$AQ$963)</f>
        <v>0</v>
      </c>
      <c r="GP36" s="154">
        <f t="shared" si="217"/>
        <v>0</v>
      </c>
      <c r="GQ36" s="154">
        <f t="shared" si="218"/>
        <v>0</v>
      </c>
      <c r="GR36" s="76">
        <f t="shared" si="219"/>
        <v>0</v>
      </c>
      <c r="GS36" s="76">
        <f t="shared" si="220"/>
        <v>0</v>
      </c>
      <c r="GT36" s="76">
        <f t="shared" si="221"/>
        <v>280</v>
      </c>
      <c r="GU36" s="76">
        <f t="shared" si="222"/>
        <v>0</v>
      </c>
      <c r="GV36" s="157">
        <f t="shared" si="223"/>
        <v>280</v>
      </c>
      <c r="GW36" s="157">
        <f t="shared" si="224"/>
        <v>280</v>
      </c>
      <c r="GX36" s="158">
        <f t="shared" si="225"/>
        <v>0</v>
      </c>
      <c r="GY36" s="157">
        <f t="shared" si="254"/>
        <v>1200</v>
      </c>
      <c r="GZ36" s="157">
        <f t="shared" si="255"/>
        <v>1775</v>
      </c>
      <c r="HA36" s="157">
        <f t="shared" si="256"/>
        <v>1495</v>
      </c>
      <c r="HB36" s="157">
        <f t="shared" si="257"/>
        <v>0</v>
      </c>
      <c r="HC36" s="157">
        <f t="shared" si="258"/>
        <v>1495</v>
      </c>
      <c r="HD36" s="157">
        <f t="shared" si="259"/>
        <v>295</v>
      </c>
      <c r="HE36" s="158">
        <f t="shared" si="232"/>
        <v>124.58333333333333</v>
      </c>
      <c r="HF36" s="21"/>
      <c r="HG36" s="49" t="s">
        <v>963</v>
      </c>
      <c r="HH36" s="88"/>
    </row>
    <row r="37" spans="1:216" ht="15.75">
      <c r="A37" s="16" t="s">
        <v>43</v>
      </c>
      <c r="B37" s="16" t="s">
        <v>44</v>
      </c>
      <c r="C37" s="16" t="s">
        <v>1</v>
      </c>
      <c r="D37" s="16" t="s">
        <v>600</v>
      </c>
      <c r="E37" s="16" t="s">
        <v>598</v>
      </c>
      <c r="F37" s="17">
        <v>400</v>
      </c>
      <c r="G37" s="17">
        <v>0</v>
      </c>
      <c r="H37" s="17">
        <v>0</v>
      </c>
      <c r="I37" s="18">
        <v>0</v>
      </c>
      <c r="J37" s="17">
        <v>10</v>
      </c>
      <c r="K37" s="19">
        <f t="shared" si="130"/>
        <v>390</v>
      </c>
      <c r="L37" s="19">
        <f t="shared" si="131"/>
        <v>390</v>
      </c>
      <c r="M37" s="23">
        <v>200</v>
      </c>
      <c r="N37" s="20">
        <f t="shared" si="132"/>
        <v>190</v>
      </c>
      <c r="O37" s="20"/>
      <c r="P37" s="75">
        <f t="shared" si="260"/>
        <v>0</v>
      </c>
      <c r="Q37" s="74">
        <f t="shared" si="133"/>
        <v>190</v>
      </c>
      <c r="R37" s="22">
        <f t="shared" si="294"/>
        <v>190</v>
      </c>
      <c r="S37" s="10">
        <v>190</v>
      </c>
      <c r="T37" s="10"/>
      <c r="U37" s="152">
        <f>SUMIF('Rekapitulasi Maret'!$D$9:$D$173,APS!$B37,'Rekapitulasi Maret'!$E$9:$E$173)</f>
        <v>0</v>
      </c>
      <c r="V37" s="152">
        <f>SUMIF('Rekapitulasi Maret'!$D$9:$D$173,APS!$B37,'Rekapitulasi Maret'!$F$9:$F$173)</f>
        <v>0</v>
      </c>
      <c r="W37" s="10"/>
      <c r="X37" s="154">
        <f t="shared" si="279"/>
        <v>0</v>
      </c>
      <c r="Y37" s="154">
        <f t="shared" si="280"/>
        <v>0</v>
      </c>
      <c r="Z37" s="10">
        <v>100</v>
      </c>
      <c r="AA37" s="152">
        <f>SUMIF('Rekapitulasi Maret'!$U$9:$U$173,APS!$B37,'Rekapitulasi Maret'!$V$9:$V$173)</f>
        <v>0</v>
      </c>
      <c r="AB37" s="152">
        <f>SUMIF('Rekapitulasi Maret'!$U$9:$U$173,APS!$B37,'Rekapitulasi Maret'!$W$9:$W$173)</f>
        <v>0</v>
      </c>
      <c r="AC37" s="152"/>
      <c r="AD37" s="154">
        <f t="shared" si="150"/>
        <v>0</v>
      </c>
      <c r="AE37" s="154">
        <f t="shared" si="151"/>
        <v>0</v>
      </c>
      <c r="AF37" s="10">
        <v>90</v>
      </c>
      <c r="AG37" s="152">
        <f>SUMIF('Rekapitulasi Maret'!$AL$9:$AL$173,APS!$B37,'Rekapitulasi Maret'!$AM$9:$AM$173)</f>
        <v>90</v>
      </c>
      <c r="AH37" s="152">
        <f>SUMIF('Rekapitulasi Maret'!$AL$9:$AL$173,APS!$B37,'Rekapitulasi Maret'!$AN$9:$AN$173)</f>
        <v>90</v>
      </c>
      <c r="AI37" s="152">
        <f>SUMIF('Rekapitulasi Maret'!$AL$9:$AL$173,APS!$B37,'Rekapitulasi Maret'!$AQ$9:$AQ$173)</f>
        <v>0</v>
      </c>
      <c r="AJ37" s="154">
        <f t="shared" si="281"/>
        <v>100</v>
      </c>
      <c r="AK37" s="154">
        <f t="shared" si="282"/>
        <v>100</v>
      </c>
      <c r="AL37" s="10"/>
      <c r="AM37" s="152">
        <f>SUMIF('Rekapitulasi Maret'!$BA$9:$BA$173,APS!$B37,'Rekapitulasi Maret'!$BB$9:$BB$173)</f>
        <v>0</v>
      </c>
      <c r="AN37" s="152">
        <f>SUMIF('Rekapitulasi Maret'!$BA$9:$BA$173,APS!$B37,'Rekapitulasi Maret'!$BC$9:$BC$173)</f>
        <v>0</v>
      </c>
      <c r="AO37" s="10"/>
      <c r="AP37" s="154">
        <f t="shared" si="263"/>
        <v>0</v>
      </c>
      <c r="AQ37" s="154">
        <f t="shared" si="264"/>
        <v>0</v>
      </c>
      <c r="AR37" s="10"/>
      <c r="AS37" s="152">
        <f>SUMIF('Rekapitulasi Maret'!$BP$9:$BP$173,APS!$B37,'Rekapitulasi Maret'!$BQ$9:$BQ$173)</f>
        <v>0</v>
      </c>
      <c r="AT37" s="152">
        <f>SUMIF('Rekapitulasi Maret'!$BP$9:$BP$173,APS!$B37,'Rekapitulasi Maret'!$BR$9:$BR$173)</f>
        <v>0</v>
      </c>
      <c r="AU37" s="10"/>
      <c r="AV37" s="154">
        <f t="shared" si="156"/>
        <v>0</v>
      </c>
      <c r="AW37" s="154">
        <f t="shared" si="157"/>
        <v>0</v>
      </c>
      <c r="AX37" s="10"/>
      <c r="AY37" s="152">
        <f>SUMIF('Rekapitulasi Maret'!$CE$9:$CE$173,APS!$B37,'Rekapitulasi Maret'!$CI$9:$CI$173)</f>
        <v>0</v>
      </c>
      <c r="AZ37" s="10"/>
      <c r="BA37" s="152">
        <f>SUMIF('Rekapitulasi Maret'!$CE$9:$CE$173,APS!$B37,'Rekapitulasi Maret'!$CJ$9:$CJ$173)</f>
        <v>0</v>
      </c>
      <c r="BB37" s="154">
        <f t="shared" si="158"/>
        <v>0</v>
      </c>
      <c r="BC37" s="154">
        <f t="shared" si="159"/>
        <v>0</v>
      </c>
      <c r="BD37" s="76">
        <f t="shared" si="265"/>
        <v>190</v>
      </c>
      <c r="BE37" s="76">
        <f t="shared" si="266"/>
        <v>90</v>
      </c>
      <c r="BF37" s="76">
        <f t="shared" si="267"/>
        <v>90</v>
      </c>
      <c r="BG37" s="76">
        <f t="shared" si="268"/>
        <v>0</v>
      </c>
      <c r="BH37" s="76">
        <f t="shared" si="269"/>
        <v>90</v>
      </c>
      <c r="BI37" s="76">
        <f t="shared" si="270"/>
        <v>-100</v>
      </c>
      <c r="BJ37" s="154">
        <f t="shared" si="271"/>
        <v>47.368421052631575</v>
      </c>
      <c r="BK37" s="10"/>
      <c r="BL37" s="10"/>
      <c r="BM37" s="152">
        <f>SUMIF('Rekapitulasi Maret'!$D$194:$D$375,APS!$B37,'Rekapitulasi Maret'!$E$194:$E$375)+SUMIF('Rekapitulasi Maret'!$D$194:$D$375,APS!$B37,'Rekapitulasi Maret'!$J$194:$J$375)</f>
        <v>0</v>
      </c>
      <c r="BN37" s="152">
        <f>SUMIF('Rekapitulasi Maret'!$D$194:$D$375,APS!$B37,'Rekapitulasi Maret'!$F$194:$F$375)</f>
        <v>0</v>
      </c>
      <c r="BO37" s="152">
        <f>SUMIF('Rekapitulasi Maret'!$D$194:$D$375,APS!$B37,'Rekapitulasi Maret'!$K$194:$K$375)</f>
        <v>0</v>
      </c>
      <c r="BP37" s="154">
        <f t="shared" si="167"/>
        <v>0</v>
      </c>
      <c r="BQ37" s="154">
        <f t="shared" si="168"/>
        <v>0</v>
      </c>
      <c r="BR37" s="10"/>
      <c r="BS37" s="152">
        <f>SUMIF('Rekapitulasi Maret'!$U$194:$U$375,APS!$B37,'Rekapitulasi Maret'!$V$194:$V$375)+SUMIF('Rekapitulasi Maret'!$U$194:$U$375,APS!$B37,'Rekapitulasi Maret'!$AA$194:$AA$375)</f>
        <v>0</v>
      </c>
      <c r="BT37" s="152">
        <f>SUMIF('Rekapitulasi Maret'!$U$194:$U$375,APS!$B37,'Rekapitulasi Maret'!$W$194:$W$375)</f>
        <v>0</v>
      </c>
      <c r="BU37" s="152">
        <f>SUMIF('Rekapitulasi Maret'!$U$194:$U$375,APS!$B37,'Rekapitulasi Maret'!$AB$194:$AB$375)</f>
        <v>0</v>
      </c>
      <c r="BV37" s="154">
        <f t="shared" si="169"/>
        <v>0</v>
      </c>
      <c r="BW37" s="154">
        <f t="shared" si="170"/>
        <v>0</v>
      </c>
      <c r="BX37" s="10"/>
      <c r="BY37" s="152">
        <f>SUMIF('Rekapitulasi Maret'!$AL$194:$AL$375,APS!$B37,'Rekapitulasi Maret'!$AM$194:$AM$375)+SUMIF('Rekapitulasi Maret'!$AL$194:$AL$375,APS!$B37,'Rekapitulasi Maret'!$AP$194:$AP$375)</f>
        <v>100</v>
      </c>
      <c r="BZ37" s="152">
        <f>SUMIF('Rekapitulasi Maret'!$AL$194:$AL$375,APS!$B37,'Rekapitulasi Maret'!$AN$194:$AN$375)</f>
        <v>80</v>
      </c>
      <c r="CA37" s="152">
        <f>SUMIF('Rekapitulasi Maret'!$AL$194:$AL$375,APS!$B37,'Rekapitulasi Maret'!$AQ$194:$AQ$375)</f>
        <v>0</v>
      </c>
      <c r="CB37" s="154">
        <f t="shared" si="261"/>
        <v>0</v>
      </c>
      <c r="CC37" s="154">
        <f t="shared" si="262"/>
        <v>80</v>
      </c>
      <c r="CD37" s="10"/>
      <c r="CE37" s="152">
        <f>SUMIF('Rekapitulasi Maret'!$BA$194:$BA$375,APS!$B37,'Rekapitulasi Maret'!$BB$194:$BB$375)+SUMIF('Rekapitulasi Maret'!$BA$194:$BA$375,APS!$B37,'Rekapitulasi Maret'!$BE$194:$BE$375)</f>
        <v>0</v>
      </c>
      <c r="CF37" s="152">
        <f>SUMIF('Rekapitulasi Maret'!$BA$194:$BA$375,APS!$B37,'Rekapitulasi Maret'!$BC$194:$BC$375)</f>
        <v>0</v>
      </c>
      <c r="CG37" s="10"/>
      <c r="CH37" s="154">
        <f t="shared" si="173"/>
        <v>0</v>
      </c>
      <c r="CI37" s="154">
        <f t="shared" si="174"/>
        <v>0</v>
      </c>
      <c r="CJ37" s="10"/>
      <c r="CK37" s="152">
        <f>SUMIF('Rekapitulasi Maret'!$BP$194:$BP$375,APS!$B37,'Rekapitulasi Maret'!$BQ$194:$BQ$375)+SUMIF('Rekapitulasi Maret'!$BP$194:$BP$375,APS!$B37,'Rekapitulasi Maret'!$BT$194:$BT$375)</f>
        <v>0</v>
      </c>
      <c r="CL37" s="152">
        <f>SUMIF('Rekapitulasi Maret'!$BP$194:$BP$375,APS!$B37,'Rekapitulasi Maret'!$BR$194:$BR$375)</f>
        <v>0</v>
      </c>
      <c r="CM37" s="152">
        <f>SUMIF('Rekapitulasi Maret'!$BP$194:$BP$375,APS!$B37,'Rekapitulasi Maret'!$BU$194:$BU$375)</f>
        <v>0</v>
      </c>
      <c r="CN37" s="154">
        <f t="shared" si="175"/>
        <v>0</v>
      </c>
      <c r="CO37" s="154">
        <f t="shared" si="176"/>
        <v>0</v>
      </c>
      <c r="CP37" s="76">
        <f t="shared" si="272"/>
        <v>0</v>
      </c>
      <c r="CQ37" s="76">
        <f t="shared" si="273"/>
        <v>100</v>
      </c>
      <c r="CR37" s="76">
        <f t="shared" si="274"/>
        <v>80</v>
      </c>
      <c r="CS37" s="76">
        <f t="shared" si="275"/>
        <v>0</v>
      </c>
      <c r="CT37" s="76">
        <f t="shared" si="276"/>
        <v>80</v>
      </c>
      <c r="CU37" s="76">
        <f t="shared" si="277"/>
        <v>80</v>
      </c>
      <c r="CV37" s="154">
        <f t="shared" si="278"/>
        <v>0</v>
      </c>
      <c r="CW37" s="10"/>
      <c r="CX37" s="10"/>
      <c r="CY37" s="152">
        <f>SUMIF('Rekapitulasi Maret'!$D$391:$D$568,APS!$B37,'Rekapitulasi Maret'!$E$391:$E$568)+SUMIF('Rekapitulasi Maret'!$D$391:$D$568,APS!$B37,'Rekapitulasi Maret'!$J$391:$J$568)</f>
        <v>20</v>
      </c>
      <c r="CZ37" s="152">
        <f>SUMIF('Rekapitulasi Maret'!$D$391:$D$568,APS!$B37,'Rekapitulasi Maret'!$F$391:$F$568)</f>
        <v>25</v>
      </c>
      <c r="DA37" s="152">
        <f>SUMIF('Rekapitulasi Maret'!$D$391:$D$568,APS!$B37,'Rekapitulasi Maret'!$K$391:$K$568)</f>
        <v>0</v>
      </c>
      <c r="DB37" s="154">
        <f t="shared" si="184"/>
        <v>0</v>
      </c>
      <c r="DC37" s="154">
        <f t="shared" si="185"/>
        <v>125</v>
      </c>
      <c r="DD37" s="10"/>
      <c r="DE37" s="152">
        <f>SUMIF('Rekapitulasi Maret'!$U$391:$U$568,APS!$B37,'Rekapitulasi Maret'!$V$391:$V$568)+SUMIF('Rekapitulasi Maret'!$U$391:$U$568,APS!$B37,'Rekapitulasi Maret'!$AA$391:$AA$568)</f>
        <v>0</v>
      </c>
      <c r="DF37" s="152">
        <f>SUMIF('Rekapitulasi Maret'!$U$391:$U$568,APS!$B37,'Rekapitulasi Maret'!$W$391:$W$568)</f>
        <v>0</v>
      </c>
      <c r="DG37" s="152">
        <f>SUMIF('Rekapitulasi Maret'!$U$391:$U$568,APS!$B37,'Rekapitulasi Maret'!$AB$391:$AB$568)</f>
        <v>0</v>
      </c>
      <c r="DH37" s="154">
        <f t="shared" si="285"/>
        <v>0</v>
      </c>
      <c r="DI37" s="154">
        <f t="shared" si="286"/>
        <v>0</v>
      </c>
      <c r="DJ37" s="10"/>
      <c r="DK37" s="152">
        <f>SUMIF('Rekapitulasi Maret'!$AL$391:$AL$568,APS!$B37,'Rekapitulasi Maret'!$AM$391:$AM$568)+SUMIF('Rekapitulasi Maret'!$AL$391:$AL$568,APS!$B37,'Rekapitulasi Maret'!$AP$391:$AP$568)</f>
        <v>0</v>
      </c>
      <c r="DL37" s="152">
        <f>SUMIF('Rekapitulasi Maret'!$AL$391:$AL$568,APS!$B37,'Rekapitulasi Maret'!$AN$391:$AN$568)</f>
        <v>0</v>
      </c>
      <c r="DM37" s="152">
        <f>SUMIF('Rekapitulasi Maret'!$AL$391:$AL$568,APS!$B37,'Rekapitulasi Maret'!$AQ$391:$AQ$568)</f>
        <v>0</v>
      </c>
      <c r="DN37" s="154">
        <f t="shared" si="188"/>
        <v>0</v>
      </c>
      <c r="DO37" s="154">
        <f t="shared" si="189"/>
        <v>0</v>
      </c>
      <c r="DP37" s="10"/>
      <c r="DQ37" s="152">
        <f>SUMIF('Rekapitulasi Maret'!$BA$391:$BA$568,APS!$B37,'Rekapitulasi Maret'!$BB$391:$BB$568)+SUMIF('Rekapitulasi Maret'!$BA$391:$BA$568,APS!$B37,'Rekapitulasi Maret'!$BE$391:$BE$568)</f>
        <v>0</v>
      </c>
      <c r="DR37" s="152">
        <f>SUMIF('Rekapitulasi Maret'!$BA$391:$BA$568,APS!$B37,'Rekapitulasi Maret'!$BC$391:$BC$568)</f>
        <v>0</v>
      </c>
      <c r="DS37" s="152">
        <f>SUMIF('Rekapitulasi Maret'!$BA$391:$BA$568,APS!$B37,'Rekapitulasi Maret'!$BF$391:$BF$568)</f>
        <v>0</v>
      </c>
      <c r="DT37" s="154">
        <f t="shared" si="295"/>
        <v>0</v>
      </c>
      <c r="DU37" s="154">
        <f t="shared" si="296"/>
        <v>0</v>
      </c>
      <c r="DV37" s="10"/>
      <c r="DW37" s="152">
        <f>SUMIF('Rekapitulasi Maret'!$BP$391:$BP$568,APS!$B37,'Rekapitulasi Maret'!$BQ$391:$BQ$568)+SUMIF('Rekapitulasi Maret'!$BP$391:$BP$568,APS!$B37,'Rekapitulasi Maret'!$BT$391:$BT$568)</f>
        <v>0</v>
      </c>
      <c r="DX37" s="152">
        <f>SUMIF('Rekapitulasi Maret'!$BP$391:$BP$568,APS!$B37,'Rekapitulasi Maret'!$BR$391:$BR$568)</f>
        <v>0</v>
      </c>
      <c r="DY37" s="152">
        <f>SUMIF('Rekapitulasi Maret'!$BP$391:$BP$568,APS!$B37,'Rekapitulasi Maret'!$BU$391:$BU$568)</f>
        <v>0</v>
      </c>
      <c r="DZ37" s="154">
        <f t="shared" si="299"/>
        <v>0</v>
      </c>
      <c r="EA37" s="154">
        <f t="shared" si="300"/>
        <v>0</v>
      </c>
      <c r="EB37" s="10"/>
      <c r="EC37" s="152">
        <f>SUMIF('Rekapitulasi Maret'!$CE$391:$CE$568,APS!$B37,'Rekapitulasi Maret'!$CF$391:$CF$568)+SUMIF('Rekapitulasi Maret'!$CE$391:$CE$568,APS!$B37,'Rekapitulasi Maret'!$CI$391:$CI$568)</f>
        <v>0</v>
      </c>
      <c r="ED37" s="152">
        <f>SUMIF('Rekapitulasi Maret'!$CE$391:$CE$568,APS!$B37,'Rekapitulasi Maret'!$CG$391:$CG$568)</f>
        <v>0</v>
      </c>
      <c r="EE37" s="152">
        <f>SUMIF('Rekapitulasi Maret'!$CE$391:$CE$568,APS!$B37,'Rekapitulasi Maret'!$CJ$391:$CJ$568)</f>
        <v>0</v>
      </c>
      <c r="EF37" s="154">
        <f t="shared" si="194"/>
        <v>0</v>
      </c>
      <c r="EG37" s="154">
        <f t="shared" si="195"/>
        <v>0</v>
      </c>
      <c r="EH37" s="76">
        <f t="shared" si="287"/>
        <v>0</v>
      </c>
      <c r="EI37" s="76">
        <f t="shared" si="288"/>
        <v>20</v>
      </c>
      <c r="EJ37" s="76">
        <f t="shared" si="289"/>
        <v>25</v>
      </c>
      <c r="EK37" s="76">
        <f t="shared" si="290"/>
        <v>0</v>
      </c>
      <c r="EL37" s="76">
        <f t="shared" si="291"/>
        <v>25</v>
      </c>
      <c r="EM37" s="76">
        <f t="shared" si="292"/>
        <v>25</v>
      </c>
      <c r="EN37" s="154">
        <f t="shared" si="293"/>
        <v>0</v>
      </c>
      <c r="EO37" s="10"/>
      <c r="EP37" s="10"/>
      <c r="EQ37" s="152">
        <f>SUMIF('Rekapitulasi Maret'!$D$587:$D$768,APS!$B37,'Rekapitulasi Maret'!$E$587:$E$768)+SUMIF('Rekapitulasi Maret'!$D$587:$D$768,APS!$B37,'Rekapitulasi Maret'!$G$587:$G$768)</f>
        <v>0</v>
      </c>
      <c r="ER37" s="152">
        <f>SUMIF('Rekapitulasi Maret'!$D$587:$D$768,APS!$B37,'Rekapitulasi Maret'!$F$587:$F$768)+SUMIF('Rekapitulasi Maret'!$D$587:$D$768,APS!$B37,'Rekapitulasi Maret'!$H$587:$H$768)</f>
        <v>0</v>
      </c>
      <c r="ES37" s="10"/>
      <c r="ET37" s="154">
        <f t="shared" si="203"/>
        <v>0</v>
      </c>
      <c r="EU37" s="154">
        <f t="shared" si="204"/>
        <v>0</v>
      </c>
      <c r="EV37" s="10"/>
      <c r="EW37" s="152">
        <f>SUMIF('Rekapitulasi Maret'!$U$587:$U$768,APS!$B37,'Rekapitulasi Maret'!$V$587:$V$768)+SUMIF('Rekapitulasi Maret'!$U$587:$U$768,APS!$B37,'Rekapitulasi Maret'!$X$587:$X$768)</f>
        <v>0</v>
      </c>
      <c r="EX37" s="152">
        <f>SUMIF('Rekapitulasi Maret'!$U$587:$U$768,APS!$B37,'Rekapitulasi Maret'!$W$587:$W$768)+SUMIF('Rekapitulasi Maret'!$U$587:$U$768,APS!$B37,'Rekapitulasi Maret'!$Y$587:$Y$768)</f>
        <v>0</v>
      </c>
      <c r="EY37" s="10"/>
      <c r="EZ37" s="154">
        <f t="shared" si="205"/>
        <v>0</v>
      </c>
      <c r="FA37" s="154">
        <f t="shared" si="206"/>
        <v>0</v>
      </c>
      <c r="FB37" s="10"/>
      <c r="FC37" s="152">
        <f>SUMIF('Rekapitulasi Maret'!$AL$587:$AL$768,APS!$B37,'Rekapitulasi Maret'!$AM$587:$AM$768)+SUMIF('Rekapitulasi Maret'!$AL$587:$AL$768,APS!$B37,'Rekapitulasi Maret'!$AP$587:$AP$768)</f>
        <v>0</v>
      </c>
      <c r="FD37" s="152">
        <f>SUMIF('Rekapitulasi Maret'!$AL$587:$AL$768,APS!$B37,'Rekapitulasi Maret'!$AN$587:$AN$768)</f>
        <v>0</v>
      </c>
      <c r="FE37" s="10"/>
      <c r="FF37" s="154">
        <f t="shared" si="207"/>
        <v>0</v>
      </c>
      <c r="FG37" s="154">
        <f t="shared" si="208"/>
        <v>0</v>
      </c>
      <c r="FH37" s="10"/>
      <c r="FI37" s="152">
        <f>SUMIF('Rekapitulasi Maret'!$BA$587:$BA$768,APS!$B37,'Rekapitulasi Maret'!$BB$587:$BB$768)+SUMIF('Rekapitulasi Maret'!$BA$587:$BA$768,APS!$B37,'Rekapitulasi Maret'!$BE$587:$BE$768)</f>
        <v>0</v>
      </c>
      <c r="FJ37" s="152">
        <f>SUMIF('Rekapitulasi Maret'!$BA$587:$BA$768,APS!$B37,'Rekapitulasi Maret'!$BC$587:$BC$768)+SUMIF('Rekapitulasi Maret'!$BA$587:$BA$768,APS!$B37,'Rekapitulasi Maret'!$BF$587:$BF$768)</f>
        <v>0</v>
      </c>
      <c r="FK37" s="10"/>
      <c r="FL37" s="154">
        <f t="shared" si="209"/>
        <v>0</v>
      </c>
      <c r="FM37" s="154">
        <f t="shared" si="210"/>
        <v>0</v>
      </c>
      <c r="FN37" s="10"/>
      <c r="FO37" s="152">
        <f>SUMIF('Rekapitulasi Maret'!$BP$587:$BP$768,APS!$B37,'Rekapitulasi Maret'!$BQ$587:$BQ$768)+SUMIF('Rekapitulasi Maret'!$BP$587:$BP$768,APS!$B37,'Rekapitulasi Maret'!$BT$587:$BT$768)</f>
        <v>0</v>
      </c>
      <c r="FP37" s="152">
        <f>SUMIF('Rekapitulasi Maret'!$BP$587:$BP$768,APS!$B37,'Rekapitulasi Maret'!$BR$587:$BR$768)</f>
        <v>0</v>
      </c>
      <c r="FQ37" s="10"/>
      <c r="FR37" s="154">
        <f t="shared" si="211"/>
        <v>0</v>
      </c>
      <c r="FS37" s="154">
        <f t="shared" si="212"/>
        <v>0</v>
      </c>
      <c r="FT37" s="10"/>
      <c r="FU37" s="152">
        <f>SUMIF('Rekapitulasi Maret'!$CE$587:$CE$768,APS!$B37,'Rekapitulasi Maret'!$CI$587:$CI$768)</f>
        <v>0</v>
      </c>
      <c r="FV37" s="10"/>
      <c r="FW37" s="152">
        <f>SUMIF('Rekapitulasi Maret'!$CE$587:$CE$768,APS!$B37,'Rekapitulasi Maret'!$CJ$587:$CJ$768)</f>
        <v>0</v>
      </c>
      <c r="FX37" s="154">
        <f t="shared" si="140"/>
        <v>0</v>
      </c>
      <c r="FY37" s="154">
        <f t="shared" si="141"/>
        <v>0</v>
      </c>
      <c r="FZ37" s="10"/>
      <c r="GA37" s="152">
        <f>SUMIF('Rekapitulasi Maret'!$D$785:$D$963,APS!$B37,'Rekapitulasi Maret'!$E$785:$E$963)+SUMIF('Rekapitulasi Maret'!$D$785:$D$963,APS!$B37,'Rekapitulasi Maret'!$J$785:$J$963)</f>
        <v>0</v>
      </c>
      <c r="GB37" s="152">
        <f>SUMIF('Rekapitulasi Maret'!$D$785:$D$963,APS!$B37,'Rekapitulasi Maret'!$F$785:$F$963)</f>
        <v>0</v>
      </c>
      <c r="GC37" s="152">
        <f>SUMIF('Rekapitulasi Maret'!$D$785:$D$963,APS!$B37,'Rekapitulasi Maret'!$K$785:$K$963)</f>
        <v>0</v>
      </c>
      <c r="GD37" s="154">
        <f t="shared" si="213"/>
        <v>0</v>
      </c>
      <c r="GE37" s="154">
        <f t="shared" si="214"/>
        <v>0</v>
      </c>
      <c r="GF37" s="10"/>
      <c r="GG37" s="152">
        <f>SUMIF('Rekapitulasi Maret'!$U$785:$U$963,APS!$B37,'Rekapitulasi Maret'!$V$785:$V$963)+SUMIF('Rekapitulasi Maret'!$U$785:$U$963,APS!$B37,'Rekapitulasi Maret'!$AA$785:$AA$963)</f>
        <v>0</v>
      </c>
      <c r="GH37" s="152">
        <f>SUMIF('Rekapitulasi Maret'!$U$785:$U$963,APS!$B37,'Rekapitulasi Maret'!$W$785:$W$963)</f>
        <v>0</v>
      </c>
      <c r="GI37" s="152">
        <f>SUMIF('Rekapitulasi Maret'!$U$785:$U$963,APS!$B37,'Rekapitulasi Maret'!$AB$785:$AB$963)</f>
        <v>0</v>
      </c>
      <c r="GJ37" s="154">
        <f t="shared" si="215"/>
        <v>0</v>
      </c>
      <c r="GK37" s="154">
        <f t="shared" si="216"/>
        <v>0</v>
      </c>
      <c r="GL37" s="10"/>
      <c r="GM37" s="152">
        <f>SUMIF('Rekapitulasi Maret'!$AL$785:$AL$963,APS!$B37,'Rekapitulasi Maret'!$AM$785:$AM$963)+SUMIF('Rekapitulasi Maret'!$AL$785:$AL$963,APS!$B37,'Rekapitulasi Maret'!$AP$785:$AP$963)</f>
        <v>0</v>
      </c>
      <c r="GN37" s="152">
        <f>SUMIF('Rekapitulasi Maret'!$AL$785:$AL$963,APS!$B37,'Rekapitulasi Maret'!$AN$785:$AN$963)</f>
        <v>0</v>
      </c>
      <c r="GO37" s="152">
        <f>SUMIF('Rekapitulasi Maret'!$AL$785:$AL$963,APS!$B37,'Rekapitulasi Maret'!$AQ$785:$AQ$963)</f>
        <v>0</v>
      </c>
      <c r="GP37" s="154">
        <f t="shared" si="217"/>
        <v>0</v>
      </c>
      <c r="GQ37" s="154">
        <f t="shared" si="218"/>
        <v>0</v>
      </c>
      <c r="GR37" s="76">
        <f t="shared" si="219"/>
        <v>0</v>
      </c>
      <c r="GS37" s="76">
        <f t="shared" si="220"/>
        <v>0</v>
      </c>
      <c r="GT37" s="76">
        <f t="shared" si="221"/>
        <v>0</v>
      </c>
      <c r="GU37" s="76">
        <f t="shared" si="222"/>
        <v>0</v>
      </c>
      <c r="GV37" s="157">
        <f t="shared" si="223"/>
        <v>0</v>
      </c>
      <c r="GW37" s="157">
        <f t="shared" si="224"/>
        <v>0</v>
      </c>
      <c r="GX37" s="158">
        <f t="shared" si="225"/>
        <v>0</v>
      </c>
      <c r="GY37" s="157">
        <f t="shared" si="254"/>
        <v>190</v>
      </c>
      <c r="GZ37" s="157">
        <f t="shared" si="255"/>
        <v>210</v>
      </c>
      <c r="HA37" s="157">
        <f t="shared" si="256"/>
        <v>195</v>
      </c>
      <c r="HB37" s="157">
        <f t="shared" si="257"/>
        <v>0</v>
      </c>
      <c r="HC37" s="157">
        <f t="shared" si="258"/>
        <v>195</v>
      </c>
      <c r="HD37" s="157">
        <f t="shared" si="259"/>
        <v>5</v>
      </c>
      <c r="HE37" s="158">
        <f t="shared" si="232"/>
        <v>102.63157894736842</v>
      </c>
      <c r="HF37" s="21"/>
      <c r="HG37" s="49" t="s">
        <v>963</v>
      </c>
      <c r="HH37" s="88"/>
    </row>
    <row r="38" spans="1:216" ht="15.75">
      <c r="A38" s="129" t="s">
        <v>842</v>
      </c>
      <c r="B38" s="129" t="s">
        <v>843</v>
      </c>
      <c r="C38" s="16" t="s">
        <v>1</v>
      </c>
      <c r="D38" s="16"/>
      <c r="E38" s="16"/>
      <c r="F38" s="17"/>
      <c r="G38" s="17"/>
      <c r="H38" s="17"/>
      <c r="I38" s="18"/>
      <c r="J38" s="17"/>
      <c r="K38" s="19"/>
      <c r="L38" s="19"/>
      <c r="M38" s="23"/>
      <c r="N38" s="20"/>
      <c r="O38" s="20"/>
      <c r="P38" s="75"/>
      <c r="Q38" s="74"/>
      <c r="R38" s="22"/>
      <c r="S38" s="10"/>
      <c r="T38" s="10"/>
      <c r="U38" s="152"/>
      <c r="V38" s="152"/>
      <c r="W38" s="10"/>
      <c r="X38" s="154"/>
      <c r="Y38" s="154"/>
      <c r="Z38" s="10"/>
      <c r="AA38" s="152"/>
      <c r="AB38" s="152"/>
      <c r="AC38" s="152"/>
      <c r="AD38" s="154"/>
      <c r="AE38" s="154"/>
      <c r="AF38" s="10"/>
      <c r="AG38" s="152"/>
      <c r="AH38" s="152"/>
      <c r="AI38" s="152"/>
      <c r="AJ38" s="154"/>
      <c r="AK38" s="154"/>
      <c r="AL38" s="10"/>
      <c r="AM38" s="152"/>
      <c r="AN38" s="152"/>
      <c r="AO38" s="10"/>
      <c r="AP38" s="154"/>
      <c r="AQ38" s="154"/>
      <c r="AR38" s="10"/>
      <c r="AS38" s="152"/>
      <c r="AT38" s="152"/>
      <c r="AU38" s="10"/>
      <c r="AV38" s="154"/>
      <c r="AW38" s="154"/>
      <c r="AX38" s="10"/>
      <c r="AY38" s="152"/>
      <c r="AZ38" s="10"/>
      <c r="BA38" s="152"/>
      <c r="BB38" s="154"/>
      <c r="BC38" s="154"/>
      <c r="BD38" s="76"/>
      <c r="BE38" s="76"/>
      <c r="BF38" s="76"/>
      <c r="BG38" s="76"/>
      <c r="BH38" s="76"/>
      <c r="BI38" s="76"/>
      <c r="BJ38" s="154"/>
      <c r="BK38" s="10"/>
      <c r="BL38" s="10"/>
      <c r="BM38" s="152"/>
      <c r="BN38" s="152"/>
      <c r="BO38" s="152"/>
      <c r="BP38" s="154"/>
      <c r="BQ38" s="154"/>
      <c r="BR38" s="10"/>
      <c r="BS38" s="152"/>
      <c r="BT38" s="152"/>
      <c r="BU38" s="152"/>
      <c r="BV38" s="154"/>
      <c r="BW38" s="154"/>
      <c r="BX38" s="10"/>
      <c r="BY38" s="152"/>
      <c r="BZ38" s="152"/>
      <c r="CA38" s="152"/>
      <c r="CB38" s="154"/>
      <c r="CC38" s="154"/>
      <c r="CD38" s="10"/>
      <c r="CE38" s="152"/>
      <c r="CF38" s="152"/>
      <c r="CG38" s="10"/>
      <c r="CH38" s="154"/>
      <c r="CI38" s="154"/>
      <c r="CJ38" s="10"/>
      <c r="CK38" s="152"/>
      <c r="CL38" s="152"/>
      <c r="CM38" s="152"/>
      <c r="CN38" s="154"/>
      <c r="CO38" s="154"/>
      <c r="CP38" s="76"/>
      <c r="CQ38" s="76"/>
      <c r="CR38" s="76"/>
      <c r="CS38" s="76"/>
      <c r="CT38" s="76"/>
      <c r="CU38" s="76"/>
      <c r="CV38" s="154"/>
      <c r="CW38" s="10"/>
      <c r="CX38" s="10"/>
      <c r="CY38" s="152"/>
      <c r="CZ38" s="152"/>
      <c r="DA38" s="152"/>
      <c r="DB38" s="154"/>
      <c r="DC38" s="154"/>
      <c r="DD38" s="10"/>
      <c r="DE38" s="152">
        <f>SUMIF('Rekapitulasi Maret'!$U$391:$U$568,APS!$B38,'Rekapitulasi Maret'!$V$391:$V$568)+SUMIF('Rekapitulasi Maret'!$U$391:$U$568,APS!$B38,'Rekapitulasi Maret'!$AA$391:$AA$568)</f>
        <v>0</v>
      </c>
      <c r="DF38" s="152">
        <f>SUMIF('Rekapitulasi Maret'!$U$391:$U$568,APS!$B38,'Rekapitulasi Maret'!$W$391:$W$568)</f>
        <v>0</v>
      </c>
      <c r="DG38" s="152">
        <f>SUMIF('Rekapitulasi Maret'!$U$391:$U$568,APS!$B38,'Rekapitulasi Maret'!$AB$391:$AB$568)</f>
        <v>0</v>
      </c>
      <c r="DH38" s="154">
        <f t="shared" ref="DH38:DH39" si="301">IF(DD38=0,0,((DF38+DG38)/DD38)*100)</f>
        <v>0</v>
      </c>
      <c r="DI38" s="154">
        <f t="shared" ref="DI38:DI39" si="302">IF(DE38=0,0,((DF38+DG38)/DE38)*100)</f>
        <v>0</v>
      </c>
      <c r="DJ38" s="10"/>
      <c r="DK38" s="152">
        <f>SUMIF('Rekapitulasi Maret'!$AL$391:$AL$568,APS!$B38,'Rekapitulasi Maret'!$AM$391:$AM$568)+SUMIF('Rekapitulasi Maret'!$AL$391:$AL$568,APS!$B38,'Rekapitulasi Maret'!$AP$391:$AP$568)</f>
        <v>0</v>
      </c>
      <c r="DL38" s="152">
        <f>SUMIF('Rekapitulasi Maret'!$AL$391:$AL$568,APS!$B38,'Rekapitulasi Maret'!$AN$391:$AN$568)</f>
        <v>40</v>
      </c>
      <c r="DM38" s="152">
        <f>SUMIF('Rekapitulasi Maret'!$AL$391:$AL$568,APS!$B38,'Rekapitulasi Maret'!$AQ$391:$AQ$568)</f>
        <v>0</v>
      </c>
      <c r="DN38" s="154">
        <f t="shared" si="188"/>
        <v>0</v>
      </c>
      <c r="DO38" s="154">
        <f t="shared" si="189"/>
        <v>0</v>
      </c>
      <c r="DP38" s="10"/>
      <c r="DQ38" s="152">
        <f>SUMIF('Rekapitulasi Maret'!$BA$391:$BA$568,APS!$B38,'Rekapitulasi Maret'!$BB$391:$BB$568)+SUMIF('Rekapitulasi Maret'!$BA$391:$BA$568,APS!$B38,'Rekapitulasi Maret'!$BE$391:$BE$568)</f>
        <v>0</v>
      </c>
      <c r="DR38" s="152">
        <f>SUMIF('Rekapitulasi Maret'!$BA$391:$BA$568,APS!$B38,'Rekapitulasi Maret'!$BC$391:$BC$568)</f>
        <v>0</v>
      </c>
      <c r="DS38" s="152">
        <f>SUMIF('Rekapitulasi Maret'!$BA$391:$BA$568,APS!$B38,'Rekapitulasi Maret'!$BF$391:$BF$568)</f>
        <v>0</v>
      </c>
      <c r="DT38" s="154">
        <f t="shared" si="295"/>
        <v>0</v>
      </c>
      <c r="DU38" s="154">
        <f t="shared" si="296"/>
        <v>0</v>
      </c>
      <c r="DV38" s="10"/>
      <c r="DW38" s="152">
        <f>SUMIF('Rekapitulasi Maret'!$BP$391:$BP$568,APS!$B38,'Rekapitulasi Maret'!$BQ$391:$BQ$568)+SUMIF('Rekapitulasi Maret'!$BP$391:$BP$568,APS!$B38,'Rekapitulasi Maret'!$BT$391:$BT$568)</f>
        <v>0</v>
      </c>
      <c r="DX38" s="152">
        <f>SUMIF('Rekapitulasi Maret'!$BP$391:$BP$568,APS!$B38,'Rekapitulasi Maret'!$BR$391:$BR$568)</f>
        <v>0</v>
      </c>
      <c r="DY38" s="152">
        <f>SUMIF('Rekapitulasi Maret'!$BP$391:$BP$568,APS!$B38,'Rekapitulasi Maret'!$BU$391:$BU$568)</f>
        <v>0</v>
      </c>
      <c r="DZ38" s="154">
        <f t="shared" si="299"/>
        <v>0</v>
      </c>
      <c r="EA38" s="154">
        <f t="shared" si="300"/>
        <v>0</v>
      </c>
      <c r="EB38" s="10"/>
      <c r="EC38" s="152">
        <f>SUMIF('Rekapitulasi Maret'!$CE$391:$CE$568,APS!$B38,'Rekapitulasi Maret'!$CF$391:$CF$568)+SUMIF('Rekapitulasi Maret'!$CE$391:$CE$568,APS!$B38,'Rekapitulasi Maret'!$CI$391:$CI$568)</f>
        <v>0</v>
      </c>
      <c r="ED38" s="152">
        <f>SUMIF('Rekapitulasi Maret'!$CE$391:$CE$568,APS!$B38,'Rekapitulasi Maret'!$CG$391:$CG$568)</f>
        <v>0</v>
      </c>
      <c r="EE38" s="152">
        <f>SUMIF('Rekapitulasi Maret'!$CE$391:$CE$568,APS!$B38,'Rekapitulasi Maret'!$CJ$391:$CJ$568)</f>
        <v>0</v>
      </c>
      <c r="EF38" s="154">
        <f t="shared" si="194"/>
        <v>0</v>
      </c>
      <c r="EG38" s="154">
        <f t="shared" si="195"/>
        <v>0</v>
      </c>
      <c r="EH38" s="76">
        <f t="shared" ref="EH38:EH39" si="303">CX38+DD38+DJ38+DP38+DV38+EB38</f>
        <v>0</v>
      </c>
      <c r="EI38" s="76">
        <f t="shared" ref="EI38:EI39" si="304">CY38+DE38+DK38+DQ38+DW38+EC38</f>
        <v>0</v>
      </c>
      <c r="EJ38" s="76">
        <f t="shared" ref="EJ38:EJ39" si="305">CZ38+DF38+DL38+DR38+DX38+ED38</f>
        <v>40</v>
      </c>
      <c r="EK38" s="76">
        <f t="shared" ref="EK38:EK39" si="306">DA38+DG38+DM38+DS38+DY38+EE38</f>
        <v>0</v>
      </c>
      <c r="EL38" s="76">
        <f t="shared" ref="EL38:EL39" si="307">EJ38+EK38</f>
        <v>40</v>
      </c>
      <c r="EM38" s="76">
        <f t="shared" ref="EM38:EM39" si="308">EL38-EH38</f>
        <v>40</v>
      </c>
      <c r="EN38" s="154">
        <f t="shared" ref="EN38:EN39" si="309">IF(EH38=0,0,((EL38)/EH38)*100)</f>
        <v>0</v>
      </c>
      <c r="EO38" s="10"/>
      <c r="EP38" s="10"/>
      <c r="EQ38" s="152">
        <f>SUMIF('Rekapitulasi Maret'!$D$587:$D$768,APS!$B38,'Rekapitulasi Maret'!$E$587:$E$768)+SUMIF('Rekapitulasi Maret'!$D$587:$D$768,APS!$B38,'Rekapitulasi Maret'!$G$587:$G$768)</f>
        <v>0</v>
      </c>
      <c r="ER38" s="152">
        <f>SUMIF('Rekapitulasi Maret'!$D$587:$D$768,APS!$B38,'Rekapitulasi Maret'!$F$587:$F$768)+SUMIF('Rekapitulasi Maret'!$D$587:$D$768,APS!$B38,'Rekapitulasi Maret'!$H$587:$H$768)</f>
        <v>0</v>
      </c>
      <c r="ES38" s="10"/>
      <c r="ET38" s="154">
        <f t="shared" si="203"/>
        <v>0</v>
      </c>
      <c r="EU38" s="154">
        <f t="shared" si="204"/>
        <v>0</v>
      </c>
      <c r="EV38" s="10"/>
      <c r="EW38" s="152">
        <f>SUMIF('Rekapitulasi Maret'!$U$587:$U$768,APS!$B38,'Rekapitulasi Maret'!$V$587:$V$768)+SUMIF('Rekapitulasi Maret'!$U$587:$U$768,APS!$B38,'Rekapitulasi Maret'!$X$587:$X$768)</f>
        <v>0</v>
      </c>
      <c r="EX38" s="152">
        <f>SUMIF('Rekapitulasi Maret'!$U$587:$U$768,APS!$B38,'Rekapitulasi Maret'!$W$587:$W$768)+SUMIF('Rekapitulasi Maret'!$U$587:$U$768,APS!$B38,'Rekapitulasi Maret'!$Y$587:$Y$768)</f>
        <v>0</v>
      </c>
      <c r="EY38" s="10"/>
      <c r="EZ38" s="154">
        <f t="shared" si="205"/>
        <v>0</v>
      </c>
      <c r="FA38" s="154">
        <f t="shared" si="206"/>
        <v>0</v>
      </c>
      <c r="FB38" s="10"/>
      <c r="FC38" s="152">
        <f>SUMIF('Rekapitulasi Maret'!$AL$587:$AL$768,APS!$B38,'Rekapitulasi Maret'!$AM$587:$AM$768)+SUMIF('Rekapitulasi Maret'!$AL$587:$AL$768,APS!$B38,'Rekapitulasi Maret'!$AP$587:$AP$768)</f>
        <v>0</v>
      </c>
      <c r="FD38" s="152">
        <f>SUMIF('Rekapitulasi Maret'!$AL$587:$AL$768,APS!$B38,'Rekapitulasi Maret'!$AN$587:$AN$768)</f>
        <v>0</v>
      </c>
      <c r="FE38" s="10"/>
      <c r="FF38" s="154">
        <f t="shared" si="207"/>
        <v>0</v>
      </c>
      <c r="FG38" s="154">
        <f t="shared" si="208"/>
        <v>0</v>
      </c>
      <c r="FH38" s="10"/>
      <c r="FI38" s="152">
        <f>SUMIF('Rekapitulasi Maret'!$BA$587:$BA$768,APS!$B38,'Rekapitulasi Maret'!$BB$587:$BB$768)+SUMIF('Rekapitulasi Maret'!$BA$587:$BA$768,APS!$B38,'Rekapitulasi Maret'!$BE$587:$BE$768)</f>
        <v>0</v>
      </c>
      <c r="FJ38" s="152">
        <f>SUMIF('Rekapitulasi Maret'!$BA$587:$BA$768,APS!$B38,'Rekapitulasi Maret'!$BC$587:$BC$768)+SUMIF('Rekapitulasi Maret'!$BA$587:$BA$768,APS!$B38,'Rekapitulasi Maret'!$BF$587:$BF$768)</f>
        <v>0</v>
      </c>
      <c r="FK38" s="10"/>
      <c r="FL38" s="154">
        <f t="shared" si="209"/>
        <v>0</v>
      </c>
      <c r="FM38" s="154">
        <f t="shared" si="210"/>
        <v>0</v>
      </c>
      <c r="FN38" s="10"/>
      <c r="FO38" s="152">
        <f>SUMIF('Rekapitulasi Maret'!$BP$587:$BP$768,APS!$B38,'Rekapitulasi Maret'!$BQ$587:$BQ$768)+SUMIF('Rekapitulasi Maret'!$BP$587:$BP$768,APS!$B38,'Rekapitulasi Maret'!$BT$587:$BT$768)</f>
        <v>0</v>
      </c>
      <c r="FP38" s="152">
        <f>SUMIF('Rekapitulasi Maret'!$BP$587:$BP$768,APS!$B38,'Rekapitulasi Maret'!$BR$587:$BR$768)</f>
        <v>0</v>
      </c>
      <c r="FQ38" s="10"/>
      <c r="FR38" s="154">
        <f t="shared" si="211"/>
        <v>0</v>
      </c>
      <c r="FS38" s="154">
        <f t="shared" si="212"/>
        <v>0</v>
      </c>
      <c r="FT38" s="10"/>
      <c r="FU38" s="152">
        <f>SUMIF('Rekapitulasi Maret'!$CE$587:$CE$768,APS!$B38,'Rekapitulasi Maret'!$CI$587:$CI$768)</f>
        <v>0</v>
      </c>
      <c r="FV38" s="10"/>
      <c r="FW38" s="152">
        <f>SUMIF('Rekapitulasi Maret'!$CE$587:$CE$768,APS!$B38,'Rekapitulasi Maret'!$CJ$587:$CJ$768)</f>
        <v>0</v>
      </c>
      <c r="FX38" s="154">
        <f t="shared" si="140"/>
        <v>0</v>
      </c>
      <c r="FY38" s="154">
        <f t="shared" si="141"/>
        <v>0</v>
      </c>
      <c r="FZ38" s="10"/>
      <c r="GA38" s="152">
        <f>SUMIF('Rekapitulasi Maret'!$D$785:$D$963,APS!$B38,'Rekapitulasi Maret'!$E$785:$E$963)+SUMIF('Rekapitulasi Maret'!$D$785:$D$963,APS!$B38,'Rekapitulasi Maret'!$J$785:$J$963)</f>
        <v>0</v>
      </c>
      <c r="GB38" s="152">
        <f>SUMIF('Rekapitulasi Maret'!$D$785:$D$963,APS!$B38,'Rekapitulasi Maret'!$F$785:$F$963)</f>
        <v>0</v>
      </c>
      <c r="GC38" s="152">
        <f>SUMIF('Rekapitulasi Maret'!$D$785:$D$963,APS!$B38,'Rekapitulasi Maret'!$K$785:$K$963)</f>
        <v>0</v>
      </c>
      <c r="GD38" s="154">
        <f t="shared" si="213"/>
        <v>0</v>
      </c>
      <c r="GE38" s="154">
        <f t="shared" si="214"/>
        <v>0</v>
      </c>
      <c r="GF38" s="10"/>
      <c r="GG38" s="152">
        <f>SUMIF('Rekapitulasi Maret'!$U$785:$U$963,APS!$B38,'Rekapitulasi Maret'!$V$785:$V$963)+SUMIF('Rekapitulasi Maret'!$U$785:$U$963,APS!$B38,'Rekapitulasi Maret'!$AA$785:$AA$963)</f>
        <v>0</v>
      </c>
      <c r="GH38" s="152">
        <f>SUMIF('Rekapitulasi Maret'!$U$785:$U$963,APS!$B38,'Rekapitulasi Maret'!$W$785:$W$963)</f>
        <v>0</v>
      </c>
      <c r="GI38" s="152">
        <f>SUMIF('Rekapitulasi Maret'!$U$785:$U$963,APS!$B38,'Rekapitulasi Maret'!$AB$785:$AB$963)</f>
        <v>0</v>
      </c>
      <c r="GJ38" s="154">
        <f t="shared" si="215"/>
        <v>0</v>
      </c>
      <c r="GK38" s="154">
        <f t="shared" si="216"/>
        <v>0</v>
      </c>
      <c r="GL38" s="10"/>
      <c r="GM38" s="152">
        <f>SUMIF('Rekapitulasi Maret'!$AL$785:$AL$963,APS!$B38,'Rekapitulasi Maret'!$AM$785:$AM$963)+SUMIF('Rekapitulasi Maret'!$AL$785:$AL$963,APS!$B38,'Rekapitulasi Maret'!$AP$785:$AP$963)</f>
        <v>0</v>
      </c>
      <c r="GN38" s="152">
        <f>SUMIF('Rekapitulasi Maret'!$AL$785:$AL$963,APS!$B38,'Rekapitulasi Maret'!$AN$785:$AN$963)</f>
        <v>0</v>
      </c>
      <c r="GO38" s="152">
        <f>SUMIF('Rekapitulasi Maret'!$AL$785:$AL$963,APS!$B38,'Rekapitulasi Maret'!$AQ$785:$AQ$963)</f>
        <v>0</v>
      </c>
      <c r="GP38" s="154">
        <f t="shared" si="217"/>
        <v>0</v>
      </c>
      <c r="GQ38" s="154">
        <f t="shared" si="218"/>
        <v>0</v>
      </c>
      <c r="GR38" s="76">
        <f t="shared" si="219"/>
        <v>0</v>
      </c>
      <c r="GS38" s="76">
        <f t="shared" si="220"/>
        <v>0</v>
      </c>
      <c r="GT38" s="76">
        <f t="shared" si="221"/>
        <v>0</v>
      </c>
      <c r="GU38" s="76">
        <f t="shared" si="222"/>
        <v>0</v>
      </c>
      <c r="GV38" s="157">
        <f t="shared" si="223"/>
        <v>0</v>
      </c>
      <c r="GW38" s="157">
        <f t="shared" si="224"/>
        <v>0</v>
      </c>
      <c r="GX38" s="158">
        <f t="shared" si="225"/>
        <v>0</v>
      </c>
      <c r="GY38" s="157">
        <f t="shared" ref="GY38:GY39" si="310">GR38+EH38+CP38+BD38</f>
        <v>0</v>
      </c>
      <c r="GZ38" s="157">
        <f t="shared" ref="GZ38:GZ39" si="311">GS38+EI38+CQ38+BE38</f>
        <v>0</v>
      </c>
      <c r="HA38" s="157">
        <f t="shared" ref="HA38:HA39" si="312">GT38+EJ38+CR38+BF38</f>
        <v>40</v>
      </c>
      <c r="HB38" s="157">
        <f t="shared" ref="HB38:HB39" si="313">GU38+EK38+CS38+BG38</f>
        <v>0</v>
      </c>
      <c r="HC38" s="157">
        <f t="shared" ref="HC38:HC39" si="314">GV38+EL38+CT38+BH38</f>
        <v>40</v>
      </c>
      <c r="HD38" s="157">
        <f t="shared" ref="HD38:HD39" si="315">HC38-N38</f>
        <v>40</v>
      </c>
      <c r="HE38" s="158">
        <f t="shared" ref="HE38:HE39" si="316">IF(N38=0,0,((HC38)/N38)*100)</f>
        <v>0</v>
      </c>
      <c r="HF38" s="21"/>
      <c r="HG38" s="49" t="s">
        <v>963</v>
      </c>
      <c r="HH38" s="88"/>
    </row>
    <row r="39" spans="1:216" ht="15.75">
      <c r="A39" s="129" t="s">
        <v>844</v>
      </c>
      <c r="B39" s="129" t="s">
        <v>845</v>
      </c>
      <c r="C39" s="16" t="s">
        <v>1</v>
      </c>
      <c r="D39" s="16"/>
      <c r="E39" s="16"/>
      <c r="F39" s="17"/>
      <c r="G39" s="17"/>
      <c r="H39" s="17"/>
      <c r="I39" s="18"/>
      <c r="J39" s="17"/>
      <c r="K39" s="19"/>
      <c r="L39" s="19"/>
      <c r="M39" s="23"/>
      <c r="N39" s="20"/>
      <c r="O39" s="20"/>
      <c r="P39" s="75"/>
      <c r="Q39" s="74"/>
      <c r="R39" s="22"/>
      <c r="S39" s="10"/>
      <c r="T39" s="10"/>
      <c r="U39" s="152"/>
      <c r="V39" s="152"/>
      <c r="W39" s="10"/>
      <c r="X39" s="154"/>
      <c r="Y39" s="154"/>
      <c r="Z39" s="10"/>
      <c r="AA39" s="152"/>
      <c r="AB39" s="152"/>
      <c r="AC39" s="152"/>
      <c r="AD39" s="154"/>
      <c r="AE39" s="154"/>
      <c r="AF39" s="10"/>
      <c r="AG39" s="152"/>
      <c r="AH39" s="152"/>
      <c r="AI39" s="152"/>
      <c r="AJ39" s="154"/>
      <c r="AK39" s="154"/>
      <c r="AL39" s="10"/>
      <c r="AM39" s="152"/>
      <c r="AN39" s="152"/>
      <c r="AO39" s="10"/>
      <c r="AP39" s="154"/>
      <c r="AQ39" s="154"/>
      <c r="AR39" s="10"/>
      <c r="AS39" s="152"/>
      <c r="AT39" s="152"/>
      <c r="AU39" s="10"/>
      <c r="AV39" s="154"/>
      <c r="AW39" s="154"/>
      <c r="AX39" s="10"/>
      <c r="AY39" s="152"/>
      <c r="AZ39" s="10"/>
      <c r="BA39" s="152"/>
      <c r="BB39" s="154"/>
      <c r="BC39" s="154"/>
      <c r="BD39" s="76"/>
      <c r="BE39" s="76"/>
      <c r="BF39" s="76"/>
      <c r="BG39" s="76"/>
      <c r="BH39" s="76"/>
      <c r="BI39" s="76"/>
      <c r="BJ39" s="154"/>
      <c r="BK39" s="10"/>
      <c r="BL39" s="10"/>
      <c r="BM39" s="152"/>
      <c r="BN39" s="152"/>
      <c r="BO39" s="152"/>
      <c r="BP39" s="154"/>
      <c r="BQ39" s="154"/>
      <c r="BR39" s="10"/>
      <c r="BS39" s="152"/>
      <c r="BT39" s="152"/>
      <c r="BU39" s="152"/>
      <c r="BV39" s="154"/>
      <c r="BW39" s="154"/>
      <c r="BX39" s="10"/>
      <c r="BY39" s="152"/>
      <c r="BZ39" s="152"/>
      <c r="CA39" s="152"/>
      <c r="CB39" s="154"/>
      <c r="CC39" s="154"/>
      <c r="CD39" s="10"/>
      <c r="CE39" s="152"/>
      <c r="CF39" s="152"/>
      <c r="CG39" s="10"/>
      <c r="CH39" s="154"/>
      <c r="CI39" s="154"/>
      <c r="CJ39" s="10"/>
      <c r="CK39" s="152"/>
      <c r="CL39" s="152"/>
      <c r="CM39" s="152"/>
      <c r="CN39" s="154"/>
      <c r="CO39" s="154"/>
      <c r="CP39" s="76"/>
      <c r="CQ39" s="76"/>
      <c r="CR39" s="76"/>
      <c r="CS39" s="76"/>
      <c r="CT39" s="76"/>
      <c r="CU39" s="76"/>
      <c r="CV39" s="154"/>
      <c r="CW39" s="10"/>
      <c r="CX39" s="10"/>
      <c r="CY39" s="152"/>
      <c r="CZ39" s="152"/>
      <c r="DA39" s="152"/>
      <c r="DB39" s="154"/>
      <c r="DC39" s="154"/>
      <c r="DD39" s="10"/>
      <c r="DE39" s="152">
        <f>SUMIF('Rekapitulasi Maret'!$U$391:$U$568,APS!$B39,'Rekapitulasi Maret'!$V$391:$V$568)+SUMIF('Rekapitulasi Maret'!$U$391:$U$568,APS!$B39,'Rekapitulasi Maret'!$AA$391:$AA$568)</f>
        <v>0</v>
      </c>
      <c r="DF39" s="152">
        <f>SUMIF('Rekapitulasi Maret'!$U$391:$U$568,APS!$B39,'Rekapitulasi Maret'!$W$391:$W$568)</f>
        <v>0</v>
      </c>
      <c r="DG39" s="152">
        <f>SUMIF('Rekapitulasi Maret'!$U$391:$U$568,APS!$B39,'Rekapitulasi Maret'!$AB$391:$AB$568)</f>
        <v>0</v>
      </c>
      <c r="DH39" s="154">
        <f t="shared" si="301"/>
        <v>0</v>
      </c>
      <c r="DI39" s="154">
        <f t="shared" si="302"/>
        <v>0</v>
      </c>
      <c r="DJ39" s="10"/>
      <c r="DK39" s="152">
        <f>SUMIF('Rekapitulasi Maret'!$AL$391:$AL$568,APS!$B39,'Rekapitulasi Maret'!$AM$391:$AM$568)+SUMIF('Rekapitulasi Maret'!$AL$391:$AL$568,APS!$B39,'Rekapitulasi Maret'!$AP$391:$AP$568)</f>
        <v>0</v>
      </c>
      <c r="DL39" s="152">
        <f>SUMIF('Rekapitulasi Maret'!$AL$391:$AL$568,APS!$B39,'Rekapitulasi Maret'!$AN$391:$AN$568)</f>
        <v>10</v>
      </c>
      <c r="DM39" s="152">
        <f>SUMIF('Rekapitulasi Maret'!$AL$391:$AL$568,APS!$B39,'Rekapitulasi Maret'!$AQ$391:$AQ$568)</f>
        <v>0</v>
      </c>
      <c r="DN39" s="154">
        <f t="shared" si="188"/>
        <v>0</v>
      </c>
      <c r="DO39" s="154">
        <f t="shared" si="189"/>
        <v>0</v>
      </c>
      <c r="DP39" s="10"/>
      <c r="DQ39" s="152">
        <f>SUMIF('Rekapitulasi Maret'!$BA$391:$BA$568,APS!$B39,'Rekapitulasi Maret'!$BB$391:$BB$568)+SUMIF('Rekapitulasi Maret'!$BA$391:$BA$568,APS!$B39,'Rekapitulasi Maret'!$BE$391:$BE$568)</f>
        <v>0</v>
      </c>
      <c r="DR39" s="152">
        <f>SUMIF('Rekapitulasi Maret'!$BA$391:$BA$568,APS!$B39,'Rekapitulasi Maret'!$BC$391:$BC$568)</f>
        <v>0</v>
      </c>
      <c r="DS39" s="152">
        <f>SUMIF('Rekapitulasi Maret'!$BA$391:$BA$568,APS!$B39,'Rekapitulasi Maret'!$BF$391:$BF$568)</f>
        <v>0</v>
      </c>
      <c r="DT39" s="154">
        <f t="shared" si="295"/>
        <v>0</v>
      </c>
      <c r="DU39" s="154">
        <f t="shared" si="296"/>
        <v>0</v>
      </c>
      <c r="DV39" s="10"/>
      <c r="DW39" s="152">
        <f>SUMIF('Rekapitulasi Maret'!$BP$391:$BP$568,APS!$B39,'Rekapitulasi Maret'!$BQ$391:$BQ$568)+SUMIF('Rekapitulasi Maret'!$BP$391:$BP$568,APS!$B39,'Rekapitulasi Maret'!$BT$391:$BT$568)</f>
        <v>0</v>
      </c>
      <c r="DX39" s="152">
        <f>SUMIF('Rekapitulasi Maret'!$BP$391:$BP$568,APS!$B39,'Rekapitulasi Maret'!$BR$391:$BR$568)</f>
        <v>0</v>
      </c>
      <c r="DY39" s="152">
        <f>SUMIF('Rekapitulasi Maret'!$BP$391:$BP$568,APS!$B39,'Rekapitulasi Maret'!$BU$391:$BU$568)</f>
        <v>0</v>
      </c>
      <c r="DZ39" s="154">
        <f t="shared" si="299"/>
        <v>0</v>
      </c>
      <c r="EA39" s="154">
        <f t="shared" si="300"/>
        <v>0</v>
      </c>
      <c r="EB39" s="10"/>
      <c r="EC39" s="152">
        <f>SUMIF('Rekapitulasi Maret'!$CE$391:$CE$568,APS!$B39,'Rekapitulasi Maret'!$CF$391:$CF$568)+SUMIF('Rekapitulasi Maret'!$CE$391:$CE$568,APS!$B39,'Rekapitulasi Maret'!$CI$391:$CI$568)</f>
        <v>0</v>
      </c>
      <c r="ED39" s="152">
        <f>SUMIF('Rekapitulasi Maret'!$CE$391:$CE$568,APS!$B39,'Rekapitulasi Maret'!$CG$391:$CG$568)</f>
        <v>0</v>
      </c>
      <c r="EE39" s="152">
        <f>SUMIF('Rekapitulasi Maret'!$CE$391:$CE$568,APS!$B39,'Rekapitulasi Maret'!$CJ$391:$CJ$568)</f>
        <v>0</v>
      </c>
      <c r="EF39" s="154">
        <f t="shared" si="194"/>
        <v>0</v>
      </c>
      <c r="EG39" s="154">
        <f t="shared" si="195"/>
        <v>0</v>
      </c>
      <c r="EH39" s="76">
        <f t="shared" si="303"/>
        <v>0</v>
      </c>
      <c r="EI39" s="76">
        <f t="shared" si="304"/>
        <v>0</v>
      </c>
      <c r="EJ39" s="76">
        <f t="shared" si="305"/>
        <v>10</v>
      </c>
      <c r="EK39" s="76">
        <f t="shared" si="306"/>
        <v>0</v>
      </c>
      <c r="EL39" s="76">
        <f t="shared" si="307"/>
        <v>10</v>
      </c>
      <c r="EM39" s="76">
        <f t="shared" si="308"/>
        <v>10</v>
      </c>
      <c r="EN39" s="154">
        <f t="shared" si="309"/>
        <v>0</v>
      </c>
      <c r="EO39" s="10"/>
      <c r="EP39" s="10"/>
      <c r="EQ39" s="152">
        <f>SUMIF('Rekapitulasi Maret'!$D$587:$D$768,APS!$B39,'Rekapitulasi Maret'!$E$587:$E$768)+SUMIF('Rekapitulasi Maret'!$D$587:$D$768,APS!$B39,'Rekapitulasi Maret'!$G$587:$G$768)</f>
        <v>0</v>
      </c>
      <c r="ER39" s="152">
        <f>SUMIF('Rekapitulasi Maret'!$D$587:$D$768,APS!$B39,'Rekapitulasi Maret'!$F$587:$F$768)+SUMIF('Rekapitulasi Maret'!$D$587:$D$768,APS!$B39,'Rekapitulasi Maret'!$H$587:$H$768)</f>
        <v>0</v>
      </c>
      <c r="ES39" s="10"/>
      <c r="ET39" s="154">
        <f t="shared" si="203"/>
        <v>0</v>
      </c>
      <c r="EU39" s="154">
        <f t="shared" si="204"/>
        <v>0</v>
      </c>
      <c r="EV39" s="10"/>
      <c r="EW39" s="152">
        <f>SUMIF('Rekapitulasi Maret'!$U$587:$U$768,APS!$B39,'Rekapitulasi Maret'!$V$587:$V$768)+SUMIF('Rekapitulasi Maret'!$U$587:$U$768,APS!$B39,'Rekapitulasi Maret'!$X$587:$X$768)</f>
        <v>0</v>
      </c>
      <c r="EX39" s="152">
        <f>SUMIF('Rekapitulasi Maret'!$U$587:$U$768,APS!$B39,'Rekapitulasi Maret'!$W$587:$W$768)+SUMIF('Rekapitulasi Maret'!$U$587:$U$768,APS!$B39,'Rekapitulasi Maret'!$Y$587:$Y$768)</f>
        <v>0</v>
      </c>
      <c r="EY39" s="10"/>
      <c r="EZ39" s="154">
        <f t="shared" si="205"/>
        <v>0</v>
      </c>
      <c r="FA39" s="154">
        <f t="shared" si="206"/>
        <v>0</v>
      </c>
      <c r="FB39" s="10"/>
      <c r="FC39" s="152">
        <f>SUMIF('Rekapitulasi Maret'!$AL$587:$AL$768,APS!$B39,'Rekapitulasi Maret'!$AM$587:$AM$768)+SUMIF('Rekapitulasi Maret'!$AL$587:$AL$768,APS!$B39,'Rekapitulasi Maret'!$AP$587:$AP$768)</f>
        <v>0</v>
      </c>
      <c r="FD39" s="152">
        <f>SUMIF('Rekapitulasi Maret'!$AL$587:$AL$768,APS!$B39,'Rekapitulasi Maret'!$AN$587:$AN$768)</f>
        <v>0</v>
      </c>
      <c r="FE39" s="10"/>
      <c r="FF39" s="154">
        <f t="shared" si="207"/>
        <v>0</v>
      </c>
      <c r="FG39" s="154">
        <f t="shared" si="208"/>
        <v>0</v>
      </c>
      <c r="FH39" s="10"/>
      <c r="FI39" s="152">
        <f>SUMIF('Rekapitulasi Maret'!$BA$587:$BA$768,APS!$B39,'Rekapitulasi Maret'!$BB$587:$BB$768)+SUMIF('Rekapitulasi Maret'!$BA$587:$BA$768,APS!$B39,'Rekapitulasi Maret'!$BE$587:$BE$768)</f>
        <v>0</v>
      </c>
      <c r="FJ39" s="152">
        <f>SUMIF('Rekapitulasi Maret'!$BA$587:$BA$768,APS!$B39,'Rekapitulasi Maret'!$BC$587:$BC$768)+SUMIF('Rekapitulasi Maret'!$BA$587:$BA$768,APS!$B39,'Rekapitulasi Maret'!$BF$587:$BF$768)</f>
        <v>0</v>
      </c>
      <c r="FK39" s="10"/>
      <c r="FL39" s="154">
        <f t="shared" si="209"/>
        <v>0</v>
      </c>
      <c r="FM39" s="154">
        <f t="shared" si="210"/>
        <v>0</v>
      </c>
      <c r="FN39" s="10"/>
      <c r="FO39" s="152">
        <f>SUMIF('Rekapitulasi Maret'!$BP$587:$BP$768,APS!$B39,'Rekapitulasi Maret'!$BQ$587:$BQ$768)+SUMIF('Rekapitulasi Maret'!$BP$587:$BP$768,APS!$B39,'Rekapitulasi Maret'!$BT$587:$BT$768)</f>
        <v>0</v>
      </c>
      <c r="FP39" s="152">
        <f>SUMIF('Rekapitulasi Maret'!$BP$587:$BP$768,APS!$B39,'Rekapitulasi Maret'!$BR$587:$BR$768)</f>
        <v>0</v>
      </c>
      <c r="FQ39" s="10"/>
      <c r="FR39" s="154">
        <f t="shared" si="211"/>
        <v>0</v>
      </c>
      <c r="FS39" s="154">
        <f t="shared" si="212"/>
        <v>0</v>
      </c>
      <c r="FT39" s="10"/>
      <c r="FU39" s="152">
        <f>SUMIF('Rekapitulasi Maret'!$CE$587:$CE$768,APS!$B39,'Rekapitulasi Maret'!$CI$587:$CI$768)</f>
        <v>0</v>
      </c>
      <c r="FV39" s="10"/>
      <c r="FW39" s="152">
        <f>SUMIF('Rekapitulasi Maret'!$CE$587:$CE$768,APS!$B39,'Rekapitulasi Maret'!$CJ$587:$CJ$768)</f>
        <v>0</v>
      </c>
      <c r="FX39" s="154">
        <f t="shared" si="140"/>
        <v>0</v>
      </c>
      <c r="FY39" s="154">
        <f t="shared" si="141"/>
        <v>0</v>
      </c>
      <c r="FZ39" s="10"/>
      <c r="GA39" s="152">
        <f>SUMIF('Rekapitulasi Maret'!$D$785:$D$963,APS!$B39,'Rekapitulasi Maret'!$E$785:$E$963)+SUMIF('Rekapitulasi Maret'!$D$785:$D$963,APS!$B39,'Rekapitulasi Maret'!$J$785:$J$963)</f>
        <v>0</v>
      </c>
      <c r="GB39" s="152">
        <f>SUMIF('Rekapitulasi Maret'!$D$785:$D$963,APS!$B39,'Rekapitulasi Maret'!$F$785:$F$963)</f>
        <v>0</v>
      </c>
      <c r="GC39" s="152">
        <f>SUMIF('Rekapitulasi Maret'!$D$785:$D$963,APS!$B39,'Rekapitulasi Maret'!$K$785:$K$963)</f>
        <v>0</v>
      </c>
      <c r="GD39" s="154">
        <f t="shared" si="213"/>
        <v>0</v>
      </c>
      <c r="GE39" s="154">
        <f t="shared" si="214"/>
        <v>0</v>
      </c>
      <c r="GF39" s="10"/>
      <c r="GG39" s="152">
        <f>SUMIF('Rekapitulasi Maret'!$U$785:$U$963,APS!$B39,'Rekapitulasi Maret'!$V$785:$V$963)+SUMIF('Rekapitulasi Maret'!$U$785:$U$963,APS!$B39,'Rekapitulasi Maret'!$AA$785:$AA$963)</f>
        <v>0</v>
      </c>
      <c r="GH39" s="152">
        <f>SUMIF('Rekapitulasi Maret'!$U$785:$U$963,APS!$B39,'Rekapitulasi Maret'!$W$785:$W$963)</f>
        <v>0</v>
      </c>
      <c r="GI39" s="152">
        <f>SUMIF('Rekapitulasi Maret'!$U$785:$U$963,APS!$B39,'Rekapitulasi Maret'!$AB$785:$AB$963)</f>
        <v>0</v>
      </c>
      <c r="GJ39" s="154">
        <f t="shared" si="215"/>
        <v>0</v>
      </c>
      <c r="GK39" s="154">
        <f t="shared" si="216"/>
        <v>0</v>
      </c>
      <c r="GL39" s="10"/>
      <c r="GM39" s="152">
        <f>SUMIF('Rekapitulasi Maret'!$AL$785:$AL$963,APS!$B39,'Rekapitulasi Maret'!$AM$785:$AM$963)+SUMIF('Rekapitulasi Maret'!$AL$785:$AL$963,APS!$B39,'Rekapitulasi Maret'!$AP$785:$AP$963)</f>
        <v>0</v>
      </c>
      <c r="GN39" s="152">
        <f>SUMIF('Rekapitulasi Maret'!$AL$785:$AL$963,APS!$B39,'Rekapitulasi Maret'!$AN$785:$AN$963)</f>
        <v>0</v>
      </c>
      <c r="GO39" s="152">
        <f>SUMIF('Rekapitulasi Maret'!$AL$785:$AL$963,APS!$B39,'Rekapitulasi Maret'!$AQ$785:$AQ$963)</f>
        <v>0</v>
      </c>
      <c r="GP39" s="154">
        <f t="shared" si="217"/>
        <v>0</v>
      </c>
      <c r="GQ39" s="154">
        <f t="shared" si="218"/>
        <v>0</v>
      </c>
      <c r="GR39" s="76">
        <f t="shared" si="219"/>
        <v>0</v>
      </c>
      <c r="GS39" s="76">
        <f t="shared" si="220"/>
        <v>0</v>
      </c>
      <c r="GT39" s="76">
        <f t="shared" si="221"/>
        <v>0</v>
      </c>
      <c r="GU39" s="76">
        <f t="shared" si="222"/>
        <v>0</v>
      </c>
      <c r="GV39" s="157">
        <f t="shared" si="223"/>
        <v>0</v>
      </c>
      <c r="GW39" s="157">
        <f t="shared" si="224"/>
        <v>0</v>
      </c>
      <c r="GX39" s="158">
        <f t="shared" si="225"/>
        <v>0</v>
      </c>
      <c r="GY39" s="157">
        <f t="shared" si="310"/>
        <v>0</v>
      </c>
      <c r="GZ39" s="157">
        <f t="shared" si="311"/>
        <v>0</v>
      </c>
      <c r="HA39" s="157">
        <f t="shared" si="312"/>
        <v>10</v>
      </c>
      <c r="HB39" s="157">
        <f t="shared" si="313"/>
        <v>0</v>
      </c>
      <c r="HC39" s="157">
        <f t="shared" si="314"/>
        <v>10</v>
      </c>
      <c r="HD39" s="157">
        <f t="shared" si="315"/>
        <v>10</v>
      </c>
      <c r="HE39" s="158">
        <f t="shared" si="316"/>
        <v>0</v>
      </c>
      <c r="HF39" s="21"/>
      <c r="HG39" s="129" t="s">
        <v>964</v>
      </c>
      <c r="HH39" s="88"/>
    </row>
    <row r="40" spans="1:216" ht="15.75">
      <c r="A40" s="16" t="s">
        <v>45</v>
      </c>
      <c r="B40" s="16" t="s">
        <v>46</v>
      </c>
      <c r="C40" s="16" t="s">
        <v>1</v>
      </c>
      <c r="D40" s="16" t="s">
        <v>600</v>
      </c>
      <c r="E40" s="16" t="s">
        <v>598</v>
      </c>
      <c r="F40" s="17">
        <f>1800+250+500+300</f>
        <v>2850</v>
      </c>
      <c r="G40" s="17">
        <v>0</v>
      </c>
      <c r="H40" s="17">
        <v>0</v>
      </c>
      <c r="I40" s="18">
        <v>0</v>
      </c>
      <c r="J40" s="17">
        <v>500</v>
      </c>
      <c r="K40" s="19">
        <f t="shared" si="130"/>
        <v>2350</v>
      </c>
      <c r="L40" s="19">
        <f t="shared" si="131"/>
        <v>2350</v>
      </c>
      <c r="M40" s="23">
        <v>1000</v>
      </c>
      <c r="N40" s="20">
        <f t="shared" si="132"/>
        <v>500</v>
      </c>
      <c r="O40" s="20"/>
      <c r="P40" s="75">
        <f t="shared" si="260"/>
        <v>0</v>
      </c>
      <c r="Q40" s="74">
        <f t="shared" si="133"/>
        <v>500</v>
      </c>
      <c r="R40" s="22">
        <f t="shared" si="294"/>
        <v>500</v>
      </c>
      <c r="S40" s="10">
        <v>500</v>
      </c>
      <c r="T40" s="10"/>
      <c r="U40" s="152">
        <f>SUMIF('Rekapitulasi Maret'!$D$9:$D$173,APS!$B40,'Rekapitulasi Maret'!$E$9:$E$173)</f>
        <v>0</v>
      </c>
      <c r="V40" s="152">
        <f>SUMIF('Rekapitulasi Maret'!$D$9:$D$173,APS!$B40,'Rekapitulasi Maret'!$F$9:$F$173)</f>
        <v>0</v>
      </c>
      <c r="W40" s="10"/>
      <c r="X40" s="154">
        <f t="shared" si="279"/>
        <v>0</v>
      </c>
      <c r="Y40" s="154">
        <f t="shared" si="280"/>
        <v>0</v>
      </c>
      <c r="Z40" s="10">
        <v>200</v>
      </c>
      <c r="AA40" s="152">
        <f>SUMIF('Rekapitulasi Maret'!$U$9:$U$173,APS!$B40,'Rekapitulasi Maret'!$V$9:$V$173)</f>
        <v>0</v>
      </c>
      <c r="AB40" s="152">
        <f>SUMIF('Rekapitulasi Maret'!$U$9:$U$173,APS!$B40,'Rekapitulasi Maret'!$W$9:$W$173)</f>
        <v>0</v>
      </c>
      <c r="AC40" s="152"/>
      <c r="AD40" s="154">
        <f t="shared" si="150"/>
        <v>0</v>
      </c>
      <c r="AE40" s="154">
        <f t="shared" si="151"/>
        <v>0</v>
      </c>
      <c r="AF40" s="10"/>
      <c r="AG40" s="152">
        <f>SUMIF('Rekapitulasi Maret'!$AL$9:$AL$173,APS!$B40,'Rekapitulasi Maret'!$AM$9:$AM$173)</f>
        <v>100</v>
      </c>
      <c r="AH40" s="152">
        <f>SUMIF('Rekapitulasi Maret'!$AL$9:$AL$173,APS!$B40,'Rekapitulasi Maret'!$AN$9:$AN$173)</f>
        <v>100</v>
      </c>
      <c r="AI40" s="152">
        <f>SUMIF('Rekapitulasi Maret'!$AL$9:$AL$173,APS!$B40,'Rekapitulasi Maret'!$AQ$9:$AQ$173)</f>
        <v>0</v>
      </c>
      <c r="AJ40" s="154">
        <f t="shared" si="281"/>
        <v>0</v>
      </c>
      <c r="AK40" s="154">
        <f t="shared" si="282"/>
        <v>100</v>
      </c>
      <c r="AL40" s="10">
        <v>200</v>
      </c>
      <c r="AM40" s="152">
        <f>SUMIF('Rekapitulasi Maret'!$BA$9:$BA$173,APS!$B40,'Rekapitulasi Maret'!$BB$9:$BB$173)</f>
        <v>400</v>
      </c>
      <c r="AN40" s="152">
        <f>SUMIF('Rekapitulasi Maret'!$BA$9:$BA$173,APS!$B40,'Rekapitulasi Maret'!$BC$9:$BC$173)</f>
        <v>500</v>
      </c>
      <c r="AO40" s="10"/>
      <c r="AP40" s="154">
        <f t="shared" si="263"/>
        <v>250</v>
      </c>
      <c r="AQ40" s="154">
        <f t="shared" si="264"/>
        <v>125</v>
      </c>
      <c r="AR40" s="10"/>
      <c r="AS40" s="152">
        <f>SUMIF('Rekapitulasi Maret'!$BP$9:$BP$173,APS!$B40,'Rekapitulasi Maret'!$BQ$9:$BQ$173)</f>
        <v>0</v>
      </c>
      <c r="AT40" s="152">
        <f>SUMIF('Rekapitulasi Maret'!$BP$9:$BP$173,APS!$B40,'Rekapitulasi Maret'!$BR$9:$BR$173)</f>
        <v>370</v>
      </c>
      <c r="AU40" s="10"/>
      <c r="AV40" s="154">
        <f t="shared" si="156"/>
        <v>0</v>
      </c>
      <c r="AW40" s="154">
        <f t="shared" si="157"/>
        <v>0</v>
      </c>
      <c r="AX40" s="10"/>
      <c r="AY40" s="152">
        <f>SUMIF('Rekapitulasi Maret'!$CE$9:$CE$173,APS!$B40,'Rekapitulasi Maret'!$CI$9:$CI$173)</f>
        <v>0</v>
      </c>
      <c r="AZ40" s="10"/>
      <c r="BA40" s="152">
        <f>SUMIF('Rekapitulasi Maret'!$CE$9:$CE$173,APS!$B40,'Rekapitulasi Maret'!$CJ$9:$CJ$173)</f>
        <v>0</v>
      </c>
      <c r="BB40" s="154">
        <f t="shared" si="158"/>
        <v>0</v>
      </c>
      <c r="BC40" s="154">
        <f t="shared" si="159"/>
        <v>0</v>
      </c>
      <c r="BD40" s="76">
        <f t="shared" si="265"/>
        <v>400</v>
      </c>
      <c r="BE40" s="76">
        <f t="shared" si="266"/>
        <v>500</v>
      </c>
      <c r="BF40" s="76">
        <f t="shared" si="267"/>
        <v>970</v>
      </c>
      <c r="BG40" s="76">
        <f t="shared" si="268"/>
        <v>0</v>
      </c>
      <c r="BH40" s="76">
        <f t="shared" si="269"/>
        <v>970</v>
      </c>
      <c r="BI40" s="76">
        <f t="shared" si="270"/>
        <v>570</v>
      </c>
      <c r="BJ40" s="154">
        <f t="shared" si="271"/>
        <v>242.49999999999997</v>
      </c>
      <c r="BK40" s="10"/>
      <c r="BL40" s="10">
        <v>100</v>
      </c>
      <c r="BM40" s="152">
        <f>SUMIF('Rekapitulasi Maret'!$D$194:$D$375,APS!$B40,'Rekapitulasi Maret'!$E$194:$E$375)+SUMIF('Rekapitulasi Maret'!$D$194:$D$375,APS!$B40,'Rekapitulasi Maret'!$J$194:$J$375)</f>
        <v>0</v>
      </c>
      <c r="BN40" s="152">
        <f>SUMIF('Rekapitulasi Maret'!$D$194:$D$375,APS!$B40,'Rekapitulasi Maret'!$F$194:$F$375)</f>
        <v>0</v>
      </c>
      <c r="BO40" s="152">
        <f>SUMIF('Rekapitulasi Maret'!$D$194:$D$375,APS!$B40,'Rekapitulasi Maret'!$K$194:$K$375)</f>
        <v>0</v>
      </c>
      <c r="BP40" s="154">
        <f t="shared" si="167"/>
        <v>0</v>
      </c>
      <c r="BQ40" s="154">
        <f t="shared" si="168"/>
        <v>0</v>
      </c>
      <c r="BR40" s="10"/>
      <c r="BS40" s="152">
        <f>SUMIF('Rekapitulasi Maret'!$U$194:$U$375,APS!$B40,'Rekapitulasi Maret'!$V$194:$V$375)+SUMIF('Rekapitulasi Maret'!$U$194:$U$375,APS!$B40,'Rekapitulasi Maret'!$AA$194:$AA$375)</f>
        <v>0</v>
      </c>
      <c r="BT40" s="152">
        <f>SUMIF('Rekapitulasi Maret'!$U$194:$U$375,APS!$B40,'Rekapitulasi Maret'!$W$194:$W$375)</f>
        <v>0</v>
      </c>
      <c r="BU40" s="152">
        <f>SUMIF('Rekapitulasi Maret'!$U$194:$U$375,APS!$B40,'Rekapitulasi Maret'!$AB$194:$AB$375)</f>
        <v>0</v>
      </c>
      <c r="BV40" s="154">
        <f t="shared" si="169"/>
        <v>0</v>
      </c>
      <c r="BW40" s="154">
        <f t="shared" si="170"/>
        <v>0</v>
      </c>
      <c r="BX40" s="10"/>
      <c r="BY40" s="152">
        <f>SUMIF('Rekapitulasi Maret'!$AL$194:$AL$375,APS!$B40,'Rekapitulasi Maret'!$AM$194:$AM$375)+SUMIF('Rekapitulasi Maret'!$AL$194:$AL$375,APS!$B40,'Rekapitulasi Maret'!$AP$194:$AP$375)</f>
        <v>500</v>
      </c>
      <c r="BZ40" s="152">
        <f>SUMIF('Rekapitulasi Maret'!$AL$194:$AL$375,APS!$B40,'Rekapitulasi Maret'!$AN$194:$AN$375)</f>
        <v>255</v>
      </c>
      <c r="CA40" s="152">
        <f>SUMIF('Rekapitulasi Maret'!$AL$194:$AL$375,APS!$B40,'Rekapitulasi Maret'!$AQ$194:$AQ$375)</f>
        <v>0</v>
      </c>
      <c r="CB40" s="154">
        <f t="shared" si="261"/>
        <v>0</v>
      </c>
      <c r="CC40" s="154">
        <f t="shared" si="262"/>
        <v>51</v>
      </c>
      <c r="CD40" s="10"/>
      <c r="CE40" s="152">
        <f>SUMIF('Rekapitulasi Maret'!$BA$194:$BA$375,APS!$B40,'Rekapitulasi Maret'!$BB$194:$BB$375)+SUMIF('Rekapitulasi Maret'!$BA$194:$BA$375,APS!$B40,'Rekapitulasi Maret'!$BE$194:$BE$375)</f>
        <v>0</v>
      </c>
      <c r="CF40" s="152">
        <f>SUMIF('Rekapitulasi Maret'!$BA$194:$BA$375,APS!$B40,'Rekapitulasi Maret'!$BC$194:$BC$375)</f>
        <v>0</v>
      </c>
      <c r="CG40" s="10"/>
      <c r="CH40" s="154">
        <f t="shared" si="173"/>
        <v>0</v>
      </c>
      <c r="CI40" s="154">
        <f t="shared" si="174"/>
        <v>0</v>
      </c>
      <c r="CJ40" s="10"/>
      <c r="CK40" s="152">
        <f>SUMIF('Rekapitulasi Maret'!$BP$194:$BP$375,APS!$B40,'Rekapitulasi Maret'!$BQ$194:$BQ$375)+SUMIF('Rekapitulasi Maret'!$BP$194:$BP$375,APS!$B40,'Rekapitulasi Maret'!$BT$194:$BT$375)</f>
        <v>0</v>
      </c>
      <c r="CL40" s="152">
        <f>SUMIF('Rekapitulasi Maret'!$BP$194:$BP$375,APS!$B40,'Rekapitulasi Maret'!$BR$194:$BR$375)</f>
        <v>0</v>
      </c>
      <c r="CM40" s="152">
        <f>SUMIF('Rekapitulasi Maret'!$BP$194:$BP$375,APS!$B40,'Rekapitulasi Maret'!$BU$194:$BU$375)</f>
        <v>0</v>
      </c>
      <c r="CN40" s="154">
        <f t="shared" si="175"/>
        <v>0</v>
      </c>
      <c r="CO40" s="154">
        <f t="shared" si="176"/>
        <v>0</v>
      </c>
      <c r="CP40" s="76">
        <f t="shared" si="272"/>
        <v>100</v>
      </c>
      <c r="CQ40" s="76">
        <f t="shared" si="273"/>
        <v>500</v>
      </c>
      <c r="CR40" s="76">
        <f t="shared" si="274"/>
        <v>255</v>
      </c>
      <c r="CS40" s="76">
        <f t="shared" si="275"/>
        <v>0</v>
      </c>
      <c r="CT40" s="76">
        <f t="shared" si="276"/>
        <v>255</v>
      </c>
      <c r="CU40" s="76">
        <f t="shared" si="277"/>
        <v>155</v>
      </c>
      <c r="CV40" s="154">
        <f t="shared" si="278"/>
        <v>254.99999999999997</v>
      </c>
      <c r="CW40" s="10"/>
      <c r="CX40" s="10"/>
      <c r="CY40" s="152">
        <f>SUMIF('Rekapitulasi Maret'!$D$391:$D$568,APS!$B40,'Rekapitulasi Maret'!$E$391:$E$568)+SUMIF('Rekapitulasi Maret'!$D$391:$D$568,APS!$B40,'Rekapitulasi Maret'!$J$391:$J$568)</f>
        <v>0</v>
      </c>
      <c r="CZ40" s="152">
        <f>SUMIF('Rekapitulasi Maret'!$D$391:$D$568,APS!$B40,'Rekapitulasi Maret'!$F$391:$F$568)</f>
        <v>0</v>
      </c>
      <c r="DA40" s="152">
        <f>SUMIF('Rekapitulasi Maret'!$D$391:$D$568,APS!$B40,'Rekapitulasi Maret'!$K$391:$K$568)</f>
        <v>0</v>
      </c>
      <c r="DB40" s="154">
        <f t="shared" si="184"/>
        <v>0</v>
      </c>
      <c r="DC40" s="154">
        <f t="shared" si="185"/>
        <v>0</v>
      </c>
      <c r="DD40" s="10"/>
      <c r="DE40" s="152">
        <f>SUMIF('Rekapitulasi Maret'!$U$391:$U$568,APS!$B40,'Rekapitulasi Maret'!$V$391:$V$568)+SUMIF('Rekapitulasi Maret'!$U$391:$U$568,APS!$B40,'Rekapitulasi Maret'!$AA$391:$AA$568)</f>
        <v>275</v>
      </c>
      <c r="DF40" s="152">
        <f>SUMIF('Rekapitulasi Maret'!$U$391:$U$568,APS!$B40,'Rekapitulasi Maret'!$W$391:$W$568)</f>
        <v>0</v>
      </c>
      <c r="DG40" s="152">
        <f>SUMIF('Rekapitulasi Maret'!$U$391:$U$568,APS!$B40,'Rekapitulasi Maret'!$AB$391:$AB$568)</f>
        <v>0</v>
      </c>
      <c r="DH40" s="154">
        <f t="shared" si="285"/>
        <v>0</v>
      </c>
      <c r="DI40" s="154">
        <f t="shared" si="286"/>
        <v>0</v>
      </c>
      <c r="DJ40" s="10"/>
      <c r="DK40" s="152">
        <f>SUMIF('Rekapitulasi Maret'!$AL$391:$AL$568,APS!$B40,'Rekapitulasi Maret'!$AM$391:$AM$568)+SUMIF('Rekapitulasi Maret'!$AL$391:$AL$568,APS!$B40,'Rekapitulasi Maret'!$AP$391:$AP$568)</f>
        <v>0</v>
      </c>
      <c r="DL40" s="152">
        <f>SUMIF('Rekapitulasi Maret'!$AL$391:$AL$568,APS!$B40,'Rekapitulasi Maret'!$AN$391:$AN$568)</f>
        <v>0</v>
      </c>
      <c r="DM40" s="152">
        <f>SUMIF('Rekapitulasi Maret'!$AL$391:$AL$568,APS!$B40,'Rekapitulasi Maret'!$AQ$391:$AQ$568)</f>
        <v>0</v>
      </c>
      <c r="DN40" s="154">
        <f t="shared" si="188"/>
        <v>0</v>
      </c>
      <c r="DO40" s="154">
        <f t="shared" si="189"/>
        <v>0</v>
      </c>
      <c r="DP40" s="10"/>
      <c r="DQ40" s="152">
        <f>SUMIF('Rekapitulasi Maret'!$BA$391:$BA$568,APS!$B40,'Rekapitulasi Maret'!$BB$391:$BB$568)+SUMIF('Rekapitulasi Maret'!$BA$391:$BA$568,APS!$B40,'Rekapitulasi Maret'!$BE$391:$BE$568)</f>
        <v>0</v>
      </c>
      <c r="DR40" s="152">
        <f>SUMIF('Rekapitulasi Maret'!$BA$391:$BA$568,APS!$B40,'Rekapitulasi Maret'!$BC$391:$BC$568)</f>
        <v>260</v>
      </c>
      <c r="DS40" s="152">
        <f>SUMIF('Rekapitulasi Maret'!$BA$391:$BA$568,APS!$B40,'Rekapitulasi Maret'!$BF$391:$BF$568)</f>
        <v>0</v>
      </c>
      <c r="DT40" s="154">
        <f t="shared" si="295"/>
        <v>0</v>
      </c>
      <c r="DU40" s="154">
        <f t="shared" si="296"/>
        <v>0</v>
      </c>
      <c r="DV40" s="10"/>
      <c r="DW40" s="152">
        <f>SUMIF('Rekapitulasi Maret'!$BP$391:$BP$568,APS!$B40,'Rekapitulasi Maret'!$BQ$391:$BQ$568)+SUMIF('Rekapitulasi Maret'!$BP$391:$BP$568,APS!$B40,'Rekapitulasi Maret'!$BT$391:$BT$568)</f>
        <v>0</v>
      </c>
      <c r="DX40" s="152">
        <f>SUMIF('Rekapitulasi Maret'!$BP$391:$BP$568,APS!$B40,'Rekapitulasi Maret'!$BR$391:$BR$568)</f>
        <v>0</v>
      </c>
      <c r="DY40" s="152">
        <f>SUMIF('Rekapitulasi Maret'!$BP$391:$BP$568,APS!$B40,'Rekapitulasi Maret'!$BU$391:$BU$568)</f>
        <v>0</v>
      </c>
      <c r="DZ40" s="154">
        <f t="shared" si="299"/>
        <v>0</v>
      </c>
      <c r="EA40" s="154">
        <f t="shared" si="300"/>
        <v>0</v>
      </c>
      <c r="EB40" s="10"/>
      <c r="EC40" s="152">
        <f>SUMIF('Rekapitulasi Maret'!$CE$391:$CE$568,APS!$B40,'Rekapitulasi Maret'!$CF$391:$CF$568)+SUMIF('Rekapitulasi Maret'!$CE$391:$CE$568,APS!$B40,'Rekapitulasi Maret'!$CI$391:$CI$568)</f>
        <v>0</v>
      </c>
      <c r="ED40" s="152">
        <f>SUMIF('Rekapitulasi Maret'!$CE$391:$CE$568,APS!$B40,'Rekapitulasi Maret'!$CG$391:$CG$568)</f>
        <v>0</v>
      </c>
      <c r="EE40" s="152">
        <f>SUMIF('Rekapitulasi Maret'!$CE$391:$CE$568,APS!$B40,'Rekapitulasi Maret'!$CJ$391:$CJ$568)</f>
        <v>0</v>
      </c>
      <c r="EF40" s="154">
        <f t="shared" si="194"/>
        <v>0</v>
      </c>
      <c r="EG40" s="154">
        <f t="shared" si="195"/>
        <v>0</v>
      </c>
      <c r="EH40" s="76">
        <f t="shared" si="287"/>
        <v>0</v>
      </c>
      <c r="EI40" s="76">
        <f t="shared" si="288"/>
        <v>275</v>
      </c>
      <c r="EJ40" s="76">
        <f t="shared" si="289"/>
        <v>260</v>
      </c>
      <c r="EK40" s="76">
        <f t="shared" si="290"/>
        <v>0</v>
      </c>
      <c r="EL40" s="76">
        <f t="shared" si="291"/>
        <v>260</v>
      </c>
      <c r="EM40" s="76">
        <f t="shared" si="292"/>
        <v>260</v>
      </c>
      <c r="EN40" s="154">
        <f t="shared" si="293"/>
        <v>0</v>
      </c>
      <c r="EO40" s="10"/>
      <c r="EP40" s="10"/>
      <c r="EQ40" s="152">
        <f>SUMIF('Rekapitulasi Maret'!$D$587:$D$768,APS!$B40,'Rekapitulasi Maret'!$E$587:$E$768)+SUMIF('Rekapitulasi Maret'!$D$587:$D$768,APS!$B40,'Rekapitulasi Maret'!$G$587:$G$768)</f>
        <v>0</v>
      </c>
      <c r="ER40" s="152">
        <f>SUMIF('Rekapitulasi Maret'!$D$587:$D$768,APS!$B40,'Rekapitulasi Maret'!$F$587:$F$768)+SUMIF('Rekapitulasi Maret'!$D$587:$D$768,APS!$B40,'Rekapitulasi Maret'!$H$587:$H$768)</f>
        <v>0</v>
      </c>
      <c r="ES40" s="10"/>
      <c r="ET40" s="154">
        <f t="shared" si="203"/>
        <v>0</v>
      </c>
      <c r="EU40" s="154">
        <f t="shared" si="204"/>
        <v>0</v>
      </c>
      <c r="EV40" s="10"/>
      <c r="EW40" s="152">
        <f>SUMIF('Rekapitulasi Maret'!$U$587:$U$768,APS!$B40,'Rekapitulasi Maret'!$V$587:$V$768)+SUMIF('Rekapitulasi Maret'!$U$587:$U$768,APS!$B40,'Rekapitulasi Maret'!$X$587:$X$768)</f>
        <v>0</v>
      </c>
      <c r="EX40" s="152">
        <f>SUMIF('Rekapitulasi Maret'!$U$587:$U$768,APS!$B40,'Rekapitulasi Maret'!$W$587:$W$768)+SUMIF('Rekapitulasi Maret'!$U$587:$U$768,APS!$B40,'Rekapitulasi Maret'!$Y$587:$Y$768)</f>
        <v>0</v>
      </c>
      <c r="EY40" s="10"/>
      <c r="EZ40" s="154">
        <f t="shared" si="205"/>
        <v>0</v>
      </c>
      <c r="FA40" s="154">
        <f t="shared" si="206"/>
        <v>0</v>
      </c>
      <c r="FB40" s="10"/>
      <c r="FC40" s="152">
        <f>SUMIF('Rekapitulasi Maret'!$AL$587:$AL$768,APS!$B40,'Rekapitulasi Maret'!$AM$587:$AM$768)+SUMIF('Rekapitulasi Maret'!$AL$587:$AL$768,APS!$B40,'Rekapitulasi Maret'!$AP$587:$AP$768)</f>
        <v>0</v>
      </c>
      <c r="FD40" s="152">
        <f>SUMIF('Rekapitulasi Maret'!$AL$587:$AL$768,APS!$B40,'Rekapitulasi Maret'!$AN$587:$AN$768)</f>
        <v>0</v>
      </c>
      <c r="FE40" s="10"/>
      <c r="FF40" s="154">
        <f t="shared" si="207"/>
        <v>0</v>
      </c>
      <c r="FG40" s="154">
        <f t="shared" si="208"/>
        <v>0</v>
      </c>
      <c r="FH40" s="10"/>
      <c r="FI40" s="152">
        <f>SUMIF('Rekapitulasi Maret'!$BA$587:$BA$768,APS!$B40,'Rekapitulasi Maret'!$BB$587:$BB$768)+SUMIF('Rekapitulasi Maret'!$BA$587:$BA$768,APS!$B40,'Rekapitulasi Maret'!$BE$587:$BE$768)</f>
        <v>0</v>
      </c>
      <c r="FJ40" s="152">
        <f>SUMIF('Rekapitulasi Maret'!$BA$587:$BA$768,APS!$B40,'Rekapitulasi Maret'!$BC$587:$BC$768)+SUMIF('Rekapitulasi Maret'!$BA$587:$BA$768,APS!$B40,'Rekapitulasi Maret'!$BF$587:$BF$768)</f>
        <v>700</v>
      </c>
      <c r="FK40" s="10"/>
      <c r="FL40" s="154">
        <f t="shared" si="209"/>
        <v>0</v>
      </c>
      <c r="FM40" s="154">
        <f t="shared" si="210"/>
        <v>0</v>
      </c>
      <c r="FN40" s="10"/>
      <c r="FO40" s="152">
        <f>SUMIF('Rekapitulasi Maret'!$BP$587:$BP$768,APS!$B40,'Rekapitulasi Maret'!$BQ$587:$BQ$768)+SUMIF('Rekapitulasi Maret'!$BP$587:$BP$768,APS!$B40,'Rekapitulasi Maret'!$BT$587:$BT$768)</f>
        <v>400</v>
      </c>
      <c r="FP40" s="152">
        <f>SUMIF('Rekapitulasi Maret'!$BP$587:$BP$768,APS!$B40,'Rekapitulasi Maret'!$BR$587:$BR$768)</f>
        <v>400</v>
      </c>
      <c r="FQ40" s="10"/>
      <c r="FR40" s="154">
        <f t="shared" si="211"/>
        <v>0</v>
      </c>
      <c r="FS40" s="154">
        <f t="shared" si="212"/>
        <v>100</v>
      </c>
      <c r="FT40" s="10"/>
      <c r="FU40" s="152">
        <f>SUMIF('Rekapitulasi Maret'!$CE$587:$CE$768,APS!$B40,'Rekapitulasi Maret'!$CI$587:$CI$768)</f>
        <v>0</v>
      </c>
      <c r="FV40" s="10"/>
      <c r="FW40" s="152">
        <f>SUMIF('Rekapitulasi Maret'!$CE$587:$CE$768,APS!$B40,'Rekapitulasi Maret'!$CJ$587:$CJ$768)</f>
        <v>0</v>
      </c>
      <c r="FX40" s="154">
        <f t="shared" si="140"/>
        <v>0</v>
      </c>
      <c r="FY40" s="154">
        <f t="shared" si="141"/>
        <v>0</v>
      </c>
      <c r="FZ40" s="10"/>
      <c r="GA40" s="152">
        <f>SUMIF('Rekapitulasi Maret'!$D$785:$D$963,APS!$B40,'Rekapitulasi Maret'!$E$785:$E$963)+SUMIF('Rekapitulasi Maret'!$D$785:$D$963,APS!$B40,'Rekapitulasi Maret'!$J$785:$J$963)</f>
        <v>0</v>
      </c>
      <c r="GB40" s="152">
        <f>SUMIF('Rekapitulasi Maret'!$D$785:$D$963,APS!$B40,'Rekapitulasi Maret'!$F$785:$F$963)</f>
        <v>140</v>
      </c>
      <c r="GC40" s="152">
        <f>SUMIF('Rekapitulasi Maret'!$D$785:$D$963,APS!$B40,'Rekapitulasi Maret'!$K$785:$K$963)</f>
        <v>0</v>
      </c>
      <c r="GD40" s="154">
        <f t="shared" si="213"/>
        <v>0</v>
      </c>
      <c r="GE40" s="154">
        <f t="shared" si="214"/>
        <v>0</v>
      </c>
      <c r="GF40" s="10"/>
      <c r="GG40" s="152">
        <f>SUMIF('Rekapitulasi Maret'!$U$785:$U$963,APS!$B40,'Rekapitulasi Maret'!$V$785:$V$963)+SUMIF('Rekapitulasi Maret'!$U$785:$U$963,APS!$B40,'Rekapitulasi Maret'!$AA$785:$AA$963)</f>
        <v>500</v>
      </c>
      <c r="GH40" s="152">
        <f>SUMIF('Rekapitulasi Maret'!$U$785:$U$963,APS!$B40,'Rekapitulasi Maret'!$W$785:$W$963)</f>
        <v>475</v>
      </c>
      <c r="GI40" s="152">
        <f>SUMIF('Rekapitulasi Maret'!$U$785:$U$963,APS!$B40,'Rekapitulasi Maret'!$AB$785:$AB$963)</f>
        <v>0</v>
      </c>
      <c r="GJ40" s="154">
        <f t="shared" si="215"/>
        <v>0</v>
      </c>
      <c r="GK40" s="154">
        <f t="shared" si="216"/>
        <v>95</v>
      </c>
      <c r="GL40" s="10"/>
      <c r="GM40" s="152">
        <f>SUMIF('Rekapitulasi Maret'!$AL$785:$AL$963,APS!$B40,'Rekapitulasi Maret'!$AM$785:$AM$963)+SUMIF('Rekapitulasi Maret'!$AL$785:$AL$963,APS!$B40,'Rekapitulasi Maret'!$AP$785:$AP$963)</f>
        <v>1000</v>
      </c>
      <c r="GN40" s="152">
        <f>SUMIF('Rekapitulasi Maret'!$AL$785:$AL$963,APS!$B40,'Rekapitulasi Maret'!$AN$785:$AN$963)</f>
        <v>735</v>
      </c>
      <c r="GO40" s="152">
        <f>SUMIF('Rekapitulasi Maret'!$AL$785:$AL$963,APS!$B40,'Rekapitulasi Maret'!$AQ$785:$AQ$963)</f>
        <v>0</v>
      </c>
      <c r="GP40" s="154">
        <f t="shared" si="217"/>
        <v>0</v>
      </c>
      <c r="GQ40" s="154">
        <f t="shared" si="218"/>
        <v>73.5</v>
      </c>
      <c r="GR40" s="76">
        <f t="shared" si="219"/>
        <v>0</v>
      </c>
      <c r="GS40" s="76">
        <f t="shared" si="220"/>
        <v>1900</v>
      </c>
      <c r="GT40" s="76">
        <f t="shared" si="221"/>
        <v>2450</v>
      </c>
      <c r="GU40" s="76">
        <f t="shared" si="222"/>
        <v>0</v>
      </c>
      <c r="GV40" s="157">
        <f t="shared" si="223"/>
        <v>2450</v>
      </c>
      <c r="GW40" s="157">
        <f t="shared" si="224"/>
        <v>2450</v>
      </c>
      <c r="GX40" s="158">
        <f t="shared" si="225"/>
        <v>0</v>
      </c>
      <c r="GY40" s="157">
        <f t="shared" si="254"/>
        <v>500</v>
      </c>
      <c r="GZ40" s="157">
        <f t="shared" si="255"/>
        <v>3175</v>
      </c>
      <c r="HA40" s="157">
        <f t="shared" si="256"/>
        <v>3935</v>
      </c>
      <c r="HB40" s="157">
        <f t="shared" si="257"/>
        <v>0</v>
      </c>
      <c r="HC40" s="157">
        <f t="shared" si="258"/>
        <v>3935</v>
      </c>
      <c r="HD40" s="157">
        <f t="shared" si="259"/>
        <v>3435</v>
      </c>
      <c r="HE40" s="158">
        <f t="shared" si="232"/>
        <v>787</v>
      </c>
      <c r="HF40" s="21"/>
      <c r="HG40" s="129" t="s">
        <v>964</v>
      </c>
      <c r="HH40" s="88"/>
    </row>
    <row r="41" spans="1:216" ht="15.75">
      <c r="A41" s="16" t="s">
        <v>47</v>
      </c>
      <c r="B41" s="16" t="s">
        <v>48</v>
      </c>
      <c r="C41" s="16" t="s">
        <v>1</v>
      </c>
      <c r="D41" s="16" t="s">
        <v>600</v>
      </c>
      <c r="E41" s="16" t="s">
        <v>598</v>
      </c>
      <c r="F41" s="17">
        <v>1000</v>
      </c>
      <c r="G41" s="17">
        <v>0</v>
      </c>
      <c r="H41" s="17">
        <v>0</v>
      </c>
      <c r="I41" s="18">
        <v>0</v>
      </c>
      <c r="J41" s="17">
        <v>245</v>
      </c>
      <c r="K41" s="19">
        <f t="shared" si="130"/>
        <v>755</v>
      </c>
      <c r="L41" s="19">
        <f t="shared" si="131"/>
        <v>755</v>
      </c>
      <c r="M41" s="23">
        <v>1000</v>
      </c>
      <c r="N41" s="20">
        <f t="shared" si="132"/>
        <v>755</v>
      </c>
      <c r="O41" s="20"/>
      <c r="P41" s="75">
        <f t="shared" si="260"/>
        <v>0</v>
      </c>
      <c r="Q41" s="74">
        <f t="shared" si="133"/>
        <v>755</v>
      </c>
      <c r="R41" s="22">
        <f t="shared" si="294"/>
        <v>855</v>
      </c>
      <c r="S41" s="10">
        <v>500</v>
      </c>
      <c r="T41" s="10"/>
      <c r="U41" s="152">
        <f>SUMIF('Rekapitulasi Maret'!$D$9:$D$173,APS!$B41,'Rekapitulasi Maret'!$E$9:$E$173)</f>
        <v>0</v>
      </c>
      <c r="V41" s="152">
        <f>SUMIF('Rekapitulasi Maret'!$D$9:$D$173,APS!$B41,'Rekapitulasi Maret'!$F$9:$F$173)</f>
        <v>0</v>
      </c>
      <c r="W41" s="10"/>
      <c r="X41" s="154">
        <f t="shared" si="279"/>
        <v>0</v>
      </c>
      <c r="Y41" s="154">
        <f t="shared" si="280"/>
        <v>0</v>
      </c>
      <c r="Z41" s="10"/>
      <c r="AA41" s="152">
        <f>SUMIF('Rekapitulasi Maret'!$U$9:$U$173,APS!$B41,'Rekapitulasi Maret'!$V$9:$V$173)</f>
        <v>0</v>
      </c>
      <c r="AB41" s="152">
        <f>SUMIF('Rekapitulasi Maret'!$U$9:$U$173,APS!$B41,'Rekapitulasi Maret'!$W$9:$W$173)</f>
        <v>0</v>
      </c>
      <c r="AC41" s="152"/>
      <c r="AD41" s="154">
        <f t="shared" si="150"/>
        <v>0</v>
      </c>
      <c r="AE41" s="154">
        <f t="shared" si="151"/>
        <v>0</v>
      </c>
      <c r="AF41" s="10"/>
      <c r="AG41" s="152">
        <f>SUMIF('Rekapitulasi Maret'!$AL$9:$AL$173,APS!$B41,'Rekapitulasi Maret'!$AM$9:$AM$173)</f>
        <v>0</v>
      </c>
      <c r="AH41" s="152">
        <f>SUMIF('Rekapitulasi Maret'!$AL$9:$AL$173,APS!$B41,'Rekapitulasi Maret'!$AN$9:$AN$173)</f>
        <v>0</v>
      </c>
      <c r="AI41" s="152">
        <f>SUMIF('Rekapitulasi Maret'!$AL$9:$AL$173,APS!$B41,'Rekapitulasi Maret'!$AQ$9:$AQ$173)</f>
        <v>0</v>
      </c>
      <c r="AJ41" s="154">
        <f t="shared" si="281"/>
        <v>0</v>
      </c>
      <c r="AK41" s="154">
        <f t="shared" si="282"/>
        <v>0</v>
      </c>
      <c r="AL41" s="10">
        <v>200</v>
      </c>
      <c r="AM41" s="152">
        <f>SUMIF('Rekapitulasi Maret'!$BA$9:$BA$173,APS!$B41,'Rekapitulasi Maret'!$BB$9:$BB$173)</f>
        <v>200</v>
      </c>
      <c r="AN41" s="152">
        <f>SUMIF('Rekapitulasi Maret'!$BA$9:$BA$173,APS!$B41,'Rekapitulasi Maret'!$BC$9:$BC$173)</f>
        <v>100</v>
      </c>
      <c r="AO41" s="10"/>
      <c r="AP41" s="154">
        <f t="shared" si="263"/>
        <v>50</v>
      </c>
      <c r="AQ41" s="154">
        <f t="shared" si="264"/>
        <v>50</v>
      </c>
      <c r="AR41" s="10">
        <v>200</v>
      </c>
      <c r="AS41" s="152">
        <f>SUMIF('Rekapitulasi Maret'!$BP$9:$BP$173,APS!$B41,'Rekapitulasi Maret'!$BQ$9:$BQ$173)</f>
        <v>300</v>
      </c>
      <c r="AT41" s="152">
        <f>SUMIF('Rekapitulasi Maret'!$BP$9:$BP$173,APS!$B41,'Rekapitulasi Maret'!$BR$9:$BR$173)</f>
        <v>0</v>
      </c>
      <c r="AU41" s="10"/>
      <c r="AV41" s="154">
        <f t="shared" si="156"/>
        <v>0</v>
      </c>
      <c r="AW41" s="154">
        <f t="shared" si="157"/>
        <v>0</v>
      </c>
      <c r="AX41" s="10"/>
      <c r="AY41" s="152">
        <f>SUMIF('Rekapitulasi Maret'!$CE$9:$CE$173,APS!$B41,'Rekapitulasi Maret'!$CI$9:$CI$173)</f>
        <v>0</v>
      </c>
      <c r="AZ41" s="10"/>
      <c r="BA41" s="152">
        <f>SUMIF('Rekapitulasi Maret'!$CE$9:$CE$173,APS!$B41,'Rekapitulasi Maret'!$CJ$9:$CJ$173)</f>
        <v>0</v>
      </c>
      <c r="BB41" s="154">
        <f t="shared" si="158"/>
        <v>0</v>
      </c>
      <c r="BC41" s="154">
        <f t="shared" si="159"/>
        <v>0</v>
      </c>
      <c r="BD41" s="76">
        <f t="shared" si="265"/>
        <v>400</v>
      </c>
      <c r="BE41" s="76">
        <f t="shared" si="266"/>
        <v>500</v>
      </c>
      <c r="BF41" s="76">
        <f t="shared" si="267"/>
        <v>100</v>
      </c>
      <c r="BG41" s="76">
        <f t="shared" si="268"/>
        <v>0</v>
      </c>
      <c r="BH41" s="76">
        <f t="shared" si="269"/>
        <v>100</v>
      </c>
      <c r="BI41" s="76">
        <f t="shared" si="270"/>
        <v>-300</v>
      </c>
      <c r="BJ41" s="154">
        <f t="shared" si="271"/>
        <v>25</v>
      </c>
      <c r="BK41" s="10">
        <v>200</v>
      </c>
      <c r="BL41" s="10"/>
      <c r="BM41" s="152">
        <f>SUMIF('Rekapitulasi Maret'!$D$194:$D$375,APS!$B41,'Rekapitulasi Maret'!$E$194:$E$375)+SUMIF('Rekapitulasi Maret'!$D$194:$D$375,APS!$B41,'Rekapitulasi Maret'!$J$194:$J$375)</f>
        <v>0</v>
      </c>
      <c r="BN41" s="152">
        <f>SUMIF('Rekapitulasi Maret'!$D$194:$D$375,APS!$B41,'Rekapitulasi Maret'!$F$194:$F$375)</f>
        <v>0</v>
      </c>
      <c r="BO41" s="152">
        <f>SUMIF('Rekapitulasi Maret'!$D$194:$D$375,APS!$B41,'Rekapitulasi Maret'!$K$194:$K$375)</f>
        <v>0</v>
      </c>
      <c r="BP41" s="154">
        <f t="shared" si="167"/>
        <v>0</v>
      </c>
      <c r="BQ41" s="154">
        <f t="shared" si="168"/>
        <v>0</v>
      </c>
      <c r="BR41" s="10"/>
      <c r="BS41" s="152">
        <f>SUMIF('Rekapitulasi Maret'!$U$194:$U$375,APS!$B41,'Rekapitulasi Maret'!$V$194:$V$375)+SUMIF('Rekapitulasi Maret'!$U$194:$U$375,APS!$B41,'Rekapitulasi Maret'!$AA$194:$AA$375)</f>
        <v>0</v>
      </c>
      <c r="BT41" s="152">
        <f>SUMIF('Rekapitulasi Maret'!$U$194:$U$375,APS!$B41,'Rekapitulasi Maret'!$W$194:$W$375)</f>
        <v>0</v>
      </c>
      <c r="BU41" s="152">
        <f>SUMIF('Rekapitulasi Maret'!$U$194:$U$375,APS!$B41,'Rekapitulasi Maret'!$AB$194:$AB$375)</f>
        <v>0</v>
      </c>
      <c r="BV41" s="154">
        <f t="shared" si="169"/>
        <v>0</v>
      </c>
      <c r="BW41" s="154">
        <f t="shared" si="170"/>
        <v>0</v>
      </c>
      <c r="BX41" s="10">
        <v>100</v>
      </c>
      <c r="BY41" s="152">
        <f>SUMIF('Rekapitulasi Maret'!$AL$194:$AL$375,APS!$B41,'Rekapitulasi Maret'!$AM$194:$AM$375)+SUMIF('Rekapitulasi Maret'!$AL$194:$AL$375,APS!$B41,'Rekapitulasi Maret'!$AP$194:$AP$375)</f>
        <v>0</v>
      </c>
      <c r="BZ41" s="152">
        <f>SUMIF('Rekapitulasi Maret'!$AL$194:$AL$375,APS!$B41,'Rekapitulasi Maret'!$AN$194:$AN$375)</f>
        <v>0</v>
      </c>
      <c r="CA41" s="152">
        <f>SUMIF('Rekapitulasi Maret'!$AL$194:$AL$375,APS!$B41,'Rekapitulasi Maret'!$AQ$194:$AQ$375)</f>
        <v>0</v>
      </c>
      <c r="CB41" s="154">
        <f t="shared" si="261"/>
        <v>0</v>
      </c>
      <c r="CC41" s="154">
        <f t="shared" si="262"/>
        <v>0</v>
      </c>
      <c r="CD41" s="10">
        <v>100</v>
      </c>
      <c r="CE41" s="152">
        <f>SUMIF('Rekapitulasi Maret'!$BA$194:$BA$375,APS!$B41,'Rekapitulasi Maret'!$BB$194:$BB$375)+SUMIF('Rekapitulasi Maret'!$BA$194:$BA$375,APS!$B41,'Rekapitulasi Maret'!$BE$194:$BE$375)</f>
        <v>0</v>
      </c>
      <c r="CF41" s="152">
        <f>SUMIF('Rekapitulasi Maret'!$BA$194:$BA$375,APS!$B41,'Rekapitulasi Maret'!$BC$194:$BC$375)</f>
        <v>0</v>
      </c>
      <c r="CG41" s="10"/>
      <c r="CH41" s="154">
        <f t="shared" si="173"/>
        <v>0</v>
      </c>
      <c r="CI41" s="154">
        <f t="shared" si="174"/>
        <v>0</v>
      </c>
      <c r="CJ41" s="10"/>
      <c r="CK41" s="152">
        <f>SUMIF('Rekapitulasi Maret'!$BP$194:$BP$375,APS!$B41,'Rekapitulasi Maret'!$BQ$194:$BQ$375)+SUMIF('Rekapitulasi Maret'!$BP$194:$BP$375,APS!$B41,'Rekapitulasi Maret'!$BT$194:$BT$375)</f>
        <v>0</v>
      </c>
      <c r="CL41" s="152">
        <f>SUMIF('Rekapitulasi Maret'!$BP$194:$BP$375,APS!$B41,'Rekapitulasi Maret'!$BR$194:$BR$375)</f>
        <v>0</v>
      </c>
      <c r="CM41" s="152">
        <f>SUMIF('Rekapitulasi Maret'!$BP$194:$BP$375,APS!$B41,'Rekapitulasi Maret'!$BU$194:$BU$375)</f>
        <v>0</v>
      </c>
      <c r="CN41" s="154">
        <f t="shared" si="175"/>
        <v>0</v>
      </c>
      <c r="CO41" s="154">
        <f t="shared" si="176"/>
        <v>0</v>
      </c>
      <c r="CP41" s="76">
        <f t="shared" si="272"/>
        <v>200</v>
      </c>
      <c r="CQ41" s="76">
        <f t="shared" si="273"/>
        <v>0</v>
      </c>
      <c r="CR41" s="76">
        <f t="shared" si="274"/>
        <v>0</v>
      </c>
      <c r="CS41" s="76">
        <f t="shared" si="275"/>
        <v>0</v>
      </c>
      <c r="CT41" s="76">
        <f t="shared" si="276"/>
        <v>0</v>
      </c>
      <c r="CU41" s="76">
        <f t="shared" si="277"/>
        <v>-200</v>
      </c>
      <c r="CV41" s="154">
        <f t="shared" si="278"/>
        <v>0</v>
      </c>
      <c r="CW41" s="10">
        <v>55</v>
      </c>
      <c r="CX41" s="10">
        <v>155</v>
      </c>
      <c r="CY41" s="152">
        <f>SUMIF('Rekapitulasi Maret'!$D$391:$D$568,APS!$B41,'Rekapitulasi Maret'!$E$391:$E$568)+SUMIF('Rekapitulasi Maret'!$D$391:$D$568,APS!$B41,'Rekapitulasi Maret'!$J$391:$J$568)</f>
        <v>400</v>
      </c>
      <c r="CZ41" s="152">
        <f>SUMIF('Rekapitulasi Maret'!$D$391:$D$568,APS!$B41,'Rekapitulasi Maret'!$F$391:$F$568)</f>
        <v>0</v>
      </c>
      <c r="DA41" s="152">
        <f>SUMIF('Rekapitulasi Maret'!$D$391:$D$568,APS!$B41,'Rekapitulasi Maret'!$K$391:$K$568)</f>
        <v>0</v>
      </c>
      <c r="DB41" s="154">
        <f t="shared" si="184"/>
        <v>0</v>
      </c>
      <c r="DC41" s="154">
        <f t="shared" si="185"/>
        <v>0</v>
      </c>
      <c r="DD41" s="10"/>
      <c r="DE41" s="152">
        <f>SUMIF('Rekapitulasi Maret'!$U$391:$U$568,APS!$B41,'Rekapitulasi Maret'!$V$391:$V$568)+SUMIF('Rekapitulasi Maret'!$U$391:$U$568,APS!$B41,'Rekapitulasi Maret'!$AA$391:$AA$568)</f>
        <v>255</v>
      </c>
      <c r="DF41" s="152">
        <f>SUMIF('Rekapitulasi Maret'!$U$391:$U$568,APS!$B41,'Rekapitulasi Maret'!$W$391:$W$568)</f>
        <v>555</v>
      </c>
      <c r="DG41" s="152">
        <f>SUMIF('Rekapitulasi Maret'!$U$391:$U$568,APS!$B41,'Rekapitulasi Maret'!$AB$391:$AB$568)</f>
        <v>0</v>
      </c>
      <c r="DH41" s="154">
        <f t="shared" si="285"/>
        <v>0</v>
      </c>
      <c r="DI41" s="154">
        <f t="shared" si="286"/>
        <v>217.64705882352939</v>
      </c>
      <c r="DJ41" s="10"/>
      <c r="DK41" s="152">
        <f>SUMIF('Rekapitulasi Maret'!$AL$391:$AL$568,APS!$B41,'Rekapitulasi Maret'!$AM$391:$AM$568)+SUMIF('Rekapitulasi Maret'!$AL$391:$AL$568,APS!$B41,'Rekapitulasi Maret'!$AP$391:$AP$568)</f>
        <v>0</v>
      </c>
      <c r="DL41" s="152">
        <f>SUMIF('Rekapitulasi Maret'!$AL$391:$AL$568,APS!$B41,'Rekapitulasi Maret'!$AN$391:$AN$568)</f>
        <v>0</v>
      </c>
      <c r="DM41" s="152">
        <f>SUMIF('Rekapitulasi Maret'!$AL$391:$AL$568,APS!$B41,'Rekapitulasi Maret'!$AQ$391:$AQ$568)</f>
        <v>0</v>
      </c>
      <c r="DN41" s="154">
        <f t="shared" si="188"/>
        <v>0</v>
      </c>
      <c r="DO41" s="154">
        <f t="shared" si="189"/>
        <v>0</v>
      </c>
      <c r="DP41" s="10"/>
      <c r="DQ41" s="152">
        <f>SUMIF('Rekapitulasi Maret'!$BA$391:$BA$568,APS!$B41,'Rekapitulasi Maret'!$BB$391:$BB$568)+SUMIF('Rekapitulasi Maret'!$BA$391:$BA$568,APS!$B41,'Rekapitulasi Maret'!$BE$391:$BE$568)</f>
        <v>100</v>
      </c>
      <c r="DR41" s="152">
        <f>SUMIF('Rekapitulasi Maret'!$BA$391:$BA$568,APS!$B41,'Rekapitulasi Maret'!$BC$391:$BC$568)</f>
        <v>100</v>
      </c>
      <c r="DS41" s="152">
        <f>SUMIF('Rekapitulasi Maret'!$BA$391:$BA$568,APS!$B41,'Rekapitulasi Maret'!$BF$391:$BF$568)</f>
        <v>0</v>
      </c>
      <c r="DT41" s="154">
        <f t="shared" si="295"/>
        <v>0</v>
      </c>
      <c r="DU41" s="154">
        <f t="shared" si="296"/>
        <v>100</v>
      </c>
      <c r="DV41" s="10"/>
      <c r="DW41" s="152">
        <f>SUMIF('Rekapitulasi Maret'!$BP$391:$BP$568,APS!$B41,'Rekapitulasi Maret'!$BQ$391:$BQ$568)+SUMIF('Rekapitulasi Maret'!$BP$391:$BP$568,APS!$B41,'Rekapitulasi Maret'!$BT$391:$BT$568)</f>
        <v>0</v>
      </c>
      <c r="DX41" s="152">
        <f>SUMIF('Rekapitulasi Maret'!$BP$391:$BP$568,APS!$B41,'Rekapitulasi Maret'!$BR$391:$BR$568)</f>
        <v>0</v>
      </c>
      <c r="DY41" s="152">
        <f>SUMIF('Rekapitulasi Maret'!$BP$391:$BP$568,APS!$B41,'Rekapitulasi Maret'!$BU$391:$BU$568)</f>
        <v>0</v>
      </c>
      <c r="DZ41" s="154">
        <f t="shared" si="299"/>
        <v>0</v>
      </c>
      <c r="EA41" s="154">
        <f t="shared" si="300"/>
        <v>0</v>
      </c>
      <c r="EB41" s="10"/>
      <c r="EC41" s="152">
        <f>SUMIF('Rekapitulasi Maret'!$CE$391:$CE$568,APS!$B41,'Rekapitulasi Maret'!$CF$391:$CF$568)+SUMIF('Rekapitulasi Maret'!$CE$391:$CE$568,APS!$B41,'Rekapitulasi Maret'!$CI$391:$CI$568)</f>
        <v>0</v>
      </c>
      <c r="ED41" s="152">
        <f>SUMIF('Rekapitulasi Maret'!$CE$391:$CE$568,APS!$B41,'Rekapitulasi Maret'!$CG$391:$CG$568)</f>
        <v>0</v>
      </c>
      <c r="EE41" s="152">
        <f>SUMIF('Rekapitulasi Maret'!$CE$391:$CE$568,APS!$B41,'Rekapitulasi Maret'!$CJ$391:$CJ$568)</f>
        <v>0</v>
      </c>
      <c r="EF41" s="154">
        <f t="shared" si="194"/>
        <v>0</v>
      </c>
      <c r="EG41" s="154">
        <f t="shared" si="195"/>
        <v>0</v>
      </c>
      <c r="EH41" s="76">
        <f t="shared" si="287"/>
        <v>155</v>
      </c>
      <c r="EI41" s="76">
        <f t="shared" si="288"/>
        <v>755</v>
      </c>
      <c r="EJ41" s="76">
        <f t="shared" si="289"/>
        <v>655</v>
      </c>
      <c r="EK41" s="76">
        <f t="shared" si="290"/>
        <v>0</v>
      </c>
      <c r="EL41" s="76">
        <f t="shared" si="291"/>
        <v>655</v>
      </c>
      <c r="EM41" s="76">
        <f t="shared" si="292"/>
        <v>500</v>
      </c>
      <c r="EN41" s="154">
        <f t="shared" si="293"/>
        <v>422.58064516129031</v>
      </c>
      <c r="EO41" s="10">
        <v>100</v>
      </c>
      <c r="EP41" s="10"/>
      <c r="EQ41" s="152">
        <f>SUMIF('Rekapitulasi Maret'!$D$587:$D$768,APS!$B41,'Rekapitulasi Maret'!$E$587:$E$768)+SUMIF('Rekapitulasi Maret'!$D$587:$D$768,APS!$B41,'Rekapitulasi Maret'!$G$587:$G$768)</f>
        <v>0</v>
      </c>
      <c r="ER41" s="152">
        <f>SUMIF('Rekapitulasi Maret'!$D$587:$D$768,APS!$B41,'Rekapitulasi Maret'!$F$587:$F$768)+SUMIF('Rekapitulasi Maret'!$D$587:$D$768,APS!$B41,'Rekapitulasi Maret'!$H$587:$H$768)</f>
        <v>0</v>
      </c>
      <c r="ES41" s="10"/>
      <c r="ET41" s="154">
        <f t="shared" si="203"/>
        <v>0</v>
      </c>
      <c r="EU41" s="154">
        <f t="shared" si="204"/>
        <v>0</v>
      </c>
      <c r="EV41" s="10"/>
      <c r="EW41" s="152">
        <f>SUMIF('Rekapitulasi Maret'!$U$587:$U$768,APS!$B41,'Rekapitulasi Maret'!$V$587:$V$768)+SUMIF('Rekapitulasi Maret'!$U$587:$U$768,APS!$B41,'Rekapitulasi Maret'!$X$587:$X$768)</f>
        <v>0</v>
      </c>
      <c r="EX41" s="152">
        <f>SUMIF('Rekapitulasi Maret'!$U$587:$U$768,APS!$B41,'Rekapitulasi Maret'!$W$587:$W$768)+SUMIF('Rekapitulasi Maret'!$U$587:$U$768,APS!$B41,'Rekapitulasi Maret'!$Y$587:$Y$768)</f>
        <v>0</v>
      </c>
      <c r="EY41" s="10"/>
      <c r="EZ41" s="154">
        <f t="shared" si="205"/>
        <v>0</v>
      </c>
      <c r="FA41" s="154">
        <f t="shared" si="206"/>
        <v>0</v>
      </c>
      <c r="FB41" s="10"/>
      <c r="FC41" s="152">
        <f>SUMIF('Rekapitulasi Maret'!$AL$587:$AL$768,APS!$B41,'Rekapitulasi Maret'!$AM$587:$AM$768)+SUMIF('Rekapitulasi Maret'!$AL$587:$AL$768,APS!$B41,'Rekapitulasi Maret'!$AP$587:$AP$768)</f>
        <v>0</v>
      </c>
      <c r="FD41" s="152">
        <f>SUMIF('Rekapitulasi Maret'!$AL$587:$AL$768,APS!$B41,'Rekapitulasi Maret'!$AN$587:$AN$768)</f>
        <v>0</v>
      </c>
      <c r="FE41" s="10"/>
      <c r="FF41" s="154">
        <f t="shared" si="207"/>
        <v>0</v>
      </c>
      <c r="FG41" s="154">
        <f t="shared" si="208"/>
        <v>0</v>
      </c>
      <c r="FH41" s="10"/>
      <c r="FI41" s="152">
        <f>SUMIF('Rekapitulasi Maret'!$BA$587:$BA$768,APS!$B41,'Rekapitulasi Maret'!$BB$587:$BB$768)+SUMIF('Rekapitulasi Maret'!$BA$587:$BA$768,APS!$B41,'Rekapitulasi Maret'!$BE$587:$BE$768)</f>
        <v>0</v>
      </c>
      <c r="FJ41" s="152">
        <f>SUMIF('Rekapitulasi Maret'!$BA$587:$BA$768,APS!$B41,'Rekapitulasi Maret'!$BC$587:$BC$768)+SUMIF('Rekapitulasi Maret'!$BA$587:$BA$768,APS!$B41,'Rekapitulasi Maret'!$BF$587:$BF$768)</f>
        <v>0</v>
      </c>
      <c r="FK41" s="10"/>
      <c r="FL41" s="154">
        <f t="shared" si="209"/>
        <v>0</v>
      </c>
      <c r="FM41" s="154">
        <f t="shared" si="210"/>
        <v>0</v>
      </c>
      <c r="FN41" s="10"/>
      <c r="FO41" s="152">
        <f>SUMIF('Rekapitulasi Maret'!$BP$587:$BP$768,APS!$B41,'Rekapitulasi Maret'!$BQ$587:$BQ$768)+SUMIF('Rekapitulasi Maret'!$BP$587:$BP$768,APS!$B41,'Rekapitulasi Maret'!$BT$587:$BT$768)</f>
        <v>0</v>
      </c>
      <c r="FP41" s="152">
        <f>SUMIF('Rekapitulasi Maret'!$BP$587:$BP$768,APS!$B41,'Rekapitulasi Maret'!$BR$587:$BR$768)</f>
        <v>0</v>
      </c>
      <c r="FQ41" s="10"/>
      <c r="FR41" s="154">
        <f t="shared" si="211"/>
        <v>0</v>
      </c>
      <c r="FS41" s="154">
        <f t="shared" si="212"/>
        <v>0</v>
      </c>
      <c r="FT41" s="10"/>
      <c r="FU41" s="152">
        <f>SUMIF('Rekapitulasi Maret'!$CE$587:$CE$768,APS!$B41,'Rekapitulasi Maret'!$CI$587:$CI$768)</f>
        <v>0</v>
      </c>
      <c r="FV41" s="10"/>
      <c r="FW41" s="152">
        <f>SUMIF('Rekapitulasi Maret'!$CE$587:$CE$768,APS!$B41,'Rekapitulasi Maret'!$CJ$587:$CJ$768)</f>
        <v>0</v>
      </c>
      <c r="FX41" s="154">
        <f t="shared" si="140"/>
        <v>0</v>
      </c>
      <c r="FY41" s="154">
        <f t="shared" si="141"/>
        <v>0</v>
      </c>
      <c r="FZ41" s="10"/>
      <c r="GA41" s="152">
        <f>SUMIF('Rekapitulasi Maret'!$D$785:$D$963,APS!$B41,'Rekapitulasi Maret'!$E$785:$E$963)+SUMIF('Rekapitulasi Maret'!$D$785:$D$963,APS!$B41,'Rekapitulasi Maret'!$J$785:$J$963)</f>
        <v>0</v>
      </c>
      <c r="GB41" s="152">
        <f>SUMIF('Rekapitulasi Maret'!$D$785:$D$963,APS!$B41,'Rekapitulasi Maret'!$F$785:$F$963)</f>
        <v>0</v>
      </c>
      <c r="GC41" s="152">
        <f>SUMIF('Rekapitulasi Maret'!$D$785:$D$963,APS!$B41,'Rekapitulasi Maret'!$K$785:$K$963)</f>
        <v>0</v>
      </c>
      <c r="GD41" s="154">
        <f t="shared" si="213"/>
        <v>0</v>
      </c>
      <c r="GE41" s="154">
        <f t="shared" si="214"/>
        <v>0</v>
      </c>
      <c r="GF41" s="10"/>
      <c r="GG41" s="152">
        <f>SUMIF('Rekapitulasi Maret'!$U$785:$U$963,APS!$B41,'Rekapitulasi Maret'!$V$785:$V$963)+SUMIF('Rekapitulasi Maret'!$U$785:$U$963,APS!$B41,'Rekapitulasi Maret'!$AA$785:$AA$963)</f>
        <v>0</v>
      </c>
      <c r="GH41" s="152">
        <f>SUMIF('Rekapitulasi Maret'!$U$785:$U$963,APS!$B41,'Rekapitulasi Maret'!$W$785:$W$963)</f>
        <v>0</v>
      </c>
      <c r="GI41" s="152">
        <f>SUMIF('Rekapitulasi Maret'!$U$785:$U$963,APS!$B41,'Rekapitulasi Maret'!$AB$785:$AB$963)</f>
        <v>0</v>
      </c>
      <c r="GJ41" s="154">
        <f t="shared" si="215"/>
        <v>0</v>
      </c>
      <c r="GK41" s="154">
        <f t="shared" si="216"/>
        <v>0</v>
      </c>
      <c r="GL41" s="10"/>
      <c r="GM41" s="152">
        <f>SUMIF('Rekapitulasi Maret'!$AL$785:$AL$963,APS!$B41,'Rekapitulasi Maret'!$AM$785:$AM$963)+SUMIF('Rekapitulasi Maret'!$AL$785:$AL$963,APS!$B41,'Rekapitulasi Maret'!$AP$785:$AP$963)</f>
        <v>0</v>
      </c>
      <c r="GN41" s="152">
        <f>SUMIF('Rekapitulasi Maret'!$AL$785:$AL$963,APS!$B41,'Rekapitulasi Maret'!$AN$785:$AN$963)</f>
        <v>0</v>
      </c>
      <c r="GO41" s="152">
        <f>SUMIF('Rekapitulasi Maret'!$AL$785:$AL$963,APS!$B41,'Rekapitulasi Maret'!$AQ$785:$AQ$963)</f>
        <v>0</v>
      </c>
      <c r="GP41" s="154">
        <f t="shared" si="217"/>
        <v>0</v>
      </c>
      <c r="GQ41" s="154">
        <f t="shared" si="218"/>
        <v>0</v>
      </c>
      <c r="GR41" s="76">
        <f t="shared" si="219"/>
        <v>0</v>
      </c>
      <c r="GS41" s="76">
        <f t="shared" si="220"/>
        <v>0</v>
      </c>
      <c r="GT41" s="76">
        <f t="shared" si="221"/>
        <v>0</v>
      </c>
      <c r="GU41" s="76">
        <f t="shared" si="222"/>
        <v>0</v>
      </c>
      <c r="GV41" s="157">
        <f t="shared" si="223"/>
        <v>0</v>
      </c>
      <c r="GW41" s="157">
        <f t="shared" si="224"/>
        <v>0</v>
      </c>
      <c r="GX41" s="158">
        <f t="shared" si="225"/>
        <v>0</v>
      </c>
      <c r="GY41" s="157">
        <f t="shared" si="254"/>
        <v>755</v>
      </c>
      <c r="GZ41" s="157">
        <f t="shared" si="255"/>
        <v>1255</v>
      </c>
      <c r="HA41" s="157">
        <f t="shared" si="256"/>
        <v>755</v>
      </c>
      <c r="HB41" s="157">
        <f t="shared" si="257"/>
        <v>0</v>
      </c>
      <c r="HC41" s="157">
        <f t="shared" si="258"/>
        <v>755</v>
      </c>
      <c r="HD41" s="157">
        <f t="shared" si="259"/>
        <v>0</v>
      </c>
      <c r="HE41" s="158">
        <f t="shared" si="232"/>
        <v>100</v>
      </c>
      <c r="HF41" s="21"/>
      <c r="HG41" s="129" t="s">
        <v>964</v>
      </c>
      <c r="HH41" s="88"/>
    </row>
    <row r="42" spans="1:216" ht="15.75">
      <c r="A42" s="16" t="s">
        <v>49</v>
      </c>
      <c r="B42" s="16" t="s">
        <v>50</v>
      </c>
      <c r="C42" s="16" t="s">
        <v>1</v>
      </c>
      <c r="D42" s="16" t="s">
        <v>600</v>
      </c>
      <c r="E42" s="16" t="s">
        <v>598</v>
      </c>
      <c r="F42" s="17">
        <v>40</v>
      </c>
      <c r="G42" s="17">
        <v>0</v>
      </c>
      <c r="H42" s="17">
        <v>0</v>
      </c>
      <c r="I42" s="18">
        <v>0</v>
      </c>
      <c r="J42" s="17">
        <v>0</v>
      </c>
      <c r="K42" s="19">
        <f t="shared" si="130"/>
        <v>40</v>
      </c>
      <c r="L42" s="19">
        <f t="shared" si="131"/>
        <v>40</v>
      </c>
      <c r="M42" s="23">
        <v>100</v>
      </c>
      <c r="N42" s="20">
        <f t="shared" si="132"/>
        <v>100</v>
      </c>
      <c r="O42" s="20"/>
      <c r="P42" s="75">
        <f t="shared" si="260"/>
        <v>0</v>
      </c>
      <c r="Q42" s="74">
        <f t="shared" si="133"/>
        <v>100</v>
      </c>
      <c r="R42" s="22">
        <f t="shared" si="294"/>
        <v>100</v>
      </c>
      <c r="S42" s="10">
        <v>100</v>
      </c>
      <c r="T42" s="10"/>
      <c r="U42" s="152">
        <f>SUMIF('Rekapitulasi Maret'!$D$9:$D$173,APS!$B42,'Rekapitulasi Maret'!$E$9:$E$173)</f>
        <v>0</v>
      </c>
      <c r="V42" s="152">
        <f>SUMIF('Rekapitulasi Maret'!$D$9:$D$173,APS!$B42,'Rekapitulasi Maret'!$F$9:$F$173)</f>
        <v>0</v>
      </c>
      <c r="W42" s="10"/>
      <c r="X42" s="154">
        <f t="shared" si="279"/>
        <v>0</v>
      </c>
      <c r="Y42" s="154">
        <f t="shared" si="280"/>
        <v>0</v>
      </c>
      <c r="Z42" s="10"/>
      <c r="AA42" s="152">
        <f>SUMIF('Rekapitulasi Maret'!$U$9:$U$173,APS!$B42,'Rekapitulasi Maret'!$V$9:$V$173)</f>
        <v>0</v>
      </c>
      <c r="AB42" s="152">
        <f>SUMIF('Rekapitulasi Maret'!$U$9:$U$173,APS!$B42,'Rekapitulasi Maret'!$W$9:$W$173)</f>
        <v>0</v>
      </c>
      <c r="AC42" s="152"/>
      <c r="AD42" s="154">
        <f t="shared" si="150"/>
        <v>0</v>
      </c>
      <c r="AE42" s="154">
        <f t="shared" si="151"/>
        <v>0</v>
      </c>
      <c r="AF42" s="10"/>
      <c r="AG42" s="152">
        <f>SUMIF('Rekapitulasi Maret'!$AL$9:$AL$173,APS!$B42,'Rekapitulasi Maret'!$AM$9:$AM$173)</f>
        <v>0</v>
      </c>
      <c r="AH42" s="152">
        <f>SUMIF('Rekapitulasi Maret'!$AL$9:$AL$173,APS!$B42,'Rekapitulasi Maret'!$AN$9:$AN$173)</f>
        <v>0</v>
      </c>
      <c r="AI42" s="152">
        <f>SUMIF('Rekapitulasi Maret'!$AL$9:$AL$173,APS!$B42,'Rekapitulasi Maret'!$AQ$9:$AQ$173)</f>
        <v>0</v>
      </c>
      <c r="AJ42" s="154">
        <f t="shared" si="281"/>
        <v>0</v>
      </c>
      <c r="AK42" s="154">
        <f t="shared" si="282"/>
        <v>0</v>
      </c>
      <c r="AL42" s="10"/>
      <c r="AM42" s="152">
        <f>SUMIF('Rekapitulasi Maret'!$BA$9:$BA$173,APS!$B42,'Rekapitulasi Maret'!$BB$9:$BB$173)</f>
        <v>0</v>
      </c>
      <c r="AN42" s="152">
        <f>SUMIF('Rekapitulasi Maret'!$BA$9:$BA$173,APS!$B42,'Rekapitulasi Maret'!$BC$9:$BC$173)</f>
        <v>0</v>
      </c>
      <c r="AO42" s="10"/>
      <c r="AP42" s="154">
        <f t="shared" si="263"/>
        <v>0</v>
      </c>
      <c r="AQ42" s="154">
        <f t="shared" si="264"/>
        <v>0</v>
      </c>
      <c r="AR42" s="10"/>
      <c r="AS42" s="152">
        <f>SUMIF('Rekapitulasi Maret'!$BP$9:$BP$173,APS!$B42,'Rekapitulasi Maret'!$BQ$9:$BQ$173)</f>
        <v>0</v>
      </c>
      <c r="AT42" s="152">
        <f>SUMIF('Rekapitulasi Maret'!$BP$9:$BP$173,APS!$B42,'Rekapitulasi Maret'!$BR$9:$BR$173)</f>
        <v>0</v>
      </c>
      <c r="AU42" s="10"/>
      <c r="AV42" s="154">
        <f t="shared" si="156"/>
        <v>0</v>
      </c>
      <c r="AW42" s="154">
        <f t="shared" si="157"/>
        <v>0</v>
      </c>
      <c r="AX42" s="10"/>
      <c r="AY42" s="152">
        <f>SUMIF('Rekapitulasi Maret'!$CE$9:$CE$173,APS!$B42,'Rekapitulasi Maret'!$CI$9:$CI$173)</f>
        <v>0</v>
      </c>
      <c r="AZ42" s="10"/>
      <c r="BA42" s="152">
        <f>SUMIF('Rekapitulasi Maret'!$CE$9:$CE$173,APS!$B42,'Rekapitulasi Maret'!$CJ$9:$CJ$173)</f>
        <v>0</v>
      </c>
      <c r="BB42" s="154">
        <f t="shared" si="158"/>
        <v>0</v>
      </c>
      <c r="BC42" s="154">
        <f t="shared" si="159"/>
        <v>0</v>
      </c>
      <c r="BD42" s="76">
        <f t="shared" si="265"/>
        <v>0</v>
      </c>
      <c r="BE42" s="76">
        <f t="shared" si="266"/>
        <v>0</v>
      </c>
      <c r="BF42" s="76">
        <f t="shared" si="267"/>
        <v>0</v>
      </c>
      <c r="BG42" s="76">
        <f t="shared" si="268"/>
        <v>0</v>
      </c>
      <c r="BH42" s="76">
        <f t="shared" si="269"/>
        <v>0</v>
      </c>
      <c r="BI42" s="76">
        <f t="shared" si="270"/>
        <v>0</v>
      </c>
      <c r="BJ42" s="154">
        <f t="shared" si="271"/>
        <v>0</v>
      </c>
      <c r="BK42" s="10"/>
      <c r="BL42" s="10"/>
      <c r="BM42" s="152">
        <f>SUMIF('Rekapitulasi Maret'!$D$194:$D$375,APS!$B42,'Rekapitulasi Maret'!$E$194:$E$375)+SUMIF('Rekapitulasi Maret'!$D$194:$D$375,APS!$B42,'Rekapitulasi Maret'!$J$194:$J$375)</f>
        <v>0</v>
      </c>
      <c r="BN42" s="152">
        <f>SUMIF('Rekapitulasi Maret'!$D$194:$D$375,APS!$B42,'Rekapitulasi Maret'!$F$194:$F$375)</f>
        <v>0</v>
      </c>
      <c r="BO42" s="152">
        <f>SUMIF('Rekapitulasi Maret'!$D$194:$D$375,APS!$B42,'Rekapitulasi Maret'!$K$194:$K$375)</f>
        <v>0</v>
      </c>
      <c r="BP42" s="154">
        <f t="shared" si="167"/>
        <v>0</v>
      </c>
      <c r="BQ42" s="154">
        <f t="shared" si="168"/>
        <v>0</v>
      </c>
      <c r="BR42" s="10"/>
      <c r="BS42" s="152">
        <f>SUMIF('Rekapitulasi Maret'!$U$194:$U$375,APS!$B42,'Rekapitulasi Maret'!$V$194:$V$375)+SUMIF('Rekapitulasi Maret'!$U$194:$U$375,APS!$B42,'Rekapitulasi Maret'!$AA$194:$AA$375)</f>
        <v>0</v>
      </c>
      <c r="BT42" s="152">
        <f>SUMIF('Rekapitulasi Maret'!$U$194:$U$375,APS!$B42,'Rekapitulasi Maret'!$W$194:$W$375)</f>
        <v>0</v>
      </c>
      <c r="BU42" s="152">
        <f>SUMIF('Rekapitulasi Maret'!$U$194:$U$375,APS!$B42,'Rekapitulasi Maret'!$AB$194:$AB$375)</f>
        <v>0</v>
      </c>
      <c r="BV42" s="154">
        <f t="shared" si="169"/>
        <v>0</v>
      </c>
      <c r="BW42" s="154">
        <f t="shared" si="170"/>
        <v>0</v>
      </c>
      <c r="BX42" s="10"/>
      <c r="BY42" s="152">
        <f>SUMIF('Rekapitulasi Maret'!$AL$194:$AL$375,APS!$B42,'Rekapitulasi Maret'!$AM$194:$AM$375)+SUMIF('Rekapitulasi Maret'!$AL$194:$AL$375,APS!$B42,'Rekapitulasi Maret'!$AP$194:$AP$375)</f>
        <v>0</v>
      </c>
      <c r="BZ42" s="152">
        <f>SUMIF('Rekapitulasi Maret'!$AL$194:$AL$375,APS!$B42,'Rekapitulasi Maret'!$AN$194:$AN$375)</f>
        <v>0</v>
      </c>
      <c r="CA42" s="152">
        <f>SUMIF('Rekapitulasi Maret'!$AL$194:$AL$375,APS!$B42,'Rekapitulasi Maret'!$AQ$194:$AQ$375)</f>
        <v>0</v>
      </c>
      <c r="CB42" s="154">
        <f t="shared" si="261"/>
        <v>0</v>
      </c>
      <c r="CC42" s="154">
        <f t="shared" si="262"/>
        <v>0</v>
      </c>
      <c r="CD42" s="10">
        <v>100</v>
      </c>
      <c r="CE42" s="152">
        <f>SUMIF('Rekapitulasi Maret'!$BA$194:$BA$375,APS!$B42,'Rekapitulasi Maret'!$BB$194:$BB$375)+SUMIF('Rekapitulasi Maret'!$BA$194:$BA$375,APS!$B42,'Rekapitulasi Maret'!$BE$194:$BE$375)</f>
        <v>0</v>
      </c>
      <c r="CF42" s="152">
        <f>SUMIF('Rekapitulasi Maret'!$BA$194:$BA$375,APS!$B42,'Rekapitulasi Maret'!$BC$194:$BC$375)</f>
        <v>0</v>
      </c>
      <c r="CG42" s="10"/>
      <c r="CH42" s="154">
        <f t="shared" si="173"/>
        <v>0</v>
      </c>
      <c r="CI42" s="154">
        <f t="shared" si="174"/>
        <v>0</v>
      </c>
      <c r="CJ42" s="10"/>
      <c r="CK42" s="152">
        <f>SUMIF('Rekapitulasi Maret'!$BP$194:$BP$375,APS!$B42,'Rekapitulasi Maret'!$BQ$194:$BQ$375)+SUMIF('Rekapitulasi Maret'!$BP$194:$BP$375,APS!$B42,'Rekapitulasi Maret'!$BT$194:$BT$375)</f>
        <v>0</v>
      </c>
      <c r="CL42" s="152">
        <f>SUMIF('Rekapitulasi Maret'!$BP$194:$BP$375,APS!$B42,'Rekapitulasi Maret'!$BR$194:$BR$375)</f>
        <v>0</v>
      </c>
      <c r="CM42" s="152">
        <f>SUMIF('Rekapitulasi Maret'!$BP$194:$BP$375,APS!$B42,'Rekapitulasi Maret'!$BU$194:$BU$375)</f>
        <v>0</v>
      </c>
      <c r="CN42" s="154">
        <f t="shared" si="175"/>
        <v>0</v>
      </c>
      <c r="CO42" s="154">
        <f t="shared" si="176"/>
        <v>0</v>
      </c>
      <c r="CP42" s="76">
        <f t="shared" si="272"/>
        <v>100</v>
      </c>
      <c r="CQ42" s="76">
        <f t="shared" si="273"/>
        <v>0</v>
      </c>
      <c r="CR42" s="76">
        <f t="shared" si="274"/>
        <v>0</v>
      </c>
      <c r="CS42" s="76">
        <f t="shared" si="275"/>
        <v>0</v>
      </c>
      <c r="CT42" s="76">
        <f t="shared" si="276"/>
        <v>0</v>
      </c>
      <c r="CU42" s="76">
        <f t="shared" si="277"/>
        <v>-100</v>
      </c>
      <c r="CV42" s="154">
        <f t="shared" si="278"/>
        <v>0</v>
      </c>
      <c r="CW42" s="10"/>
      <c r="CX42" s="10"/>
      <c r="CY42" s="152">
        <f>SUMIF('Rekapitulasi Maret'!$D$391:$D$568,APS!$B42,'Rekapitulasi Maret'!$E$391:$E$568)+SUMIF('Rekapitulasi Maret'!$D$391:$D$568,APS!$B42,'Rekapitulasi Maret'!$J$391:$J$568)</f>
        <v>0</v>
      </c>
      <c r="CZ42" s="152">
        <f>SUMIF('Rekapitulasi Maret'!$D$391:$D$568,APS!$B42,'Rekapitulasi Maret'!$F$391:$F$568)</f>
        <v>0</v>
      </c>
      <c r="DA42" s="152">
        <f>SUMIF('Rekapitulasi Maret'!$D$391:$D$568,APS!$B42,'Rekapitulasi Maret'!$K$391:$K$568)</f>
        <v>0</v>
      </c>
      <c r="DB42" s="154">
        <f t="shared" si="184"/>
        <v>0</v>
      </c>
      <c r="DC42" s="154">
        <f t="shared" si="185"/>
        <v>0</v>
      </c>
      <c r="DD42" s="10"/>
      <c r="DE42" s="152">
        <f>SUMIF('Rekapitulasi Maret'!$U$391:$U$568,APS!$B42,'Rekapitulasi Maret'!$V$391:$V$568)+SUMIF('Rekapitulasi Maret'!$U$391:$U$568,APS!$B42,'Rekapitulasi Maret'!$AA$391:$AA$568)</f>
        <v>0</v>
      </c>
      <c r="DF42" s="152">
        <f>SUMIF('Rekapitulasi Maret'!$U$391:$U$568,APS!$B42,'Rekapitulasi Maret'!$W$391:$W$568)</f>
        <v>0</v>
      </c>
      <c r="DG42" s="152">
        <f>SUMIF('Rekapitulasi Maret'!$U$391:$U$568,APS!$B42,'Rekapitulasi Maret'!$AB$391:$AB$568)</f>
        <v>0</v>
      </c>
      <c r="DH42" s="154">
        <f t="shared" si="285"/>
        <v>0</v>
      </c>
      <c r="DI42" s="154">
        <f t="shared" si="286"/>
        <v>0</v>
      </c>
      <c r="DJ42" s="10"/>
      <c r="DK42" s="152">
        <f>SUMIF('Rekapitulasi Maret'!$AL$391:$AL$568,APS!$B42,'Rekapitulasi Maret'!$AM$391:$AM$568)+SUMIF('Rekapitulasi Maret'!$AL$391:$AL$568,APS!$B42,'Rekapitulasi Maret'!$AP$391:$AP$568)</f>
        <v>100</v>
      </c>
      <c r="DL42" s="152">
        <f>SUMIF('Rekapitulasi Maret'!$AL$391:$AL$568,APS!$B42,'Rekapitulasi Maret'!$AN$391:$AN$568)</f>
        <v>108</v>
      </c>
      <c r="DM42" s="152">
        <f>SUMIF('Rekapitulasi Maret'!$AL$391:$AL$568,APS!$B42,'Rekapitulasi Maret'!$AQ$391:$AQ$568)</f>
        <v>0</v>
      </c>
      <c r="DN42" s="154">
        <f t="shared" si="188"/>
        <v>0</v>
      </c>
      <c r="DO42" s="154">
        <f t="shared" si="189"/>
        <v>108</v>
      </c>
      <c r="DP42" s="10"/>
      <c r="DQ42" s="152">
        <f>SUMIF('Rekapitulasi Maret'!$BA$391:$BA$568,APS!$B42,'Rekapitulasi Maret'!$BB$391:$BB$568)+SUMIF('Rekapitulasi Maret'!$BA$391:$BA$568,APS!$B42,'Rekapitulasi Maret'!$BE$391:$BE$568)</f>
        <v>0</v>
      </c>
      <c r="DR42" s="152">
        <f>SUMIF('Rekapitulasi Maret'!$BA$391:$BA$568,APS!$B42,'Rekapitulasi Maret'!$BC$391:$BC$568)</f>
        <v>0</v>
      </c>
      <c r="DS42" s="152">
        <f>SUMIF('Rekapitulasi Maret'!$BA$391:$BA$568,APS!$B42,'Rekapitulasi Maret'!$BF$391:$BF$568)</f>
        <v>0</v>
      </c>
      <c r="DT42" s="154">
        <f t="shared" si="295"/>
        <v>0</v>
      </c>
      <c r="DU42" s="154">
        <f t="shared" si="296"/>
        <v>0</v>
      </c>
      <c r="DV42" s="10"/>
      <c r="DW42" s="152">
        <f>SUMIF('Rekapitulasi Maret'!$BP$391:$BP$568,APS!$B42,'Rekapitulasi Maret'!$BQ$391:$BQ$568)+SUMIF('Rekapitulasi Maret'!$BP$391:$BP$568,APS!$B42,'Rekapitulasi Maret'!$BT$391:$BT$568)</f>
        <v>0</v>
      </c>
      <c r="DX42" s="152">
        <f>SUMIF('Rekapitulasi Maret'!$BP$391:$BP$568,APS!$B42,'Rekapitulasi Maret'!$BR$391:$BR$568)</f>
        <v>0</v>
      </c>
      <c r="DY42" s="152">
        <f>SUMIF('Rekapitulasi Maret'!$BP$391:$BP$568,APS!$B42,'Rekapitulasi Maret'!$BU$391:$BU$568)</f>
        <v>0</v>
      </c>
      <c r="DZ42" s="154">
        <f>IF(DV42=0,0,((DX42+DY42)/DV42)*100)</f>
        <v>0</v>
      </c>
      <c r="EA42" s="154">
        <f>IF(DW42=0,0,((DX42+DY42)/DW42)*100)</f>
        <v>0</v>
      </c>
      <c r="EB42" s="10"/>
      <c r="EC42" s="152">
        <f>SUMIF('Rekapitulasi Maret'!$CE$391:$CE$568,APS!$B42,'Rekapitulasi Maret'!$CF$391:$CF$568)+SUMIF('Rekapitulasi Maret'!$CE$391:$CE$568,APS!$B42,'Rekapitulasi Maret'!$CI$391:$CI$568)</f>
        <v>0</v>
      </c>
      <c r="ED42" s="152">
        <f>SUMIF('Rekapitulasi Maret'!$CE$391:$CE$568,APS!$B42,'Rekapitulasi Maret'!$CG$391:$CG$568)</f>
        <v>0</v>
      </c>
      <c r="EE42" s="152">
        <f>SUMIF('Rekapitulasi Maret'!$CE$391:$CE$568,APS!$B42,'Rekapitulasi Maret'!$CJ$391:$CJ$568)</f>
        <v>0</v>
      </c>
      <c r="EF42" s="154">
        <f t="shared" si="194"/>
        <v>0</v>
      </c>
      <c r="EG42" s="154">
        <f t="shared" si="195"/>
        <v>0</v>
      </c>
      <c r="EH42" s="76">
        <f t="shared" si="287"/>
        <v>0</v>
      </c>
      <c r="EI42" s="76">
        <f t="shared" si="288"/>
        <v>100</v>
      </c>
      <c r="EJ42" s="76">
        <f t="shared" si="289"/>
        <v>108</v>
      </c>
      <c r="EK42" s="76">
        <f t="shared" si="290"/>
        <v>0</v>
      </c>
      <c r="EL42" s="76">
        <f t="shared" si="291"/>
        <v>108</v>
      </c>
      <c r="EM42" s="76">
        <f t="shared" si="292"/>
        <v>108</v>
      </c>
      <c r="EN42" s="154">
        <f t="shared" si="293"/>
        <v>0</v>
      </c>
      <c r="EO42" s="10"/>
      <c r="EP42" s="10"/>
      <c r="EQ42" s="152">
        <f>SUMIF('Rekapitulasi Maret'!$D$587:$D$768,APS!$B42,'Rekapitulasi Maret'!$E$587:$E$768)+SUMIF('Rekapitulasi Maret'!$D$587:$D$768,APS!$B42,'Rekapitulasi Maret'!$G$587:$G$768)</f>
        <v>0</v>
      </c>
      <c r="ER42" s="152">
        <f>SUMIF('Rekapitulasi Maret'!$D$587:$D$768,APS!$B42,'Rekapitulasi Maret'!$F$587:$F$768)+SUMIF('Rekapitulasi Maret'!$D$587:$D$768,APS!$B42,'Rekapitulasi Maret'!$H$587:$H$768)</f>
        <v>0</v>
      </c>
      <c r="ES42" s="10"/>
      <c r="ET42" s="154">
        <f t="shared" si="203"/>
        <v>0</v>
      </c>
      <c r="EU42" s="154">
        <f t="shared" si="204"/>
        <v>0</v>
      </c>
      <c r="EV42" s="10"/>
      <c r="EW42" s="152">
        <f>SUMIF('Rekapitulasi Maret'!$U$587:$U$768,APS!$B42,'Rekapitulasi Maret'!$V$587:$V$768)+SUMIF('Rekapitulasi Maret'!$U$587:$U$768,APS!$B42,'Rekapitulasi Maret'!$X$587:$X$768)</f>
        <v>0</v>
      </c>
      <c r="EX42" s="152">
        <f>SUMIF('Rekapitulasi Maret'!$U$587:$U$768,APS!$B42,'Rekapitulasi Maret'!$W$587:$W$768)+SUMIF('Rekapitulasi Maret'!$U$587:$U$768,APS!$B42,'Rekapitulasi Maret'!$Y$587:$Y$768)</f>
        <v>0</v>
      </c>
      <c r="EY42" s="10"/>
      <c r="EZ42" s="154">
        <f t="shared" si="205"/>
        <v>0</v>
      </c>
      <c r="FA42" s="154">
        <f t="shared" si="206"/>
        <v>0</v>
      </c>
      <c r="FB42" s="10"/>
      <c r="FC42" s="152">
        <f>SUMIF('Rekapitulasi Maret'!$AL$587:$AL$768,APS!$B42,'Rekapitulasi Maret'!$AM$587:$AM$768)+SUMIF('Rekapitulasi Maret'!$AL$587:$AL$768,APS!$B42,'Rekapitulasi Maret'!$AP$587:$AP$768)</f>
        <v>0</v>
      </c>
      <c r="FD42" s="152">
        <f>SUMIF('Rekapitulasi Maret'!$AL$587:$AL$768,APS!$B42,'Rekapitulasi Maret'!$AN$587:$AN$768)</f>
        <v>0</v>
      </c>
      <c r="FE42" s="10"/>
      <c r="FF42" s="154">
        <f t="shared" si="207"/>
        <v>0</v>
      </c>
      <c r="FG42" s="154">
        <f t="shared" si="208"/>
        <v>0</v>
      </c>
      <c r="FH42" s="10"/>
      <c r="FI42" s="152">
        <f>SUMIF('Rekapitulasi Maret'!$BA$587:$BA$768,APS!$B42,'Rekapitulasi Maret'!$BB$587:$BB$768)+SUMIF('Rekapitulasi Maret'!$BA$587:$BA$768,APS!$B42,'Rekapitulasi Maret'!$BE$587:$BE$768)</f>
        <v>0</v>
      </c>
      <c r="FJ42" s="152">
        <f>SUMIF('Rekapitulasi Maret'!$BA$587:$BA$768,APS!$B42,'Rekapitulasi Maret'!$BC$587:$BC$768)+SUMIF('Rekapitulasi Maret'!$BA$587:$BA$768,APS!$B42,'Rekapitulasi Maret'!$BF$587:$BF$768)</f>
        <v>0</v>
      </c>
      <c r="FK42" s="10"/>
      <c r="FL42" s="154">
        <f t="shared" si="209"/>
        <v>0</v>
      </c>
      <c r="FM42" s="154">
        <f t="shared" si="210"/>
        <v>0</v>
      </c>
      <c r="FN42" s="10"/>
      <c r="FO42" s="152">
        <f>SUMIF('Rekapitulasi Maret'!$BP$587:$BP$768,APS!$B42,'Rekapitulasi Maret'!$BQ$587:$BQ$768)+SUMIF('Rekapitulasi Maret'!$BP$587:$BP$768,APS!$B42,'Rekapitulasi Maret'!$BT$587:$BT$768)</f>
        <v>0</v>
      </c>
      <c r="FP42" s="152">
        <f>SUMIF('Rekapitulasi Maret'!$BP$587:$BP$768,APS!$B42,'Rekapitulasi Maret'!$BR$587:$BR$768)</f>
        <v>0</v>
      </c>
      <c r="FQ42" s="10"/>
      <c r="FR42" s="154">
        <f t="shared" si="211"/>
        <v>0</v>
      </c>
      <c r="FS42" s="154">
        <f t="shared" si="212"/>
        <v>0</v>
      </c>
      <c r="FT42" s="10"/>
      <c r="FU42" s="152">
        <f>SUMIF('Rekapitulasi Maret'!$CE$587:$CE$768,APS!$B42,'Rekapitulasi Maret'!$CI$587:$CI$768)</f>
        <v>0</v>
      </c>
      <c r="FV42" s="10"/>
      <c r="FW42" s="152">
        <f>SUMIF('Rekapitulasi Maret'!$CE$587:$CE$768,APS!$B42,'Rekapitulasi Maret'!$CJ$587:$CJ$768)</f>
        <v>0</v>
      </c>
      <c r="FX42" s="154">
        <f t="shared" si="140"/>
        <v>0</v>
      </c>
      <c r="FY42" s="154">
        <f t="shared" si="141"/>
        <v>0</v>
      </c>
      <c r="FZ42" s="10"/>
      <c r="GA42" s="152">
        <f>SUMIF('Rekapitulasi Maret'!$D$785:$D$963,APS!$B42,'Rekapitulasi Maret'!$E$785:$E$963)+SUMIF('Rekapitulasi Maret'!$D$785:$D$963,APS!$B42,'Rekapitulasi Maret'!$J$785:$J$963)</f>
        <v>100</v>
      </c>
      <c r="GB42" s="152">
        <f>SUMIF('Rekapitulasi Maret'!$D$785:$D$963,APS!$B42,'Rekapitulasi Maret'!$F$785:$F$963)</f>
        <v>48</v>
      </c>
      <c r="GC42" s="152">
        <f>SUMIF('Rekapitulasi Maret'!$D$785:$D$963,APS!$B42,'Rekapitulasi Maret'!$K$785:$K$963)</f>
        <v>0</v>
      </c>
      <c r="GD42" s="154">
        <f t="shared" si="213"/>
        <v>0</v>
      </c>
      <c r="GE42" s="154">
        <f t="shared" si="214"/>
        <v>48</v>
      </c>
      <c r="GF42" s="10"/>
      <c r="GG42" s="152">
        <f>SUMIF('Rekapitulasi Maret'!$U$785:$U$963,APS!$B42,'Rekapitulasi Maret'!$V$785:$V$963)+SUMIF('Rekapitulasi Maret'!$U$785:$U$963,APS!$B42,'Rekapitulasi Maret'!$AA$785:$AA$963)</f>
        <v>0</v>
      </c>
      <c r="GH42" s="152">
        <f>SUMIF('Rekapitulasi Maret'!$U$785:$U$963,APS!$B42,'Rekapitulasi Maret'!$W$785:$W$963)</f>
        <v>53</v>
      </c>
      <c r="GI42" s="152">
        <f>SUMIF('Rekapitulasi Maret'!$U$785:$U$963,APS!$B42,'Rekapitulasi Maret'!$AB$785:$AB$963)</f>
        <v>0</v>
      </c>
      <c r="GJ42" s="154">
        <f t="shared" si="215"/>
        <v>0</v>
      </c>
      <c r="GK42" s="154">
        <f t="shared" si="216"/>
        <v>0</v>
      </c>
      <c r="GL42" s="10"/>
      <c r="GM42" s="152">
        <f>SUMIF('Rekapitulasi Maret'!$AL$785:$AL$963,APS!$B42,'Rekapitulasi Maret'!$AM$785:$AM$963)+SUMIF('Rekapitulasi Maret'!$AL$785:$AL$963,APS!$B42,'Rekapitulasi Maret'!$AP$785:$AP$963)</f>
        <v>0</v>
      </c>
      <c r="GN42" s="152">
        <f>SUMIF('Rekapitulasi Maret'!$AL$785:$AL$963,APS!$B42,'Rekapitulasi Maret'!$AN$785:$AN$963)</f>
        <v>0</v>
      </c>
      <c r="GO42" s="152">
        <f>SUMIF('Rekapitulasi Maret'!$AL$785:$AL$963,APS!$B42,'Rekapitulasi Maret'!$AQ$785:$AQ$963)</f>
        <v>0</v>
      </c>
      <c r="GP42" s="154">
        <f t="shared" si="217"/>
        <v>0</v>
      </c>
      <c r="GQ42" s="154">
        <f t="shared" si="218"/>
        <v>0</v>
      </c>
      <c r="GR42" s="76">
        <f t="shared" si="219"/>
        <v>0</v>
      </c>
      <c r="GS42" s="76">
        <f t="shared" si="220"/>
        <v>100</v>
      </c>
      <c r="GT42" s="76">
        <f t="shared" si="221"/>
        <v>101</v>
      </c>
      <c r="GU42" s="76">
        <f t="shared" si="222"/>
        <v>0</v>
      </c>
      <c r="GV42" s="157">
        <f t="shared" si="223"/>
        <v>101</v>
      </c>
      <c r="GW42" s="157">
        <f t="shared" si="224"/>
        <v>101</v>
      </c>
      <c r="GX42" s="158">
        <f t="shared" si="225"/>
        <v>0</v>
      </c>
      <c r="GY42" s="157">
        <f t="shared" si="254"/>
        <v>100</v>
      </c>
      <c r="GZ42" s="157">
        <f t="shared" si="255"/>
        <v>200</v>
      </c>
      <c r="HA42" s="157">
        <f t="shared" si="256"/>
        <v>209</v>
      </c>
      <c r="HB42" s="157">
        <f t="shared" si="257"/>
        <v>0</v>
      </c>
      <c r="HC42" s="157">
        <f t="shared" si="258"/>
        <v>209</v>
      </c>
      <c r="HD42" s="157">
        <f t="shared" si="259"/>
        <v>109</v>
      </c>
      <c r="HE42" s="158">
        <f t="shared" si="232"/>
        <v>209</v>
      </c>
      <c r="HF42" s="163"/>
      <c r="HG42" s="16" t="s">
        <v>965</v>
      </c>
      <c r="HH42" s="88"/>
    </row>
    <row r="43" spans="1:216" ht="15.75">
      <c r="A43" s="16" t="s">
        <v>51</v>
      </c>
      <c r="B43" s="16" t="s">
        <v>52</v>
      </c>
      <c r="C43" s="25" t="s">
        <v>4</v>
      </c>
      <c r="D43" s="16" t="s">
        <v>600</v>
      </c>
      <c r="E43" s="16" t="s">
        <v>598</v>
      </c>
      <c r="F43" s="17">
        <v>100</v>
      </c>
      <c r="G43" s="17">
        <v>0</v>
      </c>
      <c r="H43" s="17">
        <v>0</v>
      </c>
      <c r="I43" s="18">
        <v>0</v>
      </c>
      <c r="J43" s="17">
        <v>0</v>
      </c>
      <c r="K43" s="19">
        <f t="shared" si="130"/>
        <v>100</v>
      </c>
      <c r="L43" s="19">
        <f t="shared" si="131"/>
        <v>100</v>
      </c>
      <c r="M43" s="23">
        <v>0</v>
      </c>
      <c r="N43" s="20">
        <f t="shared" si="132"/>
        <v>0</v>
      </c>
      <c r="O43" s="20"/>
      <c r="P43" s="75">
        <f t="shared" si="260"/>
        <v>0</v>
      </c>
      <c r="Q43" s="74">
        <f t="shared" si="133"/>
        <v>0</v>
      </c>
      <c r="R43" s="22">
        <f t="shared" si="294"/>
        <v>0</v>
      </c>
      <c r="S43" s="10"/>
      <c r="T43" s="10"/>
      <c r="U43" s="152">
        <f>SUMIF('Rekapitulasi Maret'!$D$9:$D$173,APS!$B43,'Rekapitulasi Maret'!$E$9:$E$173)</f>
        <v>0</v>
      </c>
      <c r="V43" s="152">
        <f>SUMIF('Rekapitulasi Maret'!$D$9:$D$173,APS!$B43,'Rekapitulasi Maret'!$F$9:$F$173)</f>
        <v>0</v>
      </c>
      <c r="W43" s="10"/>
      <c r="X43" s="154">
        <f t="shared" si="279"/>
        <v>0</v>
      </c>
      <c r="Y43" s="154">
        <f t="shared" si="280"/>
        <v>0</v>
      </c>
      <c r="Z43" s="10"/>
      <c r="AA43" s="152">
        <f>SUMIF('Rekapitulasi Maret'!$U$9:$U$173,APS!$B43,'Rekapitulasi Maret'!$V$9:$V$173)</f>
        <v>0</v>
      </c>
      <c r="AB43" s="152">
        <f>SUMIF('Rekapitulasi Maret'!$U$9:$U$173,APS!$B43,'Rekapitulasi Maret'!$W$9:$W$173)</f>
        <v>0</v>
      </c>
      <c r="AC43" s="152"/>
      <c r="AD43" s="154">
        <f t="shared" si="150"/>
        <v>0</v>
      </c>
      <c r="AE43" s="154">
        <f t="shared" si="151"/>
        <v>0</v>
      </c>
      <c r="AF43" s="10"/>
      <c r="AG43" s="152">
        <f>SUMIF('Rekapitulasi Maret'!$AL$9:$AL$173,APS!$B43,'Rekapitulasi Maret'!$AM$9:$AM$173)</f>
        <v>0</v>
      </c>
      <c r="AH43" s="152">
        <f>SUMIF('Rekapitulasi Maret'!$AL$9:$AL$173,APS!$B43,'Rekapitulasi Maret'!$AN$9:$AN$173)</f>
        <v>0</v>
      </c>
      <c r="AI43" s="152">
        <f>SUMIF('Rekapitulasi Maret'!$AL$9:$AL$173,APS!$B43,'Rekapitulasi Maret'!$AQ$9:$AQ$173)</f>
        <v>0</v>
      </c>
      <c r="AJ43" s="154">
        <f t="shared" si="281"/>
        <v>0</v>
      </c>
      <c r="AK43" s="154">
        <f t="shared" si="282"/>
        <v>0</v>
      </c>
      <c r="AL43" s="10"/>
      <c r="AM43" s="152">
        <f>SUMIF('Rekapitulasi Maret'!$BA$9:$BA$173,APS!$B43,'Rekapitulasi Maret'!$BB$9:$BB$173)</f>
        <v>0</v>
      </c>
      <c r="AN43" s="152">
        <f>SUMIF('Rekapitulasi Maret'!$BA$9:$BA$173,APS!$B43,'Rekapitulasi Maret'!$BC$9:$BC$173)</f>
        <v>0</v>
      </c>
      <c r="AO43" s="10"/>
      <c r="AP43" s="154">
        <f t="shared" si="263"/>
        <v>0</v>
      </c>
      <c r="AQ43" s="154">
        <f t="shared" si="264"/>
        <v>0</v>
      </c>
      <c r="AR43" s="10"/>
      <c r="AS43" s="152">
        <f>SUMIF('Rekapitulasi Maret'!$BP$9:$BP$173,APS!$B43,'Rekapitulasi Maret'!$BQ$9:$BQ$173)</f>
        <v>0</v>
      </c>
      <c r="AT43" s="152">
        <f>SUMIF('Rekapitulasi Maret'!$BP$9:$BP$173,APS!$B43,'Rekapitulasi Maret'!$BR$9:$BR$173)</f>
        <v>0</v>
      </c>
      <c r="AU43" s="10"/>
      <c r="AV43" s="154">
        <f t="shared" si="156"/>
        <v>0</v>
      </c>
      <c r="AW43" s="154">
        <f t="shared" si="157"/>
        <v>0</v>
      </c>
      <c r="AX43" s="10"/>
      <c r="AY43" s="152">
        <f>SUMIF('Rekapitulasi Maret'!$CE$9:$CE$173,APS!$B43,'Rekapitulasi Maret'!$CI$9:$CI$173)</f>
        <v>0</v>
      </c>
      <c r="AZ43" s="10"/>
      <c r="BA43" s="152">
        <f>SUMIF('Rekapitulasi Maret'!$CE$9:$CE$173,APS!$B43,'Rekapitulasi Maret'!$CJ$9:$CJ$173)</f>
        <v>0</v>
      </c>
      <c r="BB43" s="154">
        <f t="shared" si="158"/>
        <v>0</v>
      </c>
      <c r="BC43" s="154">
        <f t="shared" si="159"/>
        <v>0</v>
      </c>
      <c r="BD43" s="76">
        <f t="shared" si="265"/>
        <v>0</v>
      </c>
      <c r="BE43" s="76">
        <f t="shared" si="266"/>
        <v>0</v>
      </c>
      <c r="BF43" s="76">
        <f t="shared" si="267"/>
        <v>0</v>
      </c>
      <c r="BG43" s="76">
        <f t="shared" si="268"/>
        <v>0</v>
      </c>
      <c r="BH43" s="76">
        <f t="shared" si="269"/>
        <v>0</v>
      </c>
      <c r="BI43" s="76">
        <f t="shared" si="270"/>
        <v>0</v>
      </c>
      <c r="BJ43" s="154">
        <f t="shared" si="271"/>
        <v>0</v>
      </c>
      <c r="BK43" s="10"/>
      <c r="BL43" s="10"/>
      <c r="BM43" s="152">
        <f>SUMIF('Rekapitulasi Maret'!$D$194:$D$375,APS!$B43,'Rekapitulasi Maret'!$E$194:$E$375)+SUMIF('Rekapitulasi Maret'!$D$194:$D$375,APS!$B43,'Rekapitulasi Maret'!$J$194:$J$375)</f>
        <v>0</v>
      </c>
      <c r="BN43" s="152">
        <f>SUMIF('Rekapitulasi Maret'!$D$194:$D$375,APS!$B43,'Rekapitulasi Maret'!$F$194:$F$375)</f>
        <v>0</v>
      </c>
      <c r="BO43" s="152">
        <f>SUMIF('Rekapitulasi Maret'!$D$194:$D$375,APS!$B43,'Rekapitulasi Maret'!$K$194:$K$375)</f>
        <v>0</v>
      </c>
      <c r="BP43" s="154">
        <f t="shared" si="167"/>
        <v>0</v>
      </c>
      <c r="BQ43" s="154">
        <f t="shared" si="168"/>
        <v>0</v>
      </c>
      <c r="BR43" s="10"/>
      <c r="BS43" s="152">
        <f>SUMIF('Rekapitulasi Maret'!$U$194:$U$375,APS!$B43,'Rekapitulasi Maret'!$V$194:$V$375)+SUMIF('Rekapitulasi Maret'!$U$194:$U$375,APS!$B43,'Rekapitulasi Maret'!$AA$194:$AA$375)</f>
        <v>0</v>
      </c>
      <c r="BT43" s="152">
        <f>SUMIF('Rekapitulasi Maret'!$U$194:$U$375,APS!$B43,'Rekapitulasi Maret'!$W$194:$W$375)</f>
        <v>0</v>
      </c>
      <c r="BU43" s="152">
        <f>SUMIF('Rekapitulasi Maret'!$U$194:$U$375,APS!$B43,'Rekapitulasi Maret'!$AB$194:$AB$375)</f>
        <v>0</v>
      </c>
      <c r="BV43" s="154">
        <f t="shared" si="169"/>
        <v>0</v>
      </c>
      <c r="BW43" s="154">
        <f t="shared" si="170"/>
        <v>0</v>
      </c>
      <c r="BX43" s="10"/>
      <c r="BY43" s="152">
        <f>SUMIF('Rekapitulasi Maret'!$AL$194:$AL$375,APS!$B43,'Rekapitulasi Maret'!$AM$194:$AM$375)+SUMIF('Rekapitulasi Maret'!$AL$194:$AL$375,APS!$B43,'Rekapitulasi Maret'!$AP$194:$AP$375)</f>
        <v>0</v>
      </c>
      <c r="BZ43" s="152">
        <f>SUMIF('Rekapitulasi Maret'!$AL$194:$AL$375,APS!$B43,'Rekapitulasi Maret'!$AN$194:$AN$375)</f>
        <v>0</v>
      </c>
      <c r="CA43" s="152">
        <f>SUMIF('Rekapitulasi Maret'!$AL$194:$AL$375,APS!$B43,'Rekapitulasi Maret'!$AQ$194:$AQ$375)</f>
        <v>0</v>
      </c>
      <c r="CB43" s="154">
        <f t="shared" si="261"/>
        <v>0</v>
      </c>
      <c r="CC43" s="154">
        <f t="shared" si="262"/>
        <v>0</v>
      </c>
      <c r="CD43" s="10"/>
      <c r="CE43" s="152">
        <f>SUMIF('Rekapitulasi Maret'!$BA$194:$BA$375,APS!$B43,'Rekapitulasi Maret'!$BB$194:$BB$375)+SUMIF('Rekapitulasi Maret'!$BA$194:$BA$375,APS!$B43,'Rekapitulasi Maret'!$BE$194:$BE$375)</f>
        <v>0</v>
      </c>
      <c r="CF43" s="152">
        <f>SUMIF('Rekapitulasi Maret'!$BA$194:$BA$375,APS!$B43,'Rekapitulasi Maret'!$BC$194:$BC$375)</f>
        <v>0</v>
      </c>
      <c r="CG43" s="10"/>
      <c r="CH43" s="154">
        <f t="shared" si="173"/>
        <v>0</v>
      </c>
      <c r="CI43" s="154">
        <f t="shared" si="174"/>
        <v>0</v>
      </c>
      <c r="CJ43" s="10"/>
      <c r="CK43" s="152">
        <f>SUMIF('Rekapitulasi Maret'!$BP$194:$BP$375,APS!$B43,'Rekapitulasi Maret'!$BQ$194:$BQ$375)+SUMIF('Rekapitulasi Maret'!$BP$194:$BP$375,APS!$B43,'Rekapitulasi Maret'!$BT$194:$BT$375)</f>
        <v>0</v>
      </c>
      <c r="CL43" s="152">
        <f>SUMIF('Rekapitulasi Maret'!$BP$194:$BP$375,APS!$B43,'Rekapitulasi Maret'!$BR$194:$BR$375)</f>
        <v>0</v>
      </c>
      <c r="CM43" s="152">
        <f>SUMIF('Rekapitulasi Maret'!$BP$194:$BP$375,APS!$B43,'Rekapitulasi Maret'!$BU$194:$BU$375)</f>
        <v>0</v>
      </c>
      <c r="CN43" s="154">
        <f t="shared" si="175"/>
        <v>0</v>
      </c>
      <c r="CO43" s="154">
        <f t="shared" si="176"/>
        <v>0</v>
      </c>
      <c r="CP43" s="76">
        <f t="shared" si="272"/>
        <v>0</v>
      </c>
      <c r="CQ43" s="76">
        <f t="shared" si="273"/>
        <v>0</v>
      </c>
      <c r="CR43" s="76">
        <f t="shared" si="274"/>
        <v>0</v>
      </c>
      <c r="CS43" s="76">
        <f t="shared" si="275"/>
        <v>0</v>
      </c>
      <c r="CT43" s="76">
        <f t="shared" si="276"/>
        <v>0</v>
      </c>
      <c r="CU43" s="76">
        <f t="shared" si="277"/>
        <v>0</v>
      </c>
      <c r="CV43" s="154">
        <f t="shared" si="278"/>
        <v>0</v>
      </c>
      <c r="CW43" s="10"/>
      <c r="CX43" s="10"/>
      <c r="CY43" s="152">
        <f>SUMIF('Rekapitulasi Maret'!$D$391:$D$568,APS!$B43,'Rekapitulasi Maret'!$E$391:$E$568)+SUMIF('Rekapitulasi Maret'!$D$391:$D$568,APS!$B43,'Rekapitulasi Maret'!$J$391:$J$568)</f>
        <v>0</v>
      </c>
      <c r="CZ43" s="152">
        <f>SUMIF('Rekapitulasi Maret'!$D$391:$D$568,APS!$B43,'Rekapitulasi Maret'!$F$391:$F$568)</f>
        <v>0</v>
      </c>
      <c r="DA43" s="152">
        <f>SUMIF('Rekapitulasi Maret'!$D$391:$D$568,APS!$B43,'Rekapitulasi Maret'!$K$391:$K$568)</f>
        <v>0</v>
      </c>
      <c r="DB43" s="154">
        <f t="shared" si="184"/>
        <v>0</v>
      </c>
      <c r="DC43" s="154">
        <f t="shared" si="185"/>
        <v>0</v>
      </c>
      <c r="DD43" s="10"/>
      <c r="DE43" s="152">
        <f>SUMIF('Rekapitulasi Maret'!$U$391:$U$568,APS!$B43,'Rekapitulasi Maret'!$V$391:$V$568)+SUMIF('Rekapitulasi Maret'!$U$391:$U$568,APS!$B43,'Rekapitulasi Maret'!$AA$391:$AA$568)</f>
        <v>0</v>
      </c>
      <c r="DF43" s="152">
        <f>SUMIF('Rekapitulasi Maret'!$U$391:$U$568,APS!$B43,'Rekapitulasi Maret'!$W$391:$W$568)</f>
        <v>0</v>
      </c>
      <c r="DG43" s="152">
        <f>SUMIF('Rekapitulasi Maret'!$U$391:$U$568,APS!$B43,'Rekapitulasi Maret'!$AB$391:$AB$568)</f>
        <v>0</v>
      </c>
      <c r="DH43" s="154">
        <f t="shared" si="285"/>
        <v>0</v>
      </c>
      <c r="DI43" s="154">
        <f t="shared" si="286"/>
        <v>0</v>
      </c>
      <c r="DJ43" s="10"/>
      <c r="DK43" s="152">
        <f>SUMIF('Rekapitulasi Maret'!$AL$391:$AL$568,APS!$B43,'Rekapitulasi Maret'!$AM$391:$AM$568)+SUMIF('Rekapitulasi Maret'!$AL$391:$AL$568,APS!$B43,'Rekapitulasi Maret'!$AP$391:$AP$568)</f>
        <v>0</v>
      </c>
      <c r="DL43" s="152">
        <f>SUMIF('Rekapitulasi Maret'!$AL$391:$AL$568,APS!$B43,'Rekapitulasi Maret'!$AN$391:$AN$568)</f>
        <v>0</v>
      </c>
      <c r="DM43" s="152">
        <f>SUMIF('Rekapitulasi Maret'!$AL$391:$AL$568,APS!$B43,'Rekapitulasi Maret'!$AQ$391:$AQ$568)</f>
        <v>0</v>
      </c>
      <c r="DN43" s="154">
        <f t="shared" si="188"/>
        <v>0</v>
      </c>
      <c r="DO43" s="154">
        <f t="shared" si="189"/>
        <v>0</v>
      </c>
      <c r="DP43" s="10"/>
      <c r="DQ43" s="152">
        <f>SUMIF('Rekapitulasi Maret'!$BA$391:$BA$568,APS!$B43,'Rekapitulasi Maret'!$BB$391:$BB$568)+SUMIF('Rekapitulasi Maret'!$BA$391:$BA$568,APS!$B43,'Rekapitulasi Maret'!$BE$391:$BE$568)</f>
        <v>0</v>
      </c>
      <c r="DR43" s="152">
        <f>SUMIF('Rekapitulasi Maret'!$BA$391:$BA$568,APS!$B43,'Rekapitulasi Maret'!$BC$391:$BC$568)</f>
        <v>0</v>
      </c>
      <c r="DS43" s="152">
        <f>SUMIF('Rekapitulasi Maret'!$BA$391:$BA$568,APS!$B43,'Rekapitulasi Maret'!$BF$391:$BF$568)</f>
        <v>0</v>
      </c>
      <c r="DT43" s="154">
        <f t="shared" si="295"/>
        <v>0</v>
      </c>
      <c r="DU43" s="154">
        <f t="shared" si="296"/>
        <v>0</v>
      </c>
      <c r="DV43" s="10"/>
      <c r="DW43" s="152">
        <f>SUMIF('Rekapitulasi Maret'!$BP$391:$BP$568,APS!$B43,'Rekapitulasi Maret'!$BQ$391:$BQ$568)+SUMIF('Rekapitulasi Maret'!$BP$391:$BP$568,APS!$B43,'Rekapitulasi Maret'!$BT$391:$BT$568)</f>
        <v>0</v>
      </c>
      <c r="DX43" s="152">
        <f>SUMIF('Rekapitulasi Maret'!$BP$391:$BP$568,APS!$B43,'Rekapitulasi Maret'!$BR$391:$BR$568)</f>
        <v>0</v>
      </c>
      <c r="DY43" s="152">
        <f>SUMIF('Rekapitulasi Maret'!$BP$391:$BP$568,APS!$B43,'Rekapitulasi Maret'!$BU$391:$BU$568)</f>
        <v>0</v>
      </c>
      <c r="DZ43" s="154">
        <f t="shared" ref="DZ43:DZ49" si="317">IF(DV43=0,0,((DX43+DY43)/DV43)*100)</f>
        <v>0</v>
      </c>
      <c r="EA43" s="154">
        <f t="shared" ref="EA43:EA49" si="318">IF(DW43=0,0,((DX43+DY43)/DW43)*100)</f>
        <v>0</v>
      </c>
      <c r="EB43" s="10"/>
      <c r="EC43" s="152">
        <f>SUMIF('Rekapitulasi Maret'!$CE$391:$CE$568,APS!$B43,'Rekapitulasi Maret'!$CF$391:$CF$568)+SUMIF('Rekapitulasi Maret'!$CE$391:$CE$568,APS!$B43,'Rekapitulasi Maret'!$CI$391:$CI$568)</f>
        <v>0</v>
      </c>
      <c r="ED43" s="152">
        <f>SUMIF('Rekapitulasi Maret'!$CE$391:$CE$568,APS!$B43,'Rekapitulasi Maret'!$CG$391:$CG$568)</f>
        <v>0</v>
      </c>
      <c r="EE43" s="152">
        <f>SUMIF('Rekapitulasi Maret'!$CE$391:$CE$568,APS!$B43,'Rekapitulasi Maret'!$CJ$391:$CJ$568)</f>
        <v>0</v>
      </c>
      <c r="EF43" s="154">
        <f t="shared" si="194"/>
        <v>0</v>
      </c>
      <c r="EG43" s="154">
        <f t="shared" si="195"/>
        <v>0</v>
      </c>
      <c r="EH43" s="76">
        <f t="shared" si="287"/>
        <v>0</v>
      </c>
      <c r="EI43" s="76">
        <f t="shared" si="288"/>
        <v>0</v>
      </c>
      <c r="EJ43" s="76">
        <f t="shared" si="289"/>
        <v>0</v>
      </c>
      <c r="EK43" s="76">
        <f t="shared" si="290"/>
        <v>0</v>
      </c>
      <c r="EL43" s="76">
        <f t="shared" si="291"/>
        <v>0</v>
      </c>
      <c r="EM43" s="76">
        <f t="shared" si="292"/>
        <v>0</v>
      </c>
      <c r="EN43" s="154">
        <f t="shared" si="293"/>
        <v>0</v>
      </c>
      <c r="EO43" s="10"/>
      <c r="EP43" s="10"/>
      <c r="EQ43" s="152">
        <f>SUMIF('Rekapitulasi Maret'!$D$587:$D$768,APS!$B43,'Rekapitulasi Maret'!$E$587:$E$768)+SUMIF('Rekapitulasi Maret'!$D$587:$D$768,APS!$B43,'Rekapitulasi Maret'!$G$587:$G$768)</f>
        <v>0</v>
      </c>
      <c r="ER43" s="152">
        <f>SUMIF('Rekapitulasi Maret'!$D$587:$D$768,APS!$B43,'Rekapitulasi Maret'!$F$587:$F$768)+SUMIF('Rekapitulasi Maret'!$D$587:$D$768,APS!$B43,'Rekapitulasi Maret'!$H$587:$H$768)</f>
        <v>0</v>
      </c>
      <c r="ES43" s="10"/>
      <c r="ET43" s="154">
        <f t="shared" si="203"/>
        <v>0</v>
      </c>
      <c r="EU43" s="154">
        <f t="shared" si="204"/>
        <v>0</v>
      </c>
      <c r="EV43" s="10"/>
      <c r="EW43" s="152">
        <f>SUMIF('Rekapitulasi Maret'!$U$587:$U$768,APS!$B43,'Rekapitulasi Maret'!$V$587:$V$768)+SUMIF('Rekapitulasi Maret'!$U$587:$U$768,APS!$B43,'Rekapitulasi Maret'!$X$587:$X$768)</f>
        <v>0</v>
      </c>
      <c r="EX43" s="152">
        <f>SUMIF('Rekapitulasi Maret'!$U$587:$U$768,APS!$B43,'Rekapitulasi Maret'!$W$587:$W$768)+SUMIF('Rekapitulasi Maret'!$U$587:$U$768,APS!$B43,'Rekapitulasi Maret'!$Y$587:$Y$768)</f>
        <v>0</v>
      </c>
      <c r="EY43" s="10"/>
      <c r="EZ43" s="154">
        <f t="shared" si="205"/>
        <v>0</v>
      </c>
      <c r="FA43" s="154">
        <f t="shared" si="206"/>
        <v>0</v>
      </c>
      <c r="FB43" s="10"/>
      <c r="FC43" s="152">
        <f>SUMIF('Rekapitulasi Maret'!$AL$587:$AL$768,APS!$B43,'Rekapitulasi Maret'!$AM$587:$AM$768)+SUMIF('Rekapitulasi Maret'!$AL$587:$AL$768,APS!$B43,'Rekapitulasi Maret'!$AP$587:$AP$768)</f>
        <v>0</v>
      </c>
      <c r="FD43" s="152">
        <f>SUMIF('Rekapitulasi Maret'!$AL$587:$AL$768,APS!$B43,'Rekapitulasi Maret'!$AN$587:$AN$768)</f>
        <v>0</v>
      </c>
      <c r="FE43" s="10"/>
      <c r="FF43" s="154">
        <f t="shared" si="207"/>
        <v>0</v>
      </c>
      <c r="FG43" s="154">
        <f t="shared" si="208"/>
        <v>0</v>
      </c>
      <c r="FH43" s="10"/>
      <c r="FI43" s="152">
        <f>SUMIF('Rekapitulasi Maret'!$BA$587:$BA$768,APS!$B43,'Rekapitulasi Maret'!$BB$587:$BB$768)+SUMIF('Rekapitulasi Maret'!$BA$587:$BA$768,APS!$B43,'Rekapitulasi Maret'!$BE$587:$BE$768)</f>
        <v>0</v>
      </c>
      <c r="FJ43" s="152">
        <f>SUMIF('Rekapitulasi Maret'!$BA$587:$BA$768,APS!$B43,'Rekapitulasi Maret'!$BC$587:$BC$768)+SUMIF('Rekapitulasi Maret'!$BA$587:$BA$768,APS!$B43,'Rekapitulasi Maret'!$BF$587:$BF$768)</f>
        <v>0</v>
      </c>
      <c r="FK43" s="10"/>
      <c r="FL43" s="154">
        <f t="shared" si="209"/>
        <v>0</v>
      </c>
      <c r="FM43" s="154">
        <f t="shared" si="210"/>
        <v>0</v>
      </c>
      <c r="FN43" s="10"/>
      <c r="FO43" s="152">
        <f>SUMIF('Rekapitulasi Maret'!$BP$587:$BP$768,APS!$B43,'Rekapitulasi Maret'!$BQ$587:$BQ$768)+SUMIF('Rekapitulasi Maret'!$BP$587:$BP$768,APS!$B43,'Rekapitulasi Maret'!$BT$587:$BT$768)</f>
        <v>0</v>
      </c>
      <c r="FP43" s="152">
        <f>SUMIF('Rekapitulasi Maret'!$BP$587:$BP$768,APS!$B43,'Rekapitulasi Maret'!$BR$587:$BR$768)</f>
        <v>0</v>
      </c>
      <c r="FQ43" s="10"/>
      <c r="FR43" s="154">
        <f t="shared" si="211"/>
        <v>0</v>
      </c>
      <c r="FS43" s="154">
        <f t="shared" si="212"/>
        <v>0</v>
      </c>
      <c r="FT43" s="10"/>
      <c r="FU43" s="152">
        <f>SUMIF('Rekapitulasi Maret'!$CE$587:$CE$768,APS!$B43,'Rekapitulasi Maret'!$CI$587:$CI$768)</f>
        <v>0</v>
      </c>
      <c r="FV43" s="10"/>
      <c r="FW43" s="152">
        <f>SUMIF('Rekapitulasi Maret'!$CE$587:$CE$768,APS!$B43,'Rekapitulasi Maret'!$CJ$587:$CJ$768)</f>
        <v>0</v>
      </c>
      <c r="FX43" s="154">
        <f t="shared" si="140"/>
        <v>0</v>
      </c>
      <c r="FY43" s="154">
        <f t="shared" si="141"/>
        <v>0</v>
      </c>
      <c r="FZ43" s="10"/>
      <c r="GA43" s="152">
        <f>SUMIF('Rekapitulasi Maret'!$D$785:$D$963,APS!$B43,'Rekapitulasi Maret'!$E$785:$E$963)+SUMIF('Rekapitulasi Maret'!$D$785:$D$963,APS!$B43,'Rekapitulasi Maret'!$J$785:$J$963)</f>
        <v>0</v>
      </c>
      <c r="GB43" s="152">
        <f>SUMIF('Rekapitulasi Maret'!$D$785:$D$963,APS!$B43,'Rekapitulasi Maret'!$F$785:$F$963)</f>
        <v>0</v>
      </c>
      <c r="GC43" s="152">
        <f>SUMIF('Rekapitulasi Maret'!$D$785:$D$963,APS!$B43,'Rekapitulasi Maret'!$K$785:$K$963)</f>
        <v>0</v>
      </c>
      <c r="GD43" s="154">
        <f t="shared" si="213"/>
        <v>0</v>
      </c>
      <c r="GE43" s="154">
        <f t="shared" si="214"/>
        <v>0</v>
      </c>
      <c r="GF43" s="10"/>
      <c r="GG43" s="152">
        <f>SUMIF('Rekapitulasi Maret'!$U$785:$U$963,APS!$B43,'Rekapitulasi Maret'!$V$785:$V$963)+SUMIF('Rekapitulasi Maret'!$U$785:$U$963,APS!$B43,'Rekapitulasi Maret'!$AA$785:$AA$963)</f>
        <v>0</v>
      </c>
      <c r="GH43" s="152">
        <f>SUMIF('Rekapitulasi Maret'!$U$785:$U$963,APS!$B43,'Rekapitulasi Maret'!$W$785:$W$963)</f>
        <v>0</v>
      </c>
      <c r="GI43" s="152">
        <f>SUMIF('Rekapitulasi Maret'!$U$785:$U$963,APS!$B43,'Rekapitulasi Maret'!$AB$785:$AB$963)</f>
        <v>0</v>
      </c>
      <c r="GJ43" s="154">
        <f t="shared" si="215"/>
        <v>0</v>
      </c>
      <c r="GK43" s="154">
        <f t="shared" si="216"/>
        <v>0</v>
      </c>
      <c r="GL43" s="10"/>
      <c r="GM43" s="152">
        <f>SUMIF('Rekapitulasi Maret'!$AL$785:$AL$963,APS!$B43,'Rekapitulasi Maret'!$AM$785:$AM$963)+SUMIF('Rekapitulasi Maret'!$AL$785:$AL$963,APS!$B43,'Rekapitulasi Maret'!$AP$785:$AP$963)</f>
        <v>0</v>
      </c>
      <c r="GN43" s="152">
        <f>SUMIF('Rekapitulasi Maret'!$AL$785:$AL$963,APS!$B43,'Rekapitulasi Maret'!$AN$785:$AN$963)</f>
        <v>0</v>
      </c>
      <c r="GO43" s="152">
        <f>SUMIF('Rekapitulasi Maret'!$AL$785:$AL$963,APS!$B43,'Rekapitulasi Maret'!$AQ$785:$AQ$963)</f>
        <v>0</v>
      </c>
      <c r="GP43" s="154">
        <f t="shared" si="217"/>
        <v>0</v>
      </c>
      <c r="GQ43" s="154">
        <f t="shared" si="218"/>
        <v>0</v>
      </c>
      <c r="GR43" s="76">
        <f t="shared" si="219"/>
        <v>0</v>
      </c>
      <c r="GS43" s="76">
        <f t="shared" si="220"/>
        <v>0</v>
      </c>
      <c r="GT43" s="76">
        <f t="shared" si="221"/>
        <v>0</v>
      </c>
      <c r="GU43" s="76">
        <f t="shared" si="222"/>
        <v>0</v>
      </c>
      <c r="GV43" s="157">
        <f t="shared" si="223"/>
        <v>0</v>
      </c>
      <c r="GW43" s="157">
        <f t="shared" si="224"/>
        <v>0</v>
      </c>
      <c r="GX43" s="158">
        <f t="shared" si="225"/>
        <v>0</v>
      </c>
      <c r="GY43" s="157">
        <f t="shared" si="254"/>
        <v>0</v>
      </c>
      <c r="GZ43" s="157">
        <f t="shared" si="255"/>
        <v>0</v>
      </c>
      <c r="HA43" s="157">
        <f t="shared" si="256"/>
        <v>0</v>
      </c>
      <c r="HB43" s="157">
        <f t="shared" si="257"/>
        <v>0</v>
      </c>
      <c r="HC43" s="157">
        <f t="shared" si="258"/>
        <v>0</v>
      </c>
      <c r="HD43" s="157">
        <f t="shared" si="259"/>
        <v>0</v>
      </c>
      <c r="HE43" s="158">
        <f t="shared" si="232"/>
        <v>0</v>
      </c>
      <c r="HF43" s="163"/>
      <c r="HG43" s="16" t="s">
        <v>966</v>
      </c>
      <c r="HH43" s="88"/>
    </row>
    <row r="44" spans="1:216" ht="15.75">
      <c r="A44" s="16" t="s">
        <v>53</v>
      </c>
      <c r="B44" s="16" t="s">
        <v>54</v>
      </c>
      <c r="C44" s="16" t="s">
        <v>4</v>
      </c>
      <c r="D44" s="16" t="s">
        <v>600</v>
      </c>
      <c r="E44" s="16" t="s">
        <v>598</v>
      </c>
      <c r="F44" s="17">
        <f>1400+100</f>
        <v>1500</v>
      </c>
      <c r="G44" s="17">
        <v>0</v>
      </c>
      <c r="H44" s="17">
        <v>0</v>
      </c>
      <c r="I44" s="18">
        <v>0</v>
      </c>
      <c r="J44" s="17">
        <v>46</v>
      </c>
      <c r="K44" s="19">
        <f t="shared" si="130"/>
        <v>1454</v>
      </c>
      <c r="L44" s="19">
        <f t="shared" si="131"/>
        <v>1454</v>
      </c>
      <c r="M44" s="23">
        <v>1000</v>
      </c>
      <c r="N44" s="20">
        <f t="shared" si="132"/>
        <v>954</v>
      </c>
      <c r="O44" s="20"/>
      <c r="P44" s="75">
        <f t="shared" si="260"/>
        <v>0</v>
      </c>
      <c r="Q44" s="74">
        <f t="shared" si="133"/>
        <v>954</v>
      </c>
      <c r="R44" s="22">
        <f t="shared" si="294"/>
        <v>954</v>
      </c>
      <c r="S44" s="10">
        <v>250</v>
      </c>
      <c r="T44" s="10"/>
      <c r="U44" s="152">
        <f>SUMIF('Rekapitulasi Maret'!$D$9:$D$173,APS!$B44,'Rekapitulasi Maret'!$E$9:$E$173)</f>
        <v>0</v>
      </c>
      <c r="V44" s="152">
        <f>SUMIF('Rekapitulasi Maret'!$D$9:$D$173,APS!$B44,'Rekapitulasi Maret'!$F$9:$F$173)</f>
        <v>70</v>
      </c>
      <c r="W44" s="10"/>
      <c r="X44" s="154">
        <f t="shared" si="279"/>
        <v>0</v>
      </c>
      <c r="Y44" s="154">
        <f t="shared" si="280"/>
        <v>0</v>
      </c>
      <c r="Z44" s="10">
        <v>100</v>
      </c>
      <c r="AA44" s="152">
        <f>SUMIF('Rekapitulasi Maret'!$U$9:$U$173,APS!$B44,'Rekapitulasi Maret'!$V$9:$V$173)</f>
        <v>200</v>
      </c>
      <c r="AB44" s="152">
        <f>SUMIF('Rekapitulasi Maret'!$U$9:$U$173,APS!$B44,'Rekapitulasi Maret'!$W$9:$W$173)</f>
        <v>70</v>
      </c>
      <c r="AC44" s="152"/>
      <c r="AD44" s="154">
        <f t="shared" si="150"/>
        <v>70</v>
      </c>
      <c r="AE44" s="154">
        <f t="shared" si="151"/>
        <v>35</v>
      </c>
      <c r="AF44" s="10">
        <v>200</v>
      </c>
      <c r="AG44" s="152">
        <f>SUMIF('Rekapitulasi Maret'!$AL$9:$AL$173,APS!$B44,'Rekapitulasi Maret'!$AM$9:$AM$173)</f>
        <v>200</v>
      </c>
      <c r="AH44" s="152">
        <f>SUMIF('Rekapitulasi Maret'!$AL$9:$AL$173,APS!$B44,'Rekapitulasi Maret'!$AN$9:$AN$173)</f>
        <v>210</v>
      </c>
      <c r="AI44" s="152">
        <f>SUMIF('Rekapitulasi Maret'!$AL$9:$AL$173,APS!$B44,'Rekapitulasi Maret'!$AQ$9:$AQ$173)</f>
        <v>0</v>
      </c>
      <c r="AJ44" s="154">
        <f t="shared" si="281"/>
        <v>105</v>
      </c>
      <c r="AK44" s="154">
        <f t="shared" si="282"/>
        <v>105</v>
      </c>
      <c r="AL44" s="10">
        <f>350-46</f>
        <v>304</v>
      </c>
      <c r="AM44" s="152">
        <f>SUMIF('Rekapitulasi Maret'!$BA$9:$BA$173,APS!$B44,'Rekapitulasi Maret'!$BB$9:$BB$173)</f>
        <v>304</v>
      </c>
      <c r="AN44" s="152">
        <f>SUMIF('Rekapitulasi Maret'!$BA$9:$BA$173,APS!$B44,'Rekapitulasi Maret'!$BC$9:$BC$173)</f>
        <v>192</v>
      </c>
      <c r="AO44" s="10"/>
      <c r="AP44" s="154">
        <f t="shared" si="263"/>
        <v>63.157894736842103</v>
      </c>
      <c r="AQ44" s="154">
        <f t="shared" si="264"/>
        <v>63.157894736842103</v>
      </c>
      <c r="AR44" s="10">
        <v>350</v>
      </c>
      <c r="AS44" s="152">
        <f>SUMIF('Rekapitulasi Maret'!$BP$9:$BP$173,APS!$B44,'Rekapitulasi Maret'!$BQ$9:$BQ$173)</f>
        <v>350</v>
      </c>
      <c r="AT44" s="152">
        <f>SUMIF('Rekapitulasi Maret'!$BP$9:$BP$173,APS!$B44,'Rekapitulasi Maret'!$BR$9:$BR$173)</f>
        <v>376</v>
      </c>
      <c r="AU44" s="10"/>
      <c r="AV44" s="154">
        <f t="shared" si="156"/>
        <v>107.42857142857143</v>
      </c>
      <c r="AW44" s="154">
        <f t="shared" si="157"/>
        <v>107.42857142857143</v>
      </c>
      <c r="AX44" s="10"/>
      <c r="AY44" s="152">
        <f>SUMIF('Rekapitulasi Maret'!$CE$9:$CE$173,APS!$B44,'Rekapitulasi Maret'!$CI$9:$CI$173)</f>
        <v>0</v>
      </c>
      <c r="AZ44" s="10"/>
      <c r="BA44" s="152">
        <f>SUMIF('Rekapitulasi Maret'!$CE$9:$CE$173,APS!$B44,'Rekapitulasi Maret'!$CJ$9:$CJ$173)</f>
        <v>0</v>
      </c>
      <c r="BB44" s="154">
        <f t="shared" si="158"/>
        <v>0</v>
      </c>
      <c r="BC44" s="154">
        <f t="shared" si="159"/>
        <v>0</v>
      </c>
      <c r="BD44" s="76">
        <f t="shared" si="265"/>
        <v>954</v>
      </c>
      <c r="BE44" s="76">
        <f t="shared" si="266"/>
        <v>1054</v>
      </c>
      <c r="BF44" s="76">
        <f t="shared" si="267"/>
        <v>918</v>
      </c>
      <c r="BG44" s="76">
        <f t="shared" si="268"/>
        <v>0</v>
      </c>
      <c r="BH44" s="76">
        <f t="shared" si="269"/>
        <v>918</v>
      </c>
      <c r="BI44" s="76">
        <f t="shared" si="270"/>
        <v>-36</v>
      </c>
      <c r="BJ44" s="154">
        <f t="shared" si="271"/>
        <v>96.226415094339629</v>
      </c>
      <c r="BK44" s="10">
        <v>250</v>
      </c>
      <c r="BL44" s="10"/>
      <c r="BM44" s="152">
        <f>SUMIF('Rekapitulasi Maret'!$D$194:$D$375,APS!$B44,'Rekapitulasi Maret'!$E$194:$E$375)+SUMIF('Rekapitulasi Maret'!$D$194:$D$375,APS!$B44,'Rekapitulasi Maret'!$J$194:$J$375)</f>
        <v>0</v>
      </c>
      <c r="BN44" s="152">
        <f>SUMIF('Rekapitulasi Maret'!$D$194:$D$375,APS!$B44,'Rekapitulasi Maret'!$F$194:$F$375)</f>
        <v>88</v>
      </c>
      <c r="BO44" s="152">
        <f>SUMIF('Rekapitulasi Maret'!$D$194:$D$375,APS!$B44,'Rekapitulasi Maret'!$K$194:$K$375)</f>
        <v>0</v>
      </c>
      <c r="BP44" s="154">
        <f t="shared" si="167"/>
        <v>0</v>
      </c>
      <c r="BQ44" s="154">
        <f t="shared" si="168"/>
        <v>0</v>
      </c>
      <c r="BR44" s="10"/>
      <c r="BS44" s="152">
        <f>SUMIF('Rekapitulasi Maret'!$U$194:$U$375,APS!$B44,'Rekapitulasi Maret'!$V$194:$V$375)+SUMIF('Rekapitulasi Maret'!$U$194:$U$375,APS!$B44,'Rekapitulasi Maret'!$AA$194:$AA$375)</f>
        <v>0</v>
      </c>
      <c r="BT44" s="152">
        <f>SUMIF('Rekapitulasi Maret'!$U$194:$U$375,APS!$B44,'Rekapitulasi Maret'!$W$194:$W$375)</f>
        <v>0</v>
      </c>
      <c r="BU44" s="152">
        <f>SUMIF('Rekapitulasi Maret'!$U$194:$U$375,APS!$B44,'Rekapitulasi Maret'!$AB$194:$AB$375)</f>
        <v>0</v>
      </c>
      <c r="BV44" s="154">
        <f t="shared" si="169"/>
        <v>0</v>
      </c>
      <c r="BW44" s="154">
        <f t="shared" si="170"/>
        <v>0</v>
      </c>
      <c r="BX44" s="10"/>
      <c r="BY44" s="152">
        <f>SUMIF('Rekapitulasi Maret'!$AL$194:$AL$375,APS!$B44,'Rekapitulasi Maret'!$AM$194:$AM$375)+SUMIF('Rekapitulasi Maret'!$AL$194:$AL$375,APS!$B44,'Rekapitulasi Maret'!$AP$194:$AP$375)</f>
        <v>0</v>
      </c>
      <c r="BZ44" s="152">
        <f>SUMIF('Rekapitulasi Maret'!$AL$194:$AL$375,APS!$B44,'Rekapitulasi Maret'!$AN$194:$AN$375)</f>
        <v>0</v>
      </c>
      <c r="CA44" s="152">
        <f>SUMIF('Rekapitulasi Maret'!$AL$194:$AL$375,APS!$B44,'Rekapitulasi Maret'!$AQ$194:$AQ$375)</f>
        <v>0</v>
      </c>
      <c r="CB44" s="154">
        <f t="shared" si="261"/>
        <v>0</v>
      </c>
      <c r="CC44" s="154">
        <f t="shared" si="262"/>
        <v>0</v>
      </c>
      <c r="CD44" s="10"/>
      <c r="CE44" s="152">
        <f>SUMIF('Rekapitulasi Maret'!$BA$194:$BA$375,APS!$B44,'Rekapitulasi Maret'!$BB$194:$BB$375)+SUMIF('Rekapitulasi Maret'!$BA$194:$BA$375,APS!$B44,'Rekapitulasi Maret'!$BE$194:$BE$375)</f>
        <v>0</v>
      </c>
      <c r="CF44" s="152">
        <f>SUMIF('Rekapitulasi Maret'!$BA$194:$BA$375,APS!$B44,'Rekapitulasi Maret'!$BC$194:$BC$375)</f>
        <v>0</v>
      </c>
      <c r="CG44" s="10"/>
      <c r="CH44" s="154">
        <f t="shared" si="173"/>
        <v>0</v>
      </c>
      <c r="CI44" s="154">
        <f t="shared" si="174"/>
        <v>0</v>
      </c>
      <c r="CJ44" s="10"/>
      <c r="CK44" s="152">
        <f>SUMIF('Rekapitulasi Maret'!$BP$194:$BP$375,APS!$B44,'Rekapitulasi Maret'!$BQ$194:$BQ$375)+SUMIF('Rekapitulasi Maret'!$BP$194:$BP$375,APS!$B44,'Rekapitulasi Maret'!$BT$194:$BT$375)</f>
        <v>0</v>
      </c>
      <c r="CL44" s="152">
        <f>SUMIF('Rekapitulasi Maret'!$BP$194:$BP$375,APS!$B44,'Rekapitulasi Maret'!$BR$194:$BR$375)</f>
        <v>0</v>
      </c>
      <c r="CM44" s="152">
        <f>SUMIF('Rekapitulasi Maret'!$BP$194:$BP$375,APS!$B44,'Rekapitulasi Maret'!$BU$194:$BU$375)</f>
        <v>0</v>
      </c>
      <c r="CN44" s="154">
        <f t="shared" si="175"/>
        <v>0</v>
      </c>
      <c r="CO44" s="154">
        <f t="shared" si="176"/>
        <v>0</v>
      </c>
      <c r="CP44" s="76">
        <f t="shared" si="272"/>
        <v>0</v>
      </c>
      <c r="CQ44" s="76">
        <f t="shared" si="273"/>
        <v>0</v>
      </c>
      <c r="CR44" s="76">
        <f t="shared" si="274"/>
        <v>88</v>
      </c>
      <c r="CS44" s="76">
        <f t="shared" si="275"/>
        <v>0</v>
      </c>
      <c r="CT44" s="76">
        <f t="shared" si="276"/>
        <v>88</v>
      </c>
      <c r="CU44" s="76">
        <f t="shared" si="277"/>
        <v>88</v>
      </c>
      <c r="CV44" s="154">
        <f t="shared" si="278"/>
        <v>0</v>
      </c>
      <c r="CW44" s="10">
        <v>250</v>
      </c>
      <c r="CX44" s="10"/>
      <c r="CY44" s="152">
        <f>SUMIF('Rekapitulasi Maret'!$D$391:$D$568,APS!$B44,'Rekapitulasi Maret'!$E$391:$E$568)+SUMIF('Rekapitulasi Maret'!$D$391:$D$568,APS!$B44,'Rekapitulasi Maret'!$J$391:$J$568)</f>
        <v>0</v>
      </c>
      <c r="CZ44" s="152">
        <f>SUMIF('Rekapitulasi Maret'!$D$391:$D$568,APS!$B44,'Rekapitulasi Maret'!$F$391:$F$568)</f>
        <v>0</v>
      </c>
      <c r="DA44" s="152">
        <f>SUMIF('Rekapitulasi Maret'!$D$391:$D$568,APS!$B44,'Rekapitulasi Maret'!$K$391:$K$568)</f>
        <v>0</v>
      </c>
      <c r="DB44" s="154">
        <f t="shared" si="184"/>
        <v>0</v>
      </c>
      <c r="DC44" s="154">
        <f t="shared" si="185"/>
        <v>0</v>
      </c>
      <c r="DD44" s="10"/>
      <c r="DE44" s="152">
        <f>SUMIF('Rekapitulasi Maret'!$U$391:$U$568,APS!$B44,'Rekapitulasi Maret'!$V$391:$V$568)+SUMIF('Rekapitulasi Maret'!$U$391:$U$568,APS!$B44,'Rekapitulasi Maret'!$AA$391:$AA$568)</f>
        <v>0</v>
      </c>
      <c r="DF44" s="152">
        <f>SUMIF('Rekapitulasi Maret'!$U$391:$U$568,APS!$B44,'Rekapitulasi Maret'!$W$391:$W$568)</f>
        <v>0</v>
      </c>
      <c r="DG44" s="152">
        <f>SUMIF('Rekapitulasi Maret'!$U$391:$U$568,APS!$B44,'Rekapitulasi Maret'!$AB$391:$AB$568)</f>
        <v>0</v>
      </c>
      <c r="DH44" s="154">
        <f t="shared" si="285"/>
        <v>0</v>
      </c>
      <c r="DI44" s="154">
        <f t="shared" si="286"/>
        <v>0</v>
      </c>
      <c r="DJ44" s="10"/>
      <c r="DK44" s="152">
        <f>SUMIF('Rekapitulasi Maret'!$AL$391:$AL$568,APS!$B44,'Rekapitulasi Maret'!$AM$391:$AM$568)+SUMIF('Rekapitulasi Maret'!$AL$391:$AL$568,APS!$B44,'Rekapitulasi Maret'!$AP$391:$AP$568)</f>
        <v>0</v>
      </c>
      <c r="DL44" s="152">
        <f>SUMIF('Rekapitulasi Maret'!$AL$391:$AL$568,APS!$B44,'Rekapitulasi Maret'!$AN$391:$AN$568)</f>
        <v>0</v>
      </c>
      <c r="DM44" s="152">
        <f>SUMIF('Rekapitulasi Maret'!$AL$391:$AL$568,APS!$B44,'Rekapitulasi Maret'!$AQ$391:$AQ$568)</f>
        <v>0</v>
      </c>
      <c r="DN44" s="154">
        <f t="shared" si="188"/>
        <v>0</v>
      </c>
      <c r="DO44" s="154">
        <f t="shared" si="189"/>
        <v>0</v>
      </c>
      <c r="DP44" s="10"/>
      <c r="DQ44" s="152">
        <f>SUMIF('Rekapitulasi Maret'!$BA$391:$BA$568,APS!$B44,'Rekapitulasi Maret'!$BB$391:$BB$568)+SUMIF('Rekapitulasi Maret'!$BA$391:$BA$568,APS!$B44,'Rekapitulasi Maret'!$BE$391:$BE$568)</f>
        <v>0</v>
      </c>
      <c r="DR44" s="152">
        <f>SUMIF('Rekapitulasi Maret'!$BA$391:$BA$568,APS!$B44,'Rekapitulasi Maret'!$BC$391:$BC$568)</f>
        <v>0</v>
      </c>
      <c r="DS44" s="152">
        <f>SUMIF('Rekapitulasi Maret'!$BA$391:$BA$568,APS!$B44,'Rekapitulasi Maret'!$BF$391:$BF$568)</f>
        <v>0</v>
      </c>
      <c r="DT44" s="154">
        <f t="shared" si="295"/>
        <v>0</v>
      </c>
      <c r="DU44" s="154">
        <f t="shared" si="296"/>
        <v>0</v>
      </c>
      <c r="DV44" s="10"/>
      <c r="DW44" s="152">
        <f>SUMIF('Rekapitulasi Maret'!$BP$391:$BP$568,APS!$B44,'Rekapitulasi Maret'!$BQ$391:$BQ$568)+SUMIF('Rekapitulasi Maret'!$BP$391:$BP$568,APS!$B44,'Rekapitulasi Maret'!$BT$391:$BT$568)</f>
        <v>0</v>
      </c>
      <c r="DX44" s="152">
        <f>SUMIF('Rekapitulasi Maret'!$BP$391:$BP$568,APS!$B44,'Rekapitulasi Maret'!$BR$391:$BR$568)</f>
        <v>0</v>
      </c>
      <c r="DY44" s="152">
        <f>SUMIF('Rekapitulasi Maret'!$BP$391:$BP$568,APS!$B44,'Rekapitulasi Maret'!$BU$391:$BU$568)</f>
        <v>0</v>
      </c>
      <c r="DZ44" s="154">
        <f t="shared" si="317"/>
        <v>0</v>
      </c>
      <c r="EA44" s="154">
        <f t="shared" si="318"/>
        <v>0</v>
      </c>
      <c r="EB44" s="10"/>
      <c r="EC44" s="152">
        <f>SUMIF('Rekapitulasi Maret'!$CE$391:$CE$568,APS!$B44,'Rekapitulasi Maret'!$CF$391:$CF$568)+SUMIF('Rekapitulasi Maret'!$CE$391:$CE$568,APS!$B44,'Rekapitulasi Maret'!$CI$391:$CI$568)</f>
        <v>0</v>
      </c>
      <c r="ED44" s="152">
        <f>SUMIF('Rekapitulasi Maret'!$CE$391:$CE$568,APS!$B44,'Rekapitulasi Maret'!$CG$391:$CG$568)</f>
        <v>0</v>
      </c>
      <c r="EE44" s="152">
        <f>SUMIF('Rekapitulasi Maret'!$CE$391:$CE$568,APS!$B44,'Rekapitulasi Maret'!$CJ$391:$CJ$568)</f>
        <v>0</v>
      </c>
      <c r="EF44" s="154">
        <f t="shared" si="194"/>
        <v>0</v>
      </c>
      <c r="EG44" s="154">
        <f t="shared" si="195"/>
        <v>0</v>
      </c>
      <c r="EH44" s="76">
        <f t="shared" si="287"/>
        <v>0</v>
      </c>
      <c r="EI44" s="76">
        <f t="shared" si="288"/>
        <v>0</v>
      </c>
      <c r="EJ44" s="76">
        <f t="shared" si="289"/>
        <v>0</v>
      </c>
      <c r="EK44" s="76">
        <f t="shared" si="290"/>
        <v>0</v>
      </c>
      <c r="EL44" s="76">
        <f t="shared" si="291"/>
        <v>0</v>
      </c>
      <c r="EM44" s="76">
        <f t="shared" si="292"/>
        <v>0</v>
      </c>
      <c r="EN44" s="154">
        <f t="shared" si="293"/>
        <v>0</v>
      </c>
      <c r="EO44" s="10">
        <f>250-46</f>
        <v>204</v>
      </c>
      <c r="EP44" s="10"/>
      <c r="EQ44" s="152">
        <f>SUMIF('Rekapitulasi Maret'!$D$587:$D$768,APS!$B44,'Rekapitulasi Maret'!$E$587:$E$768)+SUMIF('Rekapitulasi Maret'!$D$587:$D$768,APS!$B44,'Rekapitulasi Maret'!$G$587:$G$768)</f>
        <v>0</v>
      </c>
      <c r="ER44" s="152">
        <f>SUMIF('Rekapitulasi Maret'!$D$587:$D$768,APS!$B44,'Rekapitulasi Maret'!$F$587:$F$768)+SUMIF('Rekapitulasi Maret'!$D$587:$D$768,APS!$B44,'Rekapitulasi Maret'!$H$587:$H$768)</f>
        <v>0</v>
      </c>
      <c r="ES44" s="10"/>
      <c r="ET44" s="154">
        <f t="shared" si="203"/>
        <v>0</v>
      </c>
      <c r="EU44" s="154">
        <f t="shared" si="204"/>
        <v>0</v>
      </c>
      <c r="EV44" s="10"/>
      <c r="EW44" s="152">
        <f>SUMIF('Rekapitulasi Maret'!$U$587:$U$768,APS!$B44,'Rekapitulasi Maret'!$V$587:$V$768)+SUMIF('Rekapitulasi Maret'!$U$587:$U$768,APS!$B44,'Rekapitulasi Maret'!$X$587:$X$768)</f>
        <v>0</v>
      </c>
      <c r="EX44" s="152">
        <f>SUMIF('Rekapitulasi Maret'!$U$587:$U$768,APS!$B44,'Rekapitulasi Maret'!$W$587:$W$768)+SUMIF('Rekapitulasi Maret'!$U$587:$U$768,APS!$B44,'Rekapitulasi Maret'!$Y$587:$Y$768)</f>
        <v>0</v>
      </c>
      <c r="EY44" s="10"/>
      <c r="EZ44" s="154">
        <f t="shared" si="205"/>
        <v>0</v>
      </c>
      <c r="FA44" s="154">
        <f t="shared" si="206"/>
        <v>0</v>
      </c>
      <c r="FB44" s="10"/>
      <c r="FC44" s="152">
        <f>SUMIF('Rekapitulasi Maret'!$AL$587:$AL$768,APS!$B44,'Rekapitulasi Maret'!$AM$587:$AM$768)+SUMIF('Rekapitulasi Maret'!$AL$587:$AL$768,APS!$B44,'Rekapitulasi Maret'!$AP$587:$AP$768)</f>
        <v>0</v>
      </c>
      <c r="FD44" s="152">
        <f>SUMIF('Rekapitulasi Maret'!$AL$587:$AL$768,APS!$B44,'Rekapitulasi Maret'!$AN$587:$AN$768)</f>
        <v>0</v>
      </c>
      <c r="FE44" s="10"/>
      <c r="FF44" s="154">
        <f t="shared" si="207"/>
        <v>0</v>
      </c>
      <c r="FG44" s="154">
        <f t="shared" si="208"/>
        <v>0</v>
      </c>
      <c r="FH44" s="10"/>
      <c r="FI44" s="152">
        <f>SUMIF('Rekapitulasi Maret'!$BA$587:$BA$768,APS!$B44,'Rekapitulasi Maret'!$BB$587:$BB$768)+SUMIF('Rekapitulasi Maret'!$BA$587:$BA$768,APS!$B44,'Rekapitulasi Maret'!$BE$587:$BE$768)</f>
        <v>0</v>
      </c>
      <c r="FJ44" s="152">
        <f>SUMIF('Rekapitulasi Maret'!$BA$587:$BA$768,APS!$B44,'Rekapitulasi Maret'!$BC$587:$BC$768)+SUMIF('Rekapitulasi Maret'!$BA$587:$BA$768,APS!$B44,'Rekapitulasi Maret'!$BF$587:$BF$768)</f>
        <v>0</v>
      </c>
      <c r="FK44" s="10"/>
      <c r="FL44" s="154">
        <f t="shared" si="209"/>
        <v>0</v>
      </c>
      <c r="FM44" s="154">
        <f t="shared" si="210"/>
        <v>0</v>
      </c>
      <c r="FN44" s="10"/>
      <c r="FO44" s="152">
        <f>SUMIF('Rekapitulasi Maret'!$BP$587:$BP$768,APS!$B44,'Rekapitulasi Maret'!$BQ$587:$BQ$768)+SUMIF('Rekapitulasi Maret'!$BP$587:$BP$768,APS!$B44,'Rekapitulasi Maret'!$BT$587:$BT$768)</f>
        <v>0</v>
      </c>
      <c r="FP44" s="152">
        <f>SUMIF('Rekapitulasi Maret'!$BP$587:$BP$768,APS!$B44,'Rekapitulasi Maret'!$BR$587:$BR$768)</f>
        <v>0</v>
      </c>
      <c r="FQ44" s="10"/>
      <c r="FR44" s="154">
        <f t="shared" si="211"/>
        <v>0</v>
      </c>
      <c r="FS44" s="154">
        <f t="shared" si="212"/>
        <v>0</v>
      </c>
      <c r="FT44" s="10"/>
      <c r="FU44" s="152">
        <f>SUMIF('Rekapitulasi Maret'!$CE$587:$CE$768,APS!$B44,'Rekapitulasi Maret'!$CI$587:$CI$768)</f>
        <v>0</v>
      </c>
      <c r="FV44" s="10"/>
      <c r="FW44" s="152">
        <f>SUMIF('Rekapitulasi Maret'!$CE$587:$CE$768,APS!$B44,'Rekapitulasi Maret'!$CJ$587:$CJ$768)</f>
        <v>0</v>
      </c>
      <c r="FX44" s="154">
        <f t="shared" si="140"/>
        <v>0</v>
      </c>
      <c r="FY44" s="154">
        <f t="shared" si="141"/>
        <v>0</v>
      </c>
      <c r="FZ44" s="10"/>
      <c r="GA44" s="152">
        <f>SUMIF('Rekapitulasi Maret'!$D$785:$D$963,APS!$B44,'Rekapitulasi Maret'!$E$785:$E$963)+SUMIF('Rekapitulasi Maret'!$D$785:$D$963,APS!$B44,'Rekapitulasi Maret'!$J$785:$J$963)</f>
        <v>150</v>
      </c>
      <c r="GB44" s="152">
        <f>SUMIF('Rekapitulasi Maret'!$D$785:$D$963,APS!$B44,'Rekapitulasi Maret'!$F$785:$F$963)</f>
        <v>0</v>
      </c>
      <c r="GC44" s="152">
        <f>SUMIF('Rekapitulasi Maret'!$D$785:$D$963,APS!$B44,'Rekapitulasi Maret'!$K$785:$K$963)</f>
        <v>0</v>
      </c>
      <c r="GD44" s="154">
        <f t="shared" si="213"/>
        <v>0</v>
      </c>
      <c r="GE44" s="154">
        <f t="shared" si="214"/>
        <v>0</v>
      </c>
      <c r="GF44" s="10"/>
      <c r="GG44" s="152">
        <f>SUMIF('Rekapitulasi Maret'!$U$785:$U$963,APS!$B44,'Rekapitulasi Maret'!$V$785:$V$963)+SUMIF('Rekapitulasi Maret'!$U$785:$U$963,APS!$B44,'Rekapitulasi Maret'!$AA$785:$AA$963)</f>
        <v>0</v>
      </c>
      <c r="GH44" s="152">
        <f>SUMIF('Rekapitulasi Maret'!$U$785:$U$963,APS!$B44,'Rekapitulasi Maret'!$W$785:$W$963)</f>
        <v>192</v>
      </c>
      <c r="GI44" s="152">
        <f>SUMIF('Rekapitulasi Maret'!$U$785:$U$963,APS!$B44,'Rekapitulasi Maret'!$AB$785:$AB$963)</f>
        <v>0</v>
      </c>
      <c r="GJ44" s="154">
        <f t="shared" si="215"/>
        <v>0</v>
      </c>
      <c r="GK44" s="154">
        <f t="shared" si="216"/>
        <v>0</v>
      </c>
      <c r="GL44" s="10"/>
      <c r="GM44" s="152">
        <f>SUMIF('Rekapitulasi Maret'!$AL$785:$AL$963,APS!$B44,'Rekapitulasi Maret'!$AM$785:$AM$963)+SUMIF('Rekapitulasi Maret'!$AL$785:$AL$963,APS!$B44,'Rekapitulasi Maret'!$AP$785:$AP$963)</f>
        <v>0</v>
      </c>
      <c r="GN44" s="152">
        <f>SUMIF('Rekapitulasi Maret'!$AL$785:$AL$963,APS!$B44,'Rekapitulasi Maret'!$AN$785:$AN$963)</f>
        <v>60</v>
      </c>
      <c r="GO44" s="152">
        <f>SUMIF('Rekapitulasi Maret'!$AL$785:$AL$963,APS!$B44,'Rekapitulasi Maret'!$AQ$785:$AQ$963)</f>
        <v>0</v>
      </c>
      <c r="GP44" s="154">
        <f t="shared" si="217"/>
        <v>0</v>
      </c>
      <c r="GQ44" s="154">
        <f t="shared" si="218"/>
        <v>0</v>
      </c>
      <c r="GR44" s="76">
        <f t="shared" si="219"/>
        <v>0</v>
      </c>
      <c r="GS44" s="76">
        <f t="shared" si="220"/>
        <v>150</v>
      </c>
      <c r="GT44" s="76">
        <f t="shared" si="221"/>
        <v>252</v>
      </c>
      <c r="GU44" s="76">
        <f t="shared" si="222"/>
        <v>0</v>
      </c>
      <c r="GV44" s="157">
        <f t="shared" si="223"/>
        <v>252</v>
      </c>
      <c r="GW44" s="157">
        <f t="shared" si="224"/>
        <v>252</v>
      </c>
      <c r="GX44" s="158">
        <f t="shared" si="225"/>
        <v>0</v>
      </c>
      <c r="GY44" s="157">
        <f t="shared" si="254"/>
        <v>954</v>
      </c>
      <c r="GZ44" s="157">
        <f t="shared" si="255"/>
        <v>1204</v>
      </c>
      <c r="HA44" s="157">
        <f t="shared" si="256"/>
        <v>1258</v>
      </c>
      <c r="HB44" s="157">
        <f t="shared" si="257"/>
        <v>0</v>
      </c>
      <c r="HC44" s="157">
        <f t="shared" si="258"/>
        <v>1258</v>
      </c>
      <c r="HD44" s="157">
        <f t="shared" si="259"/>
        <v>304</v>
      </c>
      <c r="HE44" s="158">
        <f t="shared" si="232"/>
        <v>131.86582809224319</v>
      </c>
      <c r="HF44" s="21"/>
      <c r="HG44" s="16" t="s">
        <v>967</v>
      </c>
      <c r="HH44" s="88"/>
    </row>
    <row r="45" spans="1:216" ht="15.75">
      <c r="A45" s="16" t="s">
        <v>55</v>
      </c>
      <c r="B45" s="16" t="s">
        <v>56</v>
      </c>
      <c r="C45" s="16" t="s">
        <v>4</v>
      </c>
      <c r="D45" s="16" t="s">
        <v>600</v>
      </c>
      <c r="E45" s="16" t="s">
        <v>598</v>
      </c>
      <c r="F45" s="17">
        <v>0</v>
      </c>
      <c r="G45" s="17">
        <v>0</v>
      </c>
      <c r="H45" s="17">
        <v>0</v>
      </c>
      <c r="I45" s="18">
        <v>0</v>
      </c>
      <c r="J45" s="17">
        <v>-100</v>
      </c>
      <c r="K45" s="19">
        <f t="shared" si="130"/>
        <v>100</v>
      </c>
      <c r="L45" s="19">
        <f t="shared" si="131"/>
        <v>100</v>
      </c>
      <c r="M45" s="23">
        <v>0</v>
      </c>
      <c r="N45" s="20">
        <f t="shared" si="132"/>
        <v>100</v>
      </c>
      <c r="O45" s="20"/>
      <c r="P45" s="75">
        <f t="shared" si="260"/>
        <v>0</v>
      </c>
      <c r="Q45" s="74">
        <f t="shared" si="133"/>
        <v>100</v>
      </c>
      <c r="R45" s="22">
        <f t="shared" si="294"/>
        <v>0</v>
      </c>
      <c r="S45" s="10"/>
      <c r="T45" s="10"/>
      <c r="U45" s="152">
        <f>SUMIF('Rekapitulasi Maret'!$D$9:$D$173,APS!$B45,'Rekapitulasi Maret'!$E$9:$E$173)</f>
        <v>0</v>
      </c>
      <c r="V45" s="152">
        <f>SUMIF('Rekapitulasi Maret'!$D$9:$D$173,APS!$B45,'Rekapitulasi Maret'!$F$9:$F$173)</f>
        <v>0</v>
      </c>
      <c r="W45" s="10"/>
      <c r="X45" s="154">
        <f t="shared" si="279"/>
        <v>0</v>
      </c>
      <c r="Y45" s="154">
        <f t="shared" si="280"/>
        <v>0</v>
      </c>
      <c r="Z45" s="10"/>
      <c r="AA45" s="152">
        <f>SUMIF('Rekapitulasi Maret'!$U$9:$U$173,APS!$B45,'Rekapitulasi Maret'!$V$9:$V$173)</f>
        <v>0</v>
      </c>
      <c r="AB45" s="152">
        <f>SUMIF('Rekapitulasi Maret'!$U$9:$U$173,APS!$B45,'Rekapitulasi Maret'!$W$9:$W$173)</f>
        <v>0</v>
      </c>
      <c r="AC45" s="152"/>
      <c r="AD45" s="154">
        <f t="shared" si="150"/>
        <v>0</v>
      </c>
      <c r="AE45" s="154">
        <f t="shared" si="151"/>
        <v>0</v>
      </c>
      <c r="AF45" s="10"/>
      <c r="AG45" s="152">
        <f>SUMIF('Rekapitulasi Maret'!$AL$9:$AL$173,APS!$B45,'Rekapitulasi Maret'!$AM$9:$AM$173)</f>
        <v>0</v>
      </c>
      <c r="AH45" s="152">
        <f>SUMIF('Rekapitulasi Maret'!$AL$9:$AL$173,APS!$B45,'Rekapitulasi Maret'!$AN$9:$AN$173)</f>
        <v>0</v>
      </c>
      <c r="AI45" s="152">
        <f>SUMIF('Rekapitulasi Maret'!$AL$9:$AL$173,APS!$B45,'Rekapitulasi Maret'!$AQ$9:$AQ$173)</f>
        <v>0</v>
      </c>
      <c r="AJ45" s="154">
        <f t="shared" si="281"/>
        <v>0</v>
      </c>
      <c r="AK45" s="154">
        <f t="shared" si="282"/>
        <v>0</v>
      </c>
      <c r="AL45" s="10"/>
      <c r="AM45" s="152">
        <f>SUMIF('Rekapitulasi Maret'!$BA$9:$BA$173,APS!$B45,'Rekapitulasi Maret'!$BB$9:$BB$173)</f>
        <v>0</v>
      </c>
      <c r="AN45" s="152">
        <f>SUMIF('Rekapitulasi Maret'!$BA$9:$BA$173,APS!$B45,'Rekapitulasi Maret'!$BC$9:$BC$173)</f>
        <v>0</v>
      </c>
      <c r="AO45" s="10"/>
      <c r="AP45" s="154">
        <f t="shared" si="263"/>
        <v>0</v>
      </c>
      <c r="AQ45" s="154">
        <f t="shared" si="264"/>
        <v>0</v>
      </c>
      <c r="AR45" s="10"/>
      <c r="AS45" s="152">
        <f>SUMIF('Rekapitulasi Maret'!$BP$9:$BP$173,APS!$B45,'Rekapitulasi Maret'!$BQ$9:$BQ$173)</f>
        <v>0</v>
      </c>
      <c r="AT45" s="152">
        <f>SUMIF('Rekapitulasi Maret'!$BP$9:$BP$173,APS!$B45,'Rekapitulasi Maret'!$BR$9:$BR$173)</f>
        <v>0</v>
      </c>
      <c r="AU45" s="10"/>
      <c r="AV45" s="154">
        <f t="shared" si="156"/>
        <v>0</v>
      </c>
      <c r="AW45" s="154">
        <f t="shared" si="157"/>
        <v>0</v>
      </c>
      <c r="AX45" s="10"/>
      <c r="AY45" s="152">
        <f>SUMIF('Rekapitulasi Maret'!$CE$9:$CE$173,APS!$B45,'Rekapitulasi Maret'!$CI$9:$CI$173)</f>
        <v>0</v>
      </c>
      <c r="AZ45" s="10"/>
      <c r="BA45" s="152">
        <f>SUMIF('Rekapitulasi Maret'!$CE$9:$CE$173,APS!$B45,'Rekapitulasi Maret'!$CJ$9:$CJ$173)</f>
        <v>0</v>
      </c>
      <c r="BB45" s="154">
        <f t="shared" si="158"/>
        <v>0</v>
      </c>
      <c r="BC45" s="154">
        <f t="shared" si="159"/>
        <v>0</v>
      </c>
      <c r="BD45" s="76">
        <f t="shared" si="265"/>
        <v>0</v>
      </c>
      <c r="BE45" s="76">
        <f t="shared" si="266"/>
        <v>0</v>
      </c>
      <c r="BF45" s="76">
        <f t="shared" si="267"/>
        <v>0</v>
      </c>
      <c r="BG45" s="76">
        <f t="shared" si="268"/>
        <v>0</v>
      </c>
      <c r="BH45" s="76">
        <f t="shared" si="269"/>
        <v>0</v>
      </c>
      <c r="BI45" s="76">
        <f t="shared" si="270"/>
        <v>0</v>
      </c>
      <c r="BJ45" s="154">
        <f t="shared" si="271"/>
        <v>0</v>
      </c>
      <c r="BK45" s="10"/>
      <c r="BL45" s="10"/>
      <c r="BM45" s="152">
        <f>SUMIF('Rekapitulasi Maret'!$D$194:$D$375,APS!$B45,'Rekapitulasi Maret'!$E$194:$E$375)+SUMIF('Rekapitulasi Maret'!$D$194:$D$375,APS!$B45,'Rekapitulasi Maret'!$J$194:$J$375)</f>
        <v>0</v>
      </c>
      <c r="BN45" s="152">
        <f>SUMIF('Rekapitulasi Maret'!$D$194:$D$375,APS!$B45,'Rekapitulasi Maret'!$F$194:$F$375)</f>
        <v>0</v>
      </c>
      <c r="BO45" s="152">
        <f>SUMIF('Rekapitulasi Maret'!$D$194:$D$375,APS!$B45,'Rekapitulasi Maret'!$K$194:$K$375)</f>
        <v>0</v>
      </c>
      <c r="BP45" s="154">
        <f t="shared" si="167"/>
        <v>0</v>
      </c>
      <c r="BQ45" s="154">
        <f t="shared" si="168"/>
        <v>0</v>
      </c>
      <c r="BR45" s="10"/>
      <c r="BS45" s="152">
        <f>SUMIF('Rekapitulasi Maret'!$U$194:$U$375,APS!$B45,'Rekapitulasi Maret'!$V$194:$V$375)+SUMIF('Rekapitulasi Maret'!$U$194:$U$375,APS!$B45,'Rekapitulasi Maret'!$AA$194:$AA$375)</f>
        <v>0</v>
      </c>
      <c r="BT45" s="152">
        <f>SUMIF('Rekapitulasi Maret'!$U$194:$U$375,APS!$B45,'Rekapitulasi Maret'!$W$194:$W$375)</f>
        <v>0</v>
      </c>
      <c r="BU45" s="152">
        <f>SUMIF('Rekapitulasi Maret'!$U$194:$U$375,APS!$B45,'Rekapitulasi Maret'!$AB$194:$AB$375)</f>
        <v>0</v>
      </c>
      <c r="BV45" s="154">
        <f t="shared" si="169"/>
        <v>0</v>
      </c>
      <c r="BW45" s="154">
        <f t="shared" si="170"/>
        <v>0</v>
      </c>
      <c r="BX45" s="10">
        <v>100</v>
      </c>
      <c r="BY45" s="152">
        <f>SUMIF('Rekapitulasi Maret'!$AL$194:$AL$375,APS!$B45,'Rekapitulasi Maret'!$AM$194:$AM$375)+SUMIF('Rekapitulasi Maret'!$AL$194:$AL$375,APS!$B45,'Rekapitulasi Maret'!$AP$194:$AP$375)</f>
        <v>0</v>
      </c>
      <c r="BZ45" s="152">
        <f>SUMIF('Rekapitulasi Maret'!$AL$194:$AL$375,APS!$B45,'Rekapitulasi Maret'!$AN$194:$AN$375)</f>
        <v>0</v>
      </c>
      <c r="CA45" s="152">
        <f>SUMIF('Rekapitulasi Maret'!$AL$194:$AL$375,APS!$B45,'Rekapitulasi Maret'!$AQ$194:$AQ$375)</f>
        <v>0</v>
      </c>
      <c r="CB45" s="154">
        <f t="shared" si="261"/>
        <v>0</v>
      </c>
      <c r="CC45" s="154">
        <f t="shared" si="262"/>
        <v>0</v>
      </c>
      <c r="CD45" s="10"/>
      <c r="CE45" s="152">
        <f>SUMIF('Rekapitulasi Maret'!$BA$194:$BA$375,APS!$B45,'Rekapitulasi Maret'!$BB$194:$BB$375)+SUMIF('Rekapitulasi Maret'!$BA$194:$BA$375,APS!$B45,'Rekapitulasi Maret'!$BE$194:$BE$375)</f>
        <v>0</v>
      </c>
      <c r="CF45" s="152">
        <f>SUMIF('Rekapitulasi Maret'!$BA$194:$BA$375,APS!$B45,'Rekapitulasi Maret'!$BC$194:$BC$375)</f>
        <v>0</v>
      </c>
      <c r="CG45" s="10"/>
      <c r="CH45" s="154">
        <f t="shared" si="173"/>
        <v>0</v>
      </c>
      <c r="CI45" s="154">
        <f t="shared" si="174"/>
        <v>0</v>
      </c>
      <c r="CJ45" s="10"/>
      <c r="CK45" s="152">
        <f>SUMIF('Rekapitulasi Maret'!$BP$194:$BP$375,APS!$B45,'Rekapitulasi Maret'!$BQ$194:$BQ$375)+SUMIF('Rekapitulasi Maret'!$BP$194:$BP$375,APS!$B45,'Rekapitulasi Maret'!$BT$194:$BT$375)</f>
        <v>0</v>
      </c>
      <c r="CL45" s="152">
        <f>SUMIF('Rekapitulasi Maret'!$BP$194:$BP$375,APS!$B45,'Rekapitulasi Maret'!$BR$194:$BR$375)</f>
        <v>0</v>
      </c>
      <c r="CM45" s="152">
        <f>SUMIF('Rekapitulasi Maret'!$BP$194:$BP$375,APS!$B45,'Rekapitulasi Maret'!$BU$194:$BU$375)</f>
        <v>0</v>
      </c>
      <c r="CN45" s="154">
        <f t="shared" si="175"/>
        <v>0</v>
      </c>
      <c r="CO45" s="154">
        <f t="shared" si="176"/>
        <v>0</v>
      </c>
      <c r="CP45" s="76">
        <f t="shared" si="272"/>
        <v>100</v>
      </c>
      <c r="CQ45" s="76">
        <f t="shared" si="273"/>
        <v>0</v>
      </c>
      <c r="CR45" s="76">
        <f t="shared" si="274"/>
        <v>0</v>
      </c>
      <c r="CS45" s="76">
        <f t="shared" si="275"/>
        <v>0</v>
      </c>
      <c r="CT45" s="76">
        <f t="shared" si="276"/>
        <v>0</v>
      </c>
      <c r="CU45" s="76">
        <f t="shared" si="277"/>
        <v>-100</v>
      </c>
      <c r="CV45" s="154">
        <f t="shared" si="278"/>
        <v>0</v>
      </c>
      <c r="CW45" s="10"/>
      <c r="CX45" s="10"/>
      <c r="CY45" s="152">
        <f>SUMIF('Rekapitulasi Maret'!$D$391:$D$568,APS!$B45,'Rekapitulasi Maret'!$E$391:$E$568)+SUMIF('Rekapitulasi Maret'!$D$391:$D$568,APS!$B45,'Rekapitulasi Maret'!$J$391:$J$568)</f>
        <v>0</v>
      </c>
      <c r="CZ45" s="152">
        <f>SUMIF('Rekapitulasi Maret'!$D$391:$D$568,APS!$B45,'Rekapitulasi Maret'!$F$391:$F$568)</f>
        <v>0</v>
      </c>
      <c r="DA45" s="152">
        <f>SUMIF('Rekapitulasi Maret'!$D$391:$D$568,APS!$B45,'Rekapitulasi Maret'!$K$391:$K$568)</f>
        <v>0</v>
      </c>
      <c r="DB45" s="154">
        <f t="shared" si="184"/>
        <v>0</v>
      </c>
      <c r="DC45" s="154">
        <f t="shared" si="185"/>
        <v>0</v>
      </c>
      <c r="DD45" s="10"/>
      <c r="DE45" s="152">
        <f>SUMIF('Rekapitulasi Maret'!$U$391:$U$568,APS!$B45,'Rekapitulasi Maret'!$V$391:$V$568)+SUMIF('Rekapitulasi Maret'!$U$391:$U$568,APS!$B45,'Rekapitulasi Maret'!$AA$391:$AA$568)</f>
        <v>0</v>
      </c>
      <c r="DF45" s="152">
        <f>SUMIF('Rekapitulasi Maret'!$U$391:$U$568,APS!$B45,'Rekapitulasi Maret'!$W$391:$W$568)</f>
        <v>0</v>
      </c>
      <c r="DG45" s="152">
        <f>SUMIF('Rekapitulasi Maret'!$U$391:$U$568,APS!$B45,'Rekapitulasi Maret'!$AB$391:$AB$568)</f>
        <v>0</v>
      </c>
      <c r="DH45" s="154">
        <f t="shared" si="285"/>
        <v>0</v>
      </c>
      <c r="DI45" s="154">
        <f t="shared" si="286"/>
        <v>0</v>
      </c>
      <c r="DJ45" s="10"/>
      <c r="DK45" s="152">
        <f>SUMIF('Rekapitulasi Maret'!$AL$391:$AL$568,APS!$B45,'Rekapitulasi Maret'!$AM$391:$AM$568)+SUMIF('Rekapitulasi Maret'!$AL$391:$AL$568,APS!$B45,'Rekapitulasi Maret'!$AP$391:$AP$568)</f>
        <v>100</v>
      </c>
      <c r="DL45" s="152">
        <f>SUMIF('Rekapitulasi Maret'!$AL$391:$AL$568,APS!$B45,'Rekapitulasi Maret'!$AN$391:$AN$568)</f>
        <v>100</v>
      </c>
      <c r="DM45" s="152">
        <f>SUMIF('Rekapitulasi Maret'!$AL$391:$AL$568,APS!$B45,'Rekapitulasi Maret'!$AQ$391:$AQ$568)</f>
        <v>0</v>
      </c>
      <c r="DN45" s="154">
        <f t="shared" si="188"/>
        <v>0</v>
      </c>
      <c r="DO45" s="154">
        <f t="shared" si="189"/>
        <v>100</v>
      </c>
      <c r="DP45" s="10"/>
      <c r="DQ45" s="152">
        <f>SUMIF('Rekapitulasi Maret'!$BA$391:$BA$568,APS!$B45,'Rekapitulasi Maret'!$BB$391:$BB$568)+SUMIF('Rekapitulasi Maret'!$BA$391:$BA$568,APS!$B45,'Rekapitulasi Maret'!$BE$391:$BE$568)</f>
        <v>0</v>
      </c>
      <c r="DR45" s="152">
        <f>SUMIF('Rekapitulasi Maret'!$BA$391:$BA$568,APS!$B45,'Rekapitulasi Maret'!$BC$391:$BC$568)</f>
        <v>0</v>
      </c>
      <c r="DS45" s="152">
        <f>SUMIF('Rekapitulasi Maret'!$BA$391:$BA$568,APS!$B45,'Rekapitulasi Maret'!$BF$391:$BF$568)</f>
        <v>0</v>
      </c>
      <c r="DT45" s="154">
        <f t="shared" si="295"/>
        <v>0</v>
      </c>
      <c r="DU45" s="154">
        <f t="shared" si="296"/>
        <v>0</v>
      </c>
      <c r="DV45" s="10"/>
      <c r="DW45" s="152">
        <f>SUMIF('Rekapitulasi Maret'!$BP$391:$BP$568,APS!$B45,'Rekapitulasi Maret'!$BQ$391:$BQ$568)+SUMIF('Rekapitulasi Maret'!$BP$391:$BP$568,APS!$B45,'Rekapitulasi Maret'!$BT$391:$BT$568)</f>
        <v>0</v>
      </c>
      <c r="DX45" s="152">
        <f>SUMIF('Rekapitulasi Maret'!$BP$391:$BP$568,APS!$B45,'Rekapitulasi Maret'!$BR$391:$BR$568)</f>
        <v>0</v>
      </c>
      <c r="DY45" s="152">
        <f>SUMIF('Rekapitulasi Maret'!$BP$391:$BP$568,APS!$B45,'Rekapitulasi Maret'!$BU$391:$BU$568)</f>
        <v>0</v>
      </c>
      <c r="DZ45" s="154">
        <f t="shared" si="317"/>
        <v>0</v>
      </c>
      <c r="EA45" s="154">
        <f t="shared" si="318"/>
        <v>0</v>
      </c>
      <c r="EB45" s="10"/>
      <c r="EC45" s="152">
        <f>SUMIF('Rekapitulasi Maret'!$CE$391:$CE$568,APS!$B45,'Rekapitulasi Maret'!$CF$391:$CF$568)+SUMIF('Rekapitulasi Maret'!$CE$391:$CE$568,APS!$B45,'Rekapitulasi Maret'!$CI$391:$CI$568)</f>
        <v>0</v>
      </c>
      <c r="ED45" s="152">
        <f>SUMIF('Rekapitulasi Maret'!$CE$391:$CE$568,APS!$B45,'Rekapitulasi Maret'!$CG$391:$CG$568)</f>
        <v>0</v>
      </c>
      <c r="EE45" s="152">
        <f>SUMIF('Rekapitulasi Maret'!$CE$391:$CE$568,APS!$B45,'Rekapitulasi Maret'!$CJ$391:$CJ$568)</f>
        <v>0</v>
      </c>
      <c r="EF45" s="154">
        <f t="shared" si="194"/>
        <v>0</v>
      </c>
      <c r="EG45" s="154">
        <f t="shared" si="195"/>
        <v>0</v>
      </c>
      <c r="EH45" s="76">
        <f t="shared" si="287"/>
        <v>0</v>
      </c>
      <c r="EI45" s="76">
        <f t="shared" si="288"/>
        <v>100</v>
      </c>
      <c r="EJ45" s="76">
        <f t="shared" si="289"/>
        <v>100</v>
      </c>
      <c r="EK45" s="76">
        <f t="shared" si="290"/>
        <v>0</v>
      </c>
      <c r="EL45" s="76">
        <f t="shared" si="291"/>
        <v>100</v>
      </c>
      <c r="EM45" s="76">
        <f t="shared" si="292"/>
        <v>100</v>
      </c>
      <c r="EN45" s="154">
        <f t="shared" si="293"/>
        <v>0</v>
      </c>
      <c r="EO45" s="10"/>
      <c r="EP45" s="10"/>
      <c r="EQ45" s="152">
        <f>SUMIF('Rekapitulasi Maret'!$D$587:$D$768,APS!$B45,'Rekapitulasi Maret'!$E$587:$E$768)+SUMIF('Rekapitulasi Maret'!$D$587:$D$768,APS!$B45,'Rekapitulasi Maret'!$G$587:$G$768)</f>
        <v>0</v>
      </c>
      <c r="ER45" s="152">
        <f>SUMIF('Rekapitulasi Maret'!$D$587:$D$768,APS!$B45,'Rekapitulasi Maret'!$F$587:$F$768)+SUMIF('Rekapitulasi Maret'!$D$587:$D$768,APS!$B45,'Rekapitulasi Maret'!$H$587:$H$768)</f>
        <v>0</v>
      </c>
      <c r="ES45" s="10"/>
      <c r="ET45" s="154">
        <f t="shared" si="203"/>
        <v>0</v>
      </c>
      <c r="EU45" s="154">
        <f t="shared" si="204"/>
        <v>0</v>
      </c>
      <c r="EV45" s="10"/>
      <c r="EW45" s="152">
        <f>SUMIF('Rekapitulasi Maret'!$U$587:$U$768,APS!$B45,'Rekapitulasi Maret'!$V$587:$V$768)+SUMIF('Rekapitulasi Maret'!$U$587:$U$768,APS!$B45,'Rekapitulasi Maret'!$X$587:$X$768)</f>
        <v>0</v>
      </c>
      <c r="EX45" s="152">
        <f>SUMIF('Rekapitulasi Maret'!$U$587:$U$768,APS!$B45,'Rekapitulasi Maret'!$W$587:$W$768)+SUMIF('Rekapitulasi Maret'!$U$587:$U$768,APS!$B45,'Rekapitulasi Maret'!$Y$587:$Y$768)</f>
        <v>0</v>
      </c>
      <c r="EY45" s="10"/>
      <c r="EZ45" s="154">
        <f t="shared" si="205"/>
        <v>0</v>
      </c>
      <c r="FA45" s="154">
        <f t="shared" si="206"/>
        <v>0</v>
      </c>
      <c r="FB45" s="10"/>
      <c r="FC45" s="152">
        <f>SUMIF('Rekapitulasi Maret'!$AL$587:$AL$768,APS!$B45,'Rekapitulasi Maret'!$AM$587:$AM$768)+SUMIF('Rekapitulasi Maret'!$AL$587:$AL$768,APS!$B45,'Rekapitulasi Maret'!$AP$587:$AP$768)</f>
        <v>0</v>
      </c>
      <c r="FD45" s="152">
        <f>SUMIF('Rekapitulasi Maret'!$AL$587:$AL$768,APS!$B45,'Rekapitulasi Maret'!$AN$587:$AN$768)</f>
        <v>0</v>
      </c>
      <c r="FE45" s="10"/>
      <c r="FF45" s="154">
        <f t="shared" si="207"/>
        <v>0</v>
      </c>
      <c r="FG45" s="154">
        <f t="shared" si="208"/>
        <v>0</v>
      </c>
      <c r="FH45" s="10"/>
      <c r="FI45" s="152">
        <f>SUMIF('Rekapitulasi Maret'!$BA$587:$BA$768,APS!$B45,'Rekapitulasi Maret'!$BB$587:$BB$768)+SUMIF('Rekapitulasi Maret'!$BA$587:$BA$768,APS!$B45,'Rekapitulasi Maret'!$BE$587:$BE$768)</f>
        <v>0</v>
      </c>
      <c r="FJ45" s="152">
        <f>SUMIF('Rekapitulasi Maret'!$BA$587:$BA$768,APS!$B45,'Rekapitulasi Maret'!$BC$587:$BC$768)+SUMIF('Rekapitulasi Maret'!$BA$587:$BA$768,APS!$B45,'Rekapitulasi Maret'!$BF$587:$BF$768)</f>
        <v>0</v>
      </c>
      <c r="FK45" s="10"/>
      <c r="FL45" s="154">
        <f t="shared" si="209"/>
        <v>0</v>
      </c>
      <c r="FM45" s="154">
        <f t="shared" si="210"/>
        <v>0</v>
      </c>
      <c r="FN45" s="10"/>
      <c r="FO45" s="152">
        <f>SUMIF('Rekapitulasi Maret'!$BP$587:$BP$768,APS!$B45,'Rekapitulasi Maret'!$BQ$587:$BQ$768)+SUMIF('Rekapitulasi Maret'!$BP$587:$BP$768,APS!$B45,'Rekapitulasi Maret'!$BT$587:$BT$768)</f>
        <v>0</v>
      </c>
      <c r="FP45" s="152">
        <f>SUMIF('Rekapitulasi Maret'!$BP$587:$BP$768,APS!$B45,'Rekapitulasi Maret'!$BR$587:$BR$768)</f>
        <v>0</v>
      </c>
      <c r="FQ45" s="10"/>
      <c r="FR45" s="154">
        <f t="shared" si="211"/>
        <v>0</v>
      </c>
      <c r="FS45" s="154">
        <f t="shared" si="212"/>
        <v>0</v>
      </c>
      <c r="FT45" s="10"/>
      <c r="FU45" s="152">
        <f>SUMIF('Rekapitulasi Maret'!$CE$587:$CE$768,APS!$B45,'Rekapitulasi Maret'!$CI$587:$CI$768)</f>
        <v>0</v>
      </c>
      <c r="FV45" s="10"/>
      <c r="FW45" s="152">
        <f>SUMIF('Rekapitulasi Maret'!$CE$587:$CE$768,APS!$B45,'Rekapitulasi Maret'!$CJ$587:$CJ$768)</f>
        <v>0</v>
      </c>
      <c r="FX45" s="154">
        <f t="shared" si="140"/>
        <v>0</v>
      </c>
      <c r="FY45" s="154">
        <f t="shared" si="141"/>
        <v>0</v>
      </c>
      <c r="FZ45" s="10"/>
      <c r="GA45" s="152">
        <f>SUMIF('Rekapitulasi Maret'!$D$785:$D$963,APS!$B45,'Rekapitulasi Maret'!$E$785:$E$963)+SUMIF('Rekapitulasi Maret'!$D$785:$D$963,APS!$B45,'Rekapitulasi Maret'!$J$785:$J$963)</f>
        <v>0</v>
      </c>
      <c r="GB45" s="152">
        <f>SUMIF('Rekapitulasi Maret'!$D$785:$D$963,APS!$B45,'Rekapitulasi Maret'!$F$785:$F$963)</f>
        <v>0</v>
      </c>
      <c r="GC45" s="152">
        <f>SUMIF('Rekapitulasi Maret'!$D$785:$D$963,APS!$B45,'Rekapitulasi Maret'!$K$785:$K$963)</f>
        <v>0</v>
      </c>
      <c r="GD45" s="154">
        <f t="shared" si="213"/>
        <v>0</v>
      </c>
      <c r="GE45" s="154">
        <f t="shared" si="214"/>
        <v>0</v>
      </c>
      <c r="GF45" s="10"/>
      <c r="GG45" s="152">
        <f>SUMIF('Rekapitulasi Maret'!$U$785:$U$963,APS!$B45,'Rekapitulasi Maret'!$V$785:$V$963)+SUMIF('Rekapitulasi Maret'!$U$785:$U$963,APS!$B45,'Rekapitulasi Maret'!$AA$785:$AA$963)</f>
        <v>0</v>
      </c>
      <c r="GH45" s="152">
        <f>SUMIF('Rekapitulasi Maret'!$U$785:$U$963,APS!$B45,'Rekapitulasi Maret'!$W$785:$W$963)</f>
        <v>0</v>
      </c>
      <c r="GI45" s="152">
        <f>SUMIF('Rekapitulasi Maret'!$U$785:$U$963,APS!$B45,'Rekapitulasi Maret'!$AB$785:$AB$963)</f>
        <v>0</v>
      </c>
      <c r="GJ45" s="154">
        <f t="shared" si="215"/>
        <v>0</v>
      </c>
      <c r="GK45" s="154">
        <f t="shared" si="216"/>
        <v>0</v>
      </c>
      <c r="GL45" s="10"/>
      <c r="GM45" s="152">
        <f>SUMIF('Rekapitulasi Maret'!$AL$785:$AL$963,APS!$B45,'Rekapitulasi Maret'!$AM$785:$AM$963)+SUMIF('Rekapitulasi Maret'!$AL$785:$AL$963,APS!$B45,'Rekapitulasi Maret'!$AP$785:$AP$963)</f>
        <v>0</v>
      </c>
      <c r="GN45" s="152">
        <f>SUMIF('Rekapitulasi Maret'!$AL$785:$AL$963,APS!$B45,'Rekapitulasi Maret'!$AN$785:$AN$963)</f>
        <v>0</v>
      </c>
      <c r="GO45" s="152">
        <f>SUMIF('Rekapitulasi Maret'!$AL$785:$AL$963,APS!$B45,'Rekapitulasi Maret'!$AQ$785:$AQ$963)</f>
        <v>0</v>
      </c>
      <c r="GP45" s="154">
        <f t="shared" si="217"/>
        <v>0</v>
      </c>
      <c r="GQ45" s="154">
        <f t="shared" si="218"/>
        <v>0</v>
      </c>
      <c r="GR45" s="76">
        <f t="shared" si="219"/>
        <v>0</v>
      </c>
      <c r="GS45" s="76">
        <f t="shared" si="220"/>
        <v>0</v>
      </c>
      <c r="GT45" s="76">
        <f t="shared" si="221"/>
        <v>0</v>
      </c>
      <c r="GU45" s="76">
        <f t="shared" si="222"/>
        <v>0</v>
      </c>
      <c r="GV45" s="157">
        <f t="shared" si="223"/>
        <v>0</v>
      </c>
      <c r="GW45" s="157">
        <f t="shared" si="224"/>
        <v>0</v>
      </c>
      <c r="GX45" s="158">
        <f t="shared" si="225"/>
        <v>0</v>
      </c>
      <c r="GY45" s="157">
        <f t="shared" si="254"/>
        <v>100</v>
      </c>
      <c r="GZ45" s="157">
        <f t="shared" si="255"/>
        <v>100</v>
      </c>
      <c r="HA45" s="157">
        <f t="shared" si="256"/>
        <v>100</v>
      </c>
      <c r="HB45" s="157">
        <f t="shared" si="257"/>
        <v>0</v>
      </c>
      <c r="HC45" s="157">
        <f t="shared" si="258"/>
        <v>100</v>
      </c>
      <c r="HD45" s="157">
        <f t="shared" si="259"/>
        <v>0</v>
      </c>
      <c r="HE45" s="158">
        <f t="shared" si="232"/>
        <v>100</v>
      </c>
      <c r="HF45" s="21"/>
      <c r="HG45" s="16" t="s">
        <v>968</v>
      </c>
      <c r="HH45" s="88"/>
    </row>
    <row r="46" spans="1:216" ht="15.75">
      <c r="A46" s="16" t="s">
        <v>57</v>
      </c>
      <c r="B46" s="16" t="s">
        <v>58</v>
      </c>
      <c r="C46" s="16" t="s">
        <v>4</v>
      </c>
      <c r="D46" s="16" t="s">
        <v>600</v>
      </c>
      <c r="E46" s="16" t="s">
        <v>601</v>
      </c>
      <c r="F46" s="17">
        <v>0</v>
      </c>
      <c r="G46" s="17">
        <v>0</v>
      </c>
      <c r="H46" s="17">
        <v>0</v>
      </c>
      <c r="I46" s="18">
        <v>0</v>
      </c>
      <c r="J46" s="17">
        <v>-100</v>
      </c>
      <c r="K46" s="19">
        <f t="shared" si="130"/>
        <v>100</v>
      </c>
      <c r="L46" s="19">
        <f t="shared" si="131"/>
        <v>100</v>
      </c>
      <c r="M46" s="23">
        <v>0</v>
      </c>
      <c r="N46" s="20">
        <f t="shared" si="132"/>
        <v>100</v>
      </c>
      <c r="O46" s="20"/>
      <c r="P46" s="75">
        <f t="shared" si="260"/>
        <v>0</v>
      </c>
      <c r="Q46" s="74">
        <f t="shared" si="133"/>
        <v>100</v>
      </c>
      <c r="R46" s="22">
        <f t="shared" si="294"/>
        <v>0</v>
      </c>
      <c r="S46" s="10"/>
      <c r="T46" s="10"/>
      <c r="U46" s="152">
        <f>SUMIF('Rekapitulasi Maret'!$D$9:$D$173,APS!$B46,'Rekapitulasi Maret'!$E$9:$E$173)</f>
        <v>0</v>
      </c>
      <c r="V46" s="152">
        <f>SUMIF('Rekapitulasi Maret'!$D$9:$D$173,APS!$B46,'Rekapitulasi Maret'!$F$9:$F$173)</f>
        <v>0</v>
      </c>
      <c r="W46" s="10"/>
      <c r="X46" s="154">
        <f t="shared" si="279"/>
        <v>0</v>
      </c>
      <c r="Y46" s="154">
        <f t="shared" si="280"/>
        <v>0</v>
      </c>
      <c r="Z46" s="10"/>
      <c r="AA46" s="152">
        <f>SUMIF('Rekapitulasi Maret'!$U$9:$U$173,APS!$B46,'Rekapitulasi Maret'!$V$9:$V$173)</f>
        <v>0</v>
      </c>
      <c r="AB46" s="152">
        <f>SUMIF('Rekapitulasi Maret'!$U$9:$U$173,APS!$B46,'Rekapitulasi Maret'!$W$9:$W$173)</f>
        <v>0</v>
      </c>
      <c r="AC46" s="152"/>
      <c r="AD46" s="154">
        <f t="shared" si="150"/>
        <v>0</v>
      </c>
      <c r="AE46" s="154">
        <f t="shared" si="151"/>
        <v>0</v>
      </c>
      <c r="AF46" s="10"/>
      <c r="AG46" s="152">
        <f>SUMIF('Rekapitulasi Maret'!$AL$9:$AL$173,APS!$B46,'Rekapitulasi Maret'!$AM$9:$AM$173)</f>
        <v>0</v>
      </c>
      <c r="AH46" s="152">
        <f>SUMIF('Rekapitulasi Maret'!$AL$9:$AL$173,APS!$B46,'Rekapitulasi Maret'!$AN$9:$AN$173)</f>
        <v>0</v>
      </c>
      <c r="AI46" s="152">
        <f>SUMIF('Rekapitulasi Maret'!$AL$9:$AL$173,APS!$B46,'Rekapitulasi Maret'!$AQ$9:$AQ$173)</f>
        <v>0</v>
      </c>
      <c r="AJ46" s="154">
        <f t="shared" si="281"/>
        <v>0</v>
      </c>
      <c r="AK46" s="154">
        <f t="shared" si="282"/>
        <v>0</v>
      </c>
      <c r="AL46" s="10"/>
      <c r="AM46" s="152">
        <f>SUMIF('Rekapitulasi Maret'!$BA$9:$BA$173,APS!$B46,'Rekapitulasi Maret'!$BB$9:$BB$173)</f>
        <v>0</v>
      </c>
      <c r="AN46" s="152">
        <f>SUMIF('Rekapitulasi Maret'!$BA$9:$BA$173,APS!$B46,'Rekapitulasi Maret'!$BC$9:$BC$173)</f>
        <v>0</v>
      </c>
      <c r="AO46" s="10"/>
      <c r="AP46" s="154">
        <f t="shared" si="263"/>
        <v>0</v>
      </c>
      <c r="AQ46" s="154">
        <f t="shared" si="264"/>
        <v>0</v>
      </c>
      <c r="AR46" s="10"/>
      <c r="AS46" s="152">
        <f>SUMIF('Rekapitulasi Maret'!$BP$9:$BP$173,APS!$B46,'Rekapitulasi Maret'!$BQ$9:$BQ$173)</f>
        <v>0</v>
      </c>
      <c r="AT46" s="152">
        <f>SUMIF('Rekapitulasi Maret'!$BP$9:$BP$173,APS!$B46,'Rekapitulasi Maret'!$BR$9:$BR$173)</f>
        <v>0</v>
      </c>
      <c r="AU46" s="10"/>
      <c r="AV46" s="154">
        <f t="shared" si="156"/>
        <v>0</v>
      </c>
      <c r="AW46" s="154">
        <f t="shared" si="157"/>
        <v>0</v>
      </c>
      <c r="AX46" s="10"/>
      <c r="AY46" s="152">
        <f>SUMIF('Rekapitulasi Maret'!$CE$9:$CE$173,APS!$B46,'Rekapitulasi Maret'!$CI$9:$CI$173)</f>
        <v>0</v>
      </c>
      <c r="AZ46" s="10"/>
      <c r="BA46" s="152">
        <f>SUMIF('Rekapitulasi Maret'!$CE$9:$CE$173,APS!$B46,'Rekapitulasi Maret'!$CJ$9:$CJ$173)</f>
        <v>0</v>
      </c>
      <c r="BB46" s="154">
        <f t="shared" si="158"/>
        <v>0</v>
      </c>
      <c r="BC46" s="154">
        <f t="shared" si="159"/>
        <v>0</v>
      </c>
      <c r="BD46" s="76">
        <f t="shared" si="265"/>
        <v>0</v>
      </c>
      <c r="BE46" s="76">
        <f t="shared" si="266"/>
        <v>0</v>
      </c>
      <c r="BF46" s="76">
        <f t="shared" si="267"/>
        <v>0</v>
      </c>
      <c r="BG46" s="76">
        <f t="shared" si="268"/>
        <v>0</v>
      </c>
      <c r="BH46" s="76">
        <f t="shared" si="269"/>
        <v>0</v>
      </c>
      <c r="BI46" s="76">
        <f t="shared" si="270"/>
        <v>0</v>
      </c>
      <c r="BJ46" s="154">
        <f t="shared" si="271"/>
        <v>0</v>
      </c>
      <c r="BK46" s="10"/>
      <c r="BL46" s="10"/>
      <c r="BM46" s="152">
        <f>SUMIF('Rekapitulasi Maret'!$D$194:$D$375,APS!$B46,'Rekapitulasi Maret'!$E$194:$E$375)+SUMIF('Rekapitulasi Maret'!$D$194:$D$375,APS!$B46,'Rekapitulasi Maret'!$J$194:$J$375)</f>
        <v>0</v>
      </c>
      <c r="BN46" s="152">
        <f>SUMIF('Rekapitulasi Maret'!$D$194:$D$375,APS!$B46,'Rekapitulasi Maret'!$F$194:$F$375)</f>
        <v>0</v>
      </c>
      <c r="BO46" s="152">
        <f>SUMIF('Rekapitulasi Maret'!$D$194:$D$375,APS!$B46,'Rekapitulasi Maret'!$K$194:$K$375)</f>
        <v>0</v>
      </c>
      <c r="BP46" s="154">
        <f t="shared" si="167"/>
        <v>0</v>
      </c>
      <c r="BQ46" s="154">
        <f t="shared" si="168"/>
        <v>0</v>
      </c>
      <c r="BR46" s="10">
        <v>100</v>
      </c>
      <c r="BS46" s="152">
        <f>SUMIF('Rekapitulasi Maret'!$U$194:$U$375,APS!$B46,'Rekapitulasi Maret'!$V$194:$V$375)+SUMIF('Rekapitulasi Maret'!$U$194:$U$375,APS!$B46,'Rekapitulasi Maret'!$AA$194:$AA$375)</f>
        <v>0</v>
      </c>
      <c r="BT46" s="152">
        <f>SUMIF('Rekapitulasi Maret'!$U$194:$U$375,APS!$B46,'Rekapitulasi Maret'!$W$194:$W$375)</f>
        <v>0</v>
      </c>
      <c r="BU46" s="152">
        <f>SUMIF('Rekapitulasi Maret'!$U$194:$U$375,APS!$B46,'Rekapitulasi Maret'!$AB$194:$AB$375)</f>
        <v>0</v>
      </c>
      <c r="BV46" s="154">
        <f t="shared" si="169"/>
        <v>0</v>
      </c>
      <c r="BW46" s="154">
        <f t="shared" si="170"/>
        <v>0</v>
      </c>
      <c r="BX46" s="10"/>
      <c r="BY46" s="152">
        <f>SUMIF('Rekapitulasi Maret'!$AL$194:$AL$375,APS!$B46,'Rekapitulasi Maret'!$AM$194:$AM$375)+SUMIF('Rekapitulasi Maret'!$AL$194:$AL$375,APS!$B46,'Rekapitulasi Maret'!$AP$194:$AP$375)</f>
        <v>0</v>
      </c>
      <c r="BZ46" s="152">
        <f>SUMIF('Rekapitulasi Maret'!$AL$194:$AL$375,APS!$B46,'Rekapitulasi Maret'!$AN$194:$AN$375)</f>
        <v>0</v>
      </c>
      <c r="CA46" s="152">
        <f>SUMIF('Rekapitulasi Maret'!$AL$194:$AL$375,APS!$B46,'Rekapitulasi Maret'!$AQ$194:$AQ$375)</f>
        <v>0</v>
      </c>
      <c r="CB46" s="154">
        <f t="shared" si="261"/>
        <v>0</v>
      </c>
      <c r="CC46" s="154">
        <f t="shared" si="262"/>
        <v>0</v>
      </c>
      <c r="CD46" s="10"/>
      <c r="CE46" s="152">
        <f>SUMIF('Rekapitulasi Maret'!$BA$194:$BA$375,APS!$B46,'Rekapitulasi Maret'!$BB$194:$BB$375)+SUMIF('Rekapitulasi Maret'!$BA$194:$BA$375,APS!$B46,'Rekapitulasi Maret'!$BE$194:$BE$375)</f>
        <v>0</v>
      </c>
      <c r="CF46" s="152">
        <f>SUMIF('Rekapitulasi Maret'!$BA$194:$BA$375,APS!$B46,'Rekapitulasi Maret'!$BC$194:$BC$375)</f>
        <v>0</v>
      </c>
      <c r="CG46" s="10"/>
      <c r="CH46" s="154">
        <f t="shared" si="173"/>
        <v>0</v>
      </c>
      <c r="CI46" s="154">
        <f t="shared" si="174"/>
        <v>0</v>
      </c>
      <c r="CJ46" s="10"/>
      <c r="CK46" s="152">
        <f>SUMIF('Rekapitulasi Maret'!$BP$194:$BP$375,APS!$B46,'Rekapitulasi Maret'!$BQ$194:$BQ$375)+SUMIF('Rekapitulasi Maret'!$BP$194:$BP$375,APS!$B46,'Rekapitulasi Maret'!$BT$194:$BT$375)</f>
        <v>0</v>
      </c>
      <c r="CL46" s="152">
        <f>SUMIF('Rekapitulasi Maret'!$BP$194:$BP$375,APS!$B46,'Rekapitulasi Maret'!$BR$194:$BR$375)</f>
        <v>0</v>
      </c>
      <c r="CM46" s="152">
        <f>SUMIF('Rekapitulasi Maret'!$BP$194:$BP$375,APS!$B46,'Rekapitulasi Maret'!$BU$194:$BU$375)</f>
        <v>0</v>
      </c>
      <c r="CN46" s="154">
        <f t="shared" si="175"/>
        <v>0</v>
      </c>
      <c r="CO46" s="154">
        <f t="shared" si="176"/>
        <v>0</v>
      </c>
      <c r="CP46" s="76">
        <f t="shared" si="272"/>
        <v>100</v>
      </c>
      <c r="CQ46" s="76">
        <f t="shared" si="273"/>
        <v>0</v>
      </c>
      <c r="CR46" s="76">
        <f t="shared" si="274"/>
        <v>0</v>
      </c>
      <c r="CS46" s="76">
        <f t="shared" si="275"/>
        <v>0</v>
      </c>
      <c r="CT46" s="76">
        <f t="shared" si="276"/>
        <v>0</v>
      </c>
      <c r="CU46" s="76">
        <f t="shared" si="277"/>
        <v>-100</v>
      </c>
      <c r="CV46" s="154">
        <f t="shared" si="278"/>
        <v>0</v>
      </c>
      <c r="CW46" s="10"/>
      <c r="CX46" s="10"/>
      <c r="CY46" s="152">
        <f>SUMIF('Rekapitulasi Maret'!$D$391:$D$568,APS!$B46,'Rekapitulasi Maret'!$E$391:$E$568)+SUMIF('Rekapitulasi Maret'!$D$391:$D$568,APS!$B46,'Rekapitulasi Maret'!$J$391:$J$568)</f>
        <v>0</v>
      </c>
      <c r="CZ46" s="152">
        <f>SUMIF('Rekapitulasi Maret'!$D$391:$D$568,APS!$B46,'Rekapitulasi Maret'!$F$391:$F$568)</f>
        <v>0</v>
      </c>
      <c r="DA46" s="152">
        <f>SUMIF('Rekapitulasi Maret'!$D$391:$D$568,APS!$B46,'Rekapitulasi Maret'!$K$391:$K$568)</f>
        <v>0</v>
      </c>
      <c r="DB46" s="154">
        <f t="shared" si="184"/>
        <v>0</v>
      </c>
      <c r="DC46" s="154">
        <f t="shared" si="185"/>
        <v>0</v>
      </c>
      <c r="DD46" s="10"/>
      <c r="DE46" s="152">
        <f>SUMIF('Rekapitulasi Maret'!$U$391:$U$568,APS!$B46,'Rekapitulasi Maret'!$V$391:$V$568)+SUMIF('Rekapitulasi Maret'!$U$391:$U$568,APS!$B46,'Rekapitulasi Maret'!$AA$391:$AA$568)</f>
        <v>0</v>
      </c>
      <c r="DF46" s="152">
        <f>SUMIF('Rekapitulasi Maret'!$U$391:$U$568,APS!$B46,'Rekapitulasi Maret'!$W$391:$W$568)</f>
        <v>0</v>
      </c>
      <c r="DG46" s="152">
        <f>SUMIF('Rekapitulasi Maret'!$U$391:$U$568,APS!$B46,'Rekapitulasi Maret'!$AB$391:$AB$568)</f>
        <v>0</v>
      </c>
      <c r="DH46" s="154">
        <f t="shared" si="285"/>
        <v>0</v>
      </c>
      <c r="DI46" s="154">
        <f t="shared" si="286"/>
        <v>0</v>
      </c>
      <c r="DJ46" s="10"/>
      <c r="DK46" s="152">
        <f>SUMIF('Rekapitulasi Maret'!$AL$391:$AL$568,APS!$B46,'Rekapitulasi Maret'!$AM$391:$AM$568)+SUMIF('Rekapitulasi Maret'!$AL$391:$AL$568,APS!$B46,'Rekapitulasi Maret'!$AP$391:$AP$568)</f>
        <v>100</v>
      </c>
      <c r="DL46" s="152">
        <f>SUMIF('Rekapitulasi Maret'!$AL$391:$AL$568,APS!$B46,'Rekapitulasi Maret'!$AN$391:$AN$568)</f>
        <v>74</v>
      </c>
      <c r="DM46" s="152">
        <f>SUMIF('Rekapitulasi Maret'!$AL$391:$AL$568,APS!$B46,'Rekapitulasi Maret'!$AQ$391:$AQ$568)</f>
        <v>0</v>
      </c>
      <c r="DN46" s="154">
        <f t="shared" si="188"/>
        <v>0</v>
      </c>
      <c r="DO46" s="154">
        <f t="shared" si="189"/>
        <v>74</v>
      </c>
      <c r="DP46" s="10"/>
      <c r="DQ46" s="152">
        <f>SUMIF('Rekapitulasi Maret'!$BA$391:$BA$568,APS!$B46,'Rekapitulasi Maret'!$BB$391:$BB$568)+SUMIF('Rekapitulasi Maret'!$BA$391:$BA$568,APS!$B46,'Rekapitulasi Maret'!$BE$391:$BE$568)</f>
        <v>0</v>
      </c>
      <c r="DR46" s="152">
        <f>SUMIF('Rekapitulasi Maret'!$BA$391:$BA$568,APS!$B46,'Rekapitulasi Maret'!$BC$391:$BC$568)</f>
        <v>26</v>
      </c>
      <c r="DS46" s="152">
        <f>SUMIF('Rekapitulasi Maret'!$BA$391:$BA$568,APS!$B46,'Rekapitulasi Maret'!$BF$391:$BF$568)</f>
        <v>0</v>
      </c>
      <c r="DT46" s="154">
        <f t="shared" si="295"/>
        <v>0</v>
      </c>
      <c r="DU46" s="154">
        <f t="shared" si="296"/>
        <v>0</v>
      </c>
      <c r="DV46" s="10"/>
      <c r="DW46" s="152">
        <f>SUMIF('Rekapitulasi Maret'!$BP$391:$BP$568,APS!$B46,'Rekapitulasi Maret'!$BQ$391:$BQ$568)+SUMIF('Rekapitulasi Maret'!$BP$391:$BP$568,APS!$B46,'Rekapitulasi Maret'!$BT$391:$BT$568)</f>
        <v>0</v>
      </c>
      <c r="DX46" s="152">
        <f>SUMIF('Rekapitulasi Maret'!$BP$391:$BP$568,APS!$B46,'Rekapitulasi Maret'!$BR$391:$BR$568)</f>
        <v>0</v>
      </c>
      <c r="DY46" s="152">
        <f>SUMIF('Rekapitulasi Maret'!$BP$391:$BP$568,APS!$B46,'Rekapitulasi Maret'!$BU$391:$BU$568)</f>
        <v>0</v>
      </c>
      <c r="DZ46" s="154">
        <f t="shared" si="317"/>
        <v>0</v>
      </c>
      <c r="EA46" s="154">
        <f t="shared" si="318"/>
        <v>0</v>
      </c>
      <c r="EB46" s="10"/>
      <c r="EC46" s="152">
        <f>SUMIF('Rekapitulasi Maret'!$CE$391:$CE$568,APS!$B46,'Rekapitulasi Maret'!$CF$391:$CF$568)+SUMIF('Rekapitulasi Maret'!$CE$391:$CE$568,APS!$B46,'Rekapitulasi Maret'!$CI$391:$CI$568)</f>
        <v>0</v>
      </c>
      <c r="ED46" s="152">
        <f>SUMIF('Rekapitulasi Maret'!$CE$391:$CE$568,APS!$B46,'Rekapitulasi Maret'!$CG$391:$CG$568)</f>
        <v>0</v>
      </c>
      <c r="EE46" s="152">
        <f>SUMIF('Rekapitulasi Maret'!$CE$391:$CE$568,APS!$B46,'Rekapitulasi Maret'!$CJ$391:$CJ$568)</f>
        <v>0</v>
      </c>
      <c r="EF46" s="154">
        <f t="shared" si="194"/>
        <v>0</v>
      </c>
      <c r="EG46" s="154">
        <f t="shared" si="195"/>
        <v>0</v>
      </c>
      <c r="EH46" s="76">
        <f t="shared" si="287"/>
        <v>0</v>
      </c>
      <c r="EI46" s="76">
        <f t="shared" si="288"/>
        <v>100</v>
      </c>
      <c r="EJ46" s="76">
        <f t="shared" si="289"/>
        <v>100</v>
      </c>
      <c r="EK46" s="76">
        <f t="shared" si="290"/>
        <v>0</v>
      </c>
      <c r="EL46" s="76">
        <f t="shared" si="291"/>
        <v>100</v>
      </c>
      <c r="EM46" s="76">
        <f t="shared" si="292"/>
        <v>100</v>
      </c>
      <c r="EN46" s="154">
        <f t="shared" si="293"/>
        <v>0</v>
      </c>
      <c r="EO46" s="10"/>
      <c r="EP46" s="10"/>
      <c r="EQ46" s="152">
        <f>SUMIF('Rekapitulasi Maret'!$D$587:$D$768,APS!$B46,'Rekapitulasi Maret'!$E$587:$E$768)+SUMIF('Rekapitulasi Maret'!$D$587:$D$768,APS!$B46,'Rekapitulasi Maret'!$G$587:$G$768)</f>
        <v>0</v>
      </c>
      <c r="ER46" s="152">
        <f>SUMIF('Rekapitulasi Maret'!$D$587:$D$768,APS!$B46,'Rekapitulasi Maret'!$F$587:$F$768)+SUMIF('Rekapitulasi Maret'!$D$587:$D$768,APS!$B46,'Rekapitulasi Maret'!$H$587:$H$768)</f>
        <v>0</v>
      </c>
      <c r="ES46" s="10"/>
      <c r="ET46" s="154">
        <f t="shared" si="203"/>
        <v>0</v>
      </c>
      <c r="EU46" s="154">
        <f t="shared" si="204"/>
        <v>0</v>
      </c>
      <c r="EV46" s="10"/>
      <c r="EW46" s="152">
        <f>SUMIF('Rekapitulasi Maret'!$U$587:$U$768,APS!$B46,'Rekapitulasi Maret'!$V$587:$V$768)+SUMIF('Rekapitulasi Maret'!$U$587:$U$768,APS!$B46,'Rekapitulasi Maret'!$X$587:$X$768)</f>
        <v>0</v>
      </c>
      <c r="EX46" s="152">
        <f>SUMIF('Rekapitulasi Maret'!$U$587:$U$768,APS!$B46,'Rekapitulasi Maret'!$W$587:$W$768)+SUMIF('Rekapitulasi Maret'!$U$587:$U$768,APS!$B46,'Rekapitulasi Maret'!$Y$587:$Y$768)</f>
        <v>0</v>
      </c>
      <c r="EY46" s="10"/>
      <c r="EZ46" s="154">
        <f t="shared" si="205"/>
        <v>0</v>
      </c>
      <c r="FA46" s="154">
        <f t="shared" si="206"/>
        <v>0</v>
      </c>
      <c r="FB46" s="10"/>
      <c r="FC46" s="152">
        <f>SUMIF('Rekapitulasi Maret'!$AL$587:$AL$768,APS!$B46,'Rekapitulasi Maret'!$AM$587:$AM$768)+SUMIF('Rekapitulasi Maret'!$AL$587:$AL$768,APS!$B46,'Rekapitulasi Maret'!$AP$587:$AP$768)</f>
        <v>0</v>
      </c>
      <c r="FD46" s="152">
        <f>SUMIF('Rekapitulasi Maret'!$AL$587:$AL$768,APS!$B46,'Rekapitulasi Maret'!$AN$587:$AN$768)</f>
        <v>0</v>
      </c>
      <c r="FE46" s="10"/>
      <c r="FF46" s="154">
        <f t="shared" si="207"/>
        <v>0</v>
      </c>
      <c r="FG46" s="154">
        <f t="shared" si="208"/>
        <v>0</v>
      </c>
      <c r="FH46" s="10"/>
      <c r="FI46" s="152">
        <f>SUMIF('Rekapitulasi Maret'!$BA$587:$BA$768,APS!$B46,'Rekapitulasi Maret'!$BB$587:$BB$768)+SUMIF('Rekapitulasi Maret'!$BA$587:$BA$768,APS!$B46,'Rekapitulasi Maret'!$BE$587:$BE$768)</f>
        <v>0</v>
      </c>
      <c r="FJ46" s="152">
        <f>SUMIF('Rekapitulasi Maret'!$BA$587:$BA$768,APS!$B46,'Rekapitulasi Maret'!$BC$587:$BC$768)+SUMIF('Rekapitulasi Maret'!$BA$587:$BA$768,APS!$B46,'Rekapitulasi Maret'!$BF$587:$BF$768)</f>
        <v>0</v>
      </c>
      <c r="FK46" s="10"/>
      <c r="FL46" s="154">
        <f t="shared" si="209"/>
        <v>0</v>
      </c>
      <c r="FM46" s="154">
        <f t="shared" si="210"/>
        <v>0</v>
      </c>
      <c r="FN46" s="10"/>
      <c r="FO46" s="152">
        <f>SUMIF('Rekapitulasi Maret'!$BP$587:$BP$768,APS!$B46,'Rekapitulasi Maret'!$BQ$587:$BQ$768)+SUMIF('Rekapitulasi Maret'!$BP$587:$BP$768,APS!$B46,'Rekapitulasi Maret'!$BT$587:$BT$768)</f>
        <v>0</v>
      </c>
      <c r="FP46" s="152">
        <f>SUMIF('Rekapitulasi Maret'!$BP$587:$BP$768,APS!$B46,'Rekapitulasi Maret'!$BR$587:$BR$768)</f>
        <v>0</v>
      </c>
      <c r="FQ46" s="10"/>
      <c r="FR46" s="154">
        <f t="shared" si="211"/>
        <v>0</v>
      </c>
      <c r="FS46" s="154">
        <f t="shared" si="212"/>
        <v>0</v>
      </c>
      <c r="FT46" s="10"/>
      <c r="FU46" s="152">
        <f>SUMIF('Rekapitulasi Maret'!$CE$587:$CE$768,APS!$B46,'Rekapitulasi Maret'!$CI$587:$CI$768)</f>
        <v>0</v>
      </c>
      <c r="FV46" s="10"/>
      <c r="FW46" s="152">
        <f>SUMIF('Rekapitulasi Maret'!$CE$587:$CE$768,APS!$B46,'Rekapitulasi Maret'!$CJ$587:$CJ$768)</f>
        <v>0</v>
      </c>
      <c r="FX46" s="154">
        <f t="shared" si="140"/>
        <v>0</v>
      </c>
      <c r="FY46" s="154">
        <f t="shared" si="141"/>
        <v>0</v>
      </c>
      <c r="FZ46" s="10"/>
      <c r="GA46" s="152">
        <f>SUMIF('Rekapitulasi Maret'!$D$785:$D$963,APS!$B46,'Rekapitulasi Maret'!$E$785:$E$963)+SUMIF('Rekapitulasi Maret'!$D$785:$D$963,APS!$B46,'Rekapitulasi Maret'!$J$785:$J$963)</f>
        <v>0</v>
      </c>
      <c r="GB46" s="152">
        <f>SUMIF('Rekapitulasi Maret'!$D$785:$D$963,APS!$B46,'Rekapitulasi Maret'!$F$785:$F$963)</f>
        <v>0</v>
      </c>
      <c r="GC46" s="152">
        <f>SUMIF('Rekapitulasi Maret'!$D$785:$D$963,APS!$B46,'Rekapitulasi Maret'!$K$785:$K$963)</f>
        <v>0</v>
      </c>
      <c r="GD46" s="154">
        <f t="shared" si="213"/>
        <v>0</v>
      </c>
      <c r="GE46" s="154">
        <f t="shared" si="214"/>
        <v>0</v>
      </c>
      <c r="GF46" s="10"/>
      <c r="GG46" s="152">
        <f>SUMIF('Rekapitulasi Maret'!$U$785:$U$963,APS!$B46,'Rekapitulasi Maret'!$V$785:$V$963)+SUMIF('Rekapitulasi Maret'!$U$785:$U$963,APS!$B46,'Rekapitulasi Maret'!$AA$785:$AA$963)</f>
        <v>0</v>
      </c>
      <c r="GH46" s="152">
        <f>SUMIF('Rekapitulasi Maret'!$U$785:$U$963,APS!$B46,'Rekapitulasi Maret'!$W$785:$W$963)</f>
        <v>0</v>
      </c>
      <c r="GI46" s="152">
        <f>SUMIF('Rekapitulasi Maret'!$U$785:$U$963,APS!$B46,'Rekapitulasi Maret'!$AB$785:$AB$963)</f>
        <v>0</v>
      </c>
      <c r="GJ46" s="154">
        <f t="shared" si="215"/>
        <v>0</v>
      </c>
      <c r="GK46" s="154">
        <f t="shared" si="216"/>
        <v>0</v>
      </c>
      <c r="GL46" s="10"/>
      <c r="GM46" s="152">
        <f>SUMIF('Rekapitulasi Maret'!$AL$785:$AL$963,APS!$B46,'Rekapitulasi Maret'!$AM$785:$AM$963)+SUMIF('Rekapitulasi Maret'!$AL$785:$AL$963,APS!$B46,'Rekapitulasi Maret'!$AP$785:$AP$963)</f>
        <v>0</v>
      </c>
      <c r="GN46" s="152">
        <f>SUMIF('Rekapitulasi Maret'!$AL$785:$AL$963,APS!$B46,'Rekapitulasi Maret'!$AN$785:$AN$963)</f>
        <v>0</v>
      </c>
      <c r="GO46" s="152">
        <f>SUMIF('Rekapitulasi Maret'!$AL$785:$AL$963,APS!$B46,'Rekapitulasi Maret'!$AQ$785:$AQ$963)</f>
        <v>0</v>
      </c>
      <c r="GP46" s="154">
        <f t="shared" si="217"/>
        <v>0</v>
      </c>
      <c r="GQ46" s="154">
        <f t="shared" si="218"/>
        <v>0</v>
      </c>
      <c r="GR46" s="76">
        <f t="shared" si="219"/>
        <v>0</v>
      </c>
      <c r="GS46" s="76">
        <f t="shared" si="220"/>
        <v>0</v>
      </c>
      <c r="GT46" s="76">
        <f t="shared" si="221"/>
        <v>0</v>
      </c>
      <c r="GU46" s="76">
        <f t="shared" si="222"/>
        <v>0</v>
      </c>
      <c r="GV46" s="157">
        <f t="shared" si="223"/>
        <v>0</v>
      </c>
      <c r="GW46" s="157">
        <f t="shared" si="224"/>
        <v>0</v>
      </c>
      <c r="GX46" s="158">
        <f t="shared" si="225"/>
        <v>0</v>
      </c>
      <c r="GY46" s="157">
        <f t="shared" si="254"/>
        <v>100</v>
      </c>
      <c r="GZ46" s="157">
        <f t="shared" si="255"/>
        <v>100</v>
      </c>
      <c r="HA46" s="157">
        <f t="shared" si="256"/>
        <v>100</v>
      </c>
      <c r="HB46" s="157">
        <f t="shared" si="257"/>
        <v>0</v>
      </c>
      <c r="HC46" s="157">
        <f t="shared" si="258"/>
        <v>100</v>
      </c>
      <c r="HD46" s="157">
        <f t="shared" si="259"/>
        <v>0</v>
      </c>
      <c r="HE46" s="158">
        <f t="shared" si="232"/>
        <v>100</v>
      </c>
      <c r="HF46" s="21"/>
      <c r="HG46" s="16" t="s">
        <v>969</v>
      </c>
      <c r="HH46" s="88"/>
    </row>
    <row r="47" spans="1:216" ht="15.75">
      <c r="A47" s="34" t="s">
        <v>517</v>
      </c>
      <c r="B47" s="16" t="s">
        <v>414</v>
      </c>
      <c r="C47" s="16" t="s">
        <v>4</v>
      </c>
      <c r="D47" s="16" t="s">
        <v>600</v>
      </c>
      <c r="E47" s="16" t="s">
        <v>608</v>
      </c>
      <c r="F47" s="31">
        <v>100</v>
      </c>
      <c r="G47" s="17"/>
      <c r="H47" s="17"/>
      <c r="I47" s="18">
        <v>0</v>
      </c>
      <c r="J47" s="17">
        <v>0</v>
      </c>
      <c r="K47" s="19">
        <f t="shared" si="130"/>
        <v>100</v>
      </c>
      <c r="L47" s="19">
        <f t="shared" si="131"/>
        <v>100</v>
      </c>
      <c r="M47" s="23">
        <v>100</v>
      </c>
      <c r="N47" s="20">
        <f t="shared" si="132"/>
        <v>100</v>
      </c>
      <c r="O47" s="20"/>
      <c r="P47" s="75">
        <f t="shared" si="260"/>
        <v>0</v>
      </c>
      <c r="Q47" s="74">
        <f t="shared" si="133"/>
        <v>100</v>
      </c>
      <c r="R47" s="22">
        <f t="shared" si="294"/>
        <v>100</v>
      </c>
      <c r="S47" s="10">
        <v>100</v>
      </c>
      <c r="T47" s="10">
        <v>100</v>
      </c>
      <c r="U47" s="152">
        <f>SUMIF('Rekapitulasi Maret'!$D$9:$D$173,APS!$B47,'Rekapitulasi Maret'!$E$9:$E$173)</f>
        <v>0</v>
      </c>
      <c r="V47" s="152">
        <f>SUMIF('Rekapitulasi Maret'!$D$9:$D$173,APS!$B47,'Rekapitulasi Maret'!$F$9:$F$173)</f>
        <v>0</v>
      </c>
      <c r="W47" s="10"/>
      <c r="X47" s="154">
        <f t="shared" si="279"/>
        <v>0</v>
      </c>
      <c r="Y47" s="154">
        <f t="shared" si="280"/>
        <v>0</v>
      </c>
      <c r="Z47" s="10"/>
      <c r="AA47" s="152">
        <f>SUMIF('Rekapitulasi Maret'!$U$9:$U$173,APS!$B47,'Rekapitulasi Maret'!$V$9:$V$173)</f>
        <v>0</v>
      </c>
      <c r="AB47" s="152">
        <f>SUMIF('Rekapitulasi Maret'!$U$9:$U$173,APS!$B47,'Rekapitulasi Maret'!$W$9:$W$173)</f>
        <v>0</v>
      </c>
      <c r="AC47" s="152"/>
      <c r="AD47" s="154">
        <f t="shared" si="150"/>
        <v>0</v>
      </c>
      <c r="AE47" s="154">
        <f t="shared" si="151"/>
        <v>0</v>
      </c>
      <c r="AF47" s="10"/>
      <c r="AG47" s="152">
        <f>SUMIF('Rekapitulasi Maret'!$AL$9:$AL$173,APS!$B47,'Rekapitulasi Maret'!$AM$9:$AM$173)</f>
        <v>0</v>
      </c>
      <c r="AH47" s="152">
        <f>SUMIF('Rekapitulasi Maret'!$AL$9:$AL$173,APS!$B47,'Rekapitulasi Maret'!$AN$9:$AN$173)</f>
        <v>0</v>
      </c>
      <c r="AI47" s="152">
        <f>SUMIF('Rekapitulasi Maret'!$AL$9:$AL$173,APS!$B47,'Rekapitulasi Maret'!$AQ$9:$AQ$173)</f>
        <v>0</v>
      </c>
      <c r="AJ47" s="154">
        <f t="shared" si="281"/>
        <v>0</v>
      </c>
      <c r="AK47" s="154">
        <f t="shared" si="282"/>
        <v>0</v>
      </c>
      <c r="AL47" s="10"/>
      <c r="AM47" s="152">
        <f>SUMIF('Rekapitulasi Maret'!$BA$9:$BA$173,APS!$B47,'Rekapitulasi Maret'!$BB$9:$BB$173)</f>
        <v>0</v>
      </c>
      <c r="AN47" s="152">
        <f>SUMIF('Rekapitulasi Maret'!$BA$9:$BA$173,APS!$B47,'Rekapitulasi Maret'!$BC$9:$BC$173)</f>
        <v>0</v>
      </c>
      <c r="AO47" s="10"/>
      <c r="AP47" s="154">
        <f t="shared" si="263"/>
        <v>0</v>
      </c>
      <c r="AQ47" s="154">
        <f t="shared" si="264"/>
        <v>0</v>
      </c>
      <c r="AR47" s="10"/>
      <c r="AS47" s="152">
        <f>SUMIF('Rekapitulasi Maret'!$BP$9:$BP$173,APS!$B47,'Rekapitulasi Maret'!$BQ$9:$BQ$173)</f>
        <v>0</v>
      </c>
      <c r="AT47" s="152">
        <f>SUMIF('Rekapitulasi Maret'!$BP$9:$BP$173,APS!$B47,'Rekapitulasi Maret'!$BR$9:$BR$173)</f>
        <v>0</v>
      </c>
      <c r="AU47" s="10"/>
      <c r="AV47" s="154">
        <f t="shared" si="156"/>
        <v>0</v>
      </c>
      <c r="AW47" s="154">
        <f t="shared" si="157"/>
        <v>0</v>
      </c>
      <c r="AX47" s="10"/>
      <c r="AY47" s="152">
        <f>SUMIF('Rekapitulasi Maret'!$CE$9:$CE$173,APS!$B47,'Rekapitulasi Maret'!$CI$9:$CI$173)</f>
        <v>0</v>
      </c>
      <c r="AZ47" s="10"/>
      <c r="BA47" s="152">
        <f>SUMIF('Rekapitulasi Maret'!$CE$9:$CE$173,APS!$B47,'Rekapitulasi Maret'!$CJ$9:$CJ$173)</f>
        <v>0</v>
      </c>
      <c r="BB47" s="154">
        <f t="shared" si="158"/>
        <v>0</v>
      </c>
      <c r="BC47" s="154">
        <f t="shared" si="159"/>
        <v>0</v>
      </c>
      <c r="BD47" s="76">
        <f t="shared" si="265"/>
        <v>100</v>
      </c>
      <c r="BE47" s="76">
        <f t="shared" si="266"/>
        <v>0</v>
      </c>
      <c r="BF47" s="76">
        <f t="shared" si="267"/>
        <v>0</v>
      </c>
      <c r="BG47" s="76">
        <f t="shared" si="268"/>
        <v>0</v>
      </c>
      <c r="BH47" s="76">
        <f t="shared" si="269"/>
        <v>0</v>
      </c>
      <c r="BI47" s="76">
        <f t="shared" si="270"/>
        <v>-100</v>
      </c>
      <c r="BJ47" s="154">
        <f t="shared" si="271"/>
        <v>0</v>
      </c>
      <c r="BK47" s="10"/>
      <c r="BL47" s="10"/>
      <c r="BM47" s="152">
        <f>SUMIF('Rekapitulasi Maret'!$D$194:$D$375,APS!$B47,'Rekapitulasi Maret'!$E$194:$E$375)+SUMIF('Rekapitulasi Maret'!$D$194:$D$375,APS!$B47,'Rekapitulasi Maret'!$J$194:$J$375)</f>
        <v>0</v>
      </c>
      <c r="BN47" s="152">
        <f>SUMIF('Rekapitulasi Maret'!$D$194:$D$375,APS!$B47,'Rekapitulasi Maret'!$F$194:$F$375)</f>
        <v>0</v>
      </c>
      <c r="BO47" s="152">
        <f>SUMIF('Rekapitulasi Maret'!$D$194:$D$375,APS!$B47,'Rekapitulasi Maret'!$K$194:$K$375)</f>
        <v>0</v>
      </c>
      <c r="BP47" s="154">
        <f t="shared" si="167"/>
        <v>0</v>
      </c>
      <c r="BQ47" s="154">
        <f t="shared" si="168"/>
        <v>0</v>
      </c>
      <c r="BR47" s="10"/>
      <c r="BS47" s="152">
        <f>SUMIF('Rekapitulasi Maret'!$U$194:$U$375,APS!$B47,'Rekapitulasi Maret'!$V$194:$V$375)+SUMIF('Rekapitulasi Maret'!$U$194:$U$375,APS!$B47,'Rekapitulasi Maret'!$AA$194:$AA$375)</f>
        <v>0</v>
      </c>
      <c r="BT47" s="152">
        <f>SUMIF('Rekapitulasi Maret'!$U$194:$U$375,APS!$B47,'Rekapitulasi Maret'!$W$194:$W$375)</f>
        <v>0</v>
      </c>
      <c r="BU47" s="152">
        <f>SUMIF('Rekapitulasi Maret'!$U$194:$U$375,APS!$B47,'Rekapitulasi Maret'!$AB$194:$AB$375)</f>
        <v>0</v>
      </c>
      <c r="BV47" s="154">
        <f t="shared" si="169"/>
        <v>0</v>
      </c>
      <c r="BW47" s="154">
        <f t="shared" si="170"/>
        <v>0</v>
      </c>
      <c r="BX47" s="10"/>
      <c r="BY47" s="152">
        <f>SUMIF('Rekapitulasi Maret'!$AL$194:$AL$375,APS!$B47,'Rekapitulasi Maret'!$AM$194:$AM$375)+SUMIF('Rekapitulasi Maret'!$AL$194:$AL$375,APS!$B47,'Rekapitulasi Maret'!$AP$194:$AP$375)</f>
        <v>0</v>
      </c>
      <c r="BZ47" s="152">
        <f>SUMIF('Rekapitulasi Maret'!$AL$194:$AL$375,APS!$B47,'Rekapitulasi Maret'!$AN$194:$AN$375)</f>
        <v>0</v>
      </c>
      <c r="CA47" s="152">
        <f>SUMIF('Rekapitulasi Maret'!$AL$194:$AL$375,APS!$B47,'Rekapitulasi Maret'!$AQ$194:$AQ$375)</f>
        <v>0</v>
      </c>
      <c r="CB47" s="154">
        <f t="shared" si="261"/>
        <v>0</v>
      </c>
      <c r="CC47" s="154">
        <f t="shared" si="262"/>
        <v>0</v>
      </c>
      <c r="CD47" s="10"/>
      <c r="CE47" s="152">
        <f>SUMIF('Rekapitulasi Maret'!$BA$194:$BA$375,APS!$B47,'Rekapitulasi Maret'!$BB$194:$BB$375)+SUMIF('Rekapitulasi Maret'!$BA$194:$BA$375,APS!$B47,'Rekapitulasi Maret'!$BE$194:$BE$375)</f>
        <v>0</v>
      </c>
      <c r="CF47" s="152">
        <f>SUMIF('Rekapitulasi Maret'!$BA$194:$BA$375,APS!$B47,'Rekapitulasi Maret'!$BC$194:$BC$375)</f>
        <v>0</v>
      </c>
      <c r="CG47" s="10"/>
      <c r="CH47" s="154">
        <f t="shared" si="173"/>
        <v>0</v>
      </c>
      <c r="CI47" s="154">
        <f t="shared" si="174"/>
        <v>0</v>
      </c>
      <c r="CJ47" s="10"/>
      <c r="CK47" s="152">
        <f>SUMIF('Rekapitulasi Maret'!$BP$194:$BP$375,APS!$B47,'Rekapitulasi Maret'!$BQ$194:$BQ$375)+SUMIF('Rekapitulasi Maret'!$BP$194:$BP$375,APS!$B47,'Rekapitulasi Maret'!$BT$194:$BT$375)</f>
        <v>0</v>
      </c>
      <c r="CL47" s="152">
        <f>SUMIF('Rekapitulasi Maret'!$BP$194:$BP$375,APS!$B47,'Rekapitulasi Maret'!$BR$194:$BR$375)</f>
        <v>0</v>
      </c>
      <c r="CM47" s="152">
        <f>SUMIF('Rekapitulasi Maret'!$BP$194:$BP$375,APS!$B47,'Rekapitulasi Maret'!$BU$194:$BU$375)</f>
        <v>0</v>
      </c>
      <c r="CN47" s="154">
        <f t="shared" si="175"/>
        <v>0</v>
      </c>
      <c r="CO47" s="154">
        <f t="shared" si="176"/>
        <v>0</v>
      </c>
      <c r="CP47" s="76">
        <f t="shared" si="272"/>
        <v>0</v>
      </c>
      <c r="CQ47" s="76">
        <f t="shared" si="273"/>
        <v>0</v>
      </c>
      <c r="CR47" s="76">
        <f t="shared" si="274"/>
        <v>0</v>
      </c>
      <c r="CS47" s="76">
        <f t="shared" si="275"/>
        <v>0</v>
      </c>
      <c r="CT47" s="76">
        <f t="shared" si="276"/>
        <v>0</v>
      </c>
      <c r="CU47" s="76">
        <f t="shared" si="277"/>
        <v>0</v>
      </c>
      <c r="CV47" s="154">
        <f t="shared" si="278"/>
        <v>0</v>
      </c>
      <c r="CW47" s="10"/>
      <c r="CX47" s="10"/>
      <c r="CY47" s="152">
        <f>SUMIF('Rekapitulasi Maret'!$D$391:$D$568,APS!$B47,'Rekapitulasi Maret'!$E$391:$E$568)+SUMIF('Rekapitulasi Maret'!$D$391:$D$568,APS!$B47,'Rekapitulasi Maret'!$J$391:$J$568)</f>
        <v>0</v>
      </c>
      <c r="CZ47" s="152">
        <f>SUMIF('Rekapitulasi Maret'!$D$391:$D$568,APS!$B47,'Rekapitulasi Maret'!$F$391:$F$568)</f>
        <v>0</v>
      </c>
      <c r="DA47" s="152">
        <f>SUMIF('Rekapitulasi Maret'!$D$391:$D$568,APS!$B47,'Rekapitulasi Maret'!$K$391:$K$568)</f>
        <v>0</v>
      </c>
      <c r="DB47" s="154">
        <f t="shared" si="184"/>
        <v>0</v>
      </c>
      <c r="DC47" s="154">
        <f t="shared" si="185"/>
        <v>0</v>
      </c>
      <c r="DD47" s="10"/>
      <c r="DE47" s="152">
        <f>SUMIF('Rekapitulasi Maret'!$U$391:$U$568,APS!$B47,'Rekapitulasi Maret'!$V$391:$V$568)+SUMIF('Rekapitulasi Maret'!$U$391:$U$568,APS!$B47,'Rekapitulasi Maret'!$AA$391:$AA$568)</f>
        <v>0</v>
      </c>
      <c r="DF47" s="152">
        <f>SUMIF('Rekapitulasi Maret'!$U$391:$U$568,APS!$B47,'Rekapitulasi Maret'!$W$391:$W$568)</f>
        <v>0</v>
      </c>
      <c r="DG47" s="152">
        <f>SUMIF('Rekapitulasi Maret'!$U$391:$U$568,APS!$B47,'Rekapitulasi Maret'!$AB$391:$AB$568)</f>
        <v>0</v>
      </c>
      <c r="DH47" s="154">
        <f t="shared" si="285"/>
        <v>0</v>
      </c>
      <c r="DI47" s="154">
        <f t="shared" si="286"/>
        <v>0</v>
      </c>
      <c r="DJ47" s="10"/>
      <c r="DK47" s="152">
        <f>SUMIF('Rekapitulasi Maret'!$AL$391:$AL$568,APS!$B47,'Rekapitulasi Maret'!$AM$391:$AM$568)+SUMIF('Rekapitulasi Maret'!$AL$391:$AL$568,APS!$B47,'Rekapitulasi Maret'!$AP$391:$AP$568)</f>
        <v>100</v>
      </c>
      <c r="DL47" s="152">
        <f>SUMIF('Rekapitulasi Maret'!$AL$391:$AL$568,APS!$B47,'Rekapitulasi Maret'!$AN$391:$AN$568)</f>
        <v>100</v>
      </c>
      <c r="DM47" s="152">
        <f>SUMIF('Rekapitulasi Maret'!$AL$391:$AL$568,APS!$B47,'Rekapitulasi Maret'!$AQ$391:$AQ$568)</f>
        <v>0</v>
      </c>
      <c r="DN47" s="154">
        <f t="shared" si="188"/>
        <v>0</v>
      </c>
      <c r="DO47" s="154">
        <f t="shared" si="189"/>
        <v>100</v>
      </c>
      <c r="DP47" s="10"/>
      <c r="DQ47" s="152">
        <f>SUMIF('Rekapitulasi Maret'!$BA$391:$BA$568,APS!$B47,'Rekapitulasi Maret'!$BB$391:$BB$568)+SUMIF('Rekapitulasi Maret'!$BA$391:$BA$568,APS!$B47,'Rekapitulasi Maret'!$BE$391:$BE$568)</f>
        <v>0</v>
      </c>
      <c r="DR47" s="152">
        <f>SUMIF('Rekapitulasi Maret'!$BA$391:$BA$568,APS!$B47,'Rekapitulasi Maret'!$BC$391:$BC$568)</f>
        <v>0</v>
      </c>
      <c r="DS47" s="152">
        <f>SUMIF('Rekapitulasi Maret'!$BA$391:$BA$568,APS!$B47,'Rekapitulasi Maret'!$BF$391:$BF$568)</f>
        <v>0</v>
      </c>
      <c r="DT47" s="154">
        <f t="shared" si="295"/>
        <v>0</v>
      </c>
      <c r="DU47" s="154">
        <f t="shared" si="296"/>
        <v>0</v>
      </c>
      <c r="DV47" s="10"/>
      <c r="DW47" s="152">
        <f>SUMIF('Rekapitulasi Maret'!$BP$391:$BP$568,APS!$B47,'Rekapitulasi Maret'!$BQ$391:$BQ$568)+SUMIF('Rekapitulasi Maret'!$BP$391:$BP$568,APS!$B47,'Rekapitulasi Maret'!$BT$391:$BT$568)</f>
        <v>0</v>
      </c>
      <c r="DX47" s="152">
        <f>SUMIF('Rekapitulasi Maret'!$BP$391:$BP$568,APS!$B47,'Rekapitulasi Maret'!$BR$391:$BR$568)</f>
        <v>2</v>
      </c>
      <c r="DY47" s="152">
        <f>SUMIF('Rekapitulasi Maret'!$BP$391:$BP$568,APS!$B47,'Rekapitulasi Maret'!$BU$391:$BU$568)</f>
        <v>0</v>
      </c>
      <c r="DZ47" s="154">
        <f t="shared" si="317"/>
        <v>0</v>
      </c>
      <c r="EA47" s="154">
        <f t="shared" si="318"/>
        <v>0</v>
      </c>
      <c r="EB47" s="10"/>
      <c r="EC47" s="152">
        <f>SUMIF('Rekapitulasi Maret'!$CE$391:$CE$568,APS!$B47,'Rekapitulasi Maret'!$CF$391:$CF$568)+SUMIF('Rekapitulasi Maret'!$CE$391:$CE$568,APS!$B47,'Rekapitulasi Maret'!$CI$391:$CI$568)</f>
        <v>0</v>
      </c>
      <c r="ED47" s="152">
        <f>SUMIF('Rekapitulasi Maret'!$CE$391:$CE$568,APS!$B47,'Rekapitulasi Maret'!$CG$391:$CG$568)</f>
        <v>0</v>
      </c>
      <c r="EE47" s="152">
        <f>SUMIF('Rekapitulasi Maret'!$CE$391:$CE$568,APS!$B47,'Rekapitulasi Maret'!$CJ$391:$CJ$568)</f>
        <v>0</v>
      </c>
      <c r="EF47" s="154">
        <f t="shared" si="194"/>
        <v>0</v>
      </c>
      <c r="EG47" s="154">
        <f t="shared" si="195"/>
        <v>0</v>
      </c>
      <c r="EH47" s="76">
        <f t="shared" si="287"/>
        <v>0</v>
      </c>
      <c r="EI47" s="76">
        <f t="shared" si="288"/>
        <v>100</v>
      </c>
      <c r="EJ47" s="76">
        <f t="shared" si="289"/>
        <v>102</v>
      </c>
      <c r="EK47" s="76">
        <f t="shared" si="290"/>
        <v>0</v>
      </c>
      <c r="EL47" s="76">
        <f t="shared" si="291"/>
        <v>102</v>
      </c>
      <c r="EM47" s="76">
        <f t="shared" si="292"/>
        <v>102</v>
      </c>
      <c r="EN47" s="154">
        <f t="shared" si="293"/>
        <v>0</v>
      </c>
      <c r="EO47" s="10"/>
      <c r="EP47" s="10"/>
      <c r="EQ47" s="152">
        <f>SUMIF('Rekapitulasi Maret'!$D$587:$D$768,APS!$B47,'Rekapitulasi Maret'!$E$587:$E$768)+SUMIF('Rekapitulasi Maret'!$D$587:$D$768,APS!$B47,'Rekapitulasi Maret'!$G$587:$G$768)</f>
        <v>0</v>
      </c>
      <c r="ER47" s="152">
        <f>SUMIF('Rekapitulasi Maret'!$D$587:$D$768,APS!$B47,'Rekapitulasi Maret'!$F$587:$F$768)+SUMIF('Rekapitulasi Maret'!$D$587:$D$768,APS!$B47,'Rekapitulasi Maret'!$H$587:$H$768)</f>
        <v>0</v>
      </c>
      <c r="ES47" s="10"/>
      <c r="ET47" s="154">
        <f t="shared" si="203"/>
        <v>0</v>
      </c>
      <c r="EU47" s="154">
        <f t="shared" si="204"/>
        <v>0</v>
      </c>
      <c r="EV47" s="10"/>
      <c r="EW47" s="152">
        <f>SUMIF('Rekapitulasi Maret'!$U$587:$U$768,APS!$B47,'Rekapitulasi Maret'!$V$587:$V$768)+SUMIF('Rekapitulasi Maret'!$U$587:$U$768,APS!$B47,'Rekapitulasi Maret'!$X$587:$X$768)</f>
        <v>0</v>
      </c>
      <c r="EX47" s="152">
        <f>SUMIF('Rekapitulasi Maret'!$U$587:$U$768,APS!$B47,'Rekapitulasi Maret'!$W$587:$W$768)+SUMIF('Rekapitulasi Maret'!$U$587:$U$768,APS!$B47,'Rekapitulasi Maret'!$Y$587:$Y$768)</f>
        <v>0</v>
      </c>
      <c r="EY47" s="10"/>
      <c r="EZ47" s="154">
        <f t="shared" si="205"/>
        <v>0</v>
      </c>
      <c r="FA47" s="154">
        <f t="shared" si="206"/>
        <v>0</v>
      </c>
      <c r="FB47" s="10"/>
      <c r="FC47" s="152">
        <f>SUMIF('Rekapitulasi Maret'!$AL$587:$AL$768,APS!$B47,'Rekapitulasi Maret'!$AM$587:$AM$768)+SUMIF('Rekapitulasi Maret'!$AL$587:$AL$768,APS!$B47,'Rekapitulasi Maret'!$AP$587:$AP$768)</f>
        <v>0</v>
      </c>
      <c r="FD47" s="152">
        <f>SUMIF('Rekapitulasi Maret'!$AL$587:$AL$768,APS!$B47,'Rekapitulasi Maret'!$AN$587:$AN$768)</f>
        <v>0</v>
      </c>
      <c r="FE47" s="10"/>
      <c r="FF47" s="154">
        <f t="shared" si="207"/>
        <v>0</v>
      </c>
      <c r="FG47" s="154">
        <f t="shared" si="208"/>
        <v>0</v>
      </c>
      <c r="FH47" s="10"/>
      <c r="FI47" s="152">
        <f>SUMIF('Rekapitulasi Maret'!$BA$587:$BA$768,APS!$B47,'Rekapitulasi Maret'!$BB$587:$BB$768)+SUMIF('Rekapitulasi Maret'!$BA$587:$BA$768,APS!$B47,'Rekapitulasi Maret'!$BE$587:$BE$768)</f>
        <v>0</v>
      </c>
      <c r="FJ47" s="152">
        <f>SUMIF('Rekapitulasi Maret'!$BA$587:$BA$768,APS!$B47,'Rekapitulasi Maret'!$BC$587:$BC$768)+SUMIF('Rekapitulasi Maret'!$BA$587:$BA$768,APS!$B47,'Rekapitulasi Maret'!$BF$587:$BF$768)</f>
        <v>0</v>
      </c>
      <c r="FK47" s="10"/>
      <c r="FL47" s="154">
        <f t="shared" si="209"/>
        <v>0</v>
      </c>
      <c r="FM47" s="154">
        <f t="shared" si="210"/>
        <v>0</v>
      </c>
      <c r="FN47" s="10"/>
      <c r="FO47" s="152">
        <f>SUMIF('Rekapitulasi Maret'!$BP$587:$BP$768,APS!$B47,'Rekapitulasi Maret'!$BQ$587:$BQ$768)+SUMIF('Rekapitulasi Maret'!$BP$587:$BP$768,APS!$B47,'Rekapitulasi Maret'!$BT$587:$BT$768)</f>
        <v>0</v>
      </c>
      <c r="FP47" s="152">
        <f>SUMIF('Rekapitulasi Maret'!$BP$587:$BP$768,APS!$B47,'Rekapitulasi Maret'!$BR$587:$BR$768)</f>
        <v>0</v>
      </c>
      <c r="FQ47" s="10"/>
      <c r="FR47" s="154">
        <f t="shared" si="211"/>
        <v>0</v>
      </c>
      <c r="FS47" s="154">
        <f t="shared" si="212"/>
        <v>0</v>
      </c>
      <c r="FT47" s="10"/>
      <c r="FU47" s="152">
        <f>SUMIF('Rekapitulasi Maret'!$CE$587:$CE$768,APS!$B47,'Rekapitulasi Maret'!$CI$587:$CI$768)</f>
        <v>0</v>
      </c>
      <c r="FV47" s="10"/>
      <c r="FW47" s="152">
        <f>SUMIF('Rekapitulasi Maret'!$CE$587:$CE$768,APS!$B47,'Rekapitulasi Maret'!$CJ$587:$CJ$768)</f>
        <v>0</v>
      </c>
      <c r="FX47" s="154">
        <f t="shared" si="140"/>
        <v>0</v>
      </c>
      <c r="FY47" s="154">
        <f t="shared" si="141"/>
        <v>0</v>
      </c>
      <c r="FZ47" s="10"/>
      <c r="GA47" s="152">
        <f>SUMIF('Rekapitulasi Maret'!$D$785:$D$963,APS!$B47,'Rekapitulasi Maret'!$E$785:$E$963)+SUMIF('Rekapitulasi Maret'!$D$785:$D$963,APS!$B47,'Rekapitulasi Maret'!$J$785:$J$963)</f>
        <v>0</v>
      </c>
      <c r="GB47" s="152">
        <f>SUMIF('Rekapitulasi Maret'!$D$785:$D$963,APS!$B47,'Rekapitulasi Maret'!$F$785:$F$963)</f>
        <v>0</v>
      </c>
      <c r="GC47" s="152">
        <f>SUMIF('Rekapitulasi Maret'!$D$785:$D$963,APS!$B47,'Rekapitulasi Maret'!$K$785:$K$963)</f>
        <v>0</v>
      </c>
      <c r="GD47" s="154">
        <f t="shared" si="213"/>
        <v>0</v>
      </c>
      <c r="GE47" s="154">
        <f t="shared" si="214"/>
        <v>0</v>
      </c>
      <c r="GF47" s="10"/>
      <c r="GG47" s="152">
        <f>SUMIF('Rekapitulasi Maret'!$U$785:$U$963,APS!$B47,'Rekapitulasi Maret'!$V$785:$V$963)+SUMIF('Rekapitulasi Maret'!$U$785:$U$963,APS!$B47,'Rekapitulasi Maret'!$AA$785:$AA$963)</f>
        <v>0</v>
      </c>
      <c r="GH47" s="152">
        <f>SUMIF('Rekapitulasi Maret'!$U$785:$U$963,APS!$B47,'Rekapitulasi Maret'!$W$785:$W$963)</f>
        <v>0</v>
      </c>
      <c r="GI47" s="152">
        <f>SUMIF('Rekapitulasi Maret'!$U$785:$U$963,APS!$B47,'Rekapitulasi Maret'!$AB$785:$AB$963)</f>
        <v>0</v>
      </c>
      <c r="GJ47" s="154">
        <f t="shared" si="215"/>
        <v>0</v>
      </c>
      <c r="GK47" s="154">
        <f t="shared" si="216"/>
        <v>0</v>
      </c>
      <c r="GL47" s="10"/>
      <c r="GM47" s="152">
        <f>SUMIF('Rekapitulasi Maret'!$AL$785:$AL$963,APS!$B47,'Rekapitulasi Maret'!$AM$785:$AM$963)+SUMIF('Rekapitulasi Maret'!$AL$785:$AL$963,APS!$B47,'Rekapitulasi Maret'!$AP$785:$AP$963)</f>
        <v>0</v>
      </c>
      <c r="GN47" s="152">
        <f>SUMIF('Rekapitulasi Maret'!$AL$785:$AL$963,APS!$B47,'Rekapitulasi Maret'!$AN$785:$AN$963)</f>
        <v>0</v>
      </c>
      <c r="GO47" s="152">
        <f>SUMIF('Rekapitulasi Maret'!$AL$785:$AL$963,APS!$B47,'Rekapitulasi Maret'!$AQ$785:$AQ$963)</f>
        <v>0</v>
      </c>
      <c r="GP47" s="154">
        <f t="shared" si="217"/>
        <v>0</v>
      </c>
      <c r="GQ47" s="154">
        <f t="shared" si="218"/>
        <v>0</v>
      </c>
      <c r="GR47" s="76">
        <f t="shared" si="219"/>
        <v>0</v>
      </c>
      <c r="GS47" s="76">
        <f t="shared" si="220"/>
        <v>0</v>
      </c>
      <c r="GT47" s="76">
        <f t="shared" si="221"/>
        <v>0</v>
      </c>
      <c r="GU47" s="76">
        <f t="shared" si="222"/>
        <v>0</v>
      </c>
      <c r="GV47" s="157">
        <f t="shared" si="223"/>
        <v>0</v>
      </c>
      <c r="GW47" s="157">
        <f t="shared" si="224"/>
        <v>0</v>
      </c>
      <c r="GX47" s="158">
        <f t="shared" si="225"/>
        <v>0</v>
      </c>
      <c r="GY47" s="157">
        <f t="shared" si="254"/>
        <v>100</v>
      </c>
      <c r="GZ47" s="157">
        <f t="shared" si="255"/>
        <v>100</v>
      </c>
      <c r="HA47" s="157">
        <f t="shared" si="256"/>
        <v>102</v>
      </c>
      <c r="HB47" s="157">
        <f t="shared" si="257"/>
        <v>0</v>
      </c>
      <c r="HC47" s="157">
        <f t="shared" si="258"/>
        <v>102</v>
      </c>
      <c r="HD47" s="157">
        <f t="shared" si="259"/>
        <v>2</v>
      </c>
      <c r="HE47" s="158">
        <f t="shared" si="232"/>
        <v>102</v>
      </c>
      <c r="HF47" s="2"/>
      <c r="HG47" s="16" t="s">
        <v>970</v>
      </c>
      <c r="HH47" s="88"/>
    </row>
    <row r="48" spans="1:216" ht="15.75">
      <c r="A48" s="16" t="s">
        <v>59</v>
      </c>
      <c r="B48" s="16" t="s">
        <v>60</v>
      </c>
      <c r="C48" s="16" t="s">
        <v>4</v>
      </c>
      <c r="D48" s="16" t="s">
        <v>600</v>
      </c>
      <c r="E48" s="16" t="s">
        <v>601</v>
      </c>
      <c r="F48" s="17">
        <v>700</v>
      </c>
      <c r="G48" s="17">
        <v>0</v>
      </c>
      <c r="H48" s="17">
        <v>0</v>
      </c>
      <c r="I48" s="18">
        <v>0</v>
      </c>
      <c r="J48" s="17">
        <v>-620</v>
      </c>
      <c r="K48" s="19">
        <f t="shared" si="130"/>
        <v>1320</v>
      </c>
      <c r="L48" s="19">
        <f t="shared" si="131"/>
        <v>1320</v>
      </c>
      <c r="M48" s="23">
        <v>0</v>
      </c>
      <c r="N48" s="20">
        <f t="shared" si="132"/>
        <v>620</v>
      </c>
      <c r="O48" s="20"/>
      <c r="P48" s="75">
        <f t="shared" si="260"/>
        <v>0</v>
      </c>
      <c r="Q48" s="74">
        <f t="shared" si="133"/>
        <v>620</v>
      </c>
      <c r="R48" s="22">
        <f t="shared" si="294"/>
        <v>0</v>
      </c>
      <c r="S48" s="10"/>
      <c r="T48" s="10"/>
      <c r="U48" s="152">
        <f>SUMIF('Rekapitulasi Maret'!$D$9:$D$173,APS!$B48,'Rekapitulasi Maret'!$E$9:$E$173)</f>
        <v>0</v>
      </c>
      <c r="V48" s="152">
        <f>SUMIF('Rekapitulasi Maret'!$D$9:$D$173,APS!$B48,'Rekapitulasi Maret'!$F$9:$F$173)</f>
        <v>266</v>
      </c>
      <c r="W48" s="10"/>
      <c r="X48" s="154">
        <f t="shared" si="279"/>
        <v>0</v>
      </c>
      <c r="Y48" s="154">
        <f t="shared" si="280"/>
        <v>0</v>
      </c>
      <c r="Z48" s="10"/>
      <c r="AA48" s="152">
        <f>SUMIF('Rekapitulasi Maret'!$U$9:$U$173,APS!$B48,'Rekapitulasi Maret'!$V$9:$V$173)</f>
        <v>100</v>
      </c>
      <c r="AB48" s="152">
        <f>SUMIF('Rekapitulasi Maret'!$U$9:$U$173,APS!$B48,'Rekapitulasi Maret'!$W$9:$W$173)</f>
        <v>152</v>
      </c>
      <c r="AC48" s="152"/>
      <c r="AD48" s="154">
        <f t="shared" si="150"/>
        <v>0</v>
      </c>
      <c r="AE48" s="154">
        <f t="shared" si="151"/>
        <v>152</v>
      </c>
      <c r="AF48" s="10"/>
      <c r="AG48" s="152">
        <f>SUMIF('Rekapitulasi Maret'!$AL$9:$AL$173,APS!$B48,'Rekapitulasi Maret'!$AM$9:$AM$173)</f>
        <v>0</v>
      </c>
      <c r="AH48" s="152">
        <f>SUMIF('Rekapitulasi Maret'!$AL$9:$AL$173,APS!$B48,'Rekapitulasi Maret'!$AN$9:$AN$173)</f>
        <v>0</v>
      </c>
      <c r="AI48" s="152">
        <f>SUMIF('Rekapitulasi Maret'!$AL$9:$AL$173,APS!$B48,'Rekapitulasi Maret'!$AQ$9:$AQ$173)</f>
        <v>0</v>
      </c>
      <c r="AJ48" s="154">
        <f t="shared" si="281"/>
        <v>0</v>
      </c>
      <c r="AK48" s="154">
        <f t="shared" si="282"/>
        <v>0</v>
      </c>
      <c r="AL48" s="10"/>
      <c r="AM48" s="152">
        <f>SUMIF('Rekapitulasi Maret'!$BA$9:$BA$173,APS!$B48,'Rekapitulasi Maret'!$BB$9:$BB$173)</f>
        <v>0</v>
      </c>
      <c r="AN48" s="152">
        <f>SUMIF('Rekapitulasi Maret'!$BA$9:$BA$173,APS!$B48,'Rekapitulasi Maret'!$BC$9:$BC$173)</f>
        <v>0</v>
      </c>
      <c r="AO48" s="10"/>
      <c r="AP48" s="154">
        <f t="shared" si="263"/>
        <v>0</v>
      </c>
      <c r="AQ48" s="154">
        <f t="shared" si="264"/>
        <v>0</v>
      </c>
      <c r="AR48" s="10"/>
      <c r="AS48" s="152">
        <f>SUMIF('Rekapitulasi Maret'!$BP$9:$BP$173,APS!$B48,'Rekapitulasi Maret'!$BQ$9:$BQ$173)</f>
        <v>0</v>
      </c>
      <c r="AT48" s="152">
        <f>SUMIF('Rekapitulasi Maret'!$BP$9:$BP$173,APS!$B48,'Rekapitulasi Maret'!$BR$9:$BR$173)</f>
        <v>0</v>
      </c>
      <c r="AU48" s="10"/>
      <c r="AV48" s="154">
        <f t="shared" si="156"/>
        <v>0</v>
      </c>
      <c r="AW48" s="154">
        <f t="shared" si="157"/>
        <v>0</v>
      </c>
      <c r="AX48" s="10"/>
      <c r="AY48" s="152">
        <f>SUMIF('Rekapitulasi Maret'!$CE$9:$CE$173,APS!$B48,'Rekapitulasi Maret'!$CI$9:$CI$173)</f>
        <v>0</v>
      </c>
      <c r="AZ48" s="10"/>
      <c r="BA48" s="152">
        <f>SUMIF('Rekapitulasi Maret'!$CE$9:$CE$173,APS!$B48,'Rekapitulasi Maret'!$CJ$9:$CJ$173)</f>
        <v>0</v>
      </c>
      <c r="BB48" s="154">
        <f t="shared" si="158"/>
        <v>0</v>
      </c>
      <c r="BC48" s="154">
        <f t="shared" si="159"/>
        <v>0</v>
      </c>
      <c r="BD48" s="76">
        <f t="shared" si="265"/>
        <v>0</v>
      </c>
      <c r="BE48" s="76">
        <f t="shared" si="266"/>
        <v>100</v>
      </c>
      <c r="BF48" s="76">
        <f t="shared" si="267"/>
        <v>418</v>
      </c>
      <c r="BG48" s="76">
        <f t="shared" si="268"/>
        <v>0</v>
      </c>
      <c r="BH48" s="76">
        <f t="shared" si="269"/>
        <v>418</v>
      </c>
      <c r="BI48" s="76">
        <f t="shared" si="270"/>
        <v>418</v>
      </c>
      <c r="BJ48" s="154">
        <f t="shared" si="271"/>
        <v>0</v>
      </c>
      <c r="BK48" s="10"/>
      <c r="BL48" s="10">
        <v>120</v>
      </c>
      <c r="BM48" s="152">
        <f>SUMIF('Rekapitulasi Maret'!$D$194:$D$375,APS!$B48,'Rekapitulasi Maret'!$E$194:$E$375)+SUMIF('Rekapitulasi Maret'!$D$194:$D$375,APS!$B48,'Rekapitulasi Maret'!$J$194:$J$375)</f>
        <v>120</v>
      </c>
      <c r="BN48" s="152">
        <f>SUMIF('Rekapitulasi Maret'!$D$194:$D$375,APS!$B48,'Rekapitulasi Maret'!$F$194:$F$375)</f>
        <v>0</v>
      </c>
      <c r="BO48" s="152">
        <f>SUMIF('Rekapitulasi Maret'!$D$194:$D$375,APS!$B48,'Rekapitulasi Maret'!$K$194:$K$375)</f>
        <v>0</v>
      </c>
      <c r="BP48" s="154">
        <f t="shared" si="167"/>
        <v>0</v>
      </c>
      <c r="BQ48" s="154">
        <f t="shared" si="168"/>
        <v>0</v>
      </c>
      <c r="BR48" s="10">
        <v>300</v>
      </c>
      <c r="BS48" s="152">
        <f>SUMIF('Rekapitulasi Maret'!$U$194:$U$375,APS!$B48,'Rekapitulasi Maret'!$V$194:$V$375)+SUMIF('Rekapitulasi Maret'!$U$194:$U$375,APS!$B48,'Rekapitulasi Maret'!$AA$194:$AA$375)</f>
        <v>0</v>
      </c>
      <c r="BT48" s="152">
        <f>SUMIF('Rekapitulasi Maret'!$U$194:$U$375,APS!$B48,'Rekapitulasi Maret'!$W$194:$W$375)</f>
        <v>176</v>
      </c>
      <c r="BU48" s="152">
        <f>SUMIF('Rekapitulasi Maret'!$U$194:$U$375,APS!$B48,'Rekapitulasi Maret'!$AB$194:$AB$375)</f>
        <v>0</v>
      </c>
      <c r="BV48" s="154">
        <f t="shared" si="169"/>
        <v>58.666666666666664</v>
      </c>
      <c r="BW48" s="154">
        <f t="shared" si="170"/>
        <v>0</v>
      </c>
      <c r="BX48" s="10">
        <v>200</v>
      </c>
      <c r="BY48" s="152">
        <f>SUMIF('Rekapitulasi Maret'!$AL$194:$AL$375,APS!$B48,'Rekapitulasi Maret'!$AM$194:$AM$375)+SUMIF('Rekapitulasi Maret'!$AL$194:$AL$375,APS!$B48,'Rekapitulasi Maret'!$AP$194:$AP$375)</f>
        <v>0</v>
      </c>
      <c r="BZ48" s="152">
        <f>SUMIF('Rekapitulasi Maret'!$AL$194:$AL$375,APS!$B48,'Rekapitulasi Maret'!$AN$194:$AN$375)</f>
        <v>0</v>
      </c>
      <c r="CA48" s="152">
        <f>SUMIF('Rekapitulasi Maret'!$AL$194:$AL$375,APS!$B48,'Rekapitulasi Maret'!$AQ$194:$AQ$375)</f>
        <v>0</v>
      </c>
      <c r="CB48" s="154">
        <f t="shared" si="261"/>
        <v>0</v>
      </c>
      <c r="CC48" s="154">
        <f t="shared" si="262"/>
        <v>0</v>
      </c>
      <c r="CD48" s="10"/>
      <c r="CE48" s="152">
        <f>SUMIF('Rekapitulasi Maret'!$BA$194:$BA$375,APS!$B48,'Rekapitulasi Maret'!$BB$194:$BB$375)+SUMIF('Rekapitulasi Maret'!$BA$194:$BA$375,APS!$B48,'Rekapitulasi Maret'!$BE$194:$BE$375)</f>
        <v>26</v>
      </c>
      <c r="CF48" s="152">
        <f>SUMIF('Rekapitulasi Maret'!$BA$194:$BA$375,APS!$B48,'Rekapitulasi Maret'!$BC$194:$BC$375)</f>
        <v>26</v>
      </c>
      <c r="CG48" s="10"/>
      <c r="CH48" s="154">
        <f t="shared" si="173"/>
        <v>0</v>
      </c>
      <c r="CI48" s="154">
        <f t="shared" si="174"/>
        <v>100</v>
      </c>
      <c r="CJ48" s="10"/>
      <c r="CK48" s="152">
        <f>SUMIF('Rekapitulasi Maret'!$BP$194:$BP$375,APS!$B48,'Rekapitulasi Maret'!$BQ$194:$BQ$375)+SUMIF('Rekapitulasi Maret'!$BP$194:$BP$375,APS!$B48,'Rekapitulasi Maret'!$BT$194:$BT$375)</f>
        <v>0</v>
      </c>
      <c r="CL48" s="152">
        <f>SUMIF('Rekapitulasi Maret'!$BP$194:$BP$375,APS!$B48,'Rekapitulasi Maret'!$BR$194:$BR$375)</f>
        <v>0</v>
      </c>
      <c r="CM48" s="152">
        <f>SUMIF('Rekapitulasi Maret'!$BP$194:$BP$375,APS!$B48,'Rekapitulasi Maret'!$BU$194:$BU$375)</f>
        <v>0</v>
      </c>
      <c r="CN48" s="154">
        <f t="shared" si="175"/>
        <v>0</v>
      </c>
      <c r="CO48" s="154">
        <f t="shared" si="176"/>
        <v>0</v>
      </c>
      <c r="CP48" s="76">
        <f t="shared" si="272"/>
        <v>620</v>
      </c>
      <c r="CQ48" s="76">
        <f t="shared" si="273"/>
        <v>146</v>
      </c>
      <c r="CR48" s="76">
        <f t="shared" si="274"/>
        <v>202</v>
      </c>
      <c r="CS48" s="76">
        <f t="shared" si="275"/>
        <v>0</v>
      </c>
      <c r="CT48" s="76">
        <f t="shared" si="276"/>
        <v>202</v>
      </c>
      <c r="CU48" s="76">
        <f t="shared" si="277"/>
        <v>-418</v>
      </c>
      <c r="CV48" s="154">
        <f t="shared" si="278"/>
        <v>32.58064516129032</v>
      </c>
      <c r="CW48" s="10"/>
      <c r="CX48" s="10"/>
      <c r="CY48" s="152">
        <f>SUMIF('Rekapitulasi Maret'!$D$391:$D$568,APS!$B48,'Rekapitulasi Maret'!$E$391:$E$568)+SUMIF('Rekapitulasi Maret'!$D$391:$D$568,APS!$B48,'Rekapitulasi Maret'!$J$391:$J$568)</f>
        <v>0</v>
      </c>
      <c r="CZ48" s="152">
        <f>SUMIF('Rekapitulasi Maret'!$D$391:$D$568,APS!$B48,'Rekapitulasi Maret'!$F$391:$F$568)</f>
        <v>0</v>
      </c>
      <c r="DA48" s="152">
        <f>SUMIF('Rekapitulasi Maret'!$D$391:$D$568,APS!$B48,'Rekapitulasi Maret'!$K$391:$K$568)</f>
        <v>0</v>
      </c>
      <c r="DB48" s="154">
        <f t="shared" si="184"/>
        <v>0</v>
      </c>
      <c r="DC48" s="154">
        <f t="shared" si="185"/>
        <v>0</v>
      </c>
      <c r="DD48" s="10"/>
      <c r="DE48" s="152">
        <f>SUMIF('Rekapitulasi Maret'!$U$391:$U$568,APS!$B48,'Rekapitulasi Maret'!$V$391:$V$568)+SUMIF('Rekapitulasi Maret'!$U$391:$U$568,APS!$B48,'Rekapitulasi Maret'!$AA$391:$AA$568)</f>
        <v>0</v>
      </c>
      <c r="DF48" s="152">
        <f>SUMIF('Rekapitulasi Maret'!$U$391:$U$568,APS!$B48,'Rekapitulasi Maret'!$W$391:$W$568)</f>
        <v>0</v>
      </c>
      <c r="DG48" s="152">
        <f>SUMIF('Rekapitulasi Maret'!$U$391:$U$568,APS!$B48,'Rekapitulasi Maret'!$AB$391:$AB$568)</f>
        <v>0</v>
      </c>
      <c r="DH48" s="154">
        <f t="shared" si="285"/>
        <v>0</v>
      </c>
      <c r="DI48" s="154">
        <f t="shared" si="286"/>
        <v>0</v>
      </c>
      <c r="DJ48" s="10"/>
      <c r="DK48" s="152">
        <f>SUMIF('Rekapitulasi Maret'!$AL$391:$AL$568,APS!$B48,'Rekapitulasi Maret'!$AM$391:$AM$568)+SUMIF('Rekapitulasi Maret'!$AL$391:$AL$568,APS!$B48,'Rekapitulasi Maret'!$AP$391:$AP$568)</f>
        <v>0</v>
      </c>
      <c r="DL48" s="152">
        <f>SUMIF('Rekapitulasi Maret'!$AL$391:$AL$568,APS!$B48,'Rekapitulasi Maret'!$AN$391:$AN$568)</f>
        <v>0</v>
      </c>
      <c r="DM48" s="152">
        <f>SUMIF('Rekapitulasi Maret'!$AL$391:$AL$568,APS!$B48,'Rekapitulasi Maret'!$AQ$391:$AQ$568)</f>
        <v>0</v>
      </c>
      <c r="DN48" s="154">
        <f t="shared" si="188"/>
        <v>0</v>
      </c>
      <c r="DO48" s="154">
        <f t="shared" si="189"/>
        <v>0</v>
      </c>
      <c r="DP48" s="10"/>
      <c r="DQ48" s="152">
        <f>SUMIF('Rekapitulasi Maret'!$BA$391:$BA$568,APS!$B48,'Rekapitulasi Maret'!$BB$391:$BB$568)+SUMIF('Rekapitulasi Maret'!$BA$391:$BA$568,APS!$B48,'Rekapitulasi Maret'!$BE$391:$BE$568)</f>
        <v>0</v>
      </c>
      <c r="DR48" s="152">
        <f>SUMIF('Rekapitulasi Maret'!$BA$391:$BA$568,APS!$B48,'Rekapitulasi Maret'!$BC$391:$BC$568)</f>
        <v>0</v>
      </c>
      <c r="DS48" s="152">
        <f>SUMIF('Rekapitulasi Maret'!$BA$391:$BA$568,APS!$B48,'Rekapitulasi Maret'!$BF$391:$BF$568)</f>
        <v>0</v>
      </c>
      <c r="DT48" s="154">
        <f t="shared" si="295"/>
        <v>0</v>
      </c>
      <c r="DU48" s="154">
        <f t="shared" si="296"/>
        <v>0</v>
      </c>
      <c r="DV48" s="10"/>
      <c r="DW48" s="152">
        <f>SUMIF('Rekapitulasi Maret'!$BP$391:$BP$568,APS!$B48,'Rekapitulasi Maret'!$BQ$391:$BQ$568)+SUMIF('Rekapitulasi Maret'!$BP$391:$BP$568,APS!$B48,'Rekapitulasi Maret'!$BT$391:$BT$568)</f>
        <v>0</v>
      </c>
      <c r="DX48" s="152">
        <f>SUMIF('Rekapitulasi Maret'!$BP$391:$BP$568,APS!$B48,'Rekapitulasi Maret'!$BR$391:$BR$568)</f>
        <v>0</v>
      </c>
      <c r="DY48" s="152">
        <f>SUMIF('Rekapitulasi Maret'!$BP$391:$BP$568,APS!$B48,'Rekapitulasi Maret'!$BU$391:$BU$568)</f>
        <v>0</v>
      </c>
      <c r="DZ48" s="154">
        <f t="shared" si="317"/>
        <v>0</v>
      </c>
      <c r="EA48" s="154">
        <f t="shared" si="318"/>
        <v>0</v>
      </c>
      <c r="EB48" s="10"/>
      <c r="EC48" s="152">
        <f>SUMIF('Rekapitulasi Maret'!$CE$391:$CE$568,APS!$B48,'Rekapitulasi Maret'!$CF$391:$CF$568)+SUMIF('Rekapitulasi Maret'!$CE$391:$CE$568,APS!$B48,'Rekapitulasi Maret'!$CI$391:$CI$568)</f>
        <v>0</v>
      </c>
      <c r="ED48" s="152">
        <f>SUMIF('Rekapitulasi Maret'!$CE$391:$CE$568,APS!$B48,'Rekapitulasi Maret'!$CG$391:$CG$568)</f>
        <v>0</v>
      </c>
      <c r="EE48" s="152">
        <f>SUMIF('Rekapitulasi Maret'!$CE$391:$CE$568,APS!$B48,'Rekapitulasi Maret'!$CJ$391:$CJ$568)</f>
        <v>0</v>
      </c>
      <c r="EF48" s="154">
        <f t="shared" si="194"/>
        <v>0</v>
      </c>
      <c r="EG48" s="154">
        <f t="shared" si="195"/>
        <v>0</v>
      </c>
      <c r="EH48" s="76">
        <f t="shared" si="287"/>
        <v>0</v>
      </c>
      <c r="EI48" s="76">
        <f t="shared" si="288"/>
        <v>0</v>
      </c>
      <c r="EJ48" s="76">
        <f t="shared" si="289"/>
        <v>0</v>
      </c>
      <c r="EK48" s="76">
        <f t="shared" si="290"/>
        <v>0</v>
      </c>
      <c r="EL48" s="76">
        <f t="shared" si="291"/>
        <v>0</v>
      </c>
      <c r="EM48" s="76">
        <f t="shared" si="292"/>
        <v>0</v>
      </c>
      <c r="EN48" s="154">
        <f t="shared" si="293"/>
        <v>0</v>
      </c>
      <c r="EO48" s="10"/>
      <c r="EP48" s="10"/>
      <c r="EQ48" s="152">
        <f>SUMIF('Rekapitulasi Maret'!$D$587:$D$768,APS!$B48,'Rekapitulasi Maret'!$E$587:$E$768)+SUMIF('Rekapitulasi Maret'!$D$587:$D$768,APS!$B48,'Rekapitulasi Maret'!$G$587:$G$768)</f>
        <v>0</v>
      </c>
      <c r="ER48" s="152">
        <f>SUMIF('Rekapitulasi Maret'!$D$587:$D$768,APS!$B48,'Rekapitulasi Maret'!$F$587:$F$768)+SUMIF('Rekapitulasi Maret'!$D$587:$D$768,APS!$B48,'Rekapitulasi Maret'!$H$587:$H$768)</f>
        <v>0</v>
      </c>
      <c r="ES48" s="10"/>
      <c r="ET48" s="154">
        <f t="shared" si="203"/>
        <v>0</v>
      </c>
      <c r="EU48" s="154">
        <f t="shared" si="204"/>
        <v>0</v>
      </c>
      <c r="EV48" s="10"/>
      <c r="EW48" s="152">
        <f>SUMIF('Rekapitulasi Maret'!$U$587:$U$768,APS!$B48,'Rekapitulasi Maret'!$V$587:$V$768)+SUMIF('Rekapitulasi Maret'!$U$587:$U$768,APS!$B48,'Rekapitulasi Maret'!$X$587:$X$768)</f>
        <v>0</v>
      </c>
      <c r="EX48" s="152">
        <f>SUMIF('Rekapitulasi Maret'!$U$587:$U$768,APS!$B48,'Rekapitulasi Maret'!$W$587:$W$768)+SUMIF('Rekapitulasi Maret'!$U$587:$U$768,APS!$B48,'Rekapitulasi Maret'!$Y$587:$Y$768)</f>
        <v>0</v>
      </c>
      <c r="EY48" s="10"/>
      <c r="EZ48" s="154">
        <f t="shared" si="205"/>
        <v>0</v>
      </c>
      <c r="FA48" s="154">
        <f t="shared" si="206"/>
        <v>0</v>
      </c>
      <c r="FB48" s="10"/>
      <c r="FC48" s="152">
        <f>SUMIF('Rekapitulasi Maret'!$AL$587:$AL$768,APS!$B48,'Rekapitulasi Maret'!$AM$587:$AM$768)+SUMIF('Rekapitulasi Maret'!$AL$587:$AL$768,APS!$B48,'Rekapitulasi Maret'!$AP$587:$AP$768)</f>
        <v>0</v>
      </c>
      <c r="FD48" s="152">
        <f>SUMIF('Rekapitulasi Maret'!$AL$587:$AL$768,APS!$B48,'Rekapitulasi Maret'!$AN$587:$AN$768)</f>
        <v>0</v>
      </c>
      <c r="FE48" s="10"/>
      <c r="FF48" s="154">
        <f t="shared" si="207"/>
        <v>0</v>
      </c>
      <c r="FG48" s="154">
        <f t="shared" si="208"/>
        <v>0</v>
      </c>
      <c r="FH48" s="10"/>
      <c r="FI48" s="152">
        <f>SUMIF('Rekapitulasi Maret'!$BA$587:$BA$768,APS!$B48,'Rekapitulasi Maret'!$BB$587:$BB$768)+SUMIF('Rekapitulasi Maret'!$BA$587:$BA$768,APS!$B48,'Rekapitulasi Maret'!$BE$587:$BE$768)</f>
        <v>0</v>
      </c>
      <c r="FJ48" s="152">
        <f>SUMIF('Rekapitulasi Maret'!$BA$587:$BA$768,APS!$B48,'Rekapitulasi Maret'!$BC$587:$BC$768)+SUMIF('Rekapitulasi Maret'!$BA$587:$BA$768,APS!$B48,'Rekapitulasi Maret'!$BF$587:$BF$768)</f>
        <v>158</v>
      </c>
      <c r="FK48" s="10"/>
      <c r="FL48" s="154">
        <f t="shared" si="209"/>
        <v>0</v>
      </c>
      <c r="FM48" s="154">
        <f t="shared" si="210"/>
        <v>0</v>
      </c>
      <c r="FN48" s="10"/>
      <c r="FO48" s="152">
        <f>SUMIF('Rekapitulasi Maret'!$BP$587:$BP$768,APS!$B48,'Rekapitulasi Maret'!$BQ$587:$BQ$768)+SUMIF('Rekapitulasi Maret'!$BP$587:$BP$768,APS!$B48,'Rekapitulasi Maret'!$BT$587:$BT$768)</f>
        <v>0</v>
      </c>
      <c r="FP48" s="152">
        <f>SUMIF('Rekapitulasi Maret'!$BP$587:$BP$768,APS!$B48,'Rekapitulasi Maret'!$BR$587:$BR$768)</f>
        <v>0</v>
      </c>
      <c r="FQ48" s="10"/>
      <c r="FR48" s="154">
        <f t="shared" si="211"/>
        <v>0</v>
      </c>
      <c r="FS48" s="154">
        <f t="shared" si="212"/>
        <v>0</v>
      </c>
      <c r="FT48" s="10"/>
      <c r="FU48" s="152">
        <f>SUMIF('Rekapitulasi Maret'!$CE$587:$CE$768,APS!$B48,'Rekapitulasi Maret'!$CI$587:$CI$768)</f>
        <v>0</v>
      </c>
      <c r="FV48" s="10"/>
      <c r="FW48" s="152">
        <f>SUMIF('Rekapitulasi Maret'!$CE$587:$CE$768,APS!$B48,'Rekapitulasi Maret'!$CJ$587:$CJ$768)</f>
        <v>0</v>
      </c>
      <c r="FX48" s="154">
        <f t="shared" si="140"/>
        <v>0</v>
      </c>
      <c r="FY48" s="154">
        <f t="shared" si="141"/>
        <v>0</v>
      </c>
      <c r="FZ48" s="10"/>
      <c r="GA48" s="152">
        <f>SUMIF('Rekapitulasi Maret'!$D$785:$D$963,APS!$B48,'Rekapitulasi Maret'!$E$785:$E$963)+SUMIF('Rekapitulasi Maret'!$D$785:$D$963,APS!$B48,'Rekapitulasi Maret'!$J$785:$J$963)</f>
        <v>0</v>
      </c>
      <c r="GB48" s="152">
        <f>SUMIF('Rekapitulasi Maret'!$D$785:$D$963,APS!$B48,'Rekapitulasi Maret'!$F$785:$F$963)</f>
        <v>0</v>
      </c>
      <c r="GC48" s="152">
        <f>SUMIF('Rekapitulasi Maret'!$D$785:$D$963,APS!$B48,'Rekapitulasi Maret'!$K$785:$K$963)</f>
        <v>0</v>
      </c>
      <c r="GD48" s="154">
        <f t="shared" si="213"/>
        <v>0</v>
      </c>
      <c r="GE48" s="154">
        <f t="shared" si="214"/>
        <v>0</v>
      </c>
      <c r="GF48" s="10"/>
      <c r="GG48" s="152">
        <f>SUMIF('Rekapitulasi Maret'!$U$785:$U$963,APS!$B48,'Rekapitulasi Maret'!$V$785:$V$963)+SUMIF('Rekapitulasi Maret'!$U$785:$U$963,APS!$B48,'Rekapitulasi Maret'!$AA$785:$AA$963)</f>
        <v>0</v>
      </c>
      <c r="GH48" s="152">
        <f>SUMIF('Rekapitulasi Maret'!$U$785:$U$963,APS!$B48,'Rekapitulasi Maret'!$W$785:$W$963)</f>
        <v>0</v>
      </c>
      <c r="GI48" s="152">
        <f>SUMIF('Rekapitulasi Maret'!$U$785:$U$963,APS!$B48,'Rekapitulasi Maret'!$AB$785:$AB$963)</f>
        <v>0</v>
      </c>
      <c r="GJ48" s="154">
        <f t="shared" si="215"/>
        <v>0</v>
      </c>
      <c r="GK48" s="154">
        <f t="shared" si="216"/>
        <v>0</v>
      </c>
      <c r="GL48" s="10"/>
      <c r="GM48" s="152">
        <f>SUMIF('Rekapitulasi Maret'!$AL$785:$AL$963,APS!$B48,'Rekapitulasi Maret'!$AM$785:$AM$963)+SUMIF('Rekapitulasi Maret'!$AL$785:$AL$963,APS!$B48,'Rekapitulasi Maret'!$AP$785:$AP$963)</f>
        <v>0</v>
      </c>
      <c r="GN48" s="152">
        <f>SUMIF('Rekapitulasi Maret'!$AL$785:$AL$963,APS!$B48,'Rekapitulasi Maret'!$AN$785:$AN$963)</f>
        <v>0</v>
      </c>
      <c r="GO48" s="152">
        <f>SUMIF('Rekapitulasi Maret'!$AL$785:$AL$963,APS!$B48,'Rekapitulasi Maret'!$AQ$785:$AQ$963)</f>
        <v>0</v>
      </c>
      <c r="GP48" s="154">
        <f t="shared" si="217"/>
        <v>0</v>
      </c>
      <c r="GQ48" s="154">
        <f t="shared" si="218"/>
        <v>0</v>
      </c>
      <c r="GR48" s="76">
        <f t="shared" si="219"/>
        <v>0</v>
      </c>
      <c r="GS48" s="76">
        <f t="shared" si="220"/>
        <v>0</v>
      </c>
      <c r="GT48" s="76">
        <f t="shared" si="221"/>
        <v>158</v>
      </c>
      <c r="GU48" s="76">
        <f t="shared" si="222"/>
        <v>0</v>
      </c>
      <c r="GV48" s="157">
        <f t="shared" si="223"/>
        <v>158</v>
      </c>
      <c r="GW48" s="157">
        <f t="shared" si="224"/>
        <v>158</v>
      </c>
      <c r="GX48" s="158">
        <f t="shared" si="225"/>
        <v>0</v>
      </c>
      <c r="GY48" s="157">
        <f t="shared" si="254"/>
        <v>620</v>
      </c>
      <c r="GZ48" s="157">
        <f t="shared" si="255"/>
        <v>246</v>
      </c>
      <c r="HA48" s="157">
        <f t="shared" si="256"/>
        <v>778</v>
      </c>
      <c r="HB48" s="157">
        <f t="shared" si="257"/>
        <v>0</v>
      </c>
      <c r="HC48" s="157">
        <f t="shared" si="258"/>
        <v>778</v>
      </c>
      <c r="HD48" s="157">
        <f t="shared" si="259"/>
        <v>158</v>
      </c>
      <c r="HE48" s="158">
        <f t="shared" si="232"/>
        <v>125.48387096774194</v>
      </c>
      <c r="HF48" s="2"/>
      <c r="HG48" s="16" t="s">
        <v>970</v>
      </c>
      <c r="HH48" s="88"/>
    </row>
    <row r="49" spans="1:216" ht="15.75">
      <c r="A49" s="16" t="s">
        <v>61</v>
      </c>
      <c r="B49" s="16" t="s">
        <v>62</v>
      </c>
      <c r="C49" s="16" t="s">
        <v>4</v>
      </c>
      <c r="D49" s="16" t="s">
        <v>600</v>
      </c>
      <c r="E49" s="16" t="s">
        <v>601</v>
      </c>
      <c r="F49" s="17">
        <v>0</v>
      </c>
      <c r="G49" s="17">
        <v>0</v>
      </c>
      <c r="H49" s="17">
        <v>0</v>
      </c>
      <c r="I49" s="18">
        <v>0</v>
      </c>
      <c r="J49" s="17">
        <v>0</v>
      </c>
      <c r="K49" s="19">
        <f t="shared" si="130"/>
        <v>0</v>
      </c>
      <c r="L49" s="19">
        <f t="shared" si="131"/>
        <v>0</v>
      </c>
      <c r="M49" s="23">
        <v>0</v>
      </c>
      <c r="N49" s="20">
        <f t="shared" si="132"/>
        <v>0</v>
      </c>
      <c r="O49" s="20"/>
      <c r="P49" s="75">
        <f t="shared" si="260"/>
        <v>0</v>
      </c>
      <c r="Q49" s="74">
        <f t="shared" si="133"/>
        <v>0</v>
      </c>
      <c r="R49" s="22">
        <f t="shared" si="294"/>
        <v>0</v>
      </c>
      <c r="S49" s="10"/>
      <c r="T49" s="10"/>
      <c r="U49" s="152">
        <f>SUMIF('Rekapitulasi Maret'!$D$9:$D$173,APS!$B49,'Rekapitulasi Maret'!$E$9:$E$173)</f>
        <v>0</v>
      </c>
      <c r="V49" s="152">
        <f>SUMIF('Rekapitulasi Maret'!$D$9:$D$173,APS!$B49,'Rekapitulasi Maret'!$F$9:$F$173)</f>
        <v>0</v>
      </c>
      <c r="W49" s="10"/>
      <c r="X49" s="154">
        <f t="shared" si="279"/>
        <v>0</v>
      </c>
      <c r="Y49" s="154">
        <f t="shared" si="280"/>
        <v>0</v>
      </c>
      <c r="Z49" s="10"/>
      <c r="AA49" s="152">
        <f>SUMIF('Rekapitulasi Maret'!$U$9:$U$173,APS!$B49,'Rekapitulasi Maret'!$V$9:$V$173)</f>
        <v>0</v>
      </c>
      <c r="AB49" s="152">
        <f>SUMIF('Rekapitulasi Maret'!$U$9:$U$173,APS!$B49,'Rekapitulasi Maret'!$W$9:$W$173)</f>
        <v>0</v>
      </c>
      <c r="AC49" s="152"/>
      <c r="AD49" s="154">
        <f t="shared" si="150"/>
        <v>0</v>
      </c>
      <c r="AE49" s="154">
        <f t="shared" si="151"/>
        <v>0</v>
      </c>
      <c r="AF49" s="10"/>
      <c r="AG49" s="152">
        <f>SUMIF('Rekapitulasi Maret'!$AL$9:$AL$173,APS!$B49,'Rekapitulasi Maret'!$AM$9:$AM$173)</f>
        <v>0</v>
      </c>
      <c r="AH49" s="152">
        <f>SUMIF('Rekapitulasi Maret'!$AL$9:$AL$173,APS!$B49,'Rekapitulasi Maret'!$AN$9:$AN$173)</f>
        <v>0</v>
      </c>
      <c r="AI49" s="152">
        <f>SUMIF('Rekapitulasi Maret'!$AL$9:$AL$173,APS!$B49,'Rekapitulasi Maret'!$AQ$9:$AQ$173)</f>
        <v>0</v>
      </c>
      <c r="AJ49" s="154">
        <f t="shared" si="281"/>
        <v>0</v>
      </c>
      <c r="AK49" s="154">
        <f t="shared" si="282"/>
        <v>0</v>
      </c>
      <c r="AL49" s="10"/>
      <c r="AM49" s="152">
        <f>SUMIF('Rekapitulasi Maret'!$BA$9:$BA$173,APS!$B49,'Rekapitulasi Maret'!$BB$9:$BB$173)</f>
        <v>0</v>
      </c>
      <c r="AN49" s="152">
        <f>SUMIF('Rekapitulasi Maret'!$BA$9:$BA$173,APS!$B49,'Rekapitulasi Maret'!$BC$9:$BC$173)</f>
        <v>0</v>
      </c>
      <c r="AO49" s="10"/>
      <c r="AP49" s="154">
        <f t="shared" si="263"/>
        <v>0</v>
      </c>
      <c r="AQ49" s="154">
        <f t="shared" si="264"/>
        <v>0</v>
      </c>
      <c r="AR49" s="10"/>
      <c r="AS49" s="152">
        <f>SUMIF('Rekapitulasi Maret'!$BP$9:$BP$173,APS!$B49,'Rekapitulasi Maret'!$BQ$9:$BQ$173)</f>
        <v>0</v>
      </c>
      <c r="AT49" s="152">
        <f>SUMIF('Rekapitulasi Maret'!$BP$9:$BP$173,APS!$B49,'Rekapitulasi Maret'!$BR$9:$BR$173)</f>
        <v>0</v>
      </c>
      <c r="AU49" s="10"/>
      <c r="AV49" s="154">
        <f t="shared" si="156"/>
        <v>0</v>
      </c>
      <c r="AW49" s="154">
        <f t="shared" si="157"/>
        <v>0</v>
      </c>
      <c r="AX49" s="10"/>
      <c r="AY49" s="152">
        <f>SUMIF('Rekapitulasi Maret'!$CE$9:$CE$173,APS!$B49,'Rekapitulasi Maret'!$CI$9:$CI$173)</f>
        <v>0</v>
      </c>
      <c r="AZ49" s="10"/>
      <c r="BA49" s="152">
        <f>SUMIF('Rekapitulasi Maret'!$CE$9:$CE$173,APS!$B49,'Rekapitulasi Maret'!$CJ$9:$CJ$173)</f>
        <v>0</v>
      </c>
      <c r="BB49" s="154">
        <f t="shared" si="158"/>
        <v>0</v>
      </c>
      <c r="BC49" s="154">
        <f t="shared" si="159"/>
        <v>0</v>
      </c>
      <c r="BD49" s="76">
        <f t="shared" si="265"/>
        <v>0</v>
      </c>
      <c r="BE49" s="76">
        <f t="shared" si="266"/>
        <v>0</v>
      </c>
      <c r="BF49" s="76">
        <f t="shared" si="267"/>
        <v>0</v>
      </c>
      <c r="BG49" s="76">
        <f t="shared" si="268"/>
        <v>0</v>
      </c>
      <c r="BH49" s="76">
        <f t="shared" si="269"/>
        <v>0</v>
      </c>
      <c r="BI49" s="76">
        <f t="shared" si="270"/>
        <v>0</v>
      </c>
      <c r="BJ49" s="154">
        <f t="shared" si="271"/>
        <v>0</v>
      </c>
      <c r="BK49" s="10"/>
      <c r="BL49" s="10"/>
      <c r="BM49" s="152">
        <f>SUMIF('Rekapitulasi Maret'!$D$194:$D$375,APS!$B49,'Rekapitulasi Maret'!$E$194:$E$375)+SUMIF('Rekapitulasi Maret'!$D$194:$D$375,APS!$B49,'Rekapitulasi Maret'!$J$194:$J$375)</f>
        <v>0</v>
      </c>
      <c r="BN49" s="152">
        <f>SUMIF('Rekapitulasi Maret'!$D$194:$D$375,APS!$B49,'Rekapitulasi Maret'!$F$194:$F$375)</f>
        <v>0</v>
      </c>
      <c r="BO49" s="152">
        <f>SUMIF('Rekapitulasi Maret'!$D$194:$D$375,APS!$B49,'Rekapitulasi Maret'!$K$194:$K$375)</f>
        <v>0</v>
      </c>
      <c r="BP49" s="154">
        <f t="shared" si="167"/>
        <v>0</v>
      </c>
      <c r="BQ49" s="154">
        <f t="shared" si="168"/>
        <v>0</v>
      </c>
      <c r="BR49" s="10"/>
      <c r="BS49" s="152">
        <f>SUMIF('Rekapitulasi Maret'!$U$194:$U$375,APS!$B49,'Rekapitulasi Maret'!$V$194:$V$375)+SUMIF('Rekapitulasi Maret'!$U$194:$U$375,APS!$B49,'Rekapitulasi Maret'!$AA$194:$AA$375)</f>
        <v>0</v>
      </c>
      <c r="BT49" s="152">
        <f>SUMIF('Rekapitulasi Maret'!$U$194:$U$375,APS!$B49,'Rekapitulasi Maret'!$W$194:$W$375)</f>
        <v>0</v>
      </c>
      <c r="BU49" s="152">
        <f>SUMIF('Rekapitulasi Maret'!$U$194:$U$375,APS!$B49,'Rekapitulasi Maret'!$AB$194:$AB$375)</f>
        <v>0</v>
      </c>
      <c r="BV49" s="154">
        <f t="shared" si="169"/>
        <v>0</v>
      </c>
      <c r="BW49" s="154">
        <f t="shared" si="170"/>
        <v>0</v>
      </c>
      <c r="BX49" s="10"/>
      <c r="BY49" s="152">
        <f>SUMIF('Rekapitulasi Maret'!$AL$194:$AL$375,APS!$B49,'Rekapitulasi Maret'!$AM$194:$AM$375)+SUMIF('Rekapitulasi Maret'!$AL$194:$AL$375,APS!$B49,'Rekapitulasi Maret'!$AP$194:$AP$375)</f>
        <v>0</v>
      </c>
      <c r="BZ49" s="152">
        <f>SUMIF('Rekapitulasi Maret'!$AL$194:$AL$375,APS!$B49,'Rekapitulasi Maret'!$AN$194:$AN$375)</f>
        <v>0</v>
      </c>
      <c r="CA49" s="152">
        <f>SUMIF('Rekapitulasi Maret'!$AL$194:$AL$375,APS!$B49,'Rekapitulasi Maret'!$AQ$194:$AQ$375)</f>
        <v>0</v>
      </c>
      <c r="CB49" s="154">
        <f t="shared" si="261"/>
        <v>0</v>
      </c>
      <c r="CC49" s="154">
        <f t="shared" si="262"/>
        <v>0</v>
      </c>
      <c r="CD49" s="10"/>
      <c r="CE49" s="152">
        <f>SUMIF('Rekapitulasi Maret'!$BA$194:$BA$375,APS!$B49,'Rekapitulasi Maret'!$BB$194:$BB$375)+SUMIF('Rekapitulasi Maret'!$BA$194:$BA$375,APS!$B49,'Rekapitulasi Maret'!$BE$194:$BE$375)</f>
        <v>0</v>
      </c>
      <c r="CF49" s="152">
        <f>SUMIF('Rekapitulasi Maret'!$BA$194:$BA$375,APS!$B49,'Rekapitulasi Maret'!$BC$194:$BC$375)</f>
        <v>0</v>
      </c>
      <c r="CG49" s="10"/>
      <c r="CH49" s="154">
        <f t="shared" si="173"/>
        <v>0</v>
      </c>
      <c r="CI49" s="154">
        <f t="shared" si="174"/>
        <v>0</v>
      </c>
      <c r="CJ49" s="10"/>
      <c r="CK49" s="152">
        <f>SUMIF('Rekapitulasi Maret'!$BP$194:$BP$375,APS!$B49,'Rekapitulasi Maret'!$BQ$194:$BQ$375)+SUMIF('Rekapitulasi Maret'!$BP$194:$BP$375,APS!$B49,'Rekapitulasi Maret'!$BT$194:$BT$375)</f>
        <v>0</v>
      </c>
      <c r="CL49" s="152">
        <f>SUMIF('Rekapitulasi Maret'!$BP$194:$BP$375,APS!$B49,'Rekapitulasi Maret'!$BR$194:$BR$375)</f>
        <v>0</v>
      </c>
      <c r="CM49" s="152">
        <f>SUMIF('Rekapitulasi Maret'!$BP$194:$BP$375,APS!$B49,'Rekapitulasi Maret'!$BU$194:$BU$375)</f>
        <v>0</v>
      </c>
      <c r="CN49" s="154">
        <f t="shared" si="175"/>
        <v>0</v>
      </c>
      <c r="CO49" s="154">
        <f t="shared" si="176"/>
        <v>0</v>
      </c>
      <c r="CP49" s="76">
        <f t="shared" si="272"/>
        <v>0</v>
      </c>
      <c r="CQ49" s="76">
        <f t="shared" si="273"/>
        <v>0</v>
      </c>
      <c r="CR49" s="76">
        <f t="shared" si="274"/>
        <v>0</v>
      </c>
      <c r="CS49" s="76">
        <f t="shared" si="275"/>
        <v>0</v>
      </c>
      <c r="CT49" s="76">
        <f t="shared" si="276"/>
        <v>0</v>
      </c>
      <c r="CU49" s="76">
        <f t="shared" si="277"/>
        <v>0</v>
      </c>
      <c r="CV49" s="154">
        <f t="shared" si="278"/>
        <v>0</v>
      </c>
      <c r="CW49" s="10"/>
      <c r="CX49" s="10"/>
      <c r="CY49" s="152">
        <f>SUMIF('Rekapitulasi Maret'!$D$391:$D$568,APS!$B49,'Rekapitulasi Maret'!$E$391:$E$568)+SUMIF('Rekapitulasi Maret'!$D$391:$D$568,APS!$B49,'Rekapitulasi Maret'!$J$391:$J$568)</f>
        <v>0</v>
      </c>
      <c r="CZ49" s="152">
        <f>SUMIF('Rekapitulasi Maret'!$D$391:$D$568,APS!$B49,'Rekapitulasi Maret'!$F$391:$F$568)</f>
        <v>0</v>
      </c>
      <c r="DA49" s="152">
        <f>SUMIF('Rekapitulasi Maret'!$D$391:$D$568,APS!$B49,'Rekapitulasi Maret'!$K$391:$K$568)</f>
        <v>0</v>
      </c>
      <c r="DB49" s="154">
        <f t="shared" si="184"/>
        <v>0</v>
      </c>
      <c r="DC49" s="154">
        <f t="shared" si="185"/>
        <v>0</v>
      </c>
      <c r="DD49" s="10"/>
      <c r="DE49" s="152">
        <f>SUMIF('Rekapitulasi Maret'!$U$391:$U$568,APS!$B49,'Rekapitulasi Maret'!$V$391:$V$568)+SUMIF('Rekapitulasi Maret'!$U$391:$U$568,APS!$B49,'Rekapitulasi Maret'!$AA$391:$AA$568)</f>
        <v>0</v>
      </c>
      <c r="DF49" s="152">
        <f>SUMIF('Rekapitulasi Maret'!$U$391:$U$568,APS!$B49,'Rekapitulasi Maret'!$W$391:$W$568)</f>
        <v>0</v>
      </c>
      <c r="DG49" s="152">
        <f>SUMIF('Rekapitulasi Maret'!$U$391:$U$568,APS!$B49,'Rekapitulasi Maret'!$AB$391:$AB$568)</f>
        <v>0</v>
      </c>
      <c r="DH49" s="154">
        <f t="shared" si="285"/>
        <v>0</v>
      </c>
      <c r="DI49" s="154">
        <f t="shared" si="286"/>
        <v>0</v>
      </c>
      <c r="DJ49" s="10"/>
      <c r="DK49" s="152">
        <f>SUMIF('Rekapitulasi Maret'!$AL$391:$AL$568,APS!$B49,'Rekapitulasi Maret'!$AM$391:$AM$568)+SUMIF('Rekapitulasi Maret'!$AL$391:$AL$568,APS!$B49,'Rekapitulasi Maret'!$AP$391:$AP$568)</f>
        <v>0</v>
      </c>
      <c r="DL49" s="152">
        <f>SUMIF('Rekapitulasi Maret'!$AL$391:$AL$568,APS!$B49,'Rekapitulasi Maret'!$AN$391:$AN$568)</f>
        <v>0</v>
      </c>
      <c r="DM49" s="152">
        <f>SUMIF('Rekapitulasi Maret'!$AL$391:$AL$568,APS!$B49,'Rekapitulasi Maret'!$AQ$391:$AQ$568)</f>
        <v>0</v>
      </c>
      <c r="DN49" s="154">
        <f t="shared" si="188"/>
        <v>0</v>
      </c>
      <c r="DO49" s="154">
        <f t="shared" si="189"/>
        <v>0</v>
      </c>
      <c r="DP49" s="10"/>
      <c r="DQ49" s="152">
        <f>SUMIF('Rekapitulasi Maret'!$BA$391:$BA$568,APS!$B49,'Rekapitulasi Maret'!$BB$391:$BB$568)+SUMIF('Rekapitulasi Maret'!$BA$391:$BA$568,APS!$B49,'Rekapitulasi Maret'!$BE$391:$BE$568)</f>
        <v>0</v>
      </c>
      <c r="DR49" s="152">
        <f>SUMIF('Rekapitulasi Maret'!$BA$391:$BA$568,APS!$B49,'Rekapitulasi Maret'!$BC$391:$BC$568)</f>
        <v>0</v>
      </c>
      <c r="DS49" s="152">
        <f>SUMIF('Rekapitulasi Maret'!$BA$391:$BA$568,APS!$B49,'Rekapitulasi Maret'!$BF$391:$BF$568)</f>
        <v>0</v>
      </c>
      <c r="DT49" s="154">
        <f t="shared" si="295"/>
        <v>0</v>
      </c>
      <c r="DU49" s="154">
        <f t="shared" si="296"/>
        <v>0</v>
      </c>
      <c r="DV49" s="10"/>
      <c r="DW49" s="152">
        <f>SUMIF('Rekapitulasi Maret'!$BP$391:$BP$568,APS!$B49,'Rekapitulasi Maret'!$BQ$391:$BQ$568)+SUMIF('Rekapitulasi Maret'!$BP$391:$BP$568,APS!$B49,'Rekapitulasi Maret'!$BT$391:$BT$568)</f>
        <v>0</v>
      </c>
      <c r="DX49" s="152">
        <f>SUMIF('Rekapitulasi Maret'!$BP$391:$BP$568,APS!$B49,'Rekapitulasi Maret'!$BR$391:$BR$568)</f>
        <v>0</v>
      </c>
      <c r="DY49" s="152">
        <f>SUMIF('Rekapitulasi Maret'!$BP$391:$BP$568,APS!$B49,'Rekapitulasi Maret'!$BU$391:$BU$568)</f>
        <v>0</v>
      </c>
      <c r="DZ49" s="154">
        <f t="shared" si="317"/>
        <v>0</v>
      </c>
      <c r="EA49" s="154">
        <f t="shared" si="318"/>
        <v>0</v>
      </c>
      <c r="EB49" s="10"/>
      <c r="EC49" s="152">
        <f>SUMIF('Rekapitulasi Maret'!$CE$391:$CE$568,APS!$B49,'Rekapitulasi Maret'!$CF$391:$CF$568)+SUMIF('Rekapitulasi Maret'!$CE$391:$CE$568,APS!$B49,'Rekapitulasi Maret'!$CI$391:$CI$568)</f>
        <v>0</v>
      </c>
      <c r="ED49" s="152">
        <f>SUMIF('Rekapitulasi Maret'!$CE$391:$CE$568,APS!$B49,'Rekapitulasi Maret'!$CG$391:$CG$568)</f>
        <v>0</v>
      </c>
      <c r="EE49" s="152">
        <f>SUMIF('Rekapitulasi Maret'!$CE$391:$CE$568,APS!$B49,'Rekapitulasi Maret'!$CJ$391:$CJ$568)</f>
        <v>0</v>
      </c>
      <c r="EF49" s="154">
        <f t="shared" si="194"/>
        <v>0</v>
      </c>
      <c r="EG49" s="154">
        <f t="shared" si="195"/>
        <v>0</v>
      </c>
      <c r="EH49" s="76">
        <f t="shared" si="287"/>
        <v>0</v>
      </c>
      <c r="EI49" s="76">
        <f t="shared" si="288"/>
        <v>0</v>
      </c>
      <c r="EJ49" s="76">
        <f t="shared" si="289"/>
        <v>0</v>
      </c>
      <c r="EK49" s="76">
        <f t="shared" si="290"/>
        <v>0</v>
      </c>
      <c r="EL49" s="76">
        <f t="shared" si="291"/>
        <v>0</v>
      </c>
      <c r="EM49" s="76">
        <f t="shared" si="292"/>
        <v>0</v>
      </c>
      <c r="EN49" s="154">
        <f t="shared" si="293"/>
        <v>0</v>
      </c>
      <c r="EO49" s="10"/>
      <c r="EP49" s="10"/>
      <c r="EQ49" s="152">
        <f>SUMIF('Rekapitulasi Maret'!$D$587:$D$768,APS!$B49,'Rekapitulasi Maret'!$E$587:$E$768)+SUMIF('Rekapitulasi Maret'!$D$587:$D$768,APS!$B49,'Rekapitulasi Maret'!$G$587:$G$768)</f>
        <v>0</v>
      </c>
      <c r="ER49" s="152">
        <f>SUMIF('Rekapitulasi Maret'!$D$587:$D$768,APS!$B49,'Rekapitulasi Maret'!$F$587:$F$768)+SUMIF('Rekapitulasi Maret'!$D$587:$D$768,APS!$B49,'Rekapitulasi Maret'!$H$587:$H$768)</f>
        <v>0</v>
      </c>
      <c r="ES49" s="10"/>
      <c r="ET49" s="154">
        <f t="shared" si="203"/>
        <v>0</v>
      </c>
      <c r="EU49" s="154">
        <f t="shared" si="204"/>
        <v>0</v>
      </c>
      <c r="EV49" s="10"/>
      <c r="EW49" s="152">
        <f>SUMIF('Rekapitulasi Maret'!$U$587:$U$768,APS!$B49,'Rekapitulasi Maret'!$V$587:$V$768)+SUMIF('Rekapitulasi Maret'!$U$587:$U$768,APS!$B49,'Rekapitulasi Maret'!$X$587:$X$768)</f>
        <v>0</v>
      </c>
      <c r="EX49" s="152">
        <f>SUMIF('Rekapitulasi Maret'!$U$587:$U$768,APS!$B49,'Rekapitulasi Maret'!$W$587:$W$768)+SUMIF('Rekapitulasi Maret'!$U$587:$U$768,APS!$B49,'Rekapitulasi Maret'!$Y$587:$Y$768)</f>
        <v>0</v>
      </c>
      <c r="EY49" s="10"/>
      <c r="EZ49" s="154">
        <f t="shared" si="205"/>
        <v>0</v>
      </c>
      <c r="FA49" s="154">
        <f t="shared" si="206"/>
        <v>0</v>
      </c>
      <c r="FB49" s="10"/>
      <c r="FC49" s="152">
        <f>SUMIF('Rekapitulasi Maret'!$AL$587:$AL$768,APS!$B49,'Rekapitulasi Maret'!$AM$587:$AM$768)+SUMIF('Rekapitulasi Maret'!$AL$587:$AL$768,APS!$B49,'Rekapitulasi Maret'!$AP$587:$AP$768)</f>
        <v>0</v>
      </c>
      <c r="FD49" s="152">
        <f>SUMIF('Rekapitulasi Maret'!$AL$587:$AL$768,APS!$B49,'Rekapitulasi Maret'!$AN$587:$AN$768)</f>
        <v>0</v>
      </c>
      <c r="FE49" s="10"/>
      <c r="FF49" s="154">
        <f t="shared" si="207"/>
        <v>0</v>
      </c>
      <c r="FG49" s="154">
        <f t="shared" si="208"/>
        <v>0</v>
      </c>
      <c r="FH49" s="10"/>
      <c r="FI49" s="152">
        <f>SUMIF('Rekapitulasi Maret'!$BA$587:$BA$768,APS!$B49,'Rekapitulasi Maret'!$BB$587:$BB$768)+SUMIF('Rekapitulasi Maret'!$BA$587:$BA$768,APS!$B49,'Rekapitulasi Maret'!$BE$587:$BE$768)</f>
        <v>0</v>
      </c>
      <c r="FJ49" s="152">
        <f>SUMIF('Rekapitulasi Maret'!$BA$587:$BA$768,APS!$B49,'Rekapitulasi Maret'!$BC$587:$BC$768)+SUMIF('Rekapitulasi Maret'!$BA$587:$BA$768,APS!$B49,'Rekapitulasi Maret'!$BF$587:$BF$768)</f>
        <v>0</v>
      </c>
      <c r="FK49" s="10"/>
      <c r="FL49" s="154">
        <f t="shared" si="209"/>
        <v>0</v>
      </c>
      <c r="FM49" s="154">
        <f t="shared" si="210"/>
        <v>0</v>
      </c>
      <c r="FN49" s="10"/>
      <c r="FO49" s="152">
        <f>SUMIF('Rekapitulasi Maret'!$BP$587:$BP$768,APS!$B49,'Rekapitulasi Maret'!$BQ$587:$BQ$768)+SUMIF('Rekapitulasi Maret'!$BP$587:$BP$768,APS!$B49,'Rekapitulasi Maret'!$BT$587:$BT$768)</f>
        <v>0</v>
      </c>
      <c r="FP49" s="152">
        <f>SUMIF('Rekapitulasi Maret'!$BP$587:$BP$768,APS!$B49,'Rekapitulasi Maret'!$BR$587:$BR$768)</f>
        <v>0</v>
      </c>
      <c r="FQ49" s="10"/>
      <c r="FR49" s="154">
        <f t="shared" si="211"/>
        <v>0</v>
      </c>
      <c r="FS49" s="154">
        <f t="shared" si="212"/>
        <v>0</v>
      </c>
      <c r="FT49" s="10"/>
      <c r="FU49" s="152">
        <f>SUMIF('Rekapitulasi Maret'!$CE$587:$CE$768,APS!$B49,'Rekapitulasi Maret'!$CI$587:$CI$768)</f>
        <v>0</v>
      </c>
      <c r="FV49" s="10"/>
      <c r="FW49" s="152">
        <f>SUMIF('Rekapitulasi Maret'!$CE$587:$CE$768,APS!$B49,'Rekapitulasi Maret'!$CJ$587:$CJ$768)</f>
        <v>0</v>
      </c>
      <c r="FX49" s="154">
        <f t="shared" si="140"/>
        <v>0</v>
      </c>
      <c r="FY49" s="154">
        <f t="shared" si="141"/>
        <v>0</v>
      </c>
      <c r="FZ49" s="10"/>
      <c r="GA49" s="152">
        <f>SUMIF('Rekapitulasi Maret'!$D$785:$D$963,APS!$B49,'Rekapitulasi Maret'!$E$785:$E$963)+SUMIF('Rekapitulasi Maret'!$D$785:$D$963,APS!$B49,'Rekapitulasi Maret'!$J$785:$J$963)</f>
        <v>0</v>
      </c>
      <c r="GB49" s="152">
        <f>SUMIF('Rekapitulasi Maret'!$D$785:$D$963,APS!$B49,'Rekapitulasi Maret'!$F$785:$F$963)</f>
        <v>0</v>
      </c>
      <c r="GC49" s="152">
        <f>SUMIF('Rekapitulasi Maret'!$D$785:$D$963,APS!$B49,'Rekapitulasi Maret'!$K$785:$K$963)</f>
        <v>0</v>
      </c>
      <c r="GD49" s="154">
        <f t="shared" si="213"/>
        <v>0</v>
      </c>
      <c r="GE49" s="154">
        <f t="shared" si="214"/>
        <v>0</v>
      </c>
      <c r="GF49" s="10"/>
      <c r="GG49" s="152">
        <f>SUMIF('Rekapitulasi Maret'!$U$785:$U$963,APS!$B49,'Rekapitulasi Maret'!$V$785:$V$963)+SUMIF('Rekapitulasi Maret'!$U$785:$U$963,APS!$B49,'Rekapitulasi Maret'!$AA$785:$AA$963)</f>
        <v>0</v>
      </c>
      <c r="GH49" s="152">
        <f>SUMIF('Rekapitulasi Maret'!$U$785:$U$963,APS!$B49,'Rekapitulasi Maret'!$W$785:$W$963)</f>
        <v>0</v>
      </c>
      <c r="GI49" s="152">
        <f>SUMIF('Rekapitulasi Maret'!$U$785:$U$963,APS!$B49,'Rekapitulasi Maret'!$AB$785:$AB$963)</f>
        <v>0</v>
      </c>
      <c r="GJ49" s="154">
        <f t="shared" si="215"/>
        <v>0</v>
      </c>
      <c r="GK49" s="154">
        <f t="shared" si="216"/>
        <v>0</v>
      </c>
      <c r="GL49" s="10"/>
      <c r="GM49" s="152">
        <f>SUMIF('Rekapitulasi Maret'!$AL$785:$AL$963,APS!$B49,'Rekapitulasi Maret'!$AM$785:$AM$963)+SUMIF('Rekapitulasi Maret'!$AL$785:$AL$963,APS!$B49,'Rekapitulasi Maret'!$AP$785:$AP$963)</f>
        <v>0</v>
      </c>
      <c r="GN49" s="152">
        <f>SUMIF('Rekapitulasi Maret'!$AL$785:$AL$963,APS!$B49,'Rekapitulasi Maret'!$AN$785:$AN$963)</f>
        <v>0</v>
      </c>
      <c r="GO49" s="152">
        <f>SUMIF('Rekapitulasi Maret'!$AL$785:$AL$963,APS!$B49,'Rekapitulasi Maret'!$AQ$785:$AQ$963)</f>
        <v>0</v>
      </c>
      <c r="GP49" s="154">
        <f t="shared" si="217"/>
        <v>0</v>
      </c>
      <c r="GQ49" s="154">
        <f t="shared" si="218"/>
        <v>0</v>
      </c>
      <c r="GR49" s="76">
        <f t="shared" si="219"/>
        <v>0</v>
      </c>
      <c r="GS49" s="76">
        <f t="shared" si="220"/>
        <v>0</v>
      </c>
      <c r="GT49" s="76">
        <f t="shared" si="221"/>
        <v>0</v>
      </c>
      <c r="GU49" s="76">
        <f t="shared" si="222"/>
        <v>0</v>
      </c>
      <c r="GV49" s="157">
        <f t="shared" si="223"/>
        <v>0</v>
      </c>
      <c r="GW49" s="157">
        <f t="shared" si="224"/>
        <v>0</v>
      </c>
      <c r="GX49" s="158">
        <f t="shared" si="225"/>
        <v>0</v>
      </c>
      <c r="GY49" s="157">
        <f t="shared" si="254"/>
        <v>0</v>
      </c>
      <c r="GZ49" s="157">
        <f t="shared" si="255"/>
        <v>0</v>
      </c>
      <c r="HA49" s="157">
        <f t="shared" si="256"/>
        <v>0</v>
      </c>
      <c r="HB49" s="157">
        <f t="shared" si="257"/>
        <v>0</v>
      </c>
      <c r="HC49" s="157">
        <f t="shared" si="258"/>
        <v>0</v>
      </c>
      <c r="HD49" s="157">
        <f t="shared" si="259"/>
        <v>0</v>
      </c>
      <c r="HE49" s="158">
        <f t="shared" si="232"/>
        <v>0</v>
      </c>
      <c r="HF49" s="21"/>
      <c r="HG49" s="16" t="s">
        <v>970</v>
      </c>
      <c r="HH49" s="88"/>
    </row>
    <row r="50" spans="1:216" ht="15.75">
      <c r="A50" s="16" t="s">
        <v>63</v>
      </c>
      <c r="B50" s="16" t="s">
        <v>64</v>
      </c>
      <c r="C50" s="16" t="s">
        <v>4</v>
      </c>
      <c r="D50" s="16" t="s">
        <v>600</v>
      </c>
      <c r="E50" s="16" t="s">
        <v>609</v>
      </c>
      <c r="F50" s="17">
        <v>40</v>
      </c>
      <c r="G50" s="17">
        <v>0</v>
      </c>
      <c r="H50" s="17">
        <v>0</v>
      </c>
      <c r="I50" s="18">
        <v>0</v>
      </c>
      <c r="J50" s="17">
        <v>0</v>
      </c>
      <c r="K50" s="19">
        <f t="shared" si="130"/>
        <v>40</v>
      </c>
      <c r="L50" s="19">
        <f t="shared" si="131"/>
        <v>40</v>
      </c>
      <c r="M50" s="23">
        <v>0</v>
      </c>
      <c r="N50" s="20">
        <f t="shared" si="132"/>
        <v>0</v>
      </c>
      <c r="O50" s="20"/>
      <c r="P50" s="75">
        <f t="shared" si="260"/>
        <v>0</v>
      </c>
      <c r="Q50" s="74">
        <f t="shared" si="133"/>
        <v>0</v>
      </c>
      <c r="R50" s="22">
        <f t="shared" si="294"/>
        <v>0</v>
      </c>
      <c r="S50" s="10"/>
      <c r="T50" s="10"/>
      <c r="U50" s="152">
        <f>SUMIF('Rekapitulasi Maret'!$D$9:$D$173,APS!$B50,'Rekapitulasi Maret'!$E$9:$E$173)</f>
        <v>0</v>
      </c>
      <c r="V50" s="152">
        <f>SUMIF('Rekapitulasi Maret'!$D$9:$D$173,APS!$B50,'Rekapitulasi Maret'!$F$9:$F$173)</f>
        <v>0</v>
      </c>
      <c r="W50" s="10"/>
      <c r="X50" s="154">
        <f t="shared" si="279"/>
        <v>0</v>
      </c>
      <c r="Y50" s="154">
        <f t="shared" si="280"/>
        <v>0</v>
      </c>
      <c r="Z50" s="10"/>
      <c r="AA50" s="152">
        <f>SUMIF('Rekapitulasi Maret'!$U$9:$U$173,APS!$B50,'Rekapitulasi Maret'!$V$9:$V$173)</f>
        <v>0</v>
      </c>
      <c r="AB50" s="152">
        <f>SUMIF('Rekapitulasi Maret'!$U$9:$U$173,APS!$B50,'Rekapitulasi Maret'!$W$9:$W$173)</f>
        <v>0</v>
      </c>
      <c r="AC50" s="152"/>
      <c r="AD50" s="154">
        <f t="shared" si="150"/>
        <v>0</v>
      </c>
      <c r="AE50" s="154">
        <f t="shared" si="151"/>
        <v>0</v>
      </c>
      <c r="AF50" s="10"/>
      <c r="AG50" s="152">
        <f>SUMIF('Rekapitulasi Maret'!$AL$9:$AL$173,APS!$B50,'Rekapitulasi Maret'!$AM$9:$AM$173)</f>
        <v>0</v>
      </c>
      <c r="AH50" s="152">
        <f>SUMIF('Rekapitulasi Maret'!$AL$9:$AL$173,APS!$B50,'Rekapitulasi Maret'!$AN$9:$AN$173)</f>
        <v>0</v>
      </c>
      <c r="AI50" s="152">
        <f>SUMIF('Rekapitulasi Maret'!$AL$9:$AL$173,APS!$B50,'Rekapitulasi Maret'!$AQ$9:$AQ$173)</f>
        <v>0</v>
      </c>
      <c r="AJ50" s="154">
        <f t="shared" si="281"/>
        <v>0</v>
      </c>
      <c r="AK50" s="154">
        <f t="shared" si="282"/>
        <v>0</v>
      </c>
      <c r="AL50" s="10"/>
      <c r="AM50" s="152">
        <f>SUMIF('Rekapitulasi Maret'!$BA$9:$BA$173,APS!$B50,'Rekapitulasi Maret'!$BB$9:$BB$173)</f>
        <v>0</v>
      </c>
      <c r="AN50" s="152">
        <f>SUMIF('Rekapitulasi Maret'!$BA$9:$BA$173,APS!$B50,'Rekapitulasi Maret'!$BC$9:$BC$173)</f>
        <v>0</v>
      </c>
      <c r="AO50" s="10"/>
      <c r="AP50" s="154">
        <f t="shared" si="263"/>
        <v>0</v>
      </c>
      <c r="AQ50" s="154">
        <f t="shared" si="264"/>
        <v>0</v>
      </c>
      <c r="AR50" s="10"/>
      <c r="AS50" s="152">
        <f>SUMIF('Rekapitulasi Maret'!$BP$9:$BP$173,APS!$B50,'Rekapitulasi Maret'!$BQ$9:$BQ$173)</f>
        <v>0</v>
      </c>
      <c r="AT50" s="152">
        <f>SUMIF('Rekapitulasi Maret'!$BP$9:$BP$173,APS!$B50,'Rekapitulasi Maret'!$BR$9:$BR$173)</f>
        <v>0</v>
      </c>
      <c r="AU50" s="10"/>
      <c r="AV50" s="154">
        <f t="shared" si="156"/>
        <v>0</v>
      </c>
      <c r="AW50" s="154">
        <f t="shared" si="157"/>
        <v>0</v>
      </c>
      <c r="AX50" s="10"/>
      <c r="AY50" s="152">
        <f>SUMIF('Rekapitulasi Maret'!$CE$9:$CE$173,APS!$B50,'Rekapitulasi Maret'!$CI$9:$CI$173)</f>
        <v>0</v>
      </c>
      <c r="AZ50" s="10"/>
      <c r="BA50" s="152">
        <f>SUMIF('Rekapitulasi Maret'!$CE$9:$CE$173,APS!$B50,'Rekapitulasi Maret'!$CJ$9:$CJ$173)</f>
        <v>0</v>
      </c>
      <c r="BB50" s="154">
        <f t="shared" si="158"/>
        <v>0</v>
      </c>
      <c r="BC50" s="154">
        <f t="shared" si="159"/>
        <v>0</v>
      </c>
      <c r="BD50" s="76">
        <f t="shared" si="265"/>
        <v>0</v>
      </c>
      <c r="BE50" s="76">
        <f t="shared" si="266"/>
        <v>0</v>
      </c>
      <c r="BF50" s="76">
        <f t="shared" si="267"/>
        <v>0</v>
      </c>
      <c r="BG50" s="76">
        <f t="shared" si="268"/>
        <v>0</v>
      </c>
      <c r="BH50" s="76">
        <f t="shared" si="269"/>
        <v>0</v>
      </c>
      <c r="BI50" s="76">
        <f t="shared" si="270"/>
        <v>0</v>
      </c>
      <c r="BJ50" s="154">
        <f t="shared" si="271"/>
        <v>0</v>
      </c>
      <c r="BK50" s="10"/>
      <c r="BL50" s="10"/>
      <c r="BM50" s="152">
        <f>SUMIF('Rekapitulasi Maret'!$D$194:$D$375,APS!$B50,'Rekapitulasi Maret'!$E$194:$E$375)+SUMIF('Rekapitulasi Maret'!$D$194:$D$375,APS!$B50,'Rekapitulasi Maret'!$J$194:$J$375)</f>
        <v>0</v>
      </c>
      <c r="BN50" s="152">
        <f>SUMIF('Rekapitulasi Maret'!$D$194:$D$375,APS!$B50,'Rekapitulasi Maret'!$F$194:$F$375)</f>
        <v>0</v>
      </c>
      <c r="BO50" s="152">
        <f>SUMIF('Rekapitulasi Maret'!$D$194:$D$375,APS!$B50,'Rekapitulasi Maret'!$K$194:$K$375)</f>
        <v>0</v>
      </c>
      <c r="BP50" s="154">
        <f t="shared" si="167"/>
        <v>0</v>
      </c>
      <c r="BQ50" s="154">
        <f t="shared" si="168"/>
        <v>0</v>
      </c>
      <c r="BR50" s="10"/>
      <c r="BS50" s="152">
        <f>SUMIF('Rekapitulasi Maret'!$U$194:$U$375,APS!$B50,'Rekapitulasi Maret'!$V$194:$V$375)+SUMIF('Rekapitulasi Maret'!$U$194:$U$375,APS!$B50,'Rekapitulasi Maret'!$AA$194:$AA$375)</f>
        <v>0</v>
      </c>
      <c r="BT50" s="152">
        <f>SUMIF('Rekapitulasi Maret'!$U$194:$U$375,APS!$B50,'Rekapitulasi Maret'!$W$194:$W$375)</f>
        <v>0</v>
      </c>
      <c r="BU50" s="152">
        <f>SUMIF('Rekapitulasi Maret'!$U$194:$U$375,APS!$B50,'Rekapitulasi Maret'!$AB$194:$AB$375)</f>
        <v>0</v>
      </c>
      <c r="BV50" s="154">
        <f t="shared" si="169"/>
        <v>0</v>
      </c>
      <c r="BW50" s="154">
        <f t="shared" si="170"/>
        <v>0</v>
      </c>
      <c r="BX50" s="10"/>
      <c r="BY50" s="152">
        <f>SUMIF('Rekapitulasi Maret'!$AL$194:$AL$375,APS!$B50,'Rekapitulasi Maret'!$AM$194:$AM$375)+SUMIF('Rekapitulasi Maret'!$AL$194:$AL$375,APS!$B50,'Rekapitulasi Maret'!$AP$194:$AP$375)</f>
        <v>0</v>
      </c>
      <c r="BZ50" s="152">
        <f>SUMIF('Rekapitulasi Maret'!$AL$194:$AL$375,APS!$B50,'Rekapitulasi Maret'!$AN$194:$AN$375)</f>
        <v>0</v>
      </c>
      <c r="CA50" s="152">
        <f>SUMIF('Rekapitulasi Maret'!$AL$194:$AL$375,APS!$B50,'Rekapitulasi Maret'!$AQ$194:$AQ$375)</f>
        <v>0</v>
      </c>
      <c r="CB50" s="154">
        <f t="shared" si="261"/>
        <v>0</v>
      </c>
      <c r="CC50" s="154">
        <f t="shared" si="262"/>
        <v>0</v>
      </c>
      <c r="CD50" s="10"/>
      <c r="CE50" s="152">
        <f>SUMIF('Rekapitulasi Maret'!$BA$194:$BA$375,APS!$B50,'Rekapitulasi Maret'!$BB$194:$BB$375)+SUMIF('Rekapitulasi Maret'!$BA$194:$BA$375,APS!$B50,'Rekapitulasi Maret'!$BE$194:$BE$375)</f>
        <v>0</v>
      </c>
      <c r="CF50" s="152">
        <f>SUMIF('Rekapitulasi Maret'!$BA$194:$BA$375,APS!$B50,'Rekapitulasi Maret'!$BC$194:$BC$375)</f>
        <v>0</v>
      </c>
      <c r="CG50" s="10"/>
      <c r="CH50" s="154">
        <f t="shared" si="173"/>
        <v>0</v>
      </c>
      <c r="CI50" s="154">
        <f t="shared" si="174"/>
        <v>0</v>
      </c>
      <c r="CJ50" s="10"/>
      <c r="CK50" s="152">
        <f>SUMIF('Rekapitulasi Maret'!$BP$194:$BP$375,APS!$B50,'Rekapitulasi Maret'!$BQ$194:$BQ$375)+SUMIF('Rekapitulasi Maret'!$BP$194:$BP$375,APS!$B50,'Rekapitulasi Maret'!$BT$194:$BT$375)</f>
        <v>0</v>
      </c>
      <c r="CL50" s="152">
        <f>SUMIF('Rekapitulasi Maret'!$BP$194:$BP$375,APS!$B50,'Rekapitulasi Maret'!$BR$194:$BR$375)</f>
        <v>0</v>
      </c>
      <c r="CM50" s="152">
        <f>SUMIF('Rekapitulasi Maret'!$BP$194:$BP$375,APS!$B50,'Rekapitulasi Maret'!$BU$194:$BU$375)</f>
        <v>0</v>
      </c>
      <c r="CN50" s="154">
        <f t="shared" si="175"/>
        <v>0</v>
      </c>
      <c r="CO50" s="154">
        <f t="shared" si="176"/>
        <v>0</v>
      </c>
      <c r="CP50" s="76">
        <f t="shared" si="272"/>
        <v>0</v>
      </c>
      <c r="CQ50" s="76">
        <f t="shared" si="273"/>
        <v>0</v>
      </c>
      <c r="CR50" s="76">
        <f t="shared" si="274"/>
        <v>0</v>
      </c>
      <c r="CS50" s="76">
        <f t="shared" si="275"/>
        <v>0</v>
      </c>
      <c r="CT50" s="76">
        <f t="shared" si="276"/>
        <v>0</v>
      </c>
      <c r="CU50" s="76">
        <f t="shared" si="277"/>
        <v>0</v>
      </c>
      <c r="CV50" s="154">
        <f t="shared" si="278"/>
        <v>0</v>
      </c>
      <c r="CW50" s="10"/>
      <c r="CX50" s="10"/>
      <c r="CY50" s="152">
        <f>SUMIF('Rekapitulasi Maret'!$D$391:$D$568,APS!$B50,'Rekapitulasi Maret'!$E$391:$E$568)+SUMIF('Rekapitulasi Maret'!$D$391:$D$568,APS!$B50,'Rekapitulasi Maret'!$J$391:$J$568)</f>
        <v>0</v>
      </c>
      <c r="CZ50" s="152">
        <f>SUMIF('Rekapitulasi Maret'!$D$391:$D$568,APS!$B50,'Rekapitulasi Maret'!$F$391:$F$568)</f>
        <v>0</v>
      </c>
      <c r="DA50" s="152">
        <f>SUMIF('Rekapitulasi Maret'!$D$391:$D$568,APS!$B50,'Rekapitulasi Maret'!$K$391:$K$568)</f>
        <v>0</v>
      </c>
      <c r="DB50" s="154">
        <f t="shared" si="184"/>
        <v>0</v>
      </c>
      <c r="DC50" s="154">
        <f t="shared" si="185"/>
        <v>0</v>
      </c>
      <c r="DD50" s="10"/>
      <c r="DE50" s="152">
        <f>SUMIF('Rekapitulasi Maret'!$U$391:$U$568,APS!$B50,'Rekapitulasi Maret'!$V$391:$V$568)+SUMIF('Rekapitulasi Maret'!$U$391:$U$568,APS!$B50,'Rekapitulasi Maret'!$AA$391:$AA$568)</f>
        <v>0</v>
      </c>
      <c r="DF50" s="152">
        <f>SUMIF('Rekapitulasi Maret'!$U$391:$U$568,APS!$B50,'Rekapitulasi Maret'!$W$391:$W$568)</f>
        <v>0</v>
      </c>
      <c r="DG50" s="152">
        <f>SUMIF('Rekapitulasi Maret'!$U$391:$U$568,APS!$B50,'Rekapitulasi Maret'!$AB$391:$AB$568)</f>
        <v>0</v>
      </c>
      <c r="DH50" s="154">
        <f t="shared" si="285"/>
        <v>0</v>
      </c>
      <c r="DI50" s="154">
        <f t="shared" si="286"/>
        <v>0</v>
      </c>
      <c r="DJ50" s="10"/>
      <c r="DK50" s="152">
        <f>SUMIF('Rekapitulasi Maret'!$AL$391:$AL$568,APS!$B50,'Rekapitulasi Maret'!$AM$391:$AM$568)+SUMIF('Rekapitulasi Maret'!$AL$391:$AL$568,APS!$B50,'Rekapitulasi Maret'!$AP$391:$AP$568)</f>
        <v>0</v>
      </c>
      <c r="DL50" s="152">
        <f>SUMIF('Rekapitulasi Maret'!$AL$391:$AL$568,APS!$B50,'Rekapitulasi Maret'!$AN$391:$AN$568)</f>
        <v>0</v>
      </c>
      <c r="DM50" s="152">
        <f>SUMIF('Rekapitulasi Maret'!$AL$391:$AL$568,APS!$B50,'Rekapitulasi Maret'!$AQ$391:$AQ$568)</f>
        <v>0</v>
      </c>
      <c r="DN50" s="154">
        <f t="shared" si="188"/>
        <v>0</v>
      </c>
      <c r="DO50" s="154">
        <f t="shared" si="189"/>
        <v>0</v>
      </c>
      <c r="DP50" s="10"/>
      <c r="DQ50" s="152">
        <f>SUMIF('Rekapitulasi Maret'!$BA$391:$BA$568,APS!$B50,'Rekapitulasi Maret'!$BB$391:$BB$568)+SUMIF('Rekapitulasi Maret'!$BA$391:$BA$568,APS!$B50,'Rekapitulasi Maret'!$BE$391:$BE$568)</f>
        <v>0</v>
      </c>
      <c r="DR50" s="152">
        <f>SUMIF('Rekapitulasi Maret'!$BA$391:$BA$568,APS!$B50,'Rekapitulasi Maret'!$BC$391:$BC$568)</f>
        <v>0</v>
      </c>
      <c r="DS50" s="152">
        <f>SUMIF('Rekapitulasi Maret'!$BA$391:$BA$568,APS!$B50,'Rekapitulasi Maret'!$BF$391:$BF$568)</f>
        <v>0</v>
      </c>
      <c r="DT50" s="154">
        <f t="shared" si="295"/>
        <v>0</v>
      </c>
      <c r="DU50" s="154">
        <f t="shared" si="296"/>
        <v>0</v>
      </c>
      <c r="DV50" s="10"/>
      <c r="DW50" s="152">
        <f>SUMIF('Rekapitulasi Maret'!$BP$391:$BP$568,APS!$B50,'Rekapitulasi Maret'!$BQ$391:$BQ$568)+SUMIF('Rekapitulasi Maret'!$BP$391:$BP$568,APS!$B50,'Rekapitulasi Maret'!$BT$391:$BT$568)</f>
        <v>0</v>
      </c>
      <c r="DX50" s="152">
        <f>SUMIF('Rekapitulasi Maret'!$BP$391:$BP$568,APS!$B50,'Rekapitulasi Maret'!$BR$391:$BR$568)</f>
        <v>0</v>
      </c>
      <c r="DY50" s="152">
        <f>SUMIF('Rekapitulasi Maret'!$BP$391:$BP$568,APS!$B50,'Rekapitulasi Maret'!$BU$391:$BU$568)</f>
        <v>0</v>
      </c>
      <c r="DZ50" s="154">
        <f>IF(DV50=0,0,((DX50+DY50)/DV50)*100)</f>
        <v>0</v>
      </c>
      <c r="EA50" s="154">
        <f>IF(DW50=0,0,((DX50+DY50)/DW50)*100)</f>
        <v>0</v>
      </c>
      <c r="EB50" s="10"/>
      <c r="EC50" s="152">
        <f>SUMIF('Rekapitulasi Maret'!$CE$391:$CE$568,APS!$B50,'Rekapitulasi Maret'!$CF$391:$CF$568)+SUMIF('Rekapitulasi Maret'!$CE$391:$CE$568,APS!$B50,'Rekapitulasi Maret'!$CI$391:$CI$568)</f>
        <v>0</v>
      </c>
      <c r="ED50" s="152">
        <f>SUMIF('Rekapitulasi Maret'!$CE$391:$CE$568,APS!$B50,'Rekapitulasi Maret'!$CG$391:$CG$568)</f>
        <v>0</v>
      </c>
      <c r="EE50" s="152">
        <f>SUMIF('Rekapitulasi Maret'!$CE$391:$CE$568,APS!$B50,'Rekapitulasi Maret'!$CJ$391:$CJ$568)</f>
        <v>0</v>
      </c>
      <c r="EF50" s="154">
        <f t="shared" si="194"/>
        <v>0</v>
      </c>
      <c r="EG50" s="154">
        <f t="shared" si="195"/>
        <v>0</v>
      </c>
      <c r="EH50" s="76">
        <f t="shared" si="287"/>
        <v>0</v>
      </c>
      <c r="EI50" s="76">
        <f t="shared" si="288"/>
        <v>0</v>
      </c>
      <c r="EJ50" s="76">
        <f t="shared" si="289"/>
        <v>0</v>
      </c>
      <c r="EK50" s="76">
        <f t="shared" si="290"/>
        <v>0</v>
      </c>
      <c r="EL50" s="76">
        <f t="shared" si="291"/>
        <v>0</v>
      </c>
      <c r="EM50" s="76">
        <f t="shared" si="292"/>
        <v>0</v>
      </c>
      <c r="EN50" s="154">
        <f t="shared" si="293"/>
        <v>0</v>
      </c>
      <c r="EO50" s="10"/>
      <c r="EP50" s="10"/>
      <c r="EQ50" s="152">
        <f>SUMIF('Rekapitulasi Maret'!$D$587:$D$768,APS!$B50,'Rekapitulasi Maret'!$E$587:$E$768)+SUMIF('Rekapitulasi Maret'!$D$587:$D$768,APS!$B50,'Rekapitulasi Maret'!$G$587:$G$768)</f>
        <v>0</v>
      </c>
      <c r="ER50" s="152">
        <f>SUMIF('Rekapitulasi Maret'!$D$587:$D$768,APS!$B50,'Rekapitulasi Maret'!$F$587:$F$768)+SUMIF('Rekapitulasi Maret'!$D$587:$D$768,APS!$B50,'Rekapitulasi Maret'!$H$587:$H$768)</f>
        <v>0</v>
      </c>
      <c r="ES50" s="10"/>
      <c r="ET50" s="154">
        <f t="shared" si="203"/>
        <v>0</v>
      </c>
      <c r="EU50" s="154">
        <f t="shared" si="204"/>
        <v>0</v>
      </c>
      <c r="EV50" s="10"/>
      <c r="EW50" s="152">
        <f>SUMIF('Rekapitulasi Maret'!$U$587:$U$768,APS!$B50,'Rekapitulasi Maret'!$V$587:$V$768)+SUMIF('Rekapitulasi Maret'!$U$587:$U$768,APS!$B50,'Rekapitulasi Maret'!$X$587:$X$768)</f>
        <v>0</v>
      </c>
      <c r="EX50" s="152">
        <f>SUMIF('Rekapitulasi Maret'!$U$587:$U$768,APS!$B50,'Rekapitulasi Maret'!$W$587:$W$768)+SUMIF('Rekapitulasi Maret'!$U$587:$U$768,APS!$B50,'Rekapitulasi Maret'!$Y$587:$Y$768)</f>
        <v>0</v>
      </c>
      <c r="EY50" s="10"/>
      <c r="EZ50" s="154">
        <f t="shared" si="205"/>
        <v>0</v>
      </c>
      <c r="FA50" s="154">
        <f t="shared" si="206"/>
        <v>0</v>
      </c>
      <c r="FB50" s="10"/>
      <c r="FC50" s="152">
        <f>SUMIF('Rekapitulasi Maret'!$AL$587:$AL$768,APS!$B50,'Rekapitulasi Maret'!$AM$587:$AM$768)+SUMIF('Rekapitulasi Maret'!$AL$587:$AL$768,APS!$B50,'Rekapitulasi Maret'!$AP$587:$AP$768)</f>
        <v>0</v>
      </c>
      <c r="FD50" s="152">
        <f>SUMIF('Rekapitulasi Maret'!$AL$587:$AL$768,APS!$B50,'Rekapitulasi Maret'!$AN$587:$AN$768)</f>
        <v>0</v>
      </c>
      <c r="FE50" s="10"/>
      <c r="FF50" s="154">
        <f t="shared" si="207"/>
        <v>0</v>
      </c>
      <c r="FG50" s="154">
        <f t="shared" si="208"/>
        <v>0</v>
      </c>
      <c r="FH50" s="10"/>
      <c r="FI50" s="152">
        <f>SUMIF('Rekapitulasi Maret'!$BA$587:$BA$768,APS!$B50,'Rekapitulasi Maret'!$BB$587:$BB$768)+SUMIF('Rekapitulasi Maret'!$BA$587:$BA$768,APS!$B50,'Rekapitulasi Maret'!$BE$587:$BE$768)</f>
        <v>0</v>
      </c>
      <c r="FJ50" s="152">
        <f>SUMIF('Rekapitulasi Maret'!$BA$587:$BA$768,APS!$B50,'Rekapitulasi Maret'!$BC$587:$BC$768)+SUMIF('Rekapitulasi Maret'!$BA$587:$BA$768,APS!$B50,'Rekapitulasi Maret'!$BF$587:$BF$768)</f>
        <v>0</v>
      </c>
      <c r="FK50" s="10"/>
      <c r="FL50" s="154">
        <f t="shared" si="209"/>
        <v>0</v>
      </c>
      <c r="FM50" s="154">
        <f t="shared" si="210"/>
        <v>0</v>
      </c>
      <c r="FN50" s="10"/>
      <c r="FO50" s="152">
        <f>SUMIF('Rekapitulasi Maret'!$BP$587:$BP$768,APS!$B50,'Rekapitulasi Maret'!$BQ$587:$BQ$768)+SUMIF('Rekapitulasi Maret'!$BP$587:$BP$768,APS!$B50,'Rekapitulasi Maret'!$BT$587:$BT$768)</f>
        <v>0</v>
      </c>
      <c r="FP50" s="152">
        <f>SUMIF('Rekapitulasi Maret'!$BP$587:$BP$768,APS!$B50,'Rekapitulasi Maret'!$BR$587:$BR$768)</f>
        <v>0</v>
      </c>
      <c r="FQ50" s="10"/>
      <c r="FR50" s="154">
        <f t="shared" si="211"/>
        <v>0</v>
      </c>
      <c r="FS50" s="154">
        <f t="shared" si="212"/>
        <v>0</v>
      </c>
      <c r="FT50" s="10"/>
      <c r="FU50" s="152">
        <f>SUMIF('Rekapitulasi Maret'!$CE$587:$CE$768,APS!$B50,'Rekapitulasi Maret'!$CI$587:$CI$768)</f>
        <v>0</v>
      </c>
      <c r="FV50" s="10"/>
      <c r="FW50" s="152">
        <f>SUMIF('Rekapitulasi Maret'!$CE$587:$CE$768,APS!$B50,'Rekapitulasi Maret'!$CJ$587:$CJ$768)</f>
        <v>0</v>
      </c>
      <c r="FX50" s="154">
        <f t="shared" si="140"/>
        <v>0</v>
      </c>
      <c r="FY50" s="154">
        <f t="shared" si="141"/>
        <v>0</v>
      </c>
      <c r="FZ50" s="10"/>
      <c r="GA50" s="152">
        <f>SUMIF('Rekapitulasi Maret'!$D$785:$D$963,APS!$B50,'Rekapitulasi Maret'!$E$785:$E$963)+SUMIF('Rekapitulasi Maret'!$D$785:$D$963,APS!$B50,'Rekapitulasi Maret'!$J$785:$J$963)</f>
        <v>0</v>
      </c>
      <c r="GB50" s="152">
        <f>SUMIF('Rekapitulasi Maret'!$D$785:$D$963,APS!$B50,'Rekapitulasi Maret'!$F$785:$F$963)</f>
        <v>0</v>
      </c>
      <c r="GC50" s="152">
        <f>SUMIF('Rekapitulasi Maret'!$D$785:$D$963,APS!$B50,'Rekapitulasi Maret'!$K$785:$K$963)</f>
        <v>0</v>
      </c>
      <c r="GD50" s="154">
        <f t="shared" si="213"/>
        <v>0</v>
      </c>
      <c r="GE50" s="154">
        <f t="shared" si="214"/>
        <v>0</v>
      </c>
      <c r="GF50" s="10"/>
      <c r="GG50" s="152">
        <f>SUMIF('Rekapitulasi Maret'!$U$785:$U$963,APS!$B50,'Rekapitulasi Maret'!$V$785:$V$963)+SUMIF('Rekapitulasi Maret'!$U$785:$U$963,APS!$B50,'Rekapitulasi Maret'!$AA$785:$AA$963)</f>
        <v>0</v>
      </c>
      <c r="GH50" s="152">
        <f>SUMIF('Rekapitulasi Maret'!$U$785:$U$963,APS!$B50,'Rekapitulasi Maret'!$W$785:$W$963)</f>
        <v>0</v>
      </c>
      <c r="GI50" s="152">
        <f>SUMIF('Rekapitulasi Maret'!$U$785:$U$963,APS!$B50,'Rekapitulasi Maret'!$AB$785:$AB$963)</f>
        <v>0</v>
      </c>
      <c r="GJ50" s="154">
        <f t="shared" si="215"/>
        <v>0</v>
      </c>
      <c r="GK50" s="154">
        <f t="shared" si="216"/>
        <v>0</v>
      </c>
      <c r="GL50" s="10"/>
      <c r="GM50" s="152">
        <f>SUMIF('Rekapitulasi Maret'!$AL$785:$AL$963,APS!$B50,'Rekapitulasi Maret'!$AM$785:$AM$963)+SUMIF('Rekapitulasi Maret'!$AL$785:$AL$963,APS!$B50,'Rekapitulasi Maret'!$AP$785:$AP$963)</f>
        <v>0</v>
      </c>
      <c r="GN50" s="152">
        <f>SUMIF('Rekapitulasi Maret'!$AL$785:$AL$963,APS!$B50,'Rekapitulasi Maret'!$AN$785:$AN$963)</f>
        <v>0</v>
      </c>
      <c r="GO50" s="152">
        <f>SUMIF('Rekapitulasi Maret'!$AL$785:$AL$963,APS!$B50,'Rekapitulasi Maret'!$AQ$785:$AQ$963)</f>
        <v>0</v>
      </c>
      <c r="GP50" s="154">
        <f t="shared" si="217"/>
        <v>0</v>
      </c>
      <c r="GQ50" s="154">
        <f t="shared" si="218"/>
        <v>0</v>
      </c>
      <c r="GR50" s="76">
        <f t="shared" si="219"/>
        <v>0</v>
      </c>
      <c r="GS50" s="76">
        <f t="shared" si="220"/>
        <v>0</v>
      </c>
      <c r="GT50" s="76">
        <f t="shared" si="221"/>
        <v>0</v>
      </c>
      <c r="GU50" s="76">
        <f t="shared" si="222"/>
        <v>0</v>
      </c>
      <c r="GV50" s="157">
        <f t="shared" si="223"/>
        <v>0</v>
      </c>
      <c r="GW50" s="157">
        <f t="shared" si="224"/>
        <v>0</v>
      </c>
      <c r="GX50" s="158">
        <f t="shared" si="225"/>
        <v>0</v>
      </c>
      <c r="GY50" s="157">
        <f t="shared" si="254"/>
        <v>0</v>
      </c>
      <c r="GZ50" s="157">
        <f t="shared" si="255"/>
        <v>0</v>
      </c>
      <c r="HA50" s="157">
        <f t="shared" si="256"/>
        <v>0</v>
      </c>
      <c r="HB50" s="157">
        <f t="shared" si="257"/>
        <v>0</v>
      </c>
      <c r="HC50" s="157">
        <f t="shared" si="258"/>
        <v>0</v>
      </c>
      <c r="HD50" s="157">
        <f t="shared" si="259"/>
        <v>0</v>
      </c>
      <c r="HE50" s="158">
        <f t="shared" si="232"/>
        <v>0</v>
      </c>
      <c r="HF50" s="2"/>
      <c r="HG50" s="16" t="s">
        <v>971</v>
      </c>
      <c r="HH50" s="88"/>
    </row>
    <row r="51" spans="1:216" ht="15.75">
      <c r="A51" s="34" t="s">
        <v>518</v>
      </c>
      <c r="B51" s="16" t="s">
        <v>406</v>
      </c>
      <c r="C51" s="25" t="s">
        <v>4</v>
      </c>
      <c r="D51" s="16" t="s">
        <v>600</v>
      </c>
      <c r="E51" s="25" t="s">
        <v>608</v>
      </c>
      <c r="F51" s="31">
        <v>10</v>
      </c>
      <c r="G51" s="17"/>
      <c r="H51" s="17"/>
      <c r="I51" s="18">
        <v>0</v>
      </c>
      <c r="J51" s="17">
        <v>0</v>
      </c>
      <c r="K51" s="19">
        <f t="shared" si="130"/>
        <v>10</v>
      </c>
      <c r="L51" s="19">
        <f t="shared" si="131"/>
        <v>10</v>
      </c>
      <c r="M51" s="23">
        <v>10</v>
      </c>
      <c r="N51" s="20">
        <f t="shared" si="132"/>
        <v>10</v>
      </c>
      <c r="O51" s="20"/>
      <c r="P51" s="75">
        <f t="shared" si="260"/>
        <v>0</v>
      </c>
      <c r="Q51" s="74">
        <f t="shared" si="133"/>
        <v>10</v>
      </c>
      <c r="R51" s="22">
        <f t="shared" si="294"/>
        <v>10</v>
      </c>
      <c r="S51" s="10">
        <v>10</v>
      </c>
      <c r="T51" s="10">
        <v>10</v>
      </c>
      <c r="U51" s="152">
        <f>SUMIF('Rekapitulasi Maret'!$D$9:$D$173,APS!$B51,'Rekapitulasi Maret'!$E$9:$E$173)</f>
        <v>0</v>
      </c>
      <c r="V51" s="152">
        <f>SUMIF('Rekapitulasi Maret'!$D$9:$D$173,APS!$B51,'Rekapitulasi Maret'!$F$9:$F$173)</f>
        <v>0</v>
      </c>
      <c r="W51" s="10"/>
      <c r="X51" s="154">
        <f t="shared" si="279"/>
        <v>0</v>
      </c>
      <c r="Y51" s="154">
        <f t="shared" si="280"/>
        <v>0</v>
      </c>
      <c r="Z51" s="10"/>
      <c r="AA51" s="152">
        <f>SUMIF('Rekapitulasi Maret'!$U$9:$U$173,APS!$B51,'Rekapitulasi Maret'!$V$9:$V$173)</f>
        <v>0</v>
      </c>
      <c r="AB51" s="152">
        <f>SUMIF('Rekapitulasi Maret'!$U$9:$U$173,APS!$B51,'Rekapitulasi Maret'!$W$9:$W$173)</f>
        <v>0</v>
      </c>
      <c r="AC51" s="152"/>
      <c r="AD51" s="154">
        <f t="shared" si="150"/>
        <v>0</v>
      </c>
      <c r="AE51" s="154">
        <f t="shared" si="151"/>
        <v>0</v>
      </c>
      <c r="AF51" s="10"/>
      <c r="AG51" s="152">
        <f>SUMIF('Rekapitulasi Maret'!$AL$9:$AL$173,APS!$B51,'Rekapitulasi Maret'!$AM$9:$AM$173)</f>
        <v>0</v>
      </c>
      <c r="AH51" s="152">
        <f>SUMIF('Rekapitulasi Maret'!$AL$9:$AL$173,APS!$B51,'Rekapitulasi Maret'!$AN$9:$AN$173)</f>
        <v>0</v>
      </c>
      <c r="AI51" s="152">
        <f>SUMIF('Rekapitulasi Maret'!$AL$9:$AL$173,APS!$B51,'Rekapitulasi Maret'!$AQ$9:$AQ$173)</f>
        <v>0</v>
      </c>
      <c r="AJ51" s="154">
        <f t="shared" si="281"/>
        <v>0</v>
      </c>
      <c r="AK51" s="154">
        <f t="shared" si="282"/>
        <v>0</v>
      </c>
      <c r="AL51" s="10"/>
      <c r="AM51" s="152">
        <f>SUMIF('Rekapitulasi Maret'!$BA$9:$BA$173,APS!$B51,'Rekapitulasi Maret'!$BB$9:$BB$173)</f>
        <v>0</v>
      </c>
      <c r="AN51" s="152">
        <f>SUMIF('Rekapitulasi Maret'!$BA$9:$BA$173,APS!$B51,'Rekapitulasi Maret'!$BC$9:$BC$173)</f>
        <v>0</v>
      </c>
      <c r="AO51" s="10"/>
      <c r="AP51" s="154">
        <f t="shared" si="263"/>
        <v>0</v>
      </c>
      <c r="AQ51" s="154">
        <f t="shared" si="264"/>
        <v>0</v>
      </c>
      <c r="AR51" s="10"/>
      <c r="AS51" s="152">
        <f>SUMIF('Rekapitulasi Maret'!$BP$9:$BP$173,APS!$B51,'Rekapitulasi Maret'!$BQ$9:$BQ$173)</f>
        <v>0</v>
      </c>
      <c r="AT51" s="152">
        <f>SUMIF('Rekapitulasi Maret'!$BP$9:$BP$173,APS!$B51,'Rekapitulasi Maret'!$BR$9:$BR$173)</f>
        <v>0</v>
      </c>
      <c r="AU51" s="10"/>
      <c r="AV51" s="154">
        <f t="shared" si="156"/>
        <v>0</v>
      </c>
      <c r="AW51" s="154">
        <f t="shared" si="157"/>
        <v>0</v>
      </c>
      <c r="AX51" s="10"/>
      <c r="AY51" s="152">
        <f>SUMIF('Rekapitulasi Maret'!$CE$9:$CE$173,APS!$B51,'Rekapitulasi Maret'!$CI$9:$CI$173)</f>
        <v>0</v>
      </c>
      <c r="AZ51" s="10"/>
      <c r="BA51" s="152">
        <f>SUMIF('Rekapitulasi Maret'!$CE$9:$CE$173,APS!$B51,'Rekapitulasi Maret'!$CJ$9:$CJ$173)</f>
        <v>0</v>
      </c>
      <c r="BB51" s="154">
        <f t="shared" si="158"/>
        <v>0</v>
      </c>
      <c r="BC51" s="154">
        <f t="shared" si="159"/>
        <v>0</v>
      </c>
      <c r="BD51" s="76">
        <f t="shared" si="265"/>
        <v>10</v>
      </c>
      <c r="BE51" s="76">
        <f t="shared" si="266"/>
        <v>0</v>
      </c>
      <c r="BF51" s="76">
        <f t="shared" si="267"/>
        <v>0</v>
      </c>
      <c r="BG51" s="76">
        <f t="shared" si="268"/>
        <v>0</v>
      </c>
      <c r="BH51" s="76">
        <f t="shared" si="269"/>
        <v>0</v>
      </c>
      <c r="BI51" s="76">
        <f t="shared" si="270"/>
        <v>-10</v>
      </c>
      <c r="BJ51" s="154">
        <f t="shared" si="271"/>
        <v>0</v>
      </c>
      <c r="BK51" s="10"/>
      <c r="BL51" s="10"/>
      <c r="BM51" s="152">
        <f>SUMIF('Rekapitulasi Maret'!$D$194:$D$375,APS!$B51,'Rekapitulasi Maret'!$E$194:$E$375)+SUMIF('Rekapitulasi Maret'!$D$194:$D$375,APS!$B51,'Rekapitulasi Maret'!$J$194:$J$375)</f>
        <v>0</v>
      </c>
      <c r="BN51" s="152">
        <f>SUMIF('Rekapitulasi Maret'!$D$194:$D$375,APS!$B51,'Rekapitulasi Maret'!$F$194:$F$375)</f>
        <v>0</v>
      </c>
      <c r="BO51" s="152">
        <f>SUMIF('Rekapitulasi Maret'!$D$194:$D$375,APS!$B51,'Rekapitulasi Maret'!$K$194:$K$375)</f>
        <v>0</v>
      </c>
      <c r="BP51" s="154">
        <f t="shared" si="167"/>
        <v>0</v>
      </c>
      <c r="BQ51" s="154">
        <f t="shared" si="168"/>
        <v>0</v>
      </c>
      <c r="BR51" s="10"/>
      <c r="BS51" s="152">
        <f>SUMIF('Rekapitulasi Maret'!$U$194:$U$375,APS!$B51,'Rekapitulasi Maret'!$V$194:$V$375)+SUMIF('Rekapitulasi Maret'!$U$194:$U$375,APS!$B51,'Rekapitulasi Maret'!$AA$194:$AA$375)</f>
        <v>10</v>
      </c>
      <c r="BT51" s="152">
        <f>SUMIF('Rekapitulasi Maret'!$U$194:$U$375,APS!$B51,'Rekapitulasi Maret'!$W$194:$W$375)</f>
        <v>10</v>
      </c>
      <c r="BU51" s="152">
        <f>SUMIF('Rekapitulasi Maret'!$U$194:$U$375,APS!$B51,'Rekapitulasi Maret'!$AB$194:$AB$375)</f>
        <v>0</v>
      </c>
      <c r="BV51" s="154">
        <f t="shared" si="169"/>
        <v>0</v>
      </c>
      <c r="BW51" s="154">
        <f t="shared" si="170"/>
        <v>100</v>
      </c>
      <c r="BX51" s="10"/>
      <c r="BY51" s="152">
        <f>SUMIF('Rekapitulasi Maret'!$AL$194:$AL$375,APS!$B51,'Rekapitulasi Maret'!$AM$194:$AM$375)+SUMIF('Rekapitulasi Maret'!$AL$194:$AL$375,APS!$B51,'Rekapitulasi Maret'!$AP$194:$AP$375)</f>
        <v>0</v>
      </c>
      <c r="BZ51" s="152">
        <f>SUMIF('Rekapitulasi Maret'!$AL$194:$AL$375,APS!$B51,'Rekapitulasi Maret'!$AN$194:$AN$375)</f>
        <v>0</v>
      </c>
      <c r="CA51" s="152">
        <f>SUMIF('Rekapitulasi Maret'!$AL$194:$AL$375,APS!$B51,'Rekapitulasi Maret'!$AQ$194:$AQ$375)</f>
        <v>0</v>
      </c>
      <c r="CB51" s="154">
        <f t="shared" si="261"/>
        <v>0</v>
      </c>
      <c r="CC51" s="154">
        <f t="shared" si="262"/>
        <v>0</v>
      </c>
      <c r="CD51" s="10"/>
      <c r="CE51" s="152">
        <f>SUMIF('Rekapitulasi Maret'!$BA$194:$BA$375,APS!$B51,'Rekapitulasi Maret'!$BB$194:$BB$375)+SUMIF('Rekapitulasi Maret'!$BA$194:$BA$375,APS!$B51,'Rekapitulasi Maret'!$BE$194:$BE$375)</f>
        <v>0</v>
      </c>
      <c r="CF51" s="152">
        <f>SUMIF('Rekapitulasi Maret'!$BA$194:$BA$375,APS!$B51,'Rekapitulasi Maret'!$BC$194:$BC$375)</f>
        <v>0</v>
      </c>
      <c r="CG51" s="10"/>
      <c r="CH51" s="154">
        <f t="shared" si="173"/>
        <v>0</v>
      </c>
      <c r="CI51" s="154">
        <f t="shared" si="174"/>
        <v>0</v>
      </c>
      <c r="CJ51" s="10"/>
      <c r="CK51" s="152">
        <f>SUMIF('Rekapitulasi Maret'!$BP$194:$BP$375,APS!$B51,'Rekapitulasi Maret'!$BQ$194:$BQ$375)+SUMIF('Rekapitulasi Maret'!$BP$194:$BP$375,APS!$B51,'Rekapitulasi Maret'!$BT$194:$BT$375)</f>
        <v>0</v>
      </c>
      <c r="CL51" s="152">
        <f>SUMIF('Rekapitulasi Maret'!$BP$194:$BP$375,APS!$B51,'Rekapitulasi Maret'!$BR$194:$BR$375)</f>
        <v>0</v>
      </c>
      <c r="CM51" s="152">
        <f>SUMIF('Rekapitulasi Maret'!$BP$194:$BP$375,APS!$B51,'Rekapitulasi Maret'!$BU$194:$BU$375)</f>
        <v>0</v>
      </c>
      <c r="CN51" s="154">
        <f t="shared" si="175"/>
        <v>0</v>
      </c>
      <c r="CO51" s="154">
        <f t="shared" si="176"/>
        <v>0</v>
      </c>
      <c r="CP51" s="76">
        <f t="shared" si="272"/>
        <v>0</v>
      </c>
      <c r="CQ51" s="76">
        <f t="shared" si="273"/>
        <v>10</v>
      </c>
      <c r="CR51" s="76">
        <f t="shared" si="274"/>
        <v>10</v>
      </c>
      <c r="CS51" s="76">
        <f t="shared" si="275"/>
        <v>0</v>
      </c>
      <c r="CT51" s="76">
        <f t="shared" si="276"/>
        <v>10</v>
      </c>
      <c r="CU51" s="76">
        <f t="shared" si="277"/>
        <v>10</v>
      </c>
      <c r="CV51" s="154">
        <f t="shared" si="278"/>
        <v>0</v>
      </c>
      <c r="CW51" s="10"/>
      <c r="CX51" s="10"/>
      <c r="CY51" s="152">
        <f>SUMIF('Rekapitulasi Maret'!$D$391:$D$568,APS!$B51,'Rekapitulasi Maret'!$E$391:$E$568)+SUMIF('Rekapitulasi Maret'!$D$391:$D$568,APS!$B51,'Rekapitulasi Maret'!$J$391:$J$568)</f>
        <v>0</v>
      </c>
      <c r="CZ51" s="152">
        <f>SUMIF('Rekapitulasi Maret'!$D$391:$D$568,APS!$B51,'Rekapitulasi Maret'!$F$391:$F$568)</f>
        <v>0</v>
      </c>
      <c r="DA51" s="152">
        <f>SUMIF('Rekapitulasi Maret'!$D$391:$D$568,APS!$B51,'Rekapitulasi Maret'!$K$391:$K$568)</f>
        <v>0</v>
      </c>
      <c r="DB51" s="154">
        <f t="shared" si="184"/>
        <v>0</v>
      </c>
      <c r="DC51" s="154">
        <f t="shared" si="185"/>
        <v>0</v>
      </c>
      <c r="DD51" s="10"/>
      <c r="DE51" s="152">
        <f>SUMIF('Rekapitulasi Maret'!$U$391:$U$568,APS!$B51,'Rekapitulasi Maret'!$V$391:$V$568)+SUMIF('Rekapitulasi Maret'!$U$391:$U$568,APS!$B51,'Rekapitulasi Maret'!$AA$391:$AA$568)</f>
        <v>0</v>
      </c>
      <c r="DF51" s="152">
        <f>SUMIF('Rekapitulasi Maret'!$U$391:$U$568,APS!$B51,'Rekapitulasi Maret'!$W$391:$W$568)</f>
        <v>0</v>
      </c>
      <c r="DG51" s="152">
        <f>SUMIF('Rekapitulasi Maret'!$U$391:$U$568,APS!$B51,'Rekapitulasi Maret'!$AB$391:$AB$568)</f>
        <v>0</v>
      </c>
      <c r="DH51" s="154">
        <f t="shared" si="285"/>
        <v>0</v>
      </c>
      <c r="DI51" s="154">
        <f t="shared" si="286"/>
        <v>0</v>
      </c>
      <c r="DJ51" s="10"/>
      <c r="DK51" s="152">
        <f>SUMIF('Rekapitulasi Maret'!$AL$391:$AL$568,APS!$B51,'Rekapitulasi Maret'!$AM$391:$AM$568)+SUMIF('Rekapitulasi Maret'!$AL$391:$AL$568,APS!$B51,'Rekapitulasi Maret'!$AP$391:$AP$568)</f>
        <v>0</v>
      </c>
      <c r="DL51" s="152">
        <f>SUMIF('Rekapitulasi Maret'!$AL$391:$AL$568,APS!$B51,'Rekapitulasi Maret'!$AN$391:$AN$568)</f>
        <v>0</v>
      </c>
      <c r="DM51" s="152">
        <f>SUMIF('Rekapitulasi Maret'!$AL$391:$AL$568,APS!$B51,'Rekapitulasi Maret'!$AQ$391:$AQ$568)</f>
        <v>0</v>
      </c>
      <c r="DN51" s="154">
        <f t="shared" si="188"/>
        <v>0</v>
      </c>
      <c r="DO51" s="154">
        <f t="shared" si="189"/>
        <v>0</v>
      </c>
      <c r="DP51" s="10"/>
      <c r="DQ51" s="152">
        <f>SUMIF('Rekapitulasi Maret'!$BA$391:$BA$568,APS!$B51,'Rekapitulasi Maret'!$BB$391:$BB$568)+SUMIF('Rekapitulasi Maret'!$BA$391:$BA$568,APS!$B51,'Rekapitulasi Maret'!$BE$391:$BE$568)</f>
        <v>0</v>
      </c>
      <c r="DR51" s="152">
        <f>SUMIF('Rekapitulasi Maret'!$BA$391:$BA$568,APS!$B51,'Rekapitulasi Maret'!$BC$391:$BC$568)</f>
        <v>0</v>
      </c>
      <c r="DS51" s="152">
        <f>SUMIF('Rekapitulasi Maret'!$BA$391:$BA$568,APS!$B51,'Rekapitulasi Maret'!$BF$391:$BF$568)</f>
        <v>0</v>
      </c>
      <c r="DT51" s="154">
        <f t="shared" si="295"/>
        <v>0</v>
      </c>
      <c r="DU51" s="154">
        <f t="shared" si="296"/>
        <v>0</v>
      </c>
      <c r="DV51" s="10"/>
      <c r="DW51" s="152">
        <f>SUMIF('Rekapitulasi Maret'!$BP$391:$BP$568,APS!$B51,'Rekapitulasi Maret'!$BQ$391:$BQ$568)+SUMIF('Rekapitulasi Maret'!$BP$391:$BP$568,APS!$B51,'Rekapitulasi Maret'!$BT$391:$BT$568)</f>
        <v>0</v>
      </c>
      <c r="DX51" s="152">
        <f>SUMIF('Rekapitulasi Maret'!$BP$391:$BP$568,APS!$B51,'Rekapitulasi Maret'!$BR$391:$BR$568)</f>
        <v>0</v>
      </c>
      <c r="DY51" s="152">
        <f>SUMIF('Rekapitulasi Maret'!$BP$391:$BP$568,APS!$B51,'Rekapitulasi Maret'!$BU$391:$BU$568)</f>
        <v>0</v>
      </c>
      <c r="DZ51" s="154">
        <f t="shared" ref="DZ51:DZ56" si="319">IF(DV51=0,0,((DX51+DY51)/DV51)*100)</f>
        <v>0</v>
      </c>
      <c r="EA51" s="154">
        <f t="shared" ref="EA51:EA56" si="320">IF(DW51=0,0,((DX51+DY51)/DW51)*100)</f>
        <v>0</v>
      </c>
      <c r="EB51" s="10"/>
      <c r="EC51" s="152">
        <f>SUMIF('Rekapitulasi Maret'!$CE$391:$CE$568,APS!$B51,'Rekapitulasi Maret'!$CF$391:$CF$568)+SUMIF('Rekapitulasi Maret'!$CE$391:$CE$568,APS!$B51,'Rekapitulasi Maret'!$CI$391:$CI$568)</f>
        <v>0</v>
      </c>
      <c r="ED51" s="152">
        <f>SUMIF('Rekapitulasi Maret'!$CE$391:$CE$568,APS!$B51,'Rekapitulasi Maret'!$CG$391:$CG$568)</f>
        <v>0</v>
      </c>
      <c r="EE51" s="152">
        <f>SUMIF('Rekapitulasi Maret'!$CE$391:$CE$568,APS!$B51,'Rekapitulasi Maret'!$CJ$391:$CJ$568)</f>
        <v>0</v>
      </c>
      <c r="EF51" s="154">
        <f t="shared" si="194"/>
        <v>0</v>
      </c>
      <c r="EG51" s="154">
        <f t="shared" si="195"/>
        <v>0</v>
      </c>
      <c r="EH51" s="76">
        <f t="shared" si="287"/>
        <v>0</v>
      </c>
      <c r="EI51" s="76">
        <f t="shared" si="288"/>
        <v>0</v>
      </c>
      <c r="EJ51" s="76">
        <f t="shared" si="289"/>
        <v>0</v>
      </c>
      <c r="EK51" s="76">
        <f t="shared" si="290"/>
        <v>0</v>
      </c>
      <c r="EL51" s="76">
        <f t="shared" si="291"/>
        <v>0</v>
      </c>
      <c r="EM51" s="76">
        <f t="shared" si="292"/>
        <v>0</v>
      </c>
      <c r="EN51" s="154">
        <f t="shared" si="293"/>
        <v>0</v>
      </c>
      <c r="EO51" s="10"/>
      <c r="EP51" s="10"/>
      <c r="EQ51" s="152">
        <f>SUMIF('Rekapitulasi Maret'!$D$587:$D$768,APS!$B51,'Rekapitulasi Maret'!$E$587:$E$768)+SUMIF('Rekapitulasi Maret'!$D$587:$D$768,APS!$B51,'Rekapitulasi Maret'!$G$587:$G$768)</f>
        <v>0</v>
      </c>
      <c r="ER51" s="152">
        <f>SUMIF('Rekapitulasi Maret'!$D$587:$D$768,APS!$B51,'Rekapitulasi Maret'!$F$587:$F$768)+SUMIF('Rekapitulasi Maret'!$D$587:$D$768,APS!$B51,'Rekapitulasi Maret'!$H$587:$H$768)</f>
        <v>0</v>
      </c>
      <c r="ES51" s="10"/>
      <c r="ET51" s="154">
        <f t="shared" si="203"/>
        <v>0</v>
      </c>
      <c r="EU51" s="154">
        <f t="shared" si="204"/>
        <v>0</v>
      </c>
      <c r="EV51" s="10"/>
      <c r="EW51" s="152">
        <f>SUMIF('Rekapitulasi Maret'!$U$587:$U$768,APS!$B51,'Rekapitulasi Maret'!$V$587:$V$768)+SUMIF('Rekapitulasi Maret'!$U$587:$U$768,APS!$B51,'Rekapitulasi Maret'!$X$587:$X$768)</f>
        <v>0</v>
      </c>
      <c r="EX51" s="152">
        <f>SUMIF('Rekapitulasi Maret'!$U$587:$U$768,APS!$B51,'Rekapitulasi Maret'!$W$587:$W$768)+SUMIF('Rekapitulasi Maret'!$U$587:$U$768,APS!$B51,'Rekapitulasi Maret'!$Y$587:$Y$768)</f>
        <v>0</v>
      </c>
      <c r="EY51" s="10"/>
      <c r="EZ51" s="154">
        <f t="shared" si="205"/>
        <v>0</v>
      </c>
      <c r="FA51" s="154">
        <f t="shared" si="206"/>
        <v>0</v>
      </c>
      <c r="FB51" s="10"/>
      <c r="FC51" s="152">
        <f>SUMIF('Rekapitulasi Maret'!$AL$587:$AL$768,APS!$B51,'Rekapitulasi Maret'!$AM$587:$AM$768)+SUMIF('Rekapitulasi Maret'!$AL$587:$AL$768,APS!$B51,'Rekapitulasi Maret'!$AP$587:$AP$768)</f>
        <v>0</v>
      </c>
      <c r="FD51" s="152">
        <f>SUMIF('Rekapitulasi Maret'!$AL$587:$AL$768,APS!$B51,'Rekapitulasi Maret'!$AN$587:$AN$768)</f>
        <v>0</v>
      </c>
      <c r="FE51" s="10"/>
      <c r="FF51" s="154">
        <f t="shared" si="207"/>
        <v>0</v>
      </c>
      <c r="FG51" s="154">
        <f t="shared" si="208"/>
        <v>0</v>
      </c>
      <c r="FH51" s="10"/>
      <c r="FI51" s="152">
        <f>SUMIF('Rekapitulasi Maret'!$BA$587:$BA$768,APS!$B51,'Rekapitulasi Maret'!$BB$587:$BB$768)+SUMIF('Rekapitulasi Maret'!$BA$587:$BA$768,APS!$B51,'Rekapitulasi Maret'!$BE$587:$BE$768)</f>
        <v>0</v>
      </c>
      <c r="FJ51" s="152">
        <f>SUMIF('Rekapitulasi Maret'!$BA$587:$BA$768,APS!$B51,'Rekapitulasi Maret'!$BC$587:$BC$768)+SUMIF('Rekapitulasi Maret'!$BA$587:$BA$768,APS!$B51,'Rekapitulasi Maret'!$BF$587:$BF$768)</f>
        <v>0</v>
      </c>
      <c r="FK51" s="10"/>
      <c r="FL51" s="154">
        <f t="shared" si="209"/>
        <v>0</v>
      </c>
      <c r="FM51" s="154">
        <f t="shared" si="210"/>
        <v>0</v>
      </c>
      <c r="FN51" s="10"/>
      <c r="FO51" s="152">
        <f>SUMIF('Rekapitulasi Maret'!$BP$587:$BP$768,APS!$B51,'Rekapitulasi Maret'!$BQ$587:$BQ$768)+SUMIF('Rekapitulasi Maret'!$BP$587:$BP$768,APS!$B51,'Rekapitulasi Maret'!$BT$587:$BT$768)</f>
        <v>0</v>
      </c>
      <c r="FP51" s="152">
        <f>SUMIF('Rekapitulasi Maret'!$BP$587:$BP$768,APS!$B51,'Rekapitulasi Maret'!$BR$587:$BR$768)</f>
        <v>0</v>
      </c>
      <c r="FQ51" s="10"/>
      <c r="FR51" s="154">
        <f t="shared" si="211"/>
        <v>0</v>
      </c>
      <c r="FS51" s="154">
        <f t="shared" si="212"/>
        <v>0</v>
      </c>
      <c r="FT51" s="10"/>
      <c r="FU51" s="152">
        <f>SUMIF('Rekapitulasi Maret'!$CE$587:$CE$768,APS!$B51,'Rekapitulasi Maret'!$CI$587:$CI$768)</f>
        <v>0</v>
      </c>
      <c r="FV51" s="10"/>
      <c r="FW51" s="152">
        <f>SUMIF('Rekapitulasi Maret'!$CE$587:$CE$768,APS!$B51,'Rekapitulasi Maret'!$CJ$587:$CJ$768)</f>
        <v>0</v>
      </c>
      <c r="FX51" s="154">
        <f t="shared" si="140"/>
        <v>0</v>
      </c>
      <c r="FY51" s="154">
        <f t="shared" si="141"/>
        <v>0</v>
      </c>
      <c r="FZ51" s="10"/>
      <c r="GA51" s="152">
        <f>SUMIF('Rekapitulasi Maret'!$D$785:$D$963,APS!$B51,'Rekapitulasi Maret'!$E$785:$E$963)+SUMIF('Rekapitulasi Maret'!$D$785:$D$963,APS!$B51,'Rekapitulasi Maret'!$J$785:$J$963)</f>
        <v>0</v>
      </c>
      <c r="GB51" s="152">
        <f>SUMIF('Rekapitulasi Maret'!$D$785:$D$963,APS!$B51,'Rekapitulasi Maret'!$F$785:$F$963)</f>
        <v>0</v>
      </c>
      <c r="GC51" s="152">
        <f>SUMIF('Rekapitulasi Maret'!$D$785:$D$963,APS!$B51,'Rekapitulasi Maret'!$K$785:$K$963)</f>
        <v>0</v>
      </c>
      <c r="GD51" s="154">
        <f t="shared" si="213"/>
        <v>0</v>
      </c>
      <c r="GE51" s="154">
        <f t="shared" si="214"/>
        <v>0</v>
      </c>
      <c r="GF51" s="10"/>
      <c r="GG51" s="152">
        <f>SUMIF('Rekapitulasi Maret'!$U$785:$U$963,APS!$B51,'Rekapitulasi Maret'!$V$785:$V$963)+SUMIF('Rekapitulasi Maret'!$U$785:$U$963,APS!$B51,'Rekapitulasi Maret'!$AA$785:$AA$963)</f>
        <v>0</v>
      </c>
      <c r="GH51" s="152">
        <f>SUMIF('Rekapitulasi Maret'!$U$785:$U$963,APS!$B51,'Rekapitulasi Maret'!$W$785:$W$963)</f>
        <v>0</v>
      </c>
      <c r="GI51" s="152">
        <f>SUMIF('Rekapitulasi Maret'!$U$785:$U$963,APS!$B51,'Rekapitulasi Maret'!$AB$785:$AB$963)</f>
        <v>0</v>
      </c>
      <c r="GJ51" s="154">
        <f t="shared" si="215"/>
        <v>0</v>
      </c>
      <c r="GK51" s="154">
        <f t="shared" si="216"/>
        <v>0</v>
      </c>
      <c r="GL51" s="10"/>
      <c r="GM51" s="152">
        <f>SUMIF('Rekapitulasi Maret'!$AL$785:$AL$963,APS!$B51,'Rekapitulasi Maret'!$AM$785:$AM$963)+SUMIF('Rekapitulasi Maret'!$AL$785:$AL$963,APS!$B51,'Rekapitulasi Maret'!$AP$785:$AP$963)</f>
        <v>0</v>
      </c>
      <c r="GN51" s="152">
        <f>SUMIF('Rekapitulasi Maret'!$AL$785:$AL$963,APS!$B51,'Rekapitulasi Maret'!$AN$785:$AN$963)</f>
        <v>0</v>
      </c>
      <c r="GO51" s="152">
        <f>SUMIF('Rekapitulasi Maret'!$AL$785:$AL$963,APS!$B51,'Rekapitulasi Maret'!$AQ$785:$AQ$963)</f>
        <v>0</v>
      </c>
      <c r="GP51" s="154">
        <f t="shared" si="217"/>
        <v>0</v>
      </c>
      <c r="GQ51" s="154">
        <f t="shared" si="218"/>
        <v>0</v>
      </c>
      <c r="GR51" s="76">
        <f t="shared" si="219"/>
        <v>0</v>
      </c>
      <c r="GS51" s="76">
        <f t="shared" si="220"/>
        <v>0</v>
      </c>
      <c r="GT51" s="76">
        <f t="shared" si="221"/>
        <v>0</v>
      </c>
      <c r="GU51" s="76">
        <f t="shared" si="222"/>
        <v>0</v>
      </c>
      <c r="GV51" s="157">
        <f t="shared" si="223"/>
        <v>0</v>
      </c>
      <c r="GW51" s="157">
        <f t="shared" si="224"/>
        <v>0</v>
      </c>
      <c r="GX51" s="158">
        <f t="shared" si="225"/>
        <v>0</v>
      </c>
      <c r="GY51" s="157">
        <f t="shared" si="254"/>
        <v>10</v>
      </c>
      <c r="GZ51" s="157">
        <f t="shared" si="255"/>
        <v>10</v>
      </c>
      <c r="HA51" s="157">
        <f t="shared" si="256"/>
        <v>10</v>
      </c>
      <c r="HB51" s="157">
        <f t="shared" si="257"/>
        <v>0</v>
      </c>
      <c r="HC51" s="157">
        <f t="shared" si="258"/>
        <v>10</v>
      </c>
      <c r="HD51" s="157">
        <f t="shared" si="259"/>
        <v>0</v>
      </c>
      <c r="HE51" s="158">
        <f t="shared" si="232"/>
        <v>100</v>
      </c>
      <c r="HF51" s="21"/>
      <c r="HG51" s="16" t="s">
        <v>972</v>
      </c>
      <c r="HH51" s="88"/>
    </row>
    <row r="52" spans="1:216" ht="15.75">
      <c r="A52" s="16" t="s">
        <v>65</v>
      </c>
      <c r="B52" s="16" t="s">
        <v>66</v>
      </c>
      <c r="C52" s="16" t="s">
        <v>4</v>
      </c>
      <c r="D52" s="16" t="s">
        <v>600</v>
      </c>
      <c r="E52" s="25" t="s">
        <v>608</v>
      </c>
      <c r="F52" s="17">
        <v>1100</v>
      </c>
      <c r="G52" s="17">
        <v>0</v>
      </c>
      <c r="H52" s="17">
        <v>0</v>
      </c>
      <c r="I52" s="18">
        <v>0</v>
      </c>
      <c r="J52" s="17">
        <v>0</v>
      </c>
      <c r="K52" s="19">
        <f t="shared" si="130"/>
        <v>1100</v>
      </c>
      <c r="L52" s="19">
        <f t="shared" si="131"/>
        <v>1100</v>
      </c>
      <c r="M52" s="23">
        <v>700</v>
      </c>
      <c r="N52" s="20">
        <f t="shared" si="132"/>
        <v>700</v>
      </c>
      <c r="O52" s="20"/>
      <c r="P52" s="75">
        <f t="shared" si="260"/>
        <v>0</v>
      </c>
      <c r="Q52" s="74">
        <f t="shared" si="133"/>
        <v>700</v>
      </c>
      <c r="R52" s="22">
        <f t="shared" si="294"/>
        <v>700</v>
      </c>
      <c r="S52" s="10">
        <v>200</v>
      </c>
      <c r="T52" s="10">
        <v>100</v>
      </c>
      <c r="U52" s="152">
        <f>SUMIF('Rekapitulasi Maret'!$D$9:$D$173,APS!$B52,'Rekapitulasi Maret'!$E$9:$E$173)</f>
        <v>0</v>
      </c>
      <c r="V52" s="152">
        <f>SUMIF('Rekapitulasi Maret'!$D$9:$D$173,APS!$B52,'Rekapitulasi Maret'!$F$9:$F$173)</f>
        <v>0</v>
      </c>
      <c r="W52" s="10"/>
      <c r="X52" s="154">
        <f t="shared" si="279"/>
        <v>0</v>
      </c>
      <c r="Y52" s="154">
        <f t="shared" si="280"/>
        <v>0</v>
      </c>
      <c r="Z52" s="10"/>
      <c r="AA52" s="152">
        <f>SUMIF('Rekapitulasi Maret'!$U$9:$U$173,APS!$B52,'Rekapitulasi Maret'!$V$9:$V$173)</f>
        <v>100</v>
      </c>
      <c r="AB52" s="152">
        <f>SUMIF('Rekapitulasi Maret'!$U$9:$U$173,APS!$B52,'Rekapitulasi Maret'!$W$9:$W$173)</f>
        <v>168</v>
      </c>
      <c r="AC52" s="152"/>
      <c r="AD52" s="154">
        <f t="shared" si="150"/>
        <v>0</v>
      </c>
      <c r="AE52" s="154">
        <f t="shared" si="151"/>
        <v>168</v>
      </c>
      <c r="AF52" s="10">
        <v>200</v>
      </c>
      <c r="AG52" s="152">
        <f>SUMIF('Rekapitulasi Maret'!$AL$9:$AL$173,APS!$B52,'Rekapitulasi Maret'!$AM$9:$AM$173)</f>
        <v>100</v>
      </c>
      <c r="AH52" s="152">
        <f>SUMIF('Rekapitulasi Maret'!$AL$9:$AL$173,APS!$B52,'Rekapitulasi Maret'!$AN$9:$AN$173)</f>
        <v>142</v>
      </c>
      <c r="AI52" s="152">
        <f>SUMIF('Rekapitulasi Maret'!$AL$9:$AL$173,APS!$B52,'Rekapitulasi Maret'!$AQ$9:$AQ$173)</f>
        <v>0</v>
      </c>
      <c r="AJ52" s="154">
        <f t="shared" si="281"/>
        <v>71</v>
      </c>
      <c r="AK52" s="154">
        <f t="shared" si="282"/>
        <v>142</v>
      </c>
      <c r="AL52" s="10"/>
      <c r="AM52" s="152">
        <f>SUMIF('Rekapitulasi Maret'!$BA$9:$BA$173,APS!$B52,'Rekapitulasi Maret'!$BB$9:$BB$173)</f>
        <v>0</v>
      </c>
      <c r="AN52" s="152">
        <f>SUMIF('Rekapitulasi Maret'!$BA$9:$BA$173,APS!$B52,'Rekapitulasi Maret'!$BC$9:$BC$173)</f>
        <v>0</v>
      </c>
      <c r="AO52" s="10"/>
      <c r="AP52" s="154">
        <f t="shared" si="263"/>
        <v>0</v>
      </c>
      <c r="AQ52" s="154">
        <f t="shared" si="264"/>
        <v>0</v>
      </c>
      <c r="AR52" s="10"/>
      <c r="AS52" s="152">
        <f>SUMIF('Rekapitulasi Maret'!$BP$9:$BP$173,APS!$B52,'Rekapitulasi Maret'!$BQ$9:$BQ$173)</f>
        <v>0</v>
      </c>
      <c r="AT52" s="152">
        <f>SUMIF('Rekapitulasi Maret'!$BP$9:$BP$173,APS!$B52,'Rekapitulasi Maret'!$BR$9:$BR$173)</f>
        <v>0</v>
      </c>
      <c r="AU52" s="10"/>
      <c r="AV52" s="154">
        <f t="shared" si="156"/>
        <v>0</v>
      </c>
      <c r="AW52" s="154">
        <f t="shared" si="157"/>
        <v>0</v>
      </c>
      <c r="AX52" s="10"/>
      <c r="AY52" s="152">
        <f>SUMIF('Rekapitulasi Maret'!$CE$9:$CE$173,APS!$B52,'Rekapitulasi Maret'!$CI$9:$CI$173)</f>
        <v>0</v>
      </c>
      <c r="AZ52" s="10"/>
      <c r="BA52" s="152">
        <f>SUMIF('Rekapitulasi Maret'!$CE$9:$CE$173,APS!$B52,'Rekapitulasi Maret'!$CJ$9:$CJ$173)</f>
        <v>0</v>
      </c>
      <c r="BB52" s="154">
        <f t="shared" si="158"/>
        <v>0</v>
      </c>
      <c r="BC52" s="154">
        <f t="shared" si="159"/>
        <v>0</v>
      </c>
      <c r="BD52" s="76">
        <f t="shared" si="265"/>
        <v>300</v>
      </c>
      <c r="BE52" s="76">
        <f t="shared" si="266"/>
        <v>200</v>
      </c>
      <c r="BF52" s="76">
        <f t="shared" si="267"/>
        <v>310</v>
      </c>
      <c r="BG52" s="76">
        <f t="shared" si="268"/>
        <v>0</v>
      </c>
      <c r="BH52" s="76">
        <f t="shared" si="269"/>
        <v>310</v>
      </c>
      <c r="BI52" s="76">
        <f t="shared" si="270"/>
        <v>10</v>
      </c>
      <c r="BJ52" s="154">
        <f t="shared" si="271"/>
        <v>103.33333333333334</v>
      </c>
      <c r="BK52" s="10">
        <v>200</v>
      </c>
      <c r="BL52" s="10"/>
      <c r="BM52" s="152">
        <f>SUMIF('Rekapitulasi Maret'!$D$194:$D$375,APS!$B52,'Rekapitulasi Maret'!$E$194:$E$375)+SUMIF('Rekapitulasi Maret'!$D$194:$D$375,APS!$B52,'Rekapitulasi Maret'!$J$194:$J$375)</f>
        <v>0</v>
      </c>
      <c r="BN52" s="152">
        <f>SUMIF('Rekapitulasi Maret'!$D$194:$D$375,APS!$B52,'Rekapitulasi Maret'!$F$194:$F$375)</f>
        <v>0</v>
      </c>
      <c r="BO52" s="152">
        <f>SUMIF('Rekapitulasi Maret'!$D$194:$D$375,APS!$B52,'Rekapitulasi Maret'!$K$194:$K$375)</f>
        <v>0</v>
      </c>
      <c r="BP52" s="154">
        <f t="shared" si="167"/>
        <v>0</v>
      </c>
      <c r="BQ52" s="154">
        <f t="shared" si="168"/>
        <v>0</v>
      </c>
      <c r="BR52" s="10"/>
      <c r="BS52" s="152">
        <f>SUMIF('Rekapitulasi Maret'!$U$194:$U$375,APS!$B52,'Rekapitulasi Maret'!$V$194:$V$375)+SUMIF('Rekapitulasi Maret'!$U$194:$U$375,APS!$B52,'Rekapitulasi Maret'!$AA$194:$AA$375)</f>
        <v>100</v>
      </c>
      <c r="BT52" s="152">
        <f>SUMIF('Rekapitulasi Maret'!$U$194:$U$375,APS!$B52,'Rekapitulasi Maret'!$W$194:$W$375)</f>
        <v>114</v>
      </c>
      <c r="BU52" s="152">
        <f>SUMIF('Rekapitulasi Maret'!$U$194:$U$375,APS!$B52,'Rekapitulasi Maret'!$AB$194:$AB$375)</f>
        <v>0</v>
      </c>
      <c r="BV52" s="154">
        <f t="shared" si="169"/>
        <v>0</v>
      </c>
      <c r="BW52" s="154">
        <f t="shared" si="170"/>
        <v>113.99999999999999</v>
      </c>
      <c r="BX52" s="10">
        <v>100</v>
      </c>
      <c r="BY52" s="152">
        <f>SUMIF('Rekapitulasi Maret'!$AL$194:$AL$375,APS!$B52,'Rekapitulasi Maret'!$AM$194:$AM$375)+SUMIF('Rekapitulasi Maret'!$AL$194:$AL$375,APS!$B52,'Rekapitulasi Maret'!$AP$194:$AP$375)</f>
        <v>0</v>
      </c>
      <c r="BZ52" s="152">
        <f>SUMIF('Rekapitulasi Maret'!$AL$194:$AL$375,APS!$B52,'Rekapitulasi Maret'!$AN$194:$AN$375)</f>
        <v>0</v>
      </c>
      <c r="CA52" s="152">
        <f>SUMIF('Rekapitulasi Maret'!$AL$194:$AL$375,APS!$B52,'Rekapitulasi Maret'!$AQ$194:$AQ$375)</f>
        <v>0</v>
      </c>
      <c r="CB52" s="154">
        <f t="shared" si="261"/>
        <v>0</v>
      </c>
      <c r="CC52" s="154">
        <f t="shared" si="262"/>
        <v>0</v>
      </c>
      <c r="CD52" s="10">
        <v>200</v>
      </c>
      <c r="CE52" s="152">
        <f>SUMIF('Rekapitulasi Maret'!$BA$194:$BA$375,APS!$B52,'Rekapitulasi Maret'!$BB$194:$BB$375)+SUMIF('Rekapitulasi Maret'!$BA$194:$BA$375,APS!$B52,'Rekapitulasi Maret'!$BE$194:$BE$375)</f>
        <v>0</v>
      </c>
      <c r="CF52" s="152">
        <f>SUMIF('Rekapitulasi Maret'!$BA$194:$BA$375,APS!$B52,'Rekapitulasi Maret'!$BC$194:$BC$375)</f>
        <v>0</v>
      </c>
      <c r="CG52" s="10"/>
      <c r="CH52" s="154">
        <f t="shared" si="173"/>
        <v>0</v>
      </c>
      <c r="CI52" s="154">
        <f t="shared" si="174"/>
        <v>0</v>
      </c>
      <c r="CJ52" s="10"/>
      <c r="CK52" s="152">
        <f>SUMIF('Rekapitulasi Maret'!$BP$194:$BP$375,APS!$B52,'Rekapitulasi Maret'!$BQ$194:$BQ$375)+SUMIF('Rekapitulasi Maret'!$BP$194:$BP$375,APS!$B52,'Rekapitulasi Maret'!$BT$194:$BT$375)</f>
        <v>0</v>
      </c>
      <c r="CL52" s="152">
        <f>SUMIF('Rekapitulasi Maret'!$BP$194:$BP$375,APS!$B52,'Rekapitulasi Maret'!$BR$194:$BR$375)</f>
        <v>0</v>
      </c>
      <c r="CM52" s="152">
        <f>SUMIF('Rekapitulasi Maret'!$BP$194:$BP$375,APS!$B52,'Rekapitulasi Maret'!$BU$194:$BU$375)</f>
        <v>0</v>
      </c>
      <c r="CN52" s="154">
        <f t="shared" si="175"/>
        <v>0</v>
      </c>
      <c r="CO52" s="154">
        <f t="shared" si="176"/>
        <v>0</v>
      </c>
      <c r="CP52" s="76">
        <f t="shared" si="272"/>
        <v>300</v>
      </c>
      <c r="CQ52" s="76">
        <f t="shared" si="273"/>
        <v>100</v>
      </c>
      <c r="CR52" s="76">
        <f t="shared" si="274"/>
        <v>114</v>
      </c>
      <c r="CS52" s="76">
        <f t="shared" si="275"/>
        <v>0</v>
      </c>
      <c r="CT52" s="76">
        <f t="shared" si="276"/>
        <v>114</v>
      </c>
      <c r="CU52" s="76">
        <f t="shared" si="277"/>
        <v>-186</v>
      </c>
      <c r="CV52" s="154">
        <f t="shared" si="278"/>
        <v>38</v>
      </c>
      <c r="CW52" s="10">
        <v>100</v>
      </c>
      <c r="CX52" s="10">
        <v>100</v>
      </c>
      <c r="CY52" s="152">
        <f>SUMIF('Rekapitulasi Maret'!$D$391:$D$568,APS!$B52,'Rekapitulasi Maret'!$E$391:$E$568)+SUMIF('Rekapitulasi Maret'!$D$391:$D$568,APS!$B52,'Rekapitulasi Maret'!$J$391:$J$568)</f>
        <v>200</v>
      </c>
      <c r="CZ52" s="152">
        <f>SUMIF('Rekapitulasi Maret'!$D$391:$D$568,APS!$B52,'Rekapitulasi Maret'!$F$391:$F$568)</f>
        <v>216</v>
      </c>
      <c r="DA52" s="152">
        <f>SUMIF('Rekapitulasi Maret'!$D$391:$D$568,APS!$B52,'Rekapitulasi Maret'!$K$391:$K$568)</f>
        <v>0</v>
      </c>
      <c r="DB52" s="154">
        <f t="shared" si="184"/>
        <v>216</v>
      </c>
      <c r="DC52" s="154">
        <f t="shared" si="185"/>
        <v>108</v>
      </c>
      <c r="DD52" s="10"/>
      <c r="DE52" s="152">
        <f>SUMIF('Rekapitulasi Maret'!$U$391:$U$568,APS!$B52,'Rekapitulasi Maret'!$V$391:$V$568)+SUMIF('Rekapitulasi Maret'!$U$391:$U$568,APS!$B52,'Rekapitulasi Maret'!$AA$391:$AA$568)</f>
        <v>0</v>
      </c>
      <c r="DF52" s="152">
        <f>SUMIF('Rekapitulasi Maret'!$U$391:$U$568,APS!$B52,'Rekapitulasi Maret'!$W$391:$W$568)</f>
        <v>0</v>
      </c>
      <c r="DG52" s="152">
        <f>SUMIF('Rekapitulasi Maret'!$U$391:$U$568,APS!$B52,'Rekapitulasi Maret'!$AB$391:$AB$568)</f>
        <v>0</v>
      </c>
      <c r="DH52" s="154">
        <f t="shared" si="285"/>
        <v>0</v>
      </c>
      <c r="DI52" s="154">
        <f t="shared" si="286"/>
        <v>0</v>
      </c>
      <c r="DJ52" s="10"/>
      <c r="DK52" s="152">
        <f>SUMIF('Rekapitulasi Maret'!$AL$391:$AL$568,APS!$B52,'Rekapitulasi Maret'!$AM$391:$AM$568)+SUMIF('Rekapitulasi Maret'!$AL$391:$AL$568,APS!$B52,'Rekapitulasi Maret'!$AP$391:$AP$568)</f>
        <v>60</v>
      </c>
      <c r="DL52" s="152">
        <f>SUMIF('Rekapitulasi Maret'!$AL$391:$AL$568,APS!$B52,'Rekapitulasi Maret'!$AN$391:$AN$568)</f>
        <v>60</v>
      </c>
      <c r="DM52" s="152">
        <f>SUMIF('Rekapitulasi Maret'!$AL$391:$AL$568,APS!$B52,'Rekapitulasi Maret'!$AQ$391:$AQ$568)</f>
        <v>0</v>
      </c>
      <c r="DN52" s="154">
        <f t="shared" si="188"/>
        <v>0</v>
      </c>
      <c r="DO52" s="154">
        <f t="shared" si="189"/>
        <v>100</v>
      </c>
      <c r="DP52" s="10"/>
      <c r="DQ52" s="152">
        <f>SUMIF('Rekapitulasi Maret'!$BA$391:$BA$568,APS!$B52,'Rekapitulasi Maret'!$BB$391:$BB$568)+SUMIF('Rekapitulasi Maret'!$BA$391:$BA$568,APS!$B52,'Rekapitulasi Maret'!$BE$391:$BE$568)</f>
        <v>0</v>
      </c>
      <c r="DR52" s="152">
        <f>SUMIF('Rekapitulasi Maret'!$BA$391:$BA$568,APS!$B52,'Rekapitulasi Maret'!$BC$391:$BC$568)</f>
        <v>0</v>
      </c>
      <c r="DS52" s="152">
        <f>SUMIF('Rekapitulasi Maret'!$BA$391:$BA$568,APS!$B52,'Rekapitulasi Maret'!$BF$391:$BF$568)</f>
        <v>0</v>
      </c>
      <c r="DT52" s="154">
        <f t="shared" si="295"/>
        <v>0</v>
      </c>
      <c r="DU52" s="154">
        <f t="shared" si="296"/>
        <v>0</v>
      </c>
      <c r="DV52" s="10"/>
      <c r="DW52" s="152">
        <f>SUMIF('Rekapitulasi Maret'!$BP$391:$BP$568,APS!$B52,'Rekapitulasi Maret'!$BQ$391:$BQ$568)+SUMIF('Rekapitulasi Maret'!$BP$391:$BP$568,APS!$B52,'Rekapitulasi Maret'!$BT$391:$BT$568)</f>
        <v>0</v>
      </c>
      <c r="DX52" s="152">
        <f>SUMIF('Rekapitulasi Maret'!$BP$391:$BP$568,APS!$B52,'Rekapitulasi Maret'!$BR$391:$BR$568)</f>
        <v>0</v>
      </c>
      <c r="DY52" s="152">
        <f>SUMIF('Rekapitulasi Maret'!$BP$391:$BP$568,APS!$B52,'Rekapitulasi Maret'!$BU$391:$BU$568)</f>
        <v>0</v>
      </c>
      <c r="DZ52" s="154">
        <f t="shared" si="319"/>
        <v>0</v>
      </c>
      <c r="EA52" s="154">
        <f t="shared" si="320"/>
        <v>0</v>
      </c>
      <c r="EB52" s="10"/>
      <c r="EC52" s="152">
        <f>SUMIF('Rekapitulasi Maret'!$CE$391:$CE$568,APS!$B52,'Rekapitulasi Maret'!$CF$391:$CF$568)+SUMIF('Rekapitulasi Maret'!$CE$391:$CE$568,APS!$B52,'Rekapitulasi Maret'!$CI$391:$CI$568)</f>
        <v>0</v>
      </c>
      <c r="ED52" s="152">
        <f>SUMIF('Rekapitulasi Maret'!$CE$391:$CE$568,APS!$B52,'Rekapitulasi Maret'!$CG$391:$CG$568)</f>
        <v>0</v>
      </c>
      <c r="EE52" s="152">
        <f>SUMIF('Rekapitulasi Maret'!$CE$391:$CE$568,APS!$B52,'Rekapitulasi Maret'!$CJ$391:$CJ$568)</f>
        <v>0</v>
      </c>
      <c r="EF52" s="154">
        <f t="shared" si="194"/>
        <v>0</v>
      </c>
      <c r="EG52" s="154">
        <f t="shared" si="195"/>
        <v>0</v>
      </c>
      <c r="EH52" s="76">
        <f t="shared" si="287"/>
        <v>100</v>
      </c>
      <c r="EI52" s="76">
        <f t="shared" si="288"/>
        <v>260</v>
      </c>
      <c r="EJ52" s="76">
        <f t="shared" si="289"/>
        <v>276</v>
      </c>
      <c r="EK52" s="76">
        <f t="shared" si="290"/>
        <v>0</v>
      </c>
      <c r="EL52" s="76">
        <f t="shared" si="291"/>
        <v>276</v>
      </c>
      <c r="EM52" s="76">
        <f t="shared" si="292"/>
        <v>176</v>
      </c>
      <c r="EN52" s="154">
        <f t="shared" si="293"/>
        <v>276</v>
      </c>
      <c r="EO52" s="10">
        <v>200</v>
      </c>
      <c r="EP52" s="10"/>
      <c r="EQ52" s="152">
        <f>SUMIF('Rekapitulasi Maret'!$D$587:$D$768,APS!$B52,'Rekapitulasi Maret'!$E$587:$E$768)+SUMIF('Rekapitulasi Maret'!$D$587:$D$768,APS!$B52,'Rekapitulasi Maret'!$G$587:$G$768)</f>
        <v>0</v>
      </c>
      <c r="ER52" s="152">
        <f>SUMIF('Rekapitulasi Maret'!$D$587:$D$768,APS!$B52,'Rekapitulasi Maret'!$F$587:$F$768)+SUMIF('Rekapitulasi Maret'!$D$587:$D$768,APS!$B52,'Rekapitulasi Maret'!$H$587:$H$768)</f>
        <v>0</v>
      </c>
      <c r="ES52" s="10"/>
      <c r="ET52" s="154">
        <f t="shared" si="203"/>
        <v>0</v>
      </c>
      <c r="EU52" s="154">
        <f t="shared" si="204"/>
        <v>0</v>
      </c>
      <c r="EV52" s="10"/>
      <c r="EW52" s="152">
        <f>SUMIF('Rekapitulasi Maret'!$U$587:$U$768,APS!$B52,'Rekapitulasi Maret'!$V$587:$V$768)+SUMIF('Rekapitulasi Maret'!$U$587:$U$768,APS!$B52,'Rekapitulasi Maret'!$X$587:$X$768)</f>
        <v>0</v>
      </c>
      <c r="EX52" s="152">
        <f>SUMIF('Rekapitulasi Maret'!$U$587:$U$768,APS!$B52,'Rekapitulasi Maret'!$W$587:$W$768)+SUMIF('Rekapitulasi Maret'!$U$587:$U$768,APS!$B52,'Rekapitulasi Maret'!$Y$587:$Y$768)</f>
        <v>0</v>
      </c>
      <c r="EY52" s="10"/>
      <c r="EZ52" s="154">
        <f t="shared" si="205"/>
        <v>0</v>
      </c>
      <c r="FA52" s="154">
        <f t="shared" si="206"/>
        <v>0</v>
      </c>
      <c r="FB52" s="10"/>
      <c r="FC52" s="152">
        <f>SUMIF('Rekapitulasi Maret'!$AL$587:$AL$768,APS!$B52,'Rekapitulasi Maret'!$AM$587:$AM$768)+SUMIF('Rekapitulasi Maret'!$AL$587:$AL$768,APS!$B52,'Rekapitulasi Maret'!$AP$587:$AP$768)</f>
        <v>0</v>
      </c>
      <c r="FD52" s="152">
        <f>SUMIF('Rekapitulasi Maret'!$AL$587:$AL$768,APS!$B52,'Rekapitulasi Maret'!$AN$587:$AN$768)</f>
        <v>0</v>
      </c>
      <c r="FE52" s="10"/>
      <c r="FF52" s="154">
        <f t="shared" si="207"/>
        <v>0</v>
      </c>
      <c r="FG52" s="154">
        <f t="shared" si="208"/>
        <v>0</v>
      </c>
      <c r="FH52" s="10"/>
      <c r="FI52" s="152">
        <f>SUMIF('Rekapitulasi Maret'!$BA$587:$BA$768,APS!$B52,'Rekapitulasi Maret'!$BB$587:$BB$768)+SUMIF('Rekapitulasi Maret'!$BA$587:$BA$768,APS!$B52,'Rekapitulasi Maret'!$BE$587:$BE$768)</f>
        <v>0</v>
      </c>
      <c r="FJ52" s="152">
        <f>SUMIF('Rekapitulasi Maret'!$BA$587:$BA$768,APS!$B52,'Rekapitulasi Maret'!$BC$587:$BC$768)+SUMIF('Rekapitulasi Maret'!$BA$587:$BA$768,APS!$B52,'Rekapitulasi Maret'!$BF$587:$BF$768)</f>
        <v>76</v>
      </c>
      <c r="FK52" s="10"/>
      <c r="FL52" s="154">
        <f t="shared" si="209"/>
        <v>0</v>
      </c>
      <c r="FM52" s="154">
        <f t="shared" si="210"/>
        <v>0</v>
      </c>
      <c r="FN52" s="10"/>
      <c r="FO52" s="152">
        <f>SUMIF('Rekapitulasi Maret'!$BP$587:$BP$768,APS!$B52,'Rekapitulasi Maret'!$BQ$587:$BQ$768)+SUMIF('Rekapitulasi Maret'!$BP$587:$BP$768,APS!$B52,'Rekapitulasi Maret'!$BT$587:$BT$768)</f>
        <v>0</v>
      </c>
      <c r="FP52" s="152">
        <f>SUMIF('Rekapitulasi Maret'!$BP$587:$BP$768,APS!$B52,'Rekapitulasi Maret'!$BR$587:$BR$768)</f>
        <v>0</v>
      </c>
      <c r="FQ52" s="10"/>
      <c r="FR52" s="154">
        <f t="shared" si="211"/>
        <v>0</v>
      </c>
      <c r="FS52" s="154">
        <f t="shared" si="212"/>
        <v>0</v>
      </c>
      <c r="FT52" s="10"/>
      <c r="FU52" s="152">
        <f>SUMIF('Rekapitulasi Maret'!$CE$587:$CE$768,APS!$B52,'Rekapitulasi Maret'!$CI$587:$CI$768)</f>
        <v>0</v>
      </c>
      <c r="FV52" s="10"/>
      <c r="FW52" s="152">
        <f>SUMIF('Rekapitulasi Maret'!$CE$587:$CE$768,APS!$B52,'Rekapitulasi Maret'!$CJ$587:$CJ$768)</f>
        <v>0</v>
      </c>
      <c r="FX52" s="154">
        <f t="shared" si="140"/>
        <v>0</v>
      </c>
      <c r="FY52" s="154">
        <f t="shared" si="141"/>
        <v>0</v>
      </c>
      <c r="FZ52" s="10"/>
      <c r="GA52" s="152">
        <f>SUMIF('Rekapitulasi Maret'!$D$785:$D$963,APS!$B52,'Rekapitulasi Maret'!$E$785:$E$963)+SUMIF('Rekapitulasi Maret'!$D$785:$D$963,APS!$B52,'Rekapitulasi Maret'!$J$785:$J$963)</f>
        <v>0</v>
      </c>
      <c r="GB52" s="152">
        <f>SUMIF('Rekapitulasi Maret'!$D$785:$D$963,APS!$B52,'Rekapitulasi Maret'!$F$785:$F$963)</f>
        <v>0</v>
      </c>
      <c r="GC52" s="152">
        <f>SUMIF('Rekapitulasi Maret'!$D$785:$D$963,APS!$B52,'Rekapitulasi Maret'!$K$785:$K$963)</f>
        <v>0</v>
      </c>
      <c r="GD52" s="154">
        <f t="shared" si="213"/>
        <v>0</v>
      </c>
      <c r="GE52" s="154">
        <f t="shared" si="214"/>
        <v>0</v>
      </c>
      <c r="GF52" s="10"/>
      <c r="GG52" s="152">
        <f>SUMIF('Rekapitulasi Maret'!$U$785:$U$963,APS!$B52,'Rekapitulasi Maret'!$V$785:$V$963)+SUMIF('Rekapitulasi Maret'!$U$785:$U$963,APS!$B52,'Rekapitulasi Maret'!$AA$785:$AA$963)</f>
        <v>0</v>
      </c>
      <c r="GH52" s="152">
        <f>SUMIF('Rekapitulasi Maret'!$U$785:$U$963,APS!$B52,'Rekapitulasi Maret'!$W$785:$W$963)</f>
        <v>0</v>
      </c>
      <c r="GI52" s="152">
        <f>SUMIF('Rekapitulasi Maret'!$U$785:$U$963,APS!$B52,'Rekapitulasi Maret'!$AB$785:$AB$963)</f>
        <v>0</v>
      </c>
      <c r="GJ52" s="154">
        <f t="shared" si="215"/>
        <v>0</v>
      </c>
      <c r="GK52" s="154">
        <f t="shared" si="216"/>
        <v>0</v>
      </c>
      <c r="GL52" s="10"/>
      <c r="GM52" s="152">
        <f>SUMIF('Rekapitulasi Maret'!$AL$785:$AL$963,APS!$B52,'Rekapitulasi Maret'!$AM$785:$AM$963)+SUMIF('Rekapitulasi Maret'!$AL$785:$AL$963,APS!$B52,'Rekapitulasi Maret'!$AP$785:$AP$963)</f>
        <v>0</v>
      </c>
      <c r="GN52" s="152">
        <f>SUMIF('Rekapitulasi Maret'!$AL$785:$AL$963,APS!$B52,'Rekapitulasi Maret'!$AN$785:$AN$963)</f>
        <v>0</v>
      </c>
      <c r="GO52" s="152">
        <f>SUMIF('Rekapitulasi Maret'!$AL$785:$AL$963,APS!$B52,'Rekapitulasi Maret'!$AQ$785:$AQ$963)</f>
        <v>0</v>
      </c>
      <c r="GP52" s="154">
        <f t="shared" si="217"/>
        <v>0</v>
      </c>
      <c r="GQ52" s="154">
        <f t="shared" si="218"/>
        <v>0</v>
      </c>
      <c r="GR52" s="76">
        <f t="shared" si="219"/>
        <v>0</v>
      </c>
      <c r="GS52" s="76">
        <f t="shared" si="220"/>
        <v>0</v>
      </c>
      <c r="GT52" s="76">
        <f t="shared" si="221"/>
        <v>76</v>
      </c>
      <c r="GU52" s="76">
        <f t="shared" si="222"/>
        <v>0</v>
      </c>
      <c r="GV52" s="157">
        <f t="shared" si="223"/>
        <v>76</v>
      </c>
      <c r="GW52" s="157">
        <f t="shared" si="224"/>
        <v>76</v>
      </c>
      <c r="GX52" s="158">
        <f t="shared" si="225"/>
        <v>0</v>
      </c>
      <c r="GY52" s="157">
        <f t="shared" si="254"/>
        <v>700</v>
      </c>
      <c r="GZ52" s="157">
        <f t="shared" si="255"/>
        <v>560</v>
      </c>
      <c r="HA52" s="157">
        <f t="shared" si="256"/>
        <v>776</v>
      </c>
      <c r="HB52" s="157">
        <f t="shared" si="257"/>
        <v>0</v>
      </c>
      <c r="HC52" s="157">
        <f t="shared" si="258"/>
        <v>776</v>
      </c>
      <c r="HD52" s="157">
        <f t="shared" si="259"/>
        <v>76</v>
      </c>
      <c r="HE52" s="158">
        <f t="shared" si="232"/>
        <v>110.85714285714286</v>
      </c>
      <c r="HF52" s="21"/>
      <c r="HG52" s="16" t="s">
        <v>973</v>
      </c>
      <c r="HH52" s="88"/>
    </row>
    <row r="53" spans="1:216" ht="15.75">
      <c r="A53" s="16" t="s">
        <v>67</v>
      </c>
      <c r="B53" s="16" t="s">
        <v>68</v>
      </c>
      <c r="C53" s="16" t="s">
        <v>4</v>
      </c>
      <c r="D53" s="16" t="s">
        <v>600</v>
      </c>
      <c r="E53" s="25" t="s">
        <v>608</v>
      </c>
      <c r="F53" s="17">
        <f>2020+200+2000</f>
        <v>4220</v>
      </c>
      <c r="G53" s="17">
        <v>0</v>
      </c>
      <c r="H53" s="17">
        <v>0</v>
      </c>
      <c r="I53" s="18">
        <v>0</v>
      </c>
      <c r="J53" s="17">
        <v>1166</v>
      </c>
      <c r="K53" s="19">
        <f t="shared" si="130"/>
        <v>3054</v>
      </c>
      <c r="L53" s="19">
        <f t="shared" si="131"/>
        <v>3054</v>
      </c>
      <c r="M53" s="23">
        <v>2000</v>
      </c>
      <c r="N53" s="20">
        <f t="shared" si="132"/>
        <v>1334</v>
      </c>
      <c r="O53" s="20">
        <v>500</v>
      </c>
      <c r="P53" s="75">
        <f t="shared" si="260"/>
        <v>0</v>
      </c>
      <c r="Q53" s="74">
        <f t="shared" si="133"/>
        <v>1334</v>
      </c>
      <c r="R53" s="22">
        <f t="shared" si="294"/>
        <v>2000</v>
      </c>
      <c r="S53" s="10">
        <v>0</v>
      </c>
      <c r="T53" s="10"/>
      <c r="U53" s="152">
        <f>SUMIF('Rekapitulasi Maret'!$D$9:$D$173,APS!$B53,'Rekapitulasi Maret'!$E$9:$E$173)</f>
        <v>800</v>
      </c>
      <c r="V53" s="152">
        <f>SUMIF('Rekapitulasi Maret'!$D$9:$D$173,APS!$B53,'Rekapitulasi Maret'!$F$9:$F$173)</f>
        <v>478</v>
      </c>
      <c r="W53" s="10"/>
      <c r="X53" s="154">
        <f t="shared" si="279"/>
        <v>0</v>
      </c>
      <c r="Y53" s="154">
        <f t="shared" si="280"/>
        <v>59.75</v>
      </c>
      <c r="Z53" s="10"/>
      <c r="AA53" s="152">
        <f>SUMIF('Rekapitulasi Maret'!$U$9:$U$173,APS!$B53,'Rekapitulasi Maret'!$V$9:$V$173)</f>
        <v>0</v>
      </c>
      <c r="AB53" s="152">
        <f>SUMIF('Rekapitulasi Maret'!$U$9:$U$173,APS!$B53,'Rekapitulasi Maret'!$W$9:$W$173)</f>
        <v>0</v>
      </c>
      <c r="AC53" s="152"/>
      <c r="AD53" s="154">
        <f t="shared" si="150"/>
        <v>0</v>
      </c>
      <c r="AE53" s="154">
        <f t="shared" si="151"/>
        <v>0</v>
      </c>
      <c r="AF53" s="10"/>
      <c r="AG53" s="152">
        <f>SUMIF('Rekapitulasi Maret'!$AL$9:$AL$173,APS!$B53,'Rekapitulasi Maret'!$AM$9:$AM$173)</f>
        <v>0</v>
      </c>
      <c r="AH53" s="152">
        <f>SUMIF('Rekapitulasi Maret'!$AL$9:$AL$173,APS!$B53,'Rekapitulasi Maret'!$AN$9:$AN$173)</f>
        <v>0</v>
      </c>
      <c r="AI53" s="152">
        <f>SUMIF('Rekapitulasi Maret'!$AL$9:$AL$173,APS!$B53,'Rekapitulasi Maret'!$AQ$9:$AQ$173)</f>
        <v>0</v>
      </c>
      <c r="AJ53" s="154">
        <f t="shared" si="281"/>
        <v>0</v>
      </c>
      <c r="AK53" s="154">
        <f t="shared" si="282"/>
        <v>0</v>
      </c>
      <c r="AL53" s="10"/>
      <c r="AM53" s="152">
        <f>SUMIF('Rekapitulasi Maret'!$BA$9:$BA$173,APS!$B53,'Rekapitulasi Maret'!$BB$9:$BB$173)</f>
        <v>200</v>
      </c>
      <c r="AN53" s="152">
        <f>SUMIF('Rekapitulasi Maret'!$BA$9:$BA$173,APS!$B53,'Rekapitulasi Maret'!$BC$9:$BC$173)</f>
        <v>32</v>
      </c>
      <c r="AO53" s="10"/>
      <c r="AP53" s="154">
        <f t="shared" si="263"/>
        <v>0</v>
      </c>
      <c r="AQ53" s="154">
        <f t="shared" si="264"/>
        <v>16</v>
      </c>
      <c r="AR53" s="10"/>
      <c r="AS53" s="152">
        <f>SUMIF('Rekapitulasi Maret'!$BP$9:$BP$173,APS!$B53,'Rekapitulasi Maret'!$BQ$9:$BQ$173)</f>
        <v>0</v>
      </c>
      <c r="AT53" s="152">
        <f>SUMIF('Rekapitulasi Maret'!$BP$9:$BP$173,APS!$B53,'Rekapitulasi Maret'!$BR$9:$BR$173)</f>
        <v>0</v>
      </c>
      <c r="AU53" s="10"/>
      <c r="AV53" s="154">
        <f t="shared" si="156"/>
        <v>0</v>
      </c>
      <c r="AW53" s="154">
        <f t="shared" si="157"/>
        <v>0</v>
      </c>
      <c r="AX53" s="10"/>
      <c r="AY53" s="152">
        <f>SUMIF('Rekapitulasi Maret'!$CE$9:$CE$173,APS!$B53,'Rekapitulasi Maret'!$CI$9:$CI$173)</f>
        <v>0</v>
      </c>
      <c r="AZ53" s="10"/>
      <c r="BA53" s="152">
        <f>SUMIF('Rekapitulasi Maret'!$CE$9:$CE$173,APS!$B53,'Rekapitulasi Maret'!$CJ$9:$CJ$173)</f>
        <v>0</v>
      </c>
      <c r="BB53" s="154">
        <f t="shared" si="158"/>
        <v>0</v>
      </c>
      <c r="BC53" s="154">
        <f t="shared" si="159"/>
        <v>0</v>
      </c>
      <c r="BD53" s="76">
        <f t="shared" si="265"/>
        <v>0</v>
      </c>
      <c r="BE53" s="76">
        <f t="shared" si="266"/>
        <v>1000</v>
      </c>
      <c r="BF53" s="76">
        <f t="shared" si="267"/>
        <v>510</v>
      </c>
      <c r="BG53" s="76">
        <f t="shared" si="268"/>
        <v>0</v>
      </c>
      <c r="BH53" s="76">
        <f t="shared" si="269"/>
        <v>510</v>
      </c>
      <c r="BI53" s="76">
        <f t="shared" si="270"/>
        <v>510</v>
      </c>
      <c r="BJ53" s="154">
        <f t="shared" si="271"/>
        <v>0</v>
      </c>
      <c r="BK53" s="10">
        <f>500+500</f>
        <v>1000</v>
      </c>
      <c r="BL53" s="10">
        <v>434</v>
      </c>
      <c r="BM53" s="152">
        <f>SUMIF('Rekapitulasi Maret'!$D$194:$D$375,APS!$B53,'Rekapitulasi Maret'!$E$194:$E$375)+SUMIF('Rekapitulasi Maret'!$D$194:$D$375,APS!$B53,'Rekapitulasi Maret'!$J$194:$J$375)</f>
        <v>434</v>
      </c>
      <c r="BN53" s="152">
        <f>SUMIF('Rekapitulasi Maret'!$D$194:$D$375,APS!$B53,'Rekapitulasi Maret'!$F$194:$F$375)</f>
        <v>426</v>
      </c>
      <c r="BO53" s="152">
        <f>SUMIF('Rekapitulasi Maret'!$D$194:$D$375,APS!$B53,'Rekapitulasi Maret'!$K$194:$K$375)</f>
        <v>0</v>
      </c>
      <c r="BP53" s="154">
        <f t="shared" si="167"/>
        <v>98.156682027649765</v>
      </c>
      <c r="BQ53" s="154">
        <f t="shared" si="168"/>
        <v>98.156682027649765</v>
      </c>
      <c r="BR53" s="10">
        <v>200</v>
      </c>
      <c r="BS53" s="152">
        <f>SUMIF('Rekapitulasi Maret'!$U$194:$U$375,APS!$B53,'Rekapitulasi Maret'!$V$194:$V$375)+SUMIF('Rekapitulasi Maret'!$U$194:$U$375,APS!$B53,'Rekapitulasi Maret'!$AA$194:$AA$375)</f>
        <v>390</v>
      </c>
      <c r="BT53" s="152">
        <f>SUMIF('Rekapitulasi Maret'!$U$194:$U$375,APS!$B53,'Rekapitulasi Maret'!$W$194:$W$375)</f>
        <v>388</v>
      </c>
      <c r="BU53" s="152">
        <f>SUMIF('Rekapitulasi Maret'!$U$194:$U$375,APS!$B53,'Rekapitulasi Maret'!$AB$194:$AB$375)</f>
        <v>0</v>
      </c>
      <c r="BV53" s="154">
        <f t="shared" si="169"/>
        <v>194</v>
      </c>
      <c r="BW53" s="154">
        <f t="shared" si="170"/>
        <v>99.487179487179489</v>
      </c>
      <c r="BX53" s="10">
        <v>300</v>
      </c>
      <c r="BY53" s="152">
        <f>SUMIF('Rekapitulasi Maret'!$AL$194:$AL$375,APS!$B53,'Rekapitulasi Maret'!$AM$194:$AM$375)+SUMIF('Rekapitulasi Maret'!$AL$194:$AL$375,APS!$B53,'Rekapitulasi Maret'!$AP$194:$AP$375)</f>
        <v>0</v>
      </c>
      <c r="BZ53" s="152">
        <f>SUMIF('Rekapitulasi Maret'!$AL$194:$AL$375,APS!$B53,'Rekapitulasi Maret'!$AN$194:$AN$375)</f>
        <v>0</v>
      </c>
      <c r="CA53" s="152">
        <f>SUMIF('Rekapitulasi Maret'!$AL$194:$AL$375,APS!$B53,'Rekapitulasi Maret'!$AQ$194:$AQ$375)</f>
        <v>0</v>
      </c>
      <c r="CB53" s="154">
        <f t="shared" si="261"/>
        <v>0</v>
      </c>
      <c r="CC53" s="154">
        <f t="shared" si="262"/>
        <v>0</v>
      </c>
      <c r="CD53" s="10"/>
      <c r="CE53" s="152">
        <f>SUMIF('Rekapitulasi Maret'!$BA$194:$BA$375,APS!$B53,'Rekapitulasi Maret'!$BB$194:$BB$375)+SUMIF('Rekapitulasi Maret'!$BA$194:$BA$375,APS!$B53,'Rekapitulasi Maret'!$BE$194:$BE$375)</f>
        <v>0</v>
      </c>
      <c r="CF53" s="152">
        <f>SUMIF('Rekapitulasi Maret'!$BA$194:$BA$375,APS!$B53,'Rekapitulasi Maret'!$BC$194:$BC$375)</f>
        <v>0</v>
      </c>
      <c r="CG53" s="10"/>
      <c r="CH53" s="154">
        <f t="shared" si="173"/>
        <v>0</v>
      </c>
      <c r="CI53" s="154">
        <f t="shared" si="174"/>
        <v>0</v>
      </c>
      <c r="CJ53" s="10"/>
      <c r="CK53" s="152">
        <f>SUMIF('Rekapitulasi Maret'!$BP$194:$BP$375,APS!$B53,'Rekapitulasi Maret'!$BQ$194:$BQ$375)+SUMIF('Rekapitulasi Maret'!$BP$194:$BP$375,APS!$B53,'Rekapitulasi Maret'!$BT$194:$BT$375)</f>
        <v>0</v>
      </c>
      <c r="CL53" s="152">
        <f>SUMIF('Rekapitulasi Maret'!$BP$194:$BP$375,APS!$B53,'Rekapitulasi Maret'!$BR$194:$BR$375)</f>
        <v>0</v>
      </c>
      <c r="CM53" s="152">
        <f>SUMIF('Rekapitulasi Maret'!$BP$194:$BP$375,APS!$B53,'Rekapitulasi Maret'!$BU$194:$BU$375)</f>
        <v>0</v>
      </c>
      <c r="CN53" s="154">
        <f t="shared" si="175"/>
        <v>0</v>
      </c>
      <c r="CO53" s="154">
        <f t="shared" si="176"/>
        <v>0</v>
      </c>
      <c r="CP53" s="76">
        <f t="shared" si="272"/>
        <v>934</v>
      </c>
      <c r="CQ53" s="76">
        <f t="shared" si="273"/>
        <v>824</v>
      </c>
      <c r="CR53" s="76">
        <f t="shared" si="274"/>
        <v>814</v>
      </c>
      <c r="CS53" s="76">
        <f t="shared" si="275"/>
        <v>0</v>
      </c>
      <c r="CT53" s="76">
        <f t="shared" si="276"/>
        <v>814</v>
      </c>
      <c r="CU53" s="76">
        <f t="shared" si="277"/>
        <v>-120</v>
      </c>
      <c r="CV53" s="154">
        <f t="shared" si="278"/>
        <v>87.15203426124198</v>
      </c>
      <c r="CW53" s="10"/>
      <c r="CX53" s="10">
        <v>400</v>
      </c>
      <c r="CY53" s="152">
        <f>SUMIF('Rekapitulasi Maret'!$D$391:$D$568,APS!$B53,'Rekapitulasi Maret'!$E$391:$E$568)+SUMIF('Rekapitulasi Maret'!$D$391:$D$568,APS!$B53,'Rekapitulasi Maret'!$J$391:$J$568)</f>
        <v>0</v>
      </c>
      <c r="CZ53" s="152">
        <f>SUMIF('Rekapitulasi Maret'!$D$391:$D$568,APS!$B53,'Rekapitulasi Maret'!$F$391:$F$568)</f>
        <v>0</v>
      </c>
      <c r="DA53" s="152">
        <f>SUMIF('Rekapitulasi Maret'!$D$391:$D$568,APS!$B53,'Rekapitulasi Maret'!$K$391:$K$568)</f>
        <v>0</v>
      </c>
      <c r="DB53" s="154">
        <f t="shared" si="184"/>
        <v>0</v>
      </c>
      <c r="DC53" s="154">
        <f t="shared" si="185"/>
        <v>0</v>
      </c>
      <c r="DD53" s="10"/>
      <c r="DE53" s="152">
        <f>SUMIF('Rekapitulasi Maret'!$U$391:$U$568,APS!$B53,'Rekapitulasi Maret'!$V$391:$V$568)+SUMIF('Rekapitulasi Maret'!$U$391:$U$568,APS!$B53,'Rekapitulasi Maret'!$AA$391:$AA$568)</f>
        <v>0</v>
      </c>
      <c r="DF53" s="152">
        <f>SUMIF('Rekapitulasi Maret'!$U$391:$U$568,APS!$B53,'Rekapitulasi Maret'!$W$391:$W$568)</f>
        <v>0</v>
      </c>
      <c r="DG53" s="152">
        <f>SUMIF('Rekapitulasi Maret'!$U$391:$U$568,APS!$B53,'Rekapitulasi Maret'!$AB$391:$AB$568)</f>
        <v>0</v>
      </c>
      <c r="DH53" s="154">
        <f t="shared" si="285"/>
        <v>0</v>
      </c>
      <c r="DI53" s="154">
        <f t="shared" si="286"/>
        <v>0</v>
      </c>
      <c r="DJ53" s="10"/>
      <c r="DK53" s="152">
        <f>SUMIF('Rekapitulasi Maret'!$AL$391:$AL$568,APS!$B53,'Rekapitulasi Maret'!$AM$391:$AM$568)+SUMIF('Rekapitulasi Maret'!$AL$391:$AL$568,APS!$B53,'Rekapitulasi Maret'!$AP$391:$AP$568)</f>
        <v>10</v>
      </c>
      <c r="DL53" s="152">
        <f>SUMIF('Rekapitulasi Maret'!$AL$391:$AL$568,APS!$B53,'Rekapitulasi Maret'!$AN$391:$AN$568)</f>
        <v>10</v>
      </c>
      <c r="DM53" s="152">
        <f>SUMIF('Rekapitulasi Maret'!$AL$391:$AL$568,APS!$B53,'Rekapitulasi Maret'!$AQ$391:$AQ$568)</f>
        <v>0</v>
      </c>
      <c r="DN53" s="154">
        <f t="shared" si="188"/>
        <v>0</v>
      </c>
      <c r="DO53" s="154">
        <f t="shared" si="189"/>
        <v>100</v>
      </c>
      <c r="DP53" s="10"/>
      <c r="DQ53" s="152">
        <f>SUMIF('Rekapitulasi Maret'!$BA$391:$BA$568,APS!$B53,'Rekapitulasi Maret'!$BB$391:$BB$568)+SUMIF('Rekapitulasi Maret'!$BA$391:$BA$568,APS!$B53,'Rekapitulasi Maret'!$BE$391:$BE$568)</f>
        <v>0</v>
      </c>
      <c r="DR53" s="152">
        <f>SUMIF('Rekapitulasi Maret'!$BA$391:$BA$568,APS!$B53,'Rekapitulasi Maret'!$BC$391:$BC$568)</f>
        <v>0</v>
      </c>
      <c r="DS53" s="152">
        <f>SUMIF('Rekapitulasi Maret'!$BA$391:$BA$568,APS!$B53,'Rekapitulasi Maret'!$BF$391:$BF$568)</f>
        <v>0</v>
      </c>
      <c r="DT53" s="154">
        <f t="shared" si="295"/>
        <v>0</v>
      </c>
      <c r="DU53" s="154">
        <f t="shared" si="296"/>
        <v>0</v>
      </c>
      <c r="DV53" s="10"/>
      <c r="DW53" s="152">
        <f>SUMIF('Rekapitulasi Maret'!$BP$391:$BP$568,APS!$B53,'Rekapitulasi Maret'!$BQ$391:$BQ$568)+SUMIF('Rekapitulasi Maret'!$BP$391:$BP$568,APS!$B53,'Rekapitulasi Maret'!$BT$391:$BT$568)</f>
        <v>0</v>
      </c>
      <c r="DX53" s="152">
        <f>SUMIF('Rekapitulasi Maret'!$BP$391:$BP$568,APS!$B53,'Rekapitulasi Maret'!$BR$391:$BR$568)</f>
        <v>0</v>
      </c>
      <c r="DY53" s="152">
        <f>SUMIF('Rekapitulasi Maret'!$BP$391:$BP$568,APS!$B53,'Rekapitulasi Maret'!$BU$391:$BU$568)</f>
        <v>0</v>
      </c>
      <c r="DZ53" s="154">
        <f t="shared" si="319"/>
        <v>0</v>
      </c>
      <c r="EA53" s="154">
        <f t="shared" si="320"/>
        <v>0</v>
      </c>
      <c r="EB53" s="10"/>
      <c r="EC53" s="152">
        <f>SUMIF('Rekapitulasi Maret'!$CE$391:$CE$568,APS!$B53,'Rekapitulasi Maret'!$CF$391:$CF$568)+SUMIF('Rekapitulasi Maret'!$CE$391:$CE$568,APS!$B53,'Rekapitulasi Maret'!$CI$391:$CI$568)</f>
        <v>0</v>
      </c>
      <c r="ED53" s="152">
        <f>SUMIF('Rekapitulasi Maret'!$CE$391:$CE$568,APS!$B53,'Rekapitulasi Maret'!$CG$391:$CG$568)</f>
        <v>0</v>
      </c>
      <c r="EE53" s="152">
        <f>SUMIF('Rekapitulasi Maret'!$CE$391:$CE$568,APS!$B53,'Rekapitulasi Maret'!$CJ$391:$CJ$568)</f>
        <v>0</v>
      </c>
      <c r="EF53" s="154">
        <f t="shared" si="194"/>
        <v>0</v>
      </c>
      <c r="EG53" s="154">
        <f t="shared" si="195"/>
        <v>0</v>
      </c>
      <c r="EH53" s="76">
        <f t="shared" si="287"/>
        <v>400</v>
      </c>
      <c r="EI53" s="76">
        <f t="shared" si="288"/>
        <v>10</v>
      </c>
      <c r="EJ53" s="76">
        <f t="shared" si="289"/>
        <v>10</v>
      </c>
      <c r="EK53" s="76">
        <f t="shared" si="290"/>
        <v>0</v>
      </c>
      <c r="EL53" s="76">
        <f t="shared" si="291"/>
        <v>10</v>
      </c>
      <c r="EM53" s="76">
        <f t="shared" si="292"/>
        <v>-390</v>
      </c>
      <c r="EN53" s="154">
        <f t="shared" si="293"/>
        <v>2.5</v>
      </c>
      <c r="EO53" s="10">
        <v>1000</v>
      </c>
      <c r="EP53" s="10"/>
      <c r="EQ53" s="152">
        <f>SUMIF('Rekapitulasi Maret'!$D$587:$D$768,APS!$B53,'Rekapitulasi Maret'!$E$587:$E$768)+SUMIF('Rekapitulasi Maret'!$D$587:$D$768,APS!$B53,'Rekapitulasi Maret'!$G$587:$G$768)</f>
        <v>0</v>
      </c>
      <c r="ER53" s="152">
        <f>SUMIF('Rekapitulasi Maret'!$D$587:$D$768,APS!$B53,'Rekapitulasi Maret'!$F$587:$F$768)+SUMIF('Rekapitulasi Maret'!$D$587:$D$768,APS!$B53,'Rekapitulasi Maret'!$H$587:$H$768)</f>
        <v>0</v>
      </c>
      <c r="ES53" s="10"/>
      <c r="ET53" s="154">
        <f t="shared" si="203"/>
        <v>0</v>
      </c>
      <c r="EU53" s="154">
        <f t="shared" si="204"/>
        <v>0</v>
      </c>
      <c r="EV53" s="10"/>
      <c r="EW53" s="152">
        <f>SUMIF('Rekapitulasi Maret'!$U$587:$U$768,APS!$B53,'Rekapitulasi Maret'!$V$587:$V$768)+SUMIF('Rekapitulasi Maret'!$U$587:$U$768,APS!$B53,'Rekapitulasi Maret'!$X$587:$X$768)</f>
        <v>0</v>
      </c>
      <c r="EX53" s="152">
        <f>SUMIF('Rekapitulasi Maret'!$U$587:$U$768,APS!$B53,'Rekapitulasi Maret'!$W$587:$W$768)+SUMIF('Rekapitulasi Maret'!$U$587:$U$768,APS!$B53,'Rekapitulasi Maret'!$Y$587:$Y$768)</f>
        <v>0</v>
      </c>
      <c r="EY53" s="10"/>
      <c r="EZ53" s="154">
        <f t="shared" si="205"/>
        <v>0</v>
      </c>
      <c r="FA53" s="154">
        <f t="shared" si="206"/>
        <v>0</v>
      </c>
      <c r="FB53" s="10"/>
      <c r="FC53" s="152">
        <f>SUMIF('Rekapitulasi Maret'!$AL$587:$AL$768,APS!$B53,'Rekapitulasi Maret'!$AM$587:$AM$768)+SUMIF('Rekapitulasi Maret'!$AL$587:$AL$768,APS!$B53,'Rekapitulasi Maret'!$AP$587:$AP$768)</f>
        <v>0</v>
      </c>
      <c r="FD53" s="152">
        <f>SUMIF('Rekapitulasi Maret'!$AL$587:$AL$768,APS!$B53,'Rekapitulasi Maret'!$AN$587:$AN$768)</f>
        <v>0</v>
      </c>
      <c r="FE53" s="10"/>
      <c r="FF53" s="154">
        <f t="shared" si="207"/>
        <v>0</v>
      </c>
      <c r="FG53" s="154">
        <f t="shared" si="208"/>
        <v>0</v>
      </c>
      <c r="FH53" s="10"/>
      <c r="FI53" s="152">
        <f>SUMIF('Rekapitulasi Maret'!$BA$587:$BA$768,APS!$B53,'Rekapitulasi Maret'!$BB$587:$BB$768)+SUMIF('Rekapitulasi Maret'!$BA$587:$BA$768,APS!$B53,'Rekapitulasi Maret'!$BE$587:$BE$768)</f>
        <v>0</v>
      </c>
      <c r="FJ53" s="152">
        <f>SUMIF('Rekapitulasi Maret'!$BA$587:$BA$768,APS!$B53,'Rekapitulasi Maret'!$BC$587:$BC$768)+SUMIF('Rekapitulasi Maret'!$BA$587:$BA$768,APS!$B53,'Rekapitulasi Maret'!$BF$587:$BF$768)</f>
        <v>0</v>
      </c>
      <c r="FK53" s="10"/>
      <c r="FL53" s="154">
        <f t="shared" si="209"/>
        <v>0</v>
      </c>
      <c r="FM53" s="154">
        <f t="shared" si="210"/>
        <v>0</v>
      </c>
      <c r="FN53" s="10"/>
      <c r="FO53" s="152">
        <f>SUMIF('Rekapitulasi Maret'!$BP$587:$BP$768,APS!$B53,'Rekapitulasi Maret'!$BQ$587:$BQ$768)+SUMIF('Rekapitulasi Maret'!$BP$587:$BP$768,APS!$B53,'Rekapitulasi Maret'!$BT$587:$BT$768)</f>
        <v>200</v>
      </c>
      <c r="FP53" s="152">
        <f>SUMIF('Rekapitulasi Maret'!$BP$587:$BP$768,APS!$B53,'Rekapitulasi Maret'!$BR$587:$BR$768)</f>
        <v>200</v>
      </c>
      <c r="FQ53" s="10"/>
      <c r="FR53" s="154">
        <f t="shared" si="211"/>
        <v>0</v>
      </c>
      <c r="FS53" s="154">
        <f t="shared" si="212"/>
        <v>100</v>
      </c>
      <c r="FT53" s="10"/>
      <c r="FU53" s="152">
        <f>SUMIF('Rekapitulasi Maret'!$CE$587:$CE$768,APS!$B53,'Rekapitulasi Maret'!$CI$587:$CI$768)</f>
        <v>0</v>
      </c>
      <c r="FV53" s="10"/>
      <c r="FW53" s="152">
        <f>SUMIF('Rekapitulasi Maret'!$CE$587:$CE$768,APS!$B53,'Rekapitulasi Maret'!$CJ$587:$CJ$768)</f>
        <v>0</v>
      </c>
      <c r="FX53" s="154">
        <f t="shared" si="140"/>
        <v>0</v>
      </c>
      <c r="FY53" s="154">
        <f t="shared" si="141"/>
        <v>0</v>
      </c>
      <c r="FZ53" s="10"/>
      <c r="GA53" s="152">
        <f>SUMIF('Rekapitulasi Maret'!$D$785:$D$963,APS!$B53,'Rekapitulasi Maret'!$E$785:$E$963)+SUMIF('Rekapitulasi Maret'!$D$785:$D$963,APS!$B53,'Rekapitulasi Maret'!$J$785:$J$963)</f>
        <v>0</v>
      </c>
      <c r="GB53" s="152">
        <f>SUMIF('Rekapitulasi Maret'!$D$785:$D$963,APS!$B53,'Rekapitulasi Maret'!$F$785:$F$963)</f>
        <v>0</v>
      </c>
      <c r="GC53" s="152">
        <f>SUMIF('Rekapitulasi Maret'!$D$785:$D$963,APS!$B53,'Rekapitulasi Maret'!$K$785:$K$963)</f>
        <v>0</v>
      </c>
      <c r="GD53" s="154">
        <f t="shared" si="213"/>
        <v>0</v>
      </c>
      <c r="GE53" s="154">
        <f t="shared" si="214"/>
        <v>0</v>
      </c>
      <c r="GF53" s="10"/>
      <c r="GG53" s="152">
        <f>SUMIF('Rekapitulasi Maret'!$U$785:$U$963,APS!$B53,'Rekapitulasi Maret'!$V$785:$V$963)+SUMIF('Rekapitulasi Maret'!$U$785:$U$963,APS!$B53,'Rekapitulasi Maret'!$AA$785:$AA$963)</f>
        <v>0</v>
      </c>
      <c r="GH53" s="152">
        <f>SUMIF('Rekapitulasi Maret'!$U$785:$U$963,APS!$B53,'Rekapitulasi Maret'!$W$785:$W$963)</f>
        <v>0</v>
      </c>
      <c r="GI53" s="152">
        <f>SUMIF('Rekapitulasi Maret'!$U$785:$U$963,APS!$B53,'Rekapitulasi Maret'!$AB$785:$AB$963)</f>
        <v>0</v>
      </c>
      <c r="GJ53" s="154">
        <f t="shared" si="215"/>
        <v>0</v>
      </c>
      <c r="GK53" s="154">
        <f t="shared" si="216"/>
        <v>0</v>
      </c>
      <c r="GL53" s="10"/>
      <c r="GM53" s="152">
        <f>SUMIF('Rekapitulasi Maret'!$AL$785:$AL$963,APS!$B53,'Rekapitulasi Maret'!$AM$785:$AM$963)+SUMIF('Rekapitulasi Maret'!$AL$785:$AL$963,APS!$B53,'Rekapitulasi Maret'!$AP$785:$AP$963)</f>
        <v>0</v>
      </c>
      <c r="GN53" s="152">
        <f>SUMIF('Rekapitulasi Maret'!$AL$785:$AL$963,APS!$B53,'Rekapitulasi Maret'!$AN$785:$AN$963)</f>
        <v>0</v>
      </c>
      <c r="GO53" s="152">
        <f>SUMIF('Rekapitulasi Maret'!$AL$785:$AL$963,APS!$B53,'Rekapitulasi Maret'!$AQ$785:$AQ$963)</f>
        <v>0</v>
      </c>
      <c r="GP53" s="154">
        <f t="shared" si="217"/>
        <v>0</v>
      </c>
      <c r="GQ53" s="154">
        <f t="shared" si="218"/>
        <v>0</v>
      </c>
      <c r="GR53" s="76">
        <f t="shared" si="219"/>
        <v>0</v>
      </c>
      <c r="GS53" s="76">
        <f t="shared" si="220"/>
        <v>200</v>
      </c>
      <c r="GT53" s="76">
        <f t="shared" si="221"/>
        <v>200</v>
      </c>
      <c r="GU53" s="76">
        <f t="shared" si="222"/>
        <v>0</v>
      </c>
      <c r="GV53" s="157">
        <f t="shared" si="223"/>
        <v>200</v>
      </c>
      <c r="GW53" s="157">
        <f t="shared" si="224"/>
        <v>200</v>
      </c>
      <c r="GX53" s="158">
        <f t="shared" si="225"/>
        <v>0</v>
      </c>
      <c r="GY53" s="157">
        <f t="shared" si="254"/>
        <v>1334</v>
      </c>
      <c r="GZ53" s="157">
        <f t="shared" si="255"/>
        <v>2034</v>
      </c>
      <c r="HA53" s="157">
        <f t="shared" si="256"/>
        <v>1534</v>
      </c>
      <c r="HB53" s="157">
        <f t="shared" si="257"/>
        <v>0</v>
      </c>
      <c r="HC53" s="157">
        <f t="shared" si="258"/>
        <v>1534</v>
      </c>
      <c r="HD53" s="157">
        <f t="shared" si="259"/>
        <v>200</v>
      </c>
      <c r="HE53" s="158">
        <f t="shared" si="232"/>
        <v>114.99250374812593</v>
      </c>
      <c r="HF53" s="21"/>
      <c r="HG53" s="16" t="s">
        <v>974</v>
      </c>
      <c r="HH53" s="88"/>
    </row>
    <row r="54" spans="1:216" ht="15.75">
      <c r="A54" s="34" t="s">
        <v>519</v>
      </c>
      <c r="B54" s="16" t="s">
        <v>412</v>
      </c>
      <c r="C54" s="16" t="s">
        <v>4</v>
      </c>
      <c r="D54" s="16" t="s">
        <v>600</v>
      </c>
      <c r="E54" s="16" t="s">
        <v>598</v>
      </c>
      <c r="F54" s="31">
        <f>660+346</f>
        <v>1006</v>
      </c>
      <c r="G54" s="17"/>
      <c r="H54" s="17"/>
      <c r="I54" s="18">
        <v>0</v>
      </c>
      <c r="J54" s="17">
        <v>0</v>
      </c>
      <c r="K54" s="19">
        <f t="shared" si="130"/>
        <v>1006</v>
      </c>
      <c r="L54" s="19">
        <f t="shared" si="131"/>
        <v>1006</v>
      </c>
      <c r="M54" s="23">
        <f>660+346</f>
        <v>1006</v>
      </c>
      <c r="N54" s="20">
        <f t="shared" si="132"/>
        <v>1006</v>
      </c>
      <c r="O54" s="20"/>
      <c r="P54" s="75">
        <f t="shared" si="260"/>
        <v>0</v>
      </c>
      <c r="Q54" s="74">
        <f t="shared" si="133"/>
        <v>1006</v>
      </c>
      <c r="R54" s="22">
        <f t="shared" si="294"/>
        <v>1006</v>
      </c>
      <c r="S54" s="10">
        <v>1006</v>
      </c>
      <c r="T54" s="10">
        <v>300</v>
      </c>
      <c r="U54" s="152">
        <f>SUMIF('Rekapitulasi Maret'!$D$9:$D$173,APS!$B54,'Rekapitulasi Maret'!$E$9:$E$173)</f>
        <v>0</v>
      </c>
      <c r="V54" s="152">
        <f>SUMIF('Rekapitulasi Maret'!$D$9:$D$173,APS!$B54,'Rekapitulasi Maret'!$F$9:$F$173)</f>
        <v>0</v>
      </c>
      <c r="W54" s="10"/>
      <c r="X54" s="154">
        <f t="shared" si="279"/>
        <v>0</v>
      </c>
      <c r="Y54" s="154">
        <f t="shared" si="280"/>
        <v>0</v>
      </c>
      <c r="Z54" s="10">
        <v>200</v>
      </c>
      <c r="AA54" s="152">
        <f>SUMIF('Rekapitulasi Maret'!$U$9:$U$173,APS!$B54,'Rekapitulasi Maret'!$V$9:$V$173)</f>
        <v>600</v>
      </c>
      <c r="AB54" s="152">
        <f>SUMIF('Rekapitulasi Maret'!$U$9:$U$173,APS!$B54,'Rekapitulasi Maret'!$W$9:$W$173)</f>
        <v>398</v>
      </c>
      <c r="AC54" s="152"/>
      <c r="AD54" s="154">
        <f t="shared" si="150"/>
        <v>199</v>
      </c>
      <c r="AE54" s="154">
        <f t="shared" si="151"/>
        <v>66.333333333333329</v>
      </c>
      <c r="AF54" s="10">
        <v>200</v>
      </c>
      <c r="AG54" s="152">
        <f>SUMIF('Rekapitulasi Maret'!$AL$9:$AL$173,APS!$B54,'Rekapitulasi Maret'!$AM$9:$AM$173)</f>
        <v>300</v>
      </c>
      <c r="AH54" s="152">
        <f>SUMIF('Rekapitulasi Maret'!$AL$9:$AL$173,APS!$B54,'Rekapitulasi Maret'!$AN$9:$AN$173)</f>
        <v>124</v>
      </c>
      <c r="AI54" s="152">
        <f>SUMIF('Rekapitulasi Maret'!$AL$9:$AL$173,APS!$B54,'Rekapitulasi Maret'!$AQ$9:$AQ$173)</f>
        <v>0</v>
      </c>
      <c r="AJ54" s="154">
        <f t="shared" si="281"/>
        <v>62</v>
      </c>
      <c r="AK54" s="154">
        <f t="shared" si="282"/>
        <v>41.333333333333336</v>
      </c>
      <c r="AL54" s="10"/>
      <c r="AM54" s="152">
        <f>SUMIF('Rekapitulasi Maret'!$BA$9:$BA$173,APS!$B54,'Rekapitulasi Maret'!$BB$9:$BB$173)</f>
        <v>0</v>
      </c>
      <c r="AN54" s="152">
        <f>SUMIF('Rekapitulasi Maret'!$BA$9:$BA$173,APS!$B54,'Rekapitulasi Maret'!$BC$9:$BC$173)</f>
        <v>170</v>
      </c>
      <c r="AO54" s="10"/>
      <c r="AP54" s="154">
        <f t="shared" si="263"/>
        <v>0</v>
      </c>
      <c r="AQ54" s="154">
        <f t="shared" si="264"/>
        <v>0</v>
      </c>
      <c r="AR54" s="10">
        <v>306</v>
      </c>
      <c r="AS54" s="152">
        <f>SUMIF('Rekapitulasi Maret'!$BP$9:$BP$173,APS!$B54,'Rekapitulasi Maret'!$BQ$9:$BQ$173)</f>
        <v>306</v>
      </c>
      <c r="AT54" s="152">
        <f>SUMIF('Rekapitulasi Maret'!$BP$9:$BP$173,APS!$B54,'Rekapitulasi Maret'!$BR$9:$BR$173)</f>
        <v>334</v>
      </c>
      <c r="AU54" s="10"/>
      <c r="AV54" s="154">
        <f t="shared" si="156"/>
        <v>109.15032679738562</v>
      </c>
      <c r="AW54" s="154">
        <f t="shared" si="157"/>
        <v>109.15032679738562</v>
      </c>
      <c r="AX54" s="10"/>
      <c r="AY54" s="152">
        <f>SUMIF('Rekapitulasi Maret'!$CE$9:$CE$173,APS!$B54,'Rekapitulasi Maret'!$CI$9:$CI$173)</f>
        <v>0</v>
      </c>
      <c r="AZ54" s="10"/>
      <c r="BA54" s="152">
        <f>SUMIF('Rekapitulasi Maret'!$CE$9:$CE$173,APS!$B54,'Rekapitulasi Maret'!$CJ$9:$CJ$173)</f>
        <v>0</v>
      </c>
      <c r="BB54" s="154">
        <f t="shared" si="158"/>
        <v>0</v>
      </c>
      <c r="BC54" s="154">
        <f t="shared" si="159"/>
        <v>0</v>
      </c>
      <c r="BD54" s="76">
        <f t="shared" si="265"/>
        <v>1006</v>
      </c>
      <c r="BE54" s="76">
        <f t="shared" si="266"/>
        <v>1206</v>
      </c>
      <c r="BF54" s="76">
        <f t="shared" si="267"/>
        <v>1026</v>
      </c>
      <c r="BG54" s="76">
        <f t="shared" si="268"/>
        <v>0</v>
      </c>
      <c r="BH54" s="76">
        <f t="shared" si="269"/>
        <v>1026</v>
      </c>
      <c r="BI54" s="76">
        <f t="shared" si="270"/>
        <v>20</v>
      </c>
      <c r="BJ54" s="154">
        <f t="shared" si="271"/>
        <v>101.98807157057655</v>
      </c>
      <c r="BK54" s="10"/>
      <c r="BL54" s="10"/>
      <c r="BM54" s="152">
        <f>SUMIF('Rekapitulasi Maret'!$D$194:$D$375,APS!$B54,'Rekapitulasi Maret'!$E$194:$E$375)+SUMIF('Rekapitulasi Maret'!$D$194:$D$375,APS!$B54,'Rekapitulasi Maret'!$J$194:$J$375)</f>
        <v>0</v>
      </c>
      <c r="BN54" s="152">
        <f>SUMIF('Rekapitulasi Maret'!$D$194:$D$375,APS!$B54,'Rekapitulasi Maret'!$F$194:$F$375)</f>
        <v>0</v>
      </c>
      <c r="BO54" s="152">
        <f>SUMIF('Rekapitulasi Maret'!$D$194:$D$375,APS!$B54,'Rekapitulasi Maret'!$K$194:$K$375)</f>
        <v>0</v>
      </c>
      <c r="BP54" s="154">
        <f t="shared" si="167"/>
        <v>0</v>
      </c>
      <c r="BQ54" s="154">
        <f t="shared" si="168"/>
        <v>0</v>
      </c>
      <c r="BR54" s="10"/>
      <c r="BS54" s="152">
        <f>SUMIF('Rekapitulasi Maret'!$U$194:$U$375,APS!$B54,'Rekapitulasi Maret'!$V$194:$V$375)+SUMIF('Rekapitulasi Maret'!$U$194:$U$375,APS!$B54,'Rekapitulasi Maret'!$AA$194:$AA$375)</f>
        <v>0</v>
      </c>
      <c r="BT54" s="152">
        <f>SUMIF('Rekapitulasi Maret'!$U$194:$U$375,APS!$B54,'Rekapitulasi Maret'!$W$194:$W$375)</f>
        <v>0</v>
      </c>
      <c r="BU54" s="152">
        <f>SUMIF('Rekapitulasi Maret'!$U$194:$U$375,APS!$B54,'Rekapitulasi Maret'!$AB$194:$AB$375)</f>
        <v>0</v>
      </c>
      <c r="BV54" s="154">
        <f t="shared" si="169"/>
        <v>0</v>
      </c>
      <c r="BW54" s="154">
        <f t="shared" si="170"/>
        <v>0</v>
      </c>
      <c r="BX54" s="10"/>
      <c r="BY54" s="152">
        <f>SUMIF('Rekapitulasi Maret'!$AL$194:$AL$375,APS!$B54,'Rekapitulasi Maret'!$AM$194:$AM$375)+SUMIF('Rekapitulasi Maret'!$AL$194:$AL$375,APS!$B54,'Rekapitulasi Maret'!$AP$194:$AP$375)</f>
        <v>0</v>
      </c>
      <c r="BZ54" s="152">
        <f>SUMIF('Rekapitulasi Maret'!$AL$194:$AL$375,APS!$B54,'Rekapitulasi Maret'!$AN$194:$AN$375)</f>
        <v>0</v>
      </c>
      <c r="CA54" s="152">
        <f>SUMIF('Rekapitulasi Maret'!$AL$194:$AL$375,APS!$B54,'Rekapitulasi Maret'!$AQ$194:$AQ$375)</f>
        <v>0</v>
      </c>
      <c r="CB54" s="154">
        <f t="shared" si="261"/>
        <v>0</v>
      </c>
      <c r="CC54" s="154">
        <f t="shared" si="262"/>
        <v>0</v>
      </c>
      <c r="CD54" s="10"/>
      <c r="CE54" s="152">
        <f>SUMIF('Rekapitulasi Maret'!$BA$194:$BA$375,APS!$B54,'Rekapitulasi Maret'!$BB$194:$BB$375)+SUMIF('Rekapitulasi Maret'!$BA$194:$BA$375,APS!$B54,'Rekapitulasi Maret'!$BE$194:$BE$375)</f>
        <v>0</v>
      </c>
      <c r="CF54" s="152">
        <f>SUMIF('Rekapitulasi Maret'!$BA$194:$BA$375,APS!$B54,'Rekapitulasi Maret'!$BC$194:$BC$375)</f>
        <v>0</v>
      </c>
      <c r="CG54" s="10"/>
      <c r="CH54" s="154">
        <f t="shared" si="173"/>
        <v>0</v>
      </c>
      <c r="CI54" s="154">
        <f t="shared" si="174"/>
        <v>0</v>
      </c>
      <c r="CJ54" s="10"/>
      <c r="CK54" s="152">
        <f>SUMIF('Rekapitulasi Maret'!$BP$194:$BP$375,APS!$B54,'Rekapitulasi Maret'!$BQ$194:$BQ$375)+SUMIF('Rekapitulasi Maret'!$BP$194:$BP$375,APS!$B54,'Rekapitulasi Maret'!$BT$194:$BT$375)</f>
        <v>0</v>
      </c>
      <c r="CL54" s="152">
        <f>SUMIF('Rekapitulasi Maret'!$BP$194:$BP$375,APS!$B54,'Rekapitulasi Maret'!$BR$194:$BR$375)</f>
        <v>0</v>
      </c>
      <c r="CM54" s="152">
        <f>SUMIF('Rekapitulasi Maret'!$BP$194:$BP$375,APS!$B54,'Rekapitulasi Maret'!$BU$194:$BU$375)</f>
        <v>0</v>
      </c>
      <c r="CN54" s="154">
        <f t="shared" si="175"/>
        <v>0</v>
      </c>
      <c r="CO54" s="154">
        <f t="shared" si="176"/>
        <v>0</v>
      </c>
      <c r="CP54" s="76">
        <f t="shared" si="272"/>
        <v>0</v>
      </c>
      <c r="CQ54" s="76">
        <f t="shared" si="273"/>
        <v>0</v>
      </c>
      <c r="CR54" s="76">
        <f t="shared" si="274"/>
        <v>0</v>
      </c>
      <c r="CS54" s="76">
        <f t="shared" si="275"/>
        <v>0</v>
      </c>
      <c r="CT54" s="76">
        <f t="shared" si="276"/>
        <v>0</v>
      </c>
      <c r="CU54" s="76">
        <f t="shared" si="277"/>
        <v>0</v>
      </c>
      <c r="CV54" s="154">
        <f t="shared" si="278"/>
        <v>0</v>
      </c>
      <c r="CW54" s="10"/>
      <c r="CX54" s="10"/>
      <c r="CY54" s="152">
        <f>SUMIF('Rekapitulasi Maret'!$D$391:$D$568,APS!$B54,'Rekapitulasi Maret'!$E$391:$E$568)+SUMIF('Rekapitulasi Maret'!$D$391:$D$568,APS!$B54,'Rekapitulasi Maret'!$J$391:$J$568)</f>
        <v>0</v>
      </c>
      <c r="CZ54" s="152">
        <f>SUMIF('Rekapitulasi Maret'!$D$391:$D$568,APS!$B54,'Rekapitulasi Maret'!$F$391:$F$568)</f>
        <v>0</v>
      </c>
      <c r="DA54" s="152">
        <f>SUMIF('Rekapitulasi Maret'!$D$391:$D$568,APS!$B54,'Rekapitulasi Maret'!$K$391:$K$568)</f>
        <v>0</v>
      </c>
      <c r="DB54" s="154">
        <f t="shared" si="184"/>
        <v>0</v>
      </c>
      <c r="DC54" s="154">
        <f t="shared" si="185"/>
        <v>0</v>
      </c>
      <c r="DD54" s="10"/>
      <c r="DE54" s="152">
        <f>SUMIF('Rekapitulasi Maret'!$U$391:$U$568,APS!$B54,'Rekapitulasi Maret'!$V$391:$V$568)+SUMIF('Rekapitulasi Maret'!$U$391:$U$568,APS!$B54,'Rekapitulasi Maret'!$AA$391:$AA$568)</f>
        <v>0</v>
      </c>
      <c r="DF54" s="152">
        <f>SUMIF('Rekapitulasi Maret'!$U$391:$U$568,APS!$B54,'Rekapitulasi Maret'!$W$391:$W$568)</f>
        <v>0</v>
      </c>
      <c r="DG54" s="152">
        <f>SUMIF('Rekapitulasi Maret'!$U$391:$U$568,APS!$B54,'Rekapitulasi Maret'!$AB$391:$AB$568)</f>
        <v>0</v>
      </c>
      <c r="DH54" s="154">
        <f t="shared" si="285"/>
        <v>0</v>
      </c>
      <c r="DI54" s="154">
        <f t="shared" si="286"/>
        <v>0</v>
      </c>
      <c r="DJ54" s="10"/>
      <c r="DK54" s="152">
        <f>SUMIF('Rekapitulasi Maret'!$AL$391:$AL$568,APS!$B54,'Rekapitulasi Maret'!$AM$391:$AM$568)+SUMIF('Rekapitulasi Maret'!$AL$391:$AL$568,APS!$B54,'Rekapitulasi Maret'!$AP$391:$AP$568)</f>
        <v>0</v>
      </c>
      <c r="DL54" s="152">
        <f>SUMIF('Rekapitulasi Maret'!$AL$391:$AL$568,APS!$B54,'Rekapitulasi Maret'!$AN$391:$AN$568)</f>
        <v>0</v>
      </c>
      <c r="DM54" s="152">
        <f>SUMIF('Rekapitulasi Maret'!$AL$391:$AL$568,APS!$B54,'Rekapitulasi Maret'!$AQ$391:$AQ$568)</f>
        <v>0</v>
      </c>
      <c r="DN54" s="154">
        <f t="shared" si="188"/>
        <v>0</v>
      </c>
      <c r="DO54" s="154">
        <f t="shared" si="189"/>
        <v>0</v>
      </c>
      <c r="DP54" s="10"/>
      <c r="DQ54" s="152">
        <f>SUMIF('Rekapitulasi Maret'!$BA$391:$BA$568,APS!$B54,'Rekapitulasi Maret'!$BB$391:$BB$568)+SUMIF('Rekapitulasi Maret'!$BA$391:$BA$568,APS!$B54,'Rekapitulasi Maret'!$BE$391:$BE$568)</f>
        <v>0</v>
      </c>
      <c r="DR54" s="152">
        <f>SUMIF('Rekapitulasi Maret'!$BA$391:$BA$568,APS!$B54,'Rekapitulasi Maret'!$BC$391:$BC$568)</f>
        <v>0</v>
      </c>
      <c r="DS54" s="152">
        <f>SUMIF('Rekapitulasi Maret'!$BA$391:$BA$568,APS!$B54,'Rekapitulasi Maret'!$BF$391:$BF$568)</f>
        <v>0</v>
      </c>
      <c r="DT54" s="154">
        <f t="shared" si="295"/>
        <v>0</v>
      </c>
      <c r="DU54" s="154">
        <f t="shared" si="296"/>
        <v>0</v>
      </c>
      <c r="DV54" s="10"/>
      <c r="DW54" s="152">
        <f>SUMIF('Rekapitulasi Maret'!$BP$391:$BP$568,APS!$B54,'Rekapitulasi Maret'!$BQ$391:$BQ$568)+SUMIF('Rekapitulasi Maret'!$BP$391:$BP$568,APS!$B54,'Rekapitulasi Maret'!$BT$391:$BT$568)</f>
        <v>0</v>
      </c>
      <c r="DX54" s="152">
        <f>SUMIF('Rekapitulasi Maret'!$BP$391:$BP$568,APS!$B54,'Rekapitulasi Maret'!$BR$391:$BR$568)</f>
        <v>0</v>
      </c>
      <c r="DY54" s="152">
        <f>SUMIF('Rekapitulasi Maret'!$BP$391:$BP$568,APS!$B54,'Rekapitulasi Maret'!$BU$391:$BU$568)</f>
        <v>0</v>
      </c>
      <c r="DZ54" s="154">
        <f t="shared" si="319"/>
        <v>0</v>
      </c>
      <c r="EA54" s="154">
        <f t="shared" si="320"/>
        <v>0</v>
      </c>
      <c r="EB54" s="10"/>
      <c r="EC54" s="152">
        <f>SUMIF('Rekapitulasi Maret'!$CE$391:$CE$568,APS!$B54,'Rekapitulasi Maret'!$CF$391:$CF$568)+SUMIF('Rekapitulasi Maret'!$CE$391:$CE$568,APS!$B54,'Rekapitulasi Maret'!$CI$391:$CI$568)</f>
        <v>0</v>
      </c>
      <c r="ED54" s="152">
        <f>SUMIF('Rekapitulasi Maret'!$CE$391:$CE$568,APS!$B54,'Rekapitulasi Maret'!$CG$391:$CG$568)</f>
        <v>0</v>
      </c>
      <c r="EE54" s="152">
        <f>SUMIF('Rekapitulasi Maret'!$CE$391:$CE$568,APS!$B54,'Rekapitulasi Maret'!$CJ$391:$CJ$568)</f>
        <v>0</v>
      </c>
      <c r="EF54" s="154">
        <f t="shared" si="194"/>
        <v>0</v>
      </c>
      <c r="EG54" s="154">
        <f t="shared" si="195"/>
        <v>0</v>
      </c>
      <c r="EH54" s="76">
        <f t="shared" si="287"/>
        <v>0</v>
      </c>
      <c r="EI54" s="76">
        <f t="shared" si="288"/>
        <v>0</v>
      </c>
      <c r="EJ54" s="76">
        <f t="shared" si="289"/>
        <v>0</v>
      </c>
      <c r="EK54" s="76">
        <f t="shared" si="290"/>
        <v>0</v>
      </c>
      <c r="EL54" s="76">
        <f t="shared" si="291"/>
        <v>0</v>
      </c>
      <c r="EM54" s="76">
        <f t="shared" si="292"/>
        <v>0</v>
      </c>
      <c r="EN54" s="154">
        <f t="shared" si="293"/>
        <v>0</v>
      </c>
      <c r="EO54" s="10"/>
      <c r="EP54" s="10"/>
      <c r="EQ54" s="152">
        <f>SUMIF('Rekapitulasi Maret'!$D$587:$D$768,APS!$B54,'Rekapitulasi Maret'!$E$587:$E$768)+SUMIF('Rekapitulasi Maret'!$D$587:$D$768,APS!$B54,'Rekapitulasi Maret'!$G$587:$G$768)</f>
        <v>0</v>
      </c>
      <c r="ER54" s="152">
        <f>SUMIF('Rekapitulasi Maret'!$D$587:$D$768,APS!$B54,'Rekapitulasi Maret'!$F$587:$F$768)+SUMIF('Rekapitulasi Maret'!$D$587:$D$768,APS!$B54,'Rekapitulasi Maret'!$H$587:$H$768)</f>
        <v>0</v>
      </c>
      <c r="ES54" s="10"/>
      <c r="ET54" s="154">
        <f t="shared" si="203"/>
        <v>0</v>
      </c>
      <c r="EU54" s="154">
        <f t="shared" si="204"/>
        <v>0</v>
      </c>
      <c r="EV54" s="10"/>
      <c r="EW54" s="152">
        <f>SUMIF('Rekapitulasi Maret'!$U$587:$U$768,APS!$B54,'Rekapitulasi Maret'!$V$587:$V$768)+SUMIF('Rekapitulasi Maret'!$U$587:$U$768,APS!$B54,'Rekapitulasi Maret'!$X$587:$X$768)</f>
        <v>0</v>
      </c>
      <c r="EX54" s="152">
        <f>SUMIF('Rekapitulasi Maret'!$U$587:$U$768,APS!$B54,'Rekapitulasi Maret'!$W$587:$W$768)+SUMIF('Rekapitulasi Maret'!$U$587:$U$768,APS!$B54,'Rekapitulasi Maret'!$Y$587:$Y$768)</f>
        <v>0</v>
      </c>
      <c r="EY54" s="10"/>
      <c r="EZ54" s="154">
        <f t="shared" si="205"/>
        <v>0</v>
      </c>
      <c r="FA54" s="154">
        <f t="shared" si="206"/>
        <v>0</v>
      </c>
      <c r="FB54" s="10"/>
      <c r="FC54" s="152">
        <f>SUMIF('Rekapitulasi Maret'!$AL$587:$AL$768,APS!$B54,'Rekapitulasi Maret'!$AM$587:$AM$768)+SUMIF('Rekapitulasi Maret'!$AL$587:$AL$768,APS!$B54,'Rekapitulasi Maret'!$AP$587:$AP$768)</f>
        <v>0</v>
      </c>
      <c r="FD54" s="152">
        <f>SUMIF('Rekapitulasi Maret'!$AL$587:$AL$768,APS!$B54,'Rekapitulasi Maret'!$AN$587:$AN$768)</f>
        <v>0</v>
      </c>
      <c r="FE54" s="10"/>
      <c r="FF54" s="154">
        <f t="shared" si="207"/>
        <v>0</v>
      </c>
      <c r="FG54" s="154">
        <f t="shared" si="208"/>
        <v>0</v>
      </c>
      <c r="FH54" s="10"/>
      <c r="FI54" s="152">
        <f>SUMIF('Rekapitulasi Maret'!$BA$587:$BA$768,APS!$B54,'Rekapitulasi Maret'!$BB$587:$BB$768)+SUMIF('Rekapitulasi Maret'!$BA$587:$BA$768,APS!$B54,'Rekapitulasi Maret'!$BE$587:$BE$768)</f>
        <v>0</v>
      </c>
      <c r="FJ54" s="152">
        <f>SUMIF('Rekapitulasi Maret'!$BA$587:$BA$768,APS!$B54,'Rekapitulasi Maret'!$BC$587:$BC$768)+SUMIF('Rekapitulasi Maret'!$BA$587:$BA$768,APS!$B54,'Rekapitulasi Maret'!$BF$587:$BF$768)</f>
        <v>0</v>
      </c>
      <c r="FK54" s="10"/>
      <c r="FL54" s="154">
        <f t="shared" si="209"/>
        <v>0</v>
      </c>
      <c r="FM54" s="154">
        <f t="shared" si="210"/>
        <v>0</v>
      </c>
      <c r="FN54" s="10"/>
      <c r="FO54" s="152">
        <f>SUMIF('Rekapitulasi Maret'!$BP$587:$BP$768,APS!$B54,'Rekapitulasi Maret'!$BQ$587:$BQ$768)+SUMIF('Rekapitulasi Maret'!$BP$587:$BP$768,APS!$B54,'Rekapitulasi Maret'!$BT$587:$BT$768)</f>
        <v>0</v>
      </c>
      <c r="FP54" s="152">
        <f>SUMIF('Rekapitulasi Maret'!$BP$587:$BP$768,APS!$B54,'Rekapitulasi Maret'!$BR$587:$BR$768)</f>
        <v>0</v>
      </c>
      <c r="FQ54" s="10"/>
      <c r="FR54" s="154">
        <f t="shared" si="211"/>
        <v>0</v>
      </c>
      <c r="FS54" s="154">
        <f t="shared" si="212"/>
        <v>0</v>
      </c>
      <c r="FT54" s="10"/>
      <c r="FU54" s="152">
        <f>SUMIF('Rekapitulasi Maret'!$CE$587:$CE$768,APS!$B54,'Rekapitulasi Maret'!$CI$587:$CI$768)</f>
        <v>0</v>
      </c>
      <c r="FV54" s="10"/>
      <c r="FW54" s="152">
        <f>SUMIF('Rekapitulasi Maret'!$CE$587:$CE$768,APS!$B54,'Rekapitulasi Maret'!$CJ$587:$CJ$768)</f>
        <v>0</v>
      </c>
      <c r="FX54" s="154">
        <f t="shared" si="140"/>
        <v>0</v>
      </c>
      <c r="FY54" s="154">
        <f t="shared" si="141"/>
        <v>0</v>
      </c>
      <c r="FZ54" s="10"/>
      <c r="GA54" s="152">
        <f>SUMIF('Rekapitulasi Maret'!$D$785:$D$963,APS!$B54,'Rekapitulasi Maret'!$E$785:$E$963)+SUMIF('Rekapitulasi Maret'!$D$785:$D$963,APS!$B54,'Rekapitulasi Maret'!$J$785:$J$963)</f>
        <v>0</v>
      </c>
      <c r="GB54" s="152">
        <f>SUMIF('Rekapitulasi Maret'!$D$785:$D$963,APS!$B54,'Rekapitulasi Maret'!$F$785:$F$963)</f>
        <v>0</v>
      </c>
      <c r="GC54" s="152">
        <f>SUMIF('Rekapitulasi Maret'!$D$785:$D$963,APS!$B54,'Rekapitulasi Maret'!$K$785:$K$963)</f>
        <v>0</v>
      </c>
      <c r="GD54" s="154">
        <f t="shared" si="213"/>
        <v>0</v>
      </c>
      <c r="GE54" s="154">
        <f t="shared" si="214"/>
        <v>0</v>
      </c>
      <c r="GF54" s="10"/>
      <c r="GG54" s="152">
        <f>SUMIF('Rekapitulasi Maret'!$U$785:$U$963,APS!$B54,'Rekapitulasi Maret'!$V$785:$V$963)+SUMIF('Rekapitulasi Maret'!$U$785:$U$963,APS!$B54,'Rekapitulasi Maret'!$AA$785:$AA$963)</f>
        <v>0</v>
      </c>
      <c r="GH54" s="152">
        <f>SUMIF('Rekapitulasi Maret'!$U$785:$U$963,APS!$B54,'Rekapitulasi Maret'!$W$785:$W$963)</f>
        <v>0</v>
      </c>
      <c r="GI54" s="152">
        <f>SUMIF('Rekapitulasi Maret'!$U$785:$U$963,APS!$B54,'Rekapitulasi Maret'!$AB$785:$AB$963)</f>
        <v>0</v>
      </c>
      <c r="GJ54" s="154">
        <f t="shared" si="215"/>
        <v>0</v>
      </c>
      <c r="GK54" s="154">
        <f t="shared" si="216"/>
        <v>0</v>
      </c>
      <c r="GL54" s="10"/>
      <c r="GM54" s="152">
        <f>SUMIF('Rekapitulasi Maret'!$AL$785:$AL$963,APS!$B54,'Rekapitulasi Maret'!$AM$785:$AM$963)+SUMIF('Rekapitulasi Maret'!$AL$785:$AL$963,APS!$B54,'Rekapitulasi Maret'!$AP$785:$AP$963)</f>
        <v>0</v>
      </c>
      <c r="GN54" s="152">
        <f>SUMIF('Rekapitulasi Maret'!$AL$785:$AL$963,APS!$B54,'Rekapitulasi Maret'!$AN$785:$AN$963)</f>
        <v>0</v>
      </c>
      <c r="GO54" s="152">
        <f>SUMIF('Rekapitulasi Maret'!$AL$785:$AL$963,APS!$B54,'Rekapitulasi Maret'!$AQ$785:$AQ$963)</f>
        <v>0</v>
      </c>
      <c r="GP54" s="154">
        <f t="shared" si="217"/>
        <v>0</v>
      </c>
      <c r="GQ54" s="154">
        <f t="shared" si="218"/>
        <v>0</v>
      </c>
      <c r="GR54" s="76">
        <f t="shared" si="219"/>
        <v>0</v>
      </c>
      <c r="GS54" s="76">
        <f t="shared" si="220"/>
        <v>0</v>
      </c>
      <c r="GT54" s="76">
        <f t="shared" si="221"/>
        <v>0</v>
      </c>
      <c r="GU54" s="76">
        <f t="shared" si="222"/>
        <v>0</v>
      </c>
      <c r="GV54" s="157">
        <f t="shared" si="223"/>
        <v>0</v>
      </c>
      <c r="GW54" s="157">
        <f t="shared" si="224"/>
        <v>0</v>
      </c>
      <c r="GX54" s="158">
        <f t="shared" si="225"/>
        <v>0</v>
      </c>
      <c r="GY54" s="157">
        <f t="shared" si="254"/>
        <v>1006</v>
      </c>
      <c r="GZ54" s="157">
        <f t="shared" si="255"/>
        <v>1206</v>
      </c>
      <c r="HA54" s="157">
        <f t="shared" si="256"/>
        <v>1026</v>
      </c>
      <c r="HB54" s="157">
        <f t="shared" si="257"/>
        <v>0</v>
      </c>
      <c r="HC54" s="157">
        <f t="shared" si="258"/>
        <v>1026</v>
      </c>
      <c r="HD54" s="157">
        <f t="shared" si="259"/>
        <v>20</v>
      </c>
      <c r="HE54" s="158">
        <f t="shared" si="232"/>
        <v>101.98807157057655</v>
      </c>
      <c r="HF54" s="2"/>
      <c r="HG54" s="16" t="s">
        <v>974</v>
      </c>
      <c r="HH54" s="88"/>
    </row>
    <row r="55" spans="1:216" ht="15.75">
      <c r="A55" s="34" t="s">
        <v>520</v>
      </c>
      <c r="B55" s="16" t="s">
        <v>413</v>
      </c>
      <c r="C55" s="16" t="s">
        <v>4</v>
      </c>
      <c r="D55" s="16" t="s">
        <v>600</v>
      </c>
      <c r="E55" s="16" t="s">
        <v>598</v>
      </c>
      <c r="F55" s="31">
        <v>50</v>
      </c>
      <c r="G55" s="17"/>
      <c r="H55" s="17"/>
      <c r="I55" s="18">
        <v>0</v>
      </c>
      <c r="J55" s="17">
        <v>50</v>
      </c>
      <c r="K55" s="19">
        <f t="shared" si="130"/>
        <v>0</v>
      </c>
      <c r="L55" s="19">
        <f t="shared" si="131"/>
        <v>0</v>
      </c>
      <c r="M55" s="23">
        <v>50</v>
      </c>
      <c r="N55" s="20">
        <f t="shared" si="132"/>
        <v>0</v>
      </c>
      <c r="O55" s="20"/>
      <c r="P55" s="75">
        <f t="shared" si="260"/>
        <v>0</v>
      </c>
      <c r="Q55" s="74">
        <f t="shared" si="133"/>
        <v>0</v>
      </c>
      <c r="R55" s="22">
        <f t="shared" si="294"/>
        <v>0</v>
      </c>
      <c r="S55" s="10">
        <v>0</v>
      </c>
      <c r="T55" s="10"/>
      <c r="U55" s="152">
        <f>SUMIF('Rekapitulasi Maret'!$D$9:$D$173,APS!$B55,'Rekapitulasi Maret'!$E$9:$E$173)</f>
        <v>0</v>
      </c>
      <c r="V55" s="152">
        <f>SUMIF('Rekapitulasi Maret'!$D$9:$D$173,APS!$B55,'Rekapitulasi Maret'!$F$9:$F$173)</f>
        <v>0</v>
      </c>
      <c r="W55" s="10"/>
      <c r="X55" s="154">
        <f t="shared" si="279"/>
        <v>0</v>
      </c>
      <c r="Y55" s="154">
        <f t="shared" si="280"/>
        <v>0</v>
      </c>
      <c r="Z55" s="10"/>
      <c r="AA55" s="152">
        <f>SUMIF('Rekapitulasi Maret'!$U$9:$U$173,APS!$B55,'Rekapitulasi Maret'!$V$9:$V$173)</f>
        <v>0</v>
      </c>
      <c r="AB55" s="152">
        <f>SUMIF('Rekapitulasi Maret'!$U$9:$U$173,APS!$B55,'Rekapitulasi Maret'!$W$9:$W$173)</f>
        <v>0</v>
      </c>
      <c r="AC55" s="152"/>
      <c r="AD55" s="154">
        <f t="shared" si="150"/>
        <v>0</v>
      </c>
      <c r="AE55" s="154">
        <f t="shared" si="151"/>
        <v>0</v>
      </c>
      <c r="AF55" s="10"/>
      <c r="AG55" s="152">
        <f>SUMIF('Rekapitulasi Maret'!$AL$9:$AL$173,APS!$B55,'Rekapitulasi Maret'!$AM$9:$AM$173)</f>
        <v>0</v>
      </c>
      <c r="AH55" s="152">
        <f>SUMIF('Rekapitulasi Maret'!$AL$9:$AL$173,APS!$B55,'Rekapitulasi Maret'!$AN$9:$AN$173)</f>
        <v>0</v>
      </c>
      <c r="AI55" s="152">
        <f>SUMIF('Rekapitulasi Maret'!$AL$9:$AL$173,APS!$B55,'Rekapitulasi Maret'!$AQ$9:$AQ$173)</f>
        <v>0</v>
      </c>
      <c r="AJ55" s="154">
        <f t="shared" si="281"/>
        <v>0</v>
      </c>
      <c r="AK55" s="154">
        <f t="shared" si="282"/>
        <v>0</v>
      </c>
      <c r="AL55" s="10"/>
      <c r="AM55" s="152">
        <f>SUMIF('Rekapitulasi Maret'!$BA$9:$BA$173,APS!$B55,'Rekapitulasi Maret'!$BB$9:$BB$173)</f>
        <v>0</v>
      </c>
      <c r="AN55" s="152">
        <f>SUMIF('Rekapitulasi Maret'!$BA$9:$BA$173,APS!$B55,'Rekapitulasi Maret'!$BC$9:$BC$173)</f>
        <v>0</v>
      </c>
      <c r="AO55" s="10"/>
      <c r="AP55" s="154">
        <f t="shared" si="263"/>
        <v>0</v>
      </c>
      <c r="AQ55" s="154">
        <f t="shared" si="264"/>
        <v>0</v>
      </c>
      <c r="AR55" s="10"/>
      <c r="AS55" s="152">
        <f>SUMIF('Rekapitulasi Maret'!$BP$9:$BP$173,APS!$B55,'Rekapitulasi Maret'!$BQ$9:$BQ$173)</f>
        <v>0</v>
      </c>
      <c r="AT55" s="152">
        <f>SUMIF('Rekapitulasi Maret'!$BP$9:$BP$173,APS!$B55,'Rekapitulasi Maret'!$BR$9:$BR$173)</f>
        <v>0</v>
      </c>
      <c r="AU55" s="10"/>
      <c r="AV55" s="154">
        <f t="shared" si="156"/>
        <v>0</v>
      </c>
      <c r="AW55" s="154">
        <f t="shared" si="157"/>
        <v>0</v>
      </c>
      <c r="AX55" s="10"/>
      <c r="AY55" s="152">
        <f>SUMIF('Rekapitulasi Maret'!$CE$9:$CE$173,APS!$B55,'Rekapitulasi Maret'!$CI$9:$CI$173)</f>
        <v>0</v>
      </c>
      <c r="AZ55" s="10"/>
      <c r="BA55" s="152">
        <f>SUMIF('Rekapitulasi Maret'!$CE$9:$CE$173,APS!$B55,'Rekapitulasi Maret'!$CJ$9:$CJ$173)</f>
        <v>0</v>
      </c>
      <c r="BB55" s="154">
        <f t="shared" si="158"/>
        <v>0</v>
      </c>
      <c r="BC55" s="154">
        <f t="shared" si="159"/>
        <v>0</v>
      </c>
      <c r="BD55" s="76">
        <f t="shared" si="265"/>
        <v>0</v>
      </c>
      <c r="BE55" s="76">
        <f t="shared" si="266"/>
        <v>0</v>
      </c>
      <c r="BF55" s="76">
        <f t="shared" si="267"/>
        <v>0</v>
      </c>
      <c r="BG55" s="76">
        <f t="shared" si="268"/>
        <v>0</v>
      </c>
      <c r="BH55" s="76">
        <f t="shared" si="269"/>
        <v>0</v>
      </c>
      <c r="BI55" s="76">
        <f t="shared" si="270"/>
        <v>0</v>
      </c>
      <c r="BJ55" s="154">
        <f t="shared" si="271"/>
        <v>0</v>
      </c>
      <c r="BK55" s="10"/>
      <c r="BL55" s="10"/>
      <c r="BM55" s="152">
        <f>SUMIF('Rekapitulasi Maret'!$D$194:$D$375,APS!$B55,'Rekapitulasi Maret'!$E$194:$E$375)+SUMIF('Rekapitulasi Maret'!$D$194:$D$375,APS!$B55,'Rekapitulasi Maret'!$J$194:$J$375)</f>
        <v>0</v>
      </c>
      <c r="BN55" s="152">
        <f>SUMIF('Rekapitulasi Maret'!$D$194:$D$375,APS!$B55,'Rekapitulasi Maret'!$F$194:$F$375)</f>
        <v>0</v>
      </c>
      <c r="BO55" s="152">
        <f>SUMIF('Rekapitulasi Maret'!$D$194:$D$375,APS!$B55,'Rekapitulasi Maret'!$K$194:$K$375)</f>
        <v>0</v>
      </c>
      <c r="BP55" s="154">
        <f t="shared" si="167"/>
        <v>0</v>
      </c>
      <c r="BQ55" s="154">
        <f t="shared" si="168"/>
        <v>0</v>
      </c>
      <c r="BR55" s="10"/>
      <c r="BS55" s="152">
        <f>SUMIF('Rekapitulasi Maret'!$U$194:$U$375,APS!$B55,'Rekapitulasi Maret'!$V$194:$V$375)+SUMIF('Rekapitulasi Maret'!$U$194:$U$375,APS!$B55,'Rekapitulasi Maret'!$AA$194:$AA$375)</f>
        <v>0</v>
      </c>
      <c r="BT55" s="152">
        <f>SUMIF('Rekapitulasi Maret'!$U$194:$U$375,APS!$B55,'Rekapitulasi Maret'!$W$194:$W$375)</f>
        <v>0</v>
      </c>
      <c r="BU55" s="152">
        <f>SUMIF('Rekapitulasi Maret'!$U$194:$U$375,APS!$B55,'Rekapitulasi Maret'!$AB$194:$AB$375)</f>
        <v>0</v>
      </c>
      <c r="BV55" s="154">
        <f t="shared" si="169"/>
        <v>0</v>
      </c>
      <c r="BW55" s="154">
        <f t="shared" si="170"/>
        <v>0</v>
      </c>
      <c r="BX55" s="10"/>
      <c r="BY55" s="152">
        <f>SUMIF('Rekapitulasi Maret'!$AL$194:$AL$375,APS!$B55,'Rekapitulasi Maret'!$AM$194:$AM$375)+SUMIF('Rekapitulasi Maret'!$AL$194:$AL$375,APS!$B55,'Rekapitulasi Maret'!$AP$194:$AP$375)</f>
        <v>0</v>
      </c>
      <c r="BZ55" s="152">
        <f>SUMIF('Rekapitulasi Maret'!$AL$194:$AL$375,APS!$B55,'Rekapitulasi Maret'!$AN$194:$AN$375)</f>
        <v>0</v>
      </c>
      <c r="CA55" s="152">
        <f>SUMIF('Rekapitulasi Maret'!$AL$194:$AL$375,APS!$B55,'Rekapitulasi Maret'!$AQ$194:$AQ$375)</f>
        <v>0</v>
      </c>
      <c r="CB55" s="154">
        <f t="shared" si="261"/>
        <v>0</v>
      </c>
      <c r="CC55" s="154">
        <f t="shared" si="262"/>
        <v>0</v>
      </c>
      <c r="CD55" s="10"/>
      <c r="CE55" s="152">
        <f>SUMIF('Rekapitulasi Maret'!$BA$194:$BA$375,APS!$B55,'Rekapitulasi Maret'!$BB$194:$BB$375)+SUMIF('Rekapitulasi Maret'!$BA$194:$BA$375,APS!$B55,'Rekapitulasi Maret'!$BE$194:$BE$375)</f>
        <v>0</v>
      </c>
      <c r="CF55" s="152">
        <f>SUMIF('Rekapitulasi Maret'!$BA$194:$BA$375,APS!$B55,'Rekapitulasi Maret'!$BC$194:$BC$375)</f>
        <v>0</v>
      </c>
      <c r="CG55" s="10"/>
      <c r="CH55" s="154">
        <f t="shared" si="173"/>
        <v>0</v>
      </c>
      <c r="CI55" s="154">
        <f t="shared" si="174"/>
        <v>0</v>
      </c>
      <c r="CJ55" s="10"/>
      <c r="CK55" s="152">
        <f>SUMIF('Rekapitulasi Maret'!$BP$194:$BP$375,APS!$B55,'Rekapitulasi Maret'!$BQ$194:$BQ$375)+SUMIF('Rekapitulasi Maret'!$BP$194:$BP$375,APS!$B55,'Rekapitulasi Maret'!$BT$194:$BT$375)</f>
        <v>0</v>
      </c>
      <c r="CL55" s="152">
        <f>SUMIF('Rekapitulasi Maret'!$BP$194:$BP$375,APS!$B55,'Rekapitulasi Maret'!$BR$194:$BR$375)</f>
        <v>0</v>
      </c>
      <c r="CM55" s="152">
        <f>SUMIF('Rekapitulasi Maret'!$BP$194:$BP$375,APS!$B55,'Rekapitulasi Maret'!$BU$194:$BU$375)</f>
        <v>0</v>
      </c>
      <c r="CN55" s="154">
        <f t="shared" si="175"/>
        <v>0</v>
      </c>
      <c r="CO55" s="154">
        <f t="shared" si="176"/>
        <v>0</v>
      </c>
      <c r="CP55" s="76">
        <f t="shared" si="272"/>
        <v>0</v>
      </c>
      <c r="CQ55" s="76">
        <f t="shared" si="273"/>
        <v>0</v>
      </c>
      <c r="CR55" s="76">
        <f t="shared" si="274"/>
        <v>0</v>
      </c>
      <c r="CS55" s="76">
        <f t="shared" si="275"/>
        <v>0</v>
      </c>
      <c r="CT55" s="76">
        <f t="shared" si="276"/>
        <v>0</v>
      </c>
      <c r="CU55" s="76">
        <f t="shared" si="277"/>
        <v>0</v>
      </c>
      <c r="CV55" s="154">
        <f t="shared" si="278"/>
        <v>0</v>
      </c>
      <c r="CW55" s="10"/>
      <c r="CX55" s="10"/>
      <c r="CY55" s="152">
        <f>SUMIF('Rekapitulasi Maret'!$D$391:$D$568,APS!$B55,'Rekapitulasi Maret'!$E$391:$E$568)+SUMIF('Rekapitulasi Maret'!$D$391:$D$568,APS!$B55,'Rekapitulasi Maret'!$J$391:$J$568)</f>
        <v>0</v>
      </c>
      <c r="CZ55" s="152">
        <f>SUMIF('Rekapitulasi Maret'!$D$391:$D$568,APS!$B55,'Rekapitulasi Maret'!$F$391:$F$568)</f>
        <v>0</v>
      </c>
      <c r="DA55" s="152">
        <f>SUMIF('Rekapitulasi Maret'!$D$391:$D$568,APS!$B55,'Rekapitulasi Maret'!$K$391:$K$568)</f>
        <v>0</v>
      </c>
      <c r="DB55" s="154">
        <f t="shared" si="184"/>
        <v>0</v>
      </c>
      <c r="DC55" s="154">
        <f t="shared" si="185"/>
        <v>0</v>
      </c>
      <c r="DD55" s="10"/>
      <c r="DE55" s="152">
        <f>SUMIF('Rekapitulasi Maret'!$U$391:$U$568,APS!$B55,'Rekapitulasi Maret'!$V$391:$V$568)+SUMIF('Rekapitulasi Maret'!$U$391:$U$568,APS!$B55,'Rekapitulasi Maret'!$AA$391:$AA$568)</f>
        <v>0</v>
      </c>
      <c r="DF55" s="152">
        <f>SUMIF('Rekapitulasi Maret'!$U$391:$U$568,APS!$B55,'Rekapitulasi Maret'!$W$391:$W$568)</f>
        <v>0</v>
      </c>
      <c r="DG55" s="152">
        <f>SUMIF('Rekapitulasi Maret'!$U$391:$U$568,APS!$B55,'Rekapitulasi Maret'!$AB$391:$AB$568)</f>
        <v>0</v>
      </c>
      <c r="DH55" s="154">
        <f t="shared" si="285"/>
        <v>0</v>
      </c>
      <c r="DI55" s="154">
        <f t="shared" si="286"/>
        <v>0</v>
      </c>
      <c r="DJ55" s="10"/>
      <c r="DK55" s="152">
        <f>SUMIF('Rekapitulasi Maret'!$AL$391:$AL$568,APS!$B55,'Rekapitulasi Maret'!$AM$391:$AM$568)+SUMIF('Rekapitulasi Maret'!$AL$391:$AL$568,APS!$B55,'Rekapitulasi Maret'!$AP$391:$AP$568)</f>
        <v>0</v>
      </c>
      <c r="DL55" s="152">
        <f>SUMIF('Rekapitulasi Maret'!$AL$391:$AL$568,APS!$B55,'Rekapitulasi Maret'!$AN$391:$AN$568)</f>
        <v>0</v>
      </c>
      <c r="DM55" s="152">
        <f>SUMIF('Rekapitulasi Maret'!$AL$391:$AL$568,APS!$B55,'Rekapitulasi Maret'!$AQ$391:$AQ$568)</f>
        <v>0</v>
      </c>
      <c r="DN55" s="154">
        <f t="shared" si="188"/>
        <v>0</v>
      </c>
      <c r="DO55" s="154">
        <f t="shared" si="189"/>
        <v>0</v>
      </c>
      <c r="DP55" s="10"/>
      <c r="DQ55" s="152">
        <f>SUMIF('Rekapitulasi Maret'!$BA$391:$BA$568,APS!$B55,'Rekapitulasi Maret'!$BB$391:$BB$568)+SUMIF('Rekapitulasi Maret'!$BA$391:$BA$568,APS!$B55,'Rekapitulasi Maret'!$BE$391:$BE$568)</f>
        <v>0</v>
      </c>
      <c r="DR55" s="152">
        <f>SUMIF('Rekapitulasi Maret'!$BA$391:$BA$568,APS!$B55,'Rekapitulasi Maret'!$BC$391:$BC$568)</f>
        <v>0</v>
      </c>
      <c r="DS55" s="152">
        <f>SUMIF('Rekapitulasi Maret'!$BA$391:$BA$568,APS!$B55,'Rekapitulasi Maret'!$BF$391:$BF$568)</f>
        <v>0</v>
      </c>
      <c r="DT55" s="154">
        <f t="shared" si="295"/>
        <v>0</v>
      </c>
      <c r="DU55" s="154">
        <f t="shared" si="296"/>
        <v>0</v>
      </c>
      <c r="DV55" s="10"/>
      <c r="DW55" s="152">
        <f>SUMIF('Rekapitulasi Maret'!$BP$391:$BP$568,APS!$B55,'Rekapitulasi Maret'!$BQ$391:$BQ$568)+SUMIF('Rekapitulasi Maret'!$BP$391:$BP$568,APS!$B55,'Rekapitulasi Maret'!$BT$391:$BT$568)</f>
        <v>0</v>
      </c>
      <c r="DX55" s="152">
        <f>SUMIF('Rekapitulasi Maret'!$BP$391:$BP$568,APS!$B55,'Rekapitulasi Maret'!$BR$391:$BR$568)</f>
        <v>0</v>
      </c>
      <c r="DY55" s="152">
        <f>SUMIF('Rekapitulasi Maret'!$BP$391:$BP$568,APS!$B55,'Rekapitulasi Maret'!$BU$391:$BU$568)</f>
        <v>0</v>
      </c>
      <c r="DZ55" s="154">
        <f t="shared" si="319"/>
        <v>0</v>
      </c>
      <c r="EA55" s="154">
        <f t="shared" si="320"/>
        <v>0</v>
      </c>
      <c r="EB55" s="10"/>
      <c r="EC55" s="152">
        <f>SUMIF('Rekapitulasi Maret'!$CE$391:$CE$568,APS!$B55,'Rekapitulasi Maret'!$CF$391:$CF$568)+SUMIF('Rekapitulasi Maret'!$CE$391:$CE$568,APS!$B55,'Rekapitulasi Maret'!$CI$391:$CI$568)</f>
        <v>0</v>
      </c>
      <c r="ED55" s="152">
        <f>SUMIF('Rekapitulasi Maret'!$CE$391:$CE$568,APS!$B55,'Rekapitulasi Maret'!$CG$391:$CG$568)</f>
        <v>0</v>
      </c>
      <c r="EE55" s="152">
        <f>SUMIF('Rekapitulasi Maret'!$CE$391:$CE$568,APS!$B55,'Rekapitulasi Maret'!$CJ$391:$CJ$568)</f>
        <v>0</v>
      </c>
      <c r="EF55" s="154">
        <f t="shared" si="194"/>
        <v>0</v>
      </c>
      <c r="EG55" s="154">
        <f t="shared" si="195"/>
        <v>0</v>
      </c>
      <c r="EH55" s="76">
        <f t="shared" si="287"/>
        <v>0</v>
      </c>
      <c r="EI55" s="76">
        <f t="shared" si="288"/>
        <v>0</v>
      </c>
      <c r="EJ55" s="76">
        <f t="shared" si="289"/>
        <v>0</v>
      </c>
      <c r="EK55" s="76">
        <f t="shared" si="290"/>
        <v>0</v>
      </c>
      <c r="EL55" s="76">
        <f t="shared" si="291"/>
        <v>0</v>
      </c>
      <c r="EM55" s="76">
        <f t="shared" si="292"/>
        <v>0</v>
      </c>
      <c r="EN55" s="154">
        <f t="shared" si="293"/>
        <v>0</v>
      </c>
      <c r="EO55" s="10"/>
      <c r="EP55" s="10"/>
      <c r="EQ55" s="152">
        <f>SUMIF('Rekapitulasi Maret'!$D$587:$D$768,APS!$B55,'Rekapitulasi Maret'!$E$587:$E$768)+SUMIF('Rekapitulasi Maret'!$D$587:$D$768,APS!$B55,'Rekapitulasi Maret'!$G$587:$G$768)</f>
        <v>0</v>
      </c>
      <c r="ER55" s="152">
        <f>SUMIF('Rekapitulasi Maret'!$D$587:$D$768,APS!$B55,'Rekapitulasi Maret'!$F$587:$F$768)+SUMIF('Rekapitulasi Maret'!$D$587:$D$768,APS!$B55,'Rekapitulasi Maret'!$H$587:$H$768)</f>
        <v>0</v>
      </c>
      <c r="ES55" s="10"/>
      <c r="ET55" s="154">
        <f t="shared" si="203"/>
        <v>0</v>
      </c>
      <c r="EU55" s="154">
        <f t="shared" si="204"/>
        <v>0</v>
      </c>
      <c r="EV55" s="10"/>
      <c r="EW55" s="152">
        <f>SUMIF('Rekapitulasi Maret'!$U$587:$U$768,APS!$B55,'Rekapitulasi Maret'!$V$587:$V$768)+SUMIF('Rekapitulasi Maret'!$U$587:$U$768,APS!$B55,'Rekapitulasi Maret'!$X$587:$X$768)</f>
        <v>0</v>
      </c>
      <c r="EX55" s="152">
        <f>SUMIF('Rekapitulasi Maret'!$U$587:$U$768,APS!$B55,'Rekapitulasi Maret'!$W$587:$W$768)+SUMIF('Rekapitulasi Maret'!$U$587:$U$768,APS!$B55,'Rekapitulasi Maret'!$Y$587:$Y$768)</f>
        <v>0</v>
      </c>
      <c r="EY55" s="10"/>
      <c r="EZ55" s="154">
        <f t="shared" si="205"/>
        <v>0</v>
      </c>
      <c r="FA55" s="154">
        <f t="shared" si="206"/>
        <v>0</v>
      </c>
      <c r="FB55" s="10"/>
      <c r="FC55" s="152">
        <f>SUMIF('Rekapitulasi Maret'!$AL$587:$AL$768,APS!$B55,'Rekapitulasi Maret'!$AM$587:$AM$768)+SUMIF('Rekapitulasi Maret'!$AL$587:$AL$768,APS!$B55,'Rekapitulasi Maret'!$AP$587:$AP$768)</f>
        <v>0</v>
      </c>
      <c r="FD55" s="152">
        <f>SUMIF('Rekapitulasi Maret'!$AL$587:$AL$768,APS!$B55,'Rekapitulasi Maret'!$AN$587:$AN$768)</f>
        <v>0</v>
      </c>
      <c r="FE55" s="10"/>
      <c r="FF55" s="154">
        <f t="shared" si="207"/>
        <v>0</v>
      </c>
      <c r="FG55" s="154">
        <f t="shared" si="208"/>
        <v>0</v>
      </c>
      <c r="FH55" s="10"/>
      <c r="FI55" s="152">
        <f>SUMIF('Rekapitulasi Maret'!$BA$587:$BA$768,APS!$B55,'Rekapitulasi Maret'!$BB$587:$BB$768)+SUMIF('Rekapitulasi Maret'!$BA$587:$BA$768,APS!$B55,'Rekapitulasi Maret'!$BE$587:$BE$768)</f>
        <v>0</v>
      </c>
      <c r="FJ55" s="152">
        <f>SUMIF('Rekapitulasi Maret'!$BA$587:$BA$768,APS!$B55,'Rekapitulasi Maret'!$BC$587:$BC$768)+SUMIF('Rekapitulasi Maret'!$BA$587:$BA$768,APS!$B55,'Rekapitulasi Maret'!$BF$587:$BF$768)</f>
        <v>0</v>
      </c>
      <c r="FK55" s="10"/>
      <c r="FL55" s="154">
        <f t="shared" si="209"/>
        <v>0</v>
      </c>
      <c r="FM55" s="154">
        <f t="shared" si="210"/>
        <v>0</v>
      </c>
      <c r="FN55" s="10"/>
      <c r="FO55" s="152">
        <f>SUMIF('Rekapitulasi Maret'!$BP$587:$BP$768,APS!$B55,'Rekapitulasi Maret'!$BQ$587:$BQ$768)+SUMIF('Rekapitulasi Maret'!$BP$587:$BP$768,APS!$B55,'Rekapitulasi Maret'!$BT$587:$BT$768)</f>
        <v>0</v>
      </c>
      <c r="FP55" s="152">
        <f>SUMIF('Rekapitulasi Maret'!$BP$587:$BP$768,APS!$B55,'Rekapitulasi Maret'!$BR$587:$BR$768)</f>
        <v>0</v>
      </c>
      <c r="FQ55" s="10"/>
      <c r="FR55" s="154">
        <f t="shared" si="211"/>
        <v>0</v>
      </c>
      <c r="FS55" s="154">
        <f t="shared" si="212"/>
        <v>0</v>
      </c>
      <c r="FT55" s="10"/>
      <c r="FU55" s="152">
        <f>SUMIF('Rekapitulasi Maret'!$CE$587:$CE$768,APS!$B55,'Rekapitulasi Maret'!$CI$587:$CI$768)</f>
        <v>0</v>
      </c>
      <c r="FV55" s="10"/>
      <c r="FW55" s="152">
        <f>SUMIF('Rekapitulasi Maret'!$CE$587:$CE$768,APS!$B55,'Rekapitulasi Maret'!$CJ$587:$CJ$768)</f>
        <v>0</v>
      </c>
      <c r="FX55" s="154">
        <f t="shared" si="140"/>
        <v>0</v>
      </c>
      <c r="FY55" s="154">
        <f t="shared" si="141"/>
        <v>0</v>
      </c>
      <c r="FZ55" s="10"/>
      <c r="GA55" s="152">
        <f>SUMIF('Rekapitulasi Maret'!$D$785:$D$963,APS!$B55,'Rekapitulasi Maret'!$E$785:$E$963)+SUMIF('Rekapitulasi Maret'!$D$785:$D$963,APS!$B55,'Rekapitulasi Maret'!$J$785:$J$963)</f>
        <v>0</v>
      </c>
      <c r="GB55" s="152">
        <f>SUMIF('Rekapitulasi Maret'!$D$785:$D$963,APS!$B55,'Rekapitulasi Maret'!$F$785:$F$963)</f>
        <v>0</v>
      </c>
      <c r="GC55" s="152">
        <f>SUMIF('Rekapitulasi Maret'!$D$785:$D$963,APS!$B55,'Rekapitulasi Maret'!$K$785:$K$963)</f>
        <v>0</v>
      </c>
      <c r="GD55" s="154">
        <f t="shared" si="213"/>
        <v>0</v>
      </c>
      <c r="GE55" s="154">
        <f t="shared" si="214"/>
        <v>0</v>
      </c>
      <c r="GF55" s="10"/>
      <c r="GG55" s="152">
        <f>SUMIF('Rekapitulasi Maret'!$U$785:$U$963,APS!$B55,'Rekapitulasi Maret'!$V$785:$V$963)+SUMIF('Rekapitulasi Maret'!$U$785:$U$963,APS!$B55,'Rekapitulasi Maret'!$AA$785:$AA$963)</f>
        <v>0</v>
      </c>
      <c r="GH55" s="152">
        <f>SUMIF('Rekapitulasi Maret'!$U$785:$U$963,APS!$B55,'Rekapitulasi Maret'!$W$785:$W$963)</f>
        <v>0</v>
      </c>
      <c r="GI55" s="152">
        <f>SUMIF('Rekapitulasi Maret'!$U$785:$U$963,APS!$B55,'Rekapitulasi Maret'!$AB$785:$AB$963)</f>
        <v>0</v>
      </c>
      <c r="GJ55" s="154">
        <f t="shared" si="215"/>
        <v>0</v>
      </c>
      <c r="GK55" s="154">
        <f t="shared" si="216"/>
        <v>0</v>
      </c>
      <c r="GL55" s="10"/>
      <c r="GM55" s="152">
        <f>SUMIF('Rekapitulasi Maret'!$AL$785:$AL$963,APS!$B55,'Rekapitulasi Maret'!$AM$785:$AM$963)+SUMIF('Rekapitulasi Maret'!$AL$785:$AL$963,APS!$B55,'Rekapitulasi Maret'!$AP$785:$AP$963)</f>
        <v>0</v>
      </c>
      <c r="GN55" s="152">
        <f>SUMIF('Rekapitulasi Maret'!$AL$785:$AL$963,APS!$B55,'Rekapitulasi Maret'!$AN$785:$AN$963)</f>
        <v>0</v>
      </c>
      <c r="GO55" s="152">
        <f>SUMIF('Rekapitulasi Maret'!$AL$785:$AL$963,APS!$B55,'Rekapitulasi Maret'!$AQ$785:$AQ$963)</f>
        <v>0</v>
      </c>
      <c r="GP55" s="154">
        <f t="shared" si="217"/>
        <v>0</v>
      </c>
      <c r="GQ55" s="154">
        <f t="shared" si="218"/>
        <v>0</v>
      </c>
      <c r="GR55" s="76">
        <f t="shared" si="219"/>
        <v>0</v>
      </c>
      <c r="GS55" s="76">
        <f t="shared" si="220"/>
        <v>0</v>
      </c>
      <c r="GT55" s="76">
        <f t="shared" si="221"/>
        <v>0</v>
      </c>
      <c r="GU55" s="76">
        <f t="shared" si="222"/>
        <v>0</v>
      </c>
      <c r="GV55" s="157">
        <f t="shared" si="223"/>
        <v>0</v>
      </c>
      <c r="GW55" s="157">
        <f t="shared" si="224"/>
        <v>0</v>
      </c>
      <c r="GX55" s="158">
        <f t="shared" si="225"/>
        <v>0</v>
      </c>
      <c r="GY55" s="157">
        <f t="shared" si="254"/>
        <v>0</v>
      </c>
      <c r="GZ55" s="157">
        <f t="shared" si="255"/>
        <v>0</v>
      </c>
      <c r="HA55" s="157">
        <f t="shared" si="256"/>
        <v>0</v>
      </c>
      <c r="HB55" s="157">
        <f t="shared" si="257"/>
        <v>0</v>
      </c>
      <c r="HC55" s="157">
        <f t="shared" si="258"/>
        <v>0</v>
      </c>
      <c r="HD55" s="157">
        <f t="shared" si="259"/>
        <v>0</v>
      </c>
      <c r="HE55" s="158">
        <f t="shared" si="232"/>
        <v>0</v>
      </c>
      <c r="HF55" s="21"/>
      <c r="HG55" s="16" t="s">
        <v>974</v>
      </c>
      <c r="HH55" s="88"/>
    </row>
    <row r="56" spans="1:216" ht="15.75">
      <c r="A56" s="62" t="s">
        <v>478</v>
      </c>
      <c r="B56" s="62" t="s">
        <v>479</v>
      </c>
      <c r="C56" s="16" t="s">
        <v>69</v>
      </c>
      <c r="D56" s="16" t="s">
        <v>599</v>
      </c>
      <c r="E56" s="16" t="s">
        <v>598</v>
      </c>
      <c r="F56" s="30">
        <v>100</v>
      </c>
      <c r="G56" s="17"/>
      <c r="H56" s="17"/>
      <c r="I56" s="18">
        <v>0</v>
      </c>
      <c r="J56" s="17">
        <v>54</v>
      </c>
      <c r="K56" s="19">
        <f t="shared" si="130"/>
        <v>46</v>
      </c>
      <c r="L56" s="19">
        <f t="shared" si="131"/>
        <v>46</v>
      </c>
      <c r="M56" s="23">
        <v>100</v>
      </c>
      <c r="N56" s="20">
        <f t="shared" si="132"/>
        <v>46</v>
      </c>
      <c r="O56" s="20"/>
      <c r="P56" s="75">
        <f t="shared" si="260"/>
        <v>0</v>
      </c>
      <c r="Q56" s="74">
        <f t="shared" si="133"/>
        <v>46</v>
      </c>
      <c r="R56" s="22">
        <f t="shared" si="294"/>
        <v>46</v>
      </c>
      <c r="S56" s="10">
        <v>46</v>
      </c>
      <c r="T56" s="10"/>
      <c r="U56" s="152">
        <f>SUMIF('Rekapitulasi Maret'!$D$9:$D$173,APS!$B56,'Rekapitulasi Maret'!$E$9:$E$173)</f>
        <v>0</v>
      </c>
      <c r="V56" s="152">
        <f>SUMIF('Rekapitulasi Maret'!$D$9:$D$173,APS!$B56,'Rekapitulasi Maret'!$F$9:$F$173)</f>
        <v>0</v>
      </c>
      <c r="W56" s="10"/>
      <c r="X56" s="154">
        <f t="shared" si="279"/>
        <v>0</v>
      </c>
      <c r="Y56" s="154">
        <f t="shared" si="280"/>
        <v>0</v>
      </c>
      <c r="Z56" s="10"/>
      <c r="AA56" s="152">
        <f>SUMIF('Rekapitulasi Maret'!$U$9:$U$173,APS!$B56,'Rekapitulasi Maret'!$V$9:$V$173)</f>
        <v>0</v>
      </c>
      <c r="AB56" s="152">
        <f>SUMIF('Rekapitulasi Maret'!$U$9:$U$173,APS!$B56,'Rekapitulasi Maret'!$W$9:$W$173)</f>
        <v>0</v>
      </c>
      <c r="AC56" s="152"/>
      <c r="AD56" s="154">
        <f t="shared" si="150"/>
        <v>0</v>
      </c>
      <c r="AE56" s="154">
        <f t="shared" si="151"/>
        <v>0</v>
      </c>
      <c r="AF56" s="10"/>
      <c r="AG56" s="152">
        <f>SUMIF('Rekapitulasi Maret'!$AL$9:$AL$173,APS!$B56,'Rekapitulasi Maret'!$AM$9:$AM$173)</f>
        <v>0</v>
      </c>
      <c r="AH56" s="152">
        <f>SUMIF('Rekapitulasi Maret'!$AL$9:$AL$173,APS!$B56,'Rekapitulasi Maret'!$AN$9:$AN$173)</f>
        <v>0</v>
      </c>
      <c r="AI56" s="152">
        <f>SUMIF('Rekapitulasi Maret'!$AL$9:$AL$173,APS!$B56,'Rekapitulasi Maret'!$AQ$9:$AQ$173)</f>
        <v>0</v>
      </c>
      <c r="AJ56" s="154">
        <f t="shared" si="281"/>
        <v>0</v>
      </c>
      <c r="AK56" s="154">
        <f t="shared" si="282"/>
        <v>0</v>
      </c>
      <c r="AL56" s="10"/>
      <c r="AM56" s="152">
        <f>SUMIF('Rekapitulasi Maret'!$BA$9:$BA$173,APS!$B56,'Rekapitulasi Maret'!$BB$9:$BB$173)</f>
        <v>0</v>
      </c>
      <c r="AN56" s="152">
        <f>SUMIF('Rekapitulasi Maret'!$BA$9:$BA$173,APS!$B56,'Rekapitulasi Maret'!$BC$9:$BC$173)</f>
        <v>0</v>
      </c>
      <c r="AO56" s="10"/>
      <c r="AP56" s="154">
        <f t="shared" si="263"/>
        <v>0</v>
      </c>
      <c r="AQ56" s="154">
        <f t="shared" si="264"/>
        <v>0</v>
      </c>
      <c r="AR56" s="10">
        <v>46</v>
      </c>
      <c r="AS56" s="152">
        <f>SUMIF('Rekapitulasi Maret'!$BP$9:$BP$173,APS!$B56,'Rekapitulasi Maret'!$BQ$9:$BQ$173)</f>
        <v>46</v>
      </c>
      <c r="AT56" s="152">
        <f>SUMIF('Rekapitulasi Maret'!$BP$9:$BP$173,APS!$B56,'Rekapitulasi Maret'!$BR$9:$BR$173)</f>
        <v>0</v>
      </c>
      <c r="AU56" s="10"/>
      <c r="AV56" s="154">
        <f t="shared" si="156"/>
        <v>0</v>
      </c>
      <c r="AW56" s="154">
        <f t="shared" si="157"/>
        <v>0</v>
      </c>
      <c r="AX56" s="10"/>
      <c r="AY56" s="152">
        <f>SUMIF('Rekapitulasi Maret'!$CE$9:$CE$173,APS!$B56,'Rekapitulasi Maret'!$CI$9:$CI$173)</f>
        <v>0</v>
      </c>
      <c r="AZ56" s="10"/>
      <c r="BA56" s="152">
        <f>SUMIF('Rekapitulasi Maret'!$CE$9:$CE$173,APS!$B56,'Rekapitulasi Maret'!$CJ$9:$CJ$173)</f>
        <v>46</v>
      </c>
      <c r="BB56" s="154">
        <f t="shared" si="158"/>
        <v>0</v>
      </c>
      <c r="BC56" s="154">
        <f t="shared" si="159"/>
        <v>0</v>
      </c>
      <c r="BD56" s="76">
        <f t="shared" si="265"/>
        <v>46</v>
      </c>
      <c r="BE56" s="76">
        <f t="shared" si="266"/>
        <v>46</v>
      </c>
      <c r="BF56" s="76">
        <f t="shared" si="267"/>
        <v>0</v>
      </c>
      <c r="BG56" s="76">
        <f t="shared" si="268"/>
        <v>46</v>
      </c>
      <c r="BH56" s="76">
        <f t="shared" si="269"/>
        <v>46</v>
      </c>
      <c r="BI56" s="76">
        <f t="shared" si="270"/>
        <v>0</v>
      </c>
      <c r="BJ56" s="154">
        <f t="shared" si="271"/>
        <v>100</v>
      </c>
      <c r="BK56" s="10"/>
      <c r="BL56" s="10"/>
      <c r="BM56" s="152">
        <f>SUMIF('Rekapitulasi Maret'!$D$194:$D$375,APS!$B56,'Rekapitulasi Maret'!$E$194:$E$375)+SUMIF('Rekapitulasi Maret'!$D$194:$D$375,APS!$B56,'Rekapitulasi Maret'!$J$194:$J$375)</f>
        <v>0</v>
      </c>
      <c r="BN56" s="152">
        <f>SUMIF('Rekapitulasi Maret'!$D$194:$D$375,APS!$B56,'Rekapitulasi Maret'!$F$194:$F$375)</f>
        <v>0</v>
      </c>
      <c r="BO56" s="152">
        <f>SUMIF('Rekapitulasi Maret'!$D$194:$D$375,APS!$B56,'Rekapitulasi Maret'!$K$194:$K$375)</f>
        <v>0</v>
      </c>
      <c r="BP56" s="154">
        <f t="shared" si="167"/>
        <v>0</v>
      </c>
      <c r="BQ56" s="154">
        <f t="shared" si="168"/>
        <v>0</v>
      </c>
      <c r="BR56" s="10"/>
      <c r="BS56" s="152">
        <f>SUMIF('Rekapitulasi Maret'!$U$194:$U$375,APS!$B56,'Rekapitulasi Maret'!$V$194:$V$375)+SUMIF('Rekapitulasi Maret'!$U$194:$U$375,APS!$B56,'Rekapitulasi Maret'!$AA$194:$AA$375)</f>
        <v>0</v>
      </c>
      <c r="BT56" s="152">
        <f>SUMIF('Rekapitulasi Maret'!$U$194:$U$375,APS!$B56,'Rekapitulasi Maret'!$W$194:$W$375)</f>
        <v>0</v>
      </c>
      <c r="BU56" s="152">
        <f>SUMIF('Rekapitulasi Maret'!$U$194:$U$375,APS!$B56,'Rekapitulasi Maret'!$AB$194:$AB$375)</f>
        <v>0</v>
      </c>
      <c r="BV56" s="154">
        <f t="shared" si="169"/>
        <v>0</v>
      </c>
      <c r="BW56" s="154">
        <f t="shared" si="170"/>
        <v>0</v>
      </c>
      <c r="BX56" s="10"/>
      <c r="BY56" s="152">
        <f>SUMIF('Rekapitulasi Maret'!$AL$194:$AL$375,APS!$B56,'Rekapitulasi Maret'!$AM$194:$AM$375)+SUMIF('Rekapitulasi Maret'!$AL$194:$AL$375,APS!$B56,'Rekapitulasi Maret'!$AP$194:$AP$375)</f>
        <v>0</v>
      </c>
      <c r="BZ56" s="152">
        <f>SUMIF('Rekapitulasi Maret'!$AL$194:$AL$375,APS!$B56,'Rekapitulasi Maret'!$AN$194:$AN$375)</f>
        <v>0</v>
      </c>
      <c r="CA56" s="152">
        <f>SUMIF('Rekapitulasi Maret'!$AL$194:$AL$375,APS!$B56,'Rekapitulasi Maret'!$AQ$194:$AQ$375)</f>
        <v>0</v>
      </c>
      <c r="CB56" s="154">
        <f t="shared" si="261"/>
        <v>0</v>
      </c>
      <c r="CC56" s="154">
        <f t="shared" si="262"/>
        <v>0</v>
      </c>
      <c r="CD56" s="10"/>
      <c r="CE56" s="152">
        <f>SUMIF('Rekapitulasi Maret'!$BA$194:$BA$375,APS!$B56,'Rekapitulasi Maret'!$BB$194:$BB$375)+SUMIF('Rekapitulasi Maret'!$BA$194:$BA$375,APS!$B56,'Rekapitulasi Maret'!$BE$194:$BE$375)</f>
        <v>0</v>
      </c>
      <c r="CF56" s="152">
        <f>SUMIF('Rekapitulasi Maret'!$BA$194:$BA$375,APS!$B56,'Rekapitulasi Maret'!$BC$194:$BC$375)</f>
        <v>0</v>
      </c>
      <c r="CG56" s="10"/>
      <c r="CH56" s="154">
        <f t="shared" si="173"/>
        <v>0</v>
      </c>
      <c r="CI56" s="154">
        <f t="shared" si="174"/>
        <v>0</v>
      </c>
      <c r="CJ56" s="10"/>
      <c r="CK56" s="152">
        <f>SUMIF('Rekapitulasi Maret'!$BP$194:$BP$375,APS!$B56,'Rekapitulasi Maret'!$BQ$194:$BQ$375)+SUMIF('Rekapitulasi Maret'!$BP$194:$BP$375,APS!$B56,'Rekapitulasi Maret'!$BT$194:$BT$375)</f>
        <v>0</v>
      </c>
      <c r="CL56" s="152">
        <f>SUMIF('Rekapitulasi Maret'!$BP$194:$BP$375,APS!$B56,'Rekapitulasi Maret'!$BR$194:$BR$375)</f>
        <v>0</v>
      </c>
      <c r="CM56" s="152">
        <f>SUMIF('Rekapitulasi Maret'!$BP$194:$BP$375,APS!$B56,'Rekapitulasi Maret'!$BU$194:$BU$375)</f>
        <v>0</v>
      </c>
      <c r="CN56" s="154">
        <f t="shared" si="175"/>
        <v>0</v>
      </c>
      <c r="CO56" s="154">
        <f t="shared" si="176"/>
        <v>0</v>
      </c>
      <c r="CP56" s="76">
        <f t="shared" si="272"/>
        <v>0</v>
      </c>
      <c r="CQ56" s="76">
        <f t="shared" si="273"/>
        <v>0</v>
      </c>
      <c r="CR56" s="76">
        <f t="shared" si="274"/>
        <v>0</v>
      </c>
      <c r="CS56" s="76">
        <f t="shared" si="275"/>
        <v>0</v>
      </c>
      <c r="CT56" s="76">
        <f t="shared" si="276"/>
        <v>0</v>
      </c>
      <c r="CU56" s="76">
        <f t="shared" si="277"/>
        <v>0</v>
      </c>
      <c r="CV56" s="154">
        <f t="shared" si="278"/>
        <v>0</v>
      </c>
      <c r="CW56" s="10"/>
      <c r="CX56" s="10"/>
      <c r="CY56" s="152">
        <f>SUMIF('Rekapitulasi Maret'!$D$391:$D$568,APS!$B56,'Rekapitulasi Maret'!$E$391:$E$568)+SUMIF('Rekapitulasi Maret'!$D$391:$D$568,APS!$B56,'Rekapitulasi Maret'!$J$391:$J$568)</f>
        <v>0</v>
      </c>
      <c r="CZ56" s="152">
        <f>SUMIF('Rekapitulasi Maret'!$D$391:$D$568,APS!$B56,'Rekapitulasi Maret'!$F$391:$F$568)</f>
        <v>0</v>
      </c>
      <c r="DA56" s="152">
        <f>SUMIF('Rekapitulasi Maret'!$D$391:$D$568,APS!$B56,'Rekapitulasi Maret'!$K$391:$K$568)</f>
        <v>0</v>
      </c>
      <c r="DB56" s="154">
        <f t="shared" si="184"/>
        <v>0</v>
      </c>
      <c r="DC56" s="154">
        <f t="shared" si="185"/>
        <v>0</v>
      </c>
      <c r="DD56" s="10"/>
      <c r="DE56" s="152">
        <f>SUMIF('Rekapitulasi Maret'!$U$391:$U$568,APS!$B56,'Rekapitulasi Maret'!$V$391:$V$568)+SUMIF('Rekapitulasi Maret'!$U$391:$U$568,APS!$B56,'Rekapitulasi Maret'!$AA$391:$AA$568)</f>
        <v>0</v>
      </c>
      <c r="DF56" s="152">
        <f>SUMIF('Rekapitulasi Maret'!$U$391:$U$568,APS!$B56,'Rekapitulasi Maret'!$W$391:$W$568)</f>
        <v>0</v>
      </c>
      <c r="DG56" s="152">
        <f>SUMIF('Rekapitulasi Maret'!$U$391:$U$568,APS!$B56,'Rekapitulasi Maret'!$AB$391:$AB$568)</f>
        <v>0</v>
      </c>
      <c r="DH56" s="154">
        <f t="shared" si="285"/>
        <v>0</v>
      </c>
      <c r="DI56" s="154">
        <f t="shared" si="286"/>
        <v>0</v>
      </c>
      <c r="DJ56" s="10"/>
      <c r="DK56" s="152">
        <f>SUMIF('Rekapitulasi Maret'!$AL$391:$AL$568,APS!$B56,'Rekapitulasi Maret'!$AM$391:$AM$568)+SUMIF('Rekapitulasi Maret'!$AL$391:$AL$568,APS!$B56,'Rekapitulasi Maret'!$AP$391:$AP$568)</f>
        <v>0</v>
      </c>
      <c r="DL56" s="152">
        <f>SUMIF('Rekapitulasi Maret'!$AL$391:$AL$568,APS!$B56,'Rekapitulasi Maret'!$AN$391:$AN$568)</f>
        <v>0</v>
      </c>
      <c r="DM56" s="152">
        <f>SUMIF('Rekapitulasi Maret'!$AL$391:$AL$568,APS!$B56,'Rekapitulasi Maret'!$AQ$391:$AQ$568)</f>
        <v>0</v>
      </c>
      <c r="DN56" s="154">
        <f t="shared" si="188"/>
        <v>0</v>
      </c>
      <c r="DO56" s="154">
        <f t="shared" si="189"/>
        <v>0</v>
      </c>
      <c r="DP56" s="10"/>
      <c r="DQ56" s="152">
        <f>SUMIF('Rekapitulasi Maret'!$BA$391:$BA$568,APS!$B56,'Rekapitulasi Maret'!$BB$391:$BB$568)+SUMIF('Rekapitulasi Maret'!$BA$391:$BA$568,APS!$B56,'Rekapitulasi Maret'!$BE$391:$BE$568)</f>
        <v>0</v>
      </c>
      <c r="DR56" s="152">
        <f>SUMIF('Rekapitulasi Maret'!$BA$391:$BA$568,APS!$B56,'Rekapitulasi Maret'!$BC$391:$BC$568)</f>
        <v>0</v>
      </c>
      <c r="DS56" s="152">
        <f>SUMIF('Rekapitulasi Maret'!$BA$391:$BA$568,APS!$B56,'Rekapitulasi Maret'!$BF$391:$BF$568)</f>
        <v>0</v>
      </c>
      <c r="DT56" s="154">
        <f t="shared" si="295"/>
        <v>0</v>
      </c>
      <c r="DU56" s="154">
        <f t="shared" si="296"/>
        <v>0</v>
      </c>
      <c r="DV56" s="10"/>
      <c r="DW56" s="152">
        <f>SUMIF('Rekapitulasi Maret'!$BP$391:$BP$568,APS!$B56,'Rekapitulasi Maret'!$BQ$391:$BQ$568)+SUMIF('Rekapitulasi Maret'!$BP$391:$BP$568,APS!$B56,'Rekapitulasi Maret'!$BT$391:$BT$568)</f>
        <v>0</v>
      </c>
      <c r="DX56" s="152">
        <f>SUMIF('Rekapitulasi Maret'!$BP$391:$BP$568,APS!$B56,'Rekapitulasi Maret'!$BR$391:$BR$568)</f>
        <v>0</v>
      </c>
      <c r="DY56" s="152">
        <f>SUMIF('Rekapitulasi Maret'!$BP$391:$BP$568,APS!$B56,'Rekapitulasi Maret'!$BU$391:$BU$568)</f>
        <v>0</v>
      </c>
      <c r="DZ56" s="154">
        <f t="shared" si="319"/>
        <v>0</v>
      </c>
      <c r="EA56" s="154">
        <f t="shared" si="320"/>
        <v>0</v>
      </c>
      <c r="EB56" s="10"/>
      <c r="EC56" s="152">
        <f>SUMIF('Rekapitulasi Maret'!$CE$391:$CE$568,APS!$B56,'Rekapitulasi Maret'!$CF$391:$CF$568)+SUMIF('Rekapitulasi Maret'!$CE$391:$CE$568,APS!$B56,'Rekapitulasi Maret'!$CI$391:$CI$568)</f>
        <v>0</v>
      </c>
      <c r="ED56" s="152">
        <f>SUMIF('Rekapitulasi Maret'!$CE$391:$CE$568,APS!$B56,'Rekapitulasi Maret'!$CG$391:$CG$568)</f>
        <v>0</v>
      </c>
      <c r="EE56" s="152">
        <f>SUMIF('Rekapitulasi Maret'!$CE$391:$CE$568,APS!$B56,'Rekapitulasi Maret'!$CJ$391:$CJ$568)</f>
        <v>0</v>
      </c>
      <c r="EF56" s="154">
        <f t="shared" si="194"/>
        <v>0</v>
      </c>
      <c r="EG56" s="154">
        <f t="shared" si="195"/>
        <v>0</v>
      </c>
      <c r="EH56" s="76">
        <f t="shared" si="287"/>
        <v>0</v>
      </c>
      <c r="EI56" s="76">
        <f t="shared" si="288"/>
        <v>0</v>
      </c>
      <c r="EJ56" s="76">
        <f t="shared" si="289"/>
        <v>0</v>
      </c>
      <c r="EK56" s="76">
        <f t="shared" si="290"/>
        <v>0</v>
      </c>
      <c r="EL56" s="76">
        <f t="shared" si="291"/>
        <v>0</v>
      </c>
      <c r="EM56" s="76">
        <f t="shared" si="292"/>
        <v>0</v>
      </c>
      <c r="EN56" s="154">
        <f t="shared" si="293"/>
        <v>0</v>
      </c>
      <c r="EO56" s="10"/>
      <c r="EP56" s="10"/>
      <c r="EQ56" s="152">
        <f>SUMIF('Rekapitulasi Maret'!$D$587:$D$768,APS!$B56,'Rekapitulasi Maret'!$E$587:$E$768)+SUMIF('Rekapitulasi Maret'!$D$587:$D$768,APS!$B56,'Rekapitulasi Maret'!$G$587:$G$768)</f>
        <v>0</v>
      </c>
      <c r="ER56" s="152">
        <f>SUMIF('Rekapitulasi Maret'!$D$587:$D$768,APS!$B56,'Rekapitulasi Maret'!$F$587:$F$768)+SUMIF('Rekapitulasi Maret'!$D$587:$D$768,APS!$B56,'Rekapitulasi Maret'!$H$587:$H$768)</f>
        <v>0</v>
      </c>
      <c r="ES56" s="10"/>
      <c r="ET56" s="154">
        <f t="shared" si="203"/>
        <v>0</v>
      </c>
      <c r="EU56" s="154">
        <f t="shared" si="204"/>
        <v>0</v>
      </c>
      <c r="EV56" s="10"/>
      <c r="EW56" s="152">
        <f>SUMIF('Rekapitulasi Maret'!$U$587:$U$768,APS!$B56,'Rekapitulasi Maret'!$V$587:$V$768)+SUMIF('Rekapitulasi Maret'!$U$587:$U$768,APS!$B56,'Rekapitulasi Maret'!$X$587:$X$768)</f>
        <v>0</v>
      </c>
      <c r="EX56" s="152">
        <f>SUMIF('Rekapitulasi Maret'!$U$587:$U$768,APS!$B56,'Rekapitulasi Maret'!$W$587:$W$768)+SUMIF('Rekapitulasi Maret'!$U$587:$U$768,APS!$B56,'Rekapitulasi Maret'!$Y$587:$Y$768)</f>
        <v>0</v>
      </c>
      <c r="EY56" s="10"/>
      <c r="EZ56" s="154">
        <f t="shared" si="205"/>
        <v>0</v>
      </c>
      <c r="FA56" s="154">
        <f t="shared" si="206"/>
        <v>0</v>
      </c>
      <c r="FB56" s="10"/>
      <c r="FC56" s="152">
        <f>SUMIF('Rekapitulasi Maret'!$AL$587:$AL$768,APS!$B56,'Rekapitulasi Maret'!$AM$587:$AM$768)+SUMIF('Rekapitulasi Maret'!$AL$587:$AL$768,APS!$B56,'Rekapitulasi Maret'!$AP$587:$AP$768)</f>
        <v>0</v>
      </c>
      <c r="FD56" s="152">
        <f>SUMIF('Rekapitulasi Maret'!$AL$587:$AL$768,APS!$B56,'Rekapitulasi Maret'!$AN$587:$AN$768)</f>
        <v>0</v>
      </c>
      <c r="FE56" s="10"/>
      <c r="FF56" s="154">
        <f t="shared" si="207"/>
        <v>0</v>
      </c>
      <c r="FG56" s="154">
        <f t="shared" si="208"/>
        <v>0</v>
      </c>
      <c r="FH56" s="10"/>
      <c r="FI56" s="152">
        <f>SUMIF('Rekapitulasi Maret'!$BA$587:$BA$768,APS!$B56,'Rekapitulasi Maret'!$BB$587:$BB$768)+SUMIF('Rekapitulasi Maret'!$BA$587:$BA$768,APS!$B56,'Rekapitulasi Maret'!$BE$587:$BE$768)</f>
        <v>0</v>
      </c>
      <c r="FJ56" s="152">
        <f>SUMIF('Rekapitulasi Maret'!$BA$587:$BA$768,APS!$B56,'Rekapitulasi Maret'!$BC$587:$BC$768)+SUMIF('Rekapitulasi Maret'!$BA$587:$BA$768,APS!$B56,'Rekapitulasi Maret'!$BF$587:$BF$768)</f>
        <v>0</v>
      </c>
      <c r="FK56" s="10"/>
      <c r="FL56" s="154">
        <f t="shared" si="209"/>
        <v>0</v>
      </c>
      <c r="FM56" s="154">
        <f t="shared" si="210"/>
        <v>0</v>
      </c>
      <c r="FN56" s="10"/>
      <c r="FO56" s="152">
        <f>SUMIF('Rekapitulasi Maret'!$BP$587:$BP$768,APS!$B56,'Rekapitulasi Maret'!$BQ$587:$BQ$768)+SUMIF('Rekapitulasi Maret'!$BP$587:$BP$768,APS!$B56,'Rekapitulasi Maret'!$BT$587:$BT$768)</f>
        <v>0</v>
      </c>
      <c r="FP56" s="152">
        <f>SUMIF('Rekapitulasi Maret'!$BP$587:$BP$768,APS!$B56,'Rekapitulasi Maret'!$BR$587:$BR$768)</f>
        <v>0</v>
      </c>
      <c r="FQ56" s="10"/>
      <c r="FR56" s="154">
        <f t="shared" si="211"/>
        <v>0</v>
      </c>
      <c r="FS56" s="154">
        <f t="shared" si="212"/>
        <v>0</v>
      </c>
      <c r="FT56" s="10"/>
      <c r="FU56" s="152">
        <f>SUMIF('Rekapitulasi Maret'!$CE$587:$CE$768,APS!$B56,'Rekapitulasi Maret'!$CI$587:$CI$768)</f>
        <v>0</v>
      </c>
      <c r="FV56" s="10"/>
      <c r="FW56" s="152">
        <f>SUMIF('Rekapitulasi Maret'!$CE$587:$CE$768,APS!$B56,'Rekapitulasi Maret'!$CJ$587:$CJ$768)</f>
        <v>0</v>
      </c>
      <c r="FX56" s="154">
        <f t="shared" si="140"/>
        <v>0</v>
      </c>
      <c r="FY56" s="154">
        <f t="shared" si="141"/>
        <v>0</v>
      </c>
      <c r="FZ56" s="10"/>
      <c r="GA56" s="152">
        <f>SUMIF('Rekapitulasi Maret'!$D$785:$D$963,APS!$B56,'Rekapitulasi Maret'!$E$785:$E$963)+SUMIF('Rekapitulasi Maret'!$D$785:$D$963,APS!$B56,'Rekapitulasi Maret'!$J$785:$J$963)</f>
        <v>0</v>
      </c>
      <c r="GB56" s="152">
        <f>SUMIF('Rekapitulasi Maret'!$D$785:$D$963,APS!$B56,'Rekapitulasi Maret'!$F$785:$F$963)</f>
        <v>0</v>
      </c>
      <c r="GC56" s="152">
        <f>SUMIF('Rekapitulasi Maret'!$D$785:$D$963,APS!$B56,'Rekapitulasi Maret'!$K$785:$K$963)</f>
        <v>0</v>
      </c>
      <c r="GD56" s="154">
        <f t="shared" si="213"/>
        <v>0</v>
      </c>
      <c r="GE56" s="154">
        <f t="shared" si="214"/>
        <v>0</v>
      </c>
      <c r="GF56" s="10"/>
      <c r="GG56" s="152">
        <f>SUMIF('Rekapitulasi Maret'!$U$785:$U$963,APS!$B56,'Rekapitulasi Maret'!$V$785:$V$963)+SUMIF('Rekapitulasi Maret'!$U$785:$U$963,APS!$B56,'Rekapitulasi Maret'!$AA$785:$AA$963)</f>
        <v>0</v>
      </c>
      <c r="GH56" s="152">
        <f>SUMIF('Rekapitulasi Maret'!$U$785:$U$963,APS!$B56,'Rekapitulasi Maret'!$W$785:$W$963)</f>
        <v>0</v>
      </c>
      <c r="GI56" s="152">
        <f>SUMIF('Rekapitulasi Maret'!$U$785:$U$963,APS!$B56,'Rekapitulasi Maret'!$AB$785:$AB$963)</f>
        <v>0</v>
      </c>
      <c r="GJ56" s="154">
        <f t="shared" si="215"/>
        <v>0</v>
      </c>
      <c r="GK56" s="154">
        <f t="shared" si="216"/>
        <v>0</v>
      </c>
      <c r="GL56" s="10"/>
      <c r="GM56" s="152">
        <f>SUMIF('Rekapitulasi Maret'!$AL$785:$AL$963,APS!$B56,'Rekapitulasi Maret'!$AM$785:$AM$963)+SUMIF('Rekapitulasi Maret'!$AL$785:$AL$963,APS!$B56,'Rekapitulasi Maret'!$AP$785:$AP$963)</f>
        <v>0</v>
      </c>
      <c r="GN56" s="152">
        <f>SUMIF('Rekapitulasi Maret'!$AL$785:$AL$963,APS!$B56,'Rekapitulasi Maret'!$AN$785:$AN$963)</f>
        <v>0</v>
      </c>
      <c r="GO56" s="152">
        <f>SUMIF('Rekapitulasi Maret'!$AL$785:$AL$963,APS!$B56,'Rekapitulasi Maret'!$AQ$785:$AQ$963)</f>
        <v>0</v>
      </c>
      <c r="GP56" s="154">
        <f t="shared" si="217"/>
        <v>0</v>
      </c>
      <c r="GQ56" s="154">
        <f t="shared" si="218"/>
        <v>0</v>
      </c>
      <c r="GR56" s="76">
        <f t="shared" si="219"/>
        <v>0</v>
      </c>
      <c r="GS56" s="76">
        <f t="shared" si="220"/>
        <v>0</v>
      </c>
      <c r="GT56" s="76">
        <f t="shared" si="221"/>
        <v>0</v>
      </c>
      <c r="GU56" s="76">
        <f t="shared" si="222"/>
        <v>0</v>
      </c>
      <c r="GV56" s="157">
        <f t="shared" si="223"/>
        <v>0</v>
      </c>
      <c r="GW56" s="157">
        <f t="shared" si="224"/>
        <v>0</v>
      </c>
      <c r="GX56" s="158">
        <f t="shared" si="225"/>
        <v>0</v>
      </c>
      <c r="GY56" s="157">
        <f t="shared" si="254"/>
        <v>46</v>
      </c>
      <c r="GZ56" s="157">
        <f t="shared" si="255"/>
        <v>46</v>
      </c>
      <c r="HA56" s="157">
        <f t="shared" si="256"/>
        <v>0</v>
      </c>
      <c r="HB56" s="157">
        <f t="shared" si="257"/>
        <v>46</v>
      </c>
      <c r="HC56" s="157">
        <f t="shared" si="258"/>
        <v>46</v>
      </c>
      <c r="HD56" s="157">
        <f t="shared" si="259"/>
        <v>0</v>
      </c>
      <c r="HE56" s="158">
        <f t="shared" si="232"/>
        <v>100</v>
      </c>
      <c r="HF56" s="21"/>
      <c r="HG56" s="62" t="s">
        <v>975</v>
      </c>
      <c r="HH56" s="88"/>
    </row>
    <row r="57" spans="1:216" ht="15.75">
      <c r="A57" s="16"/>
      <c r="B57" s="16" t="s">
        <v>500</v>
      </c>
      <c r="C57" s="16" t="s">
        <v>69</v>
      </c>
      <c r="D57" s="16" t="s">
        <v>599</v>
      </c>
      <c r="E57" s="16" t="s">
        <v>610</v>
      </c>
      <c r="F57" s="17">
        <v>0</v>
      </c>
      <c r="G57" s="17">
        <v>0</v>
      </c>
      <c r="H57" s="17">
        <v>0</v>
      </c>
      <c r="I57" s="18">
        <v>0</v>
      </c>
      <c r="J57" s="17">
        <v>0</v>
      </c>
      <c r="K57" s="19">
        <f t="shared" si="130"/>
        <v>0</v>
      </c>
      <c r="L57" s="19">
        <f t="shared" si="131"/>
        <v>0</v>
      </c>
      <c r="M57" s="26">
        <v>2</v>
      </c>
      <c r="N57" s="20">
        <f t="shared" si="132"/>
        <v>2</v>
      </c>
      <c r="O57" s="20"/>
      <c r="P57" s="75">
        <f t="shared" si="260"/>
        <v>0</v>
      </c>
      <c r="Q57" s="74">
        <f t="shared" si="133"/>
        <v>2</v>
      </c>
      <c r="R57" s="22">
        <f t="shared" si="294"/>
        <v>2</v>
      </c>
      <c r="S57" s="10">
        <v>2</v>
      </c>
      <c r="T57" s="10"/>
      <c r="U57" s="152">
        <f>SUMIF('Rekapitulasi Maret'!$D$9:$D$173,APS!$B57,'Rekapitulasi Maret'!$E$9:$E$173)</f>
        <v>0</v>
      </c>
      <c r="V57" s="152">
        <f>SUMIF('Rekapitulasi Maret'!$D$9:$D$173,APS!$B57,'Rekapitulasi Maret'!$F$9:$F$173)</f>
        <v>0</v>
      </c>
      <c r="W57" s="10"/>
      <c r="X57" s="154">
        <f t="shared" si="279"/>
        <v>0</v>
      </c>
      <c r="Y57" s="154">
        <f t="shared" si="280"/>
        <v>0</v>
      </c>
      <c r="Z57" s="10"/>
      <c r="AA57" s="152">
        <f>SUMIF('Rekapitulasi Maret'!$U$9:$U$173,APS!$B57,'Rekapitulasi Maret'!$V$9:$V$173)</f>
        <v>0</v>
      </c>
      <c r="AB57" s="152">
        <f>SUMIF('Rekapitulasi Maret'!$U$9:$U$173,APS!$B57,'Rekapitulasi Maret'!$W$9:$W$173)</f>
        <v>0</v>
      </c>
      <c r="AC57" s="152"/>
      <c r="AD57" s="154">
        <f t="shared" si="150"/>
        <v>0</v>
      </c>
      <c r="AE57" s="154">
        <f t="shared" si="151"/>
        <v>0</v>
      </c>
      <c r="AF57" s="10"/>
      <c r="AG57" s="152">
        <f>SUMIF('Rekapitulasi Maret'!$AL$9:$AL$173,APS!$B57,'Rekapitulasi Maret'!$AM$9:$AM$173)</f>
        <v>0</v>
      </c>
      <c r="AH57" s="152">
        <f>SUMIF('Rekapitulasi Maret'!$AL$9:$AL$173,APS!$B57,'Rekapitulasi Maret'!$AN$9:$AN$173)</f>
        <v>0</v>
      </c>
      <c r="AI57" s="152">
        <f>SUMIF('Rekapitulasi Maret'!$AL$9:$AL$173,APS!$B57,'Rekapitulasi Maret'!$AQ$9:$AQ$173)</f>
        <v>0</v>
      </c>
      <c r="AJ57" s="154">
        <f t="shared" si="281"/>
        <v>0</v>
      </c>
      <c r="AK57" s="154">
        <f t="shared" si="282"/>
        <v>0</v>
      </c>
      <c r="AL57" s="10">
        <v>2</v>
      </c>
      <c r="AM57" s="152">
        <f>SUMIF('Rekapitulasi Maret'!$BA$9:$BA$173,APS!$B57,'Rekapitulasi Maret'!$BB$9:$BB$173)</f>
        <v>0</v>
      </c>
      <c r="AN57" s="152">
        <f>SUMIF('Rekapitulasi Maret'!$BA$9:$BA$173,APS!$B57,'Rekapitulasi Maret'!$BC$9:$BC$173)</f>
        <v>0</v>
      </c>
      <c r="AO57" s="10"/>
      <c r="AP57" s="154">
        <f t="shared" si="263"/>
        <v>0</v>
      </c>
      <c r="AQ57" s="154">
        <f t="shared" si="264"/>
        <v>0</v>
      </c>
      <c r="AR57" s="10"/>
      <c r="AS57" s="152">
        <f>SUMIF('Rekapitulasi Maret'!$BP$9:$BP$173,APS!$B57,'Rekapitulasi Maret'!$BQ$9:$BQ$173)</f>
        <v>0</v>
      </c>
      <c r="AT57" s="152">
        <f>SUMIF('Rekapitulasi Maret'!$BP$9:$BP$173,APS!$B57,'Rekapitulasi Maret'!$BR$9:$BR$173)</f>
        <v>0</v>
      </c>
      <c r="AU57" s="10"/>
      <c r="AV57" s="154">
        <f t="shared" si="156"/>
        <v>0</v>
      </c>
      <c r="AW57" s="154">
        <f t="shared" si="157"/>
        <v>0</v>
      </c>
      <c r="AX57" s="10"/>
      <c r="AY57" s="152">
        <f>SUMIF('Rekapitulasi Maret'!$CE$9:$CE$173,APS!$B57,'Rekapitulasi Maret'!$CI$9:$CI$173)</f>
        <v>0</v>
      </c>
      <c r="AZ57" s="10"/>
      <c r="BA57" s="152">
        <f>SUMIF('Rekapitulasi Maret'!$CE$9:$CE$173,APS!$B57,'Rekapitulasi Maret'!$CJ$9:$CJ$173)</f>
        <v>0</v>
      </c>
      <c r="BB57" s="154">
        <f t="shared" si="158"/>
        <v>0</v>
      </c>
      <c r="BC57" s="154">
        <f t="shared" si="159"/>
        <v>0</v>
      </c>
      <c r="BD57" s="76">
        <f t="shared" si="265"/>
        <v>2</v>
      </c>
      <c r="BE57" s="76">
        <f t="shared" si="266"/>
        <v>0</v>
      </c>
      <c r="BF57" s="76">
        <f t="shared" si="267"/>
        <v>0</v>
      </c>
      <c r="BG57" s="76">
        <f t="shared" si="268"/>
        <v>0</v>
      </c>
      <c r="BH57" s="76">
        <f t="shared" si="269"/>
        <v>0</v>
      </c>
      <c r="BI57" s="76">
        <f t="shared" si="270"/>
        <v>-2</v>
      </c>
      <c r="BJ57" s="154">
        <f t="shared" si="271"/>
        <v>0</v>
      </c>
      <c r="BK57" s="10"/>
      <c r="BL57" s="10"/>
      <c r="BM57" s="152">
        <f>SUMIF('Rekapitulasi Maret'!$D$194:$D$375,APS!$B57,'Rekapitulasi Maret'!$E$194:$E$375)+SUMIF('Rekapitulasi Maret'!$D$194:$D$375,APS!$B57,'Rekapitulasi Maret'!$J$194:$J$375)</f>
        <v>0</v>
      </c>
      <c r="BN57" s="152">
        <f>SUMIF('Rekapitulasi Maret'!$D$194:$D$375,APS!$B57,'Rekapitulasi Maret'!$F$194:$F$375)</f>
        <v>0</v>
      </c>
      <c r="BO57" s="152">
        <f>SUMIF('Rekapitulasi Maret'!$D$194:$D$375,APS!$B57,'Rekapitulasi Maret'!$K$194:$K$375)</f>
        <v>0</v>
      </c>
      <c r="BP57" s="154">
        <f t="shared" si="167"/>
        <v>0</v>
      </c>
      <c r="BQ57" s="154">
        <f t="shared" si="168"/>
        <v>0</v>
      </c>
      <c r="BR57" s="10"/>
      <c r="BS57" s="152">
        <f>SUMIF('Rekapitulasi Maret'!$U$194:$U$375,APS!$B57,'Rekapitulasi Maret'!$V$194:$V$375)+SUMIF('Rekapitulasi Maret'!$U$194:$U$375,APS!$B57,'Rekapitulasi Maret'!$AA$194:$AA$375)</f>
        <v>0</v>
      </c>
      <c r="BT57" s="152">
        <f>SUMIF('Rekapitulasi Maret'!$U$194:$U$375,APS!$B57,'Rekapitulasi Maret'!$W$194:$W$375)</f>
        <v>0</v>
      </c>
      <c r="BU57" s="152">
        <f>SUMIF('Rekapitulasi Maret'!$U$194:$U$375,APS!$B57,'Rekapitulasi Maret'!$AB$194:$AB$375)</f>
        <v>0</v>
      </c>
      <c r="BV57" s="154">
        <f t="shared" si="169"/>
        <v>0</v>
      </c>
      <c r="BW57" s="154">
        <f t="shared" si="170"/>
        <v>0</v>
      </c>
      <c r="BX57" s="10"/>
      <c r="BY57" s="152">
        <f>SUMIF('Rekapitulasi Maret'!$AL$194:$AL$375,APS!$B57,'Rekapitulasi Maret'!$AM$194:$AM$375)+SUMIF('Rekapitulasi Maret'!$AL$194:$AL$375,APS!$B57,'Rekapitulasi Maret'!$AP$194:$AP$375)</f>
        <v>0</v>
      </c>
      <c r="BZ57" s="152">
        <f>SUMIF('Rekapitulasi Maret'!$AL$194:$AL$375,APS!$B57,'Rekapitulasi Maret'!$AN$194:$AN$375)</f>
        <v>0</v>
      </c>
      <c r="CA57" s="152">
        <f>SUMIF('Rekapitulasi Maret'!$AL$194:$AL$375,APS!$B57,'Rekapitulasi Maret'!$AQ$194:$AQ$375)</f>
        <v>0</v>
      </c>
      <c r="CB57" s="154">
        <f t="shared" si="261"/>
        <v>0</v>
      </c>
      <c r="CC57" s="154">
        <f t="shared" si="262"/>
        <v>0</v>
      </c>
      <c r="CD57" s="10"/>
      <c r="CE57" s="152">
        <f>SUMIF('Rekapitulasi Maret'!$BA$194:$BA$375,APS!$B57,'Rekapitulasi Maret'!$BB$194:$BB$375)+SUMIF('Rekapitulasi Maret'!$BA$194:$BA$375,APS!$B57,'Rekapitulasi Maret'!$BE$194:$BE$375)</f>
        <v>0</v>
      </c>
      <c r="CF57" s="152">
        <f>SUMIF('Rekapitulasi Maret'!$BA$194:$BA$375,APS!$B57,'Rekapitulasi Maret'!$BC$194:$BC$375)</f>
        <v>0</v>
      </c>
      <c r="CG57" s="10"/>
      <c r="CH57" s="154">
        <f t="shared" si="173"/>
        <v>0</v>
      </c>
      <c r="CI57" s="154">
        <f t="shared" si="174"/>
        <v>0</v>
      </c>
      <c r="CJ57" s="10"/>
      <c r="CK57" s="152">
        <f>SUMIF('Rekapitulasi Maret'!$BP$194:$BP$375,APS!$B57,'Rekapitulasi Maret'!$BQ$194:$BQ$375)+SUMIF('Rekapitulasi Maret'!$BP$194:$BP$375,APS!$B57,'Rekapitulasi Maret'!$BT$194:$BT$375)</f>
        <v>0</v>
      </c>
      <c r="CL57" s="152">
        <f>SUMIF('Rekapitulasi Maret'!$BP$194:$BP$375,APS!$B57,'Rekapitulasi Maret'!$BR$194:$BR$375)</f>
        <v>0</v>
      </c>
      <c r="CM57" s="152">
        <f>SUMIF('Rekapitulasi Maret'!$BP$194:$BP$375,APS!$B57,'Rekapitulasi Maret'!$BU$194:$BU$375)</f>
        <v>0</v>
      </c>
      <c r="CN57" s="154">
        <f t="shared" si="175"/>
        <v>0</v>
      </c>
      <c r="CO57" s="154">
        <f t="shared" si="176"/>
        <v>0</v>
      </c>
      <c r="CP57" s="76">
        <f t="shared" si="272"/>
        <v>0</v>
      </c>
      <c r="CQ57" s="76">
        <f t="shared" si="273"/>
        <v>0</v>
      </c>
      <c r="CR57" s="76">
        <f t="shared" si="274"/>
        <v>0</v>
      </c>
      <c r="CS57" s="76">
        <f t="shared" si="275"/>
        <v>0</v>
      </c>
      <c r="CT57" s="76">
        <f t="shared" si="276"/>
        <v>0</v>
      </c>
      <c r="CU57" s="76">
        <f t="shared" si="277"/>
        <v>0</v>
      </c>
      <c r="CV57" s="154">
        <f t="shared" si="278"/>
        <v>0</v>
      </c>
      <c r="CW57" s="10"/>
      <c r="CX57" s="10"/>
      <c r="CY57" s="152">
        <f>SUMIF('Rekapitulasi Maret'!$D$391:$D$568,APS!$B57,'Rekapitulasi Maret'!$E$391:$E$568)+SUMIF('Rekapitulasi Maret'!$D$391:$D$568,APS!$B57,'Rekapitulasi Maret'!$J$391:$J$568)</f>
        <v>0</v>
      </c>
      <c r="CZ57" s="152">
        <f>SUMIF('Rekapitulasi Maret'!$D$391:$D$568,APS!$B57,'Rekapitulasi Maret'!$F$391:$F$568)</f>
        <v>0</v>
      </c>
      <c r="DA57" s="152">
        <f>SUMIF('Rekapitulasi Maret'!$D$391:$D$568,APS!$B57,'Rekapitulasi Maret'!$K$391:$K$568)</f>
        <v>0</v>
      </c>
      <c r="DB57" s="154">
        <f t="shared" si="184"/>
        <v>0</v>
      </c>
      <c r="DC57" s="154">
        <f t="shared" si="185"/>
        <v>0</v>
      </c>
      <c r="DD57" s="10"/>
      <c r="DE57" s="152">
        <f>SUMIF('Rekapitulasi Maret'!$U$391:$U$568,APS!$B57,'Rekapitulasi Maret'!$V$391:$V$568)+SUMIF('Rekapitulasi Maret'!$U$391:$U$568,APS!$B57,'Rekapitulasi Maret'!$AA$391:$AA$568)</f>
        <v>2</v>
      </c>
      <c r="DF57" s="152">
        <f>SUMIF('Rekapitulasi Maret'!$U$391:$U$568,APS!$B57,'Rekapitulasi Maret'!$W$391:$W$568)</f>
        <v>0</v>
      </c>
      <c r="DG57" s="152">
        <f>SUMIF('Rekapitulasi Maret'!$U$391:$U$568,APS!$B57,'Rekapitulasi Maret'!$AB$391:$AB$568)</f>
        <v>0</v>
      </c>
      <c r="DH57" s="154">
        <f t="shared" si="285"/>
        <v>0</v>
      </c>
      <c r="DI57" s="154">
        <f t="shared" si="286"/>
        <v>0</v>
      </c>
      <c r="DJ57" s="10"/>
      <c r="DK57" s="152">
        <f>SUMIF('Rekapitulasi Maret'!$AL$391:$AL$568,APS!$B57,'Rekapitulasi Maret'!$AM$391:$AM$568)+SUMIF('Rekapitulasi Maret'!$AL$391:$AL$568,APS!$B57,'Rekapitulasi Maret'!$AP$391:$AP$568)</f>
        <v>0</v>
      </c>
      <c r="DL57" s="152">
        <f>SUMIF('Rekapitulasi Maret'!$AL$391:$AL$568,APS!$B57,'Rekapitulasi Maret'!$AN$391:$AN$568)</f>
        <v>0</v>
      </c>
      <c r="DM57" s="152">
        <f>SUMIF('Rekapitulasi Maret'!$AL$391:$AL$568,APS!$B57,'Rekapitulasi Maret'!$AQ$391:$AQ$568)</f>
        <v>0</v>
      </c>
      <c r="DN57" s="154">
        <f t="shared" si="188"/>
        <v>0</v>
      </c>
      <c r="DO57" s="154">
        <f t="shared" si="189"/>
        <v>0</v>
      </c>
      <c r="DP57" s="10"/>
      <c r="DQ57" s="152">
        <f>SUMIF('Rekapitulasi Maret'!$BA$391:$BA$568,APS!$B57,'Rekapitulasi Maret'!$BB$391:$BB$568)+SUMIF('Rekapitulasi Maret'!$BA$391:$BA$568,APS!$B57,'Rekapitulasi Maret'!$BE$391:$BE$568)</f>
        <v>0</v>
      </c>
      <c r="DR57" s="152">
        <f>SUMIF('Rekapitulasi Maret'!$BA$391:$BA$568,APS!$B57,'Rekapitulasi Maret'!$BC$391:$BC$568)</f>
        <v>0</v>
      </c>
      <c r="DS57" s="152">
        <f>SUMIF('Rekapitulasi Maret'!$BA$391:$BA$568,APS!$B57,'Rekapitulasi Maret'!$BF$391:$BF$568)</f>
        <v>0</v>
      </c>
      <c r="DT57" s="154">
        <f t="shared" si="295"/>
        <v>0</v>
      </c>
      <c r="DU57" s="154">
        <f t="shared" si="296"/>
        <v>0</v>
      </c>
      <c r="DV57" s="10"/>
      <c r="DW57" s="152">
        <f>SUMIF('Rekapitulasi Maret'!$BP$391:$BP$568,APS!$B57,'Rekapitulasi Maret'!$BQ$391:$BQ$568)+SUMIF('Rekapitulasi Maret'!$BP$391:$BP$568,APS!$B57,'Rekapitulasi Maret'!$BT$391:$BT$568)</f>
        <v>0</v>
      </c>
      <c r="DX57" s="152">
        <f>SUMIF('Rekapitulasi Maret'!$BP$391:$BP$568,APS!$B57,'Rekapitulasi Maret'!$BR$391:$BR$568)</f>
        <v>0</v>
      </c>
      <c r="DY57" s="152">
        <f>SUMIF('Rekapitulasi Maret'!$BP$391:$BP$568,APS!$B57,'Rekapitulasi Maret'!$BU$391:$BU$568)</f>
        <v>0</v>
      </c>
      <c r="DZ57" s="154">
        <f>IF(DV57=0,0,((DX57+DY57)/DV57)*100)</f>
        <v>0</v>
      </c>
      <c r="EA57" s="154">
        <f>IF(DW57=0,0,((DX57+DY57)/DW57)*100)</f>
        <v>0</v>
      </c>
      <c r="EB57" s="10"/>
      <c r="EC57" s="152">
        <f>SUMIF('Rekapitulasi Maret'!$CE$391:$CE$568,APS!$B57,'Rekapitulasi Maret'!$CF$391:$CF$568)+SUMIF('Rekapitulasi Maret'!$CE$391:$CE$568,APS!$B57,'Rekapitulasi Maret'!$CI$391:$CI$568)</f>
        <v>0</v>
      </c>
      <c r="ED57" s="152">
        <f>SUMIF('Rekapitulasi Maret'!$CE$391:$CE$568,APS!$B57,'Rekapitulasi Maret'!$CG$391:$CG$568)</f>
        <v>0</v>
      </c>
      <c r="EE57" s="152">
        <f>SUMIF('Rekapitulasi Maret'!$CE$391:$CE$568,APS!$B57,'Rekapitulasi Maret'!$CJ$391:$CJ$568)</f>
        <v>0</v>
      </c>
      <c r="EF57" s="154">
        <f t="shared" si="194"/>
        <v>0</v>
      </c>
      <c r="EG57" s="154">
        <f t="shared" si="195"/>
        <v>0</v>
      </c>
      <c r="EH57" s="76">
        <f t="shared" si="287"/>
        <v>0</v>
      </c>
      <c r="EI57" s="76">
        <f t="shared" si="288"/>
        <v>2</v>
      </c>
      <c r="EJ57" s="76">
        <f t="shared" si="289"/>
        <v>0</v>
      </c>
      <c r="EK57" s="76">
        <f t="shared" si="290"/>
        <v>0</v>
      </c>
      <c r="EL57" s="76">
        <f t="shared" si="291"/>
        <v>0</v>
      </c>
      <c r="EM57" s="76">
        <f t="shared" si="292"/>
        <v>0</v>
      </c>
      <c r="EN57" s="154">
        <f t="shared" si="293"/>
        <v>0</v>
      </c>
      <c r="EO57" s="10"/>
      <c r="EP57" s="10"/>
      <c r="EQ57" s="152">
        <f>SUMIF('Rekapitulasi Maret'!$D$587:$D$768,APS!$B57,'Rekapitulasi Maret'!$E$587:$E$768)+SUMIF('Rekapitulasi Maret'!$D$587:$D$768,APS!$B57,'Rekapitulasi Maret'!$G$587:$G$768)</f>
        <v>2</v>
      </c>
      <c r="ER57" s="152">
        <f>SUMIF('Rekapitulasi Maret'!$D$587:$D$768,APS!$B57,'Rekapitulasi Maret'!$F$587:$F$768)+SUMIF('Rekapitulasi Maret'!$D$587:$D$768,APS!$B57,'Rekapitulasi Maret'!$H$587:$H$768)</f>
        <v>0</v>
      </c>
      <c r="ES57" s="10"/>
      <c r="ET57" s="154">
        <f t="shared" si="203"/>
        <v>0</v>
      </c>
      <c r="EU57" s="154">
        <f t="shared" si="204"/>
        <v>0</v>
      </c>
      <c r="EV57" s="10"/>
      <c r="EW57" s="152">
        <f>SUMIF('Rekapitulasi Maret'!$U$587:$U$768,APS!$B57,'Rekapitulasi Maret'!$V$587:$V$768)+SUMIF('Rekapitulasi Maret'!$U$587:$U$768,APS!$B57,'Rekapitulasi Maret'!$X$587:$X$768)</f>
        <v>0</v>
      </c>
      <c r="EX57" s="152">
        <f>SUMIF('Rekapitulasi Maret'!$U$587:$U$768,APS!$B57,'Rekapitulasi Maret'!$W$587:$W$768)+SUMIF('Rekapitulasi Maret'!$U$587:$U$768,APS!$B57,'Rekapitulasi Maret'!$Y$587:$Y$768)</f>
        <v>0</v>
      </c>
      <c r="EY57" s="10"/>
      <c r="EZ57" s="154">
        <f t="shared" si="205"/>
        <v>0</v>
      </c>
      <c r="FA57" s="154">
        <f t="shared" si="206"/>
        <v>0</v>
      </c>
      <c r="FB57" s="10"/>
      <c r="FC57" s="152">
        <f>SUMIF('Rekapitulasi Maret'!$AL$587:$AL$768,APS!$B57,'Rekapitulasi Maret'!$AM$587:$AM$768)+SUMIF('Rekapitulasi Maret'!$AL$587:$AL$768,APS!$B57,'Rekapitulasi Maret'!$AP$587:$AP$768)</f>
        <v>2</v>
      </c>
      <c r="FD57" s="152">
        <f>SUMIF('Rekapitulasi Maret'!$AL$587:$AL$768,APS!$B57,'Rekapitulasi Maret'!$AN$587:$AN$768)</f>
        <v>0</v>
      </c>
      <c r="FE57" s="10"/>
      <c r="FF57" s="154">
        <f t="shared" si="207"/>
        <v>0</v>
      </c>
      <c r="FG57" s="154">
        <f t="shared" si="208"/>
        <v>0</v>
      </c>
      <c r="FH57" s="10"/>
      <c r="FI57" s="152">
        <f>SUMIF('Rekapitulasi Maret'!$BA$587:$BA$768,APS!$B57,'Rekapitulasi Maret'!$BB$587:$BB$768)+SUMIF('Rekapitulasi Maret'!$BA$587:$BA$768,APS!$B57,'Rekapitulasi Maret'!$BE$587:$BE$768)</f>
        <v>0</v>
      </c>
      <c r="FJ57" s="152">
        <f>SUMIF('Rekapitulasi Maret'!$BA$587:$BA$768,APS!$B57,'Rekapitulasi Maret'!$BC$587:$BC$768)+SUMIF('Rekapitulasi Maret'!$BA$587:$BA$768,APS!$B57,'Rekapitulasi Maret'!$BF$587:$BF$768)</f>
        <v>0</v>
      </c>
      <c r="FK57" s="10"/>
      <c r="FL57" s="154">
        <f t="shared" si="209"/>
        <v>0</v>
      </c>
      <c r="FM57" s="154">
        <f t="shared" si="210"/>
        <v>0</v>
      </c>
      <c r="FN57" s="10"/>
      <c r="FO57" s="152">
        <f>SUMIF('Rekapitulasi Maret'!$BP$587:$BP$768,APS!$B57,'Rekapitulasi Maret'!$BQ$587:$BQ$768)+SUMIF('Rekapitulasi Maret'!$BP$587:$BP$768,APS!$B57,'Rekapitulasi Maret'!$BT$587:$BT$768)</f>
        <v>0</v>
      </c>
      <c r="FP57" s="152">
        <f>SUMIF('Rekapitulasi Maret'!$BP$587:$BP$768,APS!$B57,'Rekapitulasi Maret'!$BR$587:$BR$768)</f>
        <v>0</v>
      </c>
      <c r="FQ57" s="10"/>
      <c r="FR57" s="154">
        <f t="shared" si="211"/>
        <v>0</v>
      </c>
      <c r="FS57" s="154">
        <f t="shared" si="212"/>
        <v>0</v>
      </c>
      <c r="FT57" s="10"/>
      <c r="FU57" s="152">
        <f>SUMIF('Rekapitulasi Maret'!$CE$587:$CE$768,APS!$B57,'Rekapitulasi Maret'!$CI$587:$CI$768)</f>
        <v>0</v>
      </c>
      <c r="FV57" s="10"/>
      <c r="FW57" s="152">
        <f>SUMIF('Rekapitulasi Maret'!$CE$587:$CE$768,APS!$B57,'Rekapitulasi Maret'!$CJ$587:$CJ$768)</f>
        <v>0</v>
      </c>
      <c r="FX57" s="154">
        <f t="shared" si="140"/>
        <v>0</v>
      </c>
      <c r="FY57" s="154">
        <f t="shared" si="141"/>
        <v>0</v>
      </c>
      <c r="FZ57" s="10"/>
      <c r="GA57" s="152">
        <f>SUMIF('Rekapitulasi Maret'!$D$785:$D$963,APS!$B57,'Rekapitulasi Maret'!$E$785:$E$963)+SUMIF('Rekapitulasi Maret'!$D$785:$D$963,APS!$B57,'Rekapitulasi Maret'!$J$785:$J$963)</f>
        <v>2</v>
      </c>
      <c r="GB57" s="152">
        <f>SUMIF('Rekapitulasi Maret'!$D$785:$D$963,APS!$B57,'Rekapitulasi Maret'!$F$785:$F$963)</f>
        <v>0</v>
      </c>
      <c r="GC57" s="152">
        <f>SUMIF('Rekapitulasi Maret'!$D$785:$D$963,APS!$B57,'Rekapitulasi Maret'!$K$785:$K$963)</f>
        <v>0</v>
      </c>
      <c r="GD57" s="154">
        <f t="shared" si="213"/>
        <v>0</v>
      </c>
      <c r="GE57" s="154">
        <f t="shared" si="214"/>
        <v>0</v>
      </c>
      <c r="GF57" s="10"/>
      <c r="GG57" s="152">
        <f>SUMIF('Rekapitulasi Maret'!$U$785:$U$963,APS!$B57,'Rekapitulasi Maret'!$V$785:$V$963)+SUMIF('Rekapitulasi Maret'!$U$785:$U$963,APS!$B57,'Rekapitulasi Maret'!$AA$785:$AA$963)</f>
        <v>0</v>
      </c>
      <c r="GH57" s="152">
        <f>SUMIF('Rekapitulasi Maret'!$U$785:$U$963,APS!$B57,'Rekapitulasi Maret'!$W$785:$W$963)</f>
        <v>0</v>
      </c>
      <c r="GI57" s="152">
        <f>SUMIF('Rekapitulasi Maret'!$U$785:$U$963,APS!$B57,'Rekapitulasi Maret'!$AB$785:$AB$963)</f>
        <v>0</v>
      </c>
      <c r="GJ57" s="154">
        <f t="shared" si="215"/>
        <v>0</v>
      </c>
      <c r="GK57" s="154">
        <f t="shared" si="216"/>
        <v>0</v>
      </c>
      <c r="GL57" s="10"/>
      <c r="GM57" s="152">
        <f>SUMIF('Rekapitulasi Maret'!$AL$785:$AL$963,APS!$B57,'Rekapitulasi Maret'!$AM$785:$AM$963)+SUMIF('Rekapitulasi Maret'!$AL$785:$AL$963,APS!$B57,'Rekapitulasi Maret'!$AP$785:$AP$963)</f>
        <v>2</v>
      </c>
      <c r="GN57" s="152">
        <f>SUMIF('Rekapitulasi Maret'!$AL$785:$AL$963,APS!$B57,'Rekapitulasi Maret'!$AN$785:$AN$963)</f>
        <v>0</v>
      </c>
      <c r="GO57" s="152">
        <f>SUMIF('Rekapitulasi Maret'!$AL$785:$AL$963,APS!$B57,'Rekapitulasi Maret'!$AQ$785:$AQ$963)</f>
        <v>0</v>
      </c>
      <c r="GP57" s="154">
        <f t="shared" si="217"/>
        <v>0</v>
      </c>
      <c r="GQ57" s="154">
        <f t="shared" si="218"/>
        <v>0</v>
      </c>
      <c r="GR57" s="76">
        <f t="shared" si="219"/>
        <v>0</v>
      </c>
      <c r="GS57" s="76">
        <f t="shared" si="220"/>
        <v>8</v>
      </c>
      <c r="GT57" s="76">
        <f t="shared" si="221"/>
        <v>0</v>
      </c>
      <c r="GU57" s="76">
        <f t="shared" si="222"/>
        <v>0</v>
      </c>
      <c r="GV57" s="157">
        <f t="shared" si="223"/>
        <v>0</v>
      </c>
      <c r="GW57" s="157">
        <f t="shared" si="224"/>
        <v>0</v>
      </c>
      <c r="GX57" s="158">
        <f t="shared" si="225"/>
        <v>0</v>
      </c>
      <c r="GY57" s="157">
        <f t="shared" si="254"/>
        <v>2</v>
      </c>
      <c r="GZ57" s="157">
        <f t="shared" si="255"/>
        <v>10</v>
      </c>
      <c r="HA57" s="157">
        <f t="shared" si="256"/>
        <v>0</v>
      </c>
      <c r="HB57" s="157">
        <f t="shared" si="257"/>
        <v>0</v>
      </c>
      <c r="HC57" s="157">
        <f t="shared" si="258"/>
        <v>0</v>
      </c>
      <c r="HD57" s="157">
        <f t="shared" si="259"/>
        <v>-2</v>
      </c>
      <c r="HE57" s="158">
        <f t="shared" si="232"/>
        <v>0</v>
      </c>
      <c r="HF57" s="2"/>
      <c r="HG57" s="16" t="s">
        <v>976</v>
      </c>
      <c r="HH57" s="88"/>
    </row>
    <row r="58" spans="1:216" ht="15.75">
      <c r="A58" s="16" t="s">
        <v>521</v>
      </c>
      <c r="B58" s="16" t="s">
        <v>380</v>
      </c>
      <c r="C58" s="16" t="s">
        <v>69</v>
      </c>
      <c r="D58" s="16" t="s">
        <v>599</v>
      </c>
      <c r="E58" s="16" t="s">
        <v>610</v>
      </c>
      <c r="F58" s="31">
        <v>20</v>
      </c>
      <c r="G58" s="17"/>
      <c r="H58" s="17"/>
      <c r="I58" s="18">
        <v>0</v>
      </c>
      <c r="J58" s="17">
        <v>0</v>
      </c>
      <c r="K58" s="19">
        <f t="shared" si="130"/>
        <v>20</v>
      </c>
      <c r="L58" s="19">
        <f t="shared" si="131"/>
        <v>20</v>
      </c>
      <c r="M58" s="23">
        <v>20</v>
      </c>
      <c r="N58" s="20">
        <f t="shared" si="132"/>
        <v>20</v>
      </c>
      <c r="O58" s="20"/>
      <c r="P58" s="75">
        <f t="shared" si="260"/>
        <v>0</v>
      </c>
      <c r="Q58" s="74">
        <f t="shared" si="133"/>
        <v>20</v>
      </c>
      <c r="R58" s="22">
        <f t="shared" si="294"/>
        <v>20</v>
      </c>
      <c r="S58" s="10"/>
      <c r="T58" s="10"/>
      <c r="U58" s="152">
        <f>SUMIF('Rekapitulasi Maret'!$D$9:$D$173,APS!$B58,'Rekapitulasi Maret'!$E$9:$E$173)</f>
        <v>0</v>
      </c>
      <c r="V58" s="152">
        <f>SUMIF('Rekapitulasi Maret'!$D$9:$D$173,APS!$B58,'Rekapitulasi Maret'!$F$9:$F$173)</f>
        <v>0</v>
      </c>
      <c r="W58" s="10"/>
      <c r="X58" s="154">
        <f t="shared" si="279"/>
        <v>0</v>
      </c>
      <c r="Y58" s="154">
        <f t="shared" si="280"/>
        <v>0</v>
      </c>
      <c r="Z58" s="10"/>
      <c r="AA58" s="152">
        <f>SUMIF('Rekapitulasi Maret'!$U$9:$U$173,APS!$B58,'Rekapitulasi Maret'!$V$9:$V$173)</f>
        <v>0</v>
      </c>
      <c r="AB58" s="152">
        <f>SUMIF('Rekapitulasi Maret'!$U$9:$U$173,APS!$B58,'Rekapitulasi Maret'!$W$9:$W$173)</f>
        <v>0</v>
      </c>
      <c r="AC58" s="152"/>
      <c r="AD58" s="154">
        <f t="shared" si="150"/>
        <v>0</v>
      </c>
      <c r="AE58" s="154">
        <f t="shared" si="151"/>
        <v>0</v>
      </c>
      <c r="AF58" s="10"/>
      <c r="AG58" s="152">
        <f>SUMIF('Rekapitulasi Maret'!$AL$9:$AL$173,APS!$B58,'Rekapitulasi Maret'!$AM$9:$AM$173)</f>
        <v>0</v>
      </c>
      <c r="AH58" s="152">
        <f>SUMIF('Rekapitulasi Maret'!$AL$9:$AL$173,APS!$B58,'Rekapitulasi Maret'!$AN$9:$AN$173)</f>
        <v>0</v>
      </c>
      <c r="AI58" s="152">
        <f>SUMIF('Rekapitulasi Maret'!$AL$9:$AL$173,APS!$B58,'Rekapitulasi Maret'!$AQ$9:$AQ$173)</f>
        <v>0</v>
      </c>
      <c r="AJ58" s="154">
        <f t="shared" si="281"/>
        <v>0</v>
      </c>
      <c r="AK58" s="154">
        <f t="shared" si="282"/>
        <v>0</v>
      </c>
      <c r="AL58" s="10"/>
      <c r="AM58" s="152">
        <f>SUMIF('Rekapitulasi Maret'!$BA$9:$BA$173,APS!$B58,'Rekapitulasi Maret'!$BB$9:$BB$173)</f>
        <v>0</v>
      </c>
      <c r="AN58" s="152">
        <f>SUMIF('Rekapitulasi Maret'!$BA$9:$BA$173,APS!$B58,'Rekapitulasi Maret'!$BC$9:$BC$173)</f>
        <v>0</v>
      </c>
      <c r="AO58" s="10"/>
      <c r="AP58" s="154">
        <f t="shared" si="263"/>
        <v>0</v>
      </c>
      <c r="AQ58" s="154">
        <f t="shared" si="264"/>
        <v>0</v>
      </c>
      <c r="AR58" s="10"/>
      <c r="AS58" s="152">
        <f>SUMIF('Rekapitulasi Maret'!$BP$9:$BP$173,APS!$B58,'Rekapitulasi Maret'!$BQ$9:$BQ$173)</f>
        <v>0</v>
      </c>
      <c r="AT58" s="152">
        <f>SUMIF('Rekapitulasi Maret'!$BP$9:$BP$173,APS!$B58,'Rekapitulasi Maret'!$BR$9:$BR$173)</f>
        <v>0</v>
      </c>
      <c r="AU58" s="10"/>
      <c r="AV58" s="154">
        <f t="shared" si="156"/>
        <v>0</v>
      </c>
      <c r="AW58" s="154">
        <f t="shared" si="157"/>
        <v>0</v>
      </c>
      <c r="AX58" s="10"/>
      <c r="AY58" s="152">
        <f>SUMIF('Rekapitulasi Maret'!$CE$9:$CE$173,APS!$B58,'Rekapitulasi Maret'!$CI$9:$CI$173)</f>
        <v>0</v>
      </c>
      <c r="AZ58" s="10"/>
      <c r="BA58" s="152">
        <f>SUMIF('Rekapitulasi Maret'!$CE$9:$CE$173,APS!$B58,'Rekapitulasi Maret'!$CJ$9:$CJ$173)</f>
        <v>0</v>
      </c>
      <c r="BB58" s="154">
        <f t="shared" si="158"/>
        <v>0</v>
      </c>
      <c r="BC58" s="154">
        <f t="shared" si="159"/>
        <v>0</v>
      </c>
      <c r="BD58" s="76">
        <f t="shared" si="265"/>
        <v>0</v>
      </c>
      <c r="BE58" s="76">
        <f t="shared" si="266"/>
        <v>0</v>
      </c>
      <c r="BF58" s="76">
        <f t="shared" si="267"/>
        <v>0</v>
      </c>
      <c r="BG58" s="76">
        <f t="shared" si="268"/>
        <v>0</v>
      </c>
      <c r="BH58" s="76">
        <f t="shared" si="269"/>
        <v>0</v>
      </c>
      <c r="BI58" s="76">
        <f t="shared" si="270"/>
        <v>0</v>
      </c>
      <c r="BJ58" s="154">
        <f t="shared" si="271"/>
        <v>0</v>
      </c>
      <c r="BK58" s="10"/>
      <c r="BL58" s="10"/>
      <c r="BM58" s="152">
        <f>SUMIF('Rekapitulasi Maret'!$D$194:$D$375,APS!$B58,'Rekapitulasi Maret'!$E$194:$E$375)+SUMIF('Rekapitulasi Maret'!$D$194:$D$375,APS!$B58,'Rekapitulasi Maret'!$J$194:$J$375)</f>
        <v>0</v>
      </c>
      <c r="BN58" s="152">
        <f>SUMIF('Rekapitulasi Maret'!$D$194:$D$375,APS!$B58,'Rekapitulasi Maret'!$F$194:$F$375)</f>
        <v>0</v>
      </c>
      <c r="BO58" s="152">
        <f>SUMIF('Rekapitulasi Maret'!$D$194:$D$375,APS!$B58,'Rekapitulasi Maret'!$K$194:$K$375)</f>
        <v>0</v>
      </c>
      <c r="BP58" s="154">
        <f t="shared" si="167"/>
        <v>0</v>
      </c>
      <c r="BQ58" s="154">
        <f t="shared" si="168"/>
        <v>0</v>
      </c>
      <c r="BR58" s="10"/>
      <c r="BS58" s="152">
        <f>SUMIF('Rekapitulasi Maret'!$U$194:$U$375,APS!$B58,'Rekapitulasi Maret'!$V$194:$V$375)+SUMIF('Rekapitulasi Maret'!$U$194:$U$375,APS!$B58,'Rekapitulasi Maret'!$AA$194:$AA$375)</f>
        <v>0</v>
      </c>
      <c r="BT58" s="152">
        <f>SUMIF('Rekapitulasi Maret'!$U$194:$U$375,APS!$B58,'Rekapitulasi Maret'!$W$194:$W$375)</f>
        <v>0</v>
      </c>
      <c r="BU58" s="152">
        <f>SUMIF('Rekapitulasi Maret'!$U$194:$U$375,APS!$B58,'Rekapitulasi Maret'!$AB$194:$AB$375)</f>
        <v>0</v>
      </c>
      <c r="BV58" s="154">
        <f t="shared" si="169"/>
        <v>0</v>
      </c>
      <c r="BW58" s="154">
        <f t="shared" si="170"/>
        <v>0</v>
      </c>
      <c r="BX58" s="10"/>
      <c r="BY58" s="152">
        <f>SUMIF('Rekapitulasi Maret'!$AL$194:$AL$375,APS!$B58,'Rekapitulasi Maret'!$AM$194:$AM$375)+SUMIF('Rekapitulasi Maret'!$AL$194:$AL$375,APS!$B58,'Rekapitulasi Maret'!$AP$194:$AP$375)</f>
        <v>0</v>
      </c>
      <c r="BZ58" s="152">
        <f>SUMIF('Rekapitulasi Maret'!$AL$194:$AL$375,APS!$B58,'Rekapitulasi Maret'!$AN$194:$AN$375)</f>
        <v>0</v>
      </c>
      <c r="CA58" s="152">
        <f>SUMIF('Rekapitulasi Maret'!$AL$194:$AL$375,APS!$B58,'Rekapitulasi Maret'!$AQ$194:$AQ$375)</f>
        <v>0</v>
      </c>
      <c r="CB58" s="154">
        <f t="shared" si="261"/>
        <v>0</v>
      </c>
      <c r="CC58" s="154">
        <f t="shared" si="262"/>
        <v>0</v>
      </c>
      <c r="CD58" s="10"/>
      <c r="CE58" s="152">
        <f>SUMIF('Rekapitulasi Maret'!$BA$194:$BA$375,APS!$B58,'Rekapitulasi Maret'!$BB$194:$BB$375)+SUMIF('Rekapitulasi Maret'!$BA$194:$BA$375,APS!$B58,'Rekapitulasi Maret'!$BE$194:$BE$375)</f>
        <v>0</v>
      </c>
      <c r="CF58" s="152">
        <f>SUMIF('Rekapitulasi Maret'!$BA$194:$BA$375,APS!$B58,'Rekapitulasi Maret'!$BC$194:$BC$375)</f>
        <v>0</v>
      </c>
      <c r="CG58" s="10"/>
      <c r="CH58" s="154">
        <f t="shared" si="173"/>
        <v>0</v>
      </c>
      <c r="CI58" s="154">
        <f t="shared" si="174"/>
        <v>0</v>
      </c>
      <c r="CJ58" s="10"/>
      <c r="CK58" s="152">
        <f>SUMIF('Rekapitulasi Maret'!$BP$194:$BP$375,APS!$B58,'Rekapitulasi Maret'!$BQ$194:$BQ$375)+SUMIF('Rekapitulasi Maret'!$BP$194:$BP$375,APS!$B58,'Rekapitulasi Maret'!$BT$194:$BT$375)</f>
        <v>0</v>
      </c>
      <c r="CL58" s="152">
        <f>SUMIF('Rekapitulasi Maret'!$BP$194:$BP$375,APS!$B58,'Rekapitulasi Maret'!$BR$194:$BR$375)</f>
        <v>0</v>
      </c>
      <c r="CM58" s="152">
        <f>SUMIF('Rekapitulasi Maret'!$BP$194:$BP$375,APS!$B58,'Rekapitulasi Maret'!$BU$194:$BU$375)</f>
        <v>0</v>
      </c>
      <c r="CN58" s="154">
        <f t="shared" si="175"/>
        <v>0</v>
      </c>
      <c r="CO58" s="154">
        <f t="shared" si="176"/>
        <v>0</v>
      </c>
      <c r="CP58" s="76">
        <f t="shared" si="272"/>
        <v>0</v>
      </c>
      <c r="CQ58" s="76">
        <f t="shared" si="273"/>
        <v>0</v>
      </c>
      <c r="CR58" s="76">
        <f t="shared" si="274"/>
        <v>0</v>
      </c>
      <c r="CS58" s="76">
        <f t="shared" si="275"/>
        <v>0</v>
      </c>
      <c r="CT58" s="76">
        <f t="shared" si="276"/>
        <v>0</v>
      </c>
      <c r="CU58" s="76">
        <f t="shared" si="277"/>
        <v>0</v>
      </c>
      <c r="CV58" s="154">
        <f t="shared" si="278"/>
        <v>0</v>
      </c>
      <c r="CW58" s="10">
        <v>20</v>
      </c>
      <c r="CX58" s="10">
        <v>20</v>
      </c>
      <c r="CY58" s="152">
        <f>SUMIF('Rekapitulasi Maret'!$D$391:$D$568,APS!$B58,'Rekapitulasi Maret'!$E$391:$E$568)+SUMIF('Rekapitulasi Maret'!$D$391:$D$568,APS!$B58,'Rekapitulasi Maret'!$J$391:$J$568)</f>
        <v>0</v>
      </c>
      <c r="CZ58" s="152">
        <f>SUMIF('Rekapitulasi Maret'!$D$391:$D$568,APS!$B58,'Rekapitulasi Maret'!$F$391:$F$568)</f>
        <v>0</v>
      </c>
      <c r="DA58" s="152">
        <f>SUMIF('Rekapitulasi Maret'!$D$391:$D$568,APS!$B58,'Rekapitulasi Maret'!$K$391:$K$568)</f>
        <v>0</v>
      </c>
      <c r="DB58" s="154">
        <f t="shared" si="184"/>
        <v>0</v>
      </c>
      <c r="DC58" s="154">
        <f t="shared" si="185"/>
        <v>0</v>
      </c>
      <c r="DD58" s="10"/>
      <c r="DE58" s="152">
        <f>SUMIF('Rekapitulasi Maret'!$U$391:$U$568,APS!$B58,'Rekapitulasi Maret'!$V$391:$V$568)+SUMIF('Rekapitulasi Maret'!$U$391:$U$568,APS!$B58,'Rekapitulasi Maret'!$AA$391:$AA$568)</f>
        <v>0</v>
      </c>
      <c r="DF58" s="152">
        <f>SUMIF('Rekapitulasi Maret'!$U$391:$U$568,APS!$B58,'Rekapitulasi Maret'!$W$391:$W$568)</f>
        <v>0</v>
      </c>
      <c r="DG58" s="152">
        <f>SUMIF('Rekapitulasi Maret'!$U$391:$U$568,APS!$B58,'Rekapitulasi Maret'!$AB$391:$AB$568)</f>
        <v>0</v>
      </c>
      <c r="DH58" s="154">
        <f t="shared" si="285"/>
        <v>0</v>
      </c>
      <c r="DI58" s="154">
        <f t="shared" si="286"/>
        <v>0</v>
      </c>
      <c r="DJ58" s="10"/>
      <c r="DK58" s="152">
        <f>SUMIF('Rekapitulasi Maret'!$AL$391:$AL$568,APS!$B58,'Rekapitulasi Maret'!$AM$391:$AM$568)+SUMIF('Rekapitulasi Maret'!$AL$391:$AL$568,APS!$B58,'Rekapitulasi Maret'!$AP$391:$AP$568)</f>
        <v>20</v>
      </c>
      <c r="DL58" s="152">
        <f>SUMIF('Rekapitulasi Maret'!$AL$391:$AL$568,APS!$B58,'Rekapitulasi Maret'!$AN$391:$AN$568)</f>
        <v>0</v>
      </c>
      <c r="DM58" s="152">
        <f>SUMIF('Rekapitulasi Maret'!$AL$391:$AL$568,APS!$B58,'Rekapitulasi Maret'!$AQ$391:$AQ$568)</f>
        <v>0</v>
      </c>
      <c r="DN58" s="154">
        <f t="shared" si="188"/>
        <v>0</v>
      </c>
      <c r="DO58" s="154">
        <f t="shared" si="189"/>
        <v>0</v>
      </c>
      <c r="DP58" s="10"/>
      <c r="DQ58" s="152">
        <f>SUMIF('Rekapitulasi Maret'!$BA$391:$BA$568,APS!$B58,'Rekapitulasi Maret'!$BB$391:$BB$568)+SUMIF('Rekapitulasi Maret'!$BA$391:$BA$568,APS!$B58,'Rekapitulasi Maret'!$BE$391:$BE$568)</f>
        <v>20</v>
      </c>
      <c r="DR58" s="152">
        <f>SUMIF('Rekapitulasi Maret'!$BA$391:$BA$568,APS!$B58,'Rekapitulasi Maret'!$BC$391:$BC$568)</f>
        <v>12</v>
      </c>
      <c r="DS58" s="152">
        <f>SUMIF('Rekapitulasi Maret'!$BA$391:$BA$568,APS!$B58,'Rekapitulasi Maret'!$BF$391:$BF$568)</f>
        <v>0</v>
      </c>
      <c r="DT58" s="154">
        <f t="shared" si="295"/>
        <v>0</v>
      </c>
      <c r="DU58" s="154">
        <f t="shared" si="296"/>
        <v>60</v>
      </c>
      <c r="DV58" s="10"/>
      <c r="DW58" s="152">
        <f>SUMIF('Rekapitulasi Maret'!$BP$391:$BP$568,APS!$B58,'Rekapitulasi Maret'!$BQ$391:$BQ$568)+SUMIF('Rekapitulasi Maret'!$BP$391:$BP$568,APS!$B58,'Rekapitulasi Maret'!$BT$391:$BT$568)</f>
        <v>0</v>
      </c>
      <c r="DX58" s="152">
        <f>SUMIF('Rekapitulasi Maret'!$BP$391:$BP$568,APS!$B58,'Rekapitulasi Maret'!$BR$391:$BR$568)</f>
        <v>0</v>
      </c>
      <c r="DY58" s="152">
        <f>SUMIF('Rekapitulasi Maret'!$BP$391:$BP$568,APS!$B58,'Rekapitulasi Maret'!$BU$391:$BU$568)</f>
        <v>0</v>
      </c>
      <c r="DZ58" s="154">
        <f t="shared" ref="DZ58:DZ64" si="321">IF(DV58=0,0,((DX58+DY58)/DV58)*100)</f>
        <v>0</v>
      </c>
      <c r="EA58" s="154">
        <f t="shared" ref="EA58:EA64" si="322">IF(DW58=0,0,((DX58+DY58)/DW58)*100)</f>
        <v>0</v>
      </c>
      <c r="EB58" s="10"/>
      <c r="EC58" s="152">
        <f>SUMIF('Rekapitulasi Maret'!$CE$391:$CE$568,APS!$B58,'Rekapitulasi Maret'!$CF$391:$CF$568)+SUMIF('Rekapitulasi Maret'!$CE$391:$CE$568,APS!$B58,'Rekapitulasi Maret'!$CI$391:$CI$568)</f>
        <v>0</v>
      </c>
      <c r="ED58" s="152">
        <f>SUMIF('Rekapitulasi Maret'!$CE$391:$CE$568,APS!$B58,'Rekapitulasi Maret'!$CG$391:$CG$568)</f>
        <v>0</v>
      </c>
      <c r="EE58" s="152">
        <f>SUMIF('Rekapitulasi Maret'!$CE$391:$CE$568,APS!$B58,'Rekapitulasi Maret'!$CJ$391:$CJ$568)</f>
        <v>0</v>
      </c>
      <c r="EF58" s="154">
        <f t="shared" si="194"/>
        <v>0</v>
      </c>
      <c r="EG58" s="154">
        <f t="shared" si="195"/>
        <v>0</v>
      </c>
      <c r="EH58" s="76">
        <f t="shared" si="287"/>
        <v>20</v>
      </c>
      <c r="EI58" s="76">
        <f t="shared" si="288"/>
        <v>40</v>
      </c>
      <c r="EJ58" s="76">
        <f t="shared" si="289"/>
        <v>12</v>
      </c>
      <c r="EK58" s="76">
        <f t="shared" si="290"/>
        <v>0</v>
      </c>
      <c r="EL58" s="76">
        <f t="shared" si="291"/>
        <v>12</v>
      </c>
      <c r="EM58" s="76">
        <f t="shared" si="292"/>
        <v>-8</v>
      </c>
      <c r="EN58" s="154">
        <f t="shared" si="293"/>
        <v>60</v>
      </c>
      <c r="EO58" s="10"/>
      <c r="EP58" s="10"/>
      <c r="EQ58" s="152">
        <f>SUMIF('Rekapitulasi Maret'!$D$587:$D$768,APS!$B58,'Rekapitulasi Maret'!$E$587:$E$768)+SUMIF('Rekapitulasi Maret'!$D$587:$D$768,APS!$B58,'Rekapitulasi Maret'!$G$587:$G$768)</f>
        <v>0</v>
      </c>
      <c r="ER58" s="152">
        <f>SUMIF('Rekapitulasi Maret'!$D$587:$D$768,APS!$B58,'Rekapitulasi Maret'!$F$587:$F$768)+SUMIF('Rekapitulasi Maret'!$D$587:$D$768,APS!$B58,'Rekapitulasi Maret'!$H$587:$H$768)</f>
        <v>0</v>
      </c>
      <c r="ES58" s="10"/>
      <c r="ET58" s="154">
        <f t="shared" si="203"/>
        <v>0</v>
      </c>
      <c r="EU58" s="154">
        <f t="shared" si="204"/>
        <v>0</v>
      </c>
      <c r="EV58" s="10"/>
      <c r="EW58" s="152">
        <f>SUMIF('Rekapitulasi Maret'!$U$587:$U$768,APS!$B58,'Rekapitulasi Maret'!$V$587:$V$768)+SUMIF('Rekapitulasi Maret'!$U$587:$U$768,APS!$B58,'Rekapitulasi Maret'!$X$587:$X$768)</f>
        <v>8</v>
      </c>
      <c r="EX58" s="152">
        <f>SUMIF('Rekapitulasi Maret'!$U$587:$U$768,APS!$B58,'Rekapitulasi Maret'!$W$587:$W$768)+SUMIF('Rekapitulasi Maret'!$U$587:$U$768,APS!$B58,'Rekapitulasi Maret'!$Y$587:$Y$768)</f>
        <v>4</v>
      </c>
      <c r="EY58" s="10"/>
      <c r="EZ58" s="154">
        <f t="shared" si="205"/>
        <v>0</v>
      </c>
      <c r="FA58" s="154">
        <f t="shared" si="206"/>
        <v>50</v>
      </c>
      <c r="FB58" s="10"/>
      <c r="FC58" s="152">
        <f>SUMIF('Rekapitulasi Maret'!$AL$587:$AL$768,APS!$B58,'Rekapitulasi Maret'!$AM$587:$AM$768)+SUMIF('Rekapitulasi Maret'!$AL$587:$AL$768,APS!$B58,'Rekapitulasi Maret'!$AP$587:$AP$768)</f>
        <v>0</v>
      </c>
      <c r="FD58" s="152">
        <f>SUMIF('Rekapitulasi Maret'!$AL$587:$AL$768,APS!$B58,'Rekapitulasi Maret'!$AN$587:$AN$768)</f>
        <v>0</v>
      </c>
      <c r="FE58" s="10"/>
      <c r="FF58" s="154">
        <f t="shared" si="207"/>
        <v>0</v>
      </c>
      <c r="FG58" s="154">
        <f t="shared" si="208"/>
        <v>0</v>
      </c>
      <c r="FH58" s="10"/>
      <c r="FI58" s="152">
        <f>SUMIF('Rekapitulasi Maret'!$BA$587:$BA$768,APS!$B58,'Rekapitulasi Maret'!$BB$587:$BB$768)+SUMIF('Rekapitulasi Maret'!$BA$587:$BA$768,APS!$B58,'Rekapitulasi Maret'!$BE$587:$BE$768)</f>
        <v>4</v>
      </c>
      <c r="FJ58" s="152">
        <f>SUMIF('Rekapitulasi Maret'!$BA$587:$BA$768,APS!$B58,'Rekapitulasi Maret'!$BC$587:$BC$768)+SUMIF('Rekapitulasi Maret'!$BA$587:$BA$768,APS!$B58,'Rekapitulasi Maret'!$BF$587:$BF$768)</f>
        <v>4</v>
      </c>
      <c r="FK58" s="10"/>
      <c r="FL58" s="154">
        <f t="shared" si="209"/>
        <v>0</v>
      </c>
      <c r="FM58" s="154">
        <f t="shared" si="210"/>
        <v>100</v>
      </c>
      <c r="FN58" s="10"/>
      <c r="FO58" s="152">
        <f>SUMIF('Rekapitulasi Maret'!$BP$587:$BP$768,APS!$B58,'Rekapitulasi Maret'!$BQ$587:$BQ$768)+SUMIF('Rekapitulasi Maret'!$BP$587:$BP$768,APS!$B58,'Rekapitulasi Maret'!$BT$587:$BT$768)</f>
        <v>0</v>
      </c>
      <c r="FP58" s="152">
        <f>SUMIF('Rekapitulasi Maret'!$BP$587:$BP$768,APS!$B58,'Rekapitulasi Maret'!$BR$587:$BR$768)</f>
        <v>0</v>
      </c>
      <c r="FQ58" s="10"/>
      <c r="FR58" s="154">
        <f t="shared" si="211"/>
        <v>0</v>
      </c>
      <c r="FS58" s="154">
        <f t="shared" si="212"/>
        <v>0</v>
      </c>
      <c r="FT58" s="10"/>
      <c r="FU58" s="152">
        <f>SUMIF('Rekapitulasi Maret'!$CE$587:$CE$768,APS!$B58,'Rekapitulasi Maret'!$CI$587:$CI$768)</f>
        <v>0</v>
      </c>
      <c r="FV58" s="10"/>
      <c r="FW58" s="152">
        <f>SUMIF('Rekapitulasi Maret'!$CE$587:$CE$768,APS!$B58,'Rekapitulasi Maret'!$CJ$587:$CJ$768)</f>
        <v>0</v>
      </c>
      <c r="FX58" s="154">
        <f t="shared" si="140"/>
        <v>0</v>
      </c>
      <c r="FY58" s="154">
        <f t="shared" si="141"/>
        <v>0</v>
      </c>
      <c r="FZ58" s="10"/>
      <c r="GA58" s="152">
        <f>SUMIF('Rekapitulasi Maret'!$D$785:$D$963,APS!$B58,'Rekapitulasi Maret'!$E$785:$E$963)+SUMIF('Rekapitulasi Maret'!$D$785:$D$963,APS!$B58,'Rekapitulasi Maret'!$J$785:$J$963)</f>
        <v>0</v>
      </c>
      <c r="GB58" s="152">
        <f>SUMIF('Rekapitulasi Maret'!$D$785:$D$963,APS!$B58,'Rekapitulasi Maret'!$F$785:$F$963)</f>
        <v>0</v>
      </c>
      <c r="GC58" s="152">
        <f>SUMIF('Rekapitulasi Maret'!$D$785:$D$963,APS!$B58,'Rekapitulasi Maret'!$K$785:$K$963)</f>
        <v>0</v>
      </c>
      <c r="GD58" s="154">
        <f t="shared" si="213"/>
        <v>0</v>
      </c>
      <c r="GE58" s="154">
        <f t="shared" si="214"/>
        <v>0</v>
      </c>
      <c r="GF58" s="10"/>
      <c r="GG58" s="152">
        <f>SUMIF('Rekapitulasi Maret'!$U$785:$U$963,APS!$B58,'Rekapitulasi Maret'!$V$785:$V$963)+SUMIF('Rekapitulasi Maret'!$U$785:$U$963,APS!$B58,'Rekapitulasi Maret'!$AA$785:$AA$963)</f>
        <v>0</v>
      </c>
      <c r="GH58" s="152">
        <f>SUMIF('Rekapitulasi Maret'!$U$785:$U$963,APS!$B58,'Rekapitulasi Maret'!$W$785:$W$963)</f>
        <v>0</v>
      </c>
      <c r="GI58" s="152">
        <f>SUMIF('Rekapitulasi Maret'!$U$785:$U$963,APS!$B58,'Rekapitulasi Maret'!$AB$785:$AB$963)</f>
        <v>0</v>
      </c>
      <c r="GJ58" s="154">
        <f t="shared" si="215"/>
        <v>0</v>
      </c>
      <c r="GK58" s="154">
        <f t="shared" si="216"/>
        <v>0</v>
      </c>
      <c r="GL58" s="10"/>
      <c r="GM58" s="152">
        <f>SUMIF('Rekapitulasi Maret'!$AL$785:$AL$963,APS!$B58,'Rekapitulasi Maret'!$AM$785:$AM$963)+SUMIF('Rekapitulasi Maret'!$AL$785:$AL$963,APS!$B58,'Rekapitulasi Maret'!$AP$785:$AP$963)</f>
        <v>0</v>
      </c>
      <c r="GN58" s="152">
        <f>SUMIF('Rekapitulasi Maret'!$AL$785:$AL$963,APS!$B58,'Rekapitulasi Maret'!$AN$785:$AN$963)</f>
        <v>40</v>
      </c>
      <c r="GO58" s="152">
        <f>SUMIF('Rekapitulasi Maret'!$AL$785:$AL$963,APS!$B58,'Rekapitulasi Maret'!$AQ$785:$AQ$963)</f>
        <v>0</v>
      </c>
      <c r="GP58" s="154">
        <f t="shared" si="217"/>
        <v>0</v>
      </c>
      <c r="GQ58" s="154">
        <f t="shared" si="218"/>
        <v>0</v>
      </c>
      <c r="GR58" s="76">
        <f t="shared" si="219"/>
        <v>0</v>
      </c>
      <c r="GS58" s="76">
        <f t="shared" si="220"/>
        <v>12</v>
      </c>
      <c r="GT58" s="76">
        <f t="shared" si="221"/>
        <v>48</v>
      </c>
      <c r="GU58" s="76">
        <f t="shared" si="222"/>
        <v>0</v>
      </c>
      <c r="GV58" s="157">
        <f t="shared" si="223"/>
        <v>48</v>
      </c>
      <c r="GW58" s="157">
        <f t="shared" si="224"/>
        <v>48</v>
      </c>
      <c r="GX58" s="158">
        <f t="shared" si="225"/>
        <v>0</v>
      </c>
      <c r="GY58" s="157">
        <f t="shared" si="254"/>
        <v>20</v>
      </c>
      <c r="GZ58" s="157">
        <f t="shared" si="255"/>
        <v>52</v>
      </c>
      <c r="HA58" s="157">
        <f t="shared" si="256"/>
        <v>60</v>
      </c>
      <c r="HB58" s="157">
        <f t="shared" si="257"/>
        <v>0</v>
      </c>
      <c r="HC58" s="157">
        <f t="shared" si="258"/>
        <v>60</v>
      </c>
      <c r="HD58" s="157">
        <f t="shared" si="259"/>
        <v>40</v>
      </c>
      <c r="HE58" s="158">
        <f t="shared" si="232"/>
        <v>300</v>
      </c>
      <c r="HF58" s="2"/>
      <c r="HG58" s="16" t="s">
        <v>977</v>
      </c>
      <c r="HH58" s="88"/>
    </row>
    <row r="59" spans="1:216" ht="15.75">
      <c r="A59" s="16" t="s">
        <v>70</v>
      </c>
      <c r="B59" s="16" t="s">
        <v>71</v>
      </c>
      <c r="C59" s="16" t="s">
        <v>69</v>
      </c>
      <c r="D59" s="16" t="s">
        <v>599</v>
      </c>
      <c r="E59" s="16" t="s">
        <v>602</v>
      </c>
      <c r="F59" s="17">
        <v>50</v>
      </c>
      <c r="G59" s="17">
        <v>0</v>
      </c>
      <c r="H59" s="17">
        <v>0</v>
      </c>
      <c r="I59" s="18">
        <v>0</v>
      </c>
      <c r="J59" s="17">
        <v>0</v>
      </c>
      <c r="K59" s="19">
        <f t="shared" si="130"/>
        <v>50</v>
      </c>
      <c r="L59" s="19">
        <f t="shared" si="131"/>
        <v>50</v>
      </c>
      <c r="M59" s="23">
        <v>50</v>
      </c>
      <c r="N59" s="20">
        <f t="shared" si="132"/>
        <v>50</v>
      </c>
      <c r="O59" s="20"/>
      <c r="P59" s="75">
        <f t="shared" si="260"/>
        <v>0</v>
      </c>
      <c r="Q59" s="74">
        <f t="shared" si="133"/>
        <v>50</v>
      </c>
      <c r="R59" s="22">
        <f t="shared" ref="R59:R92" si="323">+S59+BK59+CW59+EO59</f>
        <v>50</v>
      </c>
      <c r="S59" s="10">
        <v>30</v>
      </c>
      <c r="T59" s="10"/>
      <c r="U59" s="152">
        <f>SUMIF('Rekapitulasi Maret'!$D$9:$D$173,APS!$B59,'Rekapitulasi Maret'!$E$9:$E$173)</f>
        <v>0</v>
      </c>
      <c r="V59" s="152">
        <f>SUMIF('Rekapitulasi Maret'!$D$9:$D$173,APS!$B59,'Rekapitulasi Maret'!$F$9:$F$173)</f>
        <v>0</v>
      </c>
      <c r="W59" s="10"/>
      <c r="X59" s="154">
        <f t="shared" si="279"/>
        <v>0</v>
      </c>
      <c r="Y59" s="154">
        <f t="shared" si="280"/>
        <v>0</v>
      </c>
      <c r="Z59" s="10"/>
      <c r="AA59" s="152">
        <f>SUMIF('Rekapitulasi Maret'!$U$9:$U$173,APS!$B59,'Rekapitulasi Maret'!$V$9:$V$173)</f>
        <v>0</v>
      </c>
      <c r="AB59" s="152">
        <f>SUMIF('Rekapitulasi Maret'!$U$9:$U$173,APS!$B59,'Rekapitulasi Maret'!$W$9:$W$173)</f>
        <v>0</v>
      </c>
      <c r="AC59" s="152"/>
      <c r="AD59" s="154">
        <f t="shared" si="150"/>
        <v>0</v>
      </c>
      <c r="AE59" s="154">
        <f t="shared" si="151"/>
        <v>0</v>
      </c>
      <c r="AF59" s="10"/>
      <c r="AG59" s="152">
        <f>SUMIF('Rekapitulasi Maret'!$AL$9:$AL$173,APS!$B59,'Rekapitulasi Maret'!$AM$9:$AM$173)</f>
        <v>0</v>
      </c>
      <c r="AH59" s="152">
        <f>SUMIF('Rekapitulasi Maret'!$AL$9:$AL$173,APS!$B59,'Rekapitulasi Maret'!$AN$9:$AN$173)</f>
        <v>0</v>
      </c>
      <c r="AI59" s="152">
        <f>SUMIF('Rekapitulasi Maret'!$AL$9:$AL$173,APS!$B59,'Rekapitulasi Maret'!$AQ$9:$AQ$173)</f>
        <v>0</v>
      </c>
      <c r="AJ59" s="154">
        <f t="shared" si="281"/>
        <v>0</v>
      </c>
      <c r="AK59" s="154">
        <f t="shared" si="282"/>
        <v>0</v>
      </c>
      <c r="AL59" s="10"/>
      <c r="AM59" s="152">
        <f>SUMIF('Rekapitulasi Maret'!$BA$9:$BA$173,APS!$B59,'Rekapitulasi Maret'!$BB$9:$BB$173)</f>
        <v>0</v>
      </c>
      <c r="AN59" s="152">
        <f>SUMIF('Rekapitulasi Maret'!$BA$9:$BA$173,APS!$B59,'Rekapitulasi Maret'!$BC$9:$BC$173)</f>
        <v>0</v>
      </c>
      <c r="AO59" s="10"/>
      <c r="AP59" s="154">
        <f t="shared" si="263"/>
        <v>0</v>
      </c>
      <c r="AQ59" s="154">
        <f t="shared" si="264"/>
        <v>0</v>
      </c>
      <c r="AR59" s="10"/>
      <c r="AS59" s="152">
        <f>SUMIF('Rekapitulasi Maret'!$BP$9:$BP$173,APS!$B59,'Rekapitulasi Maret'!$BQ$9:$BQ$173)</f>
        <v>0</v>
      </c>
      <c r="AT59" s="152">
        <f>SUMIF('Rekapitulasi Maret'!$BP$9:$BP$173,APS!$B59,'Rekapitulasi Maret'!$BR$9:$BR$173)</f>
        <v>0</v>
      </c>
      <c r="AU59" s="10"/>
      <c r="AV59" s="154">
        <f t="shared" si="156"/>
        <v>0</v>
      </c>
      <c r="AW59" s="154">
        <f t="shared" si="157"/>
        <v>0</v>
      </c>
      <c r="AX59" s="10"/>
      <c r="AY59" s="152">
        <f>SUMIF('Rekapitulasi Maret'!$CE$9:$CE$173,APS!$B59,'Rekapitulasi Maret'!$CI$9:$CI$173)</f>
        <v>0</v>
      </c>
      <c r="AZ59" s="10"/>
      <c r="BA59" s="152">
        <f>SUMIF('Rekapitulasi Maret'!$CE$9:$CE$173,APS!$B59,'Rekapitulasi Maret'!$CJ$9:$CJ$173)</f>
        <v>0</v>
      </c>
      <c r="BB59" s="154">
        <f t="shared" si="158"/>
        <v>0</v>
      </c>
      <c r="BC59" s="154">
        <f t="shared" si="159"/>
        <v>0</v>
      </c>
      <c r="BD59" s="76">
        <f t="shared" si="265"/>
        <v>0</v>
      </c>
      <c r="BE59" s="76">
        <f t="shared" si="266"/>
        <v>0</v>
      </c>
      <c r="BF59" s="76">
        <f t="shared" si="267"/>
        <v>0</v>
      </c>
      <c r="BG59" s="76">
        <f t="shared" si="268"/>
        <v>0</v>
      </c>
      <c r="BH59" s="76">
        <f t="shared" si="269"/>
        <v>0</v>
      </c>
      <c r="BI59" s="76">
        <f t="shared" si="270"/>
        <v>0</v>
      </c>
      <c r="BJ59" s="154">
        <f t="shared" si="271"/>
        <v>0</v>
      </c>
      <c r="BK59" s="10">
        <v>20</v>
      </c>
      <c r="BL59" s="10">
        <v>50</v>
      </c>
      <c r="BM59" s="152">
        <f>SUMIF('Rekapitulasi Maret'!$D$194:$D$375,APS!$B59,'Rekapitulasi Maret'!$E$194:$E$375)+SUMIF('Rekapitulasi Maret'!$D$194:$D$375,APS!$B59,'Rekapitulasi Maret'!$J$194:$J$375)</f>
        <v>0</v>
      </c>
      <c r="BN59" s="152">
        <f>SUMIF('Rekapitulasi Maret'!$D$194:$D$375,APS!$B59,'Rekapitulasi Maret'!$F$194:$F$375)</f>
        <v>0</v>
      </c>
      <c r="BO59" s="152">
        <f>SUMIF('Rekapitulasi Maret'!$D$194:$D$375,APS!$B59,'Rekapitulasi Maret'!$K$194:$K$375)</f>
        <v>0</v>
      </c>
      <c r="BP59" s="154">
        <f t="shared" si="167"/>
        <v>0</v>
      </c>
      <c r="BQ59" s="154">
        <f t="shared" si="168"/>
        <v>0</v>
      </c>
      <c r="BR59" s="10"/>
      <c r="BS59" s="152">
        <f>SUMIF('Rekapitulasi Maret'!$U$194:$U$375,APS!$B59,'Rekapitulasi Maret'!$V$194:$V$375)+SUMIF('Rekapitulasi Maret'!$U$194:$U$375,APS!$B59,'Rekapitulasi Maret'!$AA$194:$AA$375)</f>
        <v>0</v>
      </c>
      <c r="BT59" s="152">
        <f>SUMIF('Rekapitulasi Maret'!$U$194:$U$375,APS!$B59,'Rekapitulasi Maret'!$W$194:$W$375)</f>
        <v>0</v>
      </c>
      <c r="BU59" s="152">
        <f>SUMIF('Rekapitulasi Maret'!$U$194:$U$375,APS!$B59,'Rekapitulasi Maret'!$AB$194:$AB$375)</f>
        <v>0</v>
      </c>
      <c r="BV59" s="154">
        <f t="shared" si="169"/>
        <v>0</v>
      </c>
      <c r="BW59" s="154">
        <f t="shared" si="170"/>
        <v>0</v>
      </c>
      <c r="BX59" s="10"/>
      <c r="BY59" s="152">
        <f>SUMIF('Rekapitulasi Maret'!$AL$194:$AL$375,APS!$B59,'Rekapitulasi Maret'!$AM$194:$AM$375)+SUMIF('Rekapitulasi Maret'!$AL$194:$AL$375,APS!$B59,'Rekapitulasi Maret'!$AP$194:$AP$375)</f>
        <v>0</v>
      </c>
      <c r="BZ59" s="152">
        <f>SUMIF('Rekapitulasi Maret'!$AL$194:$AL$375,APS!$B59,'Rekapitulasi Maret'!$AN$194:$AN$375)</f>
        <v>0</v>
      </c>
      <c r="CA59" s="152">
        <f>SUMIF('Rekapitulasi Maret'!$AL$194:$AL$375,APS!$B59,'Rekapitulasi Maret'!$AQ$194:$AQ$375)</f>
        <v>0</v>
      </c>
      <c r="CB59" s="154">
        <f t="shared" si="261"/>
        <v>0</v>
      </c>
      <c r="CC59" s="154">
        <f t="shared" si="262"/>
        <v>0</v>
      </c>
      <c r="CD59" s="10"/>
      <c r="CE59" s="152">
        <f>SUMIF('Rekapitulasi Maret'!$BA$194:$BA$375,APS!$B59,'Rekapitulasi Maret'!$BB$194:$BB$375)+SUMIF('Rekapitulasi Maret'!$BA$194:$BA$375,APS!$B59,'Rekapitulasi Maret'!$BE$194:$BE$375)</f>
        <v>0</v>
      </c>
      <c r="CF59" s="152">
        <f>SUMIF('Rekapitulasi Maret'!$BA$194:$BA$375,APS!$B59,'Rekapitulasi Maret'!$BC$194:$BC$375)</f>
        <v>0</v>
      </c>
      <c r="CG59" s="10"/>
      <c r="CH59" s="154">
        <f t="shared" si="173"/>
        <v>0</v>
      </c>
      <c r="CI59" s="154">
        <f t="shared" si="174"/>
        <v>0</v>
      </c>
      <c r="CJ59" s="10"/>
      <c r="CK59" s="152">
        <f>SUMIF('Rekapitulasi Maret'!$BP$194:$BP$375,APS!$B59,'Rekapitulasi Maret'!$BQ$194:$BQ$375)+SUMIF('Rekapitulasi Maret'!$BP$194:$BP$375,APS!$B59,'Rekapitulasi Maret'!$BT$194:$BT$375)</f>
        <v>0</v>
      </c>
      <c r="CL59" s="152">
        <f>SUMIF('Rekapitulasi Maret'!$BP$194:$BP$375,APS!$B59,'Rekapitulasi Maret'!$BR$194:$BR$375)</f>
        <v>0</v>
      </c>
      <c r="CM59" s="152">
        <f>SUMIF('Rekapitulasi Maret'!$BP$194:$BP$375,APS!$B59,'Rekapitulasi Maret'!$BU$194:$BU$375)</f>
        <v>0</v>
      </c>
      <c r="CN59" s="154">
        <f t="shared" si="175"/>
        <v>0</v>
      </c>
      <c r="CO59" s="154">
        <f t="shared" si="176"/>
        <v>0</v>
      </c>
      <c r="CP59" s="76">
        <f t="shared" si="272"/>
        <v>50</v>
      </c>
      <c r="CQ59" s="76">
        <f t="shared" si="273"/>
        <v>0</v>
      </c>
      <c r="CR59" s="76">
        <f t="shared" si="274"/>
        <v>0</v>
      </c>
      <c r="CS59" s="76">
        <f t="shared" si="275"/>
        <v>0</v>
      </c>
      <c r="CT59" s="76">
        <f t="shared" si="276"/>
        <v>0</v>
      </c>
      <c r="CU59" s="76">
        <f t="shared" si="277"/>
        <v>-50</v>
      </c>
      <c r="CV59" s="154">
        <f t="shared" si="278"/>
        <v>0</v>
      </c>
      <c r="CW59" s="10"/>
      <c r="CX59" s="10"/>
      <c r="CY59" s="152">
        <f>SUMIF('Rekapitulasi Maret'!$D$391:$D$568,APS!$B59,'Rekapitulasi Maret'!$E$391:$E$568)+SUMIF('Rekapitulasi Maret'!$D$391:$D$568,APS!$B59,'Rekapitulasi Maret'!$J$391:$J$568)</f>
        <v>0</v>
      </c>
      <c r="CZ59" s="152">
        <f>SUMIF('Rekapitulasi Maret'!$D$391:$D$568,APS!$B59,'Rekapitulasi Maret'!$F$391:$F$568)</f>
        <v>0</v>
      </c>
      <c r="DA59" s="152">
        <f>SUMIF('Rekapitulasi Maret'!$D$391:$D$568,APS!$B59,'Rekapitulasi Maret'!$K$391:$K$568)</f>
        <v>0</v>
      </c>
      <c r="DB59" s="154">
        <f t="shared" si="184"/>
        <v>0</v>
      </c>
      <c r="DC59" s="154">
        <f t="shared" si="185"/>
        <v>0</v>
      </c>
      <c r="DD59" s="10"/>
      <c r="DE59" s="152">
        <f>SUMIF('Rekapitulasi Maret'!$U$391:$U$568,APS!$B59,'Rekapitulasi Maret'!$V$391:$V$568)+SUMIF('Rekapitulasi Maret'!$U$391:$U$568,APS!$B59,'Rekapitulasi Maret'!$AA$391:$AA$568)</f>
        <v>0</v>
      </c>
      <c r="DF59" s="152">
        <f>SUMIF('Rekapitulasi Maret'!$U$391:$U$568,APS!$B59,'Rekapitulasi Maret'!$W$391:$W$568)</f>
        <v>0</v>
      </c>
      <c r="DG59" s="152">
        <f>SUMIF('Rekapitulasi Maret'!$U$391:$U$568,APS!$B59,'Rekapitulasi Maret'!$AB$391:$AB$568)</f>
        <v>0</v>
      </c>
      <c r="DH59" s="154">
        <f t="shared" si="285"/>
        <v>0</v>
      </c>
      <c r="DI59" s="154">
        <f t="shared" si="286"/>
        <v>0</v>
      </c>
      <c r="DJ59" s="10"/>
      <c r="DK59" s="152">
        <f>SUMIF('Rekapitulasi Maret'!$AL$391:$AL$568,APS!$B59,'Rekapitulasi Maret'!$AM$391:$AM$568)+SUMIF('Rekapitulasi Maret'!$AL$391:$AL$568,APS!$B59,'Rekapitulasi Maret'!$AP$391:$AP$568)</f>
        <v>50</v>
      </c>
      <c r="DL59" s="152">
        <f>SUMIF('Rekapitulasi Maret'!$AL$391:$AL$568,APS!$B59,'Rekapitulasi Maret'!$AN$391:$AN$568)</f>
        <v>40</v>
      </c>
      <c r="DM59" s="152">
        <f>SUMIF('Rekapitulasi Maret'!$AL$391:$AL$568,APS!$B59,'Rekapitulasi Maret'!$AQ$391:$AQ$568)</f>
        <v>0</v>
      </c>
      <c r="DN59" s="154">
        <f t="shared" si="188"/>
        <v>0</v>
      </c>
      <c r="DO59" s="154">
        <f t="shared" si="189"/>
        <v>80</v>
      </c>
      <c r="DP59" s="10"/>
      <c r="DQ59" s="152">
        <f>SUMIF('Rekapitulasi Maret'!$BA$391:$BA$568,APS!$B59,'Rekapitulasi Maret'!$BB$391:$BB$568)+SUMIF('Rekapitulasi Maret'!$BA$391:$BA$568,APS!$B59,'Rekapitulasi Maret'!$BE$391:$BE$568)</f>
        <v>0</v>
      </c>
      <c r="DR59" s="152">
        <f>SUMIF('Rekapitulasi Maret'!$BA$391:$BA$568,APS!$B59,'Rekapitulasi Maret'!$BC$391:$BC$568)</f>
        <v>0</v>
      </c>
      <c r="DS59" s="152">
        <f>SUMIF('Rekapitulasi Maret'!$BA$391:$BA$568,APS!$B59,'Rekapitulasi Maret'!$BF$391:$BF$568)</f>
        <v>0</v>
      </c>
      <c r="DT59" s="154">
        <f t="shared" si="295"/>
        <v>0</v>
      </c>
      <c r="DU59" s="154">
        <f t="shared" si="296"/>
        <v>0</v>
      </c>
      <c r="DV59" s="10"/>
      <c r="DW59" s="152">
        <f>SUMIF('Rekapitulasi Maret'!$BP$391:$BP$568,APS!$B59,'Rekapitulasi Maret'!$BQ$391:$BQ$568)+SUMIF('Rekapitulasi Maret'!$BP$391:$BP$568,APS!$B59,'Rekapitulasi Maret'!$BT$391:$BT$568)</f>
        <v>10</v>
      </c>
      <c r="DX59" s="152">
        <f>SUMIF('Rekapitulasi Maret'!$BP$391:$BP$568,APS!$B59,'Rekapitulasi Maret'!$BR$391:$BR$568)</f>
        <v>0</v>
      </c>
      <c r="DY59" s="152">
        <f>SUMIF('Rekapitulasi Maret'!$BP$391:$BP$568,APS!$B59,'Rekapitulasi Maret'!$BU$391:$BU$568)</f>
        <v>0</v>
      </c>
      <c r="DZ59" s="154">
        <f t="shared" si="321"/>
        <v>0</v>
      </c>
      <c r="EA59" s="154">
        <f t="shared" si="322"/>
        <v>0</v>
      </c>
      <c r="EB59" s="10"/>
      <c r="EC59" s="152">
        <f>SUMIF('Rekapitulasi Maret'!$CE$391:$CE$568,APS!$B59,'Rekapitulasi Maret'!$CF$391:$CF$568)+SUMIF('Rekapitulasi Maret'!$CE$391:$CE$568,APS!$B59,'Rekapitulasi Maret'!$CI$391:$CI$568)</f>
        <v>0</v>
      </c>
      <c r="ED59" s="152">
        <f>SUMIF('Rekapitulasi Maret'!$CE$391:$CE$568,APS!$B59,'Rekapitulasi Maret'!$CG$391:$CG$568)</f>
        <v>0</v>
      </c>
      <c r="EE59" s="152">
        <f>SUMIF('Rekapitulasi Maret'!$CE$391:$CE$568,APS!$B59,'Rekapitulasi Maret'!$CJ$391:$CJ$568)</f>
        <v>0</v>
      </c>
      <c r="EF59" s="154">
        <f t="shared" si="194"/>
        <v>0</v>
      </c>
      <c r="EG59" s="154">
        <f t="shared" si="195"/>
        <v>0</v>
      </c>
      <c r="EH59" s="76">
        <f t="shared" si="287"/>
        <v>0</v>
      </c>
      <c r="EI59" s="76">
        <f t="shared" si="288"/>
        <v>60</v>
      </c>
      <c r="EJ59" s="76">
        <f t="shared" si="289"/>
        <v>40</v>
      </c>
      <c r="EK59" s="76">
        <f t="shared" si="290"/>
        <v>0</v>
      </c>
      <c r="EL59" s="76">
        <f t="shared" si="291"/>
        <v>40</v>
      </c>
      <c r="EM59" s="76">
        <f t="shared" si="292"/>
        <v>40</v>
      </c>
      <c r="EN59" s="154">
        <f t="shared" si="293"/>
        <v>0</v>
      </c>
      <c r="EO59" s="10"/>
      <c r="EP59" s="10"/>
      <c r="EQ59" s="152">
        <f>SUMIF('Rekapitulasi Maret'!$D$587:$D$768,APS!$B59,'Rekapitulasi Maret'!$E$587:$E$768)+SUMIF('Rekapitulasi Maret'!$D$587:$D$768,APS!$B59,'Rekapitulasi Maret'!$G$587:$G$768)</f>
        <v>0</v>
      </c>
      <c r="ER59" s="152">
        <f>SUMIF('Rekapitulasi Maret'!$D$587:$D$768,APS!$B59,'Rekapitulasi Maret'!$F$587:$F$768)+SUMIF('Rekapitulasi Maret'!$D$587:$D$768,APS!$B59,'Rekapitulasi Maret'!$H$587:$H$768)</f>
        <v>0</v>
      </c>
      <c r="ES59" s="10"/>
      <c r="ET59" s="154">
        <f t="shared" si="203"/>
        <v>0</v>
      </c>
      <c r="EU59" s="154">
        <f t="shared" si="204"/>
        <v>0</v>
      </c>
      <c r="EV59" s="10"/>
      <c r="EW59" s="152">
        <f>SUMIF('Rekapitulasi Maret'!$U$587:$U$768,APS!$B59,'Rekapitulasi Maret'!$V$587:$V$768)+SUMIF('Rekapitulasi Maret'!$U$587:$U$768,APS!$B59,'Rekapitulasi Maret'!$X$587:$X$768)</f>
        <v>0</v>
      </c>
      <c r="EX59" s="152">
        <f>SUMIF('Rekapitulasi Maret'!$U$587:$U$768,APS!$B59,'Rekapitulasi Maret'!$W$587:$W$768)+SUMIF('Rekapitulasi Maret'!$U$587:$U$768,APS!$B59,'Rekapitulasi Maret'!$Y$587:$Y$768)</f>
        <v>0</v>
      </c>
      <c r="EY59" s="10"/>
      <c r="EZ59" s="154">
        <f t="shared" si="205"/>
        <v>0</v>
      </c>
      <c r="FA59" s="154">
        <f t="shared" si="206"/>
        <v>0</v>
      </c>
      <c r="FB59" s="10"/>
      <c r="FC59" s="152">
        <f>SUMIF('Rekapitulasi Maret'!$AL$587:$AL$768,APS!$B59,'Rekapitulasi Maret'!$AM$587:$AM$768)+SUMIF('Rekapitulasi Maret'!$AL$587:$AL$768,APS!$B59,'Rekapitulasi Maret'!$AP$587:$AP$768)</f>
        <v>0</v>
      </c>
      <c r="FD59" s="152">
        <f>SUMIF('Rekapitulasi Maret'!$AL$587:$AL$768,APS!$B59,'Rekapitulasi Maret'!$AN$587:$AN$768)</f>
        <v>0</v>
      </c>
      <c r="FE59" s="10"/>
      <c r="FF59" s="154">
        <f t="shared" si="207"/>
        <v>0</v>
      </c>
      <c r="FG59" s="154">
        <f t="shared" si="208"/>
        <v>0</v>
      </c>
      <c r="FH59" s="10"/>
      <c r="FI59" s="152">
        <f>SUMIF('Rekapitulasi Maret'!$BA$587:$BA$768,APS!$B59,'Rekapitulasi Maret'!$BB$587:$BB$768)+SUMIF('Rekapitulasi Maret'!$BA$587:$BA$768,APS!$B59,'Rekapitulasi Maret'!$BE$587:$BE$768)</f>
        <v>0</v>
      </c>
      <c r="FJ59" s="152">
        <f>SUMIF('Rekapitulasi Maret'!$BA$587:$BA$768,APS!$B59,'Rekapitulasi Maret'!$BC$587:$BC$768)+SUMIF('Rekapitulasi Maret'!$BA$587:$BA$768,APS!$B59,'Rekapitulasi Maret'!$BF$587:$BF$768)</f>
        <v>0</v>
      </c>
      <c r="FK59" s="10"/>
      <c r="FL59" s="154">
        <f t="shared" si="209"/>
        <v>0</v>
      </c>
      <c r="FM59" s="154">
        <f t="shared" si="210"/>
        <v>0</v>
      </c>
      <c r="FN59" s="10"/>
      <c r="FO59" s="152">
        <f>SUMIF('Rekapitulasi Maret'!$BP$587:$BP$768,APS!$B59,'Rekapitulasi Maret'!$BQ$587:$BQ$768)+SUMIF('Rekapitulasi Maret'!$BP$587:$BP$768,APS!$B59,'Rekapitulasi Maret'!$BT$587:$BT$768)</f>
        <v>0</v>
      </c>
      <c r="FP59" s="152">
        <f>SUMIF('Rekapitulasi Maret'!$BP$587:$BP$768,APS!$B59,'Rekapitulasi Maret'!$BR$587:$BR$768)</f>
        <v>0</v>
      </c>
      <c r="FQ59" s="10"/>
      <c r="FR59" s="154">
        <f t="shared" si="211"/>
        <v>0</v>
      </c>
      <c r="FS59" s="154">
        <f t="shared" si="212"/>
        <v>0</v>
      </c>
      <c r="FT59" s="10"/>
      <c r="FU59" s="152">
        <f>SUMIF('Rekapitulasi Maret'!$CE$587:$CE$768,APS!$B59,'Rekapitulasi Maret'!$CI$587:$CI$768)</f>
        <v>0</v>
      </c>
      <c r="FV59" s="10"/>
      <c r="FW59" s="152">
        <f>SUMIF('Rekapitulasi Maret'!$CE$587:$CE$768,APS!$B59,'Rekapitulasi Maret'!$CJ$587:$CJ$768)</f>
        <v>0</v>
      </c>
      <c r="FX59" s="154">
        <f t="shared" si="140"/>
        <v>0</v>
      </c>
      <c r="FY59" s="154">
        <f t="shared" si="141"/>
        <v>0</v>
      </c>
      <c r="FZ59" s="10"/>
      <c r="GA59" s="152">
        <f>SUMIF('Rekapitulasi Maret'!$D$785:$D$963,APS!$B59,'Rekapitulasi Maret'!$E$785:$E$963)+SUMIF('Rekapitulasi Maret'!$D$785:$D$963,APS!$B59,'Rekapitulasi Maret'!$J$785:$J$963)</f>
        <v>0</v>
      </c>
      <c r="GB59" s="152">
        <f>SUMIF('Rekapitulasi Maret'!$D$785:$D$963,APS!$B59,'Rekapitulasi Maret'!$F$785:$F$963)</f>
        <v>0</v>
      </c>
      <c r="GC59" s="152">
        <f>SUMIF('Rekapitulasi Maret'!$D$785:$D$963,APS!$B59,'Rekapitulasi Maret'!$K$785:$K$963)</f>
        <v>0</v>
      </c>
      <c r="GD59" s="154">
        <f t="shared" si="213"/>
        <v>0</v>
      </c>
      <c r="GE59" s="154">
        <f t="shared" si="214"/>
        <v>0</v>
      </c>
      <c r="GF59" s="10"/>
      <c r="GG59" s="152">
        <f>SUMIF('Rekapitulasi Maret'!$U$785:$U$963,APS!$B59,'Rekapitulasi Maret'!$V$785:$V$963)+SUMIF('Rekapitulasi Maret'!$U$785:$U$963,APS!$B59,'Rekapitulasi Maret'!$AA$785:$AA$963)</f>
        <v>10</v>
      </c>
      <c r="GH59" s="152">
        <f>SUMIF('Rekapitulasi Maret'!$U$785:$U$963,APS!$B59,'Rekapitulasi Maret'!$W$785:$W$963)</f>
        <v>0</v>
      </c>
      <c r="GI59" s="152">
        <f>SUMIF('Rekapitulasi Maret'!$U$785:$U$963,APS!$B59,'Rekapitulasi Maret'!$AB$785:$AB$963)</f>
        <v>0</v>
      </c>
      <c r="GJ59" s="154">
        <f t="shared" si="215"/>
        <v>0</v>
      </c>
      <c r="GK59" s="154">
        <f t="shared" si="216"/>
        <v>0</v>
      </c>
      <c r="GL59" s="10"/>
      <c r="GM59" s="152">
        <f>SUMIF('Rekapitulasi Maret'!$AL$785:$AL$963,APS!$B59,'Rekapitulasi Maret'!$AM$785:$AM$963)+SUMIF('Rekapitulasi Maret'!$AL$785:$AL$963,APS!$B59,'Rekapitulasi Maret'!$AP$785:$AP$963)</f>
        <v>0</v>
      </c>
      <c r="GN59" s="152">
        <f>SUMIF('Rekapitulasi Maret'!$AL$785:$AL$963,APS!$B59,'Rekapitulasi Maret'!$AN$785:$AN$963)</f>
        <v>0</v>
      </c>
      <c r="GO59" s="152">
        <f>SUMIF('Rekapitulasi Maret'!$AL$785:$AL$963,APS!$B59,'Rekapitulasi Maret'!$AQ$785:$AQ$963)</f>
        <v>0</v>
      </c>
      <c r="GP59" s="154">
        <f t="shared" si="217"/>
        <v>0</v>
      </c>
      <c r="GQ59" s="154">
        <f t="shared" si="218"/>
        <v>0</v>
      </c>
      <c r="GR59" s="76">
        <f t="shared" si="219"/>
        <v>0</v>
      </c>
      <c r="GS59" s="76">
        <f t="shared" si="220"/>
        <v>10</v>
      </c>
      <c r="GT59" s="76">
        <f t="shared" si="221"/>
        <v>0</v>
      </c>
      <c r="GU59" s="76">
        <f t="shared" si="222"/>
        <v>0</v>
      </c>
      <c r="GV59" s="157">
        <f t="shared" si="223"/>
        <v>0</v>
      </c>
      <c r="GW59" s="157">
        <f t="shared" si="224"/>
        <v>0</v>
      </c>
      <c r="GX59" s="158">
        <f t="shared" si="225"/>
        <v>0</v>
      </c>
      <c r="GY59" s="157">
        <f t="shared" si="254"/>
        <v>50</v>
      </c>
      <c r="GZ59" s="157">
        <f t="shared" si="255"/>
        <v>70</v>
      </c>
      <c r="HA59" s="157">
        <f t="shared" si="256"/>
        <v>40</v>
      </c>
      <c r="HB59" s="157">
        <f t="shared" si="257"/>
        <v>0</v>
      </c>
      <c r="HC59" s="157">
        <f t="shared" si="258"/>
        <v>40</v>
      </c>
      <c r="HD59" s="157">
        <f t="shared" si="259"/>
        <v>-10</v>
      </c>
      <c r="HE59" s="158">
        <f t="shared" si="232"/>
        <v>80</v>
      </c>
      <c r="HF59" s="2"/>
      <c r="HG59" s="16" t="s">
        <v>977</v>
      </c>
      <c r="HH59" s="88"/>
    </row>
    <row r="60" spans="1:216" ht="15.75">
      <c r="A60" s="43" t="s">
        <v>337</v>
      </c>
      <c r="B60" s="16" t="s">
        <v>338</v>
      </c>
      <c r="C60" s="16" t="s">
        <v>69</v>
      </c>
      <c r="D60" s="16" t="s">
        <v>599</v>
      </c>
      <c r="E60" s="16" t="s">
        <v>602</v>
      </c>
      <c r="F60" s="17">
        <f>20+12</f>
        <v>32</v>
      </c>
      <c r="G60" s="17">
        <v>0</v>
      </c>
      <c r="H60" s="17">
        <v>0</v>
      </c>
      <c r="I60" s="18">
        <v>0</v>
      </c>
      <c r="J60" s="17">
        <v>0</v>
      </c>
      <c r="K60" s="19">
        <f t="shared" si="130"/>
        <v>32</v>
      </c>
      <c r="L60" s="19">
        <f t="shared" si="131"/>
        <v>32</v>
      </c>
      <c r="M60" s="23">
        <v>60</v>
      </c>
      <c r="N60" s="20">
        <f t="shared" si="132"/>
        <v>60</v>
      </c>
      <c r="O60" s="20"/>
      <c r="P60" s="75">
        <f t="shared" si="260"/>
        <v>0</v>
      </c>
      <c r="Q60" s="74">
        <f t="shared" si="133"/>
        <v>60</v>
      </c>
      <c r="R60" s="22">
        <f t="shared" si="323"/>
        <v>60</v>
      </c>
      <c r="S60" s="10">
        <v>30</v>
      </c>
      <c r="T60" s="10"/>
      <c r="U60" s="152">
        <f>SUMIF('Rekapitulasi Maret'!$D$9:$D$173,APS!$B60,'Rekapitulasi Maret'!$E$9:$E$173)</f>
        <v>0</v>
      </c>
      <c r="V60" s="152">
        <f>SUMIF('Rekapitulasi Maret'!$D$9:$D$173,APS!$B60,'Rekapitulasi Maret'!$F$9:$F$173)</f>
        <v>0</v>
      </c>
      <c r="W60" s="10"/>
      <c r="X60" s="154">
        <f t="shared" si="279"/>
        <v>0</v>
      </c>
      <c r="Y60" s="154">
        <f t="shared" si="280"/>
        <v>0</v>
      </c>
      <c r="Z60" s="10"/>
      <c r="AA60" s="152">
        <f>SUMIF('Rekapitulasi Maret'!$U$9:$U$173,APS!$B60,'Rekapitulasi Maret'!$V$9:$V$173)</f>
        <v>0</v>
      </c>
      <c r="AB60" s="152">
        <f>SUMIF('Rekapitulasi Maret'!$U$9:$U$173,APS!$B60,'Rekapitulasi Maret'!$W$9:$W$173)</f>
        <v>0</v>
      </c>
      <c r="AC60" s="152"/>
      <c r="AD60" s="154">
        <f t="shared" si="150"/>
        <v>0</v>
      </c>
      <c r="AE60" s="154">
        <f t="shared" si="151"/>
        <v>0</v>
      </c>
      <c r="AF60" s="10"/>
      <c r="AG60" s="152">
        <f>SUMIF('Rekapitulasi Maret'!$AL$9:$AL$173,APS!$B60,'Rekapitulasi Maret'!$AM$9:$AM$173)</f>
        <v>0</v>
      </c>
      <c r="AH60" s="152">
        <f>SUMIF('Rekapitulasi Maret'!$AL$9:$AL$173,APS!$B60,'Rekapitulasi Maret'!$AN$9:$AN$173)</f>
        <v>0</v>
      </c>
      <c r="AI60" s="152">
        <f>SUMIF('Rekapitulasi Maret'!$AL$9:$AL$173,APS!$B60,'Rekapitulasi Maret'!$AQ$9:$AQ$173)</f>
        <v>0</v>
      </c>
      <c r="AJ60" s="154">
        <f t="shared" si="281"/>
        <v>0</v>
      </c>
      <c r="AK60" s="154">
        <f t="shared" si="282"/>
        <v>0</v>
      </c>
      <c r="AL60" s="10"/>
      <c r="AM60" s="152">
        <f>SUMIF('Rekapitulasi Maret'!$BA$9:$BA$173,APS!$B60,'Rekapitulasi Maret'!$BB$9:$BB$173)</f>
        <v>0</v>
      </c>
      <c r="AN60" s="152">
        <f>SUMIF('Rekapitulasi Maret'!$BA$9:$BA$173,APS!$B60,'Rekapitulasi Maret'!$BC$9:$BC$173)</f>
        <v>0</v>
      </c>
      <c r="AO60" s="10"/>
      <c r="AP60" s="154">
        <f t="shared" si="263"/>
        <v>0</v>
      </c>
      <c r="AQ60" s="154">
        <f t="shared" si="264"/>
        <v>0</v>
      </c>
      <c r="AR60" s="10"/>
      <c r="AS60" s="152">
        <f>SUMIF('Rekapitulasi Maret'!$BP$9:$BP$173,APS!$B60,'Rekapitulasi Maret'!$BQ$9:$BQ$173)</f>
        <v>0</v>
      </c>
      <c r="AT60" s="152">
        <f>SUMIF('Rekapitulasi Maret'!$BP$9:$BP$173,APS!$B60,'Rekapitulasi Maret'!$BR$9:$BR$173)</f>
        <v>0</v>
      </c>
      <c r="AU60" s="10"/>
      <c r="AV60" s="154">
        <f t="shared" si="156"/>
        <v>0</v>
      </c>
      <c r="AW60" s="154">
        <f t="shared" si="157"/>
        <v>0</v>
      </c>
      <c r="AX60" s="10"/>
      <c r="AY60" s="152">
        <f>SUMIF('Rekapitulasi Maret'!$CE$9:$CE$173,APS!$B60,'Rekapitulasi Maret'!$CI$9:$CI$173)</f>
        <v>0</v>
      </c>
      <c r="AZ60" s="10"/>
      <c r="BA60" s="152">
        <f>SUMIF('Rekapitulasi Maret'!$CE$9:$CE$173,APS!$B60,'Rekapitulasi Maret'!$CJ$9:$CJ$173)</f>
        <v>0</v>
      </c>
      <c r="BB60" s="154">
        <f t="shared" si="158"/>
        <v>0</v>
      </c>
      <c r="BC60" s="154">
        <f t="shared" si="159"/>
        <v>0</v>
      </c>
      <c r="BD60" s="76">
        <f t="shared" si="265"/>
        <v>0</v>
      </c>
      <c r="BE60" s="76">
        <f t="shared" si="266"/>
        <v>0</v>
      </c>
      <c r="BF60" s="76">
        <f t="shared" si="267"/>
        <v>0</v>
      </c>
      <c r="BG60" s="76">
        <f t="shared" si="268"/>
        <v>0</v>
      </c>
      <c r="BH60" s="76">
        <f t="shared" si="269"/>
        <v>0</v>
      </c>
      <c r="BI60" s="76">
        <f t="shared" si="270"/>
        <v>0</v>
      </c>
      <c r="BJ60" s="154">
        <f t="shared" si="271"/>
        <v>0</v>
      </c>
      <c r="BK60" s="10">
        <v>30</v>
      </c>
      <c r="BL60" s="10">
        <v>60</v>
      </c>
      <c r="BM60" s="152">
        <f>SUMIF('Rekapitulasi Maret'!$D$194:$D$375,APS!$B60,'Rekapitulasi Maret'!$E$194:$E$375)+SUMIF('Rekapitulasi Maret'!$D$194:$D$375,APS!$B60,'Rekapitulasi Maret'!$J$194:$J$375)</f>
        <v>0</v>
      </c>
      <c r="BN60" s="152">
        <f>SUMIF('Rekapitulasi Maret'!$D$194:$D$375,APS!$B60,'Rekapitulasi Maret'!$F$194:$F$375)</f>
        <v>0</v>
      </c>
      <c r="BO60" s="152">
        <f>SUMIF('Rekapitulasi Maret'!$D$194:$D$375,APS!$B60,'Rekapitulasi Maret'!$K$194:$K$375)</f>
        <v>0</v>
      </c>
      <c r="BP60" s="154">
        <f t="shared" si="167"/>
        <v>0</v>
      </c>
      <c r="BQ60" s="154">
        <f t="shared" si="168"/>
        <v>0</v>
      </c>
      <c r="BR60" s="10"/>
      <c r="BS60" s="152">
        <f>SUMIF('Rekapitulasi Maret'!$U$194:$U$375,APS!$B60,'Rekapitulasi Maret'!$V$194:$V$375)+SUMIF('Rekapitulasi Maret'!$U$194:$U$375,APS!$B60,'Rekapitulasi Maret'!$AA$194:$AA$375)</f>
        <v>0</v>
      </c>
      <c r="BT60" s="152">
        <f>SUMIF('Rekapitulasi Maret'!$U$194:$U$375,APS!$B60,'Rekapitulasi Maret'!$W$194:$W$375)</f>
        <v>0</v>
      </c>
      <c r="BU60" s="152">
        <f>SUMIF('Rekapitulasi Maret'!$U$194:$U$375,APS!$B60,'Rekapitulasi Maret'!$AB$194:$AB$375)</f>
        <v>0</v>
      </c>
      <c r="BV60" s="154">
        <f t="shared" si="169"/>
        <v>0</v>
      </c>
      <c r="BW60" s="154">
        <f t="shared" si="170"/>
        <v>0</v>
      </c>
      <c r="BX60" s="10"/>
      <c r="BY60" s="152">
        <f>SUMIF('Rekapitulasi Maret'!$AL$194:$AL$375,APS!$B60,'Rekapitulasi Maret'!$AM$194:$AM$375)+SUMIF('Rekapitulasi Maret'!$AL$194:$AL$375,APS!$B60,'Rekapitulasi Maret'!$AP$194:$AP$375)</f>
        <v>0</v>
      </c>
      <c r="BZ60" s="152">
        <f>SUMIF('Rekapitulasi Maret'!$AL$194:$AL$375,APS!$B60,'Rekapitulasi Maret'!$AN$194:$AN$375)</f>
        <v>0</v>
      </c>
      <c r="CA60" s="152">
        <f>SUMIF('Rekapitulasi Maret'!$AL$194:$AL$375,APS!$B60,'Rekapitulasi Maret'!$AQ$194:$AQ$375)</f>
        <v>0</v>
      </c>
      <c r="CB60" s="154">
        <f t="shared" si="261"/>
        <v>0</v>
      </c>
      <c r="CC60" s="154">
        <f t="shared" si="262"/>
        <v>0</v>
      </c>
      <c r="CD60" s="10"/>
      <c r="CE60" s="152">
        <f>SUMIF('Rekapitulasi Maret'!$BA$194:$BA$375,APS!$B60,'Rekapitulasi Maret'!$BB$194:$BB$375)+SUMIF('Rekapitulasi Maret'!$BA$194:$BA$375,APS!$B60,'Rekapitulasi Maret'!$BE$194:$BE$375)</f>
        <v>0</v>
      </c>
      <c r="CF60" s="152">
        <f>SUMIF('Rekapitulasi Maret'!$BA$194:$BA$375,APS!$B60,'Rekapitulasi Maret'!$BC$194:$BC$375)</f>
        <v>20</v>
      </c>
      <c r="CG60" s="10"/>
      <c r="CH60" s="154">
        <f t="shared" si="173"/>
        <v>0</v>
      </c>
      <c r="CI60" s="154">
        <f t="shared" si="174"/>
        <v>0</v>
      </c>
      <c r="CJ60" s="10"/>
      <c r="CK60" s="152">
        <f>SUMIF('Rekapitulasi Maret'!$BP$194:$BP$375,APS!$B60,'Rekapitulasi Maret'!$BQ$194:$BQ$375)+SUMIF('Rekapitulasi Maret'!$BP$194:$BP$375,APS!$B60,'Rekapitulasi Maret'!$BT$194:$BT$375)</f>
        <v>0</v>
      </c>
      <c r="CL60" s="152">
        <f>SUMIF('Rekapitulasi Maret'!$BP$194:$BP$375,APS!$B60,'Rekapitulasi Maret'!$BR$194:$BR$375)</f>
        <v>0</v>
      </c>
      <c r="CM60" s="152">
        <f>SUMIF('Rekapitulasi Maret'!$BP$194:$BP$375,APS!$B60,'Rekapitulasi Maret'!$BU$194:$BU$375)</f>
        <v>0</v>
      </c>
      <c r="CN60" s="154">
        <f t="shared" si="175"/>
        <v>0</v>
      </c>
      <c r="CO60" s="154">
        <f t="shared" si="176"/>
        <v>0</v>
      </c>
      <c r="CP60" s="76">
        <f t="shared" si="272"/>
        <v>60</v>
      </c>
      <c r="CQ60" s="76">
        <f t="shared" si="273"/>
        <v>0</v>
      </c>
      <c r="CR60" s="76">
        <f t="shared" si="274"/>
        <v>20</v>
      </c>
      <c r="CS60" s="76">
        <f t="shared" si="275"/>
        <v>0</v>
      </c>
      <c r="CT60" s="76">
        <f t="shared" si="276"/>
        <v>20</v>
      </c>
      <c r="CU60" s="76">
        <f t="shared" si="277"/>
        <v>-40</v>
      </c>
      <c r="CV60" s="154">
        <f t="shared" si="278"/>
        <v>33.333333333333329</v>
      </c>
      <c r="CW60" s="10"/>
      <c r="CX60" s="10"/>
      <c r="CY60" s="152">
        <f>SUMIF('Rekapitulasi Maret'!$D$391:$D$568,APS!$B60,'Rekapitulasi Maret'!$E$391:$E$568)+SUMIF('Rekapitulasi Maret'!$D$391:$D$568,APS!$B60,'Rekapitulasi Maret'!$J$391:$J$568)</f>
        <v>16</v>
      </c>
      <c r="CZ60" s="152">
        <f>SUMIF('Rekapitulasi Maret'!$D$391:$D$568,APS!$B60,'Rekapitulasi Maret'!$F$391:$F$568)</f>
        <v>16</v>
      </c>
      <c r="DA60" s="152">
        <f>SUMIF('Rekapitulasi Maret'!$D$391:$D$568,APS!$B60,'Rekapitulasi Maret'!$K$391:$K$568)</f>
        <v>0</v>
      </c>
      <c r="DB60" s="154">
        <f t="shared" si="184"/>
        <v>0</v>
      </c>
      <c r="DC60" s="154">
        <f t="shared" si="185"/>
        <v>100</v>
      </c>
      <c r="DD60" s="10"/>
      <c r="DE60" s="152">
        <f>SUMIF('Rekapitulasi Maret'!$U$391:$U$568,APS!$B60,'Rekapitulasi Maret'!$V$391:$V$568)+SUMIF('Rekapitulasi Maret'!$U$391:$U$568,APS!$B60,'Rekapitulasi Maret'!$AA$391:$AA$568)</f>
        <v>24</v>
      </c>
      <c r="DF60" s="152">
        <f>SUMIF('Rekapitulasi Maret'!$U$391:$U$568,APS!$B60,'Rekapitulasi Maret'!$W$391:$W$568)</f>
        <v>24</v>
      </c>
      <c r="DG60" s="152">
        <f>SUMIF('Rekapitulasi Maret'!$U$391:$U$568,APS!$B60,'Rekapitulasi Maret'!$AB$391:$AB$568)</f>
        <v>0</v>
      </c>
      <c r="DH60" s="154">
        <f t="shared" si="285"/>
        <v>0</v>
      </c>
      <c r="DI60" s="154">
        <f t="shared" si="286"/>
        <v>100</v>
      </c>
      <c r="DJ60" s="10"/>
      <c r="DK60" s="152">
        <f>SUMIF('Rekapitulasi Maret'!$AL$391:$AL$568,APS!$B60,'Rekapitulasi Maret'!$AM$391:$AM$568)+SUMIF('Rekapitulasi Maret'!$AL$391:$AL$568,APS!$B60,'Rekapitulasi Maret'!$AP$391:$AP$568)</f>
        <v>0</v>
      </c>
      <c r="DL60" s="152">
        <f>SUMIF('Rekapitulasi Maret'!$AL$391:$AL$568,APS!$B60,'Rekapitulasi Maret'!$AN$391:$AN$568)</f>
        <v>0</v>
      </c>
      <c r="DM60" s="152">
        <f>SUMIF('Rekapitulasi Maret'!$AL$391:$AL$568,APS!$B60,'Rekapitulasi Maret'!$AQ$391:$AQ$568)</f>
        <v>0</v>
      </c>
      <c r="DN60" s="154">
        <f t="shared" si="188"/>
        <v>0</v>
      </c>
      <c r="DO60" s="154">
        <f t="shared" si="189"/>
        <v>0</v>
      </c>
      <c r="DP60" s="10"/>
      <c r="DQ60" s="152">
        <f>SUMIF('Rekapitulasi Maret'!$BA$391:$BA$568,APS!$B60,'Rekapitulasi Maret'!$BB$391:$BB$568)+SUMIF('Rekapitulasi Maret'!$BA$391:$BA$568,APS!$B60,'Rekapitulasi Maret'!$BE$391:$BE$568)</f>
        <v>0</v>
      </c>
      <c r="DR60" s="152">
        <f>SUMIF('Rekapitulasi Maret'!$BA$391:$BA$568,APS!$B60,'Rekapitulasi Maret'!$BC$391:$BC$568)</f>
        <v>0</v>
      </c>
      <c r="DS60" s="152">
        <f>SUMIF('Rekapitulasi Maret'!$BA$391:$BA$568,APS!$B60,'Rekapitulasi Maret'!$BF$391:$BF$568)</f>
        <v>0</v>
      </c>
      <c r="DT60" s="154">
        <f t="shared" si="295"/>
        <v>0</v>
      </c>
      <c r="DU60" s="154">
        <f t="shared" si="296"/>
        <v>0</v>
      </c>
      <c r="DV60" s="10"/>
      <c r="DW60" s="152">
        <f>SUMIF('Rekapitulasi Maret'!$BP$391:$BP$568,APS!$B60,'Rekapitulasi Maret'!$BQ$391:$BQ$568)+SUMIF('Rekapitulasi Maret'!$BP$391:$BP$568,APS!$B60,'Rekapitulasi Maret'!$BT$391:$BT$568)</f>
        <v>0</v>
      </c>
      <c r="DX60" s="152">
        <f>SUMIF('Rekapitulasi Maret'!$BP$391:$BP$568,APS!$B60,'Rekapitulasi Maret'!$BR$391:$BR$568)</f>
        <v>0</v>
      </c>
      <c r="DY60" s="152">
        <f>SUMIF('Rekapitulasi Maret'!$BP$391:$BP$568,APS!$B60,'Rekapitulasi Maret'!$BU$391:$BU$568)</f>
        <v>0</v>
      </c>
      <c r="DZ60" s="154">
        <f t="shared" si="321"/>
        <v>0</v>
      </c>
      <c r="EA60" s="154">
        <f t="shared" si="322"/>
        <v>0</v>
      </c>
      <c r="EB60" s="10"/>
      <c r="EC60" s="152">
        <f>SUMIF('Rekapitulasi Maret'!$CE$391:$CE$568,APS!$B60,'Rekapitulasi Maret'!$CF$391:$CF$568)+SUMIF('Rekapitulasi Maret'!$CE$391:$CE$568,APS!$B60,'Rekapitulasi Maret'!$CI$391:$CI$568)</f>
        <v>0</v>
      </c>
      <c r="ED60" s="152">
        <f>SUMIF('Rekapitulasi Maret'!$CE$391:$CE$568,APS!$B60,'Rekapitulasi Maret'!$CG$391:$CG$568)</f>
        <v>0</v>
      </c>
      <c r="EE60" s="152">
        <f>SUMIF('Rekapitulasi Maret'!$CE$391:$CE$568,APS!$B60,'Rekapitulasi Maret'!$CJ$391:$CJ$568)</f>
        <v>0</v>
      </c>
      <c r="EF60" s="154">
        <f t="shared" si="194"/>
        <v>0</v>
      </c>
      <c r="EG60" s="154">
        <f t="shared" si="195"/>
        <v>0</v>
      </c>
      <c r="EH60" s="76">
        <f t="shared" si="287"/>
        <v>0</v>
      </c>
      <c r="EI60" s="76">
        <f t="shared" si="288"/>
        <v>40</v>
      </c>
      <c r="EJ60" s="76">
        <f t="shared" si="289"/>
        <v>40</v>
      </c>
      <c r="EK60" s="76">
        <f t="shared" si="290"/>
        <v>0</v>
      </c>
      <c r="EL60" s="76">
        <f t="shared" si="291"/>
        <v>40</v>
      </c>
      <c r="EM60" s="76">
        <f t="shared" si="292"/>
        <v>40</v>
      </c>
      <c r="EN60" s="154">
        <f t="shared" si="293"/>
        <v>0</v>
      </c>
      <c r="EO60" s="10"/>
      <c r="EP60" s="10"/>
      <c r="EQ60" s="152">
        <f>SUMIF('Rekapitulasi Maret'!$D$587:$D$768,APS!$B60,'Rekapitulasi Maret'!$E$587:$E$768)+SUMIF('Rekapitulasi Maret'!$D$587:$D$768,APS!$B60,'Rekapitulasi Maret'!$G$587:$G$768)</f>
        <v>0</v>
      </c>
      <c r="ER60" s="152">
        <f>SUMIF('Rekapitulasi Maret'!$D$587:$D$768,APS!$B60,'Rekapitulasi Maret'!$F$587:$F$768)+SUMIF('Rekapitulasi Maret'!$D$587:$D$768,APS!$B60,'Rekapitulasi Maret'!$H$587:$H$768)</f>
        <v>0</v>
      </c>
      <c r="ES60" s="10"/>
      <c r="ET60" s="154">
        <f t="shared" si="203"/>
        <v>0</v>
      </c>
      <c r="EU60" s="154">
        <f t="shared" si="204"/>
        <v>0</v>
      </c>
      <c r="EV60" s="10"/>
      <c r="EW60" s="152">
        <f>SUMIF('Rekapitulasi Maret'!$U$587:$U$768,APS!$B60,'Rekapitulasi Maret'!$V$587:$V$768)+SUMIF('Rekapitulasi Maret'!$U$587:$U$768,APS!$B60,'Rekapitulasi Maret'!$X$587:$X$768)</f>
        <v>0</v>
      </c>
      <c r="EX60" s="152">
        <f>SUMIF('Rekapitulasi Maret'!$U$587:$U$768,APS!$B60,'Rekapitulasi Maret'!$W$587:$W$768)+SUMIF('Rekapitulasi Maret'!$U$587:$U$768,APS!$B60,'Rekapitulasi Maret'!$Y$587:$Y$768)</f>
        <v>0</v>
      </c>
      <c r="EY60" s="10"/>
      <c r="EZ60" s="154">
        <f t="shared" si="205"/>
        <v>0</v>
      </c>
      <c r="FA60" s="154">
        <f t="shared" si="206"/>
        <v>0</v>
      </c>
      <c r="FB60" s="10"/>
      <c r="FC60" s="152">
        <f>SUMIF('Rekapitulasi Maret'!$AL$587:$AL$768,APS!$B60,'Rekapitulasi Maret'!$AM$587:$AM$768)+SUMIF('Rekapitulasi Maret'!$AL$587:$AL$768,APS!$B60,'Rekapitulasi Maret'!$AP$587:$AP$768)</f>
        <v>0</v>
      </c>
      <c r="FD60" s="152">
        <f>SUMIF('Rekapitulasi Maret'!$AL$587:$AL$768,APS!$B60,'Rekapitulasi Maret'!$AN$587:$AN$768)</f>
        <v>0</v>
      </c>
      <c r="FE60" s="10"/>
      <c r="FF60" s="154">
        <f t="shared" si="207"/>
        <v>0</v>
      </c>
      <c r="FG60" s="154">
        <f t="shared" si="208"/>
        <v>0</v>
      </c>
      <c r="FH60" s="10"/>
      <c r="FI60" s="152">
        <f>SUMIF('Rekapitulasi Maret'!$BA$587:$BA$768,APS!$B60,'Rekapitulasi Maret'!$BB$587:$BB$768)+SUMIF('Rekapitulasi Maret'!$BA$587:$BA$768,APS!$B60,'Rekapitulasi Maret'!$BE$587:$BE$768)</f>
        <v>0</v>
      </c>
      <c r="FJ60" s="152">
        <f>SUMIF('Rekapitulasi Maret'!$BA$587:$BA$768,APS!$B60,'Rekapitulasi Maret'!$BC$587:$BC$768)+SUMIF('Rekapitulasi Maret'!$BA$587:$BA$768,APS!$B60,'Rekapitulasi Maret'!$BF$587:$BF$768)</f>
        <v>0</v>
      </c>
      <c r="FK60" s="10"/>
      <c r="FL60" s="154">
        <f t="shared" si="209"/>
        <v>0</v>
      </c>
      <c r="FM60" s="154">
        <f t="shared" si="210"/>
        <v>0</v>
      </c>
      <c r="FN60" s="10"/>
      <c r="FO60" s="152">
        <f>SUMIF('Rekapitulasi Maret'!$BP$587:$BP$768,APS!$B60,'Rekapitulasi Maret'!$BQ$587:$BQ$768)+SUMIF('Rekapitulasi Maret'!$BP$587:$BP$768,APS!$B60,'Rekapitulasi Maret'!$BT$587:$BT$768)</f>
        <v>0</v>
      </c>
      <c r="FP60" s="152">
        <f>SUMIF('Rekapitulasi Maret'!$BP$587:$BP$768,APS!$B60,'Rekapitulasi Maret'!$BR$587:$BR$768)</f>
        <v>0</v>
      </c>
      <c r="FQ60" s="10"/>
      <c r="FR60" s="154">
        <f t="shared" si="211"/>
        <v>0</v>
      </c>
      <c r="FS60" s="154">
        <f t="shared" si="212"/>
        <v>0</v>
      </c>
      <c r="FT60" s="10"/>
      <c r="FU60" s="152">
        <f>SUMIF('Rekapitulasi Maret'!$CE$587:$CE$768,APS!$B60,'Rekapitulasi Maret'!$CI$587:$CI$768)</f>
        <v>0</v>
      </c>
      <c r="FV60" s="10"/>
      <c r="FW60" s="152">
        <f>SUMIF('Rekapitulasi Maret'!$CE$587:$CE$768,APS!$B60,'Rekapitulasi Maret'!$CJ$587:$CJ$768)</f>
        <v>0</v>
      </c>
      <c r="FX60" s="154">
        <f t="shared" si="140"/>
        <v>0</v>
      </c>
      <c r="FY60" s="154">
        <f t="shared" si="141"/>
        <v>0</v>
      </c>
      <c r="FZ60" s="10"/>
      <c r="GA60" s="152">
        <f>SUMIF('Rekapitulasi Maret'!$D$785:$D$963,APS!$B60,'Rekapitulasi Maret'!$E$785:$E$963)+SUMIF('Rekapitulasi Maret'!$D$785:$D$963,APS!$B60,'Rekapitulasi Maret'!$J$785:$J$963)</f>
        <v>0</v>
      </c>
      <c r="GB60" s="152">
        <f>SUMIF('Rekapitulasi Maret'!$D$785:$D$963,APS!$B60,'Rekapitulasi Maret'!$F$785:$F$963)</f>
        <v>0</v>
      </c>
      <c r="GC60" s="152">
        <f>SUMIF('Rekapitulasi Maret'!$D$785:$D$963,APS!$B60,'Rekapitulasi Maret'!$K$785:$K$963)</f>
        <v>0</v>
      </c>
      <c r="GD60" s="154">
        <f t="shared" si="213"/>
        <v>0</v>
      </c>
      <c r="GE60" s="154">
        <f t="shared" si="214"/>
        <v>0</v>
      </c>
      <c r="GF60" s="10"/>
      <c r="GG60" s="152">
        <f>SUMIF('Rekapitulasi Maret'!$U$785:$U$963,APS!$B60,'Rekapitulasi Maret'!$V$785:$V$963)+SUMIF('Rekapitulasi Maret'!$U$785:$U$963,APS!$B60,'Rekapitulasi Maret'!$AA$785:$AA$963)</f>
        <v>0</v>
      </c>
      <c r="GH60" s="152">
        <f>SUMIF('Rekapitulasi Maret'!$U$785:$U$963,APS!$B60,'Rekapitulasi Maret'!$W$785:$W$963)</f>
        <v>0</v>
      </c>
      <c r="GI60" s="152">
        <f>SUMIF('Rekapitulasi Maret'!$U$785:$U$963,APS!$B60,'Rekapitulasi Maret'!$AB$785:$AB$963)</f>
        <v>0</v>
      </c>
      <c r="GJ60" s="154">
        <f t="shared" si="215"/>
        <v>0</v>
      </c>
      <c r="GK60" s="154">
        <f t="shared" si="216"/>
        <v>0</v>
      </c>
      <c r="GL60" s="10"/>
      <c r="GM60" s="152">
        <f>SUMIF('Rekapitulasi Maret'!$AL$785:$AL$963,APS!$B60,'Rekapitulasi Maret'!$AM$785:$AM$963)+SUMIF('Rekapitulasi Maret'!$AL$785:$AL$963,APS!$B60,'Rekapitulasi Maret'!$AP$785:$AP$963)</f>
        <v>0</v>
      </c>
      <c r="GN60" s="152">
        <f>SUMIF('Rekapitulasi Maret'!$AL$785:$AL$963,APS!$B60,'Rekapitulasi Maret'!$AN$785:$AN$963)</f>
        <v>0</v>
      </c>
      <c r="GO60" s="152">
        <f>SUMIF('Rekapitulasi Maret'!$AL$785:$AL$963,APS!$B60,'Rekapitulasi Maret'!$AQ$785:$AQ$963)</f>
        <v>0</v>
      </c>
      <c r="GP60" s="154">
        <f t="shared" si="217"/>
        <v>0</v>
      </c>
      <c r="GQ60" s="154">
        <f t="shared" si="218"/>
        <v>0</v>
      </c>
      <c r="GR60" s="76">
        <f t="shared" si="219"/>
        <v>0</v>
      </c>
      <c r="GS60" s="76">
        <f t="shared" si="220"/>
        <v>0</v>
      </c>
      <c r="GT60" s="76">
        <f t="shared" si="221"/>
        <v>0</v>
      </c>
      <c r="GU60" s="76">
        <f t="shared" si="222"/>
        <v>0</v>
      </c>
      <c r="GV60" s="157">
        <f t="shared" si="223"/>
        <v>0</v>
      </c>
      <c r="GW60" s="157">
        <f t="shared" si="224"/>
        <v>0</v>
      </c>
      <c r="GX60" s="158">
        <f t="shared" si="225"/>
        <v>0</v>
      </c>
      <c r="GY60" s="157">
        <f t="shared" si="254"/>
        <v>60</v>
      </c>
      <c r="GZ60" s="157">
        <f t="shared" si="255"/>
        <v>40</v>
      </c>
      <c r="HA60" s="157">
        <f t="shared" si="256"/>
        <v>60</v>
      </c>
      <c r="HB60" s="157">
        <f t="shared" si="257"/>
        <v>0</v>
      </c>
      <c r="HC60" s="157">
        <f t="shared" si="258"/>
        <v>60</v>
      </c>
      <c r="HD60" s="157">
        <f t="shared" si="259"/>
        <v>0</v>
      </c>
      <c r="HE60" s="158">
        <f t="shared" si="232"/>
        <v>100</v>
      </c>
      <c r="HF60" s="21"/>
      <c r="HG60" s="16" t="s">
        <v>977</v>
      </c>
      <c r="HH60" s="88"/>
    </row>
    <row r="61" spans="1:216" ht="15.75">
      <c r="A61" s="16" t="s">
        <v>73</v>
      </c>
      <c r="B61" s="16" t="s">
        <v>74</v>
      </c>
      <c r="C61" s="16" t="s">
        <v>69</v>
      </c>
      <c r="D61" s="16" t="s">
        <v>599</v>
      </c>
      <c r="E61" s="16" t="s">
        <v>611</v>
      </c>
      <c r="F61" s="17">
        <v>40</v>
      </c>
      <c r="G61" s="17">
        <v>0</v>
      </c>
      <c r="H61" s="17">
        <v>0</v>
      </c>
      <c r="I61" s="18">
        <v>0</v>
      </c>
      <c r="J61" s="17">
        <v>0</v>
      </c>
      <c r="K61" s="19">
        <f t="shared" si="130"/>
        <v>40</v>
      </c>
      <c r="L61" s="19">
        <f t="shared" si="131"/>
        <v>40</v>
      </c>
      <c r="M61" s="23">
        <v>20</v>
      </c>
      <c r="N61" s="20">
        <f t="shared" si="132"/>
        <v>80</v>
      </c>
      <c r="O61" s="20">
        <v>60</v>
      </c>
      <c r="P61" s="75">
        <f t="shared" si="260"/>
        <v>0</v>
      </c>
      <c r="Q61" s="74">
        <f t="shared" si="133"/>
        <v>80</v>
      </c>
      <c r="R61" s="22">
        <f t="shared" si="323"/>
        <v>80</v>
      </c>
      <c r="S61" s="10">
        <v>20</v>
      </c>
      <c r="T61" s="10"/>
      <c r="U61" s="152">
        <f>SUMIF('Rekapitulasi Maret'!$D$9:$D$173,APS!$B61,'Rekapitulasi Maret'!$E$9:$E$173)</f>
        <v>0</v>
      </c>
      <c r="V61" s="152">
        <f>SUMIF('Rekapitulasi Maret'!$D$9:$D$173,APS!$B61,'Rekapitulasi Maret'!$F$9:$F$173)</f>
        <v>0</v>
      </c>
      <c r="W61" s="10"/>
      <c r="X61" s="154">
        <f t="shared" si="279"/>
        <v>0</v>
      </c>
      <c r="Y61" s="154">
        <f t="shared" si="280"/>
        <v>0</v>
      </c>
      <c r="Z61" s="10"/>
      <c r="AA61" s="152">
        <f>SUMIF('Rekapitulasi Maret'!$U$9:$U$173,APS!$B61,'Rekapitulasi Maret'!$V$9:$V$173)</f>
        <v>0</v>
      </c>
      <c r="AB61" s="152">
        <f>SUMIF('Rekapitulasi Maret'!$U$9:$U$173,APS!$B61,'Rekapitulasi Maret'!$W$9:$W$173)</f>
        <v>0</v>
      </c>
      <c r="AC61" s="152"/>
      <c r="AD61" s="154">
        <f t="shared" si="150"/>
        <v>0</v>
      </c>
      <c r="AE61" s="154">
        <f t="shared" si="151"/>
        <v>0</v>
      </c>
      <c r="AF61" s="10"/>
      <c r="AG61" s="152">
        <f>SUMIF('Rekapitulasi Maret'!$AL$9:$AL$173,APS!$B61,'Rekapitulasi Maret'!$AM$9:$AM$173)</f>
        <v>0</v>
      </c>
      <c r="AH61" s="152">
        <f>SUMIF('Rekapitulasi Maret'!$AL$9:$AL$173,APS!$B61,'Rekapitulasi Maret'!$AN$9:$AN$173)</f>
        <v>0</v>
      </c>
      <c r="AI61" s="152">
        <f>SUMIF('Rekapitulasi Maret'!$AL$9:$AL$173,APS!$B61,'Rekapitulasi Maret'!$AQ$9:$AQ$173)</f>
        <v>0</v>
      </c>
      <c r="AJ61" s="154">
        <f t="shared" si="281"/>
        <v>0</v>
      </c>
      <c r="AK61" s="154">
        <f t="shared" si="282"/>
        <v>0</v>
      </c>
      <c r="AL61" s="10"/>
      <c r="AM61" s="152">
        <f>SUMIF('Rekapitulasi Maret'!$BA$9:$BA$173,APS!$B61,'Rekapitulasi Maret'!$BB$9:$BB$173)</f>
        <v>0</v>
      </c>
      <c r="AN61" s="152">
        <f>SUMIF('Rekapitulasi Maret'!$BA$9:$BA$173,APS!$B61,'Rekapitulasi Maret'!$BC$9:$BC$173)</f>
        <v>0</v>
      </c>
      <c r="AO61" s="10"/>
      <c r="AP61" s="154">
        <f t="shared" si="263"/>
        <v>0</v>
      </c>
      <c r="AQ61" s="154">
        <f t="shared" si="264"/>
        <v>0</v>
      </c>
      <c r="AR61" s="10"/>
      <c r="AS61" s="152">
        <f>SUMIF('Rekapitulasi Maret'!$BP$9:$BP$173,APS!$B61,'Rekapitulasi Maret'!$BQ$9:$BQ$173)</f>
        <v>0</v>
      </c>
      <c r="AT61" s="152">
        <f>SUMIF('Rekapitulasi Maret'!$BP$9:$BP$173,APS!$B61,'Rekapitulasi Maret'!$BR$9:$BR$173)</f>
        <v>0</v>
      </c>
      <c r="AU61" s="10"/>
      <c r="AV61" s="154">
        <f t="shared" si="156"/>
        <v>0</v>
      </c>
      <c r="AW61" s="154">
        <f t="shared" si="157"/>
        <v>0</v>
      </c>
      <c r="AX61" s="10"/>
      <c r="AY61" s="152">
        <f>SUMIF('Rekapitulasi Maret'!$CE$9:$CE$173,APS!$B61,'Rekapitulasi Maret'!$CI$9:$CI$173)</f>
        <v>0</v>
      </c>
      <c r="AZ61" s="10"/>
      <c r="BA61" s="152">
        <f>SUMIF('Rekapitulasi Maret'!$CE$9:$CE$173,APS!$B61,'Rekapitulasi Maret'!$CJ$9:$CJ$173)</f>
        <v>0</v>
      </c>
      <c r="BB61" s="154">
        <f t="shared" si="158"/>
        <v>0</v>
      </c>
      <c r="BC61" s="154">
        <f t="shared" si="159"/>
        <v>0</v>
      </c>
      <c r="BD61" s="76">
        <f t="shared" si="265"/>
        <v>0</v>
      </c>
      <c r="BE61" s="76">
        <f t="shared" si="266"/>
        <v>0</v>
      </c>
      <c r="BF61" s="76">
        <f t="shared" si="267"/>
        <v>0</v>
      </c>
      <c r="BG61" s="76">
        <f t="shared" si="268"/>
        <v>0</v>
      </c>
      <c r="BH61" s="76">
        <f t="shared" si="269"/>
        <v>0</v>
      </c>
      <c r="BI61" s="76">
        <f t="shared" si="270"/>
        <v>0</v>
      </c>
      <c r="BJ61" s="154">
        <f t="shared" si="271"/>
        <v>0</v>
      </c>
      <c r="BK61" s="10"/>
      <c r="BL61" s="10"/>
      <c r="BM61" s="152">
        <f>SUMIF('Rekapitulasi Maret'!$D$194:$D$375,APS!$B61,'Rekapitulasi Maret'!$E$194:$E$375)+SUMIF('Rekapitulasi Maret'!$D$194:$D$375,APS!$B61,'Rekapitulasi Maret'!$J$194:$J$375)</f>
        <v>0</v>
      </c>
      <c r="BN61" s="152">
        <f>SUMIF('Rekapitulasi Maret'!$D$194:$D$375,APS!$B61,'Rekapitulasi Maret'!$F$194:$F$375)</f>
        <v>0</v>
      </c>
      <c r="BO61" s="152">
        <f>SUMIF('Rekapitulasi Maret'!$D$194:$D$375,APS!$B61,'Rekapitulasi Maret'!$K$194:$K$375)</f>
        <v>0</v>
      </c>
      <c r="BP61" s="154">
        <f t="shared" si="167"/>
        <v>0</v>
      </c>
      <c r="BQ61" s="154">
        <f t="shared" si="168"/>
        <v>0</v>
      </c>
      <c r="BR61" s="10">
        <v>20</v>
      </c>
      <c r="BS61" s="152">
        <f>SUMIF('Rekapitulasi Maret'!$U$194:$U$375,APS!$B61,'Rekapitulasi Maret'!$V$194:$V$375)+SUMIF('Rekapitulasi Maret'!$U$194:$U$375,APS!$B61,'Rekapitulasi Maret'!$AA$194:$AA$375)</f>
        <v>0</v>
      </c>
      <c r="BT61" s="152">
        <f>SUMIF('Rekapitulasi Maret'!$U$194:$U$375,APS!$B61,'Rekapitulasi Maret'!$W$194:$W$375)</f>
        <v>0</v>
      </c>
      <c r="BU61" s="152">
        <f>SUMIF('Rekapitulasi Maret'!$U$194:$U$375,APS!$B61,'Rekapitulasi Maret'!$AB$194:$AB$375)</f>
        <v>0</v>
      </c>
      <c r="BV61" s="154">
        <f t="shared" si="169"/>
        <v>0</v>
      </c>
      <c r="BW61" s="154">
        <f t="shared" si="170"/>
        <v>0</v>
      </c>
      <c r="BX61" s="10"/>
      <c r="BY61" s="152">
        <f>SUMIF('Rekapitulasi Maret'!$AL$194:$AL$375,APS!$B61,'Rekapitulasi Maret'!$AM$194:$AM$375)+SUMIF('Rekapitulasi Maret'!$AL$194:$AL$375,APS!$B61,'Rekapitulasi Maret'!$AP$194:$AP$375)</f>
        <v>0</v>
      </c>
      <c r="BZ61" s="152">
        <f>SUMIF('Rekapitulasi Maret'!$AL$194:$AL$375,APS!$B61,'Rekapitulasi Maret'!$AN$194:$AN$375)</f>
        <v>0</v>
      </c>
      <c r="CA61" s="152">
        <f>SUMIF('Rekapitulasi Maret'!$AL$194:$AL$375,APS!$B61,'Rekapitulasi Maret'!$AQ$194:$AQ$375)</f>
        <v>0</v>
      </c>
      <c r="CB61" s="154">
        <f t="shared" si="261"/>
        <v>0</v>
      </c>
      <c r="CC61" s="154">
        <f t="shared" si="262"/>
        <v>0</v>
      </c>
      <c r="CD61" s="10"/>
      <c r="CE61" s="152">
        <f>SUMIF('Rekapitulasi Maret'!$BA$194:$BA$375,APS!$B61,'Rekapitulasi Maret'!$BB$194:$BB$375)+SUMIF('Rekapitulasi Maret'!$BA$194:$BA$375,APS!$B61,'Rekapitulasi Maret'!$BE$194:$BE$375)</f>
        <v>0</v>
      </c>
      <c r="CF61" s="152">
        <f>SUMIF('Rekapitulasi Maret'!$BA$194:$BA$375,APS!$B61,'Rekapitulasi Maret'!$BC$194:$BC$375)</f>
        <v>0</v>
      </c>
      <c r="CG61" s="10"/>
      <c r="CH61" s="154">
        <f t="shared" si="173"/>
        <v>0</v>
      </c>
      <c r="CI61" s="154">
        <f t="shared" si="174"/>
        <v>0</v>
      </c>
      <c r="CJ61" s="10"/>
      <c r="CK61" s="152">
        <f>SUMIF('Rekapitulasi Maret'!$BP$194:$BP$375,APS!$B61,'Rekapitulasi Maret'!$BQ$194:$BQ$375)+SUMIF('Rekapitulasi Maret'!$BP$194:$BP$375,APS!$B61,'Rekapitulasi Maret'!$BT$194:$BT$375)</f>
        <v>0</v>
      </c>
      <c r="CL61" s="152">
        <f>SUMIF('Rekapitulasi Maret'!$BP$194:$BP$375,APS!$B61,'Rekapitulasi Maret'!$BR$194:$BR$375)</f>
        <v>0</v>
      </c>
      <c r="CM61" s="152">
        <f>SUMIF('Rekapitulasi Maret'!$BP$194:$BP$375,APS!$B61,'Rekapitulasi Maret'!$BU$194:$BU$375)</f>
        <v>0</v>
      </c>
      <c r="CN61" s="154">
        <f t="shared" si="175"/>
        <v>0</v>
      </c>
      <c r="CO61" s="154">
        <f t="shared" si="176"/>
        <v>0</v>
      </c>
      <c r="CP61" s="76">
        <f t="shared" si="272"/>
        <v>20</v>
      </c>
      <c r="CQ61" s="76">
        <f t="shared" si="273"/>
        <v>0</v>
      </c>
      <c r="CR61" s="76">
        <f t="shared" si="274"/>
        <v>0</v>
      </c>
      <c r="CS61" s="76">
        <f t="shared" si="275"/>
        <v>0</v>
      </c>
      <c r="CT61" s="76">
        <f t="shared" si="276"/>
        <v>0</v>
      </c>
      <c r="CU61" s="76">
        <f t="shared" si="277"/>
        <v>-20</v>
      </c>
      <c r="CV61" s="154">
        <f t="shared" si="278"/>
        <v>0</v>
      </c>
      <c r="CW61" s="10"/>
      <c r="CX61" s="10"/>
      <c r="CY61" s="152">
        <f>SUMIF('Rekapitulasi Maret'!$D$391:$D$568,APS!$B61,'Rekapitulasi Maret'!$E$391:$E$568)+SUMIF('Rekapitulasi Maret'!$D$391:$D$568,APS!$B61,'Rekapitulasi Maret'!$J$391:$J$568)</f>
        <v>0</v>
      </c>
      <c r="CZ61" s="152">
        <f>SUMIF('Rekapitulasi Maret'!$D$391:$D$568,APS!$B61,'Rekapitulasi Maret'!$F$391:$F$568)</f>
        <v>0</v>
      </c>
      <c r="DA61" s="152">
        <f>SUMIF('Rekapitulasi Maret'!$D$391:$D$568,APS!$B61,'Rekapitulasi Maret'!$K$391:$K$568)</f>
        <v>0</v>
      </c>
      <c r="DB61" s="154">
        <f t="shared" si="184"/>
        <v>0</v>
      </c>
      <c r="DC61" s="154">
        <f t="shared" si="185"/>
        <v>0</v>
      </c>
      <c r="DD61" s="10"/>
      <c r="DE61" s="152">
        <f>SUMIF('Rekapitulasi Maret'!$U$391:$U$568,APS!$B61,'Rekapitulasi Maret'!$V$391:$V$568)+SUMIF('Rekapitulasi Maret'!$U$391:$U$568,APS!$B61,'Rekapitulasi Maret'!$AA$391:$AA$568)</f>
        <v>80</v>
      </c>
      <c r="DF61" s="152">
        <f>SUMIF('Rekapitulasi Maret'!$U$391:$U$568,APS!$B61,'Rekapitulasi Maret'!$W$391:$W$568)</f>
        <v>0</v>
      </c>
      <c r="DG61" s="152">
        <f>SUMIF('Rekapitulasi Maret'!$U$391:$U$568,APS!$B61,'Rekapitulasi Maret'!$AB$391:$AB$568)</f>
        <v>0</v>
      </c>
      <c r="DH61" s="154">
        <f t="shared" si="285"/>
        <v>0</v>
      </c>
      <c r="DI61" s="154">
        <f t="shared" si="286"/>
        <v>0</v>
      </c>
      <c r="DJ61" s="10"/>
      <c r="DK61" s="152">
        <f>SUMIF('Rekapitulasi Maret'!$AL$391:$AL$568,APS!$B61,'Rekapitulasi Maret'!$AM$391:$AM$568)+SUMIF('Rekapitulasi Maret'!$AL$391:$AL$568,APS!$B61,'Rekapitulasi Maret'!$AP$391:$AP$568)</f>
        <v>0</v>
      </c>
      <c r="DL61" s="152">
        <f>SUMIF('Rekapitulasi Maret'!$AL$391:$AL$568,APS!$B61,'Rekapitulasi Maret'!$AN$391:$AN$568)</f>
        <v>0</v>
      </c>
      <c r="DM61" s="152">
        <f>SUMIF('Rekapitulasi Maret'!$AL$391:$AL$568,APS!$B61,'Rekapitulasi Maret'!$AQ$391:$AQ$568)</f>
        <v>0</v>
      </c>
      <c r="DN61" s="154">
        <f t="shared" si="188"/>
        <v>0</v>
      </c>
      <c r="DO61" s="154">
        <f t="shared" si="189"/>
        <v>0</v>
      </c>
      <c r="DP61" s="10"/>
      <c r="DQ61" s="152">
        <f>SUMIF('Rekapitulasi Maret'!$BA$391:$BA$568,APS!$B61,'Rekapitulasi Maret'!$BB$391:$BB$568)+SUMIF('Rekapitulasi Maret'!$BA$391:$BA$568,APS!$B61,'Rekapitulasi Maret'!$BE$391:$BE$568)</f>
        <v>0</v>
      </c>
      <c r="DR61" s="152">
        <f>SUMIF('Rekapitulasi Maret'!$BA$391:$BA$568,APS!$B61,'Rekapitulasi Maret'!$BC$391:$BC$568)</f>
        <v>0</v>
      </c>
      <c r="DS61" s="152">
        <f>SUMIF('Rekapitulasi Maret'!$BA$391:$BA$568,APS!$B61,'Rekapitulasi Maret'!$BF$391:$BF$568)</f>
        <v>0</v>
      </c>
      <c r="DT61" s="154">
        <f t="shared" si="295"/>
        <v>0</v>
      </c>
      <c r="DU61" s="154">
        <f t="shared" si="296"/>
        <v>0</v>
      </c>
      <c r="DV61" s="10"/>
      <c r="DW61" s="152">
        <f>SUMIF('Rekapitulasi Maret'!$BP$391:$BP$568,APS!$B61,'Rekapitulasi Maret'!$BQ$391:$BQ$568)+SUMIF('Rekapitulasi Maret'!$BP$391:$BP$568,APS!$B61,'Rekapitulasi Maret'!$BT$391:$BT$568)</f>
        <v>0</v>
      </c>
      <c r="DX61" s="152">
        <f>SUMIF('Rekapitulasi Maret'!$BP$391:$BP$568,APS!$B61,'Rekapitulasi Maret'!$BR$391:$BR$568)</f>
        <v>0</v>
      </c>
      <c r="DY61" s="152">
        <f>SUMIF('Rekapitulasi Maret'!$BP$391:$BP$568,APS!$B61,'Rekapitulasi Maret'!$BU$391:$BU$568)</f>
        <v>0</v>
      </c>
      <c r="DZ61" s="154">
        <f t="shared" si="321"/>
        <v>0</v>
      </c>
      <c r="EA61" s="154">
        <f t="shared" si="322"/>
        <v>0</v>
      </c>
      <c r="EB61" s="10"/>
      <c r="EC61" s="152">
        <f>SUMIF('Rekapitulasi Maret'!$CE$391:$CE$568,APS!$B61,'Rekapitulasi Maret'!$CF$391:$CF$568)+SUMIF('Rekapitulasi Maret'!$CE$391:$CE$568,APS!$B61,'Rekapitulasi Maret'!$CI$391:$CI$568)</f>
        <v>0</v>
      </c>
      <c r="ED61" s="152">
        <f>SUMIF('Rekapitulasi Maret'!$CE$391:$CE$568,APS!$B61,'Rekapitulasi Maret'!$CG$391:$CG$568)</f>
        <v>0</v>
      </c>
      <c r="EE61" s="152">
        <f>SUMIF('Rekapitulasi Maret'!$CE$391:$CE$568,APS!$B61,'Rekapitulasi Maret'!$CJ$391:$CJ$568)</f>
        <v>0</v>
      </c>
      <c r="EF61" s="154">
        <f t="shared" si="194"/>
        <v>0</v>
      </c>
      <c r="EG61" s="154">
        <f t="shared" si="195"/>
        <v>0</v>
      </c>
      <c r="EH61" s="76">
        <f t="shared" si="287"/>
        <v>0</v>
      </c>
      <c r="EI61" s="76">
        <f t="shared" si="288"/>
        <v>80</v>
      </c>
      <c r="EJ61" s="76">
        <f t="shared" si="289"/>
        <v>0</v>
      </c>
      <c r="EK61" s="76">
        <f t="shared" si="290"/>
        <v>0</v>
      </c>
      <c r="EL61" s="76">
        <f t="shared" si="291"/>
        <v>0</v>
      </c>
      <c r="EM61" s="76">
        <f t="shared" si="292"/>
        <v>0</v>
      </c>
      <c r="EN61" s="154">
        <f t="shared" si="293"/>
        <v>0</v>
      </c>
      <c r="EO61" s="10">
        <v>60</v>
      </c>
      <c r="EP61" s="10">
        <v>60</v>
      </c>
      <c r="EQ61" s="152">
        <f>SUMIF('Rekapitulasi Maret'!$D$587:$D$768,APS!$B61,'Rekapitulasi Maret'!$E$587:$E$768)+SUMIF('Rekapitulasi Maret'!$D$587:$D$768,APS!$B61,'Rekapitulasi Maret'!$G$587:$G$768)</f>
        <v>20</v>
      </c>
      <c r="ER61" s="152">
        <f>SUMIF('Rekapitulasi Maret'!$D$587:$D$768,APS!$B61,'Rekapitulasi Maret'!$F$587:$F$768)+SUMIF('Rekapitulasi Maret'!$D$587:$D$768,APS!$B61,'Rekapitulasi Maret'!$H$587:$H$768)</f>
        <v>20</v>
      </c>
      <c r="ES61" s="10"/>
      <c r="ET61" s="154">
        <f t="shared" si="203"/>
        <v>33.333333333333329</v>
      </c>
      <c r="EU61" s="154">
        <f t="shared" si="204"/>
        <v>100</v>
      </c>
      <c r="EV61" s="10"/>
      <c r="EW61" s="152">
        <f>SUMIF('Rekapitulasi Maret'!$U$587:$U$768,APS!$B61,'Rekapitulasi Maret'!$V$587:$V$768)+SUMIF('Rekapitulasi Maret'!$U$587:$U$768,APS!$B61,'Rekapitulasi Maret'!$X$587:$X$768)</f>
        <v>0</v>
      </c>
      <c r="EX61" s="152">
        <f>SUMIF('Rekapitulasi Maret'!$U$587:$U$768,APS!$B61,'Rekapitulasi Maret'!$W$587:$W$768)+SUMIF('Rekapitulasi Maret'!$U$587:$U$768,APS!$B61,'Rekapitulasi Maret'!$Y$587:$Y$768)</f>
        <v>0</v>
      </c>
      <c r="EY61" s="10"/>
      <c r="EZ61" s="154">
        <f t="shared" si="205"/>
        <v>0</v>
      </c>
      <c r="FA61" s="154">
        <f t="shared" si="206"/>
        <v>0</v>
      </c>
      <c r="FB61" s="10"/>
      <c r="FC61" s="152">
        <f>SUMIF('Rekapitulasi Maret'!$AL$587:$AL$768,APS!$B61,'Rekapitulasi Maret'!$AM$587:$AM$768)+SUMIF('Rekapitulasi Maret'!$AL$587:$AL$768,APS!$B61,'Rekapitulasi Maret'!$AP$587:$AP$768)</f>
        <v>0</v>
      </c>
      <c r="FD61" s="152">
        <f>SUMIF('Rekapitulasi Maret'!$AL$587:$AL$768,APS!$B61,'Rekapitulasi Maret'!$AN$587:$AN$768)</f>
        <v>0</v>
      </c>
      <c r="FE61" s="10"/>
      <c r="FF61" s="154">
        <f t="shared" si="207"/>
        <v>0</v>
      </c>
      <c r="FG61" s="154">
        <f t="shared" si="208"/>
        <v>0</v>
      </c>
      <c r="FH61" s="10"/>
      <c r="FI61" s="152">
        <f>SUMIF('Rekapitulasi Maret'!$BA$587:$BA$768,APS!$B61,'Rekapitulasi Maret'!$BB$587:$BB$768)+SUMIF('Rekapitulasi Maret'!$BA$587:$BA$768,APS!$B61,'Rekapitulasi Maret'!$BE$587:$BE$768)</f>
        <v>0</v>
      </c>
      <c r="FJ61" s="152">
        <f>SUMIF('Rekapitulasi Maret'!$BA$587:$BA$768,APS!$B61,'Rekapitulasi Maret'!$BC$587:$BC$768)+SUMIF('Rekapitulasi Maret'!$BA$587:$BA$768,APS!$B61,'Rekapitulasi Maret'!$BF$587:$BF$768)</f>
        <v>59</v>
      </c>
      <c r="FK61" s="10"/>
      <c r="FL61" s="154">
        <f t="shared" si="209"/>
        <v>0</v>
      </c>
      <c r="FM61" s="154">
        <f t="shared" si="210"/>
        <v>0</v>
      </c>
      <c r="FN61" s="10"/>
      <c r="FO61" s="152">
        <f>SUMIF('Rekapitulasi Maret'!$BP$587:$BP$768,APS!$B61,'Rekapitulasi Maret'!$BQ$587:$BQ$768)+SUMIF('Rekapitulasi Maret'!$BP$587:$BP$768,APS!$B61,'Rekapitulasi Maret'!$BT$587:$BT$768)</f>
        <v>0</v>
      </c>
      <c r="FP61" s="152">
        <f>SUMIF('Rekapitulasi Maret'!$BP$587:$BP$768,APS!$B61,'Rekapitulasi Maret'!$BR$587:$BR$768)</f>
        <v>0</v>
      </c>
      <c r="FQ61" s="10"/>
      <c r="FR61" s="154">
        <f t="shared" si="211"/>
        <v>0</v>
      </c>
      <c r="FS61" s="154">
        <f t="shared" si="212"/>
        <v>0</v>
      </c>
      <c r="FT61" s="10"/>
      <c r="FU61" s="152">
        <f>SUMIF('Rekapitulasi Maret'!$CE$587:$CE$768,APS!$B61,'Rekapitulasi Maret'!$CI$587:$CI$768)</f>
        <v>0</v>
      </c>
      <c r="FV61" s="10"/>
      <c r="FW61" s="152">
        <f>SUMIF('Rekapitulasi Maret'!$CE$587:$CE$768,APS!$B61,'Rekapitulasi Maret'!$CJ$587:$CJ$768)</f>
        <v>0</v>
      </c>
      <c r="FX61" s="154">
        <f t="shared" si="140"/>
        <v>0</v>
      </c>
      <c r="FY61" s="154">
        <f t="shared" si="141"/>
        <v>0</v>
      </c>
      <c r="FZ61" s="10"/>
      <c r="GA61" s="152">
        <f>SUMIF('Rekapitulasi Maret'!$D$785:$D$963,APS!$B61,'Rekapitulasi Maret'!$E$785:$E$963)+SUMIF('Rekapitulasi Maret'!$D$785:$D$963,APS!$B61,'Rekapitulasi Maret'!$J$785:$J$963)</f>
        <v>0</v>
      </c>
      <c r="GB61" s="152">
        <f>SUMIF('Rekapitulasi Maret'!$D$785:$D$963,APS!$B61,'Rekapitulasi Maret'!$F$785:$F$963)</f>
        <v>0</v>
      </c>
      <c r="GC61" s="152">
        <f>SUMIF('Rekapitulasi Maret'!$D$785:$D$963,APS!$B61,'Rekapitulasi Maret'!$K$785:$K$963)</f>
        <v>0</v>
      </c>
      <c r="GD61" s="154">
        <f t="shared" si="213"/>
        <v>0</v>
      </c>
      <c r="GE61" s="154">
        <f t="shared" si="214"/>
        <v>0</v>
      </c>
      <c r="GF61" s="10"/>
      <c r="GG61" s="152">
        <f>SUMIF('Rekapitulasi Maret'!$U$785:$U$963,APS!$B61,'Rekapitulasi Maret'!$V$785:$V$963)+SUMIF('Rekapitulasi Maret'!$U$785:$U$963,APS!$B61,'Rekapitulasi Maret'!$AA$785:$AA$963)</f>
        <v>1</v>
      </c>
      <c r="GH61" s="152">
        <f>SUMIF('Rekapitulasi Maret'!$U$785:$U$963,APS!$B61,'Rekapitulasi Maret'!$W$785:$W$963)</f>
        <v>0</v>
      </c>
      <c r="GI61" s="152">
        <f>SUMIF('Rekapitulasi Maret'!$U$785:$U$963,APS!$B61,'Rekapitulasi Maret'!$AB$785:$AB$963)</f>
        <v>0</v>
      </c>
      <c r="GJ61" s="154">
        <f t="shared" si="215"/>
        <v>0</v>
      </c>
      <c r="GK61" s="154">
        <f t="shared" si="216"/>
        <v>0</v>
      </c>
      <c r="GL61" s="10"/>
      <c r="GM61" s="152">
        <f>SUMIF('Rekapitulasi Maret'!$AL$785:$AL$963,APS!$B61,'Rekapitulasi Maret'!$AM$785:$AM$963)+SUMIF('Rekapitulasi Maret'!$AL$785:$AL$963,APS!$B61,'Rekapitulasi Maret'!$AP$785:$AP$963)</f>
        <v>0</v>
      </c>
      <c r="GN61" s="152">
        <f>SUMIF('Rekapitulasi Maret'!$AL$785:$AL$963,APS!$B61,'Rekapitulasi Maret'!$AN$785:$AN$963)</f>
        <v>0</v>
      </c>
      <c r="GO61" s="152">
        <f>SUMIF('Rekapitulasi Maret'!$AL$785:$AL$963,APS!$B61,'Rekapitulasi Maret'!$AQ$785:$AQ$963)</f>
        <v>0</v>
      </c>
      <c r="GP61" s="154">
        <f t="shared" si="217"/>
        <v>0</v>
      </c>
      <c r="GQ61" s="154">
        <f t="shared" si="218"/>
        <v>0</v>
      </c>
      <c r="GR61" s="76">
        <f t="shared" si="219"/>
        <v>60</v>
      </c>
      <c r="GS61" s="76">
        <f t="shared" si="220"/>
        <v>21</v>
      </c>
      <c r="GT61" s="76">
        <f t="shared" si="221"/>
        <v>79</v>
      </c>
      <c r="GU61" s="76">
        <f t="shared" si="222"/>
        <v>0</v>
      </c>
      <c r="GV61" s="157">
        <f t="shared" si="223"/>
        <v>79</v>
      </c>
      <c r="GW61" s="157">
        <f t="shared" si="224"/>
        <v>19</v>
      </c>
      <c r="GX61" s="158">
        <f t="shared" si="225"/>
        <v>131.66666666666666</v>
      </c>
      <c r="GY61" s="157">
        <f t="shared" si="254"/>
        <v>80</v>
      </c>
      <c r="GZ61" s="157">
        <f t="shared" si="255"/>
        <v>101</v>
      </c>
      <c r="HA61" s="157">
        <f t="shared" si="256"/>
        <v>79</v>
      </c>
      <c r="HB61" s="157">
        <f t="shared" si="257"/>
        <v>0</v>
      </c>
      <c r="HC61" s="157">
        <f t="shared" si="258"/>
        <v>79</v>
      </c>
      <c r="HD61" s="157">
        <f t="shared" si="259"/>
        <v>-1</v>
      </c>
      <c r="HE61" s="158">
        <f t="shared" si="232"/>
        <v>98.75</v>
      </c>
      <c r="HF61" s="2"/>
      <c r="HG61" s="16" t="s">
        <v>977</v>
      </c>
      <c r="HH61" s="88"/>
    </row>
    <row r="62" spans="1:216" ht="15.75">
      <c r="A62" s="38" t="s">
        <v>522</v>
      </c>
      <c r="B62" s="38" t="s">
        <v>445</v>
      </c>
      <c r="C62" s="16" t="s">
        <v>69</v>
      </c>
      <c r="D62" s="16" t="s">
        <v>599</v>
      </c>
      <c r="E62" s="16" t="s">
        <v>611</v>
      </c>
      <c r="F62" s="38">
        <v>20</v>
      </c>
      <c r="G62" s="38"/>
      <c r="H62" s="38"/>
      <c r="I62" s="18">
        <v>0</v>
      </c>
      <c r="J62" s="38">
        <v>0</v>
      </c>
      <c r="K62" s="38"/>
      <c r="L62" s="38"/>
      <c r="M62" s="40">
        <v>20</v>
      </c>
      <c r="N62" s="20">
        <f t="shared" si="132"/>
        <v>20</v>
      </c>
      <c r="O62" s="20"/>
      <c r="P62" s="75">
        <f t="shared" si="260"/>
        <v>0</v>
      </c>
      <c r="Q62" s="74">
        <f t="shared" si="133"/>
        <v>20</v>
      </c>
      <c r="R62" s="22">
        <f t="shared" si="323"/>
        <v>20</v>
      </c>
      <c r="S62" s="10"/>
      <c r="T62" s="10"/>
      <c r="U62" s="152">
        <f>SUMIF('Rekapitulasi Maret'!$D$9:$D$173,APS!$B62,'Rekapitulasi Maret'!$E$9:$E$173)</f>
        <v>0</v>
      </c>
      <c r="V62" s="152">
        <f>SUMIF('Rekapitulasi Maret'!$D$9:$D$173,APS!$B62,'Rekapitulasi Maret'!$F$9:$F$173)</f>
        <v>0</v>
      </c>
      <c r="W62" s="10"/>
      <c r="X62" s="154">
        <f t="shared" si="279"/>
        <v>0</v>
      </c>
      <c r="Y62" s="154">
        <f t="shared" si="280"/>
        <v>0</v>
      </c>
      <c r="Z62" s="10"/>
      <c r="AA62" s="152">
        <f>SUMIF('Rekapitulasi Maret'!$U$9:$U$173,APS!$B62,'Rekapitulasi Maret'!$V$9:$V$173)</f>
        <v>0</v>
      </c>
      <c r="AB62" s="152">
        <f>SUMIF('Rekapitulasi Maret'!$U$9:$U$173,APS!$B62,'Rekapitulasi Maret'!$W$9:$W$173)</f>
        <v>0</v>
      </c>
      <c r="AC62" s="152"/>
      <c r="AD62" s="154">
        <f t="shared" si="150"/>
        <v>0</v>
      </c>
      <c r="AE62" s="154">
        <f t="shared" si="151"/>
        <v>0</v>
      </c>
      <c r="AF62" s="10"/>
      <c r="AG62" s="152">
        <f>SUMIF('Rekapitulasi Maret'!$AL$9:$AL$173,APS!$B62,'Rekapitulasi Maret'!$AM$9:$AM$173)</f>
        <v>0</v>
      </c>
      <c r="AH62" s="152">
        <f>SUMIF('Rekapitulasi Maret'!$AL$9:$AL$173,APS!$B62,'Rekapitulasi Maret'!$AN$9:$AN$173)</f>
        <v>0</v>
      </c>
      <c r="AI62" s="152">
        <f>SUMIF('Rekapitulasi Maret'!$AL$9:$AL$173,APS!$B62,'Rekapitulasi Maret'!$AQ$9:$AQ$173)</f>
        <v>0</v>
      </c>
      <c r="AJ62" s="154">
        <f t="shared" si="281"/>
        <v>0</v>
      </c>
      <c r="AK62" s="154">
        <f t="shared" si="282"/>
        <v>0</v>
      </c>
      <c r="AL62" s="10"/>
      <c r="AM62" s="152">
        <f>SUMIF('Rekapitulasi Maret'!$BA$9:$BA$173,APS!$B62,'Rekapitulasi Maret'!$BB$9:$BB$173)</f>
        <v>0</v>
      </c>
      <c r="AN62" s="152">
        <f>SUMIF('Rekapitulasi Maret'!$BA$9:$BA$173,APS!$B62,'Rekapitulasi Maret'!$BC$9:$BC$173)</f>
        <v>0</v>
      </c>
      <c r="AO62" s="10"/>
      <c r="AP62" s="154">
        <f t="shared" si="263"/>
        <v>0</v>
      </c>
      <c r="AQ62" s="154">
        <f t="shared" si="264"/>
        <v>0</v>
      </c>
      <c r="AR62" s="10"/>
      <c r="AS62" s="152">
        <f>SUMIF('Rekapitulasi Maret'!$BP$9:$BP$173,APS!$B62,'Rekapitulasi Maret'!$BQ$9:$BQ$173)</f>
        <v>0</v>
      </c>
      <c r="AT62" s="152">
        <f>SUMIF('Rekapitulasi Maret'!$BP$9:$BP$173,APS!$B62,'Rekapitulasi Maret'!$BR$9:$BR$173)</f>
        <v>0</v>
      </c>
      <c r="AU62" s="10"/>
      <c r="AV62" s="154">
        <f t="shared" si="156"/>
        <v>0</v>
      </c>
      <c r="AW62" s="154">
        <f t="shared" si="157"/>
        <v>0</v>
      </c>
      <c r="AX62" s="10"/>
      <c r="AY62" s="152">
        <f>SUMIF('Rekapitulasi Maret'!$CE$9:$CE$173,APS!$B62,'Rekapitulasi Maret'!$CI$9:$CI$173)</f>
        <v>0</v>
      </c>
      <c r="AZ62" s="10"/>
      <c r="BA62" s="152">
        <f>SUMIF('Rekapitulasi Maret'!$CE$9:$CE$173,APS!$B62,'Rekapitulasi Maret'!$CJ$9:$CJ$173)</f>
        <v>0</v>
      </c>
      <c r="BB62" s="154">
        <f t="shared" si="158"/>
        <v>0</v>
      </c>
      <c r="BC62" s="154">
        <f t="shared" si="159"/>
        <v>0</v>
      </c>
      <c r="BD62" s="76">
        <f t="shared" si="265"/>
        <v>0</v>
      </c>
      <c r="BE62" s="76">
        <f t="shared" si="266"/>
        <v>0</v>
      </c>
      <c r="BF62" s="76">
        <f t="shared" si="267"/>
        <v>0</v>
      </c>
      <c r="BG62" s="76">
        <f t="shared" si="268"/>
        <v>0</v>
      </c>
      <c r="BH62" s="76">
        <f t="shared" si="269"/>
        <v>0</v>
      </c>
      <c r="BI62" s="76">
        <f t="shared" si="270"/>
        <v>0</v>
      </c>
      <c r="BJ62" s="154">
        <f t="shared" si="271"/>
        <v>0</v>
      </c>
      <c r="BK62" s="10">
        <v>20</v>
      </c>
      <c r="BL62" s="10">
        <v>20</v>
      </c>
      <c r="BM62" s="152">
        <f>SUMIF('Rekapitulasi Maret'!$D$194:$D$375,APS!$B62,'Rekapitulasi Maret'!$E$194:$E$375)+SUMIF('Rekapitulasi Maret'!$D$194:$D$375,APS!$B62,'Rekapitulasi Maret'!$J$194:$J$375)</f>
        <v>0</v>
      </c>
      <c r="BN62" s="152">
        <f>SUMIF('Rekapitulasi Maret'!$D$194:$D$375,APS!$B62,'Rekapitulasi Maret'!$F$194:$F$375)</f>
        <v>0</v>
      </c>
      <c r="BO62" s="152">
        <f>SUMIF('Rekapitulasi Maret'!$D$194:$D$375,APS!$B62,'Rekapitulasi Maret'!$K$194:$K$375)</f>
        <v>0</v>
      </c>
      <c r="BP62" s="154">
        <f t="shared" si="167"/>
        <v>0</v>
      </c>
      <c r="BQ62" s="154">
        <f t="shared" si="168"/>
        <v>0</v>
      </c>
      <c r="BR62" s="10"/>
      <c r="BS62" s="152">
        <f>SUMIF('Rekapitulasi Maret'!$U$194:$U$375,APS!$B62,'Rekapitulasi Maret'!$V$194:$V$375)+SUMIF('Rekapitulasi Maret'!$U$194:$U$375,APS!$B62,'Rekapitulasi Maret'!$AA$194:$AA$375)</f>
        <v>0</v>
      </c>
      <c r="BT62" s="152">
        <f>SUMIF('Rekapitulasi Maret'!$U$194:$U$375,APS!$B62,'Rekapitulasi Maret'!$W$194:$W$375)</f>
        <v>0</v>
      </c>
      <c r="BU62" s="152">
        <f>SUMIF('Rekapitulasi Maret'!$U$194:$U$375,APS!$B62,'Rekapitulasi Maret'!$AB$194:$AB$375)</f>
        <v>0</v>
      </c>
      <c r="BV62" s="154">
        <f t="shared" si="169"/>
        <v>0</v>
      </c>
      <c r="BW62" s="154">
        <f t="shared" si="170"/>
        <v>0</v>
      </c>
      <c r="BX62" s="10"/>
      <c r="BY62" s="152">
        <f>SUMIF('Rekapitulasi Maret'!$AL$194:$AL$375,APS!$B62,'Rekapitulasi Maret'!$AM$194:$AM$375)+SUMIF('Rekapitulasi Maret'!$AL$194:$AL$375,APS!$B62,'Rekapitulasi Maret'!$AP$194:$AP$375)</f>
        <v>0</v>
      </c>
      <c r="BZ62" s="152">
        <f>SUMIF('Rekapitulasi Maret'!$AL$194:$AL$375,APS!$B62,'Rekapitulasi Maret'!$AN$194:$AN$375)</f>
        <v>0</v>
      </c>
      <c r="CA62" s="152">
        <f>SUMIF('Rekapitulasi Maret'!$AL$194:$AL$375,APS!$B62,'Rekapitulasi Maret'!$AQ$194:$AQ$375)</f>
        <v>0</v>
      </c>
      <c r="CB62" s="154">
        <f t="shared" si="261"/>
        <v>0</v>
      </c>
      <c r="CC62" s="154">
        <f t="shared" si="262"/>
        <v>0</v>
      </c>
      <c r="CD62" s="10"/>
      <c r="CE62" s="152">
        <f>SUMIF('Rekapitulasi Maret'!$BA$194:$BA$375,APS!$B62,'Rekapitulasi Maret'!$BB$194:$BB$375)+SUMIF('Rekapitulasi Maret'!$BA$194:$BA$375,APS!$B62,'Rekapitulasi Maret'!$BE$194:$BE$375)</f>
        <v>0</v>
      </c>
      <c r="CF62" s="152">
        <f>SUMIF('Rekapitulasi Maret'!$BA$194:$BA$375,APS!$B62,'Rekapitulasi Maret'!$BC$194:$BC$375)</f>
        <v>0</v>
      </c>
      <c r="CG62" s="10"/>
      <c r="CH62" s="154">
        <f t="shared" si="173"/>
        <v>0</v>
      </c>
      <c r="CI62" s="154">
        <f t="shared" si="174"/>
        <v>0</v>
      </c>
      <c r="CJ62" s="10"/>
      <c r="CK62" s="152">
        <f>SUMIF('Rekapitulasi Maret'!$BP$194:$BP$375,APS!$B62,'Rekapitulasi Maret'!$BQ$194:$BQ$375)+SUMIF('Rekapitulasi Maret'!$BP$194:$BP$375,APS!$B62,'Rekapitulasi Maret'!$BT$194:$BT$375)</f>
        <v>0</v>
      </c>
      <c r="CL62" s="152">
        <f>SUMIF('Rekapitulasi Maret'!$BP$194:$BP$375,APS!$B62,'Rekapitulasi Maret'!$BR$194:$BR$375)</f>
        <v>0</v>
      </c>
      <c r="CM62" s="152">
        <f>SUMIF('Rekapitulasi Maret'!$BP$194:$BP$375,APS!$B62,'Rekapitulasi Maret'!$BU$194:$BU$375)</f>
        <v>0</v>
      </c>
      <c r="CN62" s="154">
        <f t="shared" si="175"/>
        <v>0</v>
      </c>
      <c r="CO62" s="154">
        <f t="shared" si="176"/>
        <v>0</v>
      </c>
      <c r="CP62" s="76">
        <f t="shared" si="272"/>
        <v>20</v>
      </c>
      <c r="CQ62" s="76">
        <f t="shared" si="273"/>
        <v>0</v>
      </c>
      <c r="CR62" s="76">
        <f t="shared" si="274"/>
        <v>0</v>
      </c>
      <c r="CS62" s="76">
        <f t="shared" si="275"/>
        <v>0</v>
      </c>
      <c r="CT62" s="76">
        <f t="shared" si="276"/>
        <v>0</v>
      </c>
      <c r="CU62" s="76">
        <f t="shared" si="277"/>
        <v>-20</v>
      </c>
      <c r="CV62" s="154">
        <f t="shared" si="278"/>
        <v>0</v>
      </c>
      <c r="CW62" s="10"/>
      <c r="CX62" s="10"/>
      <c r="CY62" s="152">
        <f>SUMIF('Rekapitulasi Maret'!$D$391:$D$568,APS!$B62,'Rekapitulasi Maret'!$E$391:$E$568)+SUMIF('Rekapitulasi Maret'!$D$391:$D$568,APS!$B62,'Rekapitulasi Maret'!$J$391:$J$568)</f>
        <v>30</v>
      </c>
      <c r="CZ62" s="152">
        <f>SUMIF('Rekapitulasi Maret'!$D$391:$D$568,APS!$B62,'Rekapitulasi Maret'!$F$391:$F$568)</f>
        <v>20</v>
      </c>
      <c r="DA62" s="152">
        <f>SUMIF('Rekapitulasi Maret'!$D$391:$D$568,APS!$B62,'Rekapitulasi Maret'!$K$391:$K$568)</f>
        <v>0</v>
      </c>
      <c r="DB62" s="154">
        <f t="shared" si="184"/>
        <v>0</v>
      </c>
      <c r="DC62" s="154">
        <f t="shared" si="185"/>
        <v>66.666666666666657</v>
      </c>
      <c r="DD62" s="10"/>
      <c r="DE62" s="152">
        <f>SUMIF('Rekapitulasi Maret'!$U$391:$U$568,APS!$B62,'Rekapitulasi Maret'!$V$391:$V$568)+SUMIF('Rekapitulasi Maret'!$U$391:$U$568,APS!$B62,'Rekapitulasi Maret'!$AA$391:$AA$568)</f>
        <v>0</v>
      </c>
      <c r="DF62" s="152">
        <f>SUMIF('Rekapitulasi Maret'!$U$391:$U$568,APS!$B62,'Rekapitulasi Maret'!$W$391:$W$568)</f>
        <v>0</v>
      </c>
      <c r="DG62" s="152">
        <f>SUMIF('Rekapitulasi Maret'!$U$391:$U$568,APS!$B62,'Rekapitulasi Maret'!$AB$391:$AB$568)</f>
        <v>0</v>
      </c>
      <c r="DH62" s="154">
        <f t="shared" si="285"/>
        <v>0</v>
      </c>
      <c r="DI62" s="154">
        <f t="shared" si="286"/>
        <v>0</v>
      </c>
      <c r="DJ62" s="10"/>
      <c r="DK62" s="152">
        <f>SUMIF('Rekapitulasi Maret'!$AL$391:$AL$568,APS!$B62,'Rekapitulasi Maret'!$AM$391:$AM$568)+SUMIF('Rekapitulasi Maret'!$AL$391:$AL$568,APS!$B62,'Rekapitulasi Maret'!$AP$391:$AP$568)</f>
        <v>0</v>
      </c>
      <c r="DL62" s="152">
        <f>SUMIF('Rekapitulasi Maret'!$AL$391:$AL$568,APS!$B62,'Rekapitulasi Maret'!$AN$391:$AN$568)</f>
        <v>0</v>
      </c>
      <c r="DM62" s="152">
        <f>SUMIF('Rekapitulasi Maret'!$AL$391:$AL$568,APS!$B62,'Rekapitulasi Maret'!$AQ$391:$AQ$568)</f>
        <v>0</v>
      </c>
      <c r="DN62" s="154">
        <f t="shared" si="188"/>
        <v>0</v>
      </c>
      <c r="DO62" s="154">
        <f t="shared" si="189"/>
        <v>0</v>
      </c>
      <c r="DP62" s="10"/>
      <c r="DQ62" s="152">
        <f>SUMIF('Rekapitulasi Maret'!$BA$391:$BA$568,APS!$B62,'Rekapitulasi Maret'!$BB$391:$BB$568)+SUMIF('Rekapitulasi Maret'!$BA$391:$BA$568,APS!$B62,'Rekapitulasi Maret'!$BE$391:$BE$568)</f>
        <v>0</v>
      </c>
      <c r="DR62" s="152">
        <f>SUMIF('Rekapitulasi Maret'!$BA$391:$BA$568,APS!$B62,'Rekapitulasi Maret'!$BC$391:$BC$568)</f>
        <v>0</v>
      </c>
      <c r="DS62" s="152">
        <f>SUMIF('Rekapitulasi Maret'!$BA$391:$BA$568,APS!$B62,'Rekapitulasi Maret'!$BF$391:$BF$568)</f>
        <v>0</v>
      </c>
      <c r="DT62" s="154">
        <f t="shared" si="295"/>
        <v>0</v>
      </c>
      <c r="DU62" s="154">
        <f t="shared" si="296"/>
        <v>0</v>
      </c>
      <c r="DV62" s="10"/>
      <c r="DW62" s="152">
        <f>SUMIF('Rekapitulasi Maret'!$BP$391:$BP$568,APS!$B62,'Rekapitulasi Maret'!$BQ$391:$BQ$568)+SUMIF('Rekapitulasi Maret'!$BP$391:$BP$568,APS!$B62,'Rekapitulasi Maret'!$BT$391:$BT$568)</f>
        <v>0</v>
      </c>
      <c r="DX62" s="152">
        <f>SUMIF('Rekapitulasi Maret'!$BP$391:$BP$568,APS!$B62,'Rekapitulasi Maret'!$BR$391:$BR$568)</f>
        <v>0</v>
      </c>
      <c r="DY62" s="152">
        <f>SUMIF('Rekapitulasi Maret'!$BP$391:$BP$568,APS!$B62,'Rekapitulasi Maret'!$BU$391:$BU$568)</f>
        <v>0</v>
      </c>
      <c r="DZ62" s="154">
        <f t="shared" si="321"/>
        <v>0</v>
      </c>
      <c r="EA62" s="154">
        <f t="shared" si="322"/>
        <v>0</v>
      </c>
      <c r="EB62" s="10"/>
      <c r="EC62" s="152">
        <f>SUMIF('Rekapitulasi Maret'!$CE$391:$CE$568,APS!$B62,'Rekapitulasi Maret'!$CF$391:$CF$568)+SUMIF('Rekapitulasi Maret'!$CE$391:$CE$568,APS!$B62,'Rekapitulasi Maret'!$CI$391:$CI$568)</f>
        <v>0</v>
      </c>
      <c r="ED62" s="152">
        <f>SUMIF('Rekapitulasi Maret'!$CE$391:$CE$568,APS!$B62,'Rekapitulasi Maret'!$CG$391:$CG$568)</f>
        <v>0</v>
      </c>
      <c r="EE62" s="152">
        <f>SUMIF('Rekapitulasi Maret'!$CE$391:$CE$568,APS!$B62,'Rekapitulasi Maret'!$CJ$391:$CJ$568)</f>
        <v>0</v>
      </c>
      <c r="EF62" s="154">
        <f t="shared" si="194"/>
        <v>0</v>
      </c>
      <c r="EG62" s="154">
        <f t="shared" si="195"/>
        <v>0</v>
      </c>
      <c r="EH62" s="76">
        <f t="shared" si="287"/>
        <v>0</v>
      </c>
      <c r="EI62" s="76">
        <f t="shared" si="288"/>
        <v>30</v>
      </c>
      <c r="EJ62" s="76">
        <f t="shared" si="289"/>
        <v>20</v>
      </c>
      <c r="EK62" s="76">
        <f t="shared" si="290"/>
        <v>0</v>
      </c>
      <c r="EL62" s="76">
        <f t="shared" si="291"/>
        <v>20</v>
      </c>
      <c r="EM62" s="76">
        <f t="shared" si="292"/>
        <v>20</v>
      </c>
      <c r="EN62" s="154">
        <f t="shared" si="293"/>
        <v>0</v>
      </c>
      <c r="EO62" s="10"/>
      <c r="EP62" s="10"/>
      <c r="EQ62" s="152">
        <f>SUMIF('Rekapitulasi Maret'!$D$587:$D$768,APS!$B62,'Rekapitulasi Maret'!$E$587:$E$768)+SUMIF('Rekapitulasi Maret'!$D$587:$D$768,APS!$B62,'Rekapitulasi Maret'!$G$587:$G$768)</f>
        <v>0</v>
      </c>
      <c r="ER62" s="152">
        <f>SUMIF('Rekapitulasi Maret'!$D$587:$D$768,APS!$B62,'Rekapitulasi Maret'!$F$587:$F$768)+SUMIF('Rekapitulasi Maret'!$D$587:$D$768,APS!$B62,'Rekapitulasi Maret'!$H$587:$H$768)</f>
        <v>0</v>
      </c>
      <c r="ES62" s="10"/>
      <c r="ET62" s="154">
        <f t="shared" si="203"/>
        <v>0</v>
      </c>
      <c r="EU62" s="154">
        <f t="shared" si="204"/>
        <v>0</v>
      </c>
      <c r="EV62" s="10"/>
      <c r="EW62" s="152">
        <f>SUMIF('Rekapitulasi Maret'!$U$587:$U$768,APS!$B62,'Rekapitulasi Maret'!$V$587:$V$768)+SUMIF('Rekapitulasi Maret'!$U$587:$U$768,APS!$B62,'Rekapitulasi Maret'!$X$587:$X$768)</f>
        <v>0</v>
      </c>
      <c r="EX62" s="152">
        <f>SUMIF('Rekapitulasi Maret'!$U$587:$U$768,APS!$B62,'Rekapitulasi Maret'!$W$587:$W$768)+SUMIF('Rekapitulasi Maret'!$U$587:$U$768,APS!$B62,'Rekapitulasi Maret'!$Y$587:$Y$768)</f>
        <v>0</v>
      </c>
      <c r="EY62" s="10"/>
      <c r="EZ62" s="154">
        <f t="shared" si="205"/>
        <v>0</v>
      </c>
      <c r="FA62" s="154">
        <f t="shared" si="206"/>
        <v>0</v>
      </c>
      <c r="FB62" s="10"/>
      <c r="FC62" s="152">
        <f>SUMIF('Rekapitulasi Maret'!$AL$587:$AL$768,APS!$B62,'Rekapitulasi Maret'!$AM$587:$AM$768)+SUMIF('Rekapitulasi Maret'!$AL$587:$AL$768,APS!$B62,'Rekapitulasi Maret'!$AP$587:$AP$768)</f>
        <v>0</v>
      </c>
      <c r="FD62" s="152">
        <f>SUMIF('Rekapitulasi Maret'!$AL$587:$AL$768,APS!$B62,'Rekapitulasi Maret'!$AN$587:$AN$768)</f>
        <v>0</v>
      </c>
      <c r="FE62" s="10"/>
      <c r="FF62" s="154">
        <f t="shared" si="207"/>
        <v>0</v>
      </c>
      <c r="FG62" s="154">
        <f t="shared" si="208"/>
        <v>0</v>
      </c>
      <c r="FH62" s="10"/>
      <c r="FI62" s="152">
        <f>SUMIF('Rekapitulasi Maret'!$BA$587:$BA$768,APS!$B62,'Rekapitulasi Maret'!$BB$587:$BB$768)+SUMIF('Rekapitulasi Maret'!$BA$587:$BA$768,APS!$B62,'Rekapitulasi Maret'!$BE$587:$BE$768)</f>
        <v>0</v>
      </c>
      <c r="FJ62" s="152">
        <f>SUMIF('Rekapitulasi Maret'!$BA$587:$BA$768,APS!$B62,'Rekapitulasi Maret'!$BC$587:$BC$768)+SUMIF('Rekapitulasi Maret'!$BA$587:$BA$768,APS!$B62,'Rekapitulasi Maret'!$BF$587:$BF$768)</f>
        <v>0</v>
      </c>
      <c r="FK62" s="10"/>
      <c r="FL62" s="154">
        <f t="shared" si="209"/>
        <v>0</v>
      </c>
      <c r="FM62" s="154">
        <f t="shared" si="210"/>
        <v>0</v>
      </c>
      <c r="FN62" s="10"/>
      <c r="FO62" s="152">
        <f>SUMIF('Rekapitulasi Maret'!$BP$587:$BP$768,APS!$B62,'Rekapitulasi Maret'!$BQ$587:$BQ$768)+SUMIF('Rekapitulasi Maret'!$BP$587:$BP$768,APS!$B62,'Rekapitulasi Maret'!$BT$587:$BT$768)</f>
        <v>0</v>
      </c>
      <c r="FP62" s="152">
        <f>SUMIF('Rekapitulasi Maret'!$BP$587:$BP$768,APS!$B62,'Rekapitulasi Maret'!$BR$587:$BR$768)</f>
        <v>0</v>
      </c>
      <c r="FQ62" s="10"/>
      <c r="FR62" s="154">
        <f t="shared" si="211"/>
        <v>0</v>
      </c>
      <c r="FS62" s="154">
        <f t="shared" si="212"/>
        <v>0</v>
      </c>
      <c r="FT62" s="10"/>
      <c r="FU62" s="152">
        <f>SUMIF('Rekapitulasi Maret'!$CE$587:$CE$768,APS!$B62,'Rekapitulasi Maret'!$CI$587:$CI$768)</f>
        <v>0</v>
      </c>
      <c r="FV62" s="10"/>
      <c r="FW62" s="152">
        <f>SUMIF('Rekapitulasi Maret'!$CE$587:$CE$768,APS!$B62,'Rekapitulasi Maret'!$CJ$587:$CJ$768)</f>
        <v>0</v>
      </c>
      <c r="FX62" s="154">
        <f t="shared" si="140"/>
        <v>0</v>
      </c>
      <c r="FY62" s="154">
        <f t="shared" si="141"/>
        <v>0</v>
      </c>
      <c r="FZ62" s="10"/>
      <c r="GA62" s="152">
        <f>SUMIF('Rekapitulasi Maret'!$D$785:$D$963,APS!$B62,'Rekapitulasi Maret'!$E$785:$E$963)+SUMIF('Rekapitulasi Maret'!$D$785:$D$963,APS!$B62,'Rekapitulasi Maret'!$J$785:$J$963)</f>
        <v>0</v>
      </c>
      <c r="GB62" s="152">
        <f>SUMIF('Rekapitulasi Maret'!$D$785:$D$963,APS!$B62,'Rekapitulasi Maret'!$F$785:$F$963)</f>
        <v>0</v>
      </c>
      <c r="GC62" s="152">
        <f>SUMIF('Rekapitulasi Maret'!$D$785:$D$963,APS!$B62,'Rekapitulasi Maret'!$K$785:$K$963)</f>
        <v>0</v>
      </c>
      <c r="GD62" s="154">
        <f t="shared" si="213"/>
        <v>0</v>
      </c>
      <c r="GE62" s="154">
        <f t="shared" si="214"/>
        <v>0</v>
      </c>
      <c r="GF62" s="10"/>
      <c r="GG62" s="152">
        <f>SUMIF('Rekapitulasi Maret'!$U$785:$U$963,APS!$B62,'Rekapitulasi Maret'!$V$785:$V$963)+SUMIF('Rekapitulasi Maret'!$U$785:$U$963,APS!$B62,'Rekapitulasi Maret'!$AA$785:$AA$963)</f>
        <v>0</v>
      </c>
      <c r="GH62" s="152">
        <f>SUMIF('Rekapitulasi Maret'!$U$785:$U$963,APS!$B62,'Rekapitulasi Maret'!$W$785:$W$963)</f>
        <v>0</v>
      </c>
      <c r="GI62" s="152">
        <f>SUMIF('Rekapitulasi Maret'!$U$785:$U$963,APS!$B62,'Rekapitulasi Maret'!$AB$785:$AB$963)</f>
        <v>0</v>
      </c>
      <c r="GJ62" s="154">
        <f t="shared" si="215"/>
        <v>0</v>
      </c>
      <c r="GK62" s="154">
        <f t="shared" si="216"/>
        <v>0</v>
      </c>
      <c r="GL62" s="10"/>
      <c r="GM62" s="152">
        <f>SUMIF('Rekapitulasi Maret'!$AL$785:$AL$963,APS!$B62,'Rekapitulasi Maret'!$AM$785:$AM$963)+SUMIF('Rekapitulasi Maret'!$AL$785:$AL$963,APS!$B62,'Rekapitulasi Maret'!$AP$785:$AP$963)</f>
        <v>0</v>
      </c>
      <c r="GN62" s="152">
        <f>SUMIF('Rekapitulasi Maret'!$AL$785:$AL$963,APS!$B62,'Rekapitulasi Maret'!$AN$785:$AN$963)</f>
        <v>0</v>
      </c>
      <c r="GO62" s="152">
        <f>SUMIF('Rekapitulasi Maret'!$AL$785:$AL$963,APS!$B62,'Rekapitulasi Maret'!$AQ$785:$AQ$963)</f>
        <v>0</v>
      </c>
      <c r="GP62" s="154">
        <f t="shared" si="217"/>
        <v>0</v>
      </c>
      <c r="GQ62" s="154">
        <f t="shared" si="218"/>
        <v>0</v>
      </c>
      <c r="GR62" s="76">
        <f t="shared" si="219"/>
        <v>0</v>
      </c>
      <c r="GS62" s="76">
        <f t="shared" si="220"/>
        <v>0</v>
      </c>
      <c r="GT62" s="76">
        <f t="shared" si="221"/>
        <v>0</v>
      </c>
      <c r="GU62" s="76">
        <f t="shared" si="222"/>
        <v>0</v>
      </c>
      <c r="GV62" s="157">
        <f t="shared" si="223"/>
        <v>0</v>
      </c>
      <c r="GW62" s="157">
        <f t="shared" si="224"/>
        <v>0</v>
      </c>
      <c r="GX62" s="158">
        <f t="shared" si="225"/>
        <v>0</v>
      </c>
      <c r="GY62" s="157">
        <f t="shared" si="254"/>
        <v>20</v>
      </c>
      <c r="GZ62" s="157">
        <f t="shared" si="255"/>
        <v>30</v>
      </c>
      <c r="HA62" s="157">
        <f t="shared" si="256"/>
        <v>20</v>
      </c>
      <c r="HB62" s="157">
        <f t="shared" si="257"/>
        <v>0</v>
      </c>
      <c r="HC62" s="157">
        <f t="shared" si="258"/>
        <v>20</v>
      </c>
      <c r="HD62" s="157">
        <f t="shared" si="259"/>
        <v>0</v>
      </c>
      <c r="HE62" s="158">
        <f t="shared" si="232"/>
        <v>100</v>
      </c>
      <c r="HF62" s="21" t="s">
        <v>72</v>
      </c>
      <c r="HG62" s="16" t="s">
        <v>977</v>
      </c>
      <c r="HH62" s="88"/>
    </row>
    <row r="63" spans="1:216" ht="15.75">
      <c r="A63" s="61" t="s">
        <v>335</v>
      </c>
      <c r="B63" s="64" t="s">
        <v>336</v>
      </c>
      <c r="C63" s="16" t="s">
        <v>69</v>
      </c>
      <c r="D63" s="16" t="s">
        <v>599</v>
      </c>
      <c r="E63" s="16" t="s">
        <v>611</v>
      </c>
      <c r="F63" s="17">
        <f>20+20</f>
        <v>40</v>
      </c>
      <c r="G63" s="17">
        <v>0</v>
      </c>
      <c r="H63" s="17">
        <v>0</v>
      </c>
      <c r="I63" s="18">
        <v>0</v>
      </c>
      <c r="J63" s="17">
        <v>0</v>
      </c>
      <c r="K63" s="19">
        <f>(H63+F63+G63)-(I63+J63)</f>
        <v>40</v>
      </c>
      <c r="L63" s="19">
        <f>IF(K63&gt;0,K63,0)</f>
        <v>40</v>
      </c>
      <c r="M63" s="23">
        <v>60</v>
      </c>
      <c r="N63" s="20">
        <f t="shared" si="132"/>
        <v>60</v>
      </c>
      <c r="O63" s="20"/>
      <c r="P63" s="75">
        <f t="shared" si="260"/>
        <v>0</v>
      </c>
      <c r="Q63" s="74">
        <f t="shared" si="133"/>
        <v>60</v>
      </c>
      <c r="R63" s="22">
        <f t="shared" si="323"/>
        <v>60</v>
      </c>
      <c r="S63" s="10">
        <v>30</v>
      </c>
      <c r="T63" s="10"/>
      <c r="U63" s="152">
        <f>SUMIF('Rekapitulasi Maret'!$D$9:$D$173,APS!$B63,'Rekapitulasi Maret'!$E$9:$E$173)</f>
        <v>0</v>
      </c>
      <c r="V63" s="152">
        <f>SUMIF('Rekapitulasi Maret'!$D$9:$D$173,APS!$B63,'Rekapitulasi Maret'!$F$9:$F$173)</f>
        <v>0</v>
      </c>
      <c r="W63" s="10"/>
      <c r="X63" s="154">
        <f t="shared" si="279"/>
        <v>0</v>
      </c>
      <c r="Y63" s="154">
        <f t="shared" si="280"/>
        <v>0</v>
      </c>
      <c r="Z63" s="10"/>
      <c r="AA63" s="152">
        <f>SUMIF('Rekapitulasi Maret'!$U$9:$U$173,APS!$B63,'Rekapitulasi Maret'!$V$9:$V$173)</f>
        <v>0</v>
      </c>
      <c r="AB63" s="152">
        <f>SUMIF('Rekapitulasi Maret'!$U$9:$U$173,APS!$B63,'Rekapitulasi Maret'!$W$9:$W$173)</f>
        <v>0</v>
      </c>
      <c r="AC63" s="152"/>
      <c r="AD63" s="154">
        <f t="shared" si="150"/>
        <v>0</v>
      </c>
      <c r="AE63" s="154">
        <f t="shared" si="151"/>
        <v>0</v>
      </c>
      <c r="AF63" s="10"/>
      <c r="AG63" s="152">
        <f>SUMIF('Rekapitulasi Maret'!$AL$9:$AL$173,APS!$B63,'Rekapitulasi Maret'!$AM$9:$AM$173)</f>
        <v>0</v>
      </c>
      <c r="AH63" s="152">
        <f>SUMIF('Rekapitulasi Maret'!$AL$9:$AL$173,APS!$B63,'Rekapitulasi Maret'!$AN$9:$AN$173)</f>
        <v>0</v>
      </c>
      <c r="AI63" s="152">
        <f>SUMIF('Rekapitulasi Maret'!$AL$9:$AL$173,APS!$B63,'Rekapitulasi Maret'!$AQ$9:$AQ$173)</f>
        <v>0</v>
      </c>
      <c r="AJ63" s="154">
        <f t="shared" si="281"/>
        <v>0</v>
      </c>
      <c r="AK63" s="154">
        <f t="shared" si="282"/>
        <v>0</v>
      </c>
      <c r="AL63" s="10"/>
      <c r="AM63" s="152">
        <f>SUMIF('Rekapitulasi Maret'!$BA$9:$BA$173,APS!$B63,'Rekapitulasi Maret'!$BB$9:$BB$173)</f>
        <v>0</v>
      </c>
      <c r="AN63" s="152">
        <f>SUMIF('Rekapitulasi Maret'!$BA$9:$BA$173,APS!$B63,'Rekapitulasi Maret'!$BC$9:$BC$173)</f>
        <v>0</v>
      </c>
      <c r="AO63" s="10"/>
      <c r="AP63" s="154">
        <f t="shared" si="263"/>
        <v>0</v>
      </c>
      <c r="AQ63" s="154">
        <f t="shared" si="264"/>
        <v>0</v>
      </c>
      <c r="AR63" s="10"/>
      <c r="AS63" s="152">
        <f>SUMIF('Rekapitulasi Maret'!$BP$9:$BP$173,APS!$B63,'Rekapitulasi Maret'!$BQ$9:$BQ$173)</f>
        <v>0</v>
      </c>
      <c r="AT63" s="152">
        <f>SUMIF('Rekapitulasi Maret'!$BP$9:$BP$173,APS!$B63,'Rekapitulasi Maret'!$BR$9:$BR$173)</f>
        <v>0</v>
      </c>
      <c r="AU63" s="10"/>
      <c r="AV63" s="154">
        <f t="shared" si="156"/>
        <v>0</v>
      </c>
      <c r="AW63" s="154">
        <f t="shared" si="157"/>
        <v>0</v>
      </c>
      <c r="AX63" s="10"/>
      <c r="AY63" s="152">
        <f>SUMIF('Rekapitulasi Maret'!$CE$9:$CE$173,APS!$B63,'Rekapitulasi Maret'!$CI$9:$CI$173)</f>
        <v>0</v>
      </c>
      <c r="AZ63" s="10"/>
      <c r="BA63" s="152">
        <f>SUMIF('Rekapitulasi Maret'!$CE$9:$CE$173,APS!$B63,'Rekapitulasi Maret'!$CJ$9:$CJ$173)</f>
        <v>0</v>
      </c>
      <c r="BB63" s="154">
        <f t="shared" si="158"/>
        <v>0</v>
      </c>
      <c r="BC63" s="154">
        <f t="shared" si="159"/>
        <v>0</v>
      </c>
      <c r="BD63" s="76">
        <f t="shared" si="265"/>
        <v>0</v>
      </c>
      <c r="BE63" s="76">
        <f t="shared" si="266"/>
        <v>0</v>
      </c>
      <c r="BF63" s="76">
        <f t="shared" si="267"/>
        <v>0</v>
      </c>
      <c r="BG63" s="76">
        <f t="shared" si="268"/>
        <v>0</v>
      </c>
      <c r="BH63" s="76">
        <f t="shared" si="269"/>
        <v>0</v>
      </c>
      <c r="BI63" s="76">
        <f t="shared" si="270"/>
        <v>0</v>
      </c>
      <c r="BJ63" s="154">
        <f t="shared" si="271"/>
        <v>0</v>
      </c>
      <c r="BK63" s="10">
        <v>30</v>
      </c>
      <c r="BL63" s="10"/>
      <c r="BM63" s="152">
        <f>SUMIF('Rekapitulasi Maret'!$D$194:$D$375,APS!$B63,'Rekapitulasi Maret'!$E$194:$E$375)+SUMIF('Rekapitulasi Maret'!$D$194:$D$375,APS!$B63,'Rekapitulasi Maret'!$J$194:$J$375)</f>
        <v>0</v>
      </c>
      <c r="BN63" s="152">
        <f>SUMIF('Rekapitulasi Maret'!$D$194:$D$375,APS!$B63,'Rekapitulasi Maret'!$F$194:$F$375)</f>
        <v>0</v>
      </c>
      <c r="BO63" s="152">
        <f>SUMIF('Rekapitulasi Maret'!$D$194:$D$375,APS!$B63,'Rekapitulasi Maret'!$K$194:$K$375)</f>
        <v>0</v>
      </c>
      <c r="BP63" s="154">
        <f t="shared" si="167"/>
        <v>0</v>
      </c>
      <c r="BQ63" s="154">
        <f t="shared" si="168"/>
        <v>0</v>
      </c>
      <c r="BR63" s="10">
        <v>60</v>
      </c>
      <c r="BS63" s="152">
        <f>SUMIF('Rekapitulasi Maret'!$U$194:$U$375,APS!$B63,'Rekapitulasi Maret'!$V$194:$V$375)+SUMIF('Rekapitulasi Maret'!$U$194:$U$375,APS!$B63,'Rekapitulasi Maret'!$AA$194:$AA$375)</f>
        <v>0</v>
      </c>
      <c r="BT63" s="152">
        <f>SUMIF('Rekapitulasi Maret'!$U$194:$U$375,APS!$B63,'Rekapitulasi Maret'!$W$194:$W$375)</f>
        <v>0</v>
      </c>
      <c r="BU63" s="152">
        <f>SUMIF('Rekapitulasi Maret'!$U$194:$U$375,APS!$B63,'Rekapitulasi Maret'!$AB$194:$AB$375)</f>
        <v>0</v>
      </c>
      <c r="BV63" s="154">
        <f t="shared" si="169"/>
        <v>0</v>
      </c>
      <c r="BW63" s="154">
        <f t="shared" si="170"/>
        <v>0</v>
      </c>
      <c r="BX63" s="10"/>
      <c r="BY63" s="152">
        <f>SUMIF('Rekapitulasi Maret'!$AL$194:$AL$375,APS!$B63,'Rekapitulasi Maret'!$AM$194:$AM$375)+SUMIF('Rekapitulasi Maret'!$AL$194:$AL$375,APS!$B63,'Rekapitulasi Maret'!$AP$194:$AP$375)</f>
        <v>0</v>
      </c>
      <c r="BZ63" s="152">
        <f>SUMIF('Rekapitulasi Maret'!$AL$194:$AL$375,APS!$B63,'Rekapitulasi Maret'!$AN$194:$AN$375)</f>
        <v>0</v>
      </c>
      <c r="CA63" s="152">
        <f>SUMIF('Rekapitulasi Maret'!$AL$194:$AL$375,APS!$B63,'Rekapitulasi Maret'!$AQ$194:$AQ$375)</f>
        <v>0</v>
      </c>
      <c r="CB63" s="154">
        <f t="shared" si="261"/>
        <v>0</v>
      </c>
      <c r="CC63" s="154">
        <f t="shared" si="262"/>
        <v>0</v>
      </c>
      <c r="CD63" s="10"/>
      <c r="CE63" s="152">
        <f>SUMIF('Rekapitulasi Maret'!$BA$194:$BA$375,APS!$B63,'Rekapitulasi Maret'!$BB$194:$BB$375)+SUMIF('Rekapitulasi Maret'!$BA$194:$BA$375,APS!$B63,'Rekapitulasi Maret'!$BE$194:$BE$375)</f>
        <v>0</v>
      </c>
      <c r="CF63" s="152">
        <f>SUMIF('Rekapitulasi Maret'!$BA$194:$BA$375,APS!$B63,'Rekapitulasi Maret'!$BC$194:$BC$375)</f>
        <v>0</v>
      </c>
      <c r="CG63" s="10"/>
      <c r="CH63" s="154">
        <f t="shared" si="173"/>
        <v>0</v>
      </c>
      <c r="CI63" s="154">
        <f t="shared" si="174"/>
        <v>0</v>
      </c>
      <c r="CJ63" s="10"/>
      <c r="CK63" s="152">
        <f>SUMIF('Rekapitulasi Maret'!$BP$194:$BP$375,APS!$B63,'Rekapitulasi Maret'!$BQ$194:$BQ$375)+SUMIF('Rekapitulasi Maret'!$BP$194:$BP$375,APS!$B63,'Rekapitulasi Maret'!$BT$194:$BT$375)</f>
        <v>0</v>
      </c>
      <c r="CL63" s="152">
        <f>SUMIF('Rekapitulasi Maret'!$BP$194:$BP$375,APS!$B63,'Rekapitulasi Maret'!$BR$194:$BR$375)</f>
        <v>0</v>
      </c>
      <c r="CM63" s="152">
        <f>SUMIF('Rekapitulasi Maret'!$BP$194:$BP$375,APS!$B63,'Rekapitulasi Maret'!$BU$194:$BU$375)</f>
        <v>0</v>
      </c>
      <c r="CN63" s="154">
        <f t="shared" si="175"/>
        <v>0</v>
      </c>
      <c r="CO63" s="154">
        <f t="shared" si="176"/>
        <v>0</v>
      </c>
      <c r="CP63" s="76">
        <f t="shared" si="272"/>
        <v>60</v>
      </c>
      <c r="CQ63" s="76">
        <f t="shared" si="273"/>
        <v>0</v>
      </c>
      <c r="CR63" s="76">
        <f t="shared" si="274"/>
        <v>0</v>
      </c>
      <c r="CS63" s="76">
        <f t="shared" si="275"/>
        <v>0</v>
      </c>
      <c r="CT63" s="76">
        <f t="shared" si="276"/>
        <v>0</v>
      </c>
      <c r="CU63" s="76">
        <f t="shared" si="277"/>
        <v>-60</v>
      </c>
      <c r="CV63" s="154">
        <f t="shared" si="278"/>
        <v>0</v>
      </c>
      <c r="CW63" s="10"/>
      <c r="CX63" s="10"/>
      <c r="CY63" s="152">
        <f>SUMIF('Rekapitulasi Maret'!$D$391:$D$568,APS!$B63,'Rekapitulasi Maret'!$E$391:$E$568)+SUMIF('Rekapitulasi Maret'!$D$391:$D$568,APS!$B63,'Rekapitulasi Maret'!$J$391:$J$568)</f>
        <v>0</v>
      </c>
      <c r="CZ63" s="152">
        <f>SUMIF('Rekapitulasi Maret'!$D$391:$D$568,APS!$B63,'Rekapitulasi Maret'!$F$391:$F$568)</f>
        <v>0</v>
      </c>
      <c r="DA63" s="152">
        <f>SUMIF('Rekapitulasi Maret'!$D$391:$D$568,APS!$B63,'Rekapitulasi Maret'!$K$391:$K$568)</f>
        <v>0</v>
      </c>
      <c r="DB63" s="154">
        <f t="shared" si="184"/>
        <v>0</v>
      </c>
      <c r="DC63" s="154">
        <f t="shared" si="185"/>
        <v>0</v>
      </c>
      <c r="DD63" s="10"/>
      <c r="DE63" s="152">
        <f>SUMIF('Rekapitulasi Maret'!$U$391:$U$568,APS!$B63,'Rekapitulasi Maret'!$V$391:$V$568)+SUMIF('Rekapitulasi Maret'!$U$391:$U$568,APS!$B63,'Rekapitulasi Maret'!$AA$391:$AA$568)</f>
        <v>30</v>
      </c>
      <c r="DF63" s="152">
        <f>SUMIF('Rekapitulasi Maret'!$U$391:$U$568,APS!$B63,'Rekapitulasi Maret'!$W$391:$W$568)</f>
        <v>0</v>
      </c>
      <c r="DG63" s="152">
        <f>SUMIF('Rekapitulasi Maret'!$U$391:$U$568,APS!$B63,'Rekapitulasi Maret'!$AB$391:$AB$568)</f>
        <v>0</v>
      </c>
      <c r="DH63" s="154">
        <f t="shared" si="285"/>
        <v>0</v>
      </c>
      <c r="DI63" s="154">
        <f t="shared" si="286"/>
        <v>0</v>
      </c>
      <c r="DJ63" s="10"/>
      <c r="DK63" s="152">
        <f>SUMIF('Rekapitulasi Maret'!$AL$391:$AL$568,APS!$B63,'Rekapitulasi Maret'!$AM$391:$AM$568)+SUMIF('Rekapitulasi Maret'!$AL$391:$AL$568,APS!$B63,'Rekapitulasi Maret'!$AP$391:$AP$568)</f>
        <v>0</v>
      </c>
      <c r="DL63" s="152">
        <f>SUMIF('Rekapitulasi Maret'!$AL$391:$AL$568,APS!$B63,'Rekapitulasi Maret'!$AN$391:$AN$568)</f>
        <v>0</v>
      </c>
      <c r="DM63" s="152">
        <f>SUMIF('Rekapitulasi Maret'!$AL$391:$AL$568,APS!$B63,'Rekapitulasi Maret'!$AQ$391:$AQ$568)</f>
        <v>0</v>
      </c>
      <c r="DN63" s="154">
        <f t="shared" si="188"/>
        <v>0</v>
      </c>
      <c r="DO63" s="154">
        <f t="shared" si="189"/>
        <v>0</v>
      </c>
      <c r="DP63" s="10"/>
      <c r="DQ63" s="152">
        <f>SUMIF('Rekapitulasi Maret'!$BA$391:$BA$568,APS!$B63,'Rekapitulasi Maret'!$BB$391:$BB$568)+SUMIF('Rekapitulasi Maret'!$BA$391:$BA$568,APS!$B63,'Rekapitulasi Maret'!$BE$391:$BE$568)</f>
        <v>60</v>
      </c>
      <c r="DR63" s="152">
        <f>SUMIF('Rekapitulasi Maret'!$BA$391:$BA$568,APS!$B63,'Rekapitulasi Maret'!$BC$391:$BC$568)</f>
        <v>60</v>
      </c>
      <c r="DS63" s="152">
        <f>SUMIF('Rekapitulasi Maret'!$BA$391:$BA$568,APS!$B63,'Rekapitulasi Maret'!$BF$391:$BF$568)</f>
        <v>0</v>
      </c>
      <c r="DT63" s="154">
        <f t="shared" si="295"/>
        <v>0</v>
      </c>
      <c r="DU63" s="154">
        <f t="shared" si="296"/>
        <v>100</v>
      </c>
      <c r="DV63" s="10"/>
      <c r="DW63" s="152">
        <f>SUMIF('Rekapitulasi Maret'!$BP$391:$BP$568,APS!$B63,'Rekapitulasi Maret'!$BQ$391:$BQ$568)+SUMIF('Rekapitulasi Maret'!$BP$391:$BP$568,APS!$B63,'Rekapitulasi Maret'!$BT$391:$BT$568)</f>
        <v>0</v>
      </c>
      <c r="DX63" s="152">
        <f>SUMIF('Rekapitulasi Maret'!$BP$391:$BP$568,APS!$B63,'Rekapitulasi Maret'!$BR$391:$BR$568)</f>
        <v>0</v>
      </c>
      <c r="DY63" s="152">
        <f>SUMIF('Rekapitulasi Maret'!$BP$391:$BP$568,APS!$B63,'Rekapitulasi Maret'!$BU$391:$BU$568)</f>
        <v>0</v>
      </c>
      <c r="DZ63" s="154">
        <f t="shared" si="321"/>
        <v>0</v>
      </c>
      <c r="EA63" s="154">
        <f t="shared" si="322"/>
        <v>0</v>
      </c>
      <c r="EB63" s="10"/>
      <c r="EC63" s="152">
        <f>SUMIF('Rekapitulasi Maret'!$CE$391:$CE$568,APS!$B63,'Rekapitulasi Maret'!$CF$391:$CF$568)+SUMIF('Rekapitulasi Maret'!$CE$391:$CE$568,APS!$B63,'Rekapitulasi Maret'!$CI$391:$CI$568)</f>
        <v>0</v>
      </c>
      <c r="ED63" s="152">
        <f>SUMIF('Rekapitulasi Maret'!$CE$391:$CE$568,APS!$B63,'Rekapitulasi Maret'!$CG$391:$CG$568)</f>
        <v>0</v>
      </c>
      <c r="EE63" s="152">
        <f>SUMIF('Rekapitulasi Maret'!$CE$391:$CE$568,APS!$B63,'Rekapitulasi Maret'!$CJ$391:$CJ$568)</f>
        <v>0</v>
      </c>
      <c r="EF63" s="154">
        <f t="shared" si="194"/>
        <v>0</v>
      </c>
      <c r="EG63" s="154">
        <f t="shared" si="195"/>
        <v>0</v>
      </c>
      <c r="EH63" s="76">
        <f t="shared" si="287"/>
        <v>0</v>
      </c>
      <c r="EI63" s="76">
        <f t="shared" si="288"/>
        <v>90</v>
      </c>
      <c r="EJ63" s="76">
        <f t="shared" si="289"/>
        <v>60</v>
      </c>
      <c r="EK63" s="76">
        <f t="shared" si="290"/>
        <v>0</v>
      </c>
      <c r="EL63" s="76">
        <f t="shared" si="291"/>
        <v>60</v>
      </c>
      <c r="EM63" s="76">
        <f t="shared" si="292"/>
        <v>60</v>
      </c>
      <c r="EN63" s="154">
        <f t="shared" si="293"/>
        <v>0</v>
      </c>
      <c r="EO63" s="10"/>
      <c r="EP63" s="10"/>
      <c r="EQ63" s="152">
        <f>SUMIF('Rekapitulasi Maret'!$D$587:$D$768,APS!$B63,'Rekapitulasi Maret'!$E$587:$E$768)+SUMIF('Rekapitulasi Maret'!$D$587:$D$768,APS!$B63,'Rekapitulasi Maret'!$G$587:$G$768)</f>
        <v>0</v>
      </c>
      <c r="ER63" s="152">
        <f>SUMIF('Rekapitulasi Maret'!$D$587:$D$768,APS!$B63,'Rekapitulasi Maret'!$F$587:$F$768)+SUMIF('Rekapitulasi Maret'!$D$587:$D$768,APS!$B63,'Rekapitulasi Maret'!$H$587:$H$768)</f>
        <v>0</v>
      </c>
      <c r="ES63" s="10"/>
      <c r="ET63" s="154">
        <f t="shared" si="203"/>
        <v>0</v>
      </c>
      <c r="EU63" s="154">
        <f t="shared" si="204"/>
        <v>0</v>
      </c>
      <c r="EV63" s="10"/>
      <c r="EW63" s="152">
        <f>SUMIF('Rekapitulasi Maret'!$U$587:$U$768,APS!$B63,'Rekapitulasi Maret'!$V$587:$V$768)+SUMIF('Rekapitulasi Maret'!$U$587:$U$768,APS!$B63,'Rekapitulasi Maret'!$X$587:$X$768)</f>
        <v>0</v>
      </c>
      <c r="EX63" s="152">
        <f>SUMIF('Rekapitulasi Maret'!$U$587:$U$768,APS!$B63,'Rekapitulasi Maret'!$W$587:$W$768)+SUMIF('Rekapitulasi Maret'!$U$587:$U$768,APS!$B63,'Rekapitulasi Maret'!$Y$587:$Y$768)</f>
        <v>0</v>
      </c>
      <c r="EY63" s="10"/>
      <c r="EZ63" s="154">
        <f t="shared" si="205"/>
        <v>0</v>
      </c>
      <c r="FA63" s="154">
        <f t="shared" si="206"/>
        <v>0</v>
      </c>
      <c r="FB63" s="10"/>
      <c r="FC63" s="152">
        <f>SUMIF('Rekapitulasi Maret'!$AL$587:$AL$768,APS!$B63,'Rekapitulasi Maret'!$AM$587:$AM$768)+SUMIF('Rekapitulasi Maret'!$AL$587:$AL$768,APS!$B63,'Rekapitulasi Maret'!$AP$587:$AP$768)</f>
        <v>0</v>
      </c>
      <c r="FD63" s="152">
        <f>SUMIF('Rekapitulasi Maret'!$AL$587:$AL$768,APS!$B63,'Rekapitulasi Maret'!$AN$587:$AN$768)</f>
        <v>0</v>
      </c>
      <c r="FE63" s="10"/>
      <c r="FF63" s="154">
        <f t="shared" si="207"/>
        <v>0</v>
      </c>
      <c r="FG63" s="154">
        <f t="shared" si="208"/>
        <v>0</v>
      </c>
      <c r="FH63" s="10"/>
      <c r="FI63" s="152">
        <f>SUMIF('Rekapitulasi Maret'!$BA$587:$BA$768,APS!$B63,'Rekapitulasi Maret'!$BB$587:$BB$768)+SUMIF('Rekapitulasi Maret'!$BA$587:$BA$768,APS!$B63,'Rekapitulasi Maret'!$BE$587:$BE$768)</f>
        <v>0</v>
      </c>
      <c r="FJ63" s="152">
        <f>SUMIF('Rekapitulasi Maret'!$BA$587:$BA$768,APS!$B63,'Rekapitulasi Maret'!$BC$587:$BC$768)+SUMIF('Rekapitulasi Maret'!$BA$587:$BA$768,APS!$B63,'Rekapitulasi Maret'!$BF$587:$BF$768)</f>
        <v>0</v>
      </c>
      <c r="FK63" s="10"/>
      <c r="FL63" s="154">
        <f t="shared" si="209"/>
        <v>0</v>
      </c>
      <c r="FM63" s="154">
        <f t="shared" si="210"/>
        <v>0</v>
      </c>
      <c r="FN63" s="10"/>
      <c r="FO63" s="152">
        <f>SUMIF('Rekapitulasi Maret'!$BP$587:$BP$768,APS!$B63,'Rekapitulasi Maret'!$BQ$587:$BQ$768)+SUMIF('Rekapitulasi Maret'!$BP$587:$BP$768,APS!$B63,'Rekapitulasi Maret'!$BT$587:$BT$768)</f>
        <v>0</v>
      </c>
      <c r="FP63" s="152">
        <f>SUMIF('Rekapitulasi Maret'!$BP$587:$BP$768,APS!$B63,'Rekapitulasi Maret'!$BR$587:$BR$768)</f>
        <v>0</v>
      </c>
      <c r="FQ63" s="10"/>
      <c r="FR63" s="154">
        <f t="shared" si="211"/>
        <v>0</v>
      </c>
      <c r="FS63" s="154">
        <f t="shared" si="212"/>
        <v>0</v>
      </c>
      <c r="FT63" s="10"/>
      <c r="FU63" s="152">
        <f>SUMIF('Rekapitulasi Maret'!$CE$587:$CE$768,APS!$B63,'Rekapitulasi Maret'!$CI$587:$CI$768)</f>
        <v>0</v>
      </c>
      <c r="FV63" s="10"/>
      <c r="FW63" s="152">
        <f>SUMIF('Rekapitulasi Maret'!$CE$587:$CE$768,APS!$B63,'Rekapitulasi Maret'!$CJ$587:$CJ$768)</f>
        <v>0</v>
      </c>
      <c r="FX63" s="154">
        <f t="shared" si="140"/>
        <v>0</v>
      </c>
      <c r="FY63" s="154">
        <f t="shared" si="141"/>
        <v>0</v>
      </c>
      <c r="FZ63" s="10"/>
      <c r="GA63" s="152">
        <f>SUMIF('Rekapitulasi Maret'!$D$785:$D$963,APS!$B63,'Rekapitulasi Maret'!$E$785:$E$963)+SUMIF('Rekapitulasi Maret'!$D$785:$D$963,APS!$B63,'Rekapitulasi Maret'!$J$785:$J$963)</f>
        <v>0</v>
      </c>
      <c r="GB63" s="152">
        <f>SUMIF('Rekapitulasi Maret'!$D$785:$D$963,APS!$B63,'Rekapitulasi Maret'!$F$785:$F$963)</f>
        <v>0</v>
      </c>
      <c r="GC63" s="152">
        <f>SUMIF('Rekapitulasi Maret'!$D$785:$D$963,APS!$B63,'Rekapitulasi Maret'!$K$785:$K$963)</f>
        <v>0</v>
      </c>
      <c r="GD63" s="154">
        <f t="shared" si="213"/>
        <v>0</v>
      </c>
      <c r="GE63" s="154">
        <f t="shared" si="214"/>
        <v>0</v>
      </c>
      <c r="GF63" s="10"/>
      <c r="GG63" s="152">
        <f>SUMIF('Rekapitulasi Maret'!$U$785:$U$963,APS!$B63,'Rekapitulasi Maret'!$V$785:$V$963)+SUMIF('Rekapitulasi Maret'!$U$785:$U$963,APS!$B63,'Rekapitulasi Maret'!$AA$785:$AA$963)</f>
        <v>0</v>
      </c>
      <c r="GH63" s="152">
        <f>SUMIF('Rekapitulasi Maret'!$U$785:$U$963,APS!$B63,'Rekapitulasi Maret'!$W$785:$W$963)</f>
        <v>0</v>
      </c>
      <c r="GI63" s="152">
        <f>SUMIF('Rekapitulasi Maret'!$U$785:$U$963,APS!$B63,'Rekapitulasi Maret'!$AB$785:$AB$963)</f>
        <v>0</v>
      </c>
      <c r="GJ63" s="154">
        <f t="shared" si="215"/>
        <v>0</v>
      </c>
      <c r="GK63" s="154">
        <f t="shared" si="216"/>
        <v>0</v>
      </c>
      <c r="GL63" s="10"/>
      <c r="GM63" s="152">
        <f>SUMIF('Rekapitulasi Maret'!$AL$785:$AL$963,APS!$B63,'Rekapitulasi Maret'!$AM$785:$AM$963)+SUMIF('Rekapitulasi Maret'!$AL$785:$AL$963,APS!$B63,'Rekapitulasi Maret'!$AP$785:$AP$963)</f>
        <v>0</v>
      </c>
      <c r="GN63" s="152">
        <f>SUMIF('Rekapitulasi Maret'!$AL$785:$AL$963,APS!$B63,'Rekapitulasi Maret'!$AN$785:$AN$963)</f>
        <v>0</v>
      </c>
      <c r="GO63" s="152">
        <f>SUMIF('Rekapitulasi Maret'!$AL$785:$AL$963,APS!$B63,'Rekapitulasi Maret'!$AQ$785:$AQ$963)</f>
        <v>0</v>
      </c>
      <c r="GP63" s="154">
        <f t="shared" si="217"/>
        <v>0</v>
      </c>
      <c r="GQ63" s="154">
        <f t="shared" si="218"/>
        <v>0</v>
      </c>
      <c r="GR63" s="76">
        <f t="shared" si="219"/>
        <v>0</v>
      </c>
      <c r="GS63" s="76">
        <f t="shared" si="220"/>
        <v>0</v>
      </c>
      <c r="GT63" s="76">
        <f t="shared" si="221"/>
        <v>0</v>
      </c>
      <c r="GU63" s="76">
        <f t="shared" si="222"/>
        <v>0</v>
      </c>
      <c r="GV63" s="157">
        <f t="shared" si="223"/>
        <v>0</v>
      </c>
      <c r="GW63" s="157">
        <f t="shared" si="224"/>
        <v>0</v>
      </c>
      <c r="GX63" s="158">
        <f t="shared" si="225"/>
        <v>0</v>
      </c>
      <c r="GY63" s="157">
        <f t="shared" si="254"/>
        <v>60</v>
      </c>
      <c r="GZ63" s="157">
        <f t="shared" si="255"/>
        <v>90</v>
      </c>
      <c r="HA63" s="157">
        <f t="shared" si="256"/>
        <v>60</v>
      </c>
      <c r="HB63" s="157">
        <f t="shared" si="257"/>
        <v>0</v>
      </c>
      <c r="HC63" s="157">
        <f t="shared" si="258"/>
        <v>60</v>
      </c>
      <c r="HD63" s="157">
        <f t="shared" si="259"/>
        <v>0</v>
      </c>
      <c r="HE63" s="158">
        <f t="shared" si="232"/>
        <v>100</v>
      </c>
      <c r="HF63" s="2"/>
      <c r="HG63" s="16" t="s">
        <v>977</v>
      </c>
      <c r="HH63" s="88"/>
    </row>
    <row r="64" spans="1:216" ht="15.75">
      <c r="A64" s="44" t="s">
        <v>523</v>
      </c>
      <c r="B64" s="16" t="s">
        <v>381</v>
      </c>
      <c r="C64" s="16" t="s">
        <v>69</v>
      </c>
      <c r="D64" s="16" t="s">
        <v>599</v>
      </c>
      <c r="E64" s="16" t="s">
        <v>606</v>
      </c>
      <c r="F64" s="31">
        <v>20</v>
      </c>
      <c r="G64" s="17"/>
      <c r="H64" s="17"/>
      <c r="I64" s="18">
        <v>0</v>
      </c>
      <c r="J64" s="17">
        <v>0</v>
      </c>
      <c r="K64" s="19">
        <f>(H64+F64+G64)-(I64+J64)</f>
        <v>20</v>
      </c>
      <c r="L64" s="19">
        <f>IF(K64&gt;0,K64,0)</f>
        <v>20</v>
      </c>
      <c r="M64" s="23">
        <v>20</v>
      </c>
      <c r="N64" s="20">
        <f t="shared" si="132"/>
        <v>20</v>
      </c>
      <c r="O64" s="20"/>
      <c r="P64" s="75">
        <f t="shared" si="260"/>
        <v>0</v>
      </c>
      <c r="Q64" s="74">
        <f t="shared" si="133"/>
        <v>20</v>
      </c>
      <c r="R64" s="22">
        <f t="shared" si="323"/>
        <v>20</v>
      </c>
      <c r="S64" s="10"/>
      <c r="T64" s="10"/>
      <c r="U64" s="152">
        <f>SUMIF('Rekapitulasi Maret'!$D$9:$D$173,APS!$B64,'Rekapitulasi Maret'!$E$9:$E$173)</f>
        <v>0</v>
      </c>
      <c r="V64" s="152">
        <f>SUMIF('Rekapitulasi Maret'!$D$9:$D$173,APS!$B64,'Rekapitulasi Maret'!$F$9:$F$173)</f>
        <v>0</v>
      </c>
      <c r="W64" s="10"/>
      <c r="X64" s="154">
        <f t="shared" si="279"/>
        <v>0</v>
      </c>
      <c r="Y64" s="154">
        <f t="shared" si="280"/>
        <v>0</v>
      </c>
      <c r="Z64" s="10"/>
      <c r="AA64" s="152">
        <f>SUMIF('Rekapitulasi Maret'!$U$9:$U$173,APS!$B64,'Rekapitulasi Maret'!$V$9:$V$173)</f>
        <v>0</v>
      </c>
      <c r="AB64" s="152">
        <f>SUMIF('Rekapitulasi Maret'!$U$9:$U$173,APS!$B64,'Rekapitulasi Maret'!$W$9:$W$173)</f>
        <v>0</v>
      </c>
      <c r="AC64" s="152"/>
      <c r="AD64" s="154">
        <f t="shared" si="150"/>
        <v>0</v>
      </c>
      <c r="AE64" s="154">
        <f t="shared" si="151"/>
        <v>0</v>
      </c>
      <c r="AF64" s="10"/>
      <c r="AG64" s="152">
        <f>SUMIF('Rekapitulasi Maret'!$AL$9:$AL$173,APS!$B64,'Rekapitulasi Maret'!$AM$9:$AM$173)</f>
        <v>0</v>
      </c>
      <c r="AH64" s="152">
        <f>SUMIF('Rekapitulasi Maret'!$AL$9:$AL$173,APS!$B64,'Rekapitulasi Maret'!$AN$9:$AN$173)</f>
        <v>0</v>
      </c>
      <c r="AI64" s="152">
        <f>SUMIF('Rekapitulasi Maret'!$AL$9:$AL$173,APS!$B64,'Rekapitulasi Maret'!$AQ$9:$AQ$173)</f>
        <v>0</v>
      </c>
      <c r="AJ64" s="154">
        <f t="shared" si="281"/>
        <v>0</v>
      </c>
      <c r="AK64" s="154">
        <f t="shared" si="282"/>
        <v>0</v>
      </c>
      <c r="AL64" s="10"/>
      <c r="AM64" s="152">
        <f>SUMIF('Rekapitulasi Maret'!$BA$9:$BA$173,APS!$B64,'Rekapitulasi Maret'!$BB$9:$BB$173)</f>
        <v>0</v>
      </c>
      <c r="AN64" s="152">
        <f>SUMIF('Rekapitulasi Maret'!$BA$9:$BA$173,APS!$B64,'Rekapitulasi Maret'!$BC$9:$BC$173)</f>
        <v>0</v>
      </c>
      <c r="AO64" s="10"/>
      <c r="AP64" s="154">
        <f t="shared" si="263"/>
        <v>0</v>
      </c>
      <c r="AQ64" s="154">
        <f t="shared" si="264"/>
        <v>0</v>
      </c>
      <c r="AR64" s="10"/>
      <c r="AS64" s="152">
        <f>SUMIF('Rekapitulasi Maret'!$BP$9:$BP$173,APS!$B64,'Rekapitulasi Maret'!$BQ$9:$BQ$173)</f>
        <v>0</v>
      </c>
      <c r="AT64" s="152">
        <f>SUMIF('Rekapitulasi Maret'!$BP$9:$BP$173,APS!$B64,'Rekapitulasi Maret'!$BR$9:$BR$173)</f>
        <v>0</v>
      </c>
      <c r="AU64" s="10"/>
      <c r="AV64" s="154">
        <f t="shared" si="156"/>
        <v>0</v>
      </c>
      <c r="AW64" s="154">
        <f t="shared" si="157"/>
        <v>0</v>
      </c>
      <c r="AX64" s="10"/>
      <c r="AY64" s="152">
        <f>SUMIF('Rekapitulasi Maret'!$CE$9:$CE$173,APS!$B64,'Rekapitulasi Maret'!$CI$9:$CI$173)</f>
        <v>0</v>
      </c>
      <c r="AZ64" s="10"/>
      <c r="BA64" s="152">
        <f>SUMIF('Rekapitulasi Maret'!$CE$9:$CE$173,APS!$B64,'Rekapitulasi Maret'!$CJ$9:$CJ$173)</f>
        <v>0</v>
      </c>
      <c r="BB64" s="154">
        <f t="shared" si="158"/>
        <v>0</v>
      </c>
      <c r="BC64" s="154">
        <f t="shared" si="159"/>
        <v>0</v>
      </c>
      <c r="BD64" s="76">
        <f t="shared" si="265"/>
        <v>0</v>
      </c>
      <c r="BE64" s="76">
        <f t="shared" si="266"/>
        <v>0</v>
      </c>
      <c r="BF64" s="76">
        <f t="shared" si="267"/>
        <v>0</v>
      </c>
      <c r="BG64" s="76">
        <f t="shared" si="268"/>
        <v>0</v>
      </c>
      <c r="BH64" s="76">
        <f t="shared" si="269"/>
        <v>0</v>
      </c>
      <c r="BI64" s="76">
        <f t="shared" si="270"/>
        <v>0</v>
      </c>
      <c r="BJ64" s="154">
        <f t="shared" si="271"/>
        <v>0</v>
      </c>
      <c r="BK64" s="10"/>
      <c r="BL64" s="10"/>
      <c r="BM64" s="152">
        <f>SUMIF('Rekapitulasi Maret'!$D$194:$D$375,APS!$B64,'Rekapitulasi Maret'!$E$194:$E$375)+SUMIF('Rekapitulasi Maret'!$D$194:$D$375,APS!$B64,'Rekapitulasi Maret'!$J$194:$J$375)</f>
        <v>0</v>
      </c>
      <c r="BN64" s="152">
        <f>SUMIF('Rekapitulasi Maret'!$D$194:$D$375,APS!$B64,'Rekapitulasi Maret'!$F$194:$F$375)</f>
        <v>0</v>
      </c>
      <c r="BO64" s="152">
        <f>SUMIF('Rekapitulasi Maret'!$D$194:$D$375,APS!$B64,'Rekapitulasi Maret'!$K$194:$K$375)</f>
        <v>0</v>
      </c>
      <c r="BP64" s="154">
        <f t="shared" si="167"/>
        <v>0</v>
      </c>
      <c r="BQ64" s="154">
        <f t="shared" si="168"/>
        <v>0</v>
      </c>
      <c r="BR64" s="10"/>
      <c r="BS64" s="152">
        <f>SUMIF('Rekapitulasi Maret'!$U$194:$U$375,APS!$B64,'Rekapitulasi Maret'!$V$194:$V$375)+SUMIF('Rekapitulasi Maret'!$U$194:$U$375,APS!$B64,'Rekapitulasi Maret'!$AA$194:$AA$375)</f>
        <v>0</v>
      </c>
      <c r="BT64" s="152">
        <f>SUMIF('Rekapitulasi Maret'!$U$194:$U$375,APS!$B64,'Rekapitulasi Maret'!$W$194:$W$375)</f>
        <v>0</v>
      </c>
      <c r="BU64" s="152">
        <f>SUMIF('Rekapitulasi Maret'!$U$194:$U$375,APS!$B64,'Rekapitulasi Maret'!$AB$194:$AB$375)</f>
        <v>0</v>
      </c>
      <c r="BV64" s="154">
        <f t="shared" si="169"/>
        <v>0</v>
      </c>
      <c r="BW64" s="154">
        <f t="shared" si="170"/>
        <v>0</v>
      </c>
      <c r="BX64" s="10"/>
      <c r="BY64" s="152">
        <f>SUMIF('Rekapitulasi Maret'!$AL$194:$AL$375,APS!$B64,'Rekapitulasi Maret'!$AM$194:$AM$375)+SUMIF('Rekapitulasi Maret'!$AL$194:$AL$375,APS!$B64,'Rekapitulasi Maret'!$AP$194:$AP$375)</f>
        <v>0</v>
      </c>
      <c r="BZ64" s="152">
        <f>SUMIF('Rekapitulasi Maret'!$AL$194:$AL$375,APS!$B64,'Rekapitulasi Maret'!$AN$194:$AN$375)</f>
        <v>0</v>
      </c>
      <c r="CA64" s="152">
        <f>SUMIF('Rekapitulasi Maret'!$AL$194:$AL$375,APS!$B64,'Rekapitulasi Maret'!$AQ$194:$AQ$375)</f>
        <v>0</v>
      </c>
      <c r="CB64" s="154">
        <f t="shared" si="261"/>
        <v>0</v>
      </c>
      <c r="CC64" s="154">
        <f t="shared" si="262"/>
        <v>0</v>
      </c>
      <c r="CD64" s="10"/>
      <c r="CE64" s="152">
        <f>SUMIF('Rekapitulasi Maret'!$BA$194:$BA$375,APS!$B64,'Rekapitulasi Maret'!$BB$194:$BB$375)+SUMIF('Rekapitulasi Maret'!$BA$194:$BA$375,APS!$B64,'Rekapitulasi Maret'!$BE$194:$BE$375)</f>
        <v>0</v>
      </c>
      <c r="CF64" s="152">
        <f>SUMIF('Rekapitulasi Maret'!$BA$194:$BA$375,APS!$B64,'Rekapitulasi Maret'!$BC$194:$BC$375)</f>
        <v>0</v>
      </c>
      <c r="CG64" s="10"/>
      <c r="CH64" s="154">
        <f t="shared" si="173"/>
        <v>0</v>
      </c>
      <c r="CI64" s="154">
        <f t="shared" si="174"/>
        <v>0</v>
      </c>
      <c r="CJ64" s="10"/>
      <c r="CK64" s="152">
        <f>SUMIF('Rekapitulasi Maret'!$BP$194:$BP$375,APS!$B64,'Rekapitulasi Maret'!$BQ$194:$BQ$375)+SUMIF('Rekapitulasi Maret'!$BP$194:$BP$375,APS!$B64,'Rekapitulasi Maret'!$BT$194:$BT$375)</f>
        <v>0</v>
      </c>
      <c r="CL64" s="152">
        <f>SUMIF('Rekapitulasi Maret'!$BP$194:$BP$375,APS!$B64,'Rekapitulasi Maret'!$BR$194:$BR$375)</f>
        <v>0</v>
      </c>
      <c r="CM64" s="152">
        <f>SUMIF('Rekapitulasi Maret'!$BP$194:$BP$375,APS!$B64,'Rekapitulasi Maret'!$BU$194:$BU$375)</f>
        <v>0</v>
      </c>
      <c r="CN64" s="154">
        <f t="shared" si="175"/>
        <v>0</v>
      </c>
      <c r="CO64" s="154">
        <f t="shared" si="176"/>
        <v>0</v>
      </c>
      <c r="CP64" s="76">
        <f t="shared" si="272"/>
        <v>0</v>
      </c>
      <c r="CQ64" s="76">
        <f t="shared" si="273"/>
        <v>0</v>
      </c>
      <c r="CR64" s="76">
        <f t="shared" si="274"/>
        <v>0</v>
      </c>
      <c r="CS64" s="76">
        <f t="shared" si="275"/>
        <v>0</v>
      </c>
      <c r="CT64" s="76">
        <f t="shared" si="276"/>
        <v>0</v>
      </c>
      <c r="CU64" s="76">
        <f t="shared" si="277"/>
        <v>0</v>
      </c>
      <c r="CV64" s="154">
        <f t="shared" si="278"/>
        <v>0</v>
      </c>
      <c r="CW64" s="10">
        <v>20</v>
      </c>
      <c r="CX64" s="10">
        <v>20</v>
      </c>
      <c r="CY64" s="152">
        <f>SUMIF('Rekapitulasi Maret'!$D$391:$D$568,APS!$B64,'Rekapitulasi Maret'!$E$391:$E$568)+SUMIF('Rekapitulasi Maret'!$D$391:$D$568,APS!$B64,'Rekapitulasi Maret'!$J$391:$J$568)</f>
        <v>0</v>
      </c>
      <c r="CZ64" s="152">
        <f>SUMIF('Rekapitulasi Maret'!$D$391:$D$568,APS!$B64,'Rekapitulasi Maret'!$F$391:$F$568)</f>
        <v>0</v>
      </c>
      <c r="DA64" s="152">
        <f>SUMIF('Rekapitulasi Maret'!$D$391:$D$568,APS!$B64,'Rekapitulasi Maret'!$K$391:$K$568)</f>
        <v>0</v>
      </c>
      <c r="DB64" s="154">
        <f t="shared" si="184"/>
        <v>0</v>
      </c>
      <c r="DC64" s="154">
        <f t="shared" si="185"/>
        <v>0</v>
      </c>
      <c r="DD64" s="10"/>
      <c r="DE64" s="152">
        <f>SUMIF('Rekapitulasi Maret'!$U$391:$U$568,APS!$B64,'Rekapitulasi Maret'!$V$391:$V$568)+SUMIF('Rekapitulasi Maret'!$U$391:$U$568,APS!$B64,'Rekapitulasi Maret'!$AA$391:$AA$568)</f>
        <v>0</v>
      </c>
      <c r="DF64" s="152">
        <f>SUMIF('Rekapitulasi Maret'!$U$391:$U$568,APS!$B64,'Rekapitulasi Maret'!$W$391:$W$568)</f>
        <v>0</v>
      </c>
      <c r="DG64" s="152">
        <f>SUMIF('Rekapitulasi Maret'!$U$391:$U$568,APS!$B64,'Rekapitulasi Maret'!$AB$391:$AB$568)</f>
        <v>0</v>
      </c>
      <c r="DH64" s="154">
        <f t="shared" si="285"/>
        <v>0</v>
      </c>
      <c r="DI64" s="154">
        <f t="shared" si="286"/>
        <v>0</v>
      </c>
      <c r="DJ64" s="10"/>
      <c r="DK64" s="152">
        <f>SUMIF('Rekapitulasi Maret'!$AL$391:$AL$568,APS!$B64,'Rekapitulasi Maret'!$AM$391:$AM$568)+SUMIF('Rekapitulasi Maret'!$AL$391:$AL$568,APS!$B64,'Rekapitulasi Maret'!$AP$391:$AP$568)</f>
        <v>20</v>
      </c>
      <c r="DL64" s="152">
        <f>SUMIF('Rekapitulasi Maret'!$AL$391:$AL$568,APS!$B64,'Rekapitulasi Maret'!$AN$391:$AN$568)</f>
        <v>0</v>
      </c>
      <c r="DM64" s="152">
        <f>SUMIF('Rekapitulasi Maret'!$AL$391:$AL$568,APS!$B64,'Rekapitulasi Maret'!$AQ$391:$AQ$568)</f>
        <v>0</v>
      </c>
      <c r="DN64" s="154">
        <f t="shared" si="188"/>
        <v>0</v>
      </c>
      <c r="DO64" s="154">
        <f t="shared" si="189"/>
        <v>0</v>
      </c>
      <c r="DP64" s="10"/>
      <c r="DQ64" s="152">
        <f>SUMIF('Rekapitulasi Maret'!$BA$391:$BA$568,APS!$B64,'Rekapitulasi Maret'!$BB$391:$BB$568)+SUMIF('Rekapitulasi Maret'!$BA$391:$BA$568,APS!$B64,'Rekapitulasi Maret'!$BE$391:$BE$568)</f>
        <v>0</v>
      </c>
      <c r="DR64" s="152">
        <f>SUMIF('Rekapitulasi Maret'!$BA$391:$BA$568,APS!$B64,'Rekapitulasi Maret'!$BC$391:$BC$568)</f>
        <v>0</v>
      </c>
      <c r="DS64" s="152">
        <f>SUMIF('Rekapitulasi Maret'!$BA$391:$BA$568,APS!$B64,'Rekapitulasi Maret'!$BF$391:$BF$568)</f>
        <v>0</v>
      </c>
      <c r="DT64" s="154">
        <f t="shared" si="295"/>
        <v>0</v>
      </c>
      <c r="DU64" s="154">
        <f t="shared" si="296"/>
        <v>0</v>
      </c>
      <c r="DV64" s="10"/>
      <c r="DW64" s="152">
        <f>SUMIF('Rekapitulasi Maret'!$BP$391:$BP$568,APS!$B64,'Rekapitulasi Maret'!$BQ$391:$BQ$568)+SUMIF('Rekapitulasi Maret'!$BP$391:$BP$568,APS!$B64,'Rekapitulasi Maret'!$BT$391:$BT$568)</f>
        <v>20</v>
      </c>
      <c r="DX64" s="152">
        <f>SUMIF('Rekapitulasi Maret'!$BP$391:$BP$568,APS!$B64,'Rekapitulasi Maret'!$BR$391:$BR$568)</f>
        <v>20</v>
      </c>
      <c r="DY64" s="152">
        <f>SUMIF('Rekapitulasi Maret'!$BP$391:$BP$568,APS!$B64,'Rekapitulasi Maret'!$BU$391:$BU$568)</f>
        <v>0</v>
      </c>
      <c r="DZ64" s="154">
        <f t="shared" si="321"/>
        <v>0</v>
      </c>
      <c r="EA64" s="154">
        <f t="shared" si="322"/>
        <v>100</v>
      </c>
      <c r="EB64" s="10"/>
      <c r="EC64" s="152">
        <f>SUMIF('Rekapitulasi Maret'!$CE$391:$CE$568,APS!$B64,'Rekapitulasi Maret'!$CF$391:$CF$568)+SUMIF('Rekapitulasi Maret'!$CE$391:$CE$568,APS!$B64,'Rekapitulasi Maret'!$CI$391:$CI$568)</f>
        <v>0</v>
      </c>
      <c r="ED64" s="152">
        <f>SUMIF('Rekapitulasi Maret'!$CE$391:$CE$568,APS!$B64,'Rekapitulasi Maret'!$CG$391:$CG$568)</f>
        <v>0</v>
      </c>
      <c r="EE64" s="152">
        <f>SUMIF('Rekapitulasi Maret'!$CE$391:$CE$568,APS!$B64,'Rekapitulasi Maret'!$CJ$391:$CJ$568)</f>
        <v>0</v>
      </c>
      <c r="EF64" s="154">
        <f t="shared" si="194"/>
        <v>0</v>
      </c>
      <c r="EG64" s="154">
        <f t="shared" si="195"/>
        <v>0</v>
      </c>
      <c r="EH64" s="76">
        <f t="shared" si="287"/>
        <v>20</v>
      </c>
      <c r="EI64" s="76">
        <f t="shared" si="288"/>
        <v>40</v>
      </c>
      <c r="EJ64" s="76">
        <f t="shared" si="289"/>
        <v>20</v>
      </c>
      <c r="EK64" s="76">
        <f t="shared" si="290"/>
        <v>0</v>
      </c>
      <c r="EL64" s="76">
        <f t="shared" si="291"/>
        <v>20</v>
      </c>
      <c r="EM64" s="76">
        <f t="shared" si="292"/>
        <v>0</v>
      </c>
      <c r="EN64" s="154">
        <f t="shared" si="293"/>
        <v>100</v>
      </c>
      <c r="EO64" s="10"/>
      <c r="EP64" s="10"/>
      <c r="EQ64" s="152">
        <f>SUMIF('Rekapitulasi Maret'!$D$587:$D$768,APS!$B64,'Rekapitulasi Maret'!$E$587:$E$768)+SUMIF('Rekapitulasi Maret'!$D$587:$D$768,APS!$B64,'Rekapitulasi Maret'!$G$587:$G$768)</f>
        <v>0</v>
      </c>
      <c r="ER64" s="152">
        <f>SUMIF('Rekapitulasi Maret'!$D$587:$D$768,APS!$B64,'Rekapitulasi Maret'!$F$587:$F$768)+SUMIF('Rekapitulasi Maret'!$D$587:$D$768,APS!$B64,'Rekapitulasi Maret'!$H$587:$H$768)</f>
        <v>0</v>
      </c>
      <c r="ES64" s="10"/>
      <c r="ET64" s="154">
        <f t="shared" si="203"/>
        <v>0</v>
      </c>
      <c r="EU64" s="154">
        <f t="shared" si="204"/>
        <v>0</v>
      </c>
      <c r="EV64" s="10"/>
      <c r="EW64" s="152">
        <f>SUMIF('Rekapitulasi Maret'!$U$587:$U$768,APS!$B64,'Rekapitulasi Maret'!$V$587:$V$768)+SUMIF('Rekapitulasi Maret'!$U$587:$U$768,APS!$B64,'Rekapitulasi Maret'!$X$587:$X$768)</f>
        <v>0</v>
      </c>
      <c r="EX64" s="152">
        <f>SUMIF('Rekapitulasi Maret'!$U$587:$U$768,APS!$B64,'Rekapitulasi Maret'!$W$587:$W$768)+SUMIF('Rekapitulasi Maret'!$U$587:$U$768,APS!$B64,'Rekapitulasi Maret'!$Y$587:$Y$768)</f>
        <v>0</v>
      </c>
      <c r="EY64" s="10"/>
      <c r="EZ64" s="154">
        <f t="shared" si="205"/>
        <v>0</v>
      </c>
      <c r="FA64" s="154">
        <f t="shared" si="206"/>
        <v>0</v>
      </c>
      <c r="FB64" s="10"/>
      <c r="FC64" s="152">
        <f>SUMIF('Rekapitulasi Maret'!$AL$587:$AL$768,APS!$B64,'Rekapitulasi Maret'!$AM$587:$AM$768)+SUMIF('Rekapitulasi Maret'!$AL$587:$AL$768,APS!$B64,'Rekapitulasi Maret'!$AP$587:$AP$768)</f>
        <v>0</v>
      </c>
      <c r="FD64" s="152">
        <f>SUMIF('Rekapitulasi Maret'!$AL$587:$AL$768,APS!$B64,'Rekapitulasi Maret'!$AN$587:$AN$768)</f>
        <v>0</v>
      </c>
      <c r="FE64" s="10"/>
      <c r="FF64" s="154">
        <f t="shared" si="207"/>
        <v>0</v>
      </c>
      <c r="FG64" s="154">
        <f t="shared" si="208"/>
        <v>0</v>
      </c>
      <c r="FH64" s="10"/>
      <c r="FI64" s="152">
        <f>SUMIF('Rekapitulasi Maret'!$BA$587:$BA$768,APS!$B64,'Rekapitulasi Maret'!$BB$587:$BB$768)+SUMIF('Rekapitulasi Maret'!$BA$587:$BA$768,APS!$B64,'Rekapitulasi Maret'!$BE$587:$BE$768)</f>
        <v>0</v>
      </c>
      <c r="FJ64" s="152">
        <f>SUMIF('Rekapitulasi Maret'!$BA$587:$BA$768,APS!$B64,'Rekapitulasi Maret'!$BC$587:$BC$768)+SUMIF('Rekapitulasi Maret'!$BA$587:$BA$768,APS!$B64,'Rekapitulasi Maret'!$BF$587:$BF$768)</f>
        <v>0</v>
      </c>
      <c r="FK64" s="10"/>
      <c r="FL64" s="154">
        <f t="shared" si="209"/>
        <v>0</v>
      </c>
      <c r="FM64" s="154">
        <f t="shared" si="210"/>
        <v>0</v>
      </c>
      <c r="FN64" s="10"/>
      <c r="FO64" s="152">
        <f>SUMIF('Rekapitulasi Maret'!$BP$587:$BP$768,APS!$B64,'Rekapitulasi Maret'!$BQ$587:$BQ$768)+SUMIF('Rekapitulasi Maret'!$BP$587:$BP$768,APS!$B64,'Rekapitulasi Maret'!$BT$587:$BT$768)</f>
        <v>0</v>
      </c>
      <c r="FP64" s="152">
        <f>SUMIF('Rekapitulasi Maret'!$BP$587:$BP$768,APS!$B64,'Rekapitulasi Maret'!$BR$587:$BR$768)</f>
        <v>0</v>
      </c>
      <c r="FQ64" s="10"/>
      <c r="FR64" s="154">
        <f t="shared" si="211"/>
        <v>0</v>
      </c>
      <c r="FS64" s="154">
        <f t="shared" si="212"/>
        <v>0</v>
      </c>
      <c r="FT64" s="10"/>
      <c r="FU64" s="152">
        <f>SUMIF('Rekapitulasi Maret'!$CE$587:$CE$768,APS!$B64,'Rekapitulasi Maret'!$CI$587:$CI$768)</f>
        <v>0</v>
      </c>
      <c r="FV64" s="10"/>
      <c r="FW64" s="152">
        <f>SUMIF('Rekapitulasi Maret'!$CE$587:$CE$768,APS!$B64,'Rekapitulasi Maret'!$CJ$587:$CJ$768)</f>
        <v>0</v>
      </c>
      <c r="FX64" s="154">
        <f t="shared" si="140"/>
        <v>0</v>
      </c>
      <c r="FY64" s="154">
        <f t="shared" si="141"/>
        <v>0</v>
      </c>
      <c r="FZ64" s="10"/>
      <c r="GA64" s="152">
        <f>SUMIF('Rekapitulasi Maret'!$D$785:$D$963,APS!$B64,'Rekapitulasi Maret'!$E$785:$E$963)+SUMIF('Rekapitulasi Maret'!$D$785:$D$963,APS!$B64,'Rekapitulasi Maret'!$J$785:$J$963)</f>
        <v>0</v>
      </c>
      <c r="GB64" s="152">
        <f>SUMIF('Rekapitulasi Maret'!$D$785:$D$963,APS!$B64,'Rekapitulasi Maret'!$F$785:$F$963)</f>
        <v>0</v>
      </c>
      <c r="GC64" s="152">
        <f>SUMIF('Rekapitulasi Maret'!$D$785:$D$963,APS!$B64,'Rekapitulasi Maret'!$K$785:$K$963)</f>
        <v>0</v>
      </c>
      <c r="GD64" s="154">
        <f t="shared" si="213"/>
        <v>0</v>
      </c>
      <c r="GE64" s="154">
        <f t="shared" si="214"/>
        <v>0</v>
      </c>
      <c r="GF64" s="10"/>
      <c r="GG64" s="152">
        <f>SUMIF('Rekapitulasi Maret'!$U$785:$U$963,APS!$B64,'Rekapitulasi Maret'!$V$785:$V$963)+SUMIF('Rekapitulasi Maret'!$U$785:$U$963,APS!$B64,'Rekapitulasi Maret'!$AA$785:$AA$963)</f>
        <v>0</v>
      </c>
      <c r="GH64" s="152">
        <f>SUMIF('Rekapitulasi Maret'!$U$785:$U$963,APS!$B64,'Rekapitulasi Maret'!$W$785:$W$963)</f>
        <v>0</v>
      </c>
      <c r="GI64" s="152">
        <f>SUMIF('Rekapitulasi Maret'!$U$785:$U$963,APS!$B64,'Rekapitulasi Maret'!$AB$785:$AB$963)</f>
        <v>0</v>
      </c>
      <c r="GJ64" s="154">
        <f t="shared" si="215"/>
        <v>0</v>
      </c>
      <c r="GK64" s="154">
        <f t="shared" si="216"/>
        <v>0</v>
      </c>
      <c r="GL64" s="10"/>
      <c r="GM64" s="152">
        <f>SUMIF('Rekapitulasi Maret'!$AL$785:$AL$963,APS!$B64,'Rekapitulasi Maret'!$AM$785:$AM$963)+SUMIF('Rekapitulasi Maret'!$AL$785:$AL$963,APS!$B64,'Rekapitulasi Maret'!$AP$785:$AP$963)</f>
        <v>0</v>
      </c>
      <c r="GN64" s="152">
        <f>SUMIF('Rekapitulasi Maret'!$AL$785:$AL$963,APS!$B64,'Rekapitulasi Maret'!$AN$785:$AN$963)</f>
        <v>0</v>
      </c>
      <c r="GO64" s="152">
        <f>SUMIF('Rekapitulasi Maret'!$AL$785:$AL$963,APS!$B64,'Rekapitulasi Maret'!$AQ$785:$AQ$963)</f>
        <v>0</v>
      </c>
      <c r="GP64" s="154">
        <f t="shared" si="217"/>
        <v>0</v>
      </c>
      <c r="GQ64" s="154">
        <f t="shared" si="218"/>
        <v>0</v>
      </c>
      <c r="GR64" s="76">
        <f t="shared" si="219"/>
        <v>0</v>
      </c>
      <c r="GS64" s="76">
        <f t="shared" si="220"/>
        <v>0</v>
      </c>
      <c r="GT64" s="76">
        <f t="shared" si="221"/>
        <v>0</v>
      </c>
      <c r="GU64" s="76">
        <f t="shared" si="222"/>
        <v>0</v>
      </c>
      <c r="GV64" s="157">
        <f t="shared" si="223"/>
        <v>0</v>
      </c>
      <c r="GW64" s="157">
        <f t="shared" si="224"/>
        <v>0</v>
      </c>
      <c r="GX64" s="158">
        <f t="shared" si="225"/>
        <v>0</v>
      </c>
      <c r="GY64" s="157">
        <f t="shared" si="254"/>
        <v>20</v>
      </c>
      <c r="GZ64" s="157">
        <f t="shared" si="255"/>
        <v>40</v>
      </c>
      <c r="HA64" s="157">
        <f t="shared" si="256"/>
        <v>20</v>
      </c>
      <c r="HB64" s="157">
        <f t="shared" si="257"/>
        <v>0</v>
      </c>
      <c r="HC64" s="157">
        <f t="shared" si="258"/>
        <v>20</v>
      </c>
      <c r="HD64" s="157">
        <f t="shared" si="259"/>
        <v>0</v>
      </c>
      <c r="HE64" s="158">
        <f t="shared" si="232"/>
        <v>100</v>
      </c>
      <c r="HF64" s="21"/>
      <c r="HG64" s="16" t="s">
        <v>977</v>
      </c>
      <c r="HH64" s="88"/>
    </row>
    <row r="65" spans="1:216" ht="15.75">
      <c r="A65" s="38" t="s">
        <v>524</v>
      </c>
      <c r="B65" s="38" t="s">
        <v>444</v>
      </c>
      <c r="C65" s="16" t="s">
        <v>69</v>
      </c>
      <c r="D65" s="16" t="s">
        <v>599</v>
      </c>
      <c r="E65" s="16" t="s">
        <v>607</v>
      </c>
      <c r="F65" s="38">
        <v>4</v>
      </c>
      <c r="G65" s="38"/>
      <c r="H65" s="38"/>
      <c r="I65" s="18">
        <v>0</v>
      </c>
      <c r="J65" s="38">
        <v>0</v>
      </c>
      <c r="K65" s="38"/>
      <c r="L65" s="38"/>
      <c r="M65" s="40">
        <v>4</v>
      </c>
      <c r="N65" s="20">
        <f t="shared" si="132"/>
        <v>4</v>
      </c>
      <c r="O65" s="20"/>
      <c r="P65" s="75">
        <f t="shared" si="260"/>
        <v>0</v>
      </c>
      <c r="Q65" s="74">
        <f t="shared" si="133"/>
        <v>4</v>
      </c>
      <c r="R65" s="22">
        <f t="shared" si="323"/>
        <v>4</v>
      </c>
      <c r="S65" s="10"/>
      <c r="T65" s="10"/>
      <c r="U65" s="152">
        <f>SUMIF('Rekapitulasi Maret'!$D$9:$D$173,APS!$B65,'Rekapitulasi Maret'!$E$9:$E$173)</f>
        <v>0</v>
      </c>
      <c r="V65" s="152">
        <f>SUMIF('Rekapitulasi Maret'!$D$9:$D$173,APS!$B65,'Rekapitulasi Maret'!$F$9:$F$173)</f>
        <v>0</v>
      </c>
      <c r="W65" s="10"/>
      <c r="X65" s="154">
        <f t="shared" si="279"/>
        <v>0</v>
      </c>
      <c r="Y65" s="154">
        <f t="shared" si="280"/>
        <v>0</v>
      </c>
      <c r="Z65" s="10"/>
      <c r="AA65" s="152">
        <f>SUMIF('Rekapitulasi Maret'!$U$9:$U$173,APS!$B65,'Rekapitulasi Maret'!$V$9:$V$173)</f>
        <v>0</v>
      </c>
      <c r="AB65" s="152">
        <f>SUMIF('Rekapitulasi Maret'!$U$9:$U$173,APS!$B65,'Rekapitulasi Maret'!$W$9:$W$173)</f>
        <v>0</v>
      </c>
      <c r="AC65" s="152"/>
      <c r="AD65" s="154">
        <f t="shared" si="150"/>
        <v>0</v>
      </c>
      <c r="AE65" s="154">
        <f t="shared" si="151"/>
        <v>0</v>
      </c>
      <c r="AF65" s="10"/>
      <c r="AG65" s="152">
        <f>SUMIF('Rekapitulasi Maret'!$AL$9:$AL$173,APS!$B65,'Rekapitulasi Maret'!$AM$9:$AM$173)</f>
        <v>0</v>
      </c>
      <c r="AH65" s="152">
        <f>SUMIF('Rekapitulasi Maret'!$AL$9:$AL$173,APS!$B65,'Rekapitulasi Maret'!$AN$9:$AN$173)</f>
        <v>0</v>
      </c>
      <c r="AI65" s="152">
        <f>SUMIF('Rekapitulasi Maret'!$AL$9:$AL$173,APS!$B65,'Rekapitulasi Maret'!$AQ$9:$AQ$173)</f>
        <v>0</v>
      </c>
      <c r="AJ65" s="154">
        <f t="shared" si="281"/>
        <v>0</v>
      </c>
      <c r="AK65" s="154">
        <f t="shared" si="282"/>
        <v>0</v>
      </c>
      <c r="AL65" s="10"/>
      <c r="AM65" s="152">
        <f>SUMIF('Rekapitulasi Maret'!$BA$9:$BA$173,APS!$B65,'Rekapitulasi Maret'!$BB$9:$BB$173)</f>
        <v>0</v>
      </c>
      <c r="AN65" s="152">
        <f>SUMIF('Rekapitulasi Maret'!$BA$9:$BA$173,APS!$B65,'Rekapitulasi Maret'!$BC$9:$BC$173)</f>
        <v>0</v>
      </c>
      <c r="AO65" s="10"/>
      <c r="AP65" s="154">
        <f t="shared" si="263"/>
        <v>0</v>
      </c>
      <c r="AQ65" s="154">
        <f t="shared" si="264"/>
        <v>0</v>
      </c>
      <c r="AR65" s="10"/>
      <c r="AS65" s="152">
        <f>SUMIF('Rekapitulasi Maret'!$BP$9:$BP$173,APS!$B65,'Rekapitulasi Maret'!$BQ$9:$BQ$173)</f>
        <v>0</v>
      </c>
      <c r="AT65" s="152">
        <f>SUMIF('Rekapitulasi Maret'!$BP$9:$BP$173,APS!$B65,'Rekapitulasi Maret'!$BR$9:$BR$173)</f>
        <v>0</v>
      </c>
      <c r="AU65" s="10"/>
      <c r="AV65" s="154">
        <f t="shared" si="156"/>
        <v>0</v>
      </c>
      <c r="AW65" s="154">
        <f t="shared" si="157"/>
        <v>0</v>
      </c>
      <c r="AX65" s="10"/>
      <c r="AY65" s="152">
        <f>SUMIF('Rekapitulasi Maret'!$CE$9:$CE$173,APS!$B65,'Rekapitulasi Maret'!$CI$9:$CI$173)</f>
        <v>0</v>
      </c>
      <c r="AZ65" s="10"/>
      <c r="BA65" s="152">
        <f>SUMIF('Rekapitulasi Maret'!$CE$9:$CE$173,APS!$B65,'Rekapitulasi Maret'!$CJ$9:$CJ$173)</f>
        <v>0</v>
      </c>
      <c r="BB65" s="154">
        <f t="shared" si="158"/>
        <v>0</v>
      </c>
      <c r="BC65" s="154">
        <f t="shared" si="159"/>
        <v>0</v>
      </c>
      <c r="BD65" s="76">
        <f t="shared" si="265"/>
        <v>0</v>
      </c>
      <c r="BE65" s="76">
        <f t="shared" si="266"/>
        <v>0</v>
      </c>
      <c r="BF65" s="76">
        <f t="shared" si="267"/>
        <v>0</v>
      </c>
      <c r="BG65" s="76">
        <f t="shared" si="268"/>
        <v>0</v>
      </c>
      <c r="BH65" s="76">
        <f t="shared" si="269"/>
        <v>0</v>
      </c>
      <c r="BI65" s="76">
        <f t="shared" si="270"/>
        <v>0</v>
      </c>
      <c r="BJ65" s="154">
        <f t="shared" si="271"/>
        <v>0</v>
      </c>
      <c r="BK65" s="10">
        <v>4</v>
      </c>
      <c r="BL65" s="10"/>
      <c r="BM65" s="152">
        <f>SUMIF('Rekapitulasi Maret'!$D$194:$D$375,APS!$B65,'Rekapitulasi Maret'!$E$194:$E$375)+SUMIF('Rekapitulasi Maret'!$D$194:$D$375,APS!$B65,'Rekapitulasi Maret'!$J$194:$J$375)</f>
        <v>0</v>
      </c>
      <c r="BN65" s="152">
        <f>SUMIF('Rekapitulasi Maret'!$D$194:$D$375,APS!$B65,'Rekapitulasi Maret'!$F$194:$F$375)</f>
        <v>0</v>
      </c>
      <c r="BO65" s="152">
        <f>SUMIF('Rekapitulasi Maret'!$D$194:$D$375,APS!$B65,'Rekapitulasi Maret'!$K$194:$K$375)</f>
        <v>0</v>
      </c>
      <c r="BP65" s="154">
        <f t="shared" si="167"/>
        <v>0</v>
      </c>
      <c r="BQ65" s="154">
        <f t="shared" si="168"/>
        <v>0</v>
      </c>
      <c r="BR65" s="10">
        <v>4</v>
      </c>
      <c r="BS65" s="152">
        <f>SUMIF('Rekapitulasi Maret'!$U$194:$U$375,APS!$B65,'Rekapitulasi Maret'!$V$194:$V$375)+SUMIF('Rekapitulasi Maret'!$U$194:$U$375,APS!$B65,'Rekapitulasi Maret'!$AA$194:$AA$375)</f>
        <v>0</v>
      </c>
      <c r="BT65" s="152">
        <f>SUMIF('Rekapitulasi Maret'!$U$194:$U$375,APS!$B65,'Rekapitulasi Maret'!$W$194:$W$375)</f>
        <v>0</v>
      </c>
      <c r="BU65" s="152">
        <f>SUMIF('Rekapitulasi Maret'!$U$194:$U$375,APS!$B65,'Rekapitulasi Maret'!$AB$194:$AB$375)</f>
        <v>0</v>
      </c>
      <c r="BV65" s="154">
        <f t="shared" si="169"/>
        <v>0</v>
      </c>
      <c r="BW65" s="154">
        <f t="shared" si="170"/>
        <v>0</v>
      </c>
      <c r="BX65" s="10"/>
      <c r="BY65" s="152">
        <f>SUMIF('Rekapitulasi Maret'!$AL$194:$AL$375,APS!$B65,'Rekapitulasi Maret'!$AM$194:$AM$375)+SUMIF('Rekapitulasi Maret'!$AL$194:$AL$375,APS!$B65,'Rekapitulasi Maret'!$AP$194:$AP$375)</f>
        <v>4</v>
      </c>
      <c r="BZ65" s="152">
        <f>SUMIF('Rekapitulasi Maret'!$AL$194:$AL$375,APS!$B65,'Rekapitulasi Maret'!$AN$194:$AN$375)</f>
        <v>4</v>
      </c>
      <c r="CA65" s="152">
        <f>SUMIF('Rekapitulasi Maret'!$AL$194:$AL$375,APS!$B65,'Rekapitulasi Maret'!$AQ$194:$AQ$375)</f>
        <v>0</v>
      </c>
      <c r="CB65" s="154">
        <f t="shared" si="261"/>
        <v>0</v>
      </c>
      <c r="CC65" s="154">
        <f t="shared" si="262"/>
        <v>100</v>
      </c>
      <c r="CD65" s="10"/>
      <c r="CE65" s="152">
        <f>SUMIF('Rekapitulasi Maret'!$BA$194:$BA$375,APS!$B65,'Rekapitulasi Maret'!$BB$194:$BB$375)+SUMIF('Rekapitulasi Maret'!$BA$194:$BA$375,APS!$B65,'Rekapitulasi Maret'!$BE$194:$BE$375)</f>
        <v>0</v>
      </c>
      <c r="CF65" s="152">
        <f>SUMIF('Rekapitulasi Maret'!$BA$194:$BA$375,APS!$B65,'Rekapitulasi Maret'!$BC$194:$BC$375)</f>
        <v>0</v>
      </c>
      <c r="CG65" s="10"/>
      <c r="CH65" s="154">
        <f t="shared" si="173"/>
        <v>0</v>
      </c>
      <c r="CI65" s="154">
        <f t="shared" si="174"/>
        <v>0</v>
      </c>
      <c r="CJ65" s="10"/>
      <c r="CK65" s="152">
        <f>SUMIF('Rekapitulasi Maret'!$BP$194:$BP$375,APS!$B65,'Rekapitulasi Maret'!$BQ$194:$BQ$375)+SUMIF('Rekapitulasi Maret'!$BP$194:$BP$375,APS!$B65,'Rekapitulasi Maret'!$BT$194:$BT$375)</f>
        <v>0</v>
      </c>
      <c r="CL65" s="152">
        <f>SUMIF('Rekapitulasi Maret'!$BP$194:$BP$375,APS!$B65,'Rekapitulasi Maret'!$BR$194:$BR$375)</f>
        <v>0</v>
      </c>
      <c r="CM65" s="152">
        <f>SUMIF('Rekapitulasi Maret'!$BP$194:$BP$375,APS!$B65,'Rekapitulasi Maret'!$BU$194:$BU$375)</f>
        <v>0</v>
      </c>
      <c r="CN65" s="154">
        <f t="shared" si="175"/>
        <v>0</v>
      </c>
      <c r="CO65" s="154">
        <f t="shared" si="176"/>
        <v>0</v>
      </c>
      <c r="CP65" s="76">
        <f t="shared" si="272"/>
        <v>4</v>
      </c>
      <c r="CQ65" s="76">
        <f t="shared" si="273"/>
        <v>4</v>
      </c>
      <c r="CR65" s="76">
        <f t="shared" si="274"/>
        <v>4</v>
      </c>
      <c r="CS65" s="76">
        <f t="shared" si="275"/>
        <v>0</v>
      </c>
      <c r="CT65" s="76">
        <f t="shared" si="276"/>
        <v>4</v>
      </c>
      <c r="CU65" s="76">
        <f t="shared" si="277"/>
        <v>0</v>
      </c>
      <c r="CV65" s="154">
        <f t="shared" si="278"/>
        <v>100</v>
      </c>
      <c r="CW65" s="10"/>
      <c r="CX65" s="10"/>
      <c r="CY65" s="152">
        <f>SUMIF('Rekapitulasi Maret'!$D$391:$D$568,APS!$B65,'Rekapitulasi Maret'!$E$391:$E$568)+SUMIF('Rekapitulasi Maret'!$D$391:$D$568,APS!$B65,'Rekapitulasi Maret'!$J$391:$J$568)</f>
        <v>0</v>
      </c>
      <c r="CZ65" s="152">
        <f>SUMIF('Rekapitulasi Maret'!$D$391:$D$568,APS!$B65,'Rekapitulasi Maret'!$F$391:$F$568)</f>
        <v>0</v>
      </c>
      <c r="DA65" s="152">
        <f>SUMIF('Rekapitulasi Maret'!$D$391:$D$568,APS!$B65,'Rekapitulasi Maret'!$K$391:$K$568)</f>
        <v>0</v>
      </c>
      <c r="DB65" s="154">
        <f t="shared" si="184"/>
        <v>0</v>
      </c>
      <c r="DC65" s="154">
        <f t="shared" si="185"/>
        <v>0</v>
      </c>
      <c r="DD65" s="10"/>
      <c r="DE65" s="152">
        <f>SUMIF('Rekapitulasi Maret'!$U$391:$U$568,APS!$B65,'Rekapitulasi Maret'!$V$391:$V$568)+SUMIF('Rekapitulasi Maret'!$U$391:$U$568,APS!$B65,'Rekapitulasi Maret'!$AA$391:$AA$568)</f>
        <v>0</v>
      </c>
      <c r="DF65" s="152">
        <f>SUMIF('Rekapitulasi Maret'!$U$391:$U$568,APS!$B65,'Rekapitulasi Maret'!$W$391:$W$568)</f>
        <v>0</v>
      </c>
      <c r="DG65" s="152">
        <f>SUMIF('Rekapitulasi Maret'!$U$391:$U$568,APS!$B65,'Rekapitulasi Maret'!$AB$391:$AB$568)</f>
        <v>0</v>
      </c>
      <c r="DH65" s="154">
        <f t="shared" si="285"/>
        <v>0</v>
      </c>
      <c r="DI65" s="154">
        <f t="shared" si="286"/>
        <v>0</v>
      </c>
      <c r="DJ65" s="10"/>
      <c r="DK65" s="152">
        <f>SUMIF('Rekapitulasi Maret'!$AL$391:$AL$568,APS!$B65,'Rekapitulasi Maret'!$AM$391:$AM$568)+SUMIF('Rekapitulasi Maret'!$AL$391:$AL$568,APS!$B65,'Rekapitulasi Maret'!$AP$391:$AP$568)</f>
        <v>0</v>
      </c>
      <c r="DL65" s="152">
        <f>SUMIF('Rekapitulasi Maret'!$AL$391:$AL$568,APS!$B65,'Rekapitulasi Maret'!$AN$391:$AN$568)</f>
        <v>0</v>
      </c>
      <c r="DM65" s="152">
        <f>SUMIF('Rekapitulasi Maret'!$AL$391:$AL$568,APS!$B65,'Rekapitulasi Maret'!$AQ$391:$AQ$568)</f>
        <v>0</v>
      </c>
      <c r="DN65" s="154">
        <f t="shared" si="188"/>
        <v>0</v>
      </c>
      <c r="DO65" s="154">
        <f t="shared" si="189"/>
        <v>0</v>
      </c>
      <c r="DP65" s="10"/>
      <c r="DQ65" s="152">
        <f>SUMIF('Rekapitulasi Maret'!$BA$391:$BA$568,APS!$B65,'Rekapitulasi Maret'!$BB$391:$BB$568)+SUMIF('Rekapitulasi Maret'!$BA$391:$BA$568,APS!$B65,'Rekapitulasi Maret'!$BE$391:$BE$568)</f>
        <v>0</v>
      </c>
      <c r="DR65" s="152">
        <f>SUMIF('Rekapitulasi Maret'!$BA$391:$BA$568,APS!$B65,'Rekapitulasi Maret'!$BC$391:$BC$568)</f>
        <v>0</v>
      </c>
      <c r="DS65" s="152">
        <f>SUMIF('Rekapitulasi Maret'!$BA$391:$BA$568,APS!$B65,'Rekapitulasi Maret'!$BF$391:$BF$568)</f>
        <v>0</v>
      </c>
      <c r="DT65" s="154">
        <f t="shared" si="295"/>
        <v>0</v>
      </c>
      <c r="DU65" s="154">
        <f t="shared" si="296"/>
        <v>0</v>
      </c>
      <c r="DV65" s="10"/>
      <c r="DW65" s="152">
        <f>SUMIF('Rekapitulasi Maret'!$BP$391:$BP$568,APS!$B65,'Rekapitulasi Maret'!$BQ$391:$BQ$568)+SUMIF('Rekapitulasi Maret'!$BP$391:$BP$568,APS!$B65,'Rekapitulasi Maret'!$BT$391:$BT$568)</f>
        <v>0</v>
      </c>
      <c r="DX65" s="152">
        <f>SUMIF('Rekapitulasi Maret'!$BP$391:$BP$568,APS!$B65,'Rekapitulasi Maret'!$BR$391:$BR$568)</f>
        <v>0</v>
      </c>
      <c r="DY65" s="152">
        <f>SUMIF('Rekapitulasi Maret'!$BP$391:$BP$568,APS!$B65,'Rekapitulasi Maret'!$BU$391:$BU$568)</f>
        <v>0</v>
      </c>
      <c r="DZ65" s="154">
        <f>IF(DV65=0,0,((DX65+DY65)/DV65)*100)</f>
        <v>0</v>
      </c>
      <c r="EA65" s="154">
        <f>IF(DW65=0,0,((DX65+DY65)/DW65)*100)</f>
        <v>0</v>
      </c>
      <c r="EB65" s="10"/>
      <c r="EC65" s="152">
        <f>SUMIF('Rekapitulasi Maret'!$CE$391:$CE$568,APS!$B65,'Rekapitulasi Maret'!$CF$391:$CF$568)+SUMIF('Rekapitulasi Maret'!$CE$391:$CE$568,APS!$B65,'Rekapitulasi Maret'!$CI$391:$CI$568)</f>
        <v>0</v>
      </c>
      <c r="ED65" s="152">
        <f>SUMIF('Rekapitulasi Maret'!$CE$391:$CE$568,APS!$B65,'Rekapitulasi Maret'!$CG$391:$CG$568)</f>
        <v>0</v>
      </c>
      <c r="EE65" s="152">
        <f>SUMIF('Rekapitulasi Maret'!$CE$391:$CE$568,APS!$B65,'Rekapitulasi Maret'!$CJ$391:$CJ$568)</f>
        <v>0</v>
      </c>
      <c r="EF65" s="154">
        <f t="shared" si="194"/>
        <v>0</v>
      </c>
      <c r="EG65" s="154">
        <f t="shared" si="195"/>
        <v>0</v>
      </c>
      <c r="EH65" s="76">
        <f t="shared" si="287"/>
        <v>0</v>
      </c>
      <c r="EI65" s="76">
        <f t="shared" si="288"/>
        <v>0</v>
      </c>
      <c r="EJ65" s="76">
        <f t="shared" si="289"/>
        <v>0</v>
      </c>
      <c r="EK65" s="76">
        <f t="shared" si="290"/>
        <v>0</v>
      </c>
      <c r="EL65" s="76">
        <f t="shared" si="291"/>
        <v>0</v>
      </c>
      <c r="EM65" s="76">
        <f t="shared" si="292"/>
        <v>0</v>
      </c>
      <c r="EN65" s="154">
        <f t="shared" si="293"/>
        <v>0</v>
      </c>
      <c r="EO65" s="10"/>
      <c r="EP65" s="10"/>
      <c r="EQ65" s="152">
        <f>SUMIF('Rekapitulasi Maret'!$D$587:$D$768,APS!$B65,'Rekapitulasi Maret'!$E$587:$E$768)+SUMIF('Rekapitulasi Maret'!$D$587:$D$768,APS!$B65,'Rekapitulasi Maret'!$G$587:$G$768)</f>
        <v>0</v>
      </c>
      <c r="ER65" s="152">
        <f>SUMIF('Rekapitulasi Maret'!$D$587:$D$768,APS!$B65,'Rekapitulasi Maret'!$F$587:$F$768)+SUMIF('Rekapitulasi Maret'!$D$587:$D$768,APS!$B65,'Rekapitulasi Maret'!$H$587:$H$768)</f>
        <v>0</v>
      </c>
      <c r="ES65" s="10"/>
      <c r="ET65" s="154">
        <f t="shared" si="203"/>
        <v>0</v>
      </c>
      <c r="EU65" s="154">
        <f t="shared" si="204"/>
        <v>0</v>
      </c>
      <c r="EV65" s="10"/>
      <c r="EW65" s="152">
        <f>SUMIF('Rekapitulasi Maret'!$U$587:$U$768,APS!$B65,'Rekapitulasi Maret'!$V$587:$V$768)+SUMIF('Rekapitulasi Maret'!$U$587:$U$768,APS!$B65,'Rekapitulasi Maret'!$X$587:$X$768)</f>
        <v>0</v>
      </c>
      <c r="EX65" s="152">
        <f>SUMIF('Rekapitulasi Maret'!$U$587:$U$768,APS!$B65,'Rekapitulasi Maret'!$W$587:$W$768)+SUMIF('Rekapitulasi Maret'!$U$587:$U$768,APS!$B65,'Rekapitulasi Maret'!$Y$587:$Y$768)</f>
        <v>0</v>
      </c>
      <c r="EY65" s="10"/>
      <c r="EZ65" s="154">
        <f t="shared" si="205"/>
        <v>0</v>
      </c>
      <c r="FA65" s="154">
        <f t="shared" si="206"/>
        <v>0</v>
      </c>
      <c r="FB65" s="10"/>
      <c r="FC65" s="152">
        <f>SUMIF('Rekapitulasi Maret'!$AL$587:$AL$768,APS!$B65,'Rekapitulasi Maret'!$AM$587:$AM$768)+SUMIF('Rekapitulasi Maret'!$AL$587:$AL$768,APS!$B65,'Rekapitulasi Maret'!$AP$587:$AP$768)</f>
        <v>0</v>
      </c>
      <c r="FD65" s="152">
        <f>SUMIF('Rekapitulasi Maret'!$AL$587:$AL$768,APS!$B65,'Rekapitulasi Maret'!$AN$587:$AN$768)</f>
        <v>0</v>
      </c>
      <c r="FE65" s="10"/>
      <c r="FF65" s="154">
        <f t="shared" si="207"/>
        <v>0</v>
      </c>
      <c r="FG65" s="154">
        <f t="shared" si="208"/>
        <v>0</v>
      </c>
      <c r="FH65" s="10"/>
      <c r="FI65" s="152">
        <f>SUMIF('Rekapitulasi Maret'!$BA$587:$BA$768,APS!$B65,'Rekapitulasi Maret'!$BB$587:$BB$768)+SUMIF('Rekapitulasi Maret'!$BA$587:$BA$768,APS!$B65,'Rekapitulasi Maret'!$BE$587:$BE$768)</f>
        <v>0</v>
      </c>
      <c r="FJ65" s="152">
        <f>SUMIF('Rekapitulasi Maret'!$BA$587:$BA$768,APS!$B65,'Rekapitulasi Maret'!$BC$587:$BC$768)+SUMIF('Rekapitulasi Maret'!$BA$587:$BA$768,APS!$B65,'Rekapitulasi Maret'!$BF$587:$BF$768)</f>
        <v>0</v>
      </c>
      <c r="FK65" s="10"/>
      <c r="FL65" s="154">
        <f t="shared" si="209"/>
        <v>0</v>
      </c>
      <c r="FM65" s="154">
        <f t="shared" si="210"/>
        <v>0</v>
      </c>
      <c r="FN65" s="10"/>
      <c r="FO65" s="152">
        <f>SUMIF('Rekapitulasi Maret'!$BP$587:$BP$768,APS!$B65,'Rekapitulasi Maret'!$BQ$587:$BQ$768)+SUMIF('Rekapitulasi Maret'!$BP$587:$BP$768,APS!$B65,'Rekapitulasi Maret'!$BT$587:$BT$768)</f>
        <v>0</v>
      </c>
      <c r="FP65" s="152">
        <f>SUMIF('Rekapitulasi Maret'!$BP$587:$BP$768,APS!$B65,'Rekapitulasi Maret'!$BR$587:$BR$768)</f>
        <v>0</v>
      </c>
      <c r="FQ65" s="10"/>
      <c r="FR65" s="154">
        <f t="shared" si="211"/>
        <v>0</v>
      </c>
      <c r="FS65" s="154">
        <f t="shared" si="212"/>
        <v>0</v>
      </c>
      <c r="FT65" s="10"/>
      <c r="FU65" s="152">
        <f>SUMIF('Rekapitulasi Maret'!$CE$587:$CE$768,APS!$B65,'Rekapitulasi Maret'!$CI$587:$CI$768)</f>
        <v>0</v>
      </c>
      <c r="FV65" s="10"/>
      <c r="FW65" s="152">
        <f>SUMIF('Rekapitulasi Maret'!$CE$587:$CE$768,APS!$B65,'Rekapitulasi Maret'!$CJ$587:$CJ$768)</f>
        <v>0</v>
      </c>
      <c r="FX65" s="154">
        <f t="shared" si="140"/>
        <v>0</v>
      </c>
      <c r="FY65" s="154">
        <f t="shared" si="141"/>
        <v>0</v>
      </c>
      <c r="FZ65" s="10"/>
      <c r="GA65" s="152">
        <f>SUMIF('Rekapitulasi Maret'!$D$785:$D$963,APS!$B65,'Rekapitulasi Maret'!$E$785:$E$963)+SUMIF('Rekapitulasi Maret'!$D$785:$D$963,APS!$B65,'Rekapitulasi Maret'!$J$785:$J$963)</f>
        <v>0</v>
      </c>
      <c r="GB65" s="152">
        <f>SUMIF('Rekapitulasi Maret'!$D$785:$D$963,APS!$B65,'Rekapitulasi Maret'!$F$785:$F$963)</f>
        <v>0</v>
      </c>
      <c r="GC65" s="152">
        <f>SUMIF('Rekapitulasi Maret'!$D$785:$D$963,APS!$B65,'Rekapitulasi Maret'!$K$785:$K$963)</f>
        <v>0</v>
      </c>
      <c r="GD65" s="154">
        <f t="shared" si="213"/>
        <v>0</v>
      </c>
      <c r="GE65" s="154">
        <f t="shared" si="214"/>
        <v>0</v>
      </c>
      <c r="GF65" s="10"/>
      <c r="GG65" s="152">
        <f>SUMIF('Rekapitulasi Maret'!$U$785:$U$963,APS!$B65,'Rekapitulasi Maret'!$V$785:$V$963)+SUMIF('Rekapitulasi Maret'!$U$785:$U$963,APS!$B65,'Rekapitulasi Maret'!$AA$785:$AA$963)</f>
        <v>0</v>
      </c>
      <c r="GH65" s="152">
        <f>SUMIF('Rekapitulasi Maret'!$U$785:$U$963,APS!$B65,'Rekapitulasi Maret'!$W$785:$W$963)</f>
        <v>0</v>
      </c>
      <c r="GI65" s="152">
        <f>SUMIF('Rekapitulasi Maret'!$U$785:$U$963,APS!$B65,'Rekapitulasi Maret'!$AB$785:$AB$963)</f>
        <v>0</v>
      </c>
      <c r="GJ65" s="154">
        <f t="shared" si="215"/>
        <v>0</v>
      </c>
      <c r="GK65" s="154">
        <f t="shared" si="216"/>
        <v>0</v>
      </c>
      <c r="GL65" s="10"/>
      <c r="GM65" s="152">
        <f>SUMIF('Rekapitulasi Maret'!$AL$785:$AL$963,APS!$B65,'Rekapitulasi Maret'!$AM$785:$AM$963)+SUMIF('Rekapitulasi Maret'!$AL$785:$AL$963,APS!$B65,'Rekapitulasi Maret'!$AP$785:$AP$963)</f>
        <v>0</v>
      </c>
      <c r="GN65" s="152">
        <f>SUMIF('Rekapitulasi Maret'!$AL$785:$AL$963,APS!$B65,'Rekapitulasi Maret'!$AN$785:$AN$963)</f>
        <v>0</v>
      </c>
      <c r="GO65" s="152">
        <f>SUMIF('Rekapitulasi Maret'!$AL$785:$AL$963,APS!$B65,'Rekapitulasi Maret'!$AQ$785:$AQ$963)</f>
        <v>0</v>
      </c>
      <c r="GP65" s="154">
        <f t="shared" si="217"/>
        <v>0</v>
      </c>
      <c r="GQ65" s="154">
        <f t="shared" si="218"/>
        <v>0</v>
      </c>
      <c r="GR65" s="76">
        <f t="shared" si="219"/>
        <v>0</v>
      </c>
      <c r="GS65" s="76">
        <f t="shared" si="220"/>
        <v>0</v>
      </c>
      <c r="GT65" s="76">
        <f t="shared" si="221"/>
        <v>0</v>
      </c>
      <c r="GU65" s="76">
        <f t="shared" si="222"/>
        <v>0</v>
      </c>
      <c r="GV65" s="157">
        <f t="shared" si="223"/>
        <v>0</v>
      </c>
      <c r="GW65" s="157">
        <f t="shared" si="224"/>
        <v>0</v>
      </c>
      <c r="GX65" s="158">
        <f t="shared" si="225"/>
        <v>0</v>
      </c>
      <c r="GY65" s="157">
        <f t="shared" si="254"/>
        <v>4</v>
      </c>
      <c r="GZ65" s="157">
        <f t="shared" si="255"/>
        <v>4</v>
      </c>
      <c r="HA65" s="157">
        <f t="shared" si="256"/>
        <v>4</v>
      </c>
      <c r="HB65" s="157">
        <f t="shared" si="257"/>
        <v>0</v>
      </c>
      <c r="HC65" s="157">
        <f t="shared" si="258"/>
        <v>4</v>
      </c>
      <c r="HD65" s="157">
        <f t="shared" si="259"/>
        <v>0</v>
      </c>
      <c r="HE65" s="158">
        <f t="shared" si="232"/>
        <v>100</v>
      </c>
      <c r="HG65" s="16" t="s">
        <v>977</v>
      </c>
      <c r="HH65" s="88"/>
    </row>
    <row r="66" spans="1:216" ht="15.75">
      <c r="A66" s="43" t="s">
        <v>333</v>
      </c>
      <c r="B66" s="16" t="s">
        <v>334</v>
      </c>
      <c r="C66" s="16" t="s">
        <v>69</v>
      </c>
      <c r="D66" s="16" t="s">
        <v>599</v>
      </c>
      <c r="E66" s="16" t="s">
        <v>612</v>
      </c>
      <c r="F66" s="17">
        <f>20+22</f>
        <v>42</v>
      </c>
      <c r="G66" s="17">
        <v>0</v>
      </c>
      <c r="H66" s="17">
        <v>0</v>
      </c>
      <c r="I66" s="18">
        <v>0</v>
      </c>
      <c r="J66" s="17">
        <v>0</v>
      </c>
      <c r="K66" s="19">
        <f t="shared" ref="K66:K73" si="324">(H66+F66+G66)-(I66+J66)</f>
        <v>42</v>
      </c>
      <c r="L66" s="19">
        <f t="shared" ref="L66:L73" si="325">IF(K66&gt;0,K66,0)</f>
        <v>42</v>
      </c>
      <c r="M66" s="23">
        <v>60</v>
      </c>
      <c r="N66" s="20">
        <f t="shared" si="132"/>
        <v>60</v>
      </c>
      <c r="O66" s="20"/>
      <c r="P66" s="75">
        <f t="shared" si="260"/>
        <v>0</v>
      </c>
      <c r="Q66" s="74">
        <f t="shared" si="133"/>
        <v>60</v>
      </c>
      <c r="R66" s="22">
        <f t="shared" si="323"/>
        <v>60</v>
      </c>
      <c r="S66" s="10">
        <v>30</v>
      </c>
      <c r="T66" s="10"/>
      <c r="U66" s="152">
        <f>SUMIF('Rekapitulasi Maret'!$D$9:$D$173,APS!$B66,'Rekapitulasi Maret'!$E$9:$E$173)</f>
        <v>0</v>
      </c>
      <c r="V66" s="152">
        <f>SUMIF('Rekapitulasi Maret'!$D$9:$D$173,APS!$B66,'Rekapitulasi Maret'!$F$9:$F$173)</f>
        <v>0</v>
      </c>
      <c r="W66" s="10"/>
      <c r="X66" s="154">
        <f t="shared" si="279"/>
        <v>0</v>
      </c>
      <c r="Y66" s="154">
        <f t="shared" si="280"/>
        <v>0</v>
      </c>
      <c r="Z66" s="10"/>
      <c r="AA66" s="152">
        <f>SUMIF('Rekapitulasi Maret'!$U$9:$U$173,APS!$B66,'Rekapitulasi Maret'!$V$9:$V$173)</f>
        <v>0</v>
      </c>
      <c r="AB66" s="152">
        <f>SUMIF('Rekapitulasi Maret'!$U$9:$U$173,APS!$B66,'Rekapitulasi Maret'!$W$9:$W$173)</f>
        <v>0</v>
      </c>
      <c r="AC66" s="152"/>
      <c r="AD66" s="154">
        <f t="shared" si="150"/>
        <v>0</v>
      </c>
      <c r="AE66" s="154">
        <f t="shared" si="151"/>
        <v>0</v>
      </c>
      <c r="AF66" s="10"/>
      <c r="AG66" s="152">
        <f>SUMIF('Rekapitulasi Maret'!$AL$9:$AL$173,APS!$B66,'Rekapitulasi Maret'!$AM$9:$AM$173)</f>
        <v>0</v>
      </c>
      <c r="AH66" s="152">
        <f>SUMIF('Rekapitulasi Maret'!$AL$9:$AL$173,APS!$B66,'Rekapitulasi Maret'!$AN$9:$AN$173)</f>
        <v>0</v>
      </c>
      <c r="AI66" s="152">
        <f>SUMIF('Rekapitulasi Maret'!$AL$9:$AL$173,APS!$B66,'Rekapitulasi Maret'!$AQ$9:$AQ$173)</f>
        <v>0</v>
      </c>
      <c r="AJ66" s="154">
        <f t="shared" si="281"/>
        <v>0</v>
      </c>
      <c r="AK66" s="154">
        <f t="shared" si="282"/>
        <v>0</v>
      </c>
      <c r="AL66" s="10"/>
      <c r="AM66" s="152">
        <f>SUMIF('Rekapitulasi Maret'!$BA$9:$BA$173,APS!$B66,'Rekapitulasi Maret'!$BB$9:$BB$173)</f>
        <v>0</v>
      </c>
      <c r="AN66" s="152">
        <f>SUMIF('Rekapitulasi Maret'!$BA$9:$BA$173,APS!$B66,'Rekapitulasi Maret'!$BC$9:$BC$173)</f>
        <v>0</v>
      </c>
      <c r="AO66" s="10"/>
      <c r="AP66" s="154">
        <f t="shared" si="263"/>
        <v>0</v>
      </c>
      <c r="AQ66" s="154">
        <f t="shared" si="264"/>
        <v>0</v>
      </c>
      <c r="AR66" s="10"/>
      <c r="AS66" s="152">
        <f>SUMIF('Rekapitulasi Maret'!$BP$9:$BP$173,APS!$B66,'Rekapitulasi Maret'!$BQ$9:$BQ$173)</f>
        <v>0</v>
      </c>
      <c r="AT66" s="152">
        <f>SUMIF('Rekapitulasi Maret'!$BP$9:$BP$173,APS!$B66,'Rekapitulasi Maret'!$BR$9:$BR$173)</f>
        <v>0</v>
      </c>
      <c r="AU66" s="10"/>
      <c r="AV66" s="154">
        <f t="shared" si="156"/>
        <v>0</v>
      </c>
      <c r="AW66" s="154">
        <f t="shared" si="157"/>
        <v>0</v>
      </c>
      <c r="AX66" s="10"/>
      <c r="AY66" s="152">
        <f>SUMIF('Rekapitulasi Maret'!$CE$9:$CE$173,APS!$B66,'Rekapitulasi Maret'!$CI$9:$CI$173)</f>
        <v>0</v>
      </c>
      <c r="AZ66" s="10"/>
      <c r="BA66" s="152">
        <f>SUMIF('Rekapitulasi Maret'!$CE$9:$CE$173,APS!$B66,'Rekapitulasi Maret'!$CJ$9:$CJ$173)</f>
        <v>0</v>
      </c>
      <c r="BB66" s="154">
        <f t="shared" si="158"/>
        <v>0</v>
      </c>
      <c r="BC66" s="154">
        <f t="shared" si="159"/>
        <v>0</v>
      </c>
      <c r="BD66" s="76">
        <f t="shared" si="265"/>
        <v>0</v>
      </c>
      <c r="BE66" s="76">
        <f t="shared" si="266"/>
        <v>0</v>
      </c>
      <c r="BF66" s="76">
        <f t="shared" si="267"/>
        <v>0</v>
      </c>
      <c r="BG66" s="76">
        <f t="shared" si="268"/>
        <v>0</v>
      </c>
      <c r="BH66" s="76">
        <f t="shared" si="269"/>
        <v>0</v>
      </c>
      <c r="BI66" s="76">
        <f t="shared" si="270"/>
        <v>0</v>
      </c>
      <c r="BJ66" s="154">
        <f t="shared" si="271"/>
        <v>0</v>
      </c>
      <c r="BK66" s="10">
        <v>30</v>
      </c>
      <c r="BL66" s="10"/>
      <c r="BM66" s="152">
        <f>SUMIF('Rekapitulasi Maret'!$D$194:$D$375,APS!$B66,'Rekapitulasi Maret'!$E$194:$E$375)+SUMIF('Rekapitulasi Maret'!$D$194:$D$375,APS!$B66,'Rekapitulasi Maret'!$J$194:$J$375)</f>
        <v>0</v>
      </c>
      <c r="BN66" s="152">
        <f>SUMIF('Rekapitulasi Maret'!$D$194:$D$375,APS!$B66,'Rekapitulasi Maret'!$F$194:$F$375)</f>
        <v>0</v>
      </c>
      <c r="BO66" s="152">
        <f>SUMIF('Rekapitulasi Maret'!$D$194:$D$375,APS!$B66,'Rekapitulasi Maret'!$K$194:$K$375)</f>
        <v>0</v>
      </c>
      <c r="BP66" s="154">
        <f t="shared" si="167"/>
        <v>0</v>
      </c>
      <c r="BQ66" s="154">
        <f t="shared" si="168"/>
        <v>0</v>
      </c>
      <c r="BR66" s="10">
        <v>60</v>
      </c>
      <c r="BS66" s="152">
        <f>SUMIF('Rekapitulasi Maret'!$U$194:$U$375,APS!$B66,'Rekapitulasi Maret'!$V$194:$V$375)+SUMIF('Rekapitulasi Maret'!$U$194:$U$375,APS!$B66,'Rekapitulasi Maret'!$AA$194:$AA$375)</f>
        <v>0</v>
      </c>
      <c r="BT66" s="152">
        <f>SUMIF('Rekapitulasi Maret'!$U$194:$U$375,APS!$B66,'Rekapitulasi Maret'!$W$194:$W$375)</f>
        <v>0</v>
      </c>
      <c r="BU66" s="152">
        <f>SUMIF('Rekapitulasi Maret'!$U$194:$U$375,APS!$B66,'Rekapitulasi Maret'!$AB$194:$AB$375)</f>
        <v>0</v>
      </c>
      <c r="BV66" s="154">
        <f t="shared" si="169"/>
        <v>0</v>
      </c>
      <c r="BW66" s="154">
        <f t="shared" si="170"/>
        <v>0</v>
      </c>
      <c r="BX66" s="10"/>
      <c r="BY66" s="152">
        <f>SUMIF('Rekapitulasi Maret'!$AL$194:$AL$375,APS!$B66,'Rekapitulasi Maret'!$AM$194:$AM$375)+SUMIF('Rekapitulasi Maret'!$AL$194:$AL$375,APS!$B66,'Rekapitulasi Maret'!$AP$194:$AP$375)</f>
        <v>0</v>
      </c>
      <c r="BZ66" s="152">
        <f>SUMIF('Rekapitulasi Maret'!$AL$194:$AL$375,APS!$B66,'Rekapitulasi Maret'!$AN$194:$AN$375)</f>
        <v>0</v>
      </c>
      <c r="CA66" s="152">
        <f>SUMIF('Rekapitulasi Maret'!$AL$194:$AL$375,APS!$B66,'Rekapitulasi Maret'!$AQ$194:$AQ$375)</f>
        <v>0</v>
      </c>
      <c r="CB66" s="154">
        <f t="shared" si="261"/>
        <v>0</v>
      </c>
      <c r="CC66" s="154">
        <f t="shared" si="262"/>
        <v>0</v>
      </c>
      <c r="CD66" s="10"/>
      <c r="CE66" s="152">
        <f>SUMIF('Rekapitulasi Maret'!$BA$194:$BA$375,APS!$B66,'Rekapitulasi Maret'!$BB$194:$BB$375)+SUMIF('Rekapitulasi Maret'!$BA$194:$BA$375,APS!$B66,'Rekapitulasi Maret'!$BE$194:$BE$375)</f>
        <v>0</v>
      </c>
      <c r="CF66" s="152">
        <f>SUMIF('Rekapitulasi Maret'!$BA$194:$BA$375,APS!$B66,'Rekapitulasi Maret'!$BC$194:$BC$375)</f>
        <v>0</v>
      </c>
      <c r="CG66" s="10"/>
      <c r="CH66" s="154">
        <f t="shared" si="173"/>
        <v>0</v>
      </c>
      <c r="CI66" s="154">
        <f t="shared" si="174"/>
        <v>0</v>
      </c>
      <c r="CJ66" s="10"/>
      <c r="CK66" s="152">
        <f>SUMIF('Rekapitulasi Maret'!$BP$194:$BP$375,APS!$B66,'Rekapitulasi Maret'!$BQ$194:$BQ$375)+SUMIF('Rekapitulasi Maret'!$BP$194:$BP$375,APS!$B66,'Rekapitulasi Maret'!$BT$194:$BT$375)</f>
        <v>0</v>
      </c>
      <c r="CL66" s="152">
        <f>SUMIF('Rekapitulasi Maret'!$BP$194:$BP$375,APS!$B66,'Rekapitulasi Maret'!$BR$194:$BR$375)</f>
        <v>0</v>
      </c>
      <c r="CM66" s="152">
        <f>SUMIF('Rekapitulasi Maret'!$BP$194:$BP$375,APS!$B66,'Rekapitulasi Maret'!$BU$194:$BU$375)</f>
        <v>0</v>
      </c>
      <c r="CN66" s="154">
        <f t="shared" si="175"/>
        <v>0</v>
      </c>
      <c r="CO66" s="154">
        <f t="shared" si="176"/>
        <v>0</v>
      </c>
      <c r="CP66" s="76">
        <f t="shared" si="272"/>
        <v>60</v>
      </c>
      <c r="CQ66" s="76">
        <f t="shared" si="273"/>
        <v>0</v>
      </c>
      <c r="CR66" s="76">
        <f t="shared" si="274"/>
        <v>0</v>
      </c>
      <c r="CS66" s="76">
        <f t="shared" si="275"/>
        <v>0</v>
      </c>
      <c r="CT66" s="76">
        <f t="shared" si="276"/>
        <v>0</v>
      </c>
      <c r="CU66" s="76">
        <f t="shared" si="277"/>
        <v>-60</v>
      </c>
      <c r="CV66" s="154">
        <f t="shared" si="278"/>
        <v>0</v>
      </c>
      <c r="CW66" s="10"/>
      <c r="CX66" s="10"/>
      <c r="CY66" s="152">
        <f>SUMIF('Rekapitulasi Maret'!$D$391:$D$568,APS!$B66,'Rekapitulasi Maret'!$E$391:$E$568)+SUMIF('Rekapitulasi Maret'!$D$391:$D$568,APS!$B66,'Rekapitulasi Maret'!$J$391:$J$568)</f>
        <v>0</v>
      </c>
      <c r="CZ66" s="152">
        <f>SUMIF('Rekapitulasi Maret'!$D$391:$D$568,APS!$B66,'Rekapitulasi Maret'!$F$391:$F$568)</f>
        <v>0</v>
      </c>
      <c r="DA66" s="152">
        <f>SUMIF('Rekapitulasi Maret'!$D$391:$D$568,APS!$B66,'Rekapitulasi Maret'!$K$391:$K$568)</f>
        <v>0</v>
      </c>
      <c r="DB66" s="154">
        <f t="shared" si="184"/>
        <v>0</v>
      </c>
      <c r="DC66" s="154">
        <f t="shared" si="185"/>
        <v>0</v>
      </c>
      <c r="DD66" s="10"/>
      <c r="DE66" s="152">
        <f>SUMIF('Rekapitulasi Maret'!$U$391:$U$568,APS!$B66,'Rekapitulasi Maret'!$V$391:$V$568)+SUMIF('Rekapitulasi Maret'!$U$391:$U$568,APS!$B66,'Rekapitulasi Maret'!$AA$391:$AA$568)</f>
        <v>0</v>
      </c>
      <c r="DF66" s="152">
        <f>SUMIF('Rekapitulasi Maret'!$U$391:$U$568,APS!$B66,'Rekapitulasi Maret'!$W$391:$W$568)</f>
        <v>0</v>
      </c>
      <c r="DG66" s="152">
        <f>SUMIF('Rekapitulasi Maret'!$U$391:$U$568,APS!$B66,'Rekapitulasi Maret'!$AB$391:$AB$568)</f>
        <v>0</v>
      </c>
      <c r="DH66" s="154">
        <f t="shared" si="285"/>
        <v>0</v>
      </c>
      <c r="DI66" s="154">
        <f t="shared" si="286"/>
        <v>0</v>
      </c>
      <c r="DJ66" s="10"/>
      <c r="DK66" s="152">
        <f>SUMIF('Rekapitulasi Maret'!$AL$391:$AL$568,APS!$B66,'Rekapitulasi Maret'!$AM$391:$AM$568)+SUMIF('Rekapitulasi Maret'!$AL$391:$AL$568,APS!$B66,'Rekapitulasi Maret'!$AP$391:$AP$568)</f>
        <v>0</v>
      </c>
      <c r="DL66" s="152">
        <f>SUMIF('Rekapitulasi Maret'!$AL$391:$AL$568,APS!$B66,'Rekapitulasi Maret'!$AN$391:$AN$568)</f>
        <v>0</v>
      </c>
      <c r="DM66" s="152">
        <f>SUMIF('Rekapitulasi Maret'!$AL$391:$AL$568,APS!$B66,'Rekapitulasi Maret'!$AQ$391:$AQ$568)</f>
        <v>0</v>
      </c>
      <c r="DN66" s="154">
        <f t="shared" si="188"/>
        <v>0</v>
      </c>
      <c r="DO66" s="154">
        <f t="shared" si="189"/>
        <v>0</v>
      </c>
      <c r="DP66" s="10"/>
      <c r="DQ66" s="152">
        <f>SUMIF('Rekapitulasi Maret'!$BA$391:$BA$568,APS!$B66,'Rekapitulasi Maret'!$BB$391:$BB$568)+SUMIF('Rekapitulasi Maret'!$BA$391:$BA$568,APS!$B66,'Rekapitulasi Maret'!$BE$391:$BE$568)</f>
        <v>0</v>
      </c>
      <c r="DR66" s="152">
        <f>SUMIF('Rekapitulasi Maret'!$BA$391:$BA$568,APS!$B66,'Rekapitulasi Maret'!$BC$391:$BC$568)</f>
        <v>32</v>
      </c>
      <c r="DS66" s="152">
        <f>SUMIF('Rekapitulasi Maret'!$BA$391:$BA$568,APS!$B66,'Rekapitulasi Maret'!$BF$391:$BF$568)</f>
        <v>0</v>
      </c>
      <c r="DT66" s="154">
        <f t="shared" si="295"/>
        <v>0</v>
      </c>
      <c r="DU66" s="154">
        <f t="shared" si="296"/>
        <v>0</v>
      </c>
      <c r="DV66" s="10"/>
      <c r="DW66" s="152">
        <f>SUMIF('Rekapitulasi Maret'!$BP$391:$BP$568,APS!$B66,'Rekapitulasi Maret'!$BQ$391:$BQ$568)+SUMIF('Rekapitulasi Maret'!$BP$391:$BP$568,APS!$B66,'Rekapitulasi Maret'!$BT$391:$BT$568)</f>
        <v>40</v>
      </c>
      <c r="DX66" s="152">
        <f>SUMIF('Rekapitulasi Maret'!$BP$391:$BP$568,APS!$B66,'Rekapitulasi Maret'!$BR$391:$BR$568)</f>
        <v>28</v>
      </c>
      <c r="DY66" s="152">
        <f>SUMIF('Rekapitulasi Maret'!$BP$391:$BP$568,APS!$B66,'Rekapitulasi Maret'!$BU$391:$BU$568)</f>
        <v>0</v>
      </c>
      <c r="DZ66" s="154">
        <f t="shared" ref="DZ66:DZ121" si="326">IF(DV66=0,0,((DX66+DY66)/DV66)*100)</f>
        <v>0</v>
      </c>
      <c r="EA66" s="154">
        <f t="shared" ref="EA66:EA121" si="327">IF(DW66=0,0,((DX66+DY66)/DW66)*100)</f>
        <v>70</v>
      </c>
      <c r="EB66" s="10"/>
      <c r="EC66" s="152">
        <f>SUMIF('Rekapitulasi Maret'!$CE$391:$CE$568,APS!$B66,'Rekapitulasi Maret'!$CF$391:$CF$568)+SUMIF('Rekapitulasi Maret'!$CE$391:$CE$568,APS!$B66,'Rekapitulasi Maret'!$CI$391:$CI$568)</f>
        <v>0</v>
      </c>
      <c r="ED66" s="152">
        <f>SUMIF('Rekapitulasi Maret'!$CE$391:$CE$568,APS!$B66,'Rekapitulasi Maret'!$CG$391:$CG$568)</f>
        <v>0</v>
      </c>
      <c r="EE66" s="152">
        <f>SUMIF('Rekapitulasi Maret'!$CE$391:$CE$568,APS!$B66,'Rekapitulasi Maret'!$CJ$391:$CJ$568)</f>
        <v>0</v>
      </c>
      <c r="EF66" s="154">
        <f t="shared" si="194"/>
        <v>0</v>
      </c>
      <c r="EG66" s="154">
        <f t="shared" si="195"/>
        <v>0</v>
      </c>
      <c r="EH66" s="76">
        <f t="shared" si="287"/>
        <v>0</v>
      </c>
      <c r="EI66" s="76">
        <f t="shared" si="288"/>
        <v>40</v>
      </c>
      <c r="EJ66" s="76">
        <f t="shared" si="289"/>
        <v>60</v>
      </c>
      <c r="EK66" s="76">
        <f t="shared" si="290"/>
        <v>0</v>
      </c>
      <c r="EL66" s="76">
        <f t="shared" si="291"/>
        <v>60</v>
      </c>
      <c r="EM66" s="76">
        <f t="shared" si="292"/>
        <v>60</v>
      </c>
      <c r="EN66" s="154">
        <f t="shared" si="293"/>
        <v>0</v>
      </c>
      <c r="EO66" s="10"/>
      <c r="EP66" s="10"/>
      <c r="EQ66" s="152">
        <f>SUMIF('Rekapitulasi Maret'!$D$587:$D$768,APS!$B66,'Rekapitulasi Maret'!$E$587:$E$768)+SUMIF('Rekapitulasi Maret'!$D$587:$D$768,APS!$B66,'Rekapitulasi Maret'!$G$587:$G$768)</f>
        <v>0</v>
      </c>
      <c r="ER66" s="152">
        <f>SUMIF('Rekapitulasi Maret'!$D$587:$D$768,APS!$B66,'Rekapitulasi Maret'!$F$587:$F$768)+SUMIF('Rekapitulasi Maret'!$D$587:$D$768,APS!$B66,'Rekapitulasi Maret'!$H$587:$H$768)</f>
        <v>0</v>
      </c>
      <c r="ES66" s="10"/>
      <c r="ET66" s="154">
        <f t="shared" si="203"/>
        <v>0</v>
      </c>
      <c r="EU66" s="154">
        <f t="shared" si="204"/>
        <v>0</v>
      </c>
      <c r="EV66" s="10"/>
      <c r="EW66" s="152">
        <f>SUMIF('Rekapitulasi Maret'!$U$587:$U$768,APS!$B66,'Rekapitulasi Maret'!$V$587:$V$768)+SUMIF('Rekapitulasi Maret'!$U$587:$U$768,APS!$B66,'Rekapitulasi Maret'!$X$587:$X$768)</f>
        <v>0</v>
      </c>
      <c r="EX66" s="152">
        <f>SUMIF('Rekapitulasi Maret'!$U$587:$U$768,APS!$B66,'Rekapitulasi Maret'!$W$587:$W$768)+SUMIF('Rekapitulasi Maret'!$U$587:$U$768,APS!$B66,'Rekapitulasi Maret'!$Y$587:$Y$768)</f>
        <v>0</v>
      </c>
      <c r="EY66" s="10"/>
      <c r="EZ66" s="154">
        <f t="shared" si="205"/>
        <v>0</v>
      </c>
      <c r="FA66" s="154">
        <f t="shared" si="206"/>
        <v>0</v>
      </c>
      <c r="FB66" s="10"/>
      <c r="FC66" s="152">
        <f>SUMIF('Rekapitulasi Maret'!$AL$587:$AL$768,APS!$B66,'Rekapitulasi Maret'!$AM$587:$AM$768)+SUMIF('Rekapitulasi Maret'!$AL$587:$AL$768,APS!$B66,'Rekapitulasi Maret'!$AP$587:$AP$768)</f>
        <v>0</v>
      </c>
      <c r="FD66" s="152">
        <f>SUMIF('Rekapitulasi Maret'!$AL$587:$AL$768,APS!$B66,'Rekapitulasi Maret'!$AN$587:$AN$768)</f>
        <v>0</v>
      </c>
      <c r="FE66" s="10"/>
      <c r="FF66" s="154">
        <f t="shared" si="207"/>
        <v>0</v>
      </c>
      <c r="FG66" s="154">
        <f t="shared" si="208"/>
        <v>0</v>
      </c>
      <c r="FH66" s="10"/>
      <c r="FI66" s="152">
        <f>SUMIF('Rekapitulasi Maret'!$BA$587:$BA$768,APS!$B66,'Rekapitulasi Maret'!$BB$587:$BB$768)+SUMIF('Rekapitulasi Maret'!$BA$587:$BA$768,APS!$B66,'Rekapitulasi Maret'!$BE$587:$BE$768)</f>
        <v>0</v>
      </c>
      <c r="FJ66" s="152">
        <f>SUMIF('Rekapitulasi Maret'!$BA$587:$BA$768,APS!$B66,'Rekapitulasi Maret'!$BC$587:$BC$768)+SUMIF('Rekapitulasi Maret'!$BA$587:$BA$768,APS!$B66,'Rekapitulasi Maret'!$BF$587:$BF$768)</f>
        <v>0</v>
      </c>
      <c r="FK66" s="10"/>
      <c r="FL66" s="154">
        <f t="shared" si="209"/>
        <v>0</v>
      </c>
      <c r="FM66" s="154">
        <f t="shared" si="210"/>
        <v>0</v>
      </c>
      <c r="FN66" s="10"/>
      <c r="FO66" s="152">
        <f>SUMIF('Rekapitulasi Maret'!$BP$587:$BP$768,APS!$B66,'Rekapitulasi Maret'!$BQ$587:$BQ$768)+SUMIF('Rekapitulasi Maret'!$BP$587:$BP$768,APS!$B66,'Rekapitulasi Maret'!$BT$587:$BT$768)</f>
        <v>0</v>
      </c>
      <c r="FP66" s="152">
        <f>SUMIF('Rekapitulasi Maret'!$BP$587:$BP$768,APS!$B66,'Rekapitulasi Maret'!$BR$587:$BR$768)</f>
        <v>0</v>
      </c>
      <c r="FQ66" s="10"/>
      <c r="FR66" s="154">
        <f t="shared" si="211"/>
        <v>0</v>
      </c>
      <c r="FS66" s="154">
        <f t="shared" si="212"/>
        <v>0</v>
      </c>
      <c r="FT66" s="10"/>
      <c r="FU66" s="152">
        <f>SUMIF('Rekapitulasi Maret'!$CE$587:$CE$768,APS!$B66,'Rekapitulasi Maret'!$CI$587:$CI$768)</f>
        <v>0</v>
      </c>
      <c r="FV66" s="10"/>
      <c r="FW66" s="152">
        <f>SUMIF('Rekapitulasi Maret'!$CE$587:$CE$768,APS!$B66,'Rekapitulasi Maret'!$CJ$587:$CJ$768)</f>
        <v>0</v>
      </c>
      <c r="FX66" s="154">
        <f t="shared" si="140"/>
        <v>0</v>
      </c>
      <c r="FY66" s="154">
        <f t="shared" si="141"/>
        <v>0</v>
      </c>
      <c r="FZ66" s="10"/>
      <c r="GA66" s="152">
        <f>SUMIF('Rekapitulasi Maret'!$D$785:$D$963,APS!$B66,'Rekapitulasi Maret'!$E$785:$E$963)+SUMIF('Rekapitulasi Maret'!$D$785:$D$963,APS!$B66,'Rekapitulasi Maret'!$J$785:$J$963)</f>
        <v>0</v>
      </c>
      <c r="GB66" s="152">
        <f>SUMIF('Rekapitulasi Maret'!$D$785:$D$963,APS!$B66,'Rekapitulasi Maret'!$F$785:$F$963)</f>
        <v>0</v>
      </c>
      <c r="GC66" s="152">
        <f>SUMIF('Rekapitulasi Maret'!$D$785:$D$963,APS!$B66,'Rekapitulasi Maret'!$K$785:$K$963)</f>
        <v>0</v>
      </c>
      <c r="GD66" s="154">
        <f t="shared" si="213"/>
        <v>0</v>
      </c>
      <c r="GE66" s="154">
        <f t="shared" si="214"/>
        <v>0</v>
      </c>
      <c r="GF66" s="10"/>
      <c r="GG66" s="152">
        <f>SUMIF('Rekapitulasi Maret'!$U$785:$U$963,APS!$B66,'Rekapitulasi Maret'!$V$785:$V$963)+SUMIF('Rekapitulasi Maret'!$U$785:$U$963,APS!$B66,'Rekapitulasi Maret'!$AA$785:$AA$963)</f>
        <v>0</v>
      </c>
      <c r="GH66" s="152">
        <f>SUMIF('Rekapitulasi Maret'!$U$785:$U$963,APS!$B66,'Rekapitulasi Maret'!$W$785:$W$963)</f>
        <v>0</v>
      </c>
      <c r="GI66" s="152">
        <f>SUMIF('Rekapitulasi Maret'!$U$785:$U$963,APS!$B66,'Rekapitulasi Maret'!$AB$785:$AB$963)</f>
        <v>0</v>
      </c>
      <c r="GJ66" s="154">
        <f t="shared" si="215"/>
        <v>0</v>
      </c>
      <c r="GK66" s="154">
        <f t="shared" si="216"/>
        <v>0</v>
      </c>
      <c r="GL66" s="10"/>
      <c r="GM66" s="152">
        <f>SUMIF('Rekapitulasi Maret'!$AL$785:$AL$963,APS!$B66,'Rekapitulasi Maret'!$AM$785:$AM$963)+SUMIF('Rekapitulasi Maret'!$AL$785:$AL$963,APS!$B66,'Rekapitulasi Maret'!$AP$785:$AP$963)</f>
        <v>0</v>
      </c>
      <c r="GN66" s="152">
        <f>SUMIF('Rekapitulasi Maret'!$AL$785:$AL$963,APS!$B66,'Rekapitulasi Maret'!$AN$785:$AN$963)</f>
        <v>0</v>
      </c>
      <c r="GO66" s="152">
        <f>SUMIF('Rekapitulasi Maret'!$AL$785:$AL$963,APS!$B66,'Rekapitulasi Maret'!$AQ$785:$AQ$963)</f>
        <v>0</v>
      </c>
      <c r="GP66" s="154">
        <f t="shared" si="217"/>
        <v>0</v>
      </c>
      <c r="GQ66" s="154">
        <f t="shared" si="218"/>
        <v>0</v>
      </c>
      <c r="GR66" s="76">
        <f t="shared" si="219"/>
        <v>0</v>
      </c>
      <c r="GS66" s="76">
        <f t="shared" si="220"/>
        <v>0</v>
      </c>
      <c r="GT66" s="76">
        <f t="shared" si="221"/>
        <v>0</v>
      </c>
      <c r="GU66" s="76">
        <f t="shared" si="222"/>
        <v>0</v>
      </c>
      <c r="GV66" s="157">
        <f t="shared" si="223"/>
        <v>0</v>
      </c>
      <c r="GW66" s="157">
        <f t="shared" si="224"/>
        <v>0</v>
      </c>
      <c r="GX66" s="158">
        <f t="shared" si="225"/>
        <v>0</v>
      </c>
      <c r="GY66" s="157">
        <f t="shared" si="254"/>
        <v>60</v>
      </c>
      <c r="GZ66" s="157">
        <f t="shared" si="255"/>
        <v>40</v>
      </c>
      <c r="HA66" s="157">
        <f t="shared" si="256"/>
        <v>60</v>
      </c>
      <c r="HB66" s="157">
        <f t="shared" si="257"/>
        <v>0</v>
      </c>
      <c r="HC66" s="157">
        <f t="shared" si="258"/>
        <v>60</v>
      </c>
      <c r="HD66" s="157">
        <f t="shared" si="259"/>
        <v>0</v>
      </c>
      <c r="HE66" s="158">
        <f t="shared" si="232"/>
        <v>100</v>
      </c>
      <c r="HF66" s="164"/>
      <c r="HG66" s="16" t="s">
        <v>977</v>
      </c>
      <c r="HH66" s="88"/>
    </row>
    <row r="67" spans="1:216" ht="15.75">
      <c r="A67" s="34" t="s">
        <v>525</v>
      </c>
      <c r="B67" s="34" t="s">
        <v>437</v>
      </c>
      <c r="C67" s="16" t="s">
        <v>69</v>
      </c>
      <c r="D67" s="16" t="s">
        <v>599</v>
      </c>
      <c r="E67" s="16" t="s">
        <v>608</v>
      </c>
      <c r="F67" s="31">
        <v>10</v>
      </c>
      <c r="G67" s="17"/>
      <c r="H67" s="17"/>
      <c r="I67" s="18">
        <v>0</v>
      </c>
      <c r="J67" s="17">
        <v>0</v>
      </c>
      <c r="K67" s="19">
        <f t="shared" si="324"/>
        <v>10</v>
      </c>
      <c r="L67" s="19">
        <f t="shared" si="325"/>
        <v>10</v>
      </c>
      <c r="M67" s="20">
        <v>10</v>
      </c>
      <c r="N67" s="20">
        <f t="shared" si="132"/>
        <v>10</v>
      </c>
      <c r="O67" s="20"/>
      <c r="P67" s="75">
        <f t="shared" si="260"/>
        <v>0</v>
      </c>
      <c r="Q67" s="74">
        <f t="shared" si="133"/>
        <v>10</v>
      </c>
      <c r="R67" s="22">
        <f t="shared" si="323"/>
        <v>10</v>
      </c>
      <c r="S67" s="10"/>
      <c r="T67" s="10"/>
      <c r="U67" s="152">
        <f>SUMIF('Rekapitulasi Maret'!$D$9:$D$173,APS!$B67,'Rekapitulasi Maret'!$E$9:$E$173)</f>
        <v>0</v>
      </c>
      <c r="V67" s="152">
        <f>SUMIF('Rekapitulasi Maret'!$D$9:$D$173,APS!$B67,'Rekapitulasi Maret'!$F$9:$F$173)</f>
        <v>0</v>
      </c>
      <c r="W67" s="10"/>
      <c r="X67" s="154">
        <f t="shared" si="279"/>
        <v>0</v>
      </c>
      <c r="Y67" s="154">
        <f t="shared" si="280"/>
        <v>0</v>
      </c>
      <c r="Z67" s="10"/>
      <c r="AA67" s="152">
        <f>SUMIF('Rekapitulasi Maret'!$U$9:$U$173,APS!$B67,'Rekapitulasi Maret'!$V$9:$V$173)</f>
        <v>0</v>
      </c>
      <c r="AB67" s="152">
        <f>SUMIF('Rekapitulasi Maret'!$U$9:$U$173,APS!$B67,'Rekapitulasi Maret'!$W$9:$W$173)</f>
        <v>0</v>
      </c>
      <c r="AC67" s="152"/>
      <c r="AD67" s="154">
        <f t="shared" si="150"/>
        <v>0</v>
      </c>
      <c r="AE67" s="154">
        <f t="shared" si="151"/>
        <v>0</v>
      </c>
      <c r="AF67" s="10"/>
      <c r="AG67" s="152">
        <f>SUMIF('Rekapitulasi Maret'!$AL$9:$AL$173,APS!$B67,'Rekapitulasi Maret'!$AM$9:$AM$173)</f>
        <v>0</v>
      </c>
      <c r="AH67" s="152">
        <f>SUMIF('Rekapitulasi Maret'!$AL$9:$AL$173,APS!$B67,'Rekapitulasi Maret'!$AN$9:$AN$173)</f>
        <v>0</v>
      </c>
      <c r="AI67" s="152">
        <f>SUMIF('Rekapitulasi Maret'!$AL$9:$AL$173,APS!$B67,'Rekapitulasi Maret'!$AQ$9:$AQ$173)</f>
        <v>0</v>
      </c>
      <c r="AJ67" s="154">
        <f t="shared" si="281"/>
        <v>0</v>
      </c>
      <c r="AK67" s="154">
        <f t="shared" si="282"/>
        <v>0</v>
      </c>
      <c r="AL67" s="10"/>
      <c r="AM67" s="152">
        <f>SUMIF('Rekapitulasi Maret'!$BA$9:$BA$173,APS!$B67,'Rekapitulasi Maret'!$BB$9:$BB$173)</f>
        <v>0</v>
      </c>
      <c r="AN67" s="152">
        <f>SUMIF('Rekapitulasi Maret'!$BA$9:$BA$173,APS!$B67,'Rekapitulasi Maret'!$BC$9:$BC$173)</f>
        <v>0</v>
      </c>
      <c r="AO67" s="10"/>
      <c r="AP67" s="154">
        <f t="shared" si="263"/>
        <v>0</v>
      </c>
      <c r="AQ67" s="154">
        <f t="shared" si="264"/>
        <v>0</v>
      </c>
      <c r="AR67" s="10"/>
      <c r="AS67" s="152">
        <f>SUMIF('Rekapitulasi Maret'!$BP$9:$BP$173,APS!$B67,'Rekapitulasi Maret'!$BQ$9:$BQ$173)</f>
        <v>0</v>
      </c>
      <c r="AT67" s="152">
        <f>SUMIF('Rekapitulasi Maret'!$BP$9:$BP$173,APS!$B67,'Rekapitulasi Maret'!$BR$9:$BR$173)</f>
        <v>0</v>
      </c>
      <c r="AU67" s="10"/>
      <c r="AV67" s="154">
        <f t="shared" si="156"/>
        <v>0</v>
      </c>
      <c r="AW67" s="154">
        <f t="shared" si="157"/>
        <v>0</v>
      </c>
      <c r="AX67" s="10"/>
      <c r="AY67" s="152">
        <f>SUMIF('Rekapitulasi Maret'!$CE$9:$CE$173,APS!$B67,'Rekapitulasi Maret'!$CI$9:$CI$173)</f>
        <v>0</v>
      </c>
      <c r="AZ67" s="10"/>
      <c r="BA67" s="152">
        <f>SUMIF('Rekapitulasi Maret'!$CE$9:$CE$173,APS!$B67,'Rekapitulasi Maret'!$CJ$9:$CJ$173)</f>
        <v>0</v>
      </c>
      <c r="BB67" s="154">
        <f t="shared" si="158"/>
        <v>0</v>
      </c>
      <c r="BC67" s="154">
        <f t="shared" si="159"/>
        <v>0</v>
      </c>
      <c r="BD67" s="76">
        <f t="shared" si="265"/>
        <v>0</v>
      </c>
      <c r="BE67" s="76">
        <f t="shared" si="266"/>
        <v>0</v>
      </c>
      <c r="BF67" s="76">
        <f t="shared" si="267"/>
        <v>0</v>
      </c>
      <c r="BG67" s="76">
        <f t="shared" si="268"/>
        <v>0</v>
      </c>
      <c r="BH67" s="76">
        <f t="shared" si="269"/>
        <v>0</v>
      </c>
      <c r="BI67" s="76">
        <f t="shared" si="270"/>
        <v>0</v>
      </c>
      <c r="BJ67" s="154">
        <f t="shared" si="271"/>
        <v>0</v>
      </c>
      <c r="BK67" s="10">
        <v>10</v>
      </c>
      <c r="BL67" s="10"/>
      <c r="BM67" s="152">
        <f>SUMIF('Rekapitulasi Maret'!$D$194:$D$375,APS!$B67,'Rekapitulasi Maret'!$E$194:$E$375)+SUMIF('Rekapitulasi Maret'!$D$194:$D$375,APS!$B67,'Rekapitulasi Maret'!$J$194:$J$375)</f>
        <v>0</v>
      </c>
      <c r="BN67" s="152">
        <f>SUMIF('Rekapitulasi Maret'!$D$194:$D$375,APS!$B67,'Rekapitulasi Maret'!$F$194:$F$375)</f>
        <v>0</v>
      </c>
      <c r="BO67" s="152">
        <f>SUMIF('Rekapitulasi Maret'!$D$194:$D$375,APS!$B67,'Rekapitulasi Maret'!$K$194:$K$375)</f>
        <v>0</v>
      </c>
      <c r="BP67" s="154">
        <f t="shared" si="167"/>
        <v>0</v>
      </c>
      <c r="BQ67" s="154">
        <f t="shared" si="168"/>
        <v>0</v>
      </c>
      <c r="BR67" s="10">
        <v>10</v>
      </c>
      <c r="BS67" s="152">
        <f>SUMIF('Rekapitulasi Maret'!$U$194:$U$375,APS!$B67,'Rekapitulasi Maret'!$V$194:$V$375)+SUMIF('Rekapitulasi Maret'!$U$194:$U$375,APS!$B67,'Rekapitulasi Maret'!$AA$194:$AA$375)</f>
        <v>0</v>
      </c>
      <c r="BT67" s="152">
        <f>SUMIF('Rekapitulasi Maret'!$U$194:$U$375,APS!$B67,'Rekapitulasi Maret'!$W$194:$W$375)</f>
        <v>0</v>
      </c>
      <c r="BU67" s="152">
        <f>SUMIF('Rekapitulasi Maret'!$U$194:$U$375,APS!$B67,'Rekapitulasi Maret'!$AB$194:$AB$375)</f>
        <v>0</v>
      </c>
      <c r="BV67" s="154">
        <f t="shared" si="169"/>
        <v>0</v>
      </c>
      <c r="BW67" s="154">
        <f t="shared" si="170"/>
        <v>0</v>
      </c>
      <c r="BX67" s="10"/>
      <c r="BY67" s="152">
        <f>SUMIF('Rekapitulasi Maret'!$AL$194:$AL$375,APS!$B67,'Rekapitulasi Maret'!$AM$194:$AM$375)+SUMIF('Rekapitulasi Maret'!$AL$194:$AL$375,APS!$B67,'Rekapitulasi Maret'!$AP$194:$AP$375)</f>
        <v>0</v>
      </c>
      <c r="BZ67" s="152">
        <f>SUMIF('Rekapitulasi Maret'!$AL$194:$AL$375,APS!$B67,'Rekapitulasi Maret'!$AN$194:$AN$375)</f>
        <v>0</v>
      </c>
      <c r="CA67" s="152">
        <f>SUMIF('Rekapitulasi Maret'!$AL$194:$AL$375,APS!$B67,'Rekapitulasi Maret'!$AQ$194:$AQ$375)</f>
        <v>0</v>
      </c>
      <c r="CB67" s="154">
        <f t="shared" si="261"/>
        <v>0</v>
      </c>
      <c r="CC67" s="154">
        <f t="shared" si="262"/>
        <v>0</v>
      </c>
      <c r="CD67" s="10"/>
      <c r="CE67" s="152">
        <f>SUMIF('Rekapitulasi Maret'!$BA$194:$BA$375,APS!$B67,'Rekapitulasi Maret'!$BB$194:$BB$375)+SUMIF('Rekapitulasi Maret'!$BA$194:$BA$375,APS!$B67,'Rekapitulasi Maret'!$BE$194:$BE$375)</f>
        <v>0</v>
      </c>
      <c r="CF67" s="152">
        <f>SUMIF('Rekapitulasi Maret'!$BA$194:$BA$375,APS!$B67,'Rekapitulasi Maret'!$BC$194:$BC$375)</f>
        <v>0</v>
      </c>
      <c r="CG67" s="10"/>
      <c r="CH67" s="154">
        <f t="shared" si="173"/>
        <v>0</v>
      </c>
      <c r="CI67" s="154">
        <f t="shared" si="174"/>
        <v>0</v>
      </c>
      <c r="CJ67" s="10"/>
      <c r="CK67" s="152">
        <f>SUMIF('Rekapitulasi Maret'!$BP$194:$BP$375,APS!$B67,'Rekapitulasi Maret'!$BQ$194:$BQ$375)+SUMIF('Rekapitulasi Maret'!$BP$194:$BP$375,APS!$B67,'Rekapitulasi Maret'!$BT$194:$BT$375)</f>
        <v>0</v>
      </c>
      <c r="CL67" s="152">
        <f>SUMIF('Rekapitulasi Maret'!$BP$194:$BP$375,APS!$B67,'Rekapitulasi Maret'!$BR$194:$BR$375)</f>
        <v>0</v>
      </c>
      <c r="CM67" s="152">
        <f>SUMIF('Rekapitulasi Maret'!$BP$194:$BP$375,APS!$B67,'Rekapitulasi Maret'!$BU$194:$BU$375)</f>
        <v>0</v>
      </c>
      <c r="CN67" s="154">
        <f t="shared" si="175"/>
        <v>0</v>
      </c>
      <c r="CO67" s="154">
        <f t="shared" si="176"/>
        <v>0</v>
      </c>
      <c r="CP67" s="76">
        <f t="shared" si="272"/>
        <v>10</v>
      </c>
      <c r="CQ67" s="76">
        <f t="shared" si="273"/>
        <v>0</v>
      </c>
      <c r="CR67" s="76">
        <f t="shared" si="274"/>
        <v>0</v>
      </c>
      <c r="CS67" s="76">
        <f t="shared" si="275"/>
        <v>0</v>
      </c>
      <c r="CT67" s="76">
        <f t="shared" si="276"/>
        <v>0</v>
      </c>
      <c r="CU67" s="76">
        <f t="shared" si="277"/>
        <v>-10</v>
      </c>
      <c r="CV67" s="154">
        <f t="shared" si="278"/>
        <v>0</v>
      </c>
      <c r="CW67" s="10"/>
      <c r="CX67" s="10"/>
      <c r="CY67" s="152">
        <f>SUMIF('Rekapitulasi Maret'!$D$391:$D$568,APS!$B67,'Rekapitulasi Maret'!$E$391:$E$568)+SUMIF('Rekapitulasi Maret'!$D$391:$D$568,APS!$B67,'Rekapitulasi Maret'!$J$391:$J$568)</f>
        <v>0</v>
      </c>
      <c r="CZ67" s="152">
        <f>SUMIF('Rekapitulasi Maret'!$D$391:$D$568,APS!$B67,'Rekapitulasi Maret'!$F$391:$F$568)</f>
        <v>0</v>
      </c>
      <c r="DA67" s="152">
        <f>SUMIF('Rekapitulasi Maret'!$D$391:$D$568,APS!$B67,'Rekapitulasi Maret'!$K$391:$K$568)</f>
        <v>0</v>
      </c>
      <c r="DB67" s="154">
        <f t="shared" si="184"/>
        <v>0</v>
      </c>
      <c r="DC67" s="154">
        <f t="shared" si="185"/>
        <v>0</v>
      </c>
      <c r="DD67" s="10"/>
      <c r="DE67" s="152">
        <f>SUMIF('Rekapitulasi Maret'!$U$391:$U$568,APS!$B67,'Rekapitulasi Maret'!$V$391:$V$568)+SUMIF('Rekapitulasi Maret'!$U$391:$U$568,APS!$B67,'Rekapitulasi Maret'!$AA$391:$AA$568)</f>
        <v>10</v>
      </c>
      <c r="DF67" s="152">
        <f>SUMIF('Rekapitulasi Maret'!$U$391:$U$568,APS!$B67,'Rekapitulasi Maret'!$W$391:$W$568)</f>
        <v>0</v>
      </c>
      <c r="DG67" s="152">
        <f>SUMIF('Rekapitulasi Maret'!$U$391:$U$568,APS!$B67,'Rekapitulasi Maret'!$AB$391:$AB$568)</f>
        <v>0</v>
      </c>
      <c r="DH67" s="154">
        <f t="shared" si="285"/>
        <v>0</v>
      </c>
      <c r="DI67" s="154">
        <f t="shared" si="286"/>
        <v>0</v>
      </c>
      <c r="DJ67" s="10"/>
      <c r="DK67" s="152">
        <f>SUMIF('Rekapitulasi Maret'!$AL$391:$AL$568,APS!$B67,'Rekapitulasi Maret'!$AM$391:$AM$568)+SUMIF('Rekapitulasi Maret'!$AL$391:$AL$568,APS!$B67,'Rekapitulasi Maret'!$AP$391:$AP$568)</f>
        <v>0</v>
      </c>
      <c r="DL67" s="152">
        <f>SUMIF('Rekapitulasi Maret'!$AL$391:$AL$568,APS!$B67,'Rekapitulasi Maret'!$AN$391:$AN$568)</f>
        <v>0</v>
      </c>
      <c r="DM67" s="152">
        <f>SUMIF('Rekapitulasi Maret'!$AL$391:$AL$568,APS!$B67,'Rekapitulasi Maret'!$AQ$391:$AQ$568)</f>
        <v>0</v>
      </c>
      <c r="DN67" s="154">
        <f t="shared" si="188"/>
        <v>0</v>
      </c>
      <c r="DO67" s="154">
        <f t="shared" si="189"/>
        <v>0</v>
      </c>
      <c r="DP67" s="10"/>
      <c r="DQ67" s="152">
        <f>SUMIF('Rekapitulasi Maret'!$BA$391:$BA$568,APS!$B67,'Rekapitulasi Maret'!$BB$391:$BB$568)+SUMIF('Rekapitulasi Maret'!$BA$391:$BA$568,APS!$B67,'Rekapitulasi Maret'!$BE$391:$BE$568)</f>
        <v>0</v>
      </c>
      <c r="DR67" s="152">
        <f>SUMIF('Rekapitulasi Maret'!$BA$391:$BA$568,APS!$B67,'Rekapitulasi Maret'!$BC$391:$BC$568)</f>
        <v>0</v>
      </c>
      <c r="DS67" s="152">
        <f>SUMIF('Rekapitulasi Maret'!$BA$391:$BA$568,APS!$B67,'Rekapitulasi Maret'!$BF$391:$BF$568)</f>
        <v>0</v>
      </c>
      <c r="DT67" s="154">
        <f t="shared" si="295"/>
        <v>0</v>
      </c>
      <c r="DU67" s="154">
        <f t="shared" si="296"/>
        <v>0</v>
      </c>
      <c r="DV67" s="10"/>
      <c r="DW67" s="152">
        <f>SUMIF('Rekapitulasi Maret'!$BP$391:$BP$568,APS!$B67,'Rekapitulasi Maret'!$BQ$391:$BQ$568)+SUMIF('Rekapitulasi Maret'!$BP$391:$BP$568,APS!$B67,'Rekapitulasi Maret'!$BT$391:$BT$568)</f>
        <v>0</v>
      </c>
      <c r="DX67" s="152">
        <f>SUMIF('Rekapitulasi Maret'!$BP$391:$BP$568,APS!$B67,'Rekapitulasi Maret'!$BR$391:$BR$568)</f>
        <v>0</v>
      </c>
      <c r="DY67" s="152">
        <f>SUMIF('Rekapitulasi Maret'!$BP$391:$BP$568,APS!$B67,'Rekapitulasi Maret'!$BU$391:$BU$568)</f>
        <v>0</v>
      </c>
      <c r="DZ67" s="154">
        <f t="shared" si="326"/>
        <v>0</v>
      </c>
      <c r="EA67" s="154">
        <f t="shared" si="327"/>
        <v>0</v>
      </c>
      <c r="EB67" s="10"/>
      <c r="EC67" s="152">
        <f>SUMIF('Rekapitulasi Maret'!$CE$391:$CE$568,APS!$B67,'Rekapitulasi Maret'!$CF$391:$CF$568)+SUMIF('Rekapitulasi Maret'!$CE$391:$CE$568,APS!$B67,'Rekapitulasi Maret'!$CI$391:$CI$568)</f>
        <v>0</v>
      </c>
      <c r="ED67" s="152">
        <f>SUMIF('Rekapitulasi Maret'!$CE$391:$CE$568,APS!$B67,'Rekapitulasi Maret'!$CG$391:$CG$568)</f>
        <v>0</v>
      </c>
      <c r="EE67" s="152">
        <f>SUMIF('Rekapitulasi Maret'!$CE$391:$CE$568,APS!$B67,'Rekapitulasi Maret'!$CJ$391:$CJ$568)</f>
        <v>0</v>
      </c>
      <c r="EF67" s="154">
        <f t="shared" si="194"/>
        <v>0</v>
      </c>
      <c r="EG67" s="154">
        <f t="shared" si="195"/>
        <v>0</v>
      </c>
      <c r="EH67" s="76">
        <f t="shared" si="287"/>
        <v>0</v>
      </c>
      <c r="EI67" s="76">
        <f t="shared" si="288"/>
        <v>10</v>
      </c>
      <c r="EJ67" s="76">
        <f t="shared" si="289"/>
        <v>0</v>
      </c>
      <c r="EK67" s="76">
        <f t="shared" si="290"/>
        <v>0</v>
      </c>
      <c r="EL67" s="76">
        <f t="shared" si="291"/>
        <v>0</v>
      </c>
      <c r="EM67" s="76">
        <f t="shared" si="292"/>
        <v>0</v>
      </c>
      <c r="EN67" s="154">
        <f t="shared" si="293"/>
        <v>0</v>
      </c>
      <c r="EO67" s="10"/>
      <c r="EP67" s="10"/>
      <c r="EQ67" s="152">
        <f>SUMIF('Rekapitulasi Maret'!$D$587:$D$768,APS!$B67,'Rekapitulasi Maret'!$E$587:$E$768)+SUMIF('Rekapitulasi Maret'!$D$587:$D$768,APS!$B67,'Rekapitulasi Maret'!$G$587:$G$768)</f>
        <v>10</v>
      </c>
      <c r="ER67" s="152">
        <f>SUMIF('Rekapitulasi Maret'!$D$587:$D$768,APS!$B67,'Rekapitulasi Maret'!$F$587:$F$768)+SUMIF('Rekapitulasi Maret'!$D$587:$D$768,APS!$B67,'Rekapitulasi Maret'!$H$587:$H$768)</f>
        <v>0</v>
      </c>
      <c r="ES67" s="10"/>
      <c r="ET67" s="154">
        <f t="shared" si="203"/>
        <v>0</v>
      </c>
      <c r="EU67" s="154">
        <f t="shared" si="204"/>
        <v>0</v>
      </c>
      <c r="EV67" s="10"/>
      <c r="EW67" s="152">
        <f>SUMIF('Rekapitulasi Maret'!$U$587:$U$768,APS!$B67,'Rekapitulasi Maret'!$V$587:$V$768)+SUMIF('Rekapitulasi Maret'!$U$587:$U$768,APS!$B67,'Rekapitulasi Maret'!$X$587:$X$768)</f>
        <v>0</v>
      </c>
      <c r="EX67" s="152">
        <f>SUMIF('Rekapitulasi Maret'!$U$587:$U$768,APS!$B67,'Rekapitulasi Maret'!$W$587:$W$768)+SUMIF('Rekapitulasi Maret'!$U$587:$U$768,APS!$B67,'Rekapitulasi Maret'!$Y$587:$Y$768)</f>
        <v>0</v>
      </c>
      <c r="EY67" s="10"/>
      <c r="EZ67" s="154">
        <f t="shared" si="205"/>
        <v>0</v>
      </c>
      <c r="FA67" s="154">
        <f t="shared" si="206"/>
        <v>0</v>
      </c>
      <c r="FB67" s="10"/>
      <c r="FC67" s="152">
        <f>SUMIF('Rekapitulasi Maret'!$AL$587:$AL$768,APS!$B67,'Rekapitulasi Maret'!$AM$587:$AM$768)+SUMIF('Rekapitulasi Maret'!$AL$587:$AL$768,APS!$B67,'Rekapitulasi Maret'!$AP$587:$AP$768)</f>
        <v>10</v>
      </c>
      <c r="FD67" s="152">
        <f>SUMIF('Rekapitulasi Maret'!$AL$587:$AL$768,APS!$B67,'Rekapitulasi Maret'!$AN$587:$AN$768)</f>
        <v>0</v>
      </c>
      <c r="FE67" s="10"/>
      <c r="FF67" s="154">
        <f t="shared" si="207"/>
        <v>0</v>
      </c>
      <c r="FG67" s="154">
        <f t="shared" si="208"/>
        <v>0</v>
      </c>
      <c r="FH67" s="10"/>
      <c r="FI67" s="152">
        <f>SUMIF('Rekapitulasi Maret'!$BA$587:$BA$768,APS!$B67,'Rekapitulasi Maret'!$BB$587:$BB$768)+SUMIF('Rekapitulasi Maret'!$BA$587:$BA$768,APS!$B67,'Rekapitulasi Maret'!$BE$587:$BE$768)</f>
        <v>0</v>
      </c>
      <c r="FJ67" s="152">
        <f>SUMIF('Rekapitulasi Maret'!$BA$587:$BA$768,APS!$B67,'Rekapitulasi Maret'!$BC$587:$BC$768)+SUMIF('Rekapitulasi Maret'!$BA$587:$BA$768,APS!$B67,'Rekapitulasi Maret'!$BF$587:$BF$768)</f>
        <v>10</v>
      </c>
      <c r="FK67" s="10"/>
      <c r="FL67" s="154">
        <f t="shared" si="209"/>
        <v>0</v>
      </c>
      <c r="FM67" s="154">
        <f t="shared" si="210"/>
        <v>0</v>
      </c>
      <c r="FN67" s="10"/>
      <c r="FO67" s="152">
        <f>SUMIF('Rekapitulasi Maret'!$BP$587:$BP$768,APS!$B67,'Rekapitulasi Maret'!$BQ$587:$BQ$768)+SUMIF('Rekapitulasi Maret'!$BP$587:$BP$768,APS!$B67,'Rekapitulasi Maret'!$BT$587:$BT$768)</f>
        <v>0</v>
      </c>
      <c r="FP67" s="152">
        <f>SUMIF('Rekapitulasi Maret'!$BP$587:$BP$768,APS!$B67,'Rekapitulasi Maret'!$BR$587:$BR$768)</f>
        <v>0</v>
      </c>
      <c r="FQ67" s="10"/>
      <c r="FR67" s="154">
        <f t="shared" si="211"/>
        <v>0</v>
      </c>
      <c r="FS67" s="154">
        <f t="shared" si="212"/>
        <v>0</v>
      </c>
      <c r="FT67" s="10"/>
      <c r="FU67" s="152">
        <f>SUMIF('Rekapitulasi Maret'!$CE$587:$CE$768,APS!$B67,'Rekapitulasi Maret'!$CI$587:$CI$768)</f>
        <v>0</v>
      </c>
      <c r="FV67" s="10"/>
      <c r="FW67" s="152">
        <f>SUMIF('Rekapitulasi Maret'!$CE$587:$CE$768,APS!$B67,'Rekapitulasi Maret'!$CJ$587:$CJ$768)</f>
        <v>0</v>
      </c>
      <c r="FX67" s="154">
        <f t="shared" si="140"/>
        <v>0</v>
      </c>
      <c r="FY67" s="154">
        <f t="shared" si="141"/>
        <v>0</v>
      </c>
      <c r="FZ67" s="10"/>
      <c r="GA67" s="152">
        <f>SUMIF('Rekapitulasi Maret'!$D$785:$D$963,APS!$B67,'Rekapitulasi Maret'!$E$785:$E$963)+SUMIF('Rekapitulasi Maret'!$D$785:$D$963,APS!$B67,'Rekapitulasi Maret'!$J$785:$J$963)</f>
        <v>0</v>
      </c>
      <c r="GB67" s="152">
        <f>SUMIF('Rekapitulasi Maret'!$D$785:$D$963,APS!$B67,'Rekapitulasi Maret'!$F$785:$F$963)</f>
        <v>0</v>
      </c>
      <c r="GC67" s="152">
        <f>SUMIF('Rekapitulasi Maret'!$D$785:$D$963,APS!$B67,'Rekapitulasi Maret'!$K$785:$K$963)</f>
        <v>0</v>
      </c>
      <c r="GD67" s="154">
        <f t="shared" si="213"/>
        <v>0</v>
      </c>
      <c r="GE67" s="154">
        <f t="shared" si="214"/>
        <v>0</v>
      </c>
      <c r="GF67" s="10"/>
      <c r="GG67" s="152">
        <f>SUMIF('Rekapitulasi Maret'!$U$785:$U$963,APS!$B67,'Rekapitulasi Maret'!$V$785:$V$963)+SUMIF('Rekapitulasi Maret'!$U$785:$U$963,APS!$B67,'Rekapitulasi Maret'!$AA$785:$AA$963)</f>
        <v>0</v>
      </c>
      <c r="GH67" s="152">
        <f>SUMIF('Rekapitulasi Maret'!$U$785:$U$963,APS!$B67,'Rekapitulasi Maret'!$W$785:$W$963)</f>
        <v>0</v>
      </c>
      <c r="GI67" s="152">
        <f>SUMIF('Rekapitulasi Maret'!$U$785:$U$963,APS!$B67,'Rekapitulasi Maret'!$AB$785:$AB$963)</f>
        <v>0</v>
      </c>
      <c r="GJ67" s="154">
        <f t="shared" si="215"/>
        <v>0</v>
      </c>
      <c r="GK67" s="154">
        <f t="shared" si="216"/>
        <v>0</v>
      </c>
      <c r="GL67" s="10"/>
      <c r="GM67" s="152">
        <f>SUMIF('Rekapitulasi Maret'!$AL$785:$AL$963,APS!$B67,'Rekapitulasi Maret'!$AM$785:$AM$963)+SUMIF('Rekapitulasi Maret'!$AL$785:$AL$963,APS!$B67,'Rekapitulasi Maret'!$AP$785:$AP$963)</f>
        <v>0</v>
      </c>
      <c r="GN67" s="152">
        <f>SUMIF('Rekapitulasi Maret'!$AL$785:$AL$963,APS!$B67,'Rekapitulasi Maret'!$AN$785:$AN$963)</f>
        <v>0</v>
      </c>
      <c r="GO67" s="152">
        <f>SUMIF('Rekapitulasi Maret'!$AL$785:$AL$963,APS!$B67,'Rekapitulasi Maret'!$AQ$785:$AQ$963)</f>
        <v>0</v>
      </c>
      <c r="GP67" s="154">
        <f t="shared" si="217"/>
        <v>0</v>
      </c>
      <c r="GQ67" s="154">
        <f t="shared" si="218"/>
        <v>0</v>
      </c>
      <c r="GR67" s="76">
        <f t="shared" si="219"/>
        <v>0</v>
      </c>
      <c r="GS67" s="76">
        <f t="shared" si="220"/>
        <v>20</v>
      </c>
      <c r="GT67" s="76">
        <f t="shared" si="221"/>
        <v>10</v>
      </c>
      <c r="GU67" s="76">
        <f t="shared" si="222"/>
        <v>0</v>
      </c>
      <c r="GV67" s="157">
        <f t="shared" si="223"/>
        <v>10</v>
      </c>
      <c r="GW67" s="157">
        <f t="shared" si="224"/>
        <v>10</v>
      </c>
      <c r="GX67" s="158">
        <f t="shared" si="225"/>
        <v>0</v>
      </c>
      <c r="GY67" s="157">
        <f t="shared" si="254"/>
        <v>10</v>
      </c>
      <c r="GZ67" s="157">
        <f t="shared" si="255"/>
        <v>30</v>
      </c>
      <c r="HA67" s="157">
        <f t="shared" si="256"/>
        <v>10</v>
      </c>
      <c r="HB67" s="157">
        <f t="shared" si="257"/>
        <v>0</v>
      </c>
      <c r="HC67" s="157">
        <f t="shared" si="258"/>
        <v>10</v>
      </c>
      <c r="HD67" s="157">
        <f t="shared" si="259"/>
        <v>0</v>
      </c>
      <c r="HE67" s="158">
        <f t="shared" si="232"/>
        <v>100</v>
      </c>
      <c r="HF67" s="164"/>
      <c r="HG67" s="34" t="s">
        <v>978</v>
      </c>
      <c r="HH67" s="88"/>
    </row>
    <row r="68" spans="1:216" ht="15.75">
      <c r="A68" s="16" t="s">
        <v>526</v>
      </c>
      <c r="B68" s="24" t="s">
        <v>75</v>
      </c>
      <c r="C68" s="16" t="s">
        <v>69</v>
      </c>
      <c r="D68" s="16" t="s">
        <v>599</v>
      </c>
      <c r="E68" s="16" t="s">
        <v>598</v>
      </c>
      <c r="F68" s="17">
        <v>60</v>
      </c>
      <c r="G68" s="17">
        <v>0</v>
      </c>
      <c r="H68" s="17">
        <v>0</v>
      </c>
      <c r="I68" s="18">
        <v>0</v>
      </c>
      <c r="J68" s="17">
        <v>0</v>
      </c>
      <c r="K68" s="19">
        <f t="shared" si="324"/>
        <v>60</v>
      </c>
      <c r="L68" s="19">
        <f t="shared" si="325"/>
        <v>60</v>
      </c>
      <c r="M68" s="23">
        <v>60</v>
      </c>
      <c r="N68" s="20">
        <f t="shared" si="132"/>
        <v>160</v>
      </c>
      <c r="O68" s="20">
        <v>100</v>
      </c>
      <c r="P68" s="75">
        <f t="shared" si="260"/>
        <v>0</v>
      </c>
      <c r="Q68" s="74">
        <f t="shared" si="133"/>
        <v>160</v>
      </c>
      <c r="R68" s="22">
        <f t="shared" si="323"/>
        <v>220</v>
      </c>
      <c r="S68" s="10"/>
      <c r="T68" s="10"/>
      <c r="U68" s="152">
        <f>SUMIF('Rekapitulasi Maret'!$D$9:$D$173,APS!$B68,'Rekapitulasi Maret'!$E$9:$E$173)</f>
        <v>0</v>
      </c>
      <c r="V68" s="152">
        <f>SUMIF('Rekapitulasi Maret'!$D$9:$D$173,APS!$B68,'Rekapitulasi Maret'!$F$9:$F$173)</f>
        <v>0</v>
      </c>
      <c r="W68" s="10"/>
      <c r="X68" s="154">
        <f t="shared" si="279"/>
        <v>0</v>
      </c>
      <c r="Y68" s="154">
        <f t="shared" si="280"/>
        <v>0</v>
      </c>
      <c r="Z68" s="10"/>
      <c r="AA68" s="152">
        <f>SUMIF('Rekapitulasi Maret'!$U$9:$U$173,APS!$B68,'Rekapitulasi Maret'!$V$9:$V$173)</f>
        <v>0</v>
      </c>
      <c r="AB68" s="152">
        <f>SUMIF('Rekapitulasi Maret'!$U$9:$U$173,APS!$B68,'Rekapitulasi Maret'!$W$9:$W$173)</f>
        <v>36</v>
      </c>
      <c r="AC68" s="152"/>
      <c r="AD68" s="154">
        <f t="shared" si="150"/>
        <v>0</v>
      </c>
      <c r="AE68" s="154">
        <f t="shared" si="151"/>
        <v>0</v>
      </c>
      <c r="AF68" s="10"/>
      <c r="AG68" s="152">
        <f>SUMIF('Rekapitulasi Maret'!$AL$9:$AL$173,APS!$B68,'Rekapitulasi Maret'!$AM$9:$AM$173)</f>
        <v>0</v>
      </c>
      <c r="AH68" s="152">
        <f>SUMIF('Rekapitulasi Maret'!$AL$9:$AL$173,APS!$B68,'Rekapitulasi Maret'!$AN$9:$AN$173)</f>
        <v>0</v>
      </c>
      <c r="AI68" s="152">
        <f>SUMIF('Rekapitulasi Maret'!$AL$9:$AL$173,APS!$B68,'Rekapitulasi Maret'!$AQ$9:$AQ$173)</f>
        <v>0</v>
      </c>
      <c r="AJ68" s="154">
        <f t="shared" si="281"/>
        <v>0</v>
      </c>
      <c r="AK68" s="154">
        <f t="shared" si="282"/>
        <v>0</v>
      </c>
      <c r="AL68" s="10"/>
      <c r="AM68" s="152">
        <f>SUMIF('Rekapitulasi Maret'!$BA$9:$BA$173,APS!$B68,'Rekapitulasi Maret'!$BB$9:$BB$173)</f>
        <v>0</v>
      </c>
      <c r="AN68" s="152">
        <f>SUMIF('Rekapitulasi Maret'!$BA$9:$BA$173,APS!$B68,'Rekapitulasi Maret'!$BC$9:$BC$173)</f>
        <v>0</v>
      </c>
      <c r="AO68" s="10"/>
      <c r="AP68" s="154">
        <f t="shared" si="263"/>
        <v>0</v>
      </c>
      <c r="AQ68" s="154">
        <f t="shared" si="264"/>
        <v>0</v>
      </c>
      <c r="AR68" s="10"/>
      <c r="AS68" s="152">
        <f>SUMIF('Rekapitulasi Maret'!$BP$9:$BP$173,APS!$B68,'Rekapitulasi Maret'!$BQ$9:$BQ$173)</f>
        <v>0</v>
      </c>
      <c r="AT68" s="152">
        <f>SUMIF('Rekapitulasi Maret'!$BP$9:$BP$173,APS!$B68,'Rekapitulasi Maret'!$BR$9:$BR$173)</f>
        <v>0</v>
      </c>
      <c r="AU68" s="10"/>
      <c r="AV68" s="154">
        <f t="shared" si="156"/>
        <v>0</v>
      </c>
      <c r="AW68" s="154">
        <f t="shared" si="157"/>
        <v>0</v>
      </c>
      <c r="AX68" s="10"/>
      <c r="AY68" s="152">
        <f>SUMIF('Rekapitulasi Maret'!$CE$9:$CE$173,APS!$B68,'Rekapitulasi Maret'!$CI$9:$CI$173)</f>
        <v>0</v>
      </c>
      <c r="AZ68" s="10"/>
      <c r="BA68" s="152">
        <f>SUMIF('Rekapitulasi Maret'!$CE$9:$CE$173,APS!$B68,'Rekapitulasi Maret'!$CJ$9:$CJ$173)</f>
        <v>0</v>
      </c>
      <c r="BB68" s="154">
        <f t="shared" si="158"/>
        <v>0</v>
      </c>
      <c r="BC68" s="154">
        <f t="shared" si="159"/>
        <v>0</v>
      </c>
      <c r="BD68" s="76">
        <f t="shared" si="265"/>
        <v>0</v>
      </c>
      <c r="BE68" s="76">
        <f t="shared" si="266"/>
        <v>0</v>
      </c>
      <c r="BF68" s="76">
        <f t="shared" si="267"/>
        <v>36</v>
      </c>
      <c r="BG68" s="76">
        <f t="shared" si="268"/>
        <v>0</v>
      </c>
      <c r="BH68" s="76">
        <f t="shared" si="269"/>
        <v>36</v>
      </c>
      <c r="BI68" s="76">
        <f t="shared" si="270"/>
        <v>36</v>
      </c>
      <c r="BJ68" s="154">
        <f t="shared" si="271"/>
        <v>0</v>
      </c>
      <c r="BK68" s="10">
        <v>60</v>
      </c>
      <c r="BL68" s="10"/>
      <c r="BM68" s="152">
        <f>SUMIF('Rekapitulasi Maret'!$D$194:$D$375,APS!$B68,'Rekapitulasi Maret'!$E$194:$E$375)+SUMIF('Rekapitulasi Maret'!$D$194:$D$375,APS!$B68,'Rekapitulasi Maret'!$J$194:$J$375)</f>
        <v>0</v>
      </c>
      <c r="BN68" s="152">
        <f>SUMIF('Rekapitulasi Maret'!$D$194:$D$375,APS!$B68,'Rekapitulasi Maret'!$F$194:$F$375)</f>
        <v>0</v>
      </c>
      <c r="BO68" s="152">
        <f>SUMIF('Rekapitulasi Maret'!$D$194:$D$375,APS!$B68,'Rekapitulasi Maret'!$K$194:$K$375)</f>
        <v>0</v>
      </c>
      <c r="BP68" s="154">
        <f t="shared" si="167"/>
        <v>0</v>
      </c>
      <c r="BQ68" s="154">
        <f t="shared" si="168"/>
        <v>0</v>
      </c>
      <c r="BR68" s="10">
        <v>60</v>
      </c>
      <c r="BS68" s="152">
        <f>SUMIF('Rekapitulasi Maret'!$U$194:$U$375,APS!$B68,'Rekapitulasi Maret'!$V$194:$V$375)+SUMIF('Rekapitulasi Maret'!$U$194:$U$375,APS!$B68,'Rekapitulasi Maret'!$AA$194:$AA$375)</f>
        <v>0</v>
      </c>
      <c r="BT68" s="152">
        <f>SUMIF('Rekapitulasi Maret'!$U$194:$U$375,APS!$B68,'Rekapitulasi Maret'!$W$194:$W$375)</f>
        <v>0</v>
      </c>
      <c r="BU68" s="152">
        <f>SUMIF('Rekapitulasi Maret'!$U$194:$U$375,APS!$B68,'Rekapitulasi Maret'!$AB$194:$AB$375)</f>
        <v>0</v>
      </c>
      <c r="BV68" s="154">
        <f t="shared" si="169"/>
        <v>0</v>
      </c>
      <c r="BW68" s="154">
        <f t="shared" si="170"/>
        <v>0</v>
      </c>
      <c r="BX68" s="10"/>
      <c r="BY68" s="152">
        <f>SUMIF('Rekapitulasi Maret'!$AL$194:$AL$375,APS!$B68,'Rekapitulasi Maret'!$AM$194:$AM$375)+SUMIF('Rekapitulasi Maret'!$AL$194:$AL$375,APS!$B68,'Rekapitulasi Maret'!$AP$194:$AP$375)</f>
        <v>0</v>
      </c>
      <c r="BZ68" s="152">
        <f>SUMIF('Rekapitulasi Maret'!$AL$194:$AL$375,APS!$B68,'Rekapitulasi Maret'!$AN$194:$AN$375)</f>
        <v>0</v>
      </c>
      <c r="CA68" s="152">
        <f>SUMIF('Rekapitulasi Maret'!$AL$194:$AL$375,APS!$B68,'Rekapitulasi Maret'!$AQ$194:$AQ$375)</f>
        <v>0</v>
      </c>
      <c r="CB68" s="154">
        <f t="shared" si="261"/>
        <v>0</v>
      </c>
      <c r="CC68" s="154">
        <f t="shared" si="262"/>
        <v>0</v>
      </c>
      <c r="CD68" s="10"/>
      <c r="CE68" s="152">
        <f>SUMIF('Rekapitulasi Maret'!$BA$194:$BA$375,APS!$B68,'Rekapitulasi Maret'!$BB$194:$BB$375)+SUMIF('Rekapitulasi Maret'!$BA$194:$BA$375,APS!$B68,'Rekapitulasi Maret'!$BE$194:$BE$375)</f>
        <v>0</v>
      </c>
      <c r="CF68" s="152">
        <f>SUMIF('Rekapitulasi Maret'!$BA$194:$BA$375,APS!$B68,'Rekapitulasi Maret'!$BC$194:$BC$375)</f>
        <v>0</v>
      </c>
      <c r="CG68" s="10"/>
      <c r="CH68" s="154">
        <f t="shared" si="173"/>
        <v>0</v>
      </c>
      <c r="CI68" s="154">
        <f t="shared" si="174"/>
        <v>0</v>
      </c>
      <c r="CJ68" s="10"/>
      <c r="CK68" s="152">
        <f>SUMIF('Rekapitulasi Maret'!$BP$194:$BP$375,APS!$B68,'Rekapitulasi Maret'!$BQ$194:$BQ$375)+SUMIF('Rekapitulasi Maret'!$BP$194:$BP$375,APS!$B68,'Rekapitulasi Maret'!$BT$194:$BT$375)</f>
        <v>0</v>
      </c>
      <c r="CL68" s="152">
        <f>SUMIF('Rekapitulasi Maret'!$BP$194:$BP$375,APS!$B68,'Rekapitulasi Maret'!$BR$194:$BR$375)</f>
        <v>0</v>
      </c>
      <c r="CM68" s="152">
        <f>SUMIF('Rekapitulasi Maret'!$BP$194:$BP$375,APS!$B68,'Rekapitulasi Maret'!$BU$194:$BU$375)</f>
        <v>0</v>
      </c>
      <c r="CN68" s="154">
        <f t="shared" si="175"/>
        <v>0</v>
      </c>
      <c r="CO68" s="154">
        <f t="shared" si="176"/>
        <v>0</v>
      </c>
      <c r="CP68" s="76">
        <f t="shared" si="272"/>
        <v>60</v>
      </c>
      <c r="CQ68" s="76">
        <f t="shared" si="273"/>
        <v>0</v>
      </c>
      <c r="CR68" s="76">
        <f t="shared" si="274"/>
        <v>0</v>
      </c>
      <c r="CS68" s="76">
        <f t="shared" si="275"/>
        <v>0</v>
      </c>
      <c r="CT68" s="76">
        <f t="shared" si="276"/>
        <v>0</v>
      </c>
      <c r="CU68" s="76">
        <f t="shared" si="277"/>
        <v>-60</v>
      </c>
      <c r="CV68" s="154">
        <f t="shared" si="278"/>
        <v>0</v>
      </c>
      <c r="CW68" s="10"/>
      <c r="CX68" s="10"/>
      <c r="CY68" s="152">
        <f>SUMIF('Rekapitulasi Maret'!$D$391:$D$568,APS!$B68,'Rekapitulasi Maret'!$E$391:$E$568)+SUMIF('Rekapitulasi Maret'!$D$391:$D$568,APS!$B68,'Rekapitulasi Maret'!$J$391:$J$568)</f>
        <v>0</v>
      </c>
      <c r="CZ68" s="152">
        <f>SUMIF('Rekapitulasi Maret'!$D$391:$D$568,APS!$B68,'Rekapitulasi Maret'!$F$391:$F$568)</f>
        <v>0</v>
      </c>
      <c r="DA68" s="152">
        <f>SUMIF('Rekapitulasi Maret'!$D$391:$D$568,APS!$B68,'Rekapitulasi Maret'!$K$391:$K$568)</f>
        <v>0</v>
      </c>
      <c r="DB68" s="154">
        <f t="shared" si="184"/>
        <v>0</v>
      </c>
      <c r="DC68" s="154">
        <f t="shared" si="185"/>
        <v>0</v>
      </c>
      <c r="DD68" s="10"/>
      <c r="DE68" s="152">
        <f>SUMIF('Rekapitulasi Maret'!$U$391:$U$568,APS!$B68,'Rekapitulasi Maret'!$V$391:$V$568)+SUMIF('Rekapitulasi Maret'!$U$391:$U$568,APS!$B68,'Rekapitulasi Maret'!$AA$391:$AA$568)</f>
        <v>102</v>
      </c>
      <c r="DF68" s="152">
        <f>SUMIF('Rekapitulasi Maret'!$U$391:$U$568,APS!$B68,'Rekapitulasi Maret'!$W$391:$W$568)</f>
        <v>0</v>
      </c>
      <c r="DG68" s="152">
        <f>SUMIF('Rekapitulasi Maret'!$U$391:$U$568,APS!$B68,'Rekapitulasi Maret'!$AB$391:$AB$568)</f>
        <v>0</v>
      </c>
      <c r="DH68" s="154">
        <f t="shared" si="285"/>
        <v>0</v>
      </c>
      <c r="DI68" s="154">
        <f t="shared" si="286"/>
        <v>0</v>
      </c>
      <c r="DJ68" s="10"/>
      <c r="DK68" s="152">
        <f>SUMIF('Rekapitulasi Maret'!$AL$391:$AL$568,APS!$B68,'Rekapitulasi Maret'!$AM$391:$AM$568)+SUMIF('Rekapitulasi Maret'!$AL$391:$AL$568,APS!$B68,'Rekapitulasi Maret'!$AP$391:$AP$568)</f>
        <v>0</v>
      </c>
      <c r="DL68" s="152">
        <f>SUMIF('Rekapitulasi Maret'!$AL$391:$AL$568,APS!$B68,'Rekapitulasi Maret'!$AN$391:$AN$568)</f>
        <v>0</v>
      </c>
      <c r="DM68" s="152">
        <f>SUMIF('Rekapitulasi Maret'!$AL$391:$AL$568,APS!$B68,'Rekapitulasi Maret'!$AQ$391:$AQ$568)</f>
        <v>0</v>
      </c>
      <c r="DN68" s="154">
        <f t="shared" si="188"/>
        <v>0</v>
      </c>
      <c r="DO68" s="154">
        <f t="shared" si="189"/>
        <v>0</v>
      </c>
      <c r="DP68" s="10"/>
      <c r="DQ68" s="152">
        <f>SUMIF('Rekapitulasi Maret'!$BA$391:$BA$568,APS!$B68,'Rekapitulasi Maret'!$BB$391:$BB$568)+SUMIF('Rekapitulasi Maret'!$BA$391:$BA$568,APS!$B68,'Rekapitulasi Maret'!$BE$391:$BE$568)</f>
        <v>40</v>
      </c>
      <c r="DR68" s="152">
        <f>SUMIF('Rekapitulasi Maret'!$BA$391:$BA$568,APS!$B68,'Rekapitulasi Maret'!$BC$391:$BC$568)</f>
        <v>40</v>
      </c>
      <c r="DS68" s="152">
        <f>SUMIF('Rekapitulasi Maret'!$BA$391:$BA$568,APS!$B68,'Rekapitulasi Maret'!$BF$391:$BF$568)</f>
        <v>0</v>
      </c>
      <c r="DT68" s="154">
        <f t="shared" si="295"/>
        <v>0</v>
      </c>
      <c r="DU68" s="154">
        <f t="shared" si="296"/>
        <v>100</v>
      </c>
      <c r="DV68" s="10"/>
      <c r="DW68" s="152">
        <f>SUMIF('Rekapitulasi Maret'!$BP$391:$BP$568,APS!$B68,'Rekapitulasi Maret'!$BQ$391:$BQ$568)+SUMIF('Rekapitulasi Maret'!$BP$391:$BP$568,APS!$B68,'Rekapitulasi Maret'!$BT$391:$BT$568)</f>
        <v>0</v>
      </c>
      <c r="DX68" s="152">
        <f>SUMIF('Rekapitulasi Maret'!$BP$391:$BP$568,APS!$B68,'Rekapitulasi Maret'!$BR$391:$BR$568)</f>
        <v>0</v>
      </c>
      <c r="DY68" s="152">
        <f>SUMIF('Rekapitulasi Maret'!$BP$391:$BP$568,APS!$B68,'Rekapitulasi Maret'!$BU$391:$BU$568)</f>
        <v>0</v>
      </c>
      <c r="DZ68" s="154">
        <f t="shared" si="326"/>
        <v>0</v>
      </c>
      <c r="EA68" s="154">
        <f t="shared" si="327"/>
        <v>0</v>
      </c>
      <c r="EB68" s="10"/>
      <c r="EC68" s="152">
        <f>SUMIF('Rekapitulasi Maret'!$CE$391:$CE$568,APS!$B68,'Rekapitulasi Maret'!$CF$391:$CF$568)+SUMIF('Rekapitulasi Maret'!$CE$391:$CE$568,APS!$B68,'Rekapitulasi Maret'!$CI$391:$CI$568)</f>
        <v>0</v>
      </c>
      <c r="ED68" s="152">
        <f>SUMIF('Rekapitulasi Maret'!$CE$391:$CE$568,APS!$B68,'Rekapitulasi Maret'!$CG$391:$CG$568)</f>
        <v>0</v>
      </c>
      <c r="EE68" s="152">
        <f>SUMIF('Rekapitulasi Maret'!$CE$391:$CE$568,APS!$B68,'Rekapitulasi Maret'!$CJ$391:$CJ$568)</f>
        <v>0</v>
      </c>
      <c r="EF68" s="154">
        <f t="shared" si="194"/>
        <v>0</v>
      </c>
      <c r="EG68" s="154">
        <f t="shared" si="195"/>
        <v>0</v>
      </c>
      <c r="EH68" s="76">
        <f t="shared" si="287"/>
        <v>0</v>
      </c>
      <c r="EI68" s="76">
        <f t="shared" si="288"/>
        <v>142</v>
      </c>
      <c r="EJ68" s="76">
        <f t="shared" si="289"/>
        <v>40</v>
      </c>
      <c r="EK68" s="76">
        <f t="shared" si="290"/>
        <v>0</v>
      </c>
      <c r="EL68" s="76">
        <f t="shared" si="291"/>
        <v>40</v>
      </c>
      <c r="EM68" s="76">
        <f t="shared" si="292"/>
        <v>40</v>
      </c>
      <c r="EN68" s="154">
        <f t="shared" si="293"/>
        <v>0</v>
      </c>
      <c r="EO68" s="10">
        <v>160</v>
      </c>
      <c r="EP68" s="10">
        <v>100</v>
      </c>
      <c r="EQ68" s="152">
        <f>SUMIF('Rekapitulasi Maret'!$D$587:$D$768,APS!$B68,'Rekapitulasi Maret'!$E$587:$E$768)+SUMIF('Rekapitulasi Maret'!$D$587:$D$768,APS!$B68,'Rekapitulasi Maret'!$G$587:$G$768)</f>
        <v>84</v>
      </c>
      <c r="ER68" s="152">
        <f>SUMIF('Rekapitulasi Maret'!$D$587:$D$768,APS!$B68,'Rekapitulasi Maret'!$F$587:$F$768)+SUMIF('Rekapitulasi Maret'!$D$587:$D$768,APS!$B68,'Rekapitulasi Maret'!$H$587:$H$768)</f>
        <v>0</v>
      </c>
      <c r="ES68" s="10"/>
      <c r="ET68" s="154">
        <f t="shared" si="203"/>
        <v>0</v>
      </c>
      <c r="EU68" s="154">
        <f t="shared" si="204"/>
        <v>0</v>
      </c>
      <c r="EV68" s="10"/>
      <c r="EW68" s="152">
        <f>SUMIF('Rekapitulasi Maret'!$U$587:$U$768,APS!$B68,'Rekapitulasi Maret'!$V$587:$V$768)+SUMIF('Rekapitulasi Maret'!$U$587:$U$768,APS!$B68,'Rekapitulasi Maret'!$X$587:$X$768)</f>
        <v>0</v>
      </c>
      <c r="EX68" s="152">
        <f>SUMIF('Rekapitulasi Maret'!$U$587:$U$768,APS!$B68,'Rekapitulasi Maret'!$W$587:$W$768)+SUMIF('Rekapitulasi Maret'!$U$587:$U$768,APS!$B68,'Rekapitulasi Maret'!$Y$587:$Y$768)</f>
        <v>0</v>
      </c>
      <c r="EY68" s="10"/>
      <c r="EZ68" s="154">
        <f t="shared" si="205"/>
        <v>0</v>
      </c>
      <c r="FA68" s="154">
        <f t="shared" si="206"/>
        <v>0</v>
      </c>
      <c r="FB68" s="10"/>
      <c r="FC68" s="152">
        <f>SUMIF('Rekapitulasi Maret'!$AL$587:$AL$768,APS!$B68,'Rekapitulasi Maret'!$AM$587:$AM$768)+SUMIF('Rekapitulasi Maret'!$AL$587:$AL$768,APS!$B68,'Rekapitulasi Maret'!$AP$587:$AP$768)</f>
        <v>84</v>
      </c>
      <c r="FD68" s="152">
        <f>SUMIF('Rekapitulasi Maret'!$AL$587:$AL$768,APS!$B68,'Rekapitulasi Maret'!$AN$587:$AN$768)</f>
        <v>84</v>
      </c>
      <c r="FE68" s="10"/>
      <c r="FF68" s="154">
        <f t="shared" si="207"/>
        <v>0</v>
      </c>
      <c r="FG68" s="154">
        <f t="shared" si="208"/>
        <v>100</v>
      </c>
      <c r="FH68" s="10"/>
      <c r="FI68" s="152">
        <f>SUMIF('Rekapitulasi Maret'!$BA$587:$BA$768,APS!$B68,'Rekapitulasi Maret'!$BB$587:$BB$768)+SUMIF('Rekapitulasi Maret'!$BA$587:$BA$768,APS!$B68,'Rekapitulasi Maret'!$BE$587:$BE$768)</f>
        <v>0</v>
      </c>
      <c r="FJ68" s="152">
        <f>SUMIF('Rekapitulasi Maret'!$BA$587:$BA$768,APS!$B68,'Rekapitulasi Maret'!$BC$587:$BC$768)+SUMIF('Rekapitulasi Maret'!$BA$587:$BA$768,APS!$B68,'Rekapitulasi Maret'!$BF$587:$BF$768)</f>
        <v>0</v>
      </c>
      <c r="FK68" s="10"/>
      <c r="FL68" s="154">
        <f t="shared" si="209"/>
        <v>0</v>
      </c>
      <c r="FM68" s="154">
        <f t="shared" si="210"/>
        <v>0</v>
      </c>
      <c r="FN68" s="10"/>
      <c r="FO68" s="152">
        <f>SUMIF('Rekapitulasi Maret'!$BP$587:$BP$768,APS!$B68,'Rekapitulasi Maret'!$BQ$587:$BQ$768)+SUMIF('Rekapitulasi Maret'!$BP$587:$BP$768,APS!$B68,'Rekapitulasi Maret'!$BT$587:$BT$768)</f>
        <v>0</v>
      </c>
      <c r="FP68" s="152">
        <f>SUMIF('Rekapitulasi Maret'!$BP$587:$BP$768,APS!$B68,'Rekapitulasi Maret'!$BR$587:$BR$768)</f>
        <v>0</v>
      </c>
      <c r="FQ68" s="10"/>
      <c r="FR68" s="154">
        <f t="shared" si="211"/>
        <v>0</v>
      </c>
      <c r="FS68" s="154">
        <f t="shared" si="212"/>
        <v>0</v>
      </c>
      <c r="FT68" s="10"/>
      <c r="FU68" s="152">
        <f>SUMIF('Rekapitulasi Maret'!$CE$587:$CE$768,APS!$B68,'Rekapitulasi Maret'!$CI$587:$CI$768)</f>
        <v>0</v>
      </c>
      <c r="FV68" s="10"/>
      <c r="FW68" s="152">
        <f>SUMIF('Rekapitulasi Maret'!$CE$587:$CE$768,APS!$B68,'Rekapitulasi Maret'!$CJ$587:$CJ$768)</f>
        <v>0</v>
      </c>
      <c r="FX68" s="154">
        <f t="shared" si="140"/>
        <v>0</v>
      </c>
      <c r="FY68" s="154">
        <f t="shared" si="141"/>
        <v>0</v>
      </c>
      <c r="FZ68" s="10"/>
      <c r="GA68" s="152">
        <f>SUMIF('Rekapitulasi Maret'!$D$785:$D$963,APS!$B68,'Rekapitulasi Maret'!$E$785:$E$963)+SUMIF('Rekapitulasi Maret'!$D$785:$D$963,APS!$B68,'Rekapitulasi Maret'!$J$785:$J$963)</f>
        <v>0</v>
      </c>
      <c r="GB68" s="152">
        <f>SUMIF('Rekapitulasi Maret'!$D$785:$D$963,APS!$B68,'Rekapitulasi Maret'!$F$785:$F$963)</f>
        <v>0</v>
      </c>
      <c r="GC68" s="152">
        <f>SUMIF('Rekapitulasi Maret'!$D$785:$D$963,APS!$B68,'Rekapitulasi Maret'!$K$785:$K$963)</f>
        <v>0</v>
      </c>
      <c r="GD68" s="154">
        <f t="shared" si="213"/>
        <v>0</v>
      </c>
      <c r="GE68" s="154">
        <f t="shared" si="214"/>
        <v>0</v>
      </c>
      <c r="GF68" s="10"/>
      <c r="GG68" s="152">
        <f>SUMIF('Rekapitulasi Maret'!$U$785:$U$963,APS!$B68,'Rekapitulasi Maret'!$V$785:$V$963)+SUMIF('Rekapitulasi Maret'!$U$785:$U$963,APS!$B68,'Rekapitulasi Maret'!$AA$785:$AA$963)</f>
        <v>0</v>
      </c>
      <c r="GH68" s="152">
        <f>SUMIF('Rekapitulasi Maret'!$U$785:$U$963,APS!$B68,'Rekapitulasi Maret'!$W$785:$W$963)</f>
        <v>0</v>
      </c>
      <c r="GI68" s="152">
        <f>SUMIF('Rekapitulasi Maret'!$U$785:$U$963,APS!$B68,'Rekapitulasi Maret'!$AB$785:$AB$963)</f>
        <v>0</v>
      </c>
      <c r="GJ68" s="154">
        <f t="shared" si="215"/>
        <v>0</v>
      </c>
      <c r="GK68" s="154">
        <f t="shared" si="216"/>
        <v>0</v>
      </c>
      <c r="GL68" s="10"/>
      <c r="GM68" s="152">
        <f>SUMIF('Rekapitulasi Maret'!$AL$785:$AL$963,APS!$B68,'Rekapitulasi Maret'!$AM$785:$AM$963)+SUMIF('Rekapitulasi Maret'!$AL$785:$AL$963,APS!$B68,'Rekapitulasi Maret'!$AP$785:$AP$963)</f>
        <v>0</v>
      </c>
      <c r="GN68" s="152">
        <f>SUMIF('Rekapitulasi Maret'!$AL$785:$AL$963,APS!$B68,'Rekapitulasi Maret'!$AN$785:$AN$963)</f>
        <v>0</v>
      </c>
      <c r="GO68" s="152">
        <f>SUMIF('Rekapitulasi Maret'!$AL$785:$AL$963,APS!$B68,'Rekapitulasi Maret'!$AQ$785:$AQ$963)</f>
        <v>0</v>
      </c>
      <c r="GP68" s="154">
        <f t="shared" si="217"/>
        <v>0</v>
      </c>
      <c r="GQ68" s="154">
        <f t="shared" si="218"/>
        <v>0</v>
      </c>
      <c r="GR68" s="76">
        <f t="shared" si="219"/>
        <v>100</v>
      </c>
      <c r="GS68" s="76">
        <f t="shared" si="220"/>
        <v>168</v>
      </c>
      <c r="GT68" s="76">
        <f t="shared" si="221"/>
        <v>84</v>
      </c>
      <c r="GU68" s="76">
        <f t="shared" si="222"/>
        <v>0</v>
      </c>
      <c r="GV68" s="157">
        <f t="shared" si="223"/>
        <v>84</v>
      </c>
      <c r="GW68" s="157">
        <f t="shared" si="224"/>
        <v>-16</v>
      </c>
      <c r="GX68" s="158">
        <f t="shared" si="225"/>
        <v>84</v>
      </c>
      <c r="GY68" s="157">
        <f t="shared" si="254"/>
        <v>160</v>
      </c>
      <c r="GZ68" s="157">
        <f t="shared" si="255"/>
        <v>310</v>
      </c>
      <c r="HA68" s="157">
        <f t="shared" si="256"/>
        <v>160</v>
      </c>
      <c r="HB68" s="157">
        <f t="shared" si="257"/>
        <v>0</v>
      </c>
      <c r="HC68" s="157">
        <f t="shared" si="258"/>
        <v>160</v>
      </c>
      <c r="HD68" s="157">
        <f t="shared" si="259"/>
        <v>0</v>
      </c>
      <c r="HE68" s="158">
        <f t="shared" si="232"/>
        <v>100</v>
      </c>
      <c r="HF68" s="165"/>
      <c r="HG68" s="24" t="s">
        <v>979</v>
      </c>
      <c r="HH68" s="88"/>
    </row>
    <row r="69" spans="1:216" ht="15.75">
      <c r="A69" s="16" t="s">
        <v>527</v>
      </c>
      <c r="B69" s="16" t="s">
        <v>384</v>
      </c>
      <c r="C69" s="16" t="s">
        <v>69</v>
      </c>
      <c r="D69" s="16" t="s">
        <v>599</v>
      </c>
      <c r="E69" s="16" t="s">
        <v>601</v>
      </c>
      <c r="F69" s="31">
        <v>20</v>
      </c>
      <c r="G69" s="17"/>
      <c r="H69" s="17"/>
      <c r="I69" s="18">
        <v>0</v>
      </c>
      <c r="J69" s="17">
        <v>0</v>
      </c>
      <c r="K69" s="19">
        <f t="shared" si="324"/>
        <v>20</v>
      </c>
      <c r="L69" s="19">
        <f t="shared" si="325"/>
        <v>20</v>
      </c>
      <c r="M69" s="23">
        <v>20</v>
      </c>
      <c r="N69" s="20">
        <f t="shared" si="132"/>
        <v>20</v>
      </c>
      <c r="O69" s="20"/>
      <c r="P69" s="75">
        <f t="shared" si="260"/>
        <v>0</v>
      </c>
      <c r="Q69" s="74">
        <f t="shared" si="133"/>
        <v>20</v>
      </c>
      <c r="R69" s="22">
        <f t="shared" si="323"/>
        <v>20</v>
      </c>
      <c r="S69" s="10">
        <v>20</v>
      </c>
      <c r="T69" s="10"/>
      <c r="U69" s="152">
        <f>SUMIF('Rekapitulasi Maret'!$D$9:$D$173,APS!$B69,'Rekapitulasi Maret'!$E$9:$E$173)</f>
        <v>0</v>
      </c>
      <c r="V69" s="152">
        <f>SUMIF('Rekapitulasi Maret'!$D$9:$D$173,APS!$B69,'Rekapitulasi Maret'!$F$9:$F$173)</f>
        <v>0</v>
      </c>
      <c r="W69" s="10"/>
      <c r="X69" s="154">
        <f t="shared" si="279"/>
        <v>0</v>
      </c>
      <c r="Y69" s="154">
        <f t="shared" si="280"/>
        <v>0</v>
      </c>
      <c r="Z69" s="10"/>
      <c r="AA69" s="152">
        <f>SUMIF('Rekapitulasi Maret'!$U$9:$U$173,APS!$B69,'Rekapitulasi Maret'!$V$9:$V$173)</f>
        <v>0</v>
      </c>
      <c r="AB69" s="152">
        <f>SUMIF('Rekapitulasi Maret'!$U$9:$U$173,APS!$B69,'Rekapitulasi Maret'!$W$9:$W$173)</f>
        <v>0</v>
      </c>
      <c r="AC69" s="152"/>
      <c r="AD69" s="154">
        <f t="shared" si="150"/>
        <v>0</v>
      </c>
      <c r="AE69" s="154">
        <f t="shared" si="151"/>
        <v>0</v>
      </c>
      <c r="AF69" s="10">
        <v>20</v>
      </c>
      <c r="AG69" s="152">
        <f>SUMIF('Rekapitulasi Maret'!$AL$9:$AL$173,APS!$B69,'Rekapitulasi Maret'!$AM$9:$AM$173)</f>
        <v>20</v>
      </c>
      <c r="AH69" s="152">
        <f>SUMIF('Rekapitulasi Maret'!$AL$9:$AL$173,APS!$B69,'Rekapitulasi Maret'!$AN$9:$AN$173)</f>
        <v>20</v>
      </c>
      <c r="AI69" s="152">
        <f>SUMIF('Rekapitulasi Maret'!$AL$9:$AL$173,APS!$B69,'Rekapitulasi Maret'!$AQ$9:$AQ$173)</f>
        <v>0</v>
      </c>
      <c r="AJ69" s="154">
        <f t="shared" si="281"/>
        <v>100</v>
      </c>
      <c r="AK69" s="154">
        <f t="shared" si="282"/>
        <v>100</v>
      </c>
      <c r="AL69" s="10"/>
      <c r="AM69" s="152">
        <f>SUMIF('Rekapitulasi Maret'!$BA$9:$BA$173,APS!$B69,'Rekapitulasi Maret'!$BB$9:$BB$173)</f>
        <v>0</v>
      </c>
      <c r="AN69" s="152">
        <f>SUMIF('Rekapitulasi Maret'!$BA$9:$BA$173,APS!$B69,'Rekapitulasi Maret'!$BC$9:$BC$173)</f>
        <v>0</v>
      </c>
      <c r="AO69" s="10"/>
      <c r="AP69" s="154">
        <f t="shared" si="263"/>
        <v>0</v>
      </c>
      <c r="AQ69" s="154">
        <f t="shared" si="264"/>
        <v>0</v>
      </c>
      <c r="AR69" s="10"/>
      <c r="AS69" s="152">
        <f>SUMIF('Rekapitulasi Maret'!$BP$9:$BP$173,APS!$B69,'Rekapitulasi Maret'!$BQ$9:$BQ$173)</f>
        <v>0</v>
      </c>
      <c r="AT69" s="152">
        <f>SUMIF('Rekapitulasi Maret'!$BP$9:$BP$173,APS!$B69,'Rekapitulasi Maret'!$BR$9:$BR$173)</f>
        <v>0</v>
      </c>
      <c r="AU69" s="10"/>
      <c r="AV69" s="154">
        <f t="shared" si="156"/>
        <v>0</v>
      </c>
      <c r="AW69" s="154">
        <f t="shared" si="157"/>
        <v>0</v>
      </c>
      <c r="AX69" s="10"/>
      <c r="AY69" s="152">
        <f>SUMIF('Rekapitulasi Maret'!$CE$9:$CE$173,APS!$B69,'Rekapitulasi Maret'!$CI$9:$CI$173)</f>
        <v>0</v>
      </c>
      <c r="AZ69" s="10"/>
      <c r="BA69" s="152">
        <f>SUMIF('Rekapitulasi Maret'!$CE$9:$CE$173,APS!$B69,'Rekapitulasi Maret'!$CJ$9:$CJ$173)</f>
        <v>0</v>
      </c>
      <c r="BB69" s="154">
        <f t="shared" si="158"/>
        <v>0</v>
      </c>
      <c r="BC69" s="154">
        <f t="shared" si="159"/>
        <v>0</v>
      </c>
      <c r="BD69" s="76">
        <f t="shared" si="265"/>
        <v>20</v>
      </c>
      <c r="BE69" s="76">
        <f t="shared" si="266"/>
        <v>20</v>
      </c>
      <c r="BF69" s="76">
        <f t="shared" si="267"/>
        <v>20</v>
      </c>
      <c r="BG69" s="76">
        <f t="shared" si="268"/>
        <v>0</v>
      </c>
      <c r="BH69" s="76">
        <f t="shared" si="269"/>
        <v>20</v>
      </c>
      <c r="BI69" s="76">
        <f t="shared" si="270"/>
        <v>0</v>
      </c>
      <c r="BJ69" s="154">
        <f t="shared" si="271"/>
        <v>100</v>
      </c>
      <c r="BK69" s="10"/>
      <c r="BL69" s="10"/>
      <c r="BM69" s="152">
        <f>SUMIF('Rekapitulasi Maret'!$D$194:$D$375,APS!$B69,'Rekapitulasi Maret'!$E$194:$E$375)+SUMIF('Rekapitulasi Maret'!$D$194:$D$375,APS!$B69,'Rekapitulasi Maret'!$J$194:$J$375)</f>
        <v>0</v>
      </c>
      <c r="BN69" s="152">
        <f>SUMIF('Rekapitulasi Maret'!$D$194:$D$375,APS!$B69,'Rekapitulasi Maret'!$F$194:$F$375)</f>
        <v>0</v>
      </c>
      <c r="BO69" s="152">
        <f>SUMIF('Rekapitulasi Maret'!$D$194:$D$375,APS!$B69,'Rekapitulasi Maret'!$K$194:$K$375)</f>
        <v>0</v>
      </c>
      <c r="BP69" s="154">
        <f t="shared" si="167"/>
        <v>0</v>
      </c>
      <c r="BQ69" s="154">
        <f t="shared" si="168"/>
        <v>0</v>
      </c>
      <c r="BR69" s="10"/>
      <c r="BS69" s="152">
        <f>SUMIF('Rekapitulasi Maret'!$U$194:$U$375,APS!$B69,'Rekapitulasi Maret'!$V$194:$V$375)+SUMIF('Rekapitulasi Maret'!$U$194:$U$375,APS!$B69,'Rekapitulasi Maret'!$AA$194:$AA$375)</f>
        <v>0</v>
      </c>
      <c r="BT69" s="152">
        <f>SUMIF('Rekapitulasi Maret'!$U$194:$U$375,APS!$B69,'Rekapitulasi Maret'!$W$194:$W$375)</f>
        <v>0</v>
      </c>
      <c r="BU69" s="152">
        <f>SUMIF('Rekapitulasi Maret'!$U$194:$U$375,APS!$B69,'Rekapitulasi Maret'!$AB$194:$AB$375)</f>
        <v>0</v>
      </c>
      <c r="BV69" s="154">
        <f t="shared" si="169"/>
        <v>0</v>
      </c>
      <c r="BW69" s="154">
        <f t="shared" si="170"/>
        <v>0</v>
      </c>
      <c r="BX69" s="10"/>
      <c r="BY69" s="152">
        <f>SUMIF('Rekapitulasi Maret'!$AL$194:$AL$375,APS!$B69,'Rekapitulasi Maret'!$AM$194:$AM$375)+SUMIF('Rekapitulasi Maret'!$AL$194:$AL$375,APS!$B69,'Rekapitulasi Maret'!$AP$194:$AP$375)</f>
        <v>0</v>
      </c>
      <c r="BZ69" s="152">
        <f>SUMIF('Rekapitulasi Maret'!$AL$194:$AL$375,APS!$B69,'Rekapitulasi Maret'!$AN$194:$AN$375)</f>
        <v>0</v>
      </c>
      <c r="CA69" s="152">
        <f>SUMIF('Rekapitulasi Maret'!$AL$194:$AL$375,APS!$B69,'Rekapitulasi Maret'!$AQ$194:$AQ$375)</f>
        <v>0</v>
      </c>
      <c r="CB69" s="154">
        <f t="shared" si="261"/>
        <v>0</v>
      </c>
      <c r="CC69" s="154">
        <f t="shared" si="262"/>
        <v>0</v>
      </c>
      <c r="CD69" s="10"/>
      <c r="CE69" s="152">
        <f>SUMIF('Rekapitulasi Maret'!$BA$194:$BA$375,APS!$B69,'Rekapitulasi Maret'!$BB$194:$BB$375)+SUMIF('Rekapitulasi Maret'!$BA$194:$BA$375,APS!$B69,'Rekapitulasi Maret'!$BE$194:$BE$375)</f>
        <v>0</v>
      </c>
      <c r="CF69" s="152">
        <f>SUMIF('Rekapitulasi Maret'!$BA$194:$BA$375,APS!$B69,'Rekapitulasi Maret'!$BC$194:$BC$375)</f>
        <v>0</v>
      </c>
      <c r="CG69" s="10"/>
      <c r="CH69" s="154">
        <f t="shared" si="173"/>
        <v>0</v>
      </c>
      <c r="CI69" s="154">
        <f t="shared" si="174"/>
        <v>0</v>
      </c>
      <c r="CJ69" s="10"/>
      <c r="CK69" s="152">
        <f>SUMIF('Rekapitulasi Maret'!$BP$194:$BP$375,APS!$B69,'Rekapitulasi Maret'!$BQ$194:$BQ$375)+SUMIF('Rekapitulasi Maret'!$BP$194:$BP$375,APS!$B69,'Rekapitulasi Maret'!$BT$194:$BT$375)</f>
        <v>0</v>
      </c>
      <c r="CL69" s="152">
        <f>SUMIF('Rekapitulasi Maret'!$BP$194:$BP$375,APS!$B69,'Rekapitulasi Maret'!$BR$194:$BR$375)</f>
        <v>0</v>
      </c>
      <c r="CM69" s="152">
        <f>SUMIF('Rekapitulasi Maret'!$BP$194:$BP$375,APS!$B69,'Rekapitulasi Maret'!$BU$194:$BU$375)</f>
        <v>0</v>
      </c>
      <c r="CN69" s="154">
        <f t="shared" si="175"/>
        <v>0</v>
      </c>
      <c r="CO69" s="154">
        <f t="shared" si="176"/>
        <v>0</v>
      </c>
      <c r="CP69" s="76">
        <f t="shared" si="272"/>
        <v>0</v>
      </c>
      <c r="CQ69" s="76">
        <f t="shared" si="273"/>
        <v>0</v>
      </c>
      <c r="CR69" s="76">
        <f t="shared" si="274"/>
        <v>0</v>
      </c>
      <c r="CS69" s="76">
        <f t="shared" si="275"/>
        <v>0</v>
      </c>
      <c r="CT69" s="76">
        <f t="shared" si="276"/>
        <v>0</v>
      </c>
      <c r="CU69" s="76">
        <f t="shared" si="277"/>
        <v>0</v>
      </c>
      <c r="CV69" s="154">
        <f t="shared" si="278"/>
        <v>0</v>
      </c>
      <c r="CW69" s="10"/>
      <c r="CX69" s="10"/>
      <c r="CY69" s="152">
        <f>SUMIF('Rekapitulasi Maret'!$D$391:$D$568,APS!$B69,'Rekapitulasi Maret'!$E$391:$E$568)+SUMIF('Rekapitulasi Maret'!$D$391:$D$568,APS!$B69,'Rekapitulasi Maret'!$J$391:$J$568)</f>
        <v>0</v>
      </c>
      <c r="CZ69" s="152">
        <f>SUMIF('Rekapitulasi Maret'!$D$391:$D$568,APS!$B69,'Rekapitulasi Maret'!$F$391:$F$568)</f>
        <v>0</v>
      </c>
      <c r="DA69" s="152">
        <f>SUMIF('Rekapitulasi Maret'!$D$391:$D$568,APS!$B69,'Rekapitulasi Maret'!$K$391:$K$568)</f>
        <v>0</v>
      </c>
      <c r="DB69" s="154">
        <f t="shared" si="184"/>
        <v>0</v>
      </c>
      <c r="DC69" s="154">
        <f t="shared" si="185"/>
        <v>0</v>
      </c>
      <c r="DD69" s="10"/>
      <c r="DE69" s="152">
        <f>SUMIF('Rekapitulasi Maret'!$U$391:$U$568,APS!$B69,'Rekapitulasi Maret'!$V$391:$V$568)+SUMIF('Rekapitulasi Maret'!$U$391:$U$568,APS!$B69,'Rekapitulasi Maret'!$AA$391:$AA$568)</f>
        <v>0</v>
      </c>
      <c r="DF69" s="152">
        <f>SUMIF('Rekapitulasi Maret'!$U$391:$U$568,APS!$B69,'Rekapitulasi Maret'!$W$391:$W$568)</f>
        <v>0</v>
      </c>
      <c r="DG69" s="152">
        <f>SUMIF('Rekapitulasi Maret'!$U$391:$U$568,APS!$B69,'Rekapitulasi Maret'!$AB$391:$AB$568)</f>
        <v>0</v>
      </c>
      <c r="DH69" s="154">
        <f t="shared" si="285"/>
        <v>0</v>
      </c>
      <c r="DI69" s="154">
        <f t="shared" si="286"/>
        <v>0</v>
      </c>
      <c r="DJ69" s="10"/>
      <c r="DK69" s="152">
        <f>SUMIF('Rekapitulasi Maret'!$AL$391:$AL$568,APS!$B69,'Rekapitulasi Maret'!$AM$391:$AM$568)+SUMIF('Rekapitulasi Maret'!$AL$391:$AL$568,APS!$B69,'Rekapitulasi Maret'!$AP$391:$AP$568)</f>
        <v>0</v>
      </c>
      <c r="DL69" s="152">
        <f>SUMIF('Rekapitulasi Maret'!$AL$391:$AL$568,APS!$B69,'Rekapitulasi Maret'!$AN$391:$AN$568)</f>
        <v>0</v>
      </c>
      <c r="DM69" s="152">
        <f>SUMIF('Rekapitulasi Maret'!$AL$391:$AL$568,APS!$B69,'Rekapitulasi Maret'!$AQ$391:$AQ$568)</f>
        <v>0</v>
      </c>
      <c r="DN69" s="154">
        <f t="shared" si="188"/>
        <v>0</v>
      </c>
      <c r="DO69" s="154">
        <f t="shared" si="189"/>
        <v>0</v>
      </c>
      <c r="DP69" s="10"/>
      <c r="DQ69" s="152">
        <f>SUMIF('Rekapitulasi Maret'!$BA$391:$BA$568,APS!$B69,'Rekapitulasi Maret'!$BB$391:$BB$568)+SUMIF('Rekapitulasi Maret'!$BA$391:$BA$568,APS!$B69,'Rekapitulasi Maret'!$BE$391:$BE$568)</f>
        <v>0</v>
      </c>
      <c r="DR69" s="152">
        <f>SUMIF('Rekapitulasi Maret'!$BA$391:$BA$568,APS!$B69,'Rekapitulasi Maret'!$BC$391:$BC$568)</f>
        <v>0</v>
      </c>
      <c r="DS69" s="152">
        <f>SUMIF('Rekapitulasi Maret'!$BA$391:$BA$568,APS!$B69,'Rekapitulasi Maret'!$BF$391:$BF$568)</f>
        <v>0</v>
      </c>
      <c r="DT69" s="154">
        <f t="shared" si="295"/>
        <v>0</v>
      </c>
      <c r="DU69" s="154">
        <f t="shared" si="296"/>
        <v>0</v>
      </c>
      <c r="DV69" s="10"/>
      <c r="DW69" s="152">
        <f>SUMIF('Rekapitulasi Maret'!$BP$391:$BP$568,APS!$B69,'Rekapitulasi Maret'!$BQ$391:$BQ$568)+SUMIF('Rekapitulasi Maret'!$BP$391:$BP$568,APS!$B69,'Rekapitulasi Maret'!$BT$391:$BT$568)</f>
        <v>0</v>
      </c>
      <c r="DX69" s="152">
        <f>SUMIF('Rekapitulasi Maret'!$BP$391:$BP$568,APS!$B69,'Rekapitulasi Maret'!$BR$391:$BR$568)</f>
        <v>0</v>
      </c>
      <c r="DY69" s="152">
        <f>SUMIF('Rekapitulasi Maret'!$BP$391:$BP$568,APS!$B69,'Rekapitulasi Maret'!$BU$391:$BU$568)</f>
        <v>0</v>
      </c>
      <c r="DZ69" s="154">
        <f t="shared" si="326"/>
        <v>0</v>
      </c>
      <c r="EA69" s="154">
        <f t="shared" si="327"/>
        <v>0</v>
      </c>
      <c r="EB69" s="10"/>
      <c r="EC69" s="152">
        <f>SUMIF('Rekapitulasi Maret'!$CE$391:$CE$568,APS!$B69,'Rekapitulasi Maret'!$CF$391:$CF$568)+SUMIF('Rekapitulasi Maret'!$CE$391:$CE$568,APS!$B69,'Rekapitulasi Maret'!$CI$391:$CI$568)</f>
        <v>0</v>
      </c>
      <c r="ED69" s="152">
        <f>SUMIF('Rekapitulasi Maret'!$CE$391:$CE$568,APS!$B69,'Rekapitulasi Maret'!$CG$391:$CG$568)</f>
        <v>0</v>
      </c>
      <c r="EE69" s="152">
        <f>SUMIF('Rekapitulasi Maret'!$CE$391:$CE$568,APS!$B69,'Rekapitulasi Maret'!$CJ$391:$CJ$568)</f>
        <v>0</v>
      </c>
      <c r="EF69" s="154">
        <f t="shared" si="194"/>
        <v>0</v>
      </c>
      <c r="EG69" s="154">
        <f t="shared" si="195"/>
        <v>0</v>
      </c>
      <c r="EH69" s="76">
        <f t="shared" si="287"/>
        <v>0</v>
      </c>
      <c r="EI69" s="76">
        <f t="shared" si="288"/>
        <v>0</v>
      </c>
      <c r="EJ69" s="76">
        <f t="shared" si="289"/>
        <v>0</v>
      </c>
      <c r="EK69" s="76">
        <f t="shared" si="290"/>
        <v>0</v>
      </c>
      <c r="EL69" s="76">
        <f t="shared" si="291"/>
        <v>0</v>
      </c>
      <c r="EM69" s="76">
        <f t="shared" si="292"/>
        <v>0</v>
      </c>
      <c r="EN69" s="154">
        <f t="shared" si="293"/>
        <v>0</v>
      </c>
      <c r="EO69" s="10"/>
      <c r="EP69" s="10"/>
      <c r="EQ69" s="152">
        <f>SUMIF('Rekapitulasi Maret'!$D$587:$D$768,APS!$B69,'Rekapitulasi Maret'!$E$587:$E$768)+SUMIF('Rekapitulasi Maret'!$D$587:$D$768,APS!$B69,'Rekapitulasi Maret'!$G$587:$G$768)</f>
        <v>0</v>
      </c>
      <c r="ER69" s="152">
        <f>SUMIF('Rekapitulasi Maret'!$D$587:$D$768,APS!$B69,'Rekapitulasi Maret'!$F$587:$F$768)+SUMIF('Rekapitulasi Maret'!$D$587:$D$768,APS!$B69,'Rekapitulasi Maret'!$H$587:$H$768)</f>
        <v>0</v>
      </c>
      <c r="ES69" s="10"/>
      <c r="ET69" s="154">
        <f t="shared" si="203"/>
        <v>0</v>
      </c>
      <c r="EU69" s="154">
        <f t="shared" si="204"/>
        <v>0</v>
      </c>
      <c r="EV69" s="10"/>
      <c r="EW69" s="152">
        <f>SUMIF('Rekapitulasi Maret'!$U$587:$U$768,APS!$B69,'Rekapitulasi Maret'!$V$587:$V$768)+SUMIF('Rekapitulasi Maret'!$U$587:$U$768,APS!$B69,'Rekapitulasi Maret'!$X$587:$X$768)</f>
        <v>0</v>
      </c>
      <c r="EX69" s="152">
        <f>SUMIF('Rekapitulasi Maret'!$U$587:$U$768,APS!$B69,'Rekapitulasi Maret'!$W$587:$W$768)+SUMIF('Rekapitulasi Maret'!$U$587:$U$768,APS!$B69,'Rekapitulasi Maret'!$Y$587:$Y$768)</f>
        <v>0</v>
      </c>
      <c r="EY69" s="10"/>
      <c r="EZ69" s="154">
        <f t="shared" si="205"/>
        <v>0</v>
      </c>
      <c r="FA69" s="154">
        <f t="shared" si="206"/>
        <v>0</v>
      </c>
      <c r="FB69" s="10"/>
      <c r="FC69" s="152">
        <f>SUMIF('Rekapitulasi Maret'!$AL$587:$AL$768,APS!$B69,'Rekapitulasi Maret'!$AM$587:$AM$768)+SUMIF('Rekapitulasi Maret'!$AL$587:$AL$768,APS!$B69,'Rekapitulasi Maret'!$AP$587:$AP$768)</f>
        <v>0</v>
      </c>
      <c r="FD69" s="152">
        <f>SUMIF('Rekapitulasi Maret'!$AL$587:$AL$768,APS!$B69,'Rekapitulasi Maret'!$AN$587:$AN$768)</f>
        <v>0</v>
      </c>
      <c r="FE69" s="10"/>
      <c r="FF69" s="154">
        <f t="shared" si="207"/>
        <v>0</v>
      </c>
      <c r="FG69" s="154">
        <f t="shared" si="208"/>
        <v>0</v>
      </c>
      <c r="FH69" s="10"/>
      <c r="FI69" s="152">
        <f>SUMIF('Rekapitulasi Maret'!$BA$587:$BA$768,APS!$B69,'Rekapitulasi Maret'!$BB$587:$BB$768)+SUMIF('Rekapitulasi Maret'!$BA$587:$BA$768,APS!$B69,'Rekapitulasi Maret'!$BE$587:$BE$768)</f>
        <v>0</v>
      </c>
      <c r="FJ69" s="152">
        <f>SUMIF('Rekapitulasi Maret'!$BA$587:$BA$768,APS!$B69,'Rekapitulasi Maret'!$BC$587:$BC$768)+SUMIF('Rekapitulasi Maret'!$BA$587:$BA$768,APS!$B69,'Rekapitulasi Maret'!$BF$587:$BF$768)</f>
        <v>0</v>
      </c>
      <c r="FK69" s="10"/>
      <c r="FL69" s="154">
        <f t="shared" si="209"/>
        <v>0</v>
      </c>
      <c r="FM69" s="154">
        <f t="shared" si="210"/>
        <v>0</v>
      </c>
      <c r="FN69" s="10"/>
      <c r="FO69" s="152">
        <f>SUMIF('Rekapitulasi Maret'!$BP$587:$BP$768,APS!$B69,'Rekapitulasi Maret'!$BQ$587:$BQ$768)+SUMIF('Rekapitulasi Maret'!$BP$587:$BP$768,APS!$B69,'Rekapitulasi Maret'!$BT$587:$BT$768)</f>
        <v>0</v>
      </c>
      <c r="FP69" s="152">
        <f>SUMIF('Rekapitulasi Maret'!$BP$587:$BP$768,APS!$B69,'Rekapitulasi Maret'!$BR$587:$BR$768)</f>
        <v>0</v>
      </c>
      <c r="FQ69" s="10"/>
      <c r="FR69" s="154">
        <f t="shared" si="211"/>
        <v>0</v>
      </c>
      <c r="FS69" s="154">
        <f t="shared" si="212"/>
        <v>0</v>
      </c>
      <c r="FT69" s="10"/>
      <c r="FU69" s="152">
        <f>SUMIF('Rekapitulasi Maret'!$CE$587:$CE$768,APS!$B69,'Rekapitulasi Maret'!$CI$587:$CI$768)</f>
        <v>0</v>
      </c>
      <c r="FV69" s="10"/>
      <c r="FW69" s="152">
        <f>SUMIF('Rekapitulasi Maret'!$CE$587:$CE$768,APS!$B69,'Rekapitulasi Maret'!$CJ$587:$CJ$768)</f>
        <v>0</v>
      </c>
      <c r="FX69" s="154">
        <f t="shared" ref="FX69" si="328">IF(FT69=0,0,((FV69+FW69)/FT69)*100)</f>
        <v>0</v>
      </c>
      <c r="FY69" s="154">
        <f t="shared" ref="FY69" si="329">IF(FU69=0,0,((FV69+FW69)/FU69)*100)</f>
        <v>0</v>
      </c>
      <c r="FZ69" s="10"/>
      <c r="GA69" s="152">
        <f>SUMIF('Rekapitulasi Maret'!$D$785:$D$963,APS!$B69,'Rekapitulasi Maret'!$E$785:$E$963)+SUMIF('Rekapitulasi Maret'!$D$785:$D$963,APS!$B69,'Rekapitulasi Maret'!$J$785:$J$963)</f>
        <v>0</v>
      </c>
      <c r="GB69" s="152">
        <f>SUMIF('Rekapitulasi Maret'!$D$785:$D$963,APS!$B69,'Rekapitulasi Maret'!$F$785:$F$963)</f>
        <v>0</v>
      </c>
      <c r="GC69" s="152">
        <f>SUMIF('Rekapitulasi Maret'!$D$785:$D$963,APS!$B69,'Rekapitulasi Maret'!$K$785:$K$963)</f>
        <v>0</v>
      </c>
      <c r="GD69" s="154">
        <f t="shared" si="213"/>
        <v>0</v>
      </c>
      <c r="GE69" s="154">
        <f t="shared" si="214"/>
        <v>0</v>
      </c>
      <c r="GF69" s="10"/>
      <c r="GG69" s="152">
        <f>SUMIF('Rekapitulasi Maret'!$U$785:$U$963,APS!$B69,'Rekapitulasi Maret'!$V$785:$V$963)+SUMIF('Rekapitulasi Maret'!$U$785:$U$963,APS!$B69,'Rekapitulasi Maret'!$AA$785:$AA$963)</f>
        <v>0</v>
      </c>
      <c r="GH69" s="152">
        <f>SUMIF('Rekapitulasi Maret'!$U$785:$U$963,APS!$B69,'Rekapitulasi Maret'!$W$785:$W$963)</f>
        <v>0</v>
      </c>
      <c r="GI69" s="152">
        <f>SUMIF('Rekapitulasi Maret'!$U$785:$U$963,APS!$B69,'Rekapitulasi Maret'!$AB$785:$AB$963)</f>
        <v>0</v>
      </c>
      <c r="GJ69" s="154">
        <f t="shared" si="215"/>
        <v>0</v>
      </c>
      <c r="GK69" s="154">
        <f t="shared" si="216"/>
        <v>0</v>
      </c>
      <c r="GL69" s="10"/>
      <c r="GM69" s="152">
        <f>SUMIF('Rekapitulasi Maret'!$AL$785:$AL$963,APS!$B69,'Rekapitulasi Maret'!$AM$785:$AM$963)+SUMIF('Rekapitulasi Maret'!$AL$785:$AL$963,APS!$B69,'Rekapitulasi Maret'!$AP$785:$AP$963)</f>
        <v>0</v>
      </c>
      <c r="GN69" s="152">
        <f>SUMIF('Rekapitulasi Maret'!$AL$785:$AL$963,APS!$B69,'Rekapitulasi Maret'!$AN$785:$AN$963)</f>
        <v>0</v>
      </c>
      <c r="GO69" s="152">
        <f>SUMIF('Rekapitulasi Maret'!$AL$785:$AL$963,APS!$B69,'Rekapitulasi Maret'!$AQ$785:$AQ$963)</f>
        <v>0</v>
      </c>
      <c r="GP69" s="154">
        <f t="shared" si="217"/>
        <v>0</v>
      </c>
      <c r="GQ69" s="154">
        <f t="shared" si="218"/>
        <v>0</v>
      </c>
      <c r="GR69" s="76">
        <f t="shared" si="219"/>
        <v>0</v>
      </c>
      <c r="GS69" s="76">
        <f t="shared" si="220"/>
        <v>0</v>
      </c>
      <c r="GT69" s="76">
        <f t="shared" si="221"/>
        <v>0</v>
      </c>
      <c r="GU69" s="76">
        <f t="shared" si="222"/>
        <v>0</v>
      </c>
      <c r="GV69" s="157">
        <f t="shared" si="223"/>
        <v>0</v>
      </c>
      <c r="GW69" s="157">
        <f t="shared" si="224"/>
        <v>0</v>
      </c>
      <c r="GX69" s="158">
        <f t="shared" si="225"/>
        <v>0</v>
      </c>
      <c r="GY69" s="157">
        <f t="shared" si="254"/>
        <v>20</v>
      </c>
      <c r="GZ69" s="157">
        <f t="shared" si="255"/>
        <v>20</v>
      </c>
      <c r="HA69" s="157">
        <f t="shared" si="256"/>
        <v>20</v>
      </c>
      <c r="HB69" s="157">
        <f t="shared" si="257"/>
        <v>0</v>
      </c>
      <c r="HC69" s="157">
        <f t="shared" si="258"/>
        <v>20</v>
      </c>
      <c r="HD69" s="157">
        <f t="shared" si="259"/>
        <v>0</v>
      </c>
      <c r="HE69" s="158">
        <f t="shared" si="232"/>
        <v>100</v>
      </c>
      <c r="HF69" s="164"/>
      <c r="HG69" s="16" t="s">
        <v>980</v>
      </c>
      <c r="HH69" s="88"/>
    </row>
    <row r="70" spans="1:216" ht="15.75">
      <c r="A70" s="129" t="s">
        <v>814</v>
      </c>
      <c r="B70" s="129" t="s">
        <v>815</v>
      </c>
      <c r="C70" s="16" t="s">
        <v>69</v>
      </c>
      <c r="D70" s="16"/>
      <c r="E70" s="16"/>
      <c r="F70" s="31"/>
      <c r="G70" s="17"/>
      <c r="H70" s="17"/>
      <c r="I70" s="18"/>
      <c r="J70" s="17"/>
      <c r="K70" s="19"/>
      <c r="L70" s="19"/>
      <c r="M70" s="23"/>
      <c r="N70" s="20"/>
      <c r="O70" s="20"/>
      <c r="P70" s="75"/>
      <c r="Q70" s="74"/>
      <c r="R70" s="22"/>
      <c r="S70" s="10"/>
      <c r="T70" s="10"/>
      <c r="U70" s="152"/>
      <c r="V70" s="152"/>
      <c r="W70" s="10"/>
      <c r="X70" s="154"/>
      <c r="Y70" s="154"/>
      <c r="Z70" s="10"/>
      <c r="AA70" s="152"/>
      <c r="AB70" s="152"/>
      <c r="AC70" s="152"/>
      <c r="AD70" s="154"/>
      <c r="AE70" s="154"/>
      <c r="AF70" s="10"/>
      <c r="AG70" s="152"/>
      <c r="AH70" s="152"/>
      <c r="AI70" s="152"/>
      <c r="AJ70" s="154"/>
      <c r="AK70" s="154"/>
      <c r="AL70" s="10"/>
      <c r="AM70" s="152"/>
      <c r="AN70" s="152"/>
      <c r="AO70" s="10"/>
      <c r="AP70" s="154"/>
      <c r="AQ70" s="154"/>
      <c r="AR70" s="10"/>
      <c r="AS70" s="152"/>
      <c r="AT70" s="152"/>
      <c r="AU70" s="10"/>
      <c r="AV70" s="154"/>
      <c r="AW70" s="154"/>
      <c r="AX70" s="10"/>
      <c r="AY70" s="152"/>
      <c r="AZ70" s="10"/>
      <c r="BA70" s="152"/>
      <c r="BB70" s="154"/>
      <c r="BC70" s="154"/>
      <c r="BD70" s="76">
        <f t="shared" ref="BD70" si="330">T70+Z70+AF70+AL70+AR70+AX70</f>
        <v>0</v>
      </c>
      <c r="BE70" s="76">
        <f t="shared" ref="BE70" si="331">U70+AA70+AG70+AM70+AS70+AY70</f>
        <v>0</v>
      </c>
      <c r="BF70" s="76">
        <f t="shared" ref="BF70" si="332">V70+AB70+AH70+AN70+AT70+AZ70</f>
        <v>0</v>
      </c>
      <c r="BG70" s="76">
        <f t="shared" ref="BG70" si="333">W70+AC70+AI70+AO70+AU70+BA70</f>
        <v>0</v>
      </c>
      <c r="BH70" s="76">
        <f t="shared" ref="BH70" si="334">BF70+BG70</f>
        <v>0</v>
      </c>
      <c r="BI70" s="76">
        <f t="shared" ref="BI70" si="335">BH70-BD70</f>
        <v>0</v>
      </c>
      <c r="BJ70" s="154">
        <f t="shared" ref="BJ70" si="336">IF(BD70=0,0,((BH70)/BD70)*100)</f>
        <v>0</v>
      </c>
      <c r="BK70" s="10"/>
      <c r="BL70" s="10"/>
      <c r="BM70" s="152"/>
      <c r="BN70" s="152"/>
      <c r="BO70" s="152"/>
      <c r="BP70" s="154"/>
      <c r="BQ70" s="154"/>
      <c r="BR70" s="10"/>
      <c r="BS70" s="152"/>
      <c r="BT70" s="152"/>
      <c r="BU70" s="152"/>
      <c r="BV70" s="154"/>
      <c r="BW70" s="154"/>
      <c r="BX70" s="10"/>
      <c r="BY70" s="152"/>
      <c r="BZ70" s="152"/>
      <c r="CA70" s="152"/>
      <c r="CB70" s="154"/>
      <c r="CC70" s="154"/>
      <c r="CD70" s="10"/>
      <c r="CE70" s="152">
        <f>SUMIF('Rekapitulasi Maret'!$BA$194:$BA$375,APS!$B70,'Rekapitulasi Maret'!$BB$194:$BB$375)+SUMIF('Rekapitulasi Maret'!$BA$194:$BA$375,APS!$B70,'Rekapitulasi Maret'!$BE$194:$BE$375)</f>
        <v>12</v>
      </c>
      <c r="CF70" s="152">
        <f>SUMIF('Rekapitulasi Maret'!$BA$194:$BA$375,APS!$B70,'Rekapitulasi Maret'!$BC$194:$BC$375)</f>
        <v>12</v>
      </c>
      <c r="CG70" s="10"/>
      <c r="CH70" s="154">
        <f t="shared" si="173"/>
        <v>0</v>
      </c>
      <c r="CI70" s="154">
        <f t="shared" si="174"/>
        <v>100</v>
      </c>
      <c r="CJ70" s="10"/>
      <c r="CK70" s="152">
        <f>SUMIF('Rekapitulasi Maret'!$BP$194:$BP$375,APS!$B70,'Rekapitulasi Maret'!$BQ$194:$BQ$375)+SUMIF('Rekapitulasi Maret'!$BP$194:$BP$375,APS!$B70,'Rekapitulasi Maret'!$BT$194:$BT$375)</f>
        <v>0</v>
      </c>
      <c r="CL70" s="152">
        <f>SUMIF('Rekapitulasi Maret'!$BP$194:$BP$375,APS!$B70,'Rekapitulasi Maret'!$BR$194:$BR$375)</f>
        <v>0</v>
      </c>
      <c r="CM70" s="152">
        <f>SUMIF('Rekapitulasi Maret'!$BP$194:$BP$375,APS!$B70,'Rekapitulasi Maret'!$BU$194:$BU$375)</f>
        <v>0</v>
      </c>
      <c r="CN70" s="154">
        <f t="shared" si="175"/>
        <v>0</v>
      </c>
      <c r="CO70" s="154">
        <f t="shared" si="176"/>
        <v>0</v>
      </c>
      <c r="CP70" s="76"/>
      <c r="CQ70" s="76">
        <f t="shared" ref="CQ70" si="337">BM70+BS70+BY70+CE70+CK70</f>
        <v>12</v>
      </c>
      <c r="CR70" s="76">
        <f t="shared" ref="CR70" si="338">BN70+BT70+BZ70+CF70+CL70</f>
        <v>12</v>
      </c>
      <c r="CS70" s="76">
        <f t="shared" ref="CS70" si="339">BO70+BU70+CA70+CG70+CM70</f>
        <v>0</v>
      </c>
      <c r="CT70" s="76">
        <f t="shared" ref="CT70" si="340">CR70+CS70</f>
        <v>12</v>
      </c>
      <c r="CU70" s="76">
        <f t="shared" ref="CU70" si="341">CT70-CP70</f>
        <v>12</v>
      </c>
      <c r="CV70" s="154">
        <f t="shared" ref="CV70" si="342">IF(CP70=0,0,((CT70)/CP70)*100)</f>
        <v>0</v>
      </c>
      <c r="CW70" s="10"/>
      <c r="CX70" s="10"/>
      <c r="CY70" s="152">
        <f>SUMIF('Rekapitulasi Maret'!$D$391:$D$568,APS!$B70,'Rekapitulasi Maret'!$E$391:$E$568)+SUMIF('Rekapitulasi Maret'!$D$391:$D$568,APS!$B70,'Rekapitulasi Maret'!$J$391:$J$568)</f>
        <v>0</v>
      </c>
      <c r="CZ70" s="152">
        <f>SUMIF('Rekapitulasi Maret'!$D$391:$D$568,APS!$B70,'Rekapitulasi Maret'!$F$391:$F$568)</f>
        <v>0</v>
      </c>
      <c r="DA70" s="152">
        <f>SUMIF('Rekapitulasi Maret'!$D$391:$D$568,APS!$B70,'Rekapitulasi Maret'!$K$391:$K$568)</f>
        <v>0</v>
      </c>
      <c r="DB70" s="154">
        <f t="shared" si="184"/>
        <v>0</v>
      </c>
      <c r="DC70" s="154">
        <f t="shared" si="185"/>
        <v>0</v>
      </c>
      <c r="DD70" s="10"/>
      <c r="DE70" s="152">
        <f>SUMIF('Rekapitulasi Maret'!$U$391:$U$568,APS!$B70,'Rekapitulasi Maret'!$V$391:$V$568)+SUMIF('Rekapitulasi Maret'!$U$391:$U$568,APS!$B70,'Rekapitulasi Maret'!$AA$391:$AA$568)</f>
        <v>0</v>
      </c>
      <c r="DF70" s="152">
        <f>SUMIF('Rekapitulasi Maret'!$U$391:$U$568,APS!$B70,'Rekapitulasi Maret'!$W$391:$W$568)</f>
        <v>0</v>
      </c>
      <c r="DG70" s="152">
        <f>SUMIF('Rekapitulasi Maret'!$U$391:$U$568,APS!$B70,'Rekapitulasi Maret'!$AB$391:$AB$568)</f>
        <v>0</v>
      </c>
      <c r="DH70" s="154">
        <f t="shared" si="285"/>
        <v>0</v>
      </c>
      <c r="DI70" s="154">
        <f t="shared" si="286"/>
        <v>0</v>
      </c>
      <c r="DJ70" s="10"/>
      <c r="DK70" s="152">
        <f>SUMIF('Rekapitulasi Maret'!$AL$391:$AL$568,APS!$B70,'Rekapitulasi Maret'!$AM$391:$AM$568)+SUMIF('Rekapitulasi Maret'!$AL$391:$AL$568,APS!$B70,'Rekapitulasi Maret'!$AP$391:$AP$568)</f>
        <v>0</v>
      </c>
      <c r="DL70" s="152">
        <f>SUMIF('Rekapitulasi Maret'!$AL$391:$AL$568,APS!$B70,'Rekapitulasi Maret'!$AN$391:$AN$568)</f>
        <v>0</v>
      </c>
      <c r="DM70" s="152">
        <f>SUMIF('Rekapitulasi Maret'!$AL$391:$AL$568,APS!$B70,'Rekapitulasi Maret'!$AQ$391:$AQ$568)</f>
        <v>0</v>
      </c>
      <c r="DN70" s="154">
        <f t="shared" si="188"/>
        <v>0</v>
      </c>
      <c r="DO70" s="154">
        <f t="shared" si="189"/>
        <v>0</v>
      </c>
      <c r="DP70" s="10"/>
      <c r="DQ70" s="152">
        <f>SUMIF('Rekapitulasi Maret'!$BA$391:$BA$568,APS!$B70,'Rekapitulasi Maret'!$BB$391:$BB$568)+SUMIF('Rekapitulasi Maret'!$BA$391:$BA$568,APS!$B70,'Rekapitulasi Maret'!$BE$391:$BE$568)</f>
        <v>0</v>
      </c>
      <c r="DR70" s="152">
        <f>SUMIF('Rekapitulasi Maret'!$BA$391:$BA$568,APS!$B70,'Rekapitulasi Maret'!$BC$391:$BC$568)</f>
        <v>0</v>
      </c>
      <c r="DS70" s="152">
        <f>SUMIF('Rekapitulasi Maret'!$BA$391:$BA$568,APS!$B70,'Rekapitulasi Maret'!$BF$391:$BF$568)</f>
        <v>0</v>
      </c>
      <c r="DT70" s="154">
        <f t="shared" si="295"/>
        <v>0</v>
      </c>
      <c r="DU70" s="154">
        <f t="shared" si="296"/>
        <v>0</v>
      </c>
      <c r="DV70" s="10"/>
      <c r="DW70" s="152">
        <f>SUMIF('Rekapitulasi Maret'!$BP$391:$BP$568,APS!$B70,'Rekapitulasi Maret'!$BQ$391:$BQ$568)+SUMIF('Rekapitulasi Maret'!$BP$391:$BP$568,APS!$B70,'Rekapitulasi Maret'!$BT$391:$BT$568)</f>
        <v>0</v>
      </c>
      <c r="DX70" s="152">
        <f>SUMIF('Rekapitulasi Maret'!$BP$391:$BP$568,APS!$B70,'Rekapitulasi Maret'!$BR$391:$BR$568)</f>
        <v>0</v>
      </c>
      <c r="DY70" s="152">
        <f>SUMIF('Rekapitulasi Maret'!$BP$391:$BP$568,APS!$B70,'Rekapitulasi Maret'!$BU$391:$BU$568)</f>
        <v>0</v>
      </c>
      <c r="DZ70" s="154">
        <f t="shared" si="326"/>
        <v>0</v>
      </c>
      <c r="EA70" s="154">
        <f t="shared" si="327"/>
        <v>0</v>
      </c>
      <c r="EB70" s="10"/>
      <c r="EC70" s="152">
        <f>SUMIF('Rekapitulasi Maret'!$CE$391:$CE$568,APS!$B70,'Rekapitulasi Maret'!$CF$391:$CF$568)+SUMIF('Rekapitulasi Maret'!$CE$391:$CE$568,APS!$B70,'Rekapitulasi Maret'!$CI$391:$CI$568)</f>
        <v>0</v>
      </c>
      <c r="ED70" s="152">
        <f>SUMIF('Rekapitulasi Maret'!$CE$391:$CE$568,APS!$B70,'Rekapitulasi Maret'!$CG$391:$CG$568)</f>
        <v>0</v>
      </c>
      <c r="EE70" s="152">
        <f>SUMIF('Rekapitulasi Maret'!$CE$391:$CE$568,APS!$B70,'Rekapitulasi Maret'!$CJ$391:$CJ$568)</f>
        <v>0</v>
      </c>
      <c r="EF70" s="154">
        <f t="shared" si="194"/>
        <v>0</v>
      </c>
      <c r="EG70" s="154">
        <f t="shared" si="195"/>
        <v>0</v>
      </c>
      <c r="EH70" s="76">
        <f t="shared" si="287"/>
        <v>0</v>
      </c>
      <c r="EI70" s="76">
        <f t="shared" si="288"/>
        <v>0</v>
      </c>
      <c r="EJ70" s="76">
        <f t="shared" si="289"/>
        <v>0</v>
      </c>
      <c r="EK70" s="76">
        <f t="shared" si="290"/>
        <v>0</v>
      </c>
      <c r="EL70" s="76">
        <f t="shared" si="291"/>
        <v>0</v>
      </c>
      <c r="EM70" s="76">
        <f t="shared" si="292"/>
        <v>0</v>
      </c>
      <c r="EN70" s="154">
        <f t="shared" si="293"/>
        <v>0</v>
      </c>
      <c r="EO70" s="10"/>
      <c r="EP70" s="10"/>
      <c r="EQ70" s="152">
        <f>SUMIF('Rekapitulasi Maret'!$D$587:$D$768,APS!$B70,'Rekapitulasi Maret'!$E$587:$E$768)+SUMIF('Rekapitulasi Maret'!$D$587:$D$768,APS!$B70,'Rekapitulasi Maret'!$G$587:$G$768)</f>
        <v>0</v>
      </c>
      <c r="ER70" s="152">
        <f>SUMIF('Rekapitulasi Maret'!$D$587:$D$768,APS!$B70,'Rekapitulasi Maret'!$F$587:$F$768)+SUMIF('Rekapitulasi Maret'!$D$587:$D$768,APS!$B70,'Rekapitulasi Maret'!$H$587:$H$768)</f>
        <v>0</v>
      </c>
      <c r="ES70" s="10"/>
      <c r="ET70" s="154">
        <f t="shared" si="203"/>
        <v>0</v>
      </c>
      <c r="EU70" s="154">
        <f t="shared" si="204"/>
        <v>0</v>
      </c>
      <c r="EV70" s="10"/>
      <c r="EW70" s="152">
        <f>SUMIF('Rekapitulasi Maret'!$U$587:$U$768,APS!$B70,'Rekapitulasi Maret'!$V$587:$V$768)+SUMIF('Rekapitulasi Maret'!$U$587:$U$768,APS!$B70,'Rekapitulasi Maret'!$X$587:$X$768)</f>
        <v>0</v>
      </c>
      <c r="EX70" s="152">
        <f>SUMIF('Rekapitulasi Maret'!$U$587:$U$768,APS!$B70,'Rekapitulasi Maret'!$W$587:$W$768)+SUMIF('Rekapitulasi Maret'!$U$587:$U$768,APS!$B70,'Rekapitulasi Maret'!$Y$587:$Y$768)</f>
        <v>0</v>
      </c>
      <c r="EY70" s="10"/>
      <c r="EZ70" s="154">
        <f t="shared" si="205"/>
        <v>0</v>
      </c>
      <c r="FA70" s="154">
        <f t="shared" si="206"/>
        <v>0</v>
      </c>
      <c r="FB70" s="10"/>
      <c r="FC70" s="152">
        <f>SUMIF('Rekapitulasi Maret'!$AL$587:$AL$768,APS!$B70,'Rekapitulasi Maret'!$AM$587:$AM$768)+SUMIF('Rekapitulasi Maret'!$AL$587:$AL$768,APS!$B70,'Rekapitulasi Maret'!$AP$587:$AP$768)</f>
        <v>0</v>
      </c>
      <c r="FD70" s="152">
        <f>SUMIF('Rekapitulasi Maret'!$AL$587:$AL$768,APS!$B70,'Rekapitulasi Maret'!$AN$587:$AN$768)</f>
        <v>0</v>
      </c>
      <c r="FE70" s="10"/>
      <c r="FF70" s="154">
        <f t="shared" si="207"/>
        <v>0</v>
      </c>
      <c r="FG70" s="154">
        <f t="shared" si="208"/>
        <v>0</v>
      </c>
      <c r="FH70" s="10"/>
      <c r="FI70" s="152">
        <f>SUMIF('Rekapitulasi Maret'!$BA$587:$BA$768,APS!$B70,'Rekapitulasi Maret'!$BB$587:$BB$768)+SUMIF('Rekapitulasi Maret'!$BA$587:$BA$768,APS!$B70,'Rekapitulasi Maret'!$BE$587:$BE$768)</f>
        <v>0</v>
      </c>
      <c r="FJ70" s="152">
        <f>SUMIF('Rekapitulasi Maret'!$BA$587:$BA$768,APS!$B70,'Rekapitulasi Maret'!$BC$587:$BC$768)+SUMIF('Rekapitulasi Maret'!$BA$587:$BA$768,APS!$B70,'Rekapitulasi Maret'!$BF$587:$BF$768)</f>
        <v>0</v>
      </c>
      <c r="FK70" s="10"/>
      <c r="FL70" s="154">
        <f t="shared" si="209"/>
        <v>0</v>
      </c>
      <c r="FM70" s="154">
        <f t="shared" si="210"/>
        <v>0</v>
      </c>
      <c r="FN70" s="10"/>
      <c r="FO70" s="152">
        <f>SUMIF('Rekapitulasi Maret'!$BP$587:$BP$768,APS!$B70,'Rekapitulasi Maret'!$BQ$587:$BQ$768)+SUMIF('Rekapitulasi Maret'!$BP$587:$BP$768,APS!$B70,'Rekapitulasi Maret'!$BT$587:$BT$768)</f>
        <v>0</v>
      </c>
      <c r="FP70" s="152">
        <f>SUMIF('Rekapitulasi Maret'!$BP$587:$BP$768,APS!$B70,'Rekapitulasi Maret'!$BR$587:$BR$768)</f>
        <v>0</v>
      </c>
      <c r="FQ70" s="10"/>
      <c r="FR70" s="154">
        <f t="shared" si="211"/>
        <v>0</v>
      </c>
      <c r="FS70" s="154">
        <f t="shared" si="212"/>
        <v>0</v>
      </c>
      <c r="FT70" s="10"/>
      <c r="FU70" s="152">
        <f>SUMIF('Rekapitulasi Maret'!$CE$587:$CE$768,APS!$B70,'Rekapitulasi Maret'!$CI$587:$CI$768)</f>
        <v>0</v>
      </c>
      <c r="FV70" s="10"/>
      <c r="FW70" s="152">
        <f>SUMIF('Rekapitulasi Maret'!$CE$587:$CE$768,APS!$B70,'Rekapitulasi Maret'!$CJ$587:$CJ$768)</f>
        <v>0</v>
      </c>
      <c r="FX70" s="154">
        <f t="shared" ref="FX70:FX79" si="343">IF(FT70=0,0,((FV70+FW70)/FT70)*100)</f>
        <v>0</v>
      </c>
      <c r="FY70" s="154">
        <f t="shared" ref="FY70:FY79" si="344">IF(FU70=0,0,((FV70+FW70)/FU70)*100)</f>
        <v>0</v>
      </c>
      <c r="FZ70" s="10"/>
      <c r="GA70" s="152">
        <f>SUMIF('Rekapitulasi Maret'!$D$785:$D$963,APS!$B70,'Rekapitulasi Maret'!$E$785:$E$963)+SUMIF('Rekapitulasi Maret'!$D$785:$D$963,APS!$B70,'Rekapitulasi Maret'!$J$785:$J$963)</f>
        <v>0</v>
      </c>
      <c r="GB70" s="152">
        <f>SUMIF('Rekapitulasi Maret'!$D$785:$D$963,APS!$B70,'Rekapitulasi Maret'!$F$785:$F$963)</f>
        <v>0</v>
      </c>
      <c r="GC70" s="152">
        <f>SUMIF('Rekapitulasi Maret'!$D$785:$D$963,APS!$B70,'Rekapitulasi Maret'!$K$785:$K$963)</f>
        <v>0</v>
      </c>
      <c r="GD70" s="154">
        <f t="shared" si="213"/>
        <v>0</v>
      </c>
      <c r="GE70" s="154">
        <f t="shared" si="214"/>
        <v>0</v>
      </c>
      <c r="GF70" s="10"/>
      <c r="GG70" s="152">
        <f>SUMIF('Rekapitulasi Maret'!$U$785:$U$963,APS!$B70,'Rekapitulasi Maret'!$V$785:$V$963)+SUMIF('Rekapitulasi Maret'!$U$785:$U$963,APS!$B70,'Rekapitulasi Maret'!$AA$785:$AA$963)</f>
        <v>0</v>
      </c>
      <c r="GH70" s="152">
        <f>SUMIF('Rekapitulasi Maret'!$U$785:$U$963,APS!$B70,'Rekapitulasi Maret'!$W$785:$W$963)</f>
        <v>0</v>
      </c>
      <c r="GI70" s="152">
        <f>SUMIF('Rekapitulasi Maret'!$U$785:$U$963,APS!$B70,'Rekapitulasi Maret'!$AB$785:$AB$963)</f>
        <v>0</v>
      </c>
      <c r="GJ70" s="154">
        <f t="shared" si="215"/>
        <v>0</v>
      </c>
      <c r="GK70" s="154">
        <f t="shared" si="216"/>
        <v>0</v>
      </c>
      <c r="GL70" s="10"/>
      <c r="GM70" s="152">
        <f>SUMIF('Rekapitulasi Maret'!$AL$785:$AL$963,APS!$B70,'Rekapitulasi Maret'!$AM$785:$AM$963)+SUMIF('Rekapitulasi Maret'!$AL$785:$AL$963,APS!$B70,'Rekapitulasi Maret'!$AP$785:$AP$963)</f>
        <v>0</v>
      </c>
      <c r="GN70" s="152">
        <f>SUMIF('Rekapitulasi Maret'!$AL$785:$AL$963,APS!$B70,'Rekapitulasi Maret'!$AN$785:$AN$963)</f>
        <v>0</v>
      </c>
      <c r="GO70" s="152">
        <f>SUMIF('Rekapitulasi Maret'!$AL$785:$AL$963,APS!$B70,'Rekapitulasi Maret'!$AQ$785:$AQ$963)</f>
        <v>0</v>
      </c>
      <c r="GP70" s="154">
        <f t="shared" si="217"/>
        <v>0</v>
      </c>
      <c r="GQ70" s="154">
        <f t="shared" si="218"/>
        <v>0</v>
      </c>
      <c r="GR70" s="76">
        <f t="shared" si="219"/>
        <v>0</v>
      </c>
      <c r="GS70" s="76">
        <f t="shared" si="220"/>
        <v>0</v>
      </c>
      <c r="GT70" s="76">
        <f t="shared" si="221"/>
        <v>0</v>
      </c>
      <c r="GU70" s="76">
        <f t="shared" si="222"/>
        <v>0</v>
      </c>
      <c r="GV70" s="157">
        <f t="shared" si="223"/>
        <v>0</v>
      </c>
      <c r="GW70" s="157">
        <f t="shared" si="224"/>
        <v>0</v>
      </c>
      <c r="GX70" s="158">
        <f t="shared" si="225"/>
        <v>0</v>
      </c>
      <c r="GY70" s="157">
        <f t="shared" ref="GY70" si="345">GR70+EH70+CP70+BD70</f>
        <v>0</v>
      </c>
      <c r="GZ70" s="157">
        <f t="shared" ref="GZ70" si="346">GS70+EI70+CQ70+BE70</f>
        <v>12</v>
      </c>
      <c r="HA70" s="157">
        <f t="shared" ref="HA70" si="347">GT70+EJ70+CR70+BF70</f>
        <v>12</v>
      </c>
      <c r="HB70" s="157">
        <f t="shared" ref="HB70" si="348">GU70+EK70+CS70+BG70</f>
        <v>0</v>
      </c>
      <c r="HC70" s="157">
        <f t="shared" ref="HC70" si="349">GV70+EL70+CT70+BH70</f>
        <v>12</v>
      </c>
      <c r="HD70" s="157">
        <f t="shared" ref="HD70" si="350">HC70-N70</f>
        <v>12</v>
      </c>
      <c r="HE70" s="158">
        <f t="shared" ref="HE70" si="351">IF(N70=0,0,((HC70)/N70)*100)</f>
        <v>0</v>
      </c>
      <c r="HF70" s="191"/>
      <c r="HG70" s="16" t="s">
        <v>980</v>
      </c>
      <c r="HH70" s="88"/>
    </row>
    <row r="71" spans="1:216" ht="15.75">
      <c r="A71" s="16" t="s">
        <v>76</v>
      </c>
      <c r="B71" s="16" t="s">
        <v>77</v>
      </c>
      <c r="C71" s="16" t="s">
        <v>69</v>
      </c>
      <c r="D71" s="16" t="s">
        <v>599</v>
      </c>
      <c r="E71" s="16" t="s">
        <v>613</v>
      </c>
      <c r="F71" s="17">
        <f>200+20</f>
        <v>220</v>
      </c>
      <c r="G71" s="17">
        <v>0</v>
      </c>
      <c r="H71" s="17">
        <v>0</v>
      </c>
      <c r="I71" s="18">
        <v>0</v>
      </c>
      <c r="J71" s="17">
        <v>120</v>
      </c>
      <c r="K71" s="19">
        <f t="shared" si="324"/>
        <v>100</v>
      </c>
      <c r="L71" s="19">
        <f t="shared" si="325"/>
        <v>100</v>
      </c>
      <c r="M71" s="26">
        <f>200+20</f>
        <v>220</v>
      </c>
      <c r="N71" s="20">
        <f t="shared" si="132"/>
        <v>180</v>
      </c>
      <c r="O71" s="20">
        <v>80</v>
      </c>
      <c r="P71" s="75">
        <f t="shared" si="260"/>
        <v>0</v>
      </c>
      <c r="Q71" s="74">
        <f t="shared" si="133"/>
        <v>180</v>
      </c>
      <c r="R71" s="22">
        <f t="shared" si="323"/>
        <v>200</v>
      </c>
      <c r="S71" s="10">
        <v>180</v>
      </c>
      <c r="T71" s="10"/>
      <c r="U71" s="152">
        <f>SUMIF('Rekapitulasi Maret'!$D$9:$D$173,APS!$B71,'Rekapitulasi Maret'!$E$9:$E$173)</f>
        <v>0</v>
      </c>
      <c r="V71" s="152">
        <f>SUMIF('Rekapitulasi Maret'!$D$9:$D$173,APS!$B71,'Rekapitulasi Maret'!$F$9:$F$173)</f>
        <v>0</v>
      </c>
      <c r="W71" s="10"/>
      <c r="X71" s="154">
        <f t="shared" si="279"/>
        <v>0</v>
      </c>
      <c r="Y71" s="154">
        <f t="shared" si="280"/>
        <v>0</v>
      </c>
      <c r="Z71" s="10"/>
      <c r="AA71" s="152">
        <f>SUMIF('Rekapitulasi Maret'!$U$9:$U$173,APS!$B71,'Rekapitulasi Maret'!$V$9:$V$173)</f>
        <v>0</v>
      </c>
      <c r="AB71" s="152">
        <f>SUMIF('Rekapitulasi Maret'!$U$9:$U$173,APS!$B71,'Rekapitulasi Maret'!$W$9:$W$173)</f>
        <v>0</v>
      </c>
      <c r="AC71" s="152"/>
      <c r="AD71" s="154">
        <f t="shared" si="150"/>
        <v>0</v>
      </c>
      <c r="AE71" s="154">
        <f t="shared" si="151"/>
        <v>0</v>
      </c>
      <c r="AF71" s="10"/>
      <c r="AG71" s="152">
        <f>SUMIF('Rekapitulasi Maret'!$AL$9:$AL$173,APS!$B71,'Rekapitulasi Maret'!$AM$9:$AM$173)</f>
        <v>0</v>
      </c>
      <c r="AH71" s="152">
        <f>SUMIF('Rekapitulasi Maret'!$AL$9:$AL$173,APS!$B71,'Rekapitulasi Maret'!$AN$9:$AN$173)</f>
        <v>0</v>
      </c>
      <c r="AI71" s="152">
        <f>SUMIF('Rekapitulasi Maret'!$AL$9:$AL$173,APS!$B71,'Rekapitulasi Maret'!$AQ$9:$AQ$173)</f>
        <v>0</v>
      </c>
      <c r="AJ71" s="154">
        <f t="shared" si="281"/>
        <v>0</v>
      </c>
      <c r="AK71" s="154">
        <f t="shared" si="282"/>
        <v>0</v>
      </c>
      <c r="AL71" s="10">
        <v>100</v>
      </c>
      <c r="AM71" s="152">
        <f>SUMIF('Rekapitulasi Maret'!$BA$9:$BA$173,APS!$B71,'Rekapitulasi Maret'!$BB$9:$BB$173)</f>
        <v>0</v>
      </c>
      <c r="AN71" s="152">
        <f>SUMIF('Rekapitulasi Maret'!$BA$9:$BA$173,APS!$B71,'Rekapitulasi Maret'!$BC$9:$BC$173)</f>
        <v>0</v>
      </c>
      <c r="AO71" s="10"/>
      <c r="AP71" s="154">
        <f t="shared" si="263"/>
        <v>0</v>
      </c>
      <c r="AQ71" s="154">
        <f t="shared" si="264"/>
        <v>0</v>
      </c>
      <c r="AR71" s="10">
        <v>80</v>
      </c>
      <c r="AS71" s="152">
        <f>SUMIF('Rekapitulasi Maret'!$BP$9:$BP$173,APS!$B71,'Rekapitulasi Maret'!$BQ$9:$BQ$173)</f>
        <v>80</v>
      </c>
      <c r="AT71" s="152">
        <f>SUMIF('Rekapitulasi Maret'!$BP$9:$BP$173,APS!$B71,'Rekapitulasi Maret'!$BR$9:$BR$173)</f>
        <v>88</v>
      </c>
      <c r="AU71" s="10"/>
      <c r="AV71" s="154">
        <f t="shared" si="156"/>
        <v>110.00000000000001</v>
      </c>
      <c r="AW71" s="154">
        <f t="shared" si="157"/>
        <v>110.00000000000001</v>
      </c>
      <c r="AX71" s="10"/>
      <c r="AY71" s="152">
        <f>SUMIF('Rekapitulasi Maret'!$CE$9:$CE$173,APS!$B71,'Rekapitulasi Maret'!$CI$9:$CI$173)</f>
        <v>0</v>
      </c>
      <c r="AZ71" s="10"/>
      <c r="BA71" s="152">
        <f>SUMIF('Rekapitulasi Maret'!$CE$9:$CE$173,APS!$B71,'Rekapitulasi Maret'!$CJ$9:$CJ$173)</f>
        <v>0</v>
      </c>
      <c r="BB71" s="154">
        <f t="shared" si="158"/>
        <v>0</v>
      </c>
      <c r="BC71" s="154">
        <f t="shared" si="159"/>
        <v>0</v>
      </c>
      <c r="BD71" s="76">
        <f t="shared" si="265"/>
        <v>180</v>
      </c>
      <c r="BE71" s="76">
        <f t="shared" si="266"/>
        <v>80</v>
      </c>
      <c r="BF71" s="76">
        <f t="shared" si="267"/>
        <v>88</v>
      </c>
      <c r="BG71" s="76">
        <f t="shared" si="268"/>
        <v>0</v>
      </c>
      <c r="BH71" s="76">
        <f t="shared" si="269"/>
        <v>88</v>
      </c>
      <c r="BI71" s="76">
        <f t="shared" si="270"/>
        <v>-92</v>
      </c>
      <c r="BJ71" s="154">
        <f t="shared" si="271"/>
        <v>48.888888888888886</v>
      </c>
      <c r="BK71" s="10"/>
      <c r="BL71" s="10"/>
      <c r="BM71" s="152">
        <f>SUMIF('Rekapitulasi Maret'!$D$194:$D$375,APS!$B71,'Rekapitulasi Maret'!$E$194:$E$375)+SUMIF('Rekapitulasi Maret'!$D$194:$D$375,APS!$B71,'Rekapitulasi Maret'!$J$194:$J$375)</f>
        <v>0</v>
      </c>
      <c r="BN71" s="152">
        <f>SUMIF('Rekapitulasi Maret'!$D$194:$D$375,APS!$B71,'Rekapitulasi Maret'!$F$194:$F$375)</f>
        <v>0</v>
      </c>
      <c r="BO71" s="152">
        <f>SUMIF('Rekapitulasi Maret'!$D$194:$D$375,APS!$B71,'Rekapitulasi Maret'!$K$194:$K$375)</f>
        <v>0</v>
      </c>
      <c r="BP71" s="154">
        <f t="shared" si="167"/>
        <v>0</v>
      </c>
      <c r="BQ71" s="154">
        <f t="shared" si="168"/>
        <v>0</v>
      </c>
      <c r="BR71" s="10"/>
      <c r="BS71" s="152">
        <f>SUMIF('Rekapitulasi Maret'!$U$194:$U$375,APS!$B71,'Rekapitulasi Maret'!$V$194:$V$375)+SUMIF('Rekapitulasi Maret'!$U$194:$U$375,APS!$B71,'Rekapitulasi Maret'!$AA$194:$AA$375)</f>
        <v>0</v>
      </c>
      <c r="BT71" s="152">
        <f>SUMIF('Rekapitulasi Maret'!$U$194:$U$375,APS!$B71,'Rekapitulasi Maret'!$W$194:$W$375)</f>
        <v>0</v>
      </c>
      <c r="BU71" s="152">
        <f>SUMIF('Rekapitulasi Maret'!$U$194:$U$375,APS!$B71,'Rekapitulasi Maret'!$AB$194:$AB$375)</f>
        <v>0</v>
      </c>
      <c r="BV71" s="154">
        <f t="shared" si="169"/>
        <v>0</v>
      </c>
      <c r="BW71" s="154">
        <f t="shared" si="170"/>
        <v>0</v>
      </c>
      <c r="BX71" s="10"/>
      <c r="BY71" s="152">
        <f>SUMIF('Rekapitulasi Maret'!$AL$194:$AL$375,APS!$B71,'Rekapitulasi Maret'!$AM$194:$AM$375)+SUMIF('Rekapitulasi Maret'!$AL$194:$AL$375,APS!$B71,'Rekapitulasi Maret'!$AP$194:$AP$375)</f>
        <v>0</v>
      </c>
      <c r="BZ71" s="152">
        <f>SUMIF('Rekapitulasi Maret'!$AL$194:$AL$375,APS!$B71,'Rekapitulasi Maret'!$AN$194:$AN$375)</f>
        <v>0</v>
      </c>
      <c r="CA71" s="152">
        <f>SUMIF('Rekapitulasi Maret'!$AL$194:$AL$375,APS!$B71,'Rekapitulasi Maret'!$AQ$194:$AQ$375)</f>
        <v>0</v>
      </c>
      <c r="CB71" s="154">
        <f t="shared" si="261"/>
        <v>0</v>
      </c>
      <c r="CC71" s="154">
        <f t="shared" si="262"/>
        <v>0</v>
      </c>
      <c r="CD71" s="10"/>
      <c r="CE71" s="152">
        <f>SUMIF('Rekapitulasi Maret'!$BA$194:$BA$375,APS!$B71,'Rekapitulasi Maret'!$BB$194:$BB$375)+SUMIF('Rekapitulasi Maret'!$BA$194:$BA$375,APS!$B71,'Rekapitulasi Maret'!$BE$194:$BE$375)</f>
        <v>0</v>
      </c>
      <c r="CF71" s="152">
        <f>SUMIF('Rekapitulasi Maret'!$BA$194:$BA$375,APS!$B71,'Rekapitulasi Maret'!$BC$194:$BC$375)</f>
        <v>0</v>
      </c>
      <c r="CG71" s="10"/>
      <c r="CH71" s="154">
        <f t="shared" si="173"/>
        <v>0</v>
      </c>
      <c r="CI71" s="154">
        <f t="shared" si="174"/>
        <v>0</v>
      </c>
      <c r="CJ71" s="10"/>
      <c r="CK71" s="152">
        <f>SUMIF('Rekapitulasi Maret'!$BP$194:$BP$375,APS!$B71,'Rekapitulasi Maret'!$BQ$194:$BQ$375)+SUMIF('Rekapitulasi Maret'!$BP$194:$BP$375,APS!$B71,'Rekapitulasi Maret'!$BT$194:$BT$375)</f>
        <v>0</v>
      </c>
      <c r="CL71" s="152">
        <f>SUMIF('Rekapitulasi Maret'!$BP$194:$BP$375,APS!$B71,'Rekapitulasi Maret'!$BR$194:$BR$375)</f>
        <v>0</v>
      </c>
      <c r="CM71" s="152">
        <f>SUMIF('Rekapitulasi Maret'!$BP$194:$BP$375,APS!$B71,'Rekapitulasi Maret'!$BU$194:$BU$375)</f>
        <v>0</v>
      </c>
      <c r="CN71" s="154">
        <f t="shared" si="175"/>
        <v>0</v>
      </c>
      <c r="CO71" s="154">
        <f t="shared" si="176"/>
        <v>0</v>
      </c>
      <c r="CP71" s="76">
        <f t="shared" si="272"/>
        <v>0</v>
      </c>
      <c r="CQ71" s="76">
        <f t="shared" si="273"/>
        <v>0</v>
      </c>
      <c r="CR71" s="76">
        <f t="shared" si="274"/>
        <v>0</v>
      </c>
      <c r="CS71" s="76">
        <f t="shared" si="275"/>
        <v>0</v>
      </c>
      <c r="CT71" s="76">
        <f t="shared" si="276"/>
        <v>0</v>
      </c>
      <c r="CU71" s="76">
        <f t="shared" si="277"/>
        <v>0</v>
      </c>
      <c r="CV71" s="154">
        <f t="shared" si="278"/>
        <v>0</v>
      </c>
      <c r="CW71" s="10">
        <v>20</v>
      </c>
      <c r="CX71" s="10"/>
      <c r="CY71" s="152">
        <f>SUMIF('Rekapitulasi Maret'!$D$391:$D$568,APS!$B71,'Rekapitulasi Maret'!$E$391:$E$568)+SUMIF('Rekapitulasi Maret'!$D$391:$D$568,APS!$B71,'Rekapitulasi Maret'!$J$391:$J$568)</f>
        <v>0</v>
      </c>
      <c r="CZ71" s="152">
        <f>SUMIF('Rekapitulasi Maret'!$D$391:$D$568,APS!$B71,'Rekapitulasi Maret'!$F$391:$F$568)</f>
        <v>0</v>
      </c>
      <c r="DA71" s="152">
        <f>SUMIF('Rekapitulasi Maret'!$D$391:$D$568,APS!$B71,'Rekapitulasi Maret'!$K$391:$K$568)</f>
        <v>0</v>
      </c>
      <c r="DB71" s="154">
        <f t="shared" si="184"/>
        <v>0</v>
      </c>
      <c r="DC71" s="154">
        <f t="shared" si="185"/>
        <v>0</v>
      </c>
      <c r="DD71" s="10"/>
      <c r="DE71" s="152">
        <f>SUMIF('Rekapitulasi Maret'!$U$391:$U$568,APS!$B71,'Rekapitulasi Maret'!$V$391:$V$568)+SUMIF('Rekapitulasi Maret'!$U$391:$U$568,APS!$B71,'Rekapitulasi Maret'!$AA$391:$AA$568)</f>
        <v>0</v>
      </c>
      <c r="DF71" s="152">
        <f>SUMIF('Rekapitulasi Maret'!$U$391:$U$568,APS!$B71,'Rekapitulasi Maret'!$W$391:$W$568)</f>
        <v>0</v>
      </c>
      <c r="DG71" s="152">
        <f>SUMIF('Rekapitulasi Maret'!$U$391:$U$568,APS!$B71,'Rekapitulasi Maret'!$AB$391:$AB$568)</f>
        <v>0</v>
      </c>
      <c r="DH71" s="154">
        <f t="shared" si="285"/>
        <v>0</v>
      </c>
      <c r="DI71" s="154">
        <f t="shared" si="286"/>
        <v>0</v>
      </c>
      <c r="DJ71" s="10"/>
      <c r="DK71" s="152">
        <f>SUMIF('Rekapitulasi Maret'!$AL$391:$AL$568,APS!$B71,'Rekapitulasi Maret'!$AM$391:$AM$568)+SUMIF('Rekapitulasi Maret'!$AL$391:$AL$568,APS!$B71,'Rekapitulasi Maret'!$AP$391:$AP$568)</f>
        <v>0</v>
      </c>
      <c r="DL71" s="152">
        <f>SUMIF('Rekapitulasi Maret'!$AL$391:$AL$568,APS!$B71,'Rekapitulasi Maret'!$AN$391:$AN$568)</f>
        <v>0</v>
      </c>
      <c r="DM71" s="152">
        <f>SUMIF('Rekapitulasi Maret'!$AL$391:$AL$568,APS!$B71,'Rekapitulasi Maret'!$AQ$391:$AQ$568)</f>
        <v>0</v>
      </c>
      <c r="DN71" s="154">
        <f t="shared" si="188"/>
        <v>0</v>
      </c>
      <c r="DO71" s="154">
        <f t="shared" si="189"/>
        <v>0</v>
      </c>
      <c r="DP71" s="10"/>
      <c r="DQ71" s="152">
        <f>SUMIF('Rekapitulasi Maret'!$BA$391:$BA$568,APS!$B71,'Rekapitulasi Maret'!$BB$391:$BB$568)+SUMIF('Rekapitulasi Maret'!$BA$391:$BA$568,APS!$B71,'Rekapitulasi Maret'!$BE$391:$BE$568)</f>
        <v>200</v>
      </c>
      <c r="DR71" s="152">
        <f>SUMIF('Rekapitulasi Maret'!$BA$391:$BA$568,APS!$B71,'Rekapitulasi Maret'!$BC$391:$BC$568)</f>
        <v>200</v>
      </c>
      <c r="DS71" s="152">
        <f>SUMIF('Rekapitulasi Maret'!$BA$391:$BA$568,APS!$B71,'Rekapitulasi Maret'!$BF$391:$BF$568)</f>
        <v>0</v>
      </c>
      <c r="DT71" s="154">
        <f t="shared" si="295"/>
        <v>0</v>
      </c>
      <c r="DU71" s="154">
        <f t="shared" si="296"/>
        <v>100</v>
      </c>
      <c r="DV71" s="10"/>
      <c r="DW71" s="152">
        <f>SUMIF('Rekapitulasi Maret'!$BP$391:$BP$568,APS!$B71,'Rekapitulasi Maret'!$BQ$391:$BQ$568)+SUMIF('Rekapitulasi Maret'!$BP$391:$BP$568,APS!$B71,'Rekapitulasi Maret'!$BT$391:$BT$568)</f>
        <v>0</v>
      </c>
      <c r="DX71" s="152">
        <f>SUMIF('Rekapitulasi Maret'!$BP$391:$BP$568,APS!$B71,'Rekapitulasi Maret'!$BR$391:$BR$568)</f>
        <v>0</v>
      </c>
      <c r="DY71" s="152">
        <f>SUMIF('Rekapitulasi Maret'!$BP$391:$BP$568,APS!$B71,'Rekapitulasi Maret'!$BU$391:$BU$568)</f>
        <v>0</v>
      </c>
      <c r="DZ71" s="154">
        <f t="shared" si="326"/>
        <v>0</v>
      </c>
      <c r="EA71" s="154">
        <f t="shared" si="327"/>
        <v>0</v>
      </c>
      <c r="EB71" s="10"/>
      <c r="EC71" s="152">
        <f>SUMIF('Rekapitulasi Maret'!$CE$391:$CE$568,APS!$B71,'Rekapitulasi Maret'!$CF$391:$CF$568)+SUMIF('Rekapitulasi Maret'!$CE$391:$CE$568,APS!$B71,'Rekapitulasi Maret'!$CI$391:$CI$568)</f>
        <v>0</v>
      </c>
      <c r="ED71" s="152">
        <f>SUMIF('Rekapitulasi Maret'!$CE$391:$CE$568,APS!$B71,'Rekapitulasi Maret'!$CG$391:$CG$568)</f>
        <v>0</v>
      </c>
      <c r="EE71" s="152">
        <f>SUMIF('Rekapitulasi Maret'!$CE$391:$CE$568,APS!$B71,'Rekapitulasi Maret'!$CJ$391:$CJ$568)</f>
        <v>0</v>
      </c>
      <c r="EF71" s="154">
        <f t="shared" si="194"/>
        <v>0</v>
      </c>
      <c r="EG71" s="154">
        <f t="shared" si="195"/>
        <v>0</v>
      </c>
      <c r="EH71" s="76">
        <f t="shared" si="287"/>
        <v>0</v>
      </c>
      <c r="EI71" s="76">
        <f t="shared" si="288"/>
        <v>200</v>
      </c>
      <c r="EJ71" s="76">
        <f t="shared" si="289"/>
        <v>200</v>
      </c>
      <c r="EK71" s="76">
        <f t="shared" si="290"/>
        <v>0</v>
      </c>
      <c r="EL71" s="76">
        <f t="shared" si="291"/>
        <v>200</v>
      </c>
      <c r="EM71" s="76">
        <f t="shared" si="292"/>
        <v>200</v>
      </c>
      <c r="EN71" s="154">
        <f t="shared" si="293"/>
        <v>0</v>
      </c>
      <c r="EO71" s="10"/>
      <c r="EP71" s="10"/>
      <c r="EQ71" s="152">
        <f>SUMIF('Rekapitulasi Maret'!$D$587:$D$768,APS!$B71,'Rekapitulasi Maret'!$E$587:$E$768)+SUMIF('Rekapitulasi Maret'!$D$587:$D$768,APS!$B71,'Rekapitulasi Maret'!$G$587:$G$768)</f>
        <v>0</v>
      </c>
      <c r="ER71" s="152">
        <f>SUMIF('Rekapitulasi Maret'!$D$587:$D$768,APS!$B71,'Rekapitulasi Maret'!$F$587:$F$768)+SUMIF('Rekapitulasi Maret'!$D$587:$D$768,APS!$B71,'Rekapitulasi Maret'!$H$587:$H$768)</f>
        <v>0</v>
      </c>
      <c r="ES71" s="10"/>
      <c r="ET71" s="154">
        <f t="shared" si="203"/>
        <v>0</v>
      </c>
      <c r="EU71" s="154">
        <f t="shared" si="204"/>
        <v>0</v>
      </c>
      <c r="EV71" s="10"/>
      <c r="EW71" s="152">
        <f>SUMIF('Rekapitulasi Maret'!$U$587:$U$768,APS!$B71,'Rekapitulasi Maret'!$V$587:$V$768)+SUMIF('Rekapitulasi Maret'!$U$587:$U$768,APS!$B71,'Rekapitulasi Maret'!$X$587:$X$768)</f>
        <v>0</v>
      </c>
      <c r="EX71" s="152">
        <f>SUMIF('Rekapitulasi Maret'!$U$587:$U$768,APS!$B71,'Rekapitulasi Maret'!$W$587:$W$768)+SUMIF('Rekapitulasi Maret'!$U$587:$U$768,APS!$B71,'Rekapitulasi Maret'!$Y$587:$Y$768)</f>
        <v>0</v>
      </c>
      <c r="EY71" s="10"/>
      <c r="EZ71" s="154">
        <f t="shared" si="205"/>
        <v>0</v>
      </c>
      <c r="FA71" s="154">
        <f t="shared" si="206"/>
        <v>0</v>
      </c>
      <c r="FB71" s="10"/>
      <c r="FC71" s="152">
        <f>SUMIF('Rekapitulasi Maret'!$AL$587:$AL$768,APS!$B71,'Rekapitulasi Maret'!$AM$587:$AM$768)+SUMIF('Rekapitulasi Maret'!$AL$587:$AL$768,APS!$B71,'Rekapitulasi Maret'!$AP$587:$AP$768)</f>
        <v>0</v>
      </c>
      <c r="FD71" s="152">
        <f>SUMIF('Rekapitulasi Maret'!$AL$587:$AL$768,APS!$B71,'Rekapitulasi Maret'!$AN$587:$AN$768)</f>
        <v>0</v>
      </c>
      <c r="FE71" s="10"/>
      <c r="FF71" s="154">
        <f t="shared" si="207"/>
        <v>0</v>
      </c>
      <c r="FG71" s="154">
        <f t="shared" si="208"/>
        <v>0</v>
      </c>
      <c r="FH71" s="10"/>
      <c r="FI71" s="152">
        <f>SUMIF('Rekapitulasi Maret'!$BA$587:$BA$768,APS!$B71,'Rekapitulasi Maret'!$BB$587:$BB$768)+SUMIF('Rekapitulasi Maret'!$BA$587:$BA$768,APS!$B71,'Rekapitulasi Maret'!$BE$587:$BE$768)</f>
        <v>0</v>
      </c>
      <c r="FJ71" s="152">
        <f>SUMIF('Rekapitulasi Maret'!$BA$587:$BA$768,APS!$B71,'Rekapitulasi Maret'!$BC$587:$BC$768)+SUMIF('Rekapitulasi Maret'!$BA$587:$BA$768,APS!$B71,'Rekapitulasi Maret'!$BF$587:$BF$768)</f>
        <v>0</v>
      </c>
      <c r="FK71" s="10"/>
      <c r="FL71" s="154">
        <f t="shared" si="209"/>
        <v>0</v>
      </c>
      <c r="FM71" s="154">
        <f t="shared" si="210"/>
        <v>0</v>
      </c>
      <c r="FN71" s="10"/>
      <c r="FO71" s="152">
        <f>SUMIF('Rekapitulasi Maret'!$BP$587:$BP$768,APS!$B71,'Rekapitulasi Maret'!$BQ$587:$BQ$768)+SUMIF('Rekapitulasi Maret'!$BP$587:$BP$768,APS!$B71,'Rekapitulasi Maret'!$BT$587:$BT$768)</f>
        <v>0</v>
      </c>
      <c r="FP71" s="152">
        <f>SUMIF('Rekapitulasi Maret'!$BP$587:$BP$768,APS!$B71,'Rekapitulasi Maret'!$BR$587:$BR$768)</f>
        <v>0</v>
      </c>
      <c r="FQ71" s="10"/>
      <c r="FR71" s="154">
        <f t="shared" si="211"/>
        <v>0</v>
      </c>
      <c r="FS71" s="154">
        <f t="shared" si="212"/>
        <v>0</v>
      </c>
      <c r="FT71" s="10"/>
      <c r="FU71" s="152">
        <f>SUMIF('Rekapitulasi Maret'!$CE$587:$CE$768,APS!$B71,'Rekapitulasi Maret'!$CI$587:$CI$768)</f>
        <v>0</v>
      </c>
      <c r="FV71" s="10"/>
      <c r="FW71" s="152">
        <f>SUMIF('Rekapitulasi Maret'!$CE$587:$CE$768,APS!$B71,'Rekapitulasi Maret'!$CJ$587:$CJ$768)</f>
        <v>82</v>
      </c>
      <c r="FX71" s="154">
        <f t="shared" si="343"/>
        <v>0</v>
      </c>
      <c r="FY71" s="154">
        <f t="shared" si="344"/>
        <v>0</v>
      </c>
      <c r="FZ71" s="10"/>
      <c r="GA71" s="152">
        <f>SUMIF('Rekapitulasi Maret'!$D$785:$D$963,APS!$B71,'Rekapitulasi Maret'!$E$785:$E$963)+SUMIF('Rekapitulasi Maret'!$D$785:$D$963,APS!$B71,'Rekapitulasi Maret'!$J$785:$J$963)</f>
        <v>0</v>
      </c>
      <c r="GB71" s="152">
        <f>SUMIF('Rekapitulasi Maret'!$D$785:$D$963,APS!$B71,'Rekapitulasi Maret'!$F$785:$F$963)</f>
        <v>0</v>
      </c>
      <c r="GC71" s="152">
        <f>SUMIF('Rekapitulasi Maret'!$D$785:$D$963,APS!$B71,'Rekapitulasi Maret'!$K$785:$K$963)</f>
        <v>0</v>
      </c>
      <c r="GD71" s="154">
        <f t="shared" si="213"/>
        <v>0</v>
      </c>
      <c r="GE71" s="154">
        <f t="shared" si="214"/>
        <v>0</v>
      </c>
      <c r="GF71" s="10"/>
      <c r="GG71" s="152">
        <f>SUMIF('Rekapitulasi Maret'!$U$785:$U$963,APS!$B71,'Rekapitulasi Maret'!$V$785:$V$963)+SUMIF('Rekapitulasi Maret'!$U$785:$U$963,APS!$B71,'Rekapitulasi Maret'!$AA$785:$AA$963)</f>
        <v>0</v>
      </c>
      <c r="GH71" s="152">
        <f>SUMIF('Rekapitulasi Maret'!$U$785:$U$963,APS!$B71,'Rekapitulasi Maret'!$W$785:$W$963)</f>
        <v>0</v>
      </c>
      <c r="GI71" s="152">
        <f>SUMIF('Rekapitulasi Maret'!$U$785:$U$963,APS!$B71,'Rekapitulasi Maret'!$AB$785:$AB$963)</f>
        <v>0</v>
      </c>
      <c r="GJ71" s="154">
        <f t="shared" si="215"/>
        <v>0</v>
      </c>
      <c r="GK71" s="154">
        <f t="shared" si="216"/>
        <v>0</v>
      </c>
      <c r="GL71" s="10"/>
      <c r="GM71" s="152">
        <f>SUMIF('Rekapitulasi Maret'!$AL$785:$AL$963,APS!$B71,'Rekapitulasi Maret'!$AM$785:$AM$963)+SUMIF('Rekapitulasi Maret'!$AL$785:$AL$963,APS!$B71,'Rekapitulasi Maret'!$AP$785:$AP$963)</f>
        <v>0</v>
      </c>
      <c r="GN71" s="152">
        <f>SUMIF('Rekapitulasi Maret'!$AL$785:$AL$963,APS!$B71,'Rekapitulasi Maret'!$AN$785:$AN$963)</f>
        <v>0</v>
      </c>
      <c r="GO71" s="152">
        <f>SUMIF('Rekapitulasi Maret'!$AL$785:$AL$963,APS!$B71,'Rekapitulasi Maret'!$AQ$785:$AQ$963)</f>
        <v>0</v>
      </c>
      <c r="GP71" s="154">
        <f t="shared" si="217"/>
        <v>0</v>
      </c>
      <c r="GQ71" s="154">
        <f t="shared" si="218"/>
        <v>0</v>
      </c>
      <c r="GR71" s="76">
        <f t="shared" si="219"/>
        <v>0</v>
      </c>
      <c r="GS71" s="76">
        <f t="shared" si="220"/>
        <v>0</v>
      </c>
      <c r="GT71" s="76">
        <f t="shared" si="221"/>
        <v>0</v>
      </c>
      <c r="GU71" s="76">
        <f t="shared" si="222"/>
        <v>82</v>
      </c>
      <c r="GV71" s="157">
        <f t="shared" si="223"/>
        <v>82</v>
      </c>
      <c r="GW71" s="157">
        <f t="shared" si="224"/>
        <v>82</v>
      </c>
      <c r="GX71" s="158">
        <f t="shared" si="225"/>
        <v>0</v>
      </c>
      <c r="GY71" s="157">
        <f t="shared" si="254"/>
        <v>180</v>
      </c>
      <c r="GZ71" s="157">
        <f t="shared" si="255"/>
        <v>280</v>
      </c>
      <c r="HA71" s="157">
        <f t="shared" si="256"/>
        <v>288</v>
      </c>
      <c r="HB71" s="157">
        <f t="shared" si="257"/>
        <v>82</v>
      </c>
      <c r="HC71" s="157">
        <f t="shared" si="258"/>
        <v>370</v>
      </c>
      <c r="HD71" s="157">
        <f t="shared" si="259"/>
        <v>190</v>
      </c>
      <c r="HE71" s="158">
        <f t="shared" si="232"/>
        <v>205.55555555555554</v>
      </c>
      <c r="HF71" s="2"/>
      <c r="HG71" s="16" t="s">
        <v>981</v>
      </c>
      <c r="HH71" s="88"/>
    </row>
    <row r="72" spans="1:216" ht="15.75">
      <c r="A72" s="16" t="s">
        <v>79</v>
      </c>
      <c r="B72" s="16" t="s">
        <v>80</v>
      </c>
      <c r="C72" s="16" t="s">
        <v>69</v>
      </c>
      <c r="D72" s="16" t="s">
        <v>599</v>
      </c>
      <c r="E72" s="16" t="s">
        <v>613</v>
      </c>
      <c r="F72" s="17">
        <v>250</v>
      </c>
      <c r="G72" s="17">
        <v>0</v>
      </c>
      <c r="H72" s="17">
        <v>0</v>
      </c>
      <c r="I72" s="18">
        <v>0</v>
      </c>
      <c r="J72" s="17">
        <v>0</v>
      </c>
      <c r="K72" s="19">
        <f t="shared" si="324"/>
        <v>250</v>
      </c>
      <c r="L72" s="19">
        <f t="shared" si="325"/>
        <v>250</v>
      </c>
      <c r="M72" s="23">
        <v>500</v>
      </c>
      <c r="N72" s="20">
        <f t="shared" si="132"/>
        <v>500</v>
      </c>
      <c r="O72" s="20"/>
      <c r="P72" s="75">
        <f t="shared" si="260"/>
        <v>0</v>
      </c>
      <c r="Q72" s="74">
        <f t="shared" si="133"/>
        <v>500</v>
      </c>
      <c r="R72" s="22">
        <f t="shared" si="323"/>
        <v>500</v>
      </c>
      <c r="S72" s="10">
        <v>200</v>
      </c>
      <c r="T72" s="10"/>
      <c r="U72" s="152">
        <f>SUMIF('Rekapitulasi Maret'!$D$9:$D$173,APS!$B72,'Rekapitulasi Maret'!$E$9:$E$173)</f>
        <v>0</v>
      </c>
      <c r="V72" s="152">
        <f>SUMIF('Rekapitulasi Maret'!$D$9:$D$173,APS!$B72,'Rekapitulasi Maret'!$F$9:$F$173)</f>
        <v>0</v>
      </c>
      <c r="W72" s="10"/>
      <c r="X72" s="154">
        <f t="shared" si="279"/>
        <v>0</v>
      </c>
      <c r="Y72" s="154">
        <f t="shared" si="280"/>
        <v>0</v>
      </c>
      <c r="Z72" s="10"/>
      <c r="AA72" s="152">
        <f>SUMIF('Rekapitulasi Maret'!$U$9:$U$173,APS!$B72,'Rekapitulasi Maret'!$V$9:$V$173)</f>
        <v>0</v>
      </c>
      <c r="AB72" s="152">
        <f>SUMIF('Rekapitulasi Maret'!$U$9:$U$173,APS!$B72,'Rekapitulasi Maret'!$W$9:$W$173)</f>
        <v>0</v>
      </c>
      <c r="AC72" s="152"/>
      <c r="AD72" s="154">
        <f t="shared" si="150"/>
        <v>0</v>
      </c>
      <c r="AE72" s="154">
        <f t="shared" si="151"/>
        <v>0</v>
      </c>
      <c r="AF72" s="10"/>
      <c r="AG72" s="152">
        <f>SUMIF('Rekapitulasi Maret'!$AL$9:$AL$173,APS!$B72,'Rekapitulasi Maret'!$AM$9:$AM$173)</f>
        <v>0</v>
      </c>
      <c r="AH72" s="152">
        <f>SUMIF('Rekapitulasi Maret'!$AL$9:$AL$173,APS!$B72,'Rekapitulasi Maret'!$AN$9:$AN$173)</f>
        <v>100</v>
      </c>
      <c r="AI72" s="152">
        <f>SUMIF('Rekapitulasi Maret'!$AL$9:$AL$173,APS!$B72,'Rekapitulasi Maret'!$AQ$9:$AQ$173)</f>
        <v>0</v>
      </c>
      <c r="AJ72" s="154">
        <f t="shared" si="281"/>
        <v>0</v>
      </c>
      <c r="AK72" s="154">
        <f t="shared" si="282"/>
        <v>0</v>
      </c>
      <c r="AL72" s="10"/>
      <c r="AM72" s="152">
        <f>SUMIF('Rekapitulasi Maret'!$BA$9:$BA$173,APS!$B72,'Rekapitulasi Maret'!$BB$9:$BB$173)</f>
        <v>0</v>
      </c>
      <c r="AN72" s="152">
        <f>SUMIF('Rekapitulasi Maret'!$BA$9:$BA$173,APS!$B72,'Rekapitulasi Maret'!$BC$9:$BC$173)</f>
        <v>0</v>
      </c>
      <c r="AO72" s="10"/>
      <c r="AP72" s="154">
        <f t="shared" si="263"/>
        <v>0</v>
      </c>
      <c r="AQ72" s="154">
        <f t="shared" si="264"/>
        <v>0</v>
      </c>
      <c r="AR72" s="10"/>
      <c r="AS72" s="152">
        <f>SUMIF('Rekapitulasi Maret'!$BP$9:$BP$173,APS!$B72,'Rekapitulasi Maret'!$BQ$9:$BQ$173)</f>
        <v>0</v>
      </c>
      <c r="AT72" s="152">
        <f>SUMIF('Rekapitulasi Maret'!$BP$9:$BP$173,APS!$B72,'Rekapitulasi Maret'!$BR$9:$BR$173)</f>
        <v>0</v>
      </c>
      <c r="AU72" s="10"/>
      <c r="AV72" s="154">
        <f t="shared" si="156"/>
        <v>0</v>
      </c>
      <c r="AW72" s="154">
        <f t="shared" si="157"/>
        <v>0</v>
      </c>
      <c r="AX72" s="10"/>
      <c r="AY72" s="152">
        <f>SUMIF('Rekapitulasi Maret'!$CE$9:$CE$173,APS!$B72,'Rekapitulasi Maret'!$CI$9:$CI$173)</f>
        <v>0</v>
      </c>
      <c r="AZ72" s="10"/>
      <c r="BA72" s="152">
        <f>SUMIF('Rekapitulasi Maret'!$CE$9:$CE$173,APS!$B72,'Rekapitulasi Maret'!$CJ$9:$CJ$173)</f>
        <v>0</v>
      </c>
      <c r="BB72" s="154">
        <f t="shared" si="158"/>
        <v>0</v>
      </c>
      <c r="BC72" s="154">
        <f t="shared" si="159"/>
        <v>0</v>
      </c>
      <c r="BD72" s="76">
        <f t="shared" si="265"/>
        <v>0</v>
      </c>
      <c r="BE72" s="76">
        <f t="shared" si="266"/>
        <v>0</v>
      </c>
      <c r="BF72" s="76">
        <f t="shared" si="267"/>
        <v>100</v>
      </c>
      <c r="BG72" s="76">
        <f t="shared" si="268"/>
        <v>0</v>
      </c>
      <c r="BH72" s="76">
        <f t="shared" si="269"/>
        <v>100</v>
      </c>
      <c r="BI72" s="76">
        <f t="shared" si="270"/>
        <v>100</v>
      </c>
      <c r="BJ72" s="154">
        <f t="shared" si="271"/>
        <v>0</v>
      </c>
      <c r="BK72" s="10">
        <v>100</v>
      </c>
      <c r="BL72" s="10">
        <v>100</v>
      </c>
      <c r="BM72" s="152">
        <f>SUMIF('Rekapitulasi Maret'!$D$194:$D$375,APS!$B72,'Rekapitulasi Maret'!$E$194:$E$375)+SUMIF('Rekapitulasi Maret'!$D$194:$D$375,APS!$B72,'Rekapitulasi Maret'!$J$194:$J$375)</f>
        <v>0</v>
      </c>
      <c r="BN72" s="152">
        <f>SUMIF('Rekapitulasi Maret'!$D$194:$D$375,APS!$B72,'Rekapitulasi Maret'!$F$194:$F$375)</f>
        <v>0</v>
      </c>
      <c r="BO72" s="152">
        <f>SUMIF('Rekapitulasi Maret'!$D$194:$D$375,APS!$B72,'Rekapitulasi Maret'!$K$194:$K$375)</f>
        <v>0</v>
      </c>
      <c r="BP72" s="154">
        <f t="shared" si="167"/>
        <v>0</v>
      </c>
      <c r="BQ72" s="154">
        <f t="shared" si="168"/>
        <v>0</v>
      </c>
      <c r="BR72" s="10">
        <v>100</v>
      </c>
      <c r="BS72" s="152">
        <f>SUMIF('Rekapitulasi Maret'!$U$194:$U$375,APS!$B72,'Rekapitulasi Maret'!$V$194:$V$375)+SUMIF('Rekapitulasi Maret'!$U$194:$U$375,APS!$B72,'Rekapitulasi Maret'!$AA$194:$AA$375)</f>
        <v>0</v>
      </c>
      <c r="BT72" s="152">
        <f>SUMIF('Rekapitulasi Maret'!$U$194:$U$375,APS!$B72,'Rekapitulasi Maret'!$W$194:$W$375)</f>
        <v>0</v>
      </c>
      <c r="BU72" s="152">
        <f>SUMIF('Rekapitulasi Maret'!$U$194:$U$375,APS!$B72,'Rekapitulasi Maret'!$AB$194:$AB$375)</f>
        <v>0</v>
      </c>
      <c r="BV72" s="154">
        <f t="shared" si="169"/>
        <v>0</v>
      </c>
      <c r="BW72" s="154">
        <f t="shared" si="170"/>
        <v>0</v>
      </c>
      <c r="BX72" s="10">
        <v>100</v>
      </c>
      <c r="BY72" s="152">
        <f>SUMIF('Rekapitulasi Maret'!$AL$194:$AL$375,APS!$B72,'Rekapitulasi Maret'!$AM$194:$AM$375)+SUMIF('Rekapitulasi Maret'!$AL$194:$AL$375,APS!$B72,'Rekapitulasi Maret'!$AP$194:$AP$375)</f>
        <v>0</v>
      </c>
      <c r="BZ72" s="152">
        <f>SUMIF('Rekapitulasi Maret'!$AL$194:$AL$375,APS!$B72,'Rekapitulasi Maret'!$AN$194:$AN$375)</f>
        <v>0</v>
      </c>
      <c r="CA72" s="152">
        <f>SUMIF('Rekapitulasi Maret'!$AL$194:$AL$375,APS!$B72,'Rekapitulasi Maret'!$AQ$194:$AQ$375)</f>
        <v>0</v>
      </c>
      <c r="CB72" s="154">
        <f t="shared" si="261"/>
        <v>0</v>
      </c>
      <c r="CC72" s="154">
        <f t="shared" si="262"/>
        <v>0</v>
      </c>
      <c r="CD72" s="10"/>
      <c r="CE72" s="152">
        <f>SUMIF('Rekapitulasi Maret'!$BA$194:$BA$375,APS!$B72,'Rekapitulasi Maret'!$BB$194:$BB$375)+SUMIF('Rekapitulasi Maret'!$BA$194:$BA$375,APS!$B72,'Rekapitulasi Maret'!$BE$194:$BE$375)</f>
        <v>0</v>
      </c>
      <c r="CF72" s="152">
        <f>SUMIF('Rekapitulasi Maret'!$BA$194:$BA$375,APS!$B72,'Rekapitulasi Maret'!$BC$194:$BC$375)</f>
        <v>0</v>
      </c>
      <c r="CG72" s="10"/>
      <c r="CH72" s="154">
        <f t="shared" si="173"/>
        <v>0</v>
      </c>
      <c r="CI72" s="154">
        <f t="shared" si="174"/>
        <v>0</v>
      </c>
      <c r="CJ72" s="10"/>
      <c r="CK72" s="152">
        <f>SUMIF('Rekapitulasi Maret'!$BP$194:$BP$375,APS!$B72,'Rekapitulasi Maret'!$BQ$194:$BQ$375)+SUMIF('Rekapitulasi Maret'!$BP$194:$BP$375,APS!$B72,'Rekapitulasi Maret'!$BT$194:$BT$375)</f>
        <v>0</v>
      </c>
      <c r="CL72" s="152">
        <f>SUMIF('Rekapitulasi Maret'!$BP$194:$BP$375,APS!$B72,'Rekapitulasi Maret'!$BR$194:$BR$375)</f>
        <v>0</v>
      </c>
      <c r="CM72" s="152">
        <f>SUMIF('Rekapitulasi Maret'!$BP$194:$BP$375,APS!$B72,'Rekapitulasi Maret'!$BU$194:$BU$375)</f>
        <v>0</v>
      </c>
      <c r="CN72" s="154">
        <f t="shared" si="175"/>
        <v>0</v>
      </c>
      <c r="CO72" s="154">
        <f t="shared" si="176"/>
        <v>0</v>
      </c>
      <c r="CP72" s="76">
        <f t="shared" si="272"/>
        <v>300</v>
      </c>
      <c r="CQ72" s="76">
        <f t="shared" si="273"/>
        <v>0</v>
      </c>
      <c r="CR72" s="76">
        <f t="shared" si="274"/>
        <v>0</v>
      </c>
      <c r="CS72" s="76">
        <f t="shared" si="275"/>
        <v>0</v>
      </c>
      <c r="CT72" s="76">
        <f t="shared" si="276"/>
        <v>0</v>
      </c>
      <c r="CU72" s="76">
        <f t="shared" si="277"/>
        <v>-300</v>
      </c>
      <c r="CV72" s="154">
        <f t="shared" si="278"/>
        <v>0</v>
      </c>
      <c r="CW72" s="10">
        <v>100</v>
      </c>
      <c r="CX72" s="10"/>
      <c r="CY72" s="152">
        <f>SUMIF('Rekapitulasi Maret'!$D$391:$D$568,APS!$B72,'Rekapitulasi Maret'!$E$391:$E$568)+SUMIF('Rekapitulasi Maret'!$D$391:$D$568,APS!$B72,'Rekapitulasi Maret'!$J$391:$J$568)</f>
        <v>0</v>
      </c>
      <c r="CZ72" s="152">
        <f>SUMIF('Rekapitulasi Maret'!$D$391:$D$568,APS!$B72,'Rekapitulasi Maret'!$F$391:$F$568)</f>
        <v>0</v>
      </c>
      <c r="DA72" s="152">
        <f>SUMIF('Rekapitulasi Maret'!$D$391:$D$568,APS!$B72,'Rekapitulasi Maret'!$K$391:$K$568)</f>
        <v>0</v>
      </c>
      <c r="DB72" s="154">
        <f t="shared" si="184"/>
        <v>0</v>
      </c>
      <c r="DC72" s="154">
        <f t="shared" si="185"/>
        <v>0</v>
      </c>
      <c r="DD72" s="10"/>
      <c r="DE72" s="152">
        <f>SUMIF('Rekapitulasi Maret'!$U$391:$U$568,APS!$B72,'Rekapitulasi Maret'!$V$391:$V$568)+SUMIF('Rekapitulasi Maret'!$U$391:$U$568,APS!$B72,'Rekapitulasi Maret'!$AA$391:$AA$568)</f>
        <v>0</v>
      </c>
      <c r="DF72" s="152">
        <f>SUMIF('Rekapitulasi Maret'!$U$391:$U$568,APS!$B72,'Rekapitulasi Maret'!$W$391:$W$568)</f>
        <v>0</v>
      </c>
      <c r="DG72" s="152">
        <f>SUMIF('Rekapitulasi Maret'!$U$391:$U$568,APS!$B72,'Rekapitulasi Maret'!$AB$391:$AB$568)</f>
        <v>0</v>
      </c>
      <c r="DH72" s="154">
        <f t="shared" si="285"/>
        <v>0</v>
      </c>
      <c r="DI72" s="154">
        <f t="shared" si="286"/>
        <v>0</v>
      </c>
      <c r="DJ72" s="10">
        <v>100</v>
      </c>
      <c r="DK72" s="152">
        <f>SUMIF('Rekapitulasi Maret'!$AL$391:$AL$568,APS!$B72,'Rekapitulasi Maret'!$AM$391:$AM$568)+SUMIF('Rekapitulasi Maret'!$AL$391:$AL$568,APS!$B72,'Rekapitulasi Maret'!$AP$391:$AP$568)</f>
        <v>0</v>
      </c>
      <c r="DL72" s="152">
        <f>SUMIF('Rekapitulasi Maret'!$AL$391:$AL$568,APS!$B72,'Rekapitulasi Maret'!$AN$391:$AN$568)</f>
        <v>0</v>
      </c>
      <c r="DM72" s="152">
        <f>SUMIF('Rekapitulasi Maret'!$AL$391:$AL$568,APS!$B72,'Rekapitulasi Maret'!$AQ$391:$AQ$568)</f>
        <v>0</v>
      </c>
      <c r="DN72" s="154">
        <f t="shared" si="188"/>
        <v>0</v>
      </c>
      <c r="DO72" s="154">
        <f t="shared" si="189"/>
        <v>0</v>
      </c>
      <c r="DP72" s="10"/>
      <c r="DQ72" s="152">
        <f>SUMIF('Rekapitulasi Maret'!$BA$391:$BA$568,APS!$B72,'Rekapitulasi Maret'!$BB$391:$BB$568)+SUMIF('Rekapitulasi Maret'!$BA$391:$BA$568,APS!$B72,'Rekapitulasi Maret'!$BE$391:$BE$568)</f>
        <v>0</v>
      </c>
      <c r="DR72" s="152">
        <f>SUMIF('Rekapitulasi Maret'!$BA$391:$BA$568,APS!$B72,'Rekapitulasi Maret'!$BC$391:$BC$568)</f>
        <v>0</v>
      </c>
      <c r="DS72" s="152">
        <f>SUMIF('Rekapitulasi Maret'!$BA$391:$BA$568,APS!$B72,'Rekapitulasi Maret'!$BF$391:$BF$568)</f>
        <v>0</v>
      </c>
      <c r="DT72" s="154">
        <f t="shared" si="295"/>
        <v>0</v>
      </c>
      <c r="DU72" s="154">
        <f t="shared" si="296"/>
        <v>0</v>
      </c>
      <c r="DV72" s="10"/>
      <c r="DW72" s="152">
        <f>SUMIF('Rekapitulasi Maret'!$BP$391:$BP$568,APS!$B72,'Rekapitulasi Maret'!$BQ$391:$BQ$568)+SUMIF('Rekapitulasi Maret'!$BP$391:$BP$568,APS!$B72,'Rekapitulasi Maret'!$BT$391:$BT$568)</f>
        <v>0</v>
      </c>
      <c r="DX72" s="152">
        <f>SUMIF('Rekapitulasi Maret'!$BP$391:$BP$568,APS!$B72,'Rekapitulasi Maret'!$BR$391:$BR$568)</f>
        <v>0</v>
      </c>
      <c r="DY72" s="152">
        <f>SUMIF('Rekapitulasi Maret'!$BP$391:$BP$568,APS!$B72,'Rekapitulasi Maret'!$BU$391:$BU$568)</f>
        <v>0</v>
      </c>
      <c r="DZ72" s="154">
        <f t="shared" si="326"/>
        <v>0</v>
      </c>
      <c r="EA72" s="154">
        <f t="shared" si="327"/>
        <v>0</v>
      </c>
      <c r="EB72" s="10"/>
      <c r="EC72" s="152">
        <f>SUMIF('Rekapitulasi Maret'!$CE$391:$CE$568,APS!$B72,'Rekapitulasi Maret'!$CF$391:$CF$568)+SUMIF('Rekapitulasi Maret'!$CE$391:$CE$568,APS!$B72,'Rekapitulasi Maret'!$CI$391:$CI$568)</f>
        <v>0</v>
      </c>
      <c r="ED72" s="152">
        <f>SUMIF('Rekapitulasi Maret'!$CE$391:$CE$568,APS!$B72,'Rekapitulasi Maret'!$CG$391:$CG$568)</f>
        <v>0</v>
      </c>
      <c r="EE72" s="152">
        <f>SUMIF('Rekapitulasi Maret'!$CE$391:$CE$568,APS!$B72,'Rekapitulasi Maret'!$CJ$391:$CJ$568)</f>
        <v>0</v>
      </c>
      <c r="EF72" s="154">
        <f t="shared" si="194"/>
        <v>0</v>
      </c>
      <c r="EG72" s="154">
        <f t="shared" si="195"/>
        <v>0</v>
      </c>
      <c r="EH72" s="76">
        <f t="shared" si="287"/>
        <v>100</v>
      </c>
      <c r="EI72" s="76">
        <f t="shared" si="288"/>
        <v>0</v>
      </c>
      <c r="EJ72" s="76">
        <f t="shared" si="289"/>
        <v>0</v>
      </c>
      <c r="EK72" s="76">
        <f t="shared" si="290"/>
        <v>0</v>
      </c>
      <c r="EL72" s="76">
        <f t="shared" si="291"/>
        <v>0</v>
      </c>
      <c r="EM72" s="76">
        <f t="shared" si="292"/>
        <v>-100</v>
      </c>
      <c r="EN72" s="154">
        <f t="shared" si="293"/>
        <v>0</v>
      </c>
      <c r="EO72" s="10">
        <v>100</v>
      </c>
      <c r="EP72" s="10"/>
      <c r="EQ72" s="152">
        <f>SUMIF('Rekapitulasi Maret'!$D$587:$D$768,APS!$B72,'Rekapitulasi Maret'!$E$587:$E$768)+SUMIF('Rekapitulasi Maret'!$D$587:$D$768,APS!$B72,'Rekapitulasi Maret'!$G$587:$G$768)</f>
        <v>0</v>
      </c>
      <c r="ER72" s="152">
        <f>SUMIF('Rekapitulasi Maret'!$D$587:$D$768,APS!$B72,'Rekapitulasi Maret'!$F$587:$F$768)+SUMIF('Rekapitulasi Maret'!$D$587:$D$768,APS!$B72,'Rekapitulasi Maret'!$H$587:$H$768)</f>
        <v>0</v>
      </c>
      <c r="ES72" s="10"/>
      <c r="ET72" s="154">
        <f t="shared" si="203"/>
        <v>0</v>
      </c>
      <c r="EU72" s="154">
        <f t="shared" si="204"/>
        <v>0</v>
      </c>
      <c r="EV72" s="10"/>
      <c r="EW72" s="152">
        <f>SUMIF('Rekapitulasi Maret'!$U$587:$U$768,APS!$B72,'Rekapitulasi Maret'!$V$587:$V$768)+SUMIF('Rekapitulasi Maret'!$U$587:$U$768,APS!$B72,'Rekapitulasi Maret'!$X$587:$X$768)</f>
        <v>0</v>
      </c>
      <c r="EX72" s="152">
        <f>SUMIF('Rekapitulasi Maret'!$U$587:$U$768,APS!$B72,'Rekapitulasi Maret'!$W$587:$W$768)+SUMIF('Rekapitulasi Maret'!$U$587:$U$768,APS!$B72,'Rekapitulasi Maret'!$Y$587:$Y$768)</f>
        <v>0</v>
      </c>
      <c r="EY72" s="10"/>
      <c r="EZ72" s="154">
        <f t="shared" si="205"/>
        <v>0</v>
      </c>
      <c r="FA72" s="154">
        <f t="shared" si="206"/>
        <v>0</v>
      </c>
      <c r="FB72" s="10"/>
      <c r="FC72" s="152">
        <f>SUMIF('Rekapitulasi Maret'!$AL$587:$AL$768,APS!$B72,'Rekapitulasi Maret'!$AM$587:$AM$768)+SUMIF('Rekapitulasi Maret'!$AL$587:$AL$768,APS!$B72,'Rekapitulasi Maret'!$AP$587:$AP$768)</f>
        <v>0</v>
      </c>
      <c r="FD72" s="152">
        <f>SUMIF('Rekapitulasi Maret'!$AL$587:$AL$768,APS!$B72,'Rekapitulasi Maret'!$AN$587:$AN$768)</f>
        <v>0</v>
      </c>
      <c r="FE72" s="10"/>
      <c r="FF72" s="154">
        <f t="shared" si="207"/>
        <v>0</v>
      </c>
      <c r="FG72" s="154">
        <f t="shared" si="208"/>
        <v>0</v>
      </c>
      <c r="FH72" s="10"/>
      <c r="FI72" s="152">
        <f>SUMIF('Rekapitulasi Maret'!$BA$587:$BA$768,APS!$B72,'Rekapitulasi Maret'!$BB$587:$BB$768)+SUMIF('Rekapitulasi Maret'!$BA$587:$BA$768,APS!$B72,'Rekapitulasi Maret'!$BE$587:$BE$768)</f>
        <v>0</v>
      </c>
      <c r="FJ72" s="152">
        <f>SUMIF('Rekapitulasi Maret'!$BA$587:$BA$768,APS!$B72,'Rekapitulasi Maret'!$BC$587:$BC$768)+SUMIF('Rekapitulasi Maret'!$BA$587:$BA$768,APS!$B72,'Rekapitulasi Maret'!$BF$587:$BF$768)</f>
        <v>0</v>
      </c>
      <c r="FK72" s="10"/>
      <c r="FL72" s="154">
        <f t="shared" si="209"/>
        <v>0</v>
      </c>
      <c r="FM72" s="154">
        <f t="shared" si="210"/>
        <v>0</v>
      </c>
      <c r="FN72" s="10"/>
      <c r="FO72" s="152">
        <f>SUMIF('Rekapitulasi Maret'!$BP$587:$BP$768,APS!$B72,'Rekapitulasi Maret'!$BQ$587:$BQ$768)+SUMIF('Rekapitulasi Maret'!$BP$587:$BP$768,APS!$B72,'Rekapitulasi Maret'!$BT$587:$BT$768)</f>
        <v>200</v>
      </c>
      <c r="FP72" s="152">
        <f>SUMIF('Rekapitulasi Maret'!$BP$587:$BP$768,APS!$B72,'Rekapitulasi Maret'!$BR$587:$BR$768)</f>
        <v>0</v>
      </c>
      <c r="FQ72" s="10"/>
      <c r="FR72" s="154">
        <f t="shared" si="211"/>
        <v>0</v>
      </c>
      <c r="FS72" s="154">
        <f t="shared" si="212"/>
        <v>0</v>
      </c>
      <c r="FT72" s="10"/>
      <c r="FU72" s="152">
        <f>SUMIF('Rekapitulasi Maret'!$CE$587:$CE$768,APS!$B72,'Rekapitulasi Maret'!$CI$587:$CI$768)</f>
        <v>0</v>
      </c>
      <c r="FV72" s="10"/>
      <c r="FW72" s="152">
        <f>SUMIF('Rekapitulasi Maret'!$CE$587:$CE$768,APS!$B72,'Rekapitulasi Maret'!$CJ$587:$CJ$768)</f>
        <v>196</v>
      </c>
      <c r="FX72" s="154">
        <f t="shared" si="343"/>
        <v>0</v>
      </c>
      <c r="FY72" s="154">
        <f t="shared" si="344"/>
        <v>0</v>
      </c>
      <c r="FZ72" s="10">
        <v>100</v>
      </c>
      <c r="GA72" s="152">
        <f>SUMIF('Rekapitulasi Maret'!$D$785:$D$963,APS!$B72,'Rekapitulasi Maret'!$E$785:$E$963)+SUMIF('Rekapitulasi Maret'!$D$785:$D$963,APS!$B72,'Rekapitulasi Maret'!$J$785:$J$963)</f>
        <v>0</v>
      </c>
      <c r="GB72" s="152">
        <f>SUMIF('Rekapitulasi Maret'!$D$785:$D$963,APS!$B72,'Rekapitulasi Maret'!$F$785:$F$963)</f>
        <v>0</v>
      </c>
      <c r="GC72" s="152">
        <f>SUMIF('Rekapitulasi Maret'!$D$785:$D$963,APS!$B72,'Rekapitulasi Maret'!$K$785:$K$963)</f>
        <v>0</v>
      </c>
      <c r="GD72" s="154">
        <f t="shared" si="213"/>
        <v>0</v>
      </c>
      <c r="GE72" s="154">
        <f t="shared" si="214"/>
        <v>0</v>
      </c>
      <c r="GF72" s="10"/>
      <c r="GG72" s="152">
        <f>SUMIF('Rekapitulasi Maret'!$U$785:$U$963,APS!$B72,'Rekapitulasi Maret'!$V$785:$V$963)+SUMIF('Rekapitulasi Maret'!$U$785:$U$963,APS!$B72,'Rekapitulasi Maret'!$AA$785:$AA$963)</f>
        <v>0</v>
      </c>
      <c r="GH72" s="152">
        <f>SUMIF('Rekapitulasi Maret'!$U$785:$U$963,APS!$B72,'Rekapitulasi Maret'!$W$785:$W$963)</f>
        <v>0</v>
      </c>
      <c r="GI72" s="152">
        <f>SUMIF('Rekapitulasi Maret'!$U$785:$U$963,APS!$B72,'Rekapitulasi Maret'!$AB$785:$AB$963)</f>
        <v>0</v>
      </c>
      <c r="GJ72" s="154">
        <f t="shared" si="215"/>
        <v>0</v>
      </c>
      <c r="GK72" s="154">
        <f t="shared" si="216"/>
        <v>0</v>
      </c>
      <c r="GL72" s="10"/>
      <c r="GM72" s="152">
        <f>SUMIF('Rekapitulasi Maret'!$AL$785:$AL$963,APS!$B72,'Rekapitulasi Maret'!$AM$785:$AM$963)+SUMIF('Rekapitulasi Maret'!$AL$785:$AL$963,APS!$B72,'Rekapitulasi Maret'!$AP$785:$AP$963)</f>
        <v>204</v>
      </c>
      <c r="GN72" s="152">
        <f>SUMIF('Rekapitulasi Maret'!$AL$785:$AL$963,APS!$B72,'Rekapitulasi Maret'!$AN$785:$AN$963)</f>
        <v>172</v>
      </c>
      <c r="GO72" s="152">
        <f>SUMIF('Rekapitulasi Maret'!$AL$785:$AL$963,APS!$B72,'Rekapitulasi Maret'!$AQ$785:$AQ$963)</f>
        <v>0</v>
      </c>
      <c r="GP72" s="154">
        <f t="shared" si="217"/>
        <v>0</v>
      </c>
      <c r="GQ72" s="154">
        <f t="shared" si="218"/>
        <v>84.313725490196077</v>
      </c>
      <c r="GR72" s="76">
        <f t="shared" si="219"/>
        <v>100</v>
      </c>
      <c r="GS72" s="76">
        <f t="shared" si="220"/>
        <v>404</v>
      </c>
      <c r="GT72" s="76">
        <f t="shared" si="221"/>
        <v>172</v>
      </c>
      <c r="GU72" s="76">
        <f t="shared" si="222"/>
        <v>196</v>
      </c>
      <c r="GV72" s="157">
        <f t="shared" si="223"/>
        <v>368</v>
      </c>
      <c r="GW72" s="157">
        <f t="shared" si="224"/>
        <v>268</v>
      </c>
      <c r="GX72" s="158">
        <f t="shared" si="225"/>
        <v>368</v>
      </c>
      <c r="GY72" s="157">
        <f t="shared" si="254"/>
        <v>500</v>
      </c>
      <c r="GZ72" s="157">
        <f t="shared" si="255"/>
        <v>404</v>
      </c>
      <c r="HA72" s="157">
        <f t="shared" si="256"/>
        <v>272</v>
      </c>
      <c r="HB72" s="157">
        <f t="shared" si="257"/>
        <v>196</v>
      </c>
      <c r="HC72" s="157">
        <f t="shared" si="258"/>
        <v>468</v>
      </c>
      <c r="HD72" s="157">
        <f t="shared" si="259"/>
        <v>-32</v>
      </c>
      <c r="HE72" s="158">
        <f t="shared" si="232"/>
        <v>93.600000000000009</v>
      </c>
      <c r="HF72" s="21"/>
      <c r="HG72" s="16" t="s">
        <v>981</v>
      </c>
      <c r="HH72" s="88"/>
    </row>
    <row r="73" spans="1:216" ht="15.75">
      <c r="A73" s="34" t="s">
        <v>528</v>
      </c>
      <c r="B73" s="34" t="s">
        <v>436</v>
      </c>
      <c r="C73" s="16" t="s">
        <v>69</v>
      </c>
      <c r="D73" s="16" t="s">
        <v>599</v>
      </c>
      <c r="E73" s="16" t="s">
        <v>613</v>
      </c>
      <c r="F73" s="31">
        <v>1</v>
      </c>
      <c r="G73" s="17"/>
      <c r="H73" s="17"/>
      <c r="I73" s="18">
        <v>0</v>
      </c>
      <c r="J73" s="17">
        <v>0</v>
      </c>
      <c r="K73" s="19">
        <f t="shared" si="324"/>
        <v>1</v>
      </c>
      <c r="L73" s="19">
        <f t="shared" si="325"/>
        <v>1</v>
      </c>
      <c r="M73" s="20">
        <v>1</v>
      </c>
      <c r="N73" s="20">
        <f t="shared" si="132"/>
        <v>1</v>
      </c>
      <c r="O73" s="20"/>
      <c r="P73" s="75">
        <f t="shared" si="260"/>
        <v>0</v>
      </c>
      <c r="Q73" s="74">
        <f t="shared" si="133"/>
        <v>1</v>
      </c>
      <c r="R73" s="22">
        <f t="shared" si="323"/>
        <v>1</v>
      </c>
      <c r="S73" s="10">
        <v>1</v>
      </c>
      <c r="T73" s="10"/>
      <c r="U73" s="152">
        <f>SUMIF('Rekapitulasi Maret'!$D$9:$D$173,APS!$B73,'Rekapitulasi Maret'!$E$9:$E$173)</f>
        <v>0</v>
      </c>
      <c r="V73" s="152">
        <f>SUMIF('Rekapitulasi Maret'!$D$9:$D$173,APS!$B73,'Rekapitulasi Maret'!$F$9:$F$173)</f>
        <v>0</v>
      </c>
      <c r="W73" s="10"/>
      <c r="X73" s="154">
        <f t="shared" si="279"/>
        <v>0</v>
      </c>
      <c r="Y73" s="154">
        <f t="shared" si="280"/>
        <v>0</v>
      </c>
      <c r="Z73" s="10"/>
      <c r="AA73" s="152">
        <f>SUMIF('Rekapitulasi Maret'!$U$9:$U$173,APS!$B73,'Rekapitulasi Maret'!$V$9:$V$173)</f>
        <v>0</v>
      </c>
      <c r="AB73" s="152">
        <f>SUMIF('Rekapitulasi Maret'!$U$9:$U$173,APS!$B73,'Rekapitulasi Maret'!$W$9:$W$173)</f>
        <v>0</v>
      </c>
      <c r="AC73" s="152"/>
      <c r="AD73" s="154">
        <f t="shared" si="150"/>
        <v>0</v>
      </c>
      <c r="AE73" s="154">
        <f t="shared" si="151"/>
        <v>0</v>
      </c>
      <c r="AF73" s="10"/>
      <c r="AG73" s="152">
        <f>SUMIF('Rekapitulasi Maret'!$AL$9:$AL$173,APS!$B73,'Rekapitulasi Maret'!$AM$9:$AM$173)</f>
        <v>0</v>
      </c>
      <c r="AH73" s="152">
        <f>SUMIF('Rekapitulasi Maret'!$AL$9:$AL$173,APS!$B73,'Rekapitulasi Maret'!$AN$9:$AN$173)</f>
        <v>0</v>
      </c>
      <c r="AI73" s="152">
        <f>SUMIF('Rekapitulasi Maret'!$AL$9:$AL$173,APS!$B73,'Rekapitulasi Maret'!$AQ$9:$AQ$173)</f>
        <v>0</v>
      </c>
      <c r="AJ73" s="154">
        <f t="shared" si="281"/>
        <v>0</v>
      </c>
      <c r="AK73" s="154">
        <f t="shared" si="282"/>
        <v>0</v>
      </c>
      <c r="AL73" s="10">
        <v>1</v>
      </c>
      <c r="AM73" s="152">
        <f>SUMIF('Rekapitulasi Maret'!$BA$9:$BA$173,APS!$B73,'Rekapitulasi Maret'!$BB$9:$BB$173)</f>
        <v>0</v>
      </c>
      <c r="AN73" s="152">
        <f>SUMIF('Rekapitulasi Maret'!$BA$9:$BA$173,APS!$B73,'Rekapitulasi Maret'!$BC$9:$BC$173)</f>
        <v>0</v>
      </c>
      <c r="AO73" s="10"/>
      <c r="AP73" s="154">
        <f t="shared" si="263"/>
        <v>0</v>
      </c>
      <c r="AQ73" s="154">
        <f t="shared" si="264"/>
        <v>0</v>
      </c>
      <c r="AR73" s="10"/>
      <c r="AS73" s="152">
        <f>SUMIF('Rekapitulasi Maret'!$BP$9:$BP$173,APS!$B73,'Rekapitulasi Maret'!$BQ$9:$BQ$173)</f>
        <v>0</v>
      </c>
      <c r="AT73" s="152">
        <f>SUMIF('Rekapitulasi Maret'!$BP$9:$BP$173,APS!$B73,'Rekapitulasi Maret'!$BR$9:$BR$173)</f>
        <v>0</v>
      </c>
      <c r="AU73" s="10"/>
      <c r="AV73" s="154">
        <f t="shared" si="156"/>
        <v>0</v>
      </c>
      <c r="AW73" s="154">
        <f t="shared" si="157"/>
        <v>0</v>
      </c>
      <c r="AX73" s="10"/>
      <c r="AY73" s="152">
        <f>SUMIF('Rekapitulasi Maret'!$CE$9:$CE$173,APS!$B73,'Rekapitulasi Maret'!$CI$9:$CI$173)</f>
        <v>0</v>
      </c>
      <c r="AZ73" s="10"/>
      <c r="BA73" s="152">
        <f>SUMIF('Rekapitulasi Maret'!$CE$9:$CE$173,APS!$B73,'Rekapitulasi Maret'!$CJ$9:$CJ$173)</f>
        <v>0</v>
      </c>
      <c r="BB73" s="154">
        <f t="shared" si="158"/>
        <v>0</v>
      </c>
      <c r="BC73" s="154">
        <f t="shared" si="159"/>
        <v>0</v>
      </c>
      <c r="BD73" s="76">
        <f t="shared" si="265"/>
        <v>1</v>
      </c>
      <c r="BE73" s="76">
        <f t="shared" si="266"/>
        <v>0</v>
      </c>
      <c r="BF73" s="76">
        <f t="shared" si="267"/>
        <v>0</v>
      </c>
      <c r="BG73" s="76">
        <f t="shared" si="268"/>
        <v>0</v>
      </c>
      <c r="BH73" s="76">
        <f t="shared" si="269"/>
        <v>0</v>
      </c>
      <c r="BI73" s="76">
        <f t="shared" si="270"/>
        <v>-1</v>
      </c>
      <c r="BJ73" s="154">
        <f t="shared" si="271"/>
        <v>0</v>
      </c>
      <c r="BK73" s="10"/>
      <c r="BL73" s="10"/>
      <c r="BM73" s="152">
        <f>SUMIF('Rekapitulasi Maret'!$D$194:$D$375,APS!$B73,'Rekapitulasi Maret'!$E$194:$E$375)+SUMIF('Rekapitulasi Maret'!$D$194:$D$375,APS!$B73,'Rekapitulasi Maret'!$J$194:$J$375)</f>
        <v>0</v>
      </c>
      <c r="BN73" s="152">
        <f>SUMIF('Rekapitulasi Maret'!$D$194:$D$375,APS!$B73,'Rekapitulasi Maret'!$F$194:$F$375)</f>
        <v>0</v>
      </c>
      <c r="BO73" s="152">
        <f>SUMIF('Rekapitulasi Maret'!$D$194:$D$375,APS!$B73,'Rekapitulasi Maret'!$K$194:$K$375)</f>
        <v>0</v>
      </c>
      <c r="BP73" s="154">
        <f t="shared" si="167"/>
        <v>0</v>
      </c>
      <c r="BQ73" s="154">
        <f t="shared" si="168"/>
        <v>0</v>
      </c>
      <c r="BR73" s="10"/>
      <c r="BS73" s="152">
        <f>SUMIF('Rekapitulasi Maret'!$U$194:$U$375,APS!$B73,'Rekapitulasi Maret'!$V$194:$V$375)+SUMIF('Rekapitulasi Maret'!$U$194:$U$375,APS!$B73,'Rekapitulasi Maret'!$AA$194:$AA$375)</f>
        <v>0</v>
      </c>
      <c r="BT73" s="152">
        <f>SUMIF('Rekapitulasi Maret'!$U$194:$U$375,APS!$B73,'Rekapitulasi Maret'!$W$194:$W$375)</f>
        <v>0</v>
      </c>
      <c r="BU73" s="152">
        <f>SUMIF('Rekapitulasi Maret'!$U$194:$U$375,APS!$B73,'Rekapitulasi Maret'!$AB$194:$AB$375)</f>
        <v>0</v>
      </c>
      <c r="BV73" s="154">
        <f t="shared" si="169"/>
        <v>0</v>
      </c>
      <c r="BW73" s="154">
        <f t="shared" si="170"/>
        <v>0</v>
      </c>
      <c r="BX73" s="10"/>
      <c r="BY73" s="152">
        <f>SUMIF('Rekapitulasi Maret'!$AL$194:$AL$375,APS!$B73,'Rekapitulasi Maret'!$AM$194:$AM$375)+SUMIF('Rekapitulasi Maret'!$AL$194:$AL$375,APS!$B73,'Rekapitulasi Maret'!$AP$194:$AP$375)</f>
        <v>0</v>
      </c>
      <c r="BZ73" s="152">
        <f>SUMIF('Rekapitulasi Maret'!$AL$194:$AL$375,APS!$B73,'Rekapitulasi Maret'!$AN$194:$AN$375)</f>
        <v>0</v>
      </c>
      <c r="CA73" s="152">
        <f>SUMIF('Rekapitulasi Maret'!$AL$194:$AL$375,APS!$B73,'Rekapitulasi Maret'!$AQ$194:$AQ$375)</f>
        <v>0</v>
      </c>
      <c r="CB73" s="154">
        <f t="shared" si="261"/>
        <v>0</v>
      </c>
      <c r="CC73" s="154">
        <f t="shared" si="262"/>
        <v>0</v>
      </c>
      <c r="CD73" s="10"/>
      <c r="CE73" s="152">
        <f>SUMIF('Rekapitulasi Maret'!$BA$194:$BA$375,APS!$B73,'Rekapitulasi Maret'!$BB$194:$BB$375)+SUMIF('Rekapitulasi Maret'!$BA$194:$BA$375,APS!$B73,'Rekapitulasi Maret'!$BE$194:$BE$375)</f>
        <v>0</v>
      </c>
      <c r="CF73" s="152">
        <f>SUMIF('Rekapitulasi Maret'!$BA$194:$BA$375,APS!$B73,'Rekapitulasi Maret'!$BC$194:$BC$375)</f>
        <v>0</v>
      </c>
      <c r="CG73" s="10"/>
      <c r="CH73" s="154">
        <f t="shared" si="173"/>
        <v>0</v>
      </c>
      <c r="CI73" s="154">
        <f t="shared" si="174"/>
        <v>0</v>
      </c>
      <c r="CJ73" s="10"/>
      <c r="CK73" s="152">
        <f>SUMIF('Rekapitulasi Maret'!$BP$194:$BP$375,APS!$B73,'Rekapitulasi Maret'!$BQ$194:$BQ$375)+SUMIF('Rekapitulasi Maret'!$BP$194:$BP$375,APS!$B73,'Rekapitulasi Maret'!$BT$194:$BT$375)</f>
        <v>0</v>
      </c>
      <c r="CL73" s="152">
        <f>SUMIF('Rekapitulasi Maret'!$BP$194:$BP$375,APS!$B73,'Rekapitulasi Maret'!$BR$194:$BR$375)</f>
        <v>0</v>
      </c>
      <c r="CM73" s="152">
        <f>SUMIF('Rekapitulasi Maret'!$BP$194:$BP$375,APS!$B73,'Rekapitulasi Maret'!$BU$194:$BU$375)</f>
        <v>0</v>
      </c>
      <c r="CN73" s="154">
        <f t="shared" si="175"/>
        <v>0</v>
      </c>
      <c r="CO73" s="154">
        <f t="shared" si="176"/>
        <v>0</v>
      </c>
      <c r="CP73" s="76">
        <f t="shared" si="272"/>
        <v>0</v>
      </c>
      <c r="CQ73" s="76">
        <f t="shared" si="273"/>
        <v>0</v>
      </c>
      <c r="CR73" s="76">
        <f t="shared" si="274"/>
        <v>0</v>
      </c>
      <c r="CS73" s="76">
        <f t="shared" si="275"/>
        <v>0</v>
      </c>
      <c r="CT73" s="76">
        <f t="shared" si="276"/>
        <v>0</v>
      </c>
      <c r="CU73" s="76">
        <f t="shared" si="277"/>
        <v>0</v>
      </c>
      <c r="CV73" s="154">
        <f t="shared" si="278"/>
        <v>0</v>
      </c>
      <c r="CW73" s="10"/>
      <c r="CX73" s="10"/>
      <c r="CY73" s="152">
        <f>SUMIF('Rekapitulasi Maret'!$D$391:$D$568,APS!$B73,'Rekapitulasi Maret'!$E$391:$E$568)+SUMIF('Rekapitulasi Maret'!$D$391:$D$568,APS!$B73,'Rekapitulasi Maret'!$J$391:$J$568)</f>
        <v>0</v>
      </c>
      <c r="CZ73" s="152">
        <f>SUMIF('Rekapitulasi Maret'!$D$391:$D$568,APS!$B73,'Rekapitulasi Maret'!$F$391:$F$568)</f>
        <v>0</v>
      </c>
      <c r="DA73" s="152">
        <f>SUMIF('Rekapitulasi Maret'!$D$391:$D$568,APS!$B73,'Rekapitulasi Maret'!$K$391:$K$568)</f>
        <v>0</v>
      </c>
      <c r="DB73" s="154">
        <f t="shared" si="184"/>
        <v>0</v>
      </c>
      <c r="DC73" s="154">
        <f t="shared" si="185"/>
        <v>0</v>
      </c>
      <c r="DD73" s="10"/>
      <c r="DE73" s="152">
        <f>SUMIF('Rekapitulasi Maret'!$U$391:$U$568,APS!$B73,'Rekapitulasi Maret'!$V$391:$V$568)+SUMIF('Rekapitulasi Maret'!$U$391:$U$568,APS!$B73,'Rekapitulasi Maret'!$AA$391:$AA$568)</f>
        <v>0</v>
      </c>
      <c r="DF73" s="152">
        <f>SUMIF('Rekapitulasi Maret'!$U$391:$U$568,APS!$B73,'Rekapitulasi Maret'!$W$391:$W$568)</f>
        <v>0</v>
      </c>
      <c r="DG73" s="152">
        <f>SUMIF('Rekapitulasi Maret'!$U$391:$U$568,APS!$B73,'Rekapitulasi Maret'!$AB$391:$AB$568)</f>
        <v>0</v>
      </c>
      <c r="DH73" s="154">
        <f t="shared" si="285"/>
        <v>0</v>
      </c>
      <c r="DI73" s="154">
        <f t="shared" si="286"/>
        <v>0</v>
      </c>
      <c r="DJ73" s="10"/>
      <c r="DK73" s="152">
        <f>SUMIF('Rekapitulasi Maret'!$AL$391:$AL$568,APS!$B73,'Rekapitulasi Maret'!$AM$391:$AM$568)+SUMIF('Rekapitulasi Maret'!$AL$391:$AL$568,APS!$B73,'Rekapitulasi Maret'!$AP$391:$AP$568)</f>
        <v>0</v>
      </c>
      <c r="DL73" s="152">
        <f>SUMIF('Rekapitulasi Maret'!$AL$391:$AL$568,APS!$B73,'Rekapitulasi Maret'!$AN$391:$AN$568)</f>
        <v>0</v>
      </c>
      <c r="DM73" s="152">
        <f>SUMIF('Rekapitulasi Maret'!$AL$391:$AL$568,APS!$B73,'Rekapitulasi Maret'!$AQ$391:$AQ$568)</f>
        <v>0</v>
      </c>
      <c r="DN73" s="154">
        <f t="shared" si="188"/>
        <v>0</v>
      </c>
      <c r="DO73" s="154">
        <f t="shared" si="189"/>
        <v>0</v>
      </c>
      <c r="DP73" s="10"/>
      <c r="DQ73" s="152">
        <f>SUMIF('Rekapitulasi Maret'!$BA$391:$BA$568,APS!$B73,'Rekapitulasi Maret'!$BB$391:$BB$568)+SUMIF('Rekapitulasi Maret'!$BA$391:$BA$568,APS!$B73,'Rekapitulasi Maret'!$BE$391:$BE$568)</f>
        <v>0</v>
      </c>
      <c r="DR73" s="152">
        <f>SUMIF('Rekapitulasi Maret'!$BA$391:$BA$568,APS!$B73,'Rekapitulasi Maret'!$BC$391:$BC$568)</f>
        <v>0</v>
      </c>
      <c r="DS73" s="152">
        <f>SUMIF('Rekapitulasi Maret'!$BA$391:$BA$568,APS!$B73,'Rekapitulasi Maret'!$BF$391:$BF$568)</f>
        <v>0</v>
      </c>
      <c r="DT73" s="154">
        <f t="shared" si="295"/>
        <v>0</v>
      </c>
      <c r="DU73" s="154">
        <f t="shared" si="296"/>
        <v>0</v>
      </c>
      <c r="DV73" s="10"/>
      <c r="DW73" s="152">
        <f>SUMIF('Rekapitulasi Maret'!$BP$391:$BP$568,APS!$B73,'Rekapitulasi Maret'!$BQ$391:$BQ$568)+SUMIF('Rekapitulasi Maret'!$BP$391:$BP$568,APS!$B73,'Rekapitulasi Maret'!$BT$391:$BT$568)</f>
        <v>0</v>
      </c>
      <c r="DX73" s="152">
        <f>SUMIF('Rekapitulasi Maret'!$BP$391:$BP$568,APS!$B73,'Rekapitulasi Maret'!$BR$391:$BR$568)</f>
        <v>0</v>
      </c>
      <c r="DY73" s="152">
        <f>SUMIF('Rekapitulasi Maret'!$BP$391:$BP$568,APS!$B73,'Rekapitulasi Maret'!$BU$391:$BU$568)</f>
        <v>0</v>
      </c>
      <c r="DZ73" s="154">
        <f t="shared" si="326"/>
        <v>0</v>
      </c>
      <c r="EA73" s="154">
        <f t="shared" si="327"/>
        <v>0</v>
      </c>
      <c r="EB73" s="10"/>
      <c r="EC73" s="152">
        <f>SUMIF('Rekapitulasi Maret'!$CE$391:$CE$568,APS!$B73,'Rekapitulasi Maret'!$CF$391:$CF$568)+SUMIF('Rekapitulasi Maret'!$CE$391:$CE$568,APS!$B73,'Rekapitulasi Maret'!$CI$391:$CI$568)</f>
        <v>0</v>
      </c>
      <c r="ED73" s="152">
        <f>SUMIF('Rekapitulasi Maret'!$CE$391:$CE$568,APS!$B73,'Rekapitulasi Maret'!$CG$391:$CG$568)</f>
        <v>0</v>
      </c>
      <c r="EE73" s="152">
        <f>SUMIF('Rekapitulasi Maret'!$CE$391:$CE$568,APS!$B73,'Rekapitulasi Maret'!$CJ$391:$CJ$568)</f>
        <v>0</v>
      </c>
      <c r="EF73" s="154">
        <f t="shared" si="194"/>
        <v>0</v>
      </c>
      <c r="EG73" s="154">
        <f t="shared" si="195"/>
        <v>0</v>
      </c>
      <c r="EH73" s="76">
        <f t="shared" si="287"/>
        <v>0</v>
      </c>
      <c r="EI73" s="76">
        <f t="shared" si="288"/>
        <v>0</v>
      </c>
      <c r="EJ73" s="76">
        <f t="shared" si="289"/>
        <v>0</v>
      </c>
      <c r="EK73" s="76">
        <f t="shared" si="290"/>
        <v>0</v>
      </c>
      <c r="EL73" s="76">
        <f t="shared" si="291"/>
        <v>0</v>
      </c>
      <c r="EM73" s="76">
        <f t="shared" si="292"/>
        <v>0</v>
      </c>
      <c r="EN73" s="154">
        <f t="shared" si="293"/>
        <v>0</v>
      </c>
      <c r="EO73" s="10"/>
      <c r="EP73" s="10"/>
      <c r="EQ73" s="152">
        <f>SUMIF('Rekapitulasi Maret'!$D$587:$D$768,APS!$B73,'Rekapitulasi Maret'!$E$587:$E$768)+SUMIF('Rekapitulasi Maret'!$D$587:$D$768,APS!$B73,'Rekapitulasi Maret'!$G$587:$G$768)</f>
        <v>0</v>
      </c>
      <c r="ER73" s="152">
        <f>SUMIF('Rekapitulasi Maret'!$D$587:$D$768,APS!$B73,'Rekapitulasi Maret'!$F$587:$F$768)+SUMIF('Rekapitulasi Maret'!$D$587:$D$768,APS!$B73,'Rekapitulasi Maret'!$H$587:$H$768)</f>
        <v>0</v>
      </c>
      <c r="ES73" s="10"/>
      <c r="ET73" s="154">
        <f t="shared" si="203"/>
        <v>0</v>
      </c>
      <c r="EU73" s="154">
        <f t="shared" si="204"/>
        <v>0</v>
      </c>
      <c r="EV73" s="10"/>
      <c r="EW73" s="152">
        <f>SUMIF('Rekapitulasi Maret'!$U$587:$U$768,APS!$B73,'Rekapitulasi Maret'!$V$587:$V$768)+SUMIF('Rekapitulasi Maret'!$U$587:$U$768,APS!$B73,'Rekapitulasi Maret'!$X$587:$X$768)</f>
        <v>0</v>
      </c>
      <c r="EX73" s="152">
        <f>SUMIF('Rekapitulasi Maret'!$U$587:$U$768,APS!$B73,'Rekapitulasi Maret'!$W$587:$W$768)+SUMIF('Rekapitulasi Maret'!$U$587:$U$768,APS!$B73,'Rekapitulasi Maret'!$Y$587:$Y$768)</f>
        <v>0</v>
      </c>
      <c r="EY73" s="10"/>
      <c r="EZ73" s="154">
        <f t="shared" si="205"/>
        <v>0</v>
      </c>
      <c r="FA73" s="154">
        <f t="shared" si="206"/>
        <v>0</v>
      </c>
      <c r="FB73" s="10"/>
      <c r="FC73" s="152">
        <f>SUMIF('Rekapitulasi Maret'!$AL$587:$AL$768,APS!$B73,'Rekapitulasi Maret'!$AM$587:$AM$768)+SUMIF('Rekapitulasi Maret'!$AL$587:$AL$768,APS!$B73,'Rekapitulasi Maret'!$AP$587:$AP$768)</f>
        <v>0</v>
      </c>
      <c r="FD73" s="152">
        <f>SUMIF('Rekapitulasi Maret'!$AL$587:$AL$768,APS!$B73,'Rekapitulasi Maret'!$AN$587:$AN$768)</f>
        <v>0</v>
      </c>
      <c r="FE73" s="10"/>
      <c r="FF73" s="154">
        <f t="shared" si="207"/>
        <v>0</v>
      </c>
      <c r="FG73" s="154">
        <f t="shared" si="208"/>
        <v>0</v>
      </c>
      <c r="FH73" s="10"/>
      <c r="FI73" s="152">
        <f>SUMIF('Rekapitulasi Maret'!$BA$587:$BA$768,APS!$B73,'Rekapitulasi Maret'!$BB$587:$BB$768)+SUMIF('Rekapitulasi Maret'!$BA$587:$BA$768,APS!$B73,'Rekapitulasi Maret'!$BE$587:$BE$768)</f>
        <v>1</v>
      </c>
      <c r="FJ73" s="152">
        <f>SUMIF('Rekapitulasi Maret'!$BA$587:$BA$768,APS!$B73,'Rekapitulasi Maret'!$BC$587:$BC$768)+SUMIF('Rekapitulasi Maret'!$BA$587:$BA$768,APS!$B73,'Rekapitulasi Maret'!$BF$587:$BF$768)</f>
        <v>0</v>
      </c>
      <c r="FK73" s="10"/>
      <c r="FL73" s="154">
        <f t="shared" si="209"/>
        <v>0</v>
      </c>
      <c r="FM73" s="154">
        <f t="shared" si="210"/>
        <v>0</v>
      </c>
      <c r="FN73" s="10"/>
      <c r="FO73" s="152">
        <f>SUMIF('Rekapitulasi Maret'!$BP$587:$BP$768,APS!$B73,'Rekapitulasi Maret'!$BQ$587:$BQ$768)+SUMIF('Rekapitulasi Maret'!$BP$587:$BP$768,APS!$B73,'Rekapitulasi Maret'!$BT$587:$BT$768)</f>
        <v>0</v>
      </c>
      <c r="FP73" s="152">
        <f>SUMIF('Rekapitulasi Maret'!$BP$587:$BP$768,APS!$B73,'Rekapitulasi Maret'!$BR$587:$BR$768)</f>
        <v>0</v>
      </c>
      <c r="FQ73" s="10"/>
      <c r="FR73" s="154">
        <f t="shared" si="211"/>
        <v>0</v>
      </c>
      <c r="FS73" s="154">
        <f t="shared" si="212"/>
        <v>0</v>
      </c>
      <c r="FT73" s="10"/>
      <c r="FU73" s="152">
        <f>SUMIF('Rekapitulasi Maret'!$CE$587:$CE$768,APS!$B73,'Rekapitulasi Maret'!$CI$587:$CI$768)</f>
        <v>0</v>
      </c>
      <c r="FV73" s="10"/>
      <c r="FW73" s="152">
        <f>SUMIF('Rekapitulasi Maret'!$CE$587:$CE$768,APS!$B73,'Rekapitulasi Maret'!$CJ$587:$CJ$768)</f>
        <v>0</v>
      </c>
      <c r="FX73" s="154">
        <f t="shared" si="343"/>
        <v>0</v>
      </c>
      <c r="FY73" s="154">
        <f t="shared" si="344"/>
        <v>0</v>
      </c>
      <c r="FZ73" s="10"/>
      <c r="GA73" s="152">
        <f>SUMIF('Rekapitulasi Maret'!$D$785:$D$963,APS!$B73,'Rekapitulasi Maret'!$E$785:$E$963)+SUMIF('Rekapitulasi Maret'!$D$785:$D$963,APS!$B73,'Rekapitulasi Maret'!$J$785:$J$963)</f>
        <v>0</v>
      </c>
      <c r="GB73" s="152">
        <f>SUMIF('Rekapitulasi Maret'!$D$785:$D$963,APS!$B73,'Rekapitulasi Maret'!$F$785:$F$963)</f>
        <v>0</v>
      </c>
      <c r="GC73" s="152">
        <f>SUMIF('Rekapitulasi Maret'!$D$785:$D$963,APS!$B73,'Rekapitulasi Maret'!$K$785:$K$963)</f>
        <v>0</v>
      </c>
      <c r="GD73" s="154">
        <f t="shared" si="213"/>
        <v>0</v>
      </c>
      <c r="GE73" s="154">
        <f t="shared" si="214"/>
        <v>0</v>
      </c>
      <c r="GF73" s="10"/>
      <c r="GG73" s="152">
        <f>SUMIF('Rekapitulasi Maret'!$U$785:$U$963,APS!$B73,'Rekapitulasi Maret'!$V$785:$V$963)+SUMIF('Rekapitulasi Maret'!$U$785:$U$963,APS!$B73,'Rekapitulasi Maret'!$AA$785:$AA$963)</f>
        <v>0</v>
      </c>
      <c r="GH73" s="152">
        <f>SUMIF('Rekapitulasi Maret'!$U$785:$U$963,APS!$B73,'Rekapitulasi Maret'!$W$785:$W$963)</f>
        <v>0</v>
      </c>
      <c r="GI73" s="152">
        <f>SUMIF('Rekapitulasi Maret'!$U$785:$U$963,APS!$B73,'Rekapitulasi Maret'!$AB$785:$AB$963)</f>
        <v>0</v>
      </c>
      <c r="GJ73" s="154">
        <f t="shared" si="215"/>
        <v>0</v>
      </c>
      <c r="GK73" s="154">
        <f t="shared" si="216"/>
        <v>0</v>
      </c>
      <c r="GL73" s="10"/>
      <c r="GM73" s="152">
        <f>SUMIF('Rekapitulasi Maret'!$AL$785:$AL$963,APS!$B73,'Rekapitulasi Maret'!$AM$785:$AM$963)+SUMIF('Rekapitulasi Maret'!$AL$785:$AL$963,APS!$B73,'Rekapitulasi Maret'!$AP$785:$AP$963)</f>
        <v>1</v>
      </c>
      <c r="GN73" s="152">
        <f>SUMIF('Rekapitulasi Maret'!$AL$785:$AL$963,APS!$B73,'Rekapitulasi Maret'!$AN$785:$AN$963)</f>
        <v>0</v>
      </c>
      <c r="GO73" s="152">
        <f>SUMIF('Rekapitulasi Maret'!$AL$785:$AL$963,APS!$B73,'Rekapitulasi Maret'!$AQ$785:$AQ$963)</f>
        <v>0</v>
      </c>
      <c r="GP73" s="154">
        <f t="shared" si="217"/>
        <v>0</v>
      </c>
      <c r="GQ73" s="154">
        <f t="shared" si="218"/>
        <v>0</v>
      </c>
      <c r="GR73" s="76">
        <f t="shared" si="219"/>
        <v>0</v>
      </c>
      <c r="GS73" s="76">
        <f t="shared" si="220"/>
        <v>2</v>
      </c>
      <c r="GT73" s="76">
        <f t="shared" si="221"/>
        <v>0</v>
      </c>
      <c r="GU73" s="76">
        <f t="shared" si="222"/>
        <v>0</v>
      </c>
      <c r="GV73" s="157">
        <f t="shared" si="223"/>
        <v>0</v>
      </c>
      <c r="GW73" s="157">
        <f t="shared" si="224"/>
        <v>0</v>
      </c>
      <c r="GX73" s="158">
        <f t="shared" si="225"/>
        <v>0</v>
      </c>
      <c r="GY73" s="157">
        <f t="shared" si="254"/>
        <v>1</v>
      </c>
      <c r="GZ73" s="157">
        <f t="shared" si="255"/>
        <v>2</v>
      </c>
      <c r="HA73" s="157">
        <f t="shared" si="256"/>
        <v>0</v>
      </c>
      <c r="HB73" s="157">
        <f t="shared" si="257"/>
        <v>0</v>
      </c>
      <c r="HC73" s="157">
        <f t="shared" si="258"/>
        <v>0</v>
      </c>
      <c r="HD73" s="157">
        <f t="shared" si="259"/>
        <v>-1</v>
      </c>
      <c r="HE73" s="158">
        <f t="shared" si="232"/>
        <v>0</v>
      </c>
      <c r="HF73" s="2"/>
      <c r="HG73" s="16" t="s">
        <v>981</v>
      </c>
      <c r="HH73" s="88"/>
    </row>
    <row r="74" spans="1:216" ht="15.75">
      <c r="A74" s="34" t="s">
        <v>529</v>
      </c>
      <c r="B74" s="34" t="s">
        <v>502</v>
      </c>
      <c r="C74" s="16" t="s">
        <v>69</v>
      </c>
      <c r="D74" s="16" t="s">
        <v>599</v>
      </c>
      <c r="E74" s="16" t="s">
        <v>613</v>
      </c>
      <c r="F74" s="31"/>
      <c r="G74" s="17"/>
      <c r="H74" s="17"/>
      <c r="I74" s="18"/>
      <c r="J74" s="17"/>
      <c r="K74" s="19"/>
      <c r="L74" s="19"/>
      <c r="M74" s="20"/>
      <c r="N74" s="20">
        <f t="shared" si="132"/>
        <v>80</v>
      </c>
      <c r="O74" s="20">
        <f>80</f>
        <v>80</v>
      </c>
      <c r="P74" s="75">
        <f t="shared" si="260"/>
        <v>0</v>
      </c>
      <c r="Q74" s="74">
        <f t="shared" si="133"/>
        <v>80</v>
      </c>
      <c r="R74" s="22">
        <f t="shared" si="323"/>
        <v>80</v>
      </c>
      <c r="S74" s="10"/>
      <c r="T74" s="10"/>
      <c r="U74" s="152">
        <f>SUMIF('Rekapitulasi Maret'!$D$9:$D$173,APS!$B74,'Rekapitulasi Maret'!$E$9:$E$173)</f>
        <v>0</v>
      </c>
      <c r="V74" s="152">
        <f>SUMIF('Rekapitulasi Maret'!$D$9:$D$173,APS!$B74,'Rekapitulasi Maret'!$F$9:$F$173)</f>
        <v>0</v>
      </c>
      <c r="W74" s="10"/>
      <c r="X74" s="154">
        <f t="shared" si="279"/>
        <v>0</v>
      </c>
      <c r="Y74" s="154">
        <f t="shared" si="280"/>
        <v>0</v>
      </c>
      <c r="Z74" s="10"/>
      <c r="AA74" s="152">
        <f>SUMIF('Rekapitulasi Maret'!$U$9:$U$173,APS!$B74,'Rekapitulasi Maret'!$V$9:$V$173)</f>
        <v>0</v>
      </c>
      <c r="AB74" s="152">
        <f>SUMIF('Rekapitulasi Maret'!$U$9:$U$173,APS!$B74,'Rekapitulasi Maret'!$W$9:$W$173)</f>
        <v>0</v>
      </c>
      <c r="AC74" s="152"/>
      <c r="AD74" s="154">
        <f t="shared" si="150"/>
        <v>0</v>
      </c>
      <c r="AE74" s="154">
        <f t="shared" si="151"/>
        <v>0</v>
      </c>
      <c r="AF74" s="10"/>
      <c r="AG74" s="152">
        <f>SUMIF('Rekapitulasi Maret'!$AL$9:$AL$173,APS!$B74,'Rekapitulasi Maret'!$AM$9:$AM$173)</f>
        <v>0</v>
      </c>
      <c r="AH74" s="152">
        <f>SUMIF('Rekapitulasi Maret'!$AL$9:$AL$173,APS!$B74,'Rekapitulasi Maret'!$AN$9:$AN$173)</f>
        <v>0</v>
      </c>
      <c r="AI74" s="152">
        <f>SUMIF('Rekapitulasi Maret'!$AL$9:$AL$173,APS!$B74,'Rekapitulasi Maret'!$AQ$9:$AQ$173)</f>
        <v>0</v>
      </c>
      <c r="AJ74" s="154">
        <f t="shared" si="281"/>
        <v>0</v>
      </c>
      <c r="AK74" s="154">
        <f t="shared" si="282"/>
        <v>0</v>
      </c>
      <c r="AL74" s="10"/>
      <c r="AM74" s="152">
        <f>SUMIF('Rekapitulasi Maret'!$BA$9:$BA$173,APS!$B74,'Rekapitulasi Maret'!$BB$9:$BB$173)</f>
        <v>0</v>
      </c>
      <c r="AN74" s="152">
        <f>SUMIF('Rekapitulasi Maret'!$BA$9:$BA$173,APS!$B74,'Rekapitulasi Maret'!$BC$9:$BC$173)</f>
        <v>0</v>
      </c>
      <c r="AO74" s="10"/>
      <c r="AP74" s="154">
        <f t="shared" si="263"/>
        <v>0</v>
      </c>
      <c r="AQ74" s="154">
        <f t="shared" si="264"/>
        <v>0</v>
      </c>
      <c r="AR74" s="10"/>
      <c r="AS74" s="152">
        <f>SUMIF('Rekapitulasi Maret'!$BP$9:$BP$173,APS!$B74,'Rekapitulasi Maret'!$BQ$9:$BQ$173)</f>
        <v>0</v>
      </c>
      <c r="AT74" s="152">
        <f>SUMIF('Rekapitulasi Maret'!$BP$9:$BP$173,APS!$B74,'Rekapitulasi Maret'!$BR$9:$BR$173)</f>
        <v>0</v>
      </c>
      <c r="AU74" s="10"/>
      <c r="AV74" s="154">
        <f t="shared" si="156"/>
        <v>0</v>
      </c>
      <c r="AW74" s="154">
        <f t="shared" si="157"/>
        <v>0</v>
      </c>
      <c r="AX74" s="10"/>
      <c r="AY74" s="152">
        <f>SUMIF('Rekapitulasi Maret'!$CE$9:$CE$173,APS!$B74,'Rekapitulasi Maret'!$CI$9:$CI$173)</f>
        <v>0</v>
      </c>
      <c r="AZ74" s="10"/>
      <c r="BA74" s="152">
        <f>SUMIF('Rekapitulasi Maret'!$CE$9:$CE$173,APS!$B74,'Rekapitulasi Maret'!$CJ$9:$CJ$173)</f>
        <v>0</v>
      </c>
      <c r="BB74" s="154">
        <f t="shared" si="158"/>
        <v>0</v>
      </c>
      <c r="BC74" s="154">
        <f t="shared" si="159"/>
        <v>0</v>
      </c>
      <c r="BD74" s="76">
        <f t="shared" si="265"/>
        <v>0</v>
      </c>
      <c r="BE74" s="76">
        <f t="shared" si="266"/>
        <v>0</v>
      </c>
      <c r="BF74" s="76">
        <f t="shared" si="267"/>
        <v>0</v>
      </c>
      <c r="BG74" s="76">
        <f t="shared" si="268"/>
        <v>0</v>
      </c>
      <c r="BH74" s="76">
        <f t="shared" si="269"/>
        <v>0</v>
      </c>
      <c r="BI74" s="76">
        <f t="shared" si="270"/>
        <v>0</v>
      </c>
      <c r="BJ74" s="154">
        <f t="shared" si="271"/>
        <v>0</v>
      </c>
      <c r="BK74" s="10"/>
      <c r="BL74" s="10"/>
      <c r="BM74" s="152">
        <f>SUMIF('Rekapitulasi Maret'!$D$194:$D$375,APS!$B74,'Rekapitulasi Maret'!$E$194:$E$375)+SUMIF('Rekapitulasi Maret'!$D$194:$D$375,APS!$B74,'Rekapitulasi Maret'!$J$194:$J$375)</f>
        <v>0</v>
      </c>
      <c r="BN74" s="152">
        <f>SUMIF('Rekapitulasi Maret'!$D$194:$D$375,APS!$B74,'Rekapitulasi Maret'!$F$194:$F$375)</f>
        <v>0</v>
      </c>
      <c r="BO74" s="152">
        <f>SUMIF('Rekapitulasi Maret'!$D$194:$D$375,APS!$B74,'Rekapitulasi Maret'!$K$194:$K$375)</f>
        <v>0</v>
      </c>
      <c r="BP74" s="154">
        <f t="shared" si="167"/>
        <v>0</v>
      </c>
      <c r="BQ74" s="154">
        <f t="shared" si="168"/>
        <v>0</v>
      </c>
      <c r="BR74" s="10"/>
      <c r="BS74" s="152">
        <f>SUMIF('Rekapitulasi Maret'!$U$194:$U$375,APS!$B74,'Rekapitulasi Maret'!$V$194:$V$375)+SUMIF('Rekapitulasi Maret'!$U$194:$U$375,APS!$B74,'Rekapitulasi Maret'!$AA$194:$AA$375)</f>
        <v>0</v>
      </c>
      <c r="BT74" s="152">
        <f>SUMIF('Rekapitulasi Maret'!$U$194:$U$375,APS!$B74,'Rekapitulasi Maret'!$W$194:$W$375)</f>
        <v>0</v>
      </c>
      <c r="BU74" s="152">
        <f>SUMIF('Rekapitulasi Maret'!$U$194:$U$375,APS!$B74,'Rekapitulasi Maret'!$AB$194:$AB$375)</f>
        <v>0</v>
      </c>
      <c r="BV74" s="154">
        <f t="shared" si="169"/>
        <v>0</v>
      </c>
      <c r="BW74" s="154">
        <f t="shared" si="170"/>
        <v>0</v>
      </c>
      <c r="BX74" s="10"/>
      <c r="BY74" s="152">
        <f>SUMIF('Rekapitulasi Maret'!$AL$194:$AL$375,APS!$B74,'Rekapitulasi Maret'!$AM$194:$AM$375)+SUMIF('Rekapitulasi Maret'!$AL$194:$AL$375,APS!$B74,'Rekapitulasi Maret'!$AP$194:$AP$375)</f>
        <v>0</v>
      </c>
      <c r="BZ74" s="152">
        <f>SUMIF('Rekapitulasi Maret'!$AL$194:$AL$375,APS!$B74,'Rekapitulasi Maret'!$AN$194:$AN$375)</f>
        <v>0</v>
      </c>
      <c r="CA74" s="152">
        <f>SUMIF('Rekapitulasi Maret'!$AL$194:$AL$375,APS!$B74,'Rekapitulasi Maret'!$AQ$194:$AQ$375)</f>
        <v>0</v>
      </c>
      <c r="CB74" s="154">
        <f t="shared" si="261"/>
        <v>0</v>
      </c>
      <c r="CC74" s="154">
        <f t="shared" si="262"/>
        <v>0</v>
      </c>
      <c r="CD74" s="10"/>
      <c r="CE74" s="152">
        <f>SUMIF('Rekapitulasi Maret'!$BA$194:$BA$375,APS!$B74,'Rekapitulasi Maret'!$BB$194:$BB$375)+SUMIF('Rekapitulasi Maret'!$BA$194:$BA$375,APS!$B74,'Rekapitulasi Maret'!$BE$194:$BE$375)</f>
        <v>0</v>
      </c>
      <c r="CF74" s="152">
        <f>SUMIF('Rekapitulasi Maret'!$BA$194:$BA$375,APS!$B74,'Rekapitulasi Maret'!$BC$194:$BC$375)</f>
        <v>0</v>
      </c>
      <c r="CG74" s="10"/>
      <c r="CH74" s="154">
        <f t="shared" si="173"/>
        <v>0</v>
      </c>
      <c r="CI74" s="154">
        <f t="shared" si="174"/>
        <v>0</v>
      </c>
      <c r="CJ74" s="10"/>
      <c r="CK74" s="152">
        <f>SUMIF('Rekapitulasi Maret'!$BP$194:$BP$375,APS!$B74,'Rekapitulasi Maret'!$BQ$194:$BQ$375)+SUMIF('Rekapitulasi Maret'!$BP$194:$BP$375,APS!$B74,'Rekapitulasi Maret'!$BT$194:$BT$375)</f>
        <v>0</v>
      </c>
      <c r="CL74" s="152">
        <f>SUMIF('Rekapitulasi Maret'!$BP$194:$BP$375,APS!$B74,'Rekapitulasi Maret'!$BR$194:$BR$375)</f>
        <v>0</v>
      </c>
      <c r="CM74" s="152">
        <f>SUMIF('Rekapitulasi Maret'!$BP$194:$BP$375,APS!$B74,'Rekapitulasi Maret'!$BU$194:$BU$375)</f>
        <v>0</v>
      </c>
      <c r="CN74" s="154">
        <f t="shared" si="175"/>
        <v>0</v>
      </c>
      <c r="CO74" s="154">
        <f t="shared" si="176"/>
        <v>0</v>
      </c>
      <c r="CP74" s="76">
        <f t="shared" si="272"/>
        <v>0</v>
      </c>
      <c r="CQ74" s="76">
        <f t="shared" si="273"/>
        <v>0</v>
      </c>
      <c r="CR74" s="76">
        <f t="shared" si="274"/>
        <v>0</v>
      </c>
      <c r="CS74" s="76">
        <f t="shared" si="275"/>
        <v>0</v>
      </c>
      <c r="CT74" s="76">
        <f t="shared" si="276"/>
        <v>0</v>
      </c>
      <c r="CU74" s="76">
        <f t="shared" si="277"/>
        <v>0</v>
      </c>
      <c r="CV74" s="154">
        <f t="shared" si="278"/>
        <v>0</v>
      </c>
      <c r="CW74" s="10"/>
      <c r="CX74" s="10"/>
      <c r="CY74" s="152">
        <f>SUMIF('Rekapitulasi Maret'!$D$391:$D$568,APS!$B74,'Rekapitulasi Maret'!$E$391:$E$568)+SUMIF('Rekapitulasi Maret'!$D$391:$D$568,APS!$B74,'Rekapitulasi Maret'!$J$391:$J$568)</f>
        <v>0</v>
      </c>
      <c r="CZ74" s="152">
        <f>SUMIF('Rekapitulasi Maret'!$D$391:$D$568,APS!$B74,'Rekapitulasi Maret'!$F$391:$F$568)</f>
        <v>0</v>
      </c>
      <c r="DA74" s="152">
        <f>SUMIF('Rekapitulasi Maret'!$D$391:$D$568,APS!$B74,'Rekapitulasi Maret'!$K$391:$K$568)</f>
        <v>0</v>
      </c>
      <c r="DB74" s="154">
        <f t="shared" si="184"/>
        <v>0</v>
      </c>
      <c r="DC74" s="154">
        <f t="shared" si="185"/>
        <v>0</v>
      </c>
      <c r="DD74" s="10"/>
      <c r="DE74" s="152">
        <f>SUMIF('Rekapitulasi Maret'!$U$391:$U$568,APS!$B74,'Rekapitulasi Maret'!$V$391:$V$568)+SUMIF('Rekapitulasi Maret'!$U$391:$U$568,APS!$B74,'Rekapitulasi Maret'!$AA$391:$AA$568)</f>
        <v>0</v>
      </c>
      <c r="DF74" s="152">
        <f>SUMIF('Rekapitulasi Maret'!$U$391:$U$568,APS!$B74,'Rekapitulasi Maret'!$W$391:$W$568)</f>
        <v>0</v>
      </c>
      <c r="DG74" s="152">
        <f>SUMIF('Rekapitulasi Maret'!$U$391:$U$568,APS!$B74,'Rekapitulasi Maret'!$AB$391:$AB$568)</f>
        <v>0</v>
      </c>
      <c r="DH74" s="154">
        <f t="shared" si="285"/>
        <v>0</v>
      </c>
      <c r="DI74" s="154">
        <f t="shared" si="286"/>
        <v>0</v>
      </c>
      <c r="DJ74" s="10"/>
      <c r="DK74" s="152">
        <f>SUMIF('Rekapitulasi Maret'!$AL$391:$AL$568,APS!$B74,'Rekapitulasi Maret'!$AM$391:$AM$568)+SUMIF('Rekapitulasi Maret'!$AL$391:$AL$568,APS!$B74,'Rekapitulasi Maret'!$AP$391:$AP$568)</f>
        <v>0</v>
      </c>
      <c r="DL74" s="152">
        <f>SUMIF('Rekapitulasi Maret'!$AL$391:$AL$568,APS!$B74,'Rekapitulasi Maret'!$AN$391:$AN$568)</f>
        <v>0</v>
      </c>
      <c r="DM74" s="152">
        <f>SUMIF('Rekapitulasi Maret'!$AL$391:$AL$568,APS!$B74,'Rekapitulasi Maret'!$AQ$391:$AQ$568)</f>
        <v>0</v>
      </c>
      <c r="DN74" s="154">
        <f t="shared" si="188"/>
        <v>0</v>
      </c>
      <c r="DO74" s="154">
        <f t="shared" si="189"/>
        <v>0</v>
      </c>
      <c r="DP74" s="10"/>
      <c r="DQ74" s="152">
        <f>SUMIF('Rekapitulasi Maret'!$BA$391:$BA$568,APS!$B74,'Rekapitulasi Maret'!$BB$391:$BB$568)+SUMIF('Rekapitulasi Maret'!$BA$391:$BA$568,APS!$B74,'Rekapitulasi Maret'!$BE$391:$BE$568)</f>
        <v>0</v>
      </c>
      <c r="DR74" s="152">
        <f>SUMIF('Rekapitulasi Maret'!$BA$391:$BA$568,APS!$B74,'Rekapitulasi Maret'!$BC$391:$BC$568)</f>
        <v>0</v>
      </c>
      <c r="DS74" s="152">
        <f>SUMIF('Rekapitulasi Maret'!$BA$391:$BA$568,APS!$B74,'Rekapitulasi Maret'!$BF$391:$BF$568)</f>
        <v>0</v>
      </c>
      <c r="DT74" s="154">
        <f t="shared" si="295"/>
        <v>0</v>
      </c>
      <c r="DU74" s="154">
        <f t="shared" si="296"/>
        <v>0</v>
      </c>
      <c r="DV74" s="10"/>
      <c r="DW74" s="152">
        <f>SUMIF('Rekapitulasi Maret'!$BP$391:$BP$568,APS!$B74,'Rekapitulasi Maret'!$BQ$391:$BQ$568)+SUMIF('Rekapitulasi Maret'!$BP$391:$BP$568,APS!$B74,'Rekapitulasi Maret'!$BT$391:$BT$568)</f>
        <v>0</v>
      </c>
      <c r="DX74" s="152">
        <f>SUMIF('Rekapitulasi Maret'!$BP$391:$BP$568,APS!$B74,'Rekapitulasi Maret'!$BR$391:$BR$568)</f>
        <v>0</v>
      </c>
      <c r="DY74" s="152">
        <f>SUMIF('Rekapitulasi Maret'!$BP$391:$BP$568,APS!$B74,'Rekapitulasi Maret'!$BU$391:$BU$568)</f>
        <v>0</v>
      </c>
      <c r="DZ74" s="154">
        <f t="shared" si="326"/>
        <v>0</v>
      </c>
      <c r="EA74" s="154">
        <f t="shared" si="327"/>
        <v>0</v>
      </c>
      <c r="EB74" s="10"/>
      <c r="EC74" s="152">
        <f>SUMIF('Rekapitulasi Maret'!$CE$391:$CE$568,APS!$B74,'Rekapitulasi Maret'!$CF$391:$CF$568)+SUMIF('Rekapitulasi Maret'!$CE$391:$CE$568,APS!$B74,'Rekapitulasi Maret'!$CI$391:$CI$568)</f>
        <v>0</v>
      </c>
      <c r="ED74" s="152">
        <f>SUMIF('Rekapitulasi Maret'!$CE$391:$CE$568,APS!$B74,'Rekapitulasi Maret'!$CG$391:$CG$568)</f>
        <v>0</v>
      </c>
      <c r="EE74" s="152">
        <f>SUMIF('Rekapitulasi Maret'!$CE$391:$CE$568,APS!$B74,'Rekapitulasi Maret'!$CJ$391:$CJ$568)</f>
        <v>0</v>
      </c>
      <c r="EF74" s="154">
        <f t="shared" si="194"/>
        <v>0</v>
      </c>
      <c r="EG74" s="154">
        <f t="shared" si="195"/>
        <v>0</v>
      </c>
      <c r="EH74" s="76">
        <f t="shared" si="287"/>
        <v>0</v>
      </c>
      <c r="EI74" s="76">
        <f t="shared" si="288"/>
        <v>0</v>
      </c>
      <c r="EJ74" s="76">
        <f t="shared" si="289"/>
        <v>0</v>
      </c>
      <c r="EK74" s="76">
        <f t="shared" si="290"/>
        <v>0</v>
      </c>
      <c r="EL74" s="76">
        <f t="shared" si="291"/>
        <v>0</v>
      </c>
      <c r="EM74" s="76">
        <f t="shared" si="292"/>
        <v>0</v>
      </c>
      <c r="EN74" s="154">
        <f t="shared" si="293"/>
        <v>0</v>
      </c>
      <c r="EO74" s="10">
        <v>80</v>
      </c>
      <c r="EP74" s="10">
        <v>80</v>
      </c>
      <c r="EQ74" s="152">
        <f>SUMIF('Rekapitulasi Maret'!$D$587:$D$768,APS!$B74,'Rekapitulasi Maret'!$E$587:$E$768)+SUMIF('Rekapitulasi Maret'!$D$587:$D$768,APS!$B74,'Rekapitulasi Maret'!$G$587:$G$768)</f>
        <v>0</v>
      </c>
      <c r="ER74" s="152">
        <f>SUMIF('Rekapitulasi Maret'!$D$587:$D$768,APS!$B74,'Rekapitulasi Maret'!$F$587:$F$768)+SUMIF('Rekapitulasi Maret'!$D$587:$D$768,APS!$B74,'Rekapitulasi Maret'!$H$587:$H$768)</f>
        <v>0</v>
      </c>
      <c r="ES74" s="10"/>
      <c r="ET74" s="154">
        <f t="shared" si="203"/>
        <v>0</v>
      </c>
      <c r="EU74" s="154">
        <f t="shared" si="204"/>
        <v>0</v>
      </c>
      <c r="EV74" s="10"/>
      <c r="EW74" s="152">
        <f>SUMIF('Rekapitulasi Maret'!$U$587:$U$768,APS!$B74,'Rekapitulasi Maret'!$V$587:$V$768)+SUMIF('Rekapitulasi Maret'!$U$587:$U$768,APS!$B74,'Rekapitulasi Maret'!$X$587:$X$768)</f>
        <v>0</v>
      </c>
      <c r="EX74" s="152">
        <f>SUMIF('Rekapitulasi Maret'!$U$587:$U$768,APS!$B74,'Rekapitulasi Maret'!$W$587:$W$768)+SUMIF('Rekapitulasi Maret'!$U$587:$U$768,APS!$B74,'Rekapitulasi Maret'!$Y$587:$Y$768)</f>
        <v>0</v>
      </c>
      <c r="EY74" s="10"/>
      <c r="EZ74" s="154">
        <f t="shared" si="205"/>
        <v>0</v>
      </c>
      <c r="FA74" s="154">
        <f t="shared" si="206"/>
        <v>0</v>
      </c>
      <c r="FB74" s="10"/>
      <c r="FC74" s="152">
        <f>SUMIF('Rekapitulasi Maret'!$AL$587:$AL$768,APS!$B74,'Rekapitulasi Maret'!$AM$587:$AM$768)+SUMIF('Rekapitulasi Maret'!$AL$587:$AL$768,APS!$B74,'Rekapitulasi Maret'!$AP$587:$AP$768)</f>
        <v>0</v>
      </c>
      <c r="FD74" s="152">
        <f>SUMIF('Rekapitulasi Maret'!$AL$587:$AL$768,APS!$B74,'Rekapitulasi Maret'!$AN$587:$AN$768)</f>
        <v>0</v>
      </c>
      <c r="FE74" s="10"/>
      <c r="FF74" s="154">
        <f t="shared" si="207"/>
        <v>0</v>
      </c>
      <c r="FG74" s="154">
        <f t="shared" si="208"/>
        <v>0</v>
      </c>
      <c r="FH74" s="10"/>
      <c r="FI74" s="152">
        <f>SUMIF('Rekapitulasi Maret'!$BA$587:$BA$768,APS!$B74,'Rekapitulasi Maret'!$BB$587:$BB$768)+SUMIF('Rekapitulasi Maret'!$BA$587:$BA$768,APS!$B74,'Rekapitulasi Maret'!$BE$587:$BE$768)</f>
        <v>80</v>
      </c>
      <c r="FJ74" s="152">
        <f>SUMIF('Rekapitulasi Maret'!$BA$587:$BA$768,APS!$B74,'Rekapitulasi Maret'!$BC$587:$BC$768)+SUMIF('Rekapitulasi Maret'!$BA$587:$BA$768,APS!$B74,'Rekapitulasi Maret'!$BF$587:$BF$768)</f>
        <v>0</v>
      </c>
      <c r="FK74" s="10"/>
      <c r="FL74" s="154">
        <f t="shared" si="209"/>
        <v>0</v>
      </c>
      <c r="FM74" s="154">
        <f t="shared" si="210"/>
        <v>0</v>
      </c>
      <c r="FN74" s="10"/>
      <c r="FO74" s="152">
        <f>SUMIF('Rekapitulasi Maret'!$BP$587:$BP$768,APS!$B74,'Rekapitulasi Maret'!$BQ$587:$BQ$768)+SUMIF('Rekapitulasi Maret'!$BP$587:$BP$768,APS!$B74,'Rekapitulasi Maret'!$BT$587:$BT$768)</f>
        <v>0</v>
      </c>
      <c r="FP74" s="152">
        <f>SUMIF('Rekapitulasi Maret'!$BP$587:$BP$768,APS!$B74,'Rekapitulasi Maret'!$BR$587:$BR$768)</f>
        <v>80</v>
      </c>
      <c r="FQ74" s="10"/>
      <c r="FR74" s="154">
        <f t="shared" si="211"/>
        <v>0</v>
      </c>
      <c r="FS74" s="154">
        <f t="shared" si="212"/>
        <v>0</v>
      </c>
      <c r="FT74" s="10"/>
      <c r="FU74" s="152">
        <f>SUMIF('Rekapitulasi Maret'!$CE$587:$CE$768,APS!$B74,'Rekapitulasi Maret'!$CI$587:$CI$768)</f>
        <v>0</v>
      </c>
      <c r="FV74" s="10"/>
      <c r="FW74" s="152">
        <f>SUMIF('Rekapitulasi Maret'!$CE$587:$CE$768,APS!$B74,'Rekapitulasi Maret'!$CJ$587:$CJ$768)</f>
        <v>0</v>
      </c>
      <c r="FX74" s="154">
        <f t="shared" si="343"/>
        <v>0</v>
      </c>
      <c r="FY74" s="154">
        <f t="shared" si="344"/>
        <v>0</v>
      </c>
      <c r="FZ74" s="10"/>
      <c r="GA74" s="152">
        <f>SUMIF('Rekapitulasi Maret'!$D$785:$D$963,APS!$B74,'Rekapitulasi Maret'!$E$785:$E$963)+SUMIF('Rekapitulasi Maret'!$D$785:$D$963,APS!$B74,'Rekapitulasi Maret'!$J$785:$J$963)</f>
        <v>0</v>
      </c>
      <c r="GB74" s="152">
        <f>SUMIF('Rekapitulasi Maret'!$D$785:$D$963,APS!$B74,'Rekapitulasi Maret'!$F$785:$F$963)</f>
        <v>0</v>
      </c>
      <c r="GC74" s="152">
        <f>SUMIF('Rekapitulasi Maret'!$D$785:$D$963,APS!$B74,'Rekapitulasi Maret'!$K$785:$K$963)</f>
        <v>0</v>
      </c>
      <c r="GD74" s="154">
        <f t="shared" si="213"/>
        <v>0</v>
      </c>
      <c r="GE74" s="154">
        <f t="shared" si="214"/>
        <v>0</v>
      </c>
      <c r="GF74" s="10"/>
      <c r="GG74" s="152">
        <f>SUMIF('Rekapitulasi Maret'!$U$785:$U$963,APS!$B74,'Rekapitulasi Maret'!$V$785:$V$963)+SUMIF('Rekapitulasi Maret'!$U$785:$U$963,APS!$B74,'Rekapitulasi Maret'!$AA$785:$AA$963)</f>
        <v>0</v>
      </c>
      <c r="GH74" s="152">
        <f>SUMIF('Rekapitulasi Maret'!$U$785:$U$963,APS!$B74,'Rekapitulasi Maret'!$W$785:$W$963)</f>
        <v>0</v>
      </c>
      <c r="GI74" s="152">
        <f>SUMIF('Rekapitulasi Maret'!$U$785:$U$963,APS!$B74,'Rekapitulasi Maret'!$AB$785:$AB$963)</f>
        <v>0</v>
      </c>
      <c r="GJ74" s="154">
        <f t="shared" si="215"/>
        <v>0</v>
      </c>
      <c r="GK74" s="154">
        <f t="shared" si="216"/>
        <v>0</v>
      </c>
      <c r="GL74" s="10"/>
      <c r="GM74" s="152">
        <f>SUMIF('Rekapitulasi Maret'!$AL$785:$AL$963,APS!$B74,'Rekapitulasi Maret'!$AM$785:$AM$963)+SUMIF('Rekapitulasi Maret'!$AL$785:$AL$963,APS!$B74,'Rekapitulasi Maret'!$AP$785:$AP$963)</f>
        <v>0</v>
      </c>
      <c r="GN74" s="152">
        <f>SUMIF('Rekapitulasi Maret'!$AL$785:$AL$963,APS!$B74,'Rekapitulasi Maret'!$AN$785:$AN$963)</f>
        <v>0</v>
      </c>
      <c r="GO74" s="152">
        <f>SUMIF('Rekapitulasi Maret'!$AL$785:$AL$963,APS!$B74,'Rekapitulasi Maret'!$AQ$785:$AQ$963)</f>
        <v>0</v>
      </c>
      <c r="GP74" s="154">
        <f t="shared" si="217"/>
        <v>0</v>
      </c>
      <c r="GQ74" s="154">
        <f t="shared" si="218"/>
        <v>0</v>
      </c>
      <c r="GR74" s="76">
        <f t="shared" si="219"/>
        <v>80</v>
      </c>
      <c r="GS74" s="76">
        <f t="shared" si="220"/>
        <v>80</v>
      </c>
      <c r="GT74" s="76">
        <f t="shared" si="221"/>
        <v>80</v>
      </c>
      <c r="GU74" s="76">
        <f t="shared" si="222"/>
        <v>0</v>
      </c>
      <c r="GV74" s="157">
        <f t="shared" si="223"/>
        <v>80</v>
      </c>
      <c r="GW74" s="157">
        <f t="shared" si="224"/>
        <v>0</v>
      </c>
      <c r="GX74" s="158">
        <f t="shared" si="225"/>
        <v>100</v>
      </c>
      <c r="GY74" s="157">
        <f t="shared" si="254"/>
        <v>80</v>
      </c>
      <c r="GZ74" s="157">
        <f t="shared" si="255"/>
        <v>80</v>
      </c>
      <c r="HA74" s="157">
        <f t="shared" si="256"/>
        <v>80</v>
      </c>
      <c r="HB74" s="157">
        <f t="shared" si="257"/>
        <v>0</v>
      </c>
      <c r="HC74" s="157">
        <f t="shared" si="258"/>
        <v>80</v>
      </c>
      <c r="HD74" s="157">
        <f t="shared" si="259"/>
        <v>0</v>
      </c>
      <c r="HE74" s="158">
        <f t="shared" si="232"/>
        <v>100</v>
      </c>
      <c r="HF74" s="2"/>
      <c r="HG74" s="16" t="s">
        <v>981</v>
      </c>
      <c r="HH74" s="88"/>
    </row>
    <row r="75" spans="1:216" ht="15.75">
      <c r="A75" s="38" t="s">
        <v>530</v>
      </c>
      <c r="B75" s="38" t="s">
        <v>921</v>
      </c>
      <c r="C75" s="16" t="s">
        <v>69</v>
      </c>
      <c r="D75" s="16" t="s">
        <v>599</v>
      </c>
      <c r="E75" s="16" t="s">
        <v>613</v>
      </c>
      <c r="F75" s="38">
        <v>20</v>
      </c>
      <c r="G75" s="38"/>
      <c r="H75" s="38"/>
      <c r="I75" s="18">
        <v>0</v>
      </c>
      <c r="J75" s="38">
        <v>0</v>
      </c>
      <c r="K75" s="38"/>
      <c r="L75" s="38"/>
      <c r="M75" s="40">
        <v>20</v>
      </c>
      <c r="N75" s="20">
        <f t="shared" si="132"/>
        <v>20</v>
      </c>
      <c r="O75" s="20"/>
      <c r="P75" s="75">
        <f t="shared" si="260"/>
        <v>0</v>
      </c>
      <c r="Q75" s="74">
        <f t="shared" si="133"/>
        <v>20</v>
      </c>
      <c r="R75" s="22">
        <f t="shared" si="323"/>
        <v>20</v>
      </c>
      <c r="S75" s="10"/>
      <c r="T75" s="10"/>
      <c r="U75" s="152">
        <f>SUMIF('Rekapitulasi Maret'!$D$9:$D$173,APS!$B75,'Rekapitulasi Maret'!$E$9:$E$173)</f>
        <v>0</v>
      </c>
      <c r="V75" s="152">
        <f>SUMIF('Rekapitulasi Maret'!$D$9:$D$173,APS!$B75,'Rekapitulasi Maret'!$F$9:$F$173)</f>
        <v>0</v>
      </c>
      <c r="W75" s="10"/>
      <c r="X75" s="154">
        <f t="shared" si="279"/>
        <v>0</v>
      </c>
      <c r="Y75" s="154">
        <f t="shared" si="280"/>
        <v>0</v>
      </c>
      <c r="Z75" s="10"/>
      <c r="AA75" s="152">
        <f>SUMIF('Rekapitulasi Maret'!$U$9:$U$173,APS!$B75,'Rekapitulasi Maret'!$V$9:$V$173)</f>
        <v>0</v>
      </c>
      <c r="AB75" s="152">
        <f>SUMIF('Rekapitulasi Maret'!$U$9:$U$173,APS!$B75,'Rekapitulasi Maret'!$W$9:$W$173)</f>
        <v>0</v>
      </c>
      <c r="AC75" s="152"/>
      <c r="AD75" s="154">
        <f t="shared" si="150"/>
        <v>0</v>
      </c>
      <c r="AE75" s="154">
        <f t="shared" si="151"/>
        <v>0</v>
      </c>
      <c r="AF75" s="10"/>
      <c r="AG75" s="152">
        <f>SUMIF('Rekapitulasi Maret'!$AL$9:$AL$173,APS!$B75,'Rekapitulasi Maret'!$AM$9:$AM$173)</f>
        <v>0</v>
      </c>
      <c r="AH75" s="152">
        <f>SUMIF('Rekapitulasi Maret'!$AL$9:$AL$173,APS!$B75,'Rekapitulasi Maret'!$AN$9:$AN$173)</f>
        <v>0</v>
      </c>
      <c r="AI75" s="152">
        <f>SUMIF('Rekapitulasi Maret'!$AL$9:$AL$173,APS!$B75,'Rekapitulasi Maret'!$AQ$9:$AQ$173)</f>
        <v>0</v>
      </c>
      <c r="AJ75" s="154">
        <f t="shared" si="281"/>
        <v>0</v>
      </c>
      <c r="AK75" s="154">
        <f t="shared" si="282"/>
        <v>0</v>
      </c>
      <c r="AL75" s="10"/>
      <c r="AM75" s="152">
        <f>SUMIF('Rekapitulasi Maret'!$BA$9:$BA$173,APS!$B75,'Rekapitulasi Maret'!$BB$9:$BB$173)</f>
        <v>0</v>
      </c>
      <c r="AN75" s="152">
        <f>SUMIF('Rekapitulasi Maret'!$BA$9:$BA$173,APS!$B75,'Rekapitulasi Maret'!$BC$9:$BC$173)</f>
        <v>0</v>
      </c>
      <c r="AO75" s="10"/>
      <c r="AP75" s="154">
        <f t="shared" si="263"/>
        <v>0</v>
      </c>
      <c r="AQ75" s="154">
        <f t="shared" si="264"/>
        <v>0</v>
      </c>
      <c r="AR75" s="10"/>
      <c r="AS75" s="152">
        <f>SUMIF('Rekapitulasi Maret'!$BP$9:$BP$173,APS!$B75,'Rekapitulasi Maret'!$BQ$9:$BQ$173)</f>
        <v>0</v>
      </c>
      <c r="AT75" s="152">
        <f>SUMIF('Rekapitulasi Maret'!$BP$9:$BP$173,APS!$B75,'Rekapitulasi Maret'!$BR$9:$BR$173)</f>
        <v>0</v>
      </c>
      <c r="AU75" s="10"/>
      <c r="AV75" s="154">
        <f t="shared" si="156"/>
        <v>0</v>
      </c>
      <c r="AW75" s="154">
        <f t="shared" si="157"/>
        <v>0</v>
      </c>
      <c r="AX75" s="10"/>
      <c r="AY75" s="152">
        <f>SUMIF('Rekapitulasi Maret'!$CE$9:$CE$173,APS!$B75,'Rekapitulasi Maret'!$CI$9:$CI$173)</f>
        <v>0</v>
      </c>
      <c r="AZ75" s="10"/>
      <c r="BA75" s="152">
        <f>SUMIF('Rekapitulasi Maret'!$CE$9:$CE$173,APS!$B75,'Rekapitulasi Maret'!$CJ$9:$CJ$173)</f>
        <v>0</v>
      </c>
      <c r="BB75" s="154">
        <f t="shared" si="158"/>
        <v>0</v>
      </c>
      <c r="BC75" s="154">
        <f t="shared" si="159"/>
        <v>0</v>
      </c>
      <c r="BD75" s="76">
        <f t="shared" si="265"/>
        <v>0</v>
      </c>
      <c r="BE75" s="76">
        <f t="shared" si="266"/>
        <v>0</v>
      </c>
      <c r="BF75" s="76">
        <f t="shared" si="267"/>
        <v>0</v>
      </c>
      <c r="BG75" s="76">
        <f t="shared" si="268"/>
        <v>0</v>
      </c>
      <c r="BH75" s="76">
        <f t="shared" si="269"/>
        <v>0</v>
      </c>
      <c r="BI75" s="76">
        <f t="shared" si="270"/>
        <v>0</v>
      </c>
      <c r="BJ75" s="154">
        <f t="shared" si="271"/>
        <v>0</v>
      </c>
      <c r="BK75" s="10"/>
      <c r="BL75" s="10"/>
      <c r="BM75" s="152">
        <f>SUMIF('Rekapitulasi Maret'!$D$194:$D$375,APS!$B75,'Rekapitulasi Maret'!$E$194:$E$375)+SUMIF('Rekapitulasi Maret'!$D$194:$D$375,APS!$B75,'Rekapitulasi Maret'!$J$194:$J$375)</f>
        <v>0</v>
      </c>
      <c r="BN75" s="152">
        <f>SUMIF('Rekapitulasi Maret'!$D$194:$D$375,APS!$B75,'Rekapitulasi Maret'!$F$194:$F$375)</f>
        <v>0</v>
      </c>
      <c r="BO75" s="152">
        <f>SUMIF('Rekapitulasi Maret'!$D$194:$D$375,APS!$B75,'Rekapitulasi Maret'!$K$194:$K$375)</f>
        <v>0</v>
      </c>
      <c r="BP75" s="154">
        <f t="shared" si="167"/>
        <v>0</v>
      </c>
      <c r="BQ75" s="154">
        <f t="shared" si="168"/>
        <v>0</v>
      </c>
      <c r="BR75" s="10"/>
      <c r="BS75" s="152">
        <f>SUMIF('Rekapitulasi Maret'!$U$194:$U$375,APS!$B75,'Rekapitulasi Maret'!$V$194:$V$375)+SUMIF('Rekapitulasi Maret'!$U$194:$U$375,APS!$B75,'Rekapitulasi Maret'!$AA$194:$AA$375)</f>
        <v>0</v>
      </c>
      <c r="BT75" s="152">
        <f>SUMIF('Rekapitulasi Maret'!$U$194:$U$375,APS!$B75,'Rekapitulasi Maret'!$W$194:$W$375)</f>
        <v>0</v>
      </c>
      <c r="BU75" s="152">
        <f>SUMIF('Rekapitulasi Maret'!$U$194:$U$375,APS!$B75,'Rekapitulasi Maret'!$AB$194:$AB$375)</f>
        <v>0</v>
      </c>
      <c r="BV75" s="154">
        <f t="shared" si="169"/>
        <v>0</v>
      </c>
      <c r="BW75" s="154">
        <f t="shared" si="170"/>
        <v>0</v>
      </c>
      <c r="BX75" s="10"/>
      <c r="BY75" s="152">
        <f>SUMIF('Rekapitulasi Maret'!$AL$194:$AL$375,APS!$B75,'Rekapitulasi Maret'!$AM$194:$AM$375)+SUMIF('Rekapitulasi Maret'!$AL$194:$AL$375,APS!$B75,'Rekapitulasi Maret'!$AP$194:$AP$375)</f>
        <v>0</v>
      </c>
      <c r="BZ75" s="152">
        <f>SUMIF('Rekapitulasi Maret'!$AL$194:$AL$375,APS!$B75,'Rekapitulasi Maret'!$AN$194:$AN$375)</f>
        <v>0</v>
      </c>
      <c r="CA75" s="152">
        <f>SUMIF('Rekapitulasi Maret'!$AL$194:$AL$375,APS!$B75,'Rekapitulasi Maret'!$AQ$194:$AQ$375)</f>
        <v>0</v>
      </c>
      <c r="CB75" s="154">
        <f t="shared" si="261"/>
        <v>0</v>
      </c>
      <c r="CC75" s="154">
        <f t="shared" si="262"/>
        <v>0</v>
      </c>
      <c r="CD75" s="10"/>
      <c r="CE75" s="152">
        <f>SUMIF('Rekapitulasi Maret'!$BA$194:$BA$375,APS!$B75,'Rekapitulasi Maret'!$BB$194:$BB$375)+SUMIF('Rekapitulasi Maret'!$BA$194:$BA$375,APS!$B75,'Rekapitulasi Maret'!$BE$194:$BE$375)</f>
        <v>0</v>
      </c>
      <c r="CF75" s="152">
        <f>SUMIF('Rekapitulasi Maret'!$BA$194:$BA$375,APS!$B75,'Rekapitulasi Maret'!$BC$194:$BC$375)</f>
        <v>0</v>
      </c>
      <c r="CG75" s="10"/>
      <c r="CH75" s="154">
        <f t="shared" si="173"/>
        <v>0</v>
      </c>
      <c r="CI75" s="154">
        <f t="shared" si="174"/>
        <v>0</v>
      </c>
      <c r="CJ75" s="10"/>
      <c r="CK75" s="152">
        <f>SUMIF('Rekapitulasi Maret'!$BP$194:$BP$375,APS!$B75,'Rekapitulasi Maret'!$BQ$194:$BQ$375)+SUMIF('Rekapitulasi Maret'!$BP$194:$BP$375,APS!$B75,'Rekapitulasi Maret'!$BT$194:$BT$375)</f>
        <v>0</v>
      </c>
      <c r="CL75" s="152">
        <f>SUMIF('Rekapitulasi Maret'!$BP$194:$BP$375,APS!$B75,'Rekapitulasi Maret'!$BR$194:$BR$375)</f>
        <v>0</v>
      </c>
      <c r="CM75" s="152">
        <f>SUMIF('Rekapitulasi Maret'!$BP$194:$BP$375,APS!$B75,'Rekapitulasi Maret'!$BU$194:$BU$375)</f>
        <v>0</v>
      </c>
      <c r="CN75" s="154">
        <f t="shared" si="175"/>
        <v>0</v>
      </c>
      <c r="CO75" s="154">
        <f t="shared" si="176"/>
        <v>0</v>
      </c>
      <c r="CP75" s="76">
        <f t="shared" si="272"/>
        <v>0</v>
      </c>
      <c r="CQ75" s="76">
        <f t="shared" si="273"/>
        <v>0</v>
      </c>
      <c r="CR75" s="76">
        <f t="shared" si="274"/>
        <v>0</v>
      </c>
      <c r="CS75" s="76">
        <f t="shared" si="275"/>
        <v>0</v>
      </c>
      <c r="CT75" s="76">
        <f t="shared" si="276"/>
        <v>0</v>
      </c>
      <c r="CU75" s="76">
        <f t="shared" si="277"/>
        <v>0</v>
      </c>
      <c r="CV75" s="154">
        <f t="shared" si="278"/>
        <v>0</v>
      </c>
      <c r="CW75" s="10">
        <v>20</v>
      </c>
      <c r="CX75" s="10"/>
      <c r="CY75" s="152">
        <f>SUMIF('Rekapitulasi Maret'!$D$391:$D$568,APS!$B75,'Rekapitulasi Maret'!$E$391:$E$568)+SUMIF('Rekapitulasi Maret'!$D$391:$D$568,APS!$B75,'Rekapitulasi Maret'!$J$391:$J$568)</f>
        <v>0</v>
      </c>
      <c r="CZ75" s="152">
        <f>SUMIF('Rekapitulasi Maret'!$D$391:$D$568,APS!$B75,'Rekapitulasi Maret'!$F$391:$F$568)</f>
        <v>0</v>
      </c>
      <c r="DA75" s="152">
        <f>SUMIF('Rekapitulasi Maret'!$D$391:$D$568,APS!$B75,'Rekapitulasi Maret'!$K$391:$K$568)</f>
        <v>0</v>
      </c>
      <c r="DB75" s="154">
        <f t="shared" si="184"/>
        <v>0</v>
      </c>
      <c r="DC75" s="154">
        <f t="shared" si="185"/>
        <v>0</v>
      </c>
      <c r="DD75" s="10">
        <v>20</v>
      </c>
      <c r="DE75" s="152">
        <f>SUMIF('Rekapitulasi Maret'!$U$391:$U$568,APS!$B75,'Rekapitulasi Maret'!$V$391:$V$568)+SUMIF('Rekapitulasi Maret'!$U$391:$U$568,APS!$B75,'Rekapitulasi Maret'!$AA$391:$AA$568)</f>
        <v>0</v>
      </c>
      <c r="DF75" s="152">
        <f>SUMIF('Rekapitulasi Maret'!$U$391:$U$568,APS!$B75,'Rekapitulasi Maret'!$W$391:$W$568)</f>
        <v>0</v>
      </c>
      <c r="DG75" s="152">
        <f>SUMIF('Rekapitulasi Maret'!$U$391:$U$568,APS!$B75,'Rekapitulasi Maret'!$AB$391:$AB$568)</f>
        <v>0</v>
      </c>
      <c r="DH75" s="154">
        <f t="shared" si="285"/>
        <v>0</v>
      </c>
      <c r="DI75" s="154">
        <f t="shared" si="286"/>
        <v>0</v>
      </c>
      <c r="DJ75" s="10"/>
      <c r="DK75" s="152">
        <f>SUMIF('Rekapitulasi Maret'!$AL$391:$AL$568,APS!$B75,'Rekapitulasi Maret'!$AM$391:$AM$568)+SUMIF('Rekapitulasi Maret'!$AL$391:$AL$568,APS!$B75,'Rekapitulasi Maret'!$AP$391:$AP$568)</f>
        <v>0</v>
      </c>
      <c r="DL75" s="152">
        <f>SUMIF('Rekapitulasi Maret'!$AL$391:$AL$568,APS!$B75,'Rekapitulasi Maret'!$AN$391:$AN$568)</f>
        <v>0</v>
      </c>
      <c r="DM75" s="152">
        <f>SUMIF('Rekapitulasi Maret'!$AL$391:$AL$568,APS!$B75,'Rekapitulasi Maret'!$AQ$391:$AQ$568)</f>
        <v>0</v>
      </c>
      <c r="DN75" s="154">
        <f t="shared" si="188"/>
        <v>0</v>
      </c>
      <c r="DO75" s="154">
        <f t="shared" si="189"/>
        <v>0</v>
      </c>
      <c r="DP75" s="10"/>
      <c r="DQ75" s="152">
        <f>SUMIF('Rekapitulasi Maret'!$BA$391:$BA$568,APS!$B75,'Rekapitulasi Maret'!$BB$391:$BB$568)+SUMIF('Rekapitulasi Maret'!$BA$391:$BA$568,APS!$B75,'Rekapitulasi Maret'!$BE$391:$BE$568)</f>
        <v>0</v>
      </c>
      <c r="DR75" s="152">
        <f>SUMIF('Rekapitulasi Maret'!$BA$391:$BA$568,APS!$B75,'Rekapitulasi Maret'!$BC$391:$BC$568)</f>
        <v>0</v>
      </c>
      <c r="DS75" s="152">
        <f>SUMIF('Rekapitulasi Maret'!$BA$391:$BA$568,APS!$B75,'Rekapitulasi Maret'!$BF$391:$BF$568)</f>
        <v>0</v>
      </c>
      <c r="DT75" s="154">
        <f t="shared" si="295"/>
        <v>0</v>
      </c>
      <c r="DU75" s="154">
        <f t="shared" si="296"/>
        <v>0</v>
      </c>
      <c r="DV75" s="10"/>
      <c r="DW75" s="152">
        <f>SUMIF('Rekapitulasi Maret'!$BP$391:$BP$568,APS!$B75,'Rekapitulasi Maret'!$BQ$391:$BQ$568)+SUMIF('Rekapitulasi Maret'!$BP$391:$BP$568,APS!$B75,'Rekapitulasi Maret'!$BT$391:$BT$568)</f>
        <v>0</v>
      </c>
      <c r="DX75" s="152">
        <f>SUMIF('Rekapitulasi Maret'!$BP$391:$BP$568,APS!$B75,'Rekapitulasi Maret'!$BR$391:$BR$568)</f>
        <v>0</v>
      </c>
      <c r="DY75" s="152">
        <f>SUMIF('Rekapitulasi Maret'!$BP$391:$BP$568,APS!$B75,'Rekapitulasi Maret'!$BU$391:$BU$568)</f>
        <v>0</v>
      </c>
      <c r="DZ75" s="154">
        <f t="shared" si="326"/>
        <v>0</v>
      </c>
      <c r="EA75" s="154">
        <f t="shared" si="327"/>
        <v>0</v>
      </c>
      <c r="EB75" s="10"/>
      <c r="EC75" s="152">
        <f>SUMIF('Rekapitulasi Maret'!$CE$391:$CE$568,APS!$B75,'Rekapitulasi Maret'!$CF$391:$CF$568)+SUMIF('Rekapitulasi Maret'!$CE$391:$CE$568,APS!$B75,'Rekapitulasi Maret'!$CI$391:$CI$568)</f>
        <v>0</v>
      </c>
      <c r="ED75" s="152">
        <f>SUMIF('Rekapitulasi Maret'!$CE$391:$CE$568,APS!$B75,'Rekapitulasi Maret'!$CG$391:$CG$568)</f>
        <v>0</v>
      </c>
      <c r="EE75" s="152">
        <f>SUMIF('Rekapitulasi Maret'!$CE$391:$CE$568,APS!$B75,'Rekapitulasi Maret'!$CJ$391:$CJ$568)</f>
        <v>0</v>
      </c>
      <c r="EF75" s="154">
        <f t="shared" si="194"/>
        <v>0</v>
      </c>
      <c r="EG75" s="154">
        <f t="shared" si="195"/>
        <v>0</v>
      </c>
      <c r="EH75" s="76">
        <f t="shared" si="287"/>
        <v>20</v>
      </c>
      <c r="EI75" s="76">
        <f t="shared" si="288"/>
        <v>0</v>
      </c>
      <c r="EJ75" s="76">
        <f t="shared" si="289"/>
        <v>0</v>
      </c>
      <c r="EK75" s="76">
        <f t="shared" si="290"/>
        <v>0</v>
      </c>
      <c r="EL75" s="76">
        <f t="shared" si="291"/>
        <v>0</v>
      </c>
      <c r="EM75" s="76">
        <f t="shared" si="292"/>
        <v>-20</v>
      </c>
      <c r="EN75" s="154">
        <f t="shared" si="293"/>
        <v>0</v>
      </c>
      <c r="EO75" s="10"/>
      <c r="EP75" s="10"/>
      <c r="EQ75" s="152">
        <f>SUMIF('Rekapitulasi Maret'!$D$587:$D$768,APS!$B75,'Rekapitulasi Maret'!$E$587:$E$768)+SUMIF('Rekapitulasi Maret'!$D$587:$D$768,APS!$B75,'Rekapitulasi Maret'!$G$587:$G$768)</f>
        <v>0</v>
      </c>
      <c r="ER75" s="152">
        <f>SUMIF('Rekapitulasi Maret'!$D$587:$D$768,APS!$B75,'Rekapitulasi Maret'!$F$587:$F$768)+SUMIF('Rekapitulasi Maret'!$D$587:$D$768,APS!$B75,'Rekapitulasi Maret'!$H$587:$H$768)</f>
        <v>0</v>
      </c>
      <c r="ES75" s="10"/>
      <c r="ET75" s="154">
        <f t="shared" si="203"/>
        <v>0</v>
      </c>
      <c r="EU75" s="154">
        <f t="shared" si="204"/>
        <v>0</v>
      </c>
      <c r="EV75" s="10"/>
      <c r="EW75" s="152">
        <f>SUMIF('Rekapitulasi Maret'!$U$587:$U$768,APS!$B75,'Rekapitulasi Maret'!$V$587:$V$768)+SUMIF('Rekapitulasi Maret'!$U$587:$U$768,APS!$B75,'Rekapitulasi Maret'!$X$587:$X$768)</f>
        <v>0</v>
      </c>
      <c r="EX75" s="152">
        <f>SUMIF('Rekapitulasi Maret'!$U$587:$U$768,APS!$B75,'Rekapitulasi Maret'!$W$587:$W$768)+SUMIF('Rekapitulasi Maret'!$U$587:$U$768,APS!$B75,'Rekapitulasi Maret'!$Y$587:$Y$768)</f>
        <v>0</v>
      </c>
      <c r="EY75" s="10"/>
      <c r="EZ75" s="154">
        <f t="shared" si="205"/>
        <v>0</v>
      </c>
      <c r="FA75" s="154">
        <f t="shared" si="206"/>
        <v>0</v>
      </c>
      <c r="FB75" s="10"/>
      <c r="FC75" s="152">
        <f>SUMIF('Rekapitulasi Maret'!$AL$587:$AL$768,APS!$B75,'Rekapitulasi Maret'!$AM$587:$AM$768)+SUMIF('Rekapitulasi Maret'!$AL$587:$AL$768,APS!$B75,'Rekapitulasi Maret'!$AP$587:$AP$768)</f>
        <v>0</v>
      </c>
      <c r="FD75" s="152">
        <f>SUMIF('Rekapitulasi Maret'!$AL$587:$AL$768,APS!$B75,'Rekapitulasi Maret'!$AN$587:$AN$768)</f>
        <v>0</v>
      </c>
      <c r="FE75" s="10"/>
      <c r="FF75" s="154">
        <f t="shared" si="207"/>
        <v>0</v>
      </c>
      <c r="FG75" s="154">
        <f t="shared" si="208"/>
        <v>0</v>
      </c>
      <c r="FH75" s="10"/>
      <c r="FI75" s="152">
        <f>SUMIF('Rekapitulasi Maret'!$BA$587:$BA$768,APS!$B75,'Rekapitulasi Maret'!$BB$587:$BB$768)+SUMIF('Rekapitulasi Maret'!$BA$587:$BA$768,APS!$B75,'Rekapitulasi Maret'!$BE$587:$BE$768)</f>
        <v>0</v>
      </c>
      <c r="FJ75" s="152">
        <f>SUMIF('Rekapitulasi Maret'!$BA$587:$BA$768,APS!$B75,'Rekapitulasi Maret'!$BC$587:$BC$768)+SUMIF('Rekapitulasi Maret'!$BA$587:$BA$768,APS!$B75,'Rekapitulasi Maret'!$BF$587:$BF$768)</f>
        <v>0</v>
      </c>
      <c r="FK75" s="10"/>
      <c r="FL75" s="154">
        <f t="shared" si="209"/>
        <v>0</v>
      </c>
      <c r="FM75" s="154">
        <f t="shared" si="210"/>
        <v>0</v>
      </c>
      <c r="FN75" s="10"/>
      <c r="FO75" s="152">
        <f>SUMIF('Rekapitulasi Maret'!$BP$587:$BP$768,APS!$B75,'Rekapitulasi Maret'!$BQ$587:$BQ$768)+SUMIF('Rekapitulasi Maret'!$BP$587:$BP$768,APS!$B75,'Rekapitulasi Maret'!$BT$587:$BT$768)</f>
        <v>0</v>
      </c>
      <c r="FP75" s="152">
        <f>SUMIF('Rekapitulasi Maret'!$BP$587:$BP$768,APS!$B75,'Rekapitulasi Maret'!$BR$587:$BR$768)</f>
        <v>0</v>
      </c>
      <c r="FQ75" s="10"/>
      <c r="FR75" s="154">
        <f t="shared" si="211"/>
        <v>0</v>
      </c>
      <c r="FS75" s="154">
        <f t="shared" si="212"/>
        <v>0</v>
      </c>
      <c r="FT75" s="10"/>
      <c r="FU75" s="152">
        <f>SUMIF('Rekapitulasi Maret'!$CE$587:$CE$768,APS!$B75,'Rekapitulasi Maret'!$CI$587:$CI$768)</f>
        <v>0</v>
      </c>
      <c r="FV75" s="10"/>
      <c r="FW75" s="152">
        <f>SUMIF('Rekapitulasi Maret'!$CE$587:$CE$768,APS!$B75,'Rekapitulasi Maret'!$CJ$587:$CJ$768)</f>
        <v>0</v>
      </c>
      <c r="FX75" s="154">
        <f t="shared" si="343"/>
        <v>0</v>
      </c>
      <c r="FY75" s="154">
        <f t="shared" si="344"/>
        <v>0</v>
      </c>
      <c r="FZ75" s="10"/>
      <c r="GA75" s="152">
        <f>SUMIF('Rekapitulasi Maret'!$D$785:$D$963,APS!$B75,'Rekapitulasi Maret'!$E$785:$E$963)+SUMIF('Rekapitulasi Maret'!$D$785:$D$963,APS!$B75,'Rekapitulasi Maret'!$J$785:$J$963)</f>
        <v>0</v>
      </c>
      <c r="GB75" s="152">
        <f>SUMIF('Rekapitulasi Maret'!$D$785:$D$963,APS!$B75,'Rekapitulasi Maret'!$F$785:$F$963)</f>
        <v>0</v>
      </c>
      <c r="GC75" s="152">
        <f>SUMIF('Rekapitulasi Maret'!$D$785:$D$963,APS!$B75,'Rekapitulasi Maret'!$K$785:$K$963)</f>
        <v>0</v>
      </c>
      <c r="GD75" s="154">
        <f t="shared" si="213"/>
        <v>0</v>
      </c>
      <c r="GE75" s="154">
        <f t="shared" si="214"/>
        <v>0</v>
      </c>
      <c r="GF75" s="10"/>
      <c r="GG75" s="152">
        <f>SUMIF('Rekapitulasi Maret'!$U$785:$U$963,APS!$B75,'Rekapitulasi Maret'!$V$785:$V$963)+SUMIF('Rekapitulasi Maret'!$U$785:$U$963,APS!$B75,'Rekapitulasi Maret'!$AA$785:$AA$963)</f>
        <v>0</v>
      </c>
      <c r="GH75" s="152">
        <f>SUMIF('Rekapitulasi Maret'!$U$785:$U$963,APS!$B75,'Rekapitulasi Maret'!$W$785:$W$963)</f>
        <v>0</v>
      </c>
      <c r="GI75" s="152">
        <f>SUMIF('Rekapitulasi Maret'!$U$785:$U$963,APS!$B75,'Rekapitulasi Maret'!$AB$785:$AB$963)</f>
        <v>0</v>
      </c>
      <c r="GJ75" s="154">
        <f t="shared" si="215"/>
        <v>0</v>
      </c>
      <c r="GK75" s="154">
        <f t="shared" si="216"/>
        <v>0</v>
      </c>
      <c r="GL75" s="10"/>
      <c r="GM75" s="152">
        <f>SUMIF('Rekapitulasi Maret'!$AL$785:$AL$963,APS!$B75,'Rekapitulasi Maret'!$AM$785:$AM$963)+SUMIF('Rekapitulasi Maret'!$AL$785:$AL$963,APS!$B75,'Rekapitulasi Maret'!$AP$785:$AP$963)</f>
        <v>0</v>
      </c>
      <c r="GN75" s="152">
        <f>SUMIF('Rekapitulasi Maret'!$AL$785:$AL$963,APS!$B75,'Rekapitulasi Maret'!$AN$785:$AN$963)</f>
        <v>0</v>
      </c>
      <c r="GO75" s="152">
        <f>SUMIF('Rekapitulasi Maret'!$AL$785:$AL$963,APS!$B75,'Rekapitulasi Maret'!$AQ$785:$AQ$963)</f>
        <v>0</v>
      </c>
      <c r="GP75" s="154">
        <f t="shared" si="217"/>
        <v>0</v>
      </c>
      <c r="GQ75" s="154">
        <f t="shared" si="218"/>
        <v>0</v>
      </c>
      <c r="GR75" s="76">
        <f t="shared" si="219"/>
        <v>0</v>
      </c>
      <c r="GS75" s="76">
        <f t="shared" si="220"/>
        <v>0</v>
      </c>
      <c r="GT75" s="76">
        <f t="shared" si="221"/>
        <v>0</v>
      </c>
      <c r="GU75" s="76">
        <f t="shared" si="222"/>
        <v>0</v>
      </c>
      <c r="GV75" s="157">
        <f t="shared" si="223"/>
        <v>0</v>
      </c>
      <c r="GW75" s="157">
        <f t="shared" si="224"/>
        <v>0</v>
      </c>
      <c r="GX75" s="158">
        <f t="shared" si="225"/>
        <v>0</v>
      </c>
      <c r="GY75" s="157">
        <f t="shared" si="254"/>
        <v>20</v>
      </c>
      <c r="GZ75" s="157">
        <f t="shared" si="255"/>
        <v>0</v>
      </c>
      <c r="HA75" s="157">
        <f t="shared" si="256"/>
        <v>0</v>
      </c>
      <c r="HB75" s="157">
        <f t="shared" si="257"/>
        <v>0</v>
      </c>
      <c r="HC75" s="157">
        <f t="shared" si="258"/>
        <v>0</v>
      </c>
      <c r="HD75" s="157">
        <f t="shared" si="259"/>
        <v>-20</v>
      </c>
      <c r="HE75" s="158">
        <f t="shared" si="232"/>
        <v>0</v>
      </c>
      <c r="HF75" s="21" t="s">
        <v>78</v>
      </c>
      <c r="HG75" s="38" t="s">
        <v>982</v>
      </c>
      <c r="HH75" s="88"/>
    </row>
    <row r="76" spans="1:216" ht="15.75">
      <c r="A76" s="38" t="s">
        <v>530</v>
      </c>
      <c r="B76" s="38" t="s">
        <v>473</v>
      </c>
      <c r="C76" s="16" t="s">
        <v>69</v>
      </c>
      <c r="D76" s="16" t="s">
        <v>599</v>
      </c>
      <c r="E76" s="16" t="s">
        <v>613</v>
      </c>
      <c r="F76" s="38">
        <v>450</v>
      </c>
      <c r="G76" s="38"/>
      <c r="H76" s="38"/>
      <c r="I76" s="18">
        <v>0</v>
      </c>
      <c r="J76" s="38">
        <v>0</v>
      </c>
      <c r="K76" s="38"/>
      <c r="L76" s="38"/>
      <c r="M76" s="40">
        <v>450</v>
      </c>
      <c r="N76" s="20">
        <f t="shared" si="132"/>
        <v>450</v>
      </c>
      <c r="O76" s="20"/>
      <c r="P76" s="75">
        <f t="shared" si="260"/>
        <v>0</v>
      </c>
      <c r="Q76" s="74">
        <f t="shared" si="133"/>
        <v>450</v>
      </c>
      <c r="R76" s="22">
        <f t="shared" si="323"/>
        <v>450</v>
      </c>
      <c r="S76" s="40"/>
      <c r="T76" s="40"/>
      <c r="U76" s="152">
        <f>SUMIF('Rekapitulasi Maret'!$D$9:$D$173,APS!$B76,'Rekapitulasi Maret'!$E$9:$E$173)</f>
        <v>0</v>
      </c>
      <c r="V76" s="152">
        <f>SUMIF('Rekapitulasi Maret'!$D$9:$D$173,APS!$B76,'Rekapitulasi Maret'!$F$9:$F$173)</f>
        <v>0</v>
      </c>
      <c r="W76" s="40"/>
      <c r="X76" s="154">
        <f t="shared" si="279"/>
        <v>0</v>
      </c>
      <c r="Y76" s="154">
        <f t="shared" si="280"/>
        <v>0</v>
      </c>
      <c r="Z76" s="40"/>
      <c r="AA76" s="152">
        <f>SUMIF('Rekapitulasi Maret'!$U$9:$U$173,APS!$B76,'Rekapitulasi Maret'!$V$9:$V$173)</f>
        <v>0</v>
      </c>
      <c r="AB76" s="152">
        <f>SUMIF('Rekapitulasi Maret'!$U$9:$U$173,APS!$B76,'Rekapitulasi Maret'!$W$9:$W$173)</f>
        <v>0</v>
      </c>
      <c r="AC76" s="152"/>
      <c r="AD76" s="154">
        <f t="shared" si="150"/>
        <v>0</v>
      </c>
      <c r="AE76" s="154">
        <f t="shared" si="151"/>
        <v>0</v>
      </c>
      <c r="AF76" s="40"/>
      <c r="AG76" s="152">
        <f>SUMIF('Rekapitulasi Maret'!$AL$9:$AL$173,APS!$B76,'Rekapitulasi Maret'!$AM$9:$AM$173)</f>
        <v>0</v>
      </c>
      <c r="AH76" s="152">
        <f>SUMIF('Rekapitulasi Maret'!$AL$9:$AL$173,APS!$B76,'Rekapitulasi Maret'!$AN$9:$AN$173)</f>
        <v>0</v>
      </c>
      <c r="AI76" s="152">
        <f>SUMIF('Rekapitulasi Maret'!$AL$9:$AL$173,APS!$B76,'Rekapitulasi Maret'!$AQ$9:$AQ$173)</f>
        <v>0</v>
      </c>
      <c r="AJ76" s="154">
        <f t="shared" si="281"/>
        <v>0</v>
      </c>
      <c r="AK76" s="154">
        <f t="shared" si="282"/>
        <v>0</v>
      </c>
      <c r="AL76" s="40"/>
      <c r="AM76" s="152">
        <f>SUMIF('Rekapitulasi Maret'!$BA$9:$BA$173,APS!$B76,'Rekapitulasi Maret'!$BB$9:$BB$173)</f>
        <v>0</v>
      </c>
      <c r="AN76" s="152">
        <f>SUMIF('Rekapitulasi Maret'!$BA$9:$BA$173,APS!$B76,'Rekapitulasi Maret'!$BC$9:$BC$173)</f>
        <v>0</v>
      </c>
      <c r="AO76" s="10"/>
      <c r="AP76" s="154">
        <f t="shared" si="263"/>
        <v>0</v>
      </c>
      <c r="AQ76" s="154">
        <f t="shared" si="264"/>
        <v>0</v>
      </c>
      <c r="AR76" s="40"/>
      <c r="AS76" s="152">
        <f>SUMIF('Rekapitulasi Maret'!$BP$9:$BP$173,APS!$B76,'Rekapitulasi Maret'!$BQ$9:$BQ$173)</f>
        <v>0</v>
      </c>
      <c r="AT76" s="152">
        <f>SUMIF('Rekapitulasi Maret'!$BP$9:$BP$173,APS!$B76,'Rekapitulasi Maret'!$BR$9:$BR$173)</f>
        <v>0</v>
      </c>
      <c r="AU76" s="40"/>
      <c r="AV76" s="154">
        <f t="shared" si="156"/>
        <v>0</v>
      </c>
      <c r="AW76" s="154">
        <f t="shared" si="157"/>
        <v>0</v>
      </c>
      <c r="AX76" s="40"/>
      <c r="AY76" s="152">
        <f>SUMIF('Rekapitulasi Maret'!$CE$9:$CE$173,APS!$B76,'Rekapitulasi Maret'!$CI$9:$CI$173)</f>
        <v>0</v>
      </c>
      <c r="AZ76" s="10"/>
      <c r="BA76" s="152">
        <f>SUMIF('Rekapitulasi Maret'!$CE$9:$CE$173,APS!$B76,'Rekapitulasi Maret'!$CJ$9:$CJ$173)</f>
        <v>0</v>
      </c>
      <c r="BB76" s="154">
        <f t="shared" si="158"/>
        <v>0</v>
      </c>
      <c r="BC76" s="154">
        <f t="shared" si="159"/>
        <v>0</v>
      </c>
      <c r="BD76" s="76">
        <f t="shared" si="265"/>
        <v>0</v>
      </c>
      <c r="BE76" s="76">
        <f t="shared" si="266"/>
        <v>0</v>
      </c>
      <c r="BF76" s="76">
        <f t="shared" si="267"/>
        <v>0</v>
      </c>
      <c r="BG76" s="76">
        <f t="shared" si="268"/>
        <v>0</v>
      </c>
      <c r="BH76" s="76">
        <f t="shared" si="269"/>
        <v>0</v>
      </c>
      <c r="BI76" s="76">
        <f t="shared" si="270"/>
        <v>0</v>
      </c>
      <c r="BJ76" s="154">
        <f t="shared" si="271"/>
        <v>0</v>
      </c>
      <c r="BK76" s="40"/>
      <c r="BL76" s="40"/>
      <c r="BM76" s="152">
        <f>SUMIF('Rekapitulasi Maret'!$D$194:$D$375,APS!$B76,'Rekapitulasi Maret'!$E$194:$E$375)+SUMIF('Rekapitulasi Maret'!$D$194:$D$375,APS!$B76,'Rekapitulasi Maret'!$J$194:$J$375)</f>
        <v>0</v>
      </c>
      <c r="BN76" s="152">
        <f>SUMIF('Rekapitulasi Maret'!$D$194:$D$375,APS!$B76,'Rekapitulasi Maret'!$F$194:$F$375)</f>
        <v>0</v>
      </c>
      <c r="BO76" s="152">
        <f>SUMIF('Rekapitulasi Maret'!$D$194:$D$375,APS!$B76,'Rekapitulasi Maret'!$K$194:$K$375)</f>
        <v>0</v>
      </c>
      <c r="BP76" s="154">
        <f t="shared" si="167"/>
        <v>0</v>
      </c>
      <c r="BQ76" s="154">
        <f t="shared" si="168"/>
        <v>0</v>
      </c>
      <c r="BR76" s="40"/>
      <c r="BS76" s="152">
        <f>SUMIF('Rekapitulasi Maret'!$U$194:$U$375,APS!$B76,'Rekapitulasi Maret'!$V$194:$V$375)+SUMIF('Rekapitulasi Maret'!$U$194:$U$375,APS!$B76,'Rekapitulasi Maret'!$AA$194:$AA$375)</f>
        <v>0</v>
      </c>
      <c r="BT76" s="152">
        <f>SUMIF('Rekapitulasi Maret'!$U$194:$U$375,APS!$B76,'Rekapitulasi Maret'!$W$194:$W$375)</f>
        <v>0</v>
      </c>
      <c r="BU76" s="152">
        <f>SUMIF('Rekapitulasi Maret'!$U$194:$U$375,APS!$B76,'Rekapitulasi Maret'!$AB$194:$AB$375)</f>
        <v>0</v>
      </c>
      <c r="BV76" s="154">
        <f t="shared" si="169"/>
        <v>0</v>
      </c>
      <c r="BW76" s="154">
        <f t="shared" si="170"/>
        <v>0</v>
      </c>
      <c r="BX76" s="40"/>
      <c r="BY76" s="152">
        <f>SUMIF('Rekapitulasi Maret'!$AL$194:$AL$375,APS!$B76,'Rekapitulasi Maret'!$AM$194:$AM$375)+SUMIF('Rekapitulasi Maret'!$AL$194:$AL$375,APS!$B76,'Rekapitulasi Maret'!$AP$194:$AP$375)</f>
        <v>0</v>
      </c>
      <c r="BZ76" s="152">
        <f>SUMIF('Rekapitulasi Maret'!$AL$194:$AL$375,APS!$B76,'Rekapitulasi Maret'!$AN$194:$AN$375)</f>
        <v>0</v>
      </c>
      <c r="CA76" s="152">
        <f>SUMIF('Rekapitulasi Maret'!$AL$194:$AL$375,APS!$B76,'Rekapitulasi Maret'!$AQ$194:$AQ$375)</f>
        <v>0</v>
      </c>
      <c r="CB76" s="154">
        <f t="shared" si="261"/>
        <v>0</v>
      </c>
      <c r="CC76" s="154">
        <f t="shared" si="262"/>
        <v>0</v>
      </c>
      <c r="CD76" s="40"/>
      <c r="CE76" s="152">
        <f>SUMIF('Rekapitulasi Maret'!$BA$194:$BA$375,APS!$B76,'Rekapitulasi Maret'!$BB$194:$BB$375)+SUMIF('Rekapitulasi Maret'!$BA$194:$BA$375,APS!$B76,'Rekapitulasi Maret'!$BE$194:$BE$375)</f>
        <v>0</v>
      </c>
      <c r="CF76" s="152">
        <f>SUMIF('Rekapitulasi Maret'!$BA$194:$BA$375,APS!$B76,'Rekapitulasi Maret'!$BC$194:$BC$375)</f>
        <v>0</v>
      </c>
      <c r="CG76" s="40"/>
      <c r="CH76" s="154">
        <f t="shared" si="173"/>
        <v>0</v>
      </c>
      <c r="CI76" s="154">
        <f t="shared" si="174"/>
        <v>0</v>
      </c>
      <c r="CJ76" s="40"/>
      <c r="CK76" s="152">
        <f>SUMIF('Rekapitulasi Maret'!$BP$194:$BP$375,APS!$B76,'Rekapitulasi Maret'!$BQ$194:$BQ$375)+SUMIF('Rekapitulasi Maret'!$BP$194:$BP$375,APS!$B76,'Rekapitulasi Maret'!$BT$194:$BT$375)</f>
        <v>0</v>
      </c>
      <c r="CL76" s="152">
        <f>SUMIF('Rekapitulasi Maret'!$BP$194:$BP$375,APS!$B76,'Rekapitulasi Maret'!$BR$194:$BR$375)</f>
        <v>0</v>
      </c>
      <c r="CM76" s="152">
        <f>SUMIF('Rekapitulasi Maret'!$BP$194:$BP$375,APS!$B76,'Rekapitulasi Maret'!$BU$194:$BU$375)</f>
        <v>0</v>
      </c>
      <c r="CN76" s="154">
        <f t="shared" si="175"/>
        <v>0</v>
      </c>
      <c r="CO76" s="154">
        <f t="shared" si="176"/>
        <v>0</v>
      </c>
      <c r="CP76" s="76">
        <f t="shared" si="272"/>
        <v>0</v>
      </c>
      <c r="CQ76" s="76">
        <f t="shared" si="273"/>
        <v>0</v>
      </c>
      <c r="CR76" s="76">
        <f t="shared" si="274"/>
        <v>0</v>
      </c>
      <c r="CS76" s="76">
        <f t="shared" si="275"/>
        <v>0</v>
      </c>
      <c r="CT76" s="76">
        <f t="shared" si="276"/>
        <v>0</v>
      </c>
      <c r="CU76" s="76">
        <f t="shared" si="277"/>
        <v>0</v>
      </c>
      <c r="CV76" s="154">
        <f t="shared" si="278"/>
        <v>0</v>
      </c>
      <c r="CW76" s="40"/>
      <c r="CX76" s="40"/>
      <c r="CY76" s="152">
        <f>SUMIF('Rekapitulasi Maret'!$D$391:$D$568,APS!$B76,'Rekapitulasi Maret'!$E$391:$E$568)+SUMIF('Rekapitulasi Maret'!$D$391:$D$568,APS!$B76,'Rekapitulasi Maret'!$J$391:$J$568)</f>
        <v>0</v>
      </c>
      <c r="CZ76" s="152">
        <f>SUMIF('Rekapitulasi Maret'!$D$391:$D$568,APS!$B76,'Rekapitulasi Maret'!$F$391:$F$568)</f>
        <v>0</v>
      </c>
      <c r="DA76" s="152">
        <f>SUMIF('Rekapitulasi Maret'!$D$391:$D$568,APS!$B76,'Rekapitulasi Maret'!$K$391:$K$568)</f>
        <v>0</v>
      </c>
      <c r="DB76" s="154">
        <f t="shared" si="184"/>
        <v>0</v>
      </c>
      <c r="DC76" s="154">
        <f t="shared" si="185"/>
        <v>0</v>
      </c>
      <c r="DD76" s="40"/>
      <c r="DE76" s="152">
        <f>SUMIF('Rekapitulasi Maret'!$U$391:$U$568,APS!$B76,'Rekapitulasi Maret'!$V$391:$V$568)+SUMIF('Rekapitulasi Maret'!$U$391:$U$568,APS!$B76,'Rekapitulasi Maret'!$AA$391:$AA$568)</f>
        <v>0</v>
      </c>
      <c r="DF76" s="152">
        <f>SUMIF('Rekapitulasi Maret'!$U$391:$U$568,APS!$B76,'Rekapitulasi Maret'!$W$391:$W$568)</f>
        <v>0</v>
      </c>
      <c r="DG76" s="152">
        <f>SUMIF('Rekapitulasi Maret'!$U$391:$U$568,APS!$B76,'Rekapitulasi Maret'!$AB$391:$AB$568)</f>
        <v>0</v>
      </c>
      <c r="DH76" s="154">
        <f t="shared" si="285"/>
        <v>0</v>
      </c>
      <c r="DI76" s="154">
        <f t="shared" si="286"/>
        <v>0</v>
      </c>
      <c r="DJ76" s="40"/>
      <c r="DK76" s="152">
        <f>SUMIF('Rekapitulasi Maret'!$AL$391:$AL$568,APS!$B76,'Rekapitulasi Maret'!$AM$391:$AM$568)+SUMIF('Rekapitulasi Maret'!$AL$391:$AL$568,APS!$B76,'Rekapitulasi Maret'!$AP$391:$AP$568)</f>
        <v>0</v>
      </c>
      <c r="DL76" s="152">
        <f>SUMIF('Rekapitulasi Maret'!$AL$391:$AL$568,APS!$B76,'Rekapitulasi Maret'!$AN$391:$AN$568)</f>
        <v>0</v>
      </c>
      <c r="DM76" s="152">
        <f>SUMIF('Rekapitulasi Maret'!$AL$391:$AL$568,APS!$B76,'Rekapitulasi Maret'!$AQ$391:$AQ$568)</f>
        <v>0</v>
      </c>
      <c r="DN76" s="154">
        <f t="shared" si="188"/>
        <v>0</v>
      </c>
      <c r="DO76" s="154">
        <f t="shared" si="189"/>
        <v>0</v>
      </c>
      <c r="DP76" s="40"/>
      <c r="DQ76" s="152">
        <f>SUMIF('Rekapitulasi Maret'!$BA$391:$BA$568,APS!$B76,'Rekapitulasi Maret'!$BB$391:$BB$568)+SUMIF('Rekapitulasi Maret'!$BA$391:$BA$568,APS!$B76,'Rekapitulasi Maret'!$BE$391:$BE$568)</f>
        <v>0</v>
      </c>
      <c r="DR76" s="152">
        <f>SUMIF('Rekapitulasi Maret'!$BA$391:$BA$568,APS!$B76,'Rekapitulasi Maret'!$BC$391:$BC$568)</f>
        <v>0</v>
      </c>
      <c r="DS76" s="152">
        <f>SUMIF('Rekapitulasi Maret'!$BA$391:$BA$568,APS!$B76,'Rekapitulasi Maret'!$BF$391:$BF$568)</f>
        <v>0</v>
      </c>
      <c r="DT76" s="154">
        <f t="shared" si="295"/>
        <v>0</v>
      </c>
      <c r="DU76" s="154">
        <f t="shared" si="296"/>
        <v>0</v>
      </c>
      <c r="DV76" s="40"/>
      <c r="DW76" s="152">
        <f>SUMIF('Rekapitulasi Maret'!$BP$391:$BP$568,APS!$B76,'Rekapitulasi Maret'!$BQ$391:$BQ$568)+SUMIF('Rekapitulasi Maret'!$BP$391:$BP$568,APS!$B76,'Rekapitulasi Maret'!$BT$391:$BT$568)</f>
        <v>0</v>
      </c>
      <c r="DX76" s="152">
        <f>SUMIF('Rekapitulasi Maret'!$BP$391:$BP$568,APS!$B76,'Rekapitulasi Maret'!$BR$391:$BR$568)</f>
        <v>0</v>
      </c>
      <c r="DY76" s="152">
        <f>SUMIF('Rekapitulasi Maret'!$BP$391:$BP$568,APS!$B76,'Rekapitulasi Maret'!$BU$391:$BU$568)</f>
        <v>0</v>
      </c>
      <c r="DZ76" s="154">
        <f t="shared" si="326"/>
        <v>0</v>
      </c>
      <c r="EA76" s="154">
        <f t="shared" si="327"/>
        <v>0</v>
      </c>
      <c r="EB76" s="40"/>
      <c r="EC76" s="152">
        <f>SUMIF('Rekapitulasi Maret'!$CE$391:$CE$568,APS!$B76,'Rekapitulasi Maret'!$CF$391:$CF$568)+SUMIF('Rekapitulasi Maret'!$CE$391:$CE$568,APS!$B76,'Rekapitulasi Maret'!$CI$391:$CI$568)</f>
        <v>0</v>
      </c>
      <c r="ED76" s="152">
        <f>SUMIF('Rekapitulasi Maret'!$CE$391:$CE$568,APS!$B76,'Rekapitulasi Maret'!$CG$391:$CG$568)</f>
        <v>0</v>
      </c>
      <c r="EE76" s="152">
        <f>SUMIF('Rekapitulasi Maret'!$CE$391:$CE$568,APS!$B76,'Rekapitulasi Maret'!$CJ$391:$CJ$568)</f>
        <v>0</v>
      </c>
      <c r="EF76" s="154">
        <f t="shared" si="194"/>
        <v>0</v>
      </c>
      <c r="EG76" s="154">
        <f t="shared" si="195"/>
        <v>0</v>
      </c>
      <c r="EH76" s="76">
        <f t="shared" si="287"/>
        <v>0</v>
      </c>
      <c r="EI76" s="76">
        <f t="shared" si="288"/>
        <v>0</v>
      </c>
      <c r="EJ76" s="76">
        <f t="shared" si="289"/>
        <v>0</v>
      </c>
      <c r="EK76" s="76">
        <f t="shared" si="290"/>
        <v>0</v>
      </c>
      <c r="EL76" s="76">
        <f t="shared" si="291"/>
        <v>0</v>
      </c>
      <c r="EM76" s="76">
        <f t="shared" si="292"/>
        <v>0</v>
      </c>
      <c r="EN76" s="154">
        <f t="shared" si="293"/>
        <v>0</v>
      </c>
      <c r="EO76" s="40">
        <v>450</v>
      </c>
      <c r="EP76" s="10">
        <v>200</v>
      </c>
      <c r="EQ76" s="152">
        <f>SUMIF('Rekapitulasi Maret'!$D$587:$D$768,APS!$B76,'Rekapitulasi Maret'!$E$587:$E$768)+SUMIF('Rekapitulasi Maret'!$D$587:$D$768,APS!$B76,'Rekapitulasi Maret'!$G$587:$G$768)</f>
        <v>0</v>
      </c>
      <c r="ER76" s="152">
        <f>SUMIF('Rekapitulasi Maret'!$D$587:$D$768,APS!$B76,'Rekapitulasi Maret'!$F$587:$F$768)+SUMIF('Rekapitulasi Maret'!$D$587:$D$768,APS!$B76,'Rekapitulasi Maret'!$H$587:$H$768)</f>
        <v>0</v>
      </c>
      <c r="ES76" s="10"/>
      <c r="ET76" s="154">
        <f t="shared" si="203"/>
        <v>0</v>
      </c>
      <c r="EU76" s="154">
        <f t="shared" si="204"/>
        <v>0</v>
      </c>
      <c r="EV76" s="10">
        <v>100</v>
      </c>
      <c r="EW76" s="152">
        <f>SUMIF('Rekapitulasi Maret'!$U$587:$U$768,APS!$B76,'Rekapitulasi Maret'!$V$587:$V$768)+SUMIF('Rekapitulasi Maret'!$U$587:$U$768,APS!$B76,'Rekapitulasi Maret'!$X$587:$X$768)</f>
        <v>0</v>
      </c>
      <c r="EX76" s="152">
        <f>SUMIF('Rekapitulasi Maret'!$U$587:$U$768,APS!$B76,'Rekapitulasi Maret'!$W$587:$W$768)+SUMIF('Rekapitulasi Maret'!$U$587:$U$768,APS!$B76,'Rekapitulasi Maret'!$Y$587:$Y$768)</f>
        <v>0</v>
      </c>
      <c r="EY76" s="10"/>
      <c r="EZ76" s="154">
        <f t="shared" si="205"/>
        <v>0</v>
      </c>
      <c r="FA76" s="154">
        <f t="shared" si="206"/>
        <v>0</v>
      </c>
      <c r="FB76" s="10">
        <v>150</v>
      </c>
      <c r="FC76" s="152">
        <f>SUMIF('Rekapitulasi Maret'!$AL$587:$AL$768,APS!$B76,'Rekapitulasi Maret'!$AM$587:$AM$768)+SUMIF('Rekapitulasi Maret'!$AL$587:$AL$768,APS!$B76,'Rekapitulasi Maret'!$AP$587:$AP$768)</f>
        <v>200</v>
      </c>
      <c r="FD76" s="152">
        <f>SUMIF('Rekapitulasi Maret'!$AL$587:$AL$768,APS!$B76,'Rekapitulasi Maret'!$AN$587:$AN$768)</f>
        <v>140</v>
      </c>
      <c r="FE76" s="10"/>
      <c r="FF76" s="154">
        <f t="shared" si="207"/>
        <v>93.333333333333329</v>
      </c>
      <c r="FG76" s="154">
        <f t="shared" si="208"/>
        <v>70</v>
      </c>
      <c r="FH76" s="10"/>
      <c r="FI76" s="152">
        <f>SUMIF('Rekapitulasi Maret'!$BA$587:$BA$768,APS!$B76,'Rekapitulasi Maret'!$BB$587:$BB$768)+SUMIF('Rekapitulasi Maret'!$BA$587:$BA$768,APS!$B76,'Rekapitulasi Maret'!$BE$587:$BE$768)</f>
        <v>60</v>
      </c>
      <c r="FJ76" s="152">
        <f>SUMIF('Rekapitulasi Maret'!$BA$587:$BA$768,APS!$B76,'Rekapitulasi Maret'!$BC$587:$BC$768)+SUMIF('Rekapitulasi Maret'!$BA$587:$BA$768,APS!$B76,'Rekapitulasi Maret'!$BF$587:$BF$768)</f>
        <v>0</v>
      </c>
      <c r="FK76" s="10"/>
      <c r="FL76" s="154">
        <f t="shared" si="209"/>
        <v>0</v>
      </c>
      <c r="FM76" s="154">
        <f t="shared" si="210"/>
        <v>0</v>
      </c>
      <c r="FN76" s="10"/>
      <c r="FO76" s="152">
        <f>SUMIF('Rekapitulasi Maret'!$BP$587:$BP$768,APS!$B76,'Rekapitulasi Maret'!$BQ$587:$BQ$768)+SUMIF('Rekapitulasi Maret'!$BP$587:$BP$768,APS!$B76,'Rekapitulasi Maret'!$BT$587:$BT$768)</f>
        <v>120</v>
      </c>
      <c r="FP76" s="152">
        <f>SUMIF('Rekapitulasi Maret'!$BP$587:$BP$768,APS!$B76,'Rekapitulasi Maret'!$BR$587:$BR$768)</f>
        <v>128</v>
      </c>
      <c r="FQ76" s="10"/>
      <c r="FR76" s="154">
        <f t="shared" si="211"/>
        <v>0</v>
      </c>
      <c r="FS76" s="154">
        <f t="shared" si="212"/>
        <v>106.66666666666667</v>
      </c>
      <c r="FT76" s="10"/>
      <c r="FU76" s="152">
        <f>SUMIF('Rekapitulasi Maret'!$CE$587:$CE$768,APS!$B76,'Rekapitulasi Maret'!$CI$587:$CI$768)</f>
        <v>0</v>
      </c>
      <c r="FV76" s="10"/>
      <c r="FW76" s="152">
        <f>SUMIF('Rekapitulasi Maret'!$CE$587:$CE$768,APS!$B76,'Rekapitulasi Maret'!$CJ$587:$CJ$768)</f>
        <v>0</v>
      </c>
      <c r="FX76" s="154">
        <f t="shared" si="343"/>
        <v>0</v>
      </c>
      <c r="FY76" s="154">
        <f t="shared" si="344"/>
        <v>0</v>
      </c>
      <c r="FZ76" s="10"/>
      <c r="GA76" s="152">
        <f>SUMIF('Rekapitulasi Maret'!$D$785:$D$963,APS!$B76,'Rekapitulasi Maret'!$E$785:$E$963)+SUMIF('Rekapitulasi Maret'!$D$785:$D$963,APS!$B76,'Rekapitulasi Maret'!$J$785:$J$963)</f>
        <v>0</v>
      </c>
      <c r="GB76" s="152">
        <f>SUMIF('Rekapitulasi Maret'!$D$785:$D$963,APS!$B76,'Rekapitulasi Maret'!$F$785:$F$963)</f>
        <v>192</v>
      </c>
      <c r="GC76" s="152">
        <f>SUMIF('Rekapitulasi Maret'!$D$785:$D$963,APS!$B76,'Rekapitulasi Maret'!$K$785:$K$963)</f>
        <v>0</v>
      </c>
      <c r="GD76" s="154">
        <f t="shared" si="213"/>
        <v>0</v>
      </c>
      <c r="GE76" s="154">
        <f t="shared" si="214"/>
        <v>0</v>
      </c>
      <c r="GF76" s="10"/>
      <c r="GG76" s="152">
        <f>SUMIF('Rekapitulasi Maret'!$U$785:$U$963,APS!$B76,'Rekapitulasi Maret'!$V$785:$V$963)+SUMIF('Rekapitulasi Maret'!$U$785:$U$963,APS!$B76,'Rekapitulasi Maret'!$AA$785:$AA$963)</f>
        <v>0</v>
      </c>
      <c r="GH76" s="152">
        <f>SUMIF('Rekapitulasi Maret'!$U$785:$U$963,APS!$B76,'Rekapitulasi Maret'!$W$785:$W$963)</f>
        <v>0</v>
      </c>
      <c r="GI76" s="152">
        <f>SUMIF('Rekapitulasi Maret'!$U$785:$U$963,APS!$B76,'Rekapitulasi Maret'!$AB$785:$AB$963)</f>
        <v>0</v>
      </c>
      <c r="GJ76" s="154">
        <f t="shared" si="215"/>
        <v>0</v>
      </c>
      <c r="GK76" s="154">
        <f t="shared" si="216"/>
        <v>0</v>
      </c>
      <c r="GL76" s="10"/>
      <c r="GM76" s="152">
        <f>SUMIF('Rekapitulasi Maret'!$AL$785:$AL$963,APS!$B76,'Rekapitulasi Maret'!$AM$785:$AM$963)+SUMIF('Rekapitulasi Maret'!$AL$785:$AL$963,APS!$B76,'Rekapitulasi Maret'!$AP$785:$AP$963)</f>
        <v>10</v>
      </c>
      <c r="GN76" s="152">
        <f>SUMIF('Rekapitulasi Maret'!$AL$785:$AL$963,APS!$B76,'Rekapitulasi Maret'!$AN$785:$AN$963)</f>
        <v>0</v>
      </c>
      <c r="GO76" s="152">
        <f>SUMIF('Rekapitulasi Maret'!$AL$785:$AL$963,APS!$B76,'Rekapitulasi Maret'!$AQ$785:$AQ$963)</f>
        <v>0</v>
      </c>
      <c r="GP76" s="154">
        <f t="shared" si="217"/>
        <v>0</v>
      </c>
      <c r="GQ76" s="154">
        <f t="shared" si="218"/>
        <v>0</v>
      </c>
      <c r="GR76" s="76">
        <f t="shared" si="219"/>
        <v>450</v>
      </c>
      <c r="GS76" s="76">
        <f t="shared" si="220"/>
        <v>390</v>
      </c>
      <c r="GT76" s="76">
        <f t="shared" si="221"/>
        <v>460</v>
      </c>
      <c r="GU76" s="76">
        <f t="shared" si="222"/>
        <v>0</v>
      </c>
      <c r="GV76" s="157">
        <f t="shared" si="223"/>
        <v>460</v>
      </c>
      <c r="GW76" s="157">
        <f t="shared" si="224"/>
        <v>10</v>
      </c>
      <c r="GX76" s="158">
        <f t="shared" si="225"/>
        <v>102.22222222222221</v>
      </c>
      <c r="GY76" s="157">
        <f t="shared" si="254"/>
        <v>450</v>
      </c>
      <c r="GZ76" s="157">
        <f t="shared" si="255"/>
        <v>390</v>
      </c>
      <c r="HA76" s="157">
        <f t="shared" si="256"/>
        <v>460</v>
      </c>
      <c r="HB76" s="157">
        <f t="shared" si="257"/>
        <v>0</v>
      </c>
      <c r="HC76" s="157">
        <f t="shared" si="258"/>
        <v>460</v>
      </c>
      <c r="HD76" s="157">
        <f t="shared" si="259"/>
        <v>10</v>
      </c>
      <c r="HE76" s="158">
        <f t="shared" si="232"/>
        <v>102.22222222222221</v>
      </c>
      <c r="HF76" s="21"/>
      <c r="HG76" s="38" t="s">
        <v>983</v>
      </c>
      <c r="HH76" s="88"/>
    </row>
    <row r="77" spans="1:216" ht="15.75">
      <c r="A77" s="34" t="s">
        <v>531</v>
      </c>
      <c r="B77" s="77" t="s">
        <v>405</v>
      </c>
      <c r="C77" s="16" t="s">
        <v>69</v>
      </c>
      <c r="D77" s="16" t="s">
        <v>599</v>
      </c>
      <c r="E77" s="16" t="s">
        <v>598</v>
      </c>
      <c r="F77" s="31">
        <v>10</v>
      </c>
      <c r="G77" s="17"/>
      <c r="H77" s="17"/>
      <c r="I77" s="18">
        <v>0</v>
      </c>
      <c r="J77" s="17">
        <v>0</v>
      </c>
      <c r="K77" s="19">
        <f>(H77+F77+G77)-(I77+J77)</f>
        <v>10</v>
      </c>
      <c r="L77" s="19">
        <f t="shared" ref="L77:L81" si="352">IF(K77&gt;0,K77,0)</f>
        <v>10</v>
      </c>
      <c r="M77" s="23">
        <v>10</v>
      </c>
      <c r="N77" s="20">
        <f t="shared" ref="N77:N155" si="353">IF(M77+O77+(J77*-1)&lt;0,0,(M77+O77+(J77*-1)))</f>
        <v>70</v>
      </c>
      <c r="O77" s="20">
        <v>60</v>
      </c>
      <c r="P77" s="75">
        <f t="shared" si="260"/>
        <v>0</v>
      </c>
      <c r="Q77" s="74">
        <f t="shared" si="133"/>
        <v>70</v>
      </c>
      <c r="R77" s="22">
        <f t="shared" si="323"/>
        <v>70</v>
      </c>
      <c r="S77" s="10">
        <v>10</v>
      </c>
      <c r="T77" s="10"/>
      <c r="U77" s="152">
        <f>SUMIF('Rekapitulasi Maret'!$D$9:$D$173,APS!$B77,'Rekapitulasi Maret'!$E$9:$E$173)</f>
        <v>0</v>
      </c>
      <c r="V77" s="152">
        <f>SUMIF('Rekapitulasi Maret'!$D$9:$D$173,APS!$B77,'Rekapitulasi Maret'!$F$9:$F$173)</f>
        <v>0</v>
      </c>
      <c r="W77" s="10"/>
      <c r="X77" s="154">
        <f t="shared" si="279"/>
        <v>0</v>
      </c>
      <c r="Y77" s="154">
        <f t="shared" si="280"/>
        <v>0</v>
      </c>
      <c r="Z77" s="10"/>
      <c r="AA77" s="152">
        <f>SUMIF('Rekapitulasi Maret'!$U$9:$U$173,APS!$B77,'Rekapitulasi Maret'!$V$9:$V$173)</f>
        <v>0</v>
      </c>
      <c r="AB77" s="152">
        <f>SUMIF('Rekapitulasi Maret'!$U$9:$U$173,APS!$B77,'Rekapitulasi Maret'!$W$9:$W$173)</f>
        <v>0</v>
      </c>
      <c r="AC77" s="152"/>
      <c r="AD77" s="154">
        <f t="shared" si="150"/>
        <v>0</v>
      </c>
      <c r="AE77" s="154">
        <f t="shared" si="151"/>
        <v>0</v>
      </c>
      <c r="AF77" s="10">
        <v>10</v>
      </c>
      <c r="AG77" s="152">
        <f>SUMIF('Rekapitulasi Maret'!$AL$9:$AL$173,APS!$B77,'Rekapitulasi Maret'!$AM$9:$AM$173)</f>
        <v>10</v>
      </c>
      <c r="AH77" s="152">
        <f>SUMIF('Rekapitulasi Maret'!$AL$9:$AL$173,APS!$B77,'Rekapitulasi Maret'!$AN$9:$AN$173)</f>
        <v>10</v>
      </c>
      <c r="AI77" s="152">
        <f>SUMIF('Rekapitulasi Maret'!$AL$9:$AL$173,APS!$B77,'Rekapitulasi Maret'!$AQ$9:$AQ$173)</f>
        <v>0</v>
      </c>
      <c r="AJ77" s="154">
        <f t="shared" si="281"/>
        <v>100</v>
      </c>
      <c r="AK77" s="154">
        <f t="shared" si="282"/>
        <v>100</v>
      </c>
      <c r="AL77" s="10"/>
      <c r="AM77" s="152">
        <f>SUMIF('Rekapitulasi Maret'!$BA$9:$BA$173,APS!$B77,'Rekapitulasi Maret'!$BB$9:$BB$173)</f>
        <v>0</v>
      </c>
      <c r="AN77" s="152">
        <f>SUMIF('Rekapitulasi Maret'!$BA$9:$BA$173,APS!$B77,'Rekapitulasi Maret'!$BC$9:$BC$173)</f>
        <v>0</v>
      </c>
      <c r="AO77" s="10"/>
      <c r="AP77" s="154">
        <f t="shared" si="263"/>
        <v>0</v>
      </c>
      <c r="AQ77" s="154">
        <f t="shared" si="264"/>
        <v>0</v>
      </c>
      <c r="AR77" s="10"/>
      <c r="AS77" s="152">
        <f>SUMIF('Rekapitulasi Maret'!$BP$9:$BP$173,APS!$B77,'Rekapitulasi Maret'!$BQ$9:$BQ$173)</f>
        <v>0</v>
      </c>
      <c r="AT77" s="152">
        <f>SUMIF('Rekapitulasi Maret'!$BP$9:$BP$173,APS!$B77,'Rekapitulasi Maret'!$BR$9:$BR$173)</f>
        <v>0</v>
      </c>
      <c r="AU77" s="10"/>
      <c r="AV77" s="154">
        <f t="shared" si="156"/>
        <v>0</v>
      </c>
      <c r="AW77" s="154">
        <f t="shared" si="157"/>
        <v>0</v>
      </c>
      <c r="AX77" s="10"/>
      <c r="AY77" s="152">
        <f>SUMIF('Rekapitulasi Maret'!$CE$9:$CE$173,APS!$B77,'Rekapitulasi Maret'!$CI$9:$CI$173)</f>
        <v>0</v>
      </c>
      <c r="AZ77" s="10"/>
      <c r="BA77" s="152">
        <f>SUMIF('Rekapitulasi Maret'!$CE$9:$CE$173,APS!$B77,'Rekapitulasi Maret'!$CJ$9:$CJ$173)</f>
        <v>0</v>
      </c>
      <c r="BB77" s="154">
        <f t="shared" si="158"/>
        <v>0</v>
      </c>
      <c r="BC77" s="154">
        <f t="shared" si="159"/>
        <v>0</v>
      </c>
      <c r="BD77" s="76">
        <f t="shared" si="265"/>
        <v>10</v>
      </c>
      <c r="BE77" s="76">
        <f t="shared" si="266"/>
        <v>10</v>
      </c>
      <c r="BF77" s="76">
        <f t="shared" si="267"/>
        <v>10</v>
      </c>
      <c r="BG77" s="76">
        <f t="shared" si="268"/>
        <v>0</v>
      </c>
      <c r="BH77" s="76">
        <f t="shared" si="269"/>
        <v>10</v>
      </c>
      <c r="BI77" s="76">
        <f t="shared" si="270"/>
        <v>0</v>
      </c>
      <c r="BJ77" s="154">
        <f t="shared" si="271"/>
        <v>100</v>
      </c>
      <c r="BK77" s="10"/>
      <c r="BL77" s="10"/>
      <c r="BM77" s="152">
        <f>SUMIF('Rekapitulasi Maret'!$D$194:$D$375,APS!$B77,'Rekapitulasi Maret'!$E$194:$E$375)+SUMIF('Rekapitulasi Maret'!$D$194:$D$375,APS!$B77,'Rekapitulasi Maret'!$J$194:$J$375)</f>
        <v>0</v>
      </c>
      <c r="BN77" s="152">
        <f>SUMIF('Rekapitulasi Maret'!$D$194:$D$375,APS!$B77,'Rekapitulasi Maret'!$F$194:$F$375)</f>
        <v>0</v>
      </c>
      <c r="BO77" s="152">
        <f>SUMIF('Rekapitulasi Maret'!$D$194:$D$375,APS!$B77,'Rekapitulasi Maret'!$K$194:$K$375)</f>
        <v>0</v>
      </c>
      <c r="BP77" s="154">
        <f t="shared" si="167"/>
        <v>0</v>
      </c>
      <c r="BQ77" s="154">
        <f t="shared" si="168"/>
        <v>0</v>
      </c>
      <c r="BR77" s="10"/>
      <c r="BS77" s="152">
        <f>SUMIF('Rekapitulasi Maret'!$U$194:$U$375,APS!$B77,'Rekapitulasi Maret'!$V$194:$V$375)+SUMIF('Rekapitulasi Maret'!$U$194:$U$375,APS!$B77,'Rekapitulasi Maret'!$AA$194:$AA$375)</f>
        <v>0</v>
      </c>
      <c r="BT77" s="152">
        <f>SUMIF('Rekapitulasi Maret'!$U$194:$U$375,APS!$B77,'Rekapitulasi Maret'!$W$194:$W$375)</f>
        <v>0</v>
      </c>
      <c r="BU77" s="152">
        <f>SUMIF('Rekapitulasi Maret'!$U$194:$U$375,APS!$B77,'Rekapitulasi Maret'!$AB$194:$AB$375)</f>
        <v>0</v>
      </c>
      <c r="BV77" s="154">
        <f t="shared" si="169"/>
        <v>0</v>
      </c>
      <c r="BW77" s="154">
        <f t="shared" si="170"/>
        <v>0</v>
      </c>
      <c r="BX77" s="10"/>
      <c r="BY77" s="152">
        <f>SUMIF('Rekapitulasi Maret'!$AL$194:$AL$375,APS!$B77,'Rekapitulasi Maret'!$AM$194:$AM$375)+SUMIF('Rekapitulasi Maret'!$AL$194:$AL$375,APS!$B77,'Rekapitulasi Maret'!$AP$194:$AP$375)</f>
        <v>0</v>
      </c>
      <c r="BZ77" s="152">
        <f>SUMIF('Rekapitulasi Maret'!$AL$194:$AL$375,APS!$B77,'Rekapitulasi Maret'!$AN$194:$AN$375)</f>
        <v>0</v>
      </c>
      <c r="CA77" s="152">
        <f>SUMIF('Rekapitulasi Maret'!$AL$194:$AL$375,APS!$B77,'Rekapitulasi Maret'!$AQ$194:$AQ$375)</f>
        <v>0</v>
      </c>
      <c r="CB77" s="154">
        <f t="shared" si="261"/>
        <v>0</v>
      </c>
      <c r="CC77" s="154">
        <f t="shared" si="262"/>
        <v>0</v>
      </c>
      <c r="CD77" s="10"/>
      <c r="CE77" s="152">
        <f>SUMIF('Rekapitulasi Maret'!$BA$194:$BA$375,APS!$B77,'Rekapitulasi Maret'!$BB$194:$BB$375)+SUMIF('Rekapitulasi Maret'!$BA$194:$BA$375,APS!$B77,'Rekapitulasi Maret'!$BE$194:$BE$375)</f>
        <v>0</v>
      </c>
      <c r="CF77" s="152">
        <f>SUMIF('Rekapitulasi Maret'!$BA$194:$BA$375,APS!$B77,'Rekapitulasi Maret'!$BC$194:$BC$375)</f>
        <v>0</v>
      </c>
      <c r="CG77" s="10"/>
      <c r="CH77" s="154">
        <f t="shared" si="173"/>
        <v>0</v>
      </c>
      <c r="CI77" s="154">
        <f t="shared" si="174"/>
        <v>0</v>
      </c>
      <c r="CJ77" s="10"/>
      <c r="CK77" s="152">
        <f>SUMIF('Rekapitulasi Maret'!$BP$194:$BP$375,APS!$B77,'Rekapitulasi Maret'!$BQ$194:$BQ$375)+SUMIF('Rekapitulasi Maret'!$BP$194:$BP$375,APS!$B77,'Rekapitulasi Maret'!$BT$194:$BT$375)</f>
        <v>0</v>
      </c>
      <c r="CL77" s="152">
        <f>SUMIF('Rekapitulasi Maret'!$BP$194:$BP$375,APS!$B77,'Rekapitulasi Maret'!$BR$194:$BR$375)</f>
        <v>0</v>
      </c>
      <c r="CM77" s="152">
        <f>SUMIF('Rekapitulasi Maret'!$BP$194:$BP$375,APS!$B77,'Rekapitulasi Maret'!$BU$194:$BU$375)</f>
        <v>0</v>
      </c>
      <c r="CN77" s="154">
        <f t="shared" si="175"/>
        <v>0</v>
      </c>
      <c r="CO77" s="154">
        <f t="shared" si="176"/>
        <v>0</v>
      </c>
      <c r="CP77" s="76">
        <f t="shared" si="272"/>
        <v>0</v>
      </c>
      <c r="CQ77" s="76">
        <f t="shared" si="273"/>
        <v>0</v>
      </c>
      <c r="CR77" s="76">
        <f t="shared" si="274"/>
        <v>0</v>
      </c>
      <c r="CS77" s="76">
        <f t="shared" si="275"/>
        <v>0</v>
      </c>
      <c r="CT77" s="76">
        <f t="shared" si="276"/>
        <v>0</v>
      </c>
      <c r="CU77" s="76">
        <f t="shared" si="277"/>
        <v>0</v>
      </c>
      <c r="CV77" s="154">
        <f t="shared" si="278"/>
        <v>0</v>
      </c>
      <c r="CW77" s="10"/>
      <c r="CX77" s="10"/>
      <c r="CY77" s="152">
        <f>SUMIF('Rekapitulasi Maret'!$D$391:$D$568,APS!$B77,'Rekapitulasi Maret'!$E$391:$E$568)+SUMIF('Rekapitulasi Maret'!$D$391:$D$568,APS!$B77,'Rekapitulasi Maret'!$J$391:$J$568)</f>
        <v>0</v>
      </c>
      <c r="CZ77" s="152">
        <f>SUMIF('Rekapitulasi Maret'!$D$391:$D$568,APS!$B77,'Rekapitulasi Maret'!$F$391:$F$568)</f>
        <v>0</v>
      </c>
      <c r="DA77" s="152">
        <f>SUMIF('Rekapitulasi Maret'!$D$391:$D$568,APS!$B77,'Rekapitulasi Maret'!$K$391:$K$568)</f>
        <v>0</v>
      </c>
      <c r="DB77" s="154">
        <f t="shared" si="184"/>
        <v>0</v>
      </c>
      <c r="DC77" s="154">
        <f t="shared" si="185"/>
        <v>0</v>
      </c>
      <c r="DD77" s="10"/>
      <c r="DE77" s="152">
        <f>SUMIF('Rekapitulasi Maret'!$U$391:$U$568,APS!$B77,'Rekapitulasi Maret'!$V$391:$V$568)+SUMIF('Rekapitulasi Maret'!$U$391:$U$568,APS!$B77,'Rekapitulasi Maret'!$AA$391:$AA$568)</f>
        <v>0</v>
      </c>
      <c r="DF77" s="152">
        <f>SUMIF('Rekapitulasi Maret'!$U$391:$U$568,APS!$B77,'Rekapitulasi Maret'!$W$391:$W$568)</f>
        <v>0</v>
      </c>
      <c r="DG77" s="152">
        <f>SUMIF('Rekapitulasi Maret'!$U$391:$U$568,APS!$B77,'Rekapitulasi Maret'!$AB$391:$AB$568)</f>
        <v>0</v>
      </c>
      <c r="DH77" s="154">
        <f t="shared" si="285"/>
        <v>0</v>
      </c>
      <c r="DI77" s="154">
        <f t="shared" si="286"/>
        <v>0</v>
      </c>
      <c r="DJ77" s="10"/>
      <c r="DK77" s="152">
        <f>SUMIF('Rekapitulasi Maret'!$AL$391:$AL$568,APS!$B77,'Rekapitulasi Maret'!$AM$391:$AM$568)+SUMIF('Rekapitulasi Maret'!$AL$391:$AL$568,APS!$B77,'Rekapitulasi Maret'!$AP$391:$AP$568)</f>
        <v>0</v>
      </c>
      <c r="DL77" s="152">
        <f>SUMIF('Rekapitulasi Maret'!$AL$391:$AL$568,APS!$B77,'Rekapitulasi Maret'!$AN$391:$AN$568)</f>
        <v>0</v>
      </c>
      <c r="DM77" s="152">
        <f>SUMIF('Rekapitulasi Maret'!$AL$391:$AL$568,APS!$B77,'Rekapitulasi Maret'!$AQ$391:$AQ$568)</f>
        <v>0</v>
      </c>
      <c r="DN77" s="154">
        <f t="shared" si="188"/>
        <v>0</v>
      </c>
      <c r="DO77" s="154">
        <f t="shared" si="189"/>
        <v>0</v>
      </c>
      <c r="DP77" s="10"/>
      <c r="DQ77" s="152">
        <f>SUMIF('Rekapitulasi Maret'!$BA$391:$BA$568,APS!$B77,'Rekapitulasi Maret'!$BB$391:$BB$568)+SUMIF('Rekapitulasi Maret'!$BA$391:$BA$568,APS!$B77,'Rekapitulasi Maret'!$BE$391:$BE$568)</f>
        <v>0</v>
      </c>
      <c r="DR77" s="152">
        <f>SUMIF('Rekapitulasi Maret'!$BA$391:$BA$568,APS!$B77,'Rekapitulasi Maret'!$BC$391:$BC$568)</f>
        <v>0</v>
      </c>
      <c r="DS77" s="152">
        <f>SUMIF('Rekapitulasi Maret'!$BA$391:$BA$568,APS!$B77,'Rekapitulasi Maret'!$BF$391:$BF$568)</f>
        <v>0</v>
      </c>
      <c r="DT77" s="154">
        <f t="shared" si="295"/>
        <v>0</v>
      </c>
      <c r="DU77" s="154">
        <f t="shared" si="296"/>
        <v>0</v>
      </c>
      <c r="DV77" s="10"/>
      <c r="DW77" s="152">
        <f>SUMIF('Rekapitulasi Maret'!$BP$391:$BP$568,APS!$B77,'Rekapitulasi Maret'!$BQ$391:$BQ$568)+SUMIF('Rekapitulasi Maret'!$BP$391:$BP$568,APS!$B77,'Rekapitulasi Maret'!$BT$391:$BT$568)</f>
        <v>0</v>
      </c>
      <c r="DX77" s="152">
        <f>SUMIF('Rekapitulasi Maret'!$BP$391:$BP$568,APS!$B77,'Rekapitulasi Maret'!$BR$391:$BR$568)</f>
        <v>0</v>
      </c>
      <c r="DY77" s="152">
        <f>SUMIF('Rekapitulasi Maret'!$BP$391:$BP$568,APS!$B77,'Rekapitulasi Maret'!$BU$391:$BU$568)</f>
        <v>0</v>
      </c>
      <c r="DZ77" s="154">
        <f t="shared" si="326"/>
        <v>0</v>
      </c>
      <c r="EA77" s="154">
        <f t="shared" si="327"/>
        <v>0</v>
      </c>
      <c r="EB77" s="10"/>
      <c r="EC77" s="152">
        <f>SUMIF('Rekapitulasi Maret'!$CE$391:$CE$568,APS!$B77,'Rekapitulasi Maret'!$CF$391:$CF$568)+SUMIF('Rekapitulasi Maret'!$CE$391:$CE$568,APS!$B77,'Rekapitulasi Maret'!$CI$391:$CI$568)</f>
        <v>0</v>
      </c>
      <c r="ED77" s="152">
        <f>SUMIF('Rekapitulasi Maret'!$CE$391:$CE$568,APS!$B77,'Rekapitulasi Maret'!$CG$391:$CG$568)</f>
        <v>0</v>
      </c>
      <c r="EE77" s="152">
        <f>SUMIF('Rekapitulasi Maret'!$CE$391:$CE$568,APS!$B77,'Rekapitulasi Maret'!$CJ$391:$CJ$568)</f>
        <v>0</v>
      </c>
      <c r="EF77" s="154">
        <f t="shared" si="194"/>
        <v>0</v>
      </c>
      <c r="EG77" s="154">
        <f t="shared" si="195"/>
        <v>0</v>
      </c>
      <c r="EH77" s="76">
        <f t="shared" si="287"/>
        <v>0</v>
      </c>
      <c r="EI77" s="76">
        <f t="shared" si="288"/>
        <v>0</v>
      </c>
      <c r="EJ77" s="76">
        <f t="shared" si="289"/>
        <v>0</v>
      </c>
      <c r="EK77" s="76">
        <f t="shared" si="290"/>
        <v>0</v>
      </c>
      <c r="EL77" s="76">
        <f t="shared" si="291"/>
        <v>0</v>
      </c>
      <c r="EM77" s="76">
        <f t="shared" si="292"/>
        <v>0</v>
      </c>
      <c r="EN77" s="154">
        <f t="shared" si="293"/>
        <v>0</v>
      </c>
      <c r="EO77" s="10">
        <v>60</v>
      </c>
      <c r="EP77" s="10"/>
      <c r="EQ77" s="152">
        <f>SUMIF('Rekapitulasi Maret'!$D$587:$D$768,APS!$B77,'Rekapitulasi Maret'!$E$587:$E$768)+SUMIF('Rekapitulasi Maret'!$D$587:$D$768,APS!$B77,'Rekapitulasi Maret'!$G$587:$G$768)</f>
        <v>60</v>
      </c>
      <c r="ER77" s="152">
        <f>SUMIF('Rekapitulasi Maret'!$D$587:$D$768,APS!$B77,'Rekapitulasi Maret'!$F$587:$F$768)+SUMIF('Rekapitulasi Maret'!$D$587:$D$768,APS!$B77,'Rekapitulasi Maret'!$H$587:$H$768)</f>
        <v>56</v>
      </c>
      <c r="ES77" s="10"/>
      <c r="ET77" s="154">
        <f t="shared" si="203"/>
        <v>0</v>
      </c>
      <c r="EU77" s="154">
        <f t="shared" si="204"/>
        <v>93.333333333333329</v>
      </c>
      <c r="EV77" s="10"/>
      <c r="EW77" s="152">
        <f>SUMIF('Rekapitulasi Maret'!$U$587:$U$768,APS!$B77,'Rekapitulasi Maret'!$V$587:$V$768)+SUMIF('Rekapitulasi Maret'!$U$587:$U$768,APS!$B77,'Rekapitulasi Maret'!$X$587:$X$768)</f>
        <v>0</v>
      </c>
      <c r="EX77" s="152">
        <f>SUMIF('Rekapitulasi Maret'!$U$587:$U$768,APS!$B77,'Rekapitulasi Maret'!$W$587:$W$768)+SUMIF('Rekapitulasi Maret'!$U$587:$U$768,APS!$B77,'Rekapitulasi Maret'!$Y$587:$Y$768)</f>
        <v>4</v>
      </c>
      <c r="EY77" s="10"/>
      <c r="EZ77" s="154">
        <f t="shared" si="205"/>
        <v>0</v>
      </c>
      <c r="FA77" s="154">
        <f t="shared" si="206"/>
        <v>0</v>
      </c>
      <c r="FB77" s="10">
        <v>60</v>
      </c>
      <c r="FC77" s="152">
        <f>SUMIF('Rekapitulasi Maret'!$AL$587:$AL$768,APS!$B77,'Rekapitulasi Maret'!$AM$587:$AM$768)+SUMIF('Rekapitulasi Maret'!$AL$587:$AL$768,APS!$B77,'Rekapitulasi Maret'!$AP$587:$AP$768)</f>
        <v>0</v>
      </c>
      <c r="FD77" s="152">
        <f>SUMIF('Rekapitulasi Maret'!$AL$587:$AL$768,APS!$B77,'Rekapitulasi Maret'!$AN$587:$AN$768)</f>
        <v>0</v>
      </c>
      <c r="FE77" s="10"/>
      <c r="FF77" s="154">
        <f t="shared" si="207"/>
        <v>0</v>
      </c>
      <c r="FG77" s="154">
        <f t="shared" si="208"/>
        <v>0</v>
      </c>
      <c r="FH77" s="10"/>
      <c r="FI77" s="152">
        <f>SUMIF('Rekapitulasi Maret'!$BA$587:$BA$768,APS!$B77,'Rekapitulasi Maret'!$BB$587:$BB$768)+SUMIF('Rekapitulasi Maret'!$BA$587:$BA$768,APS!$B77,'Rekapitulasi Maret'!$BE$587:$BE$768)</f>
        <v>0</v>
      </c>
      <c r="FJ77" s="152">
        <f>SUMIF('Rekapitulasi Maret'!$BA$587:$BA$768,APS!$B77,'Rekapitulasi Maret'!$BC$587:$BC$768)+SUMIF('Rekapitulasi Maret'!$BA$587:$BA$768,APS!$B77,'Rekapitulasi Maret'!$BF$587:$BF$768)</f>
        <v>0</v>
      </c>
      <c r="FK77" s="10"/>
      <c r="FL77" s="154">
        <f t="shared" si="209"/>
        <v>0</v>
      </c>
      <c r="FM77" s="154">
        <f t="shared" si="210"/>
        <v>0</v>
      </c>
      <c r="FN77" s="10"/>
      <c r="FO77" s="152">
        <f>SUMIF('Rekapitulasi Maret'!$BP$587:$BP$768,APS!$B77,'Rekapitulasi Maret'!$BQ$587:$BQ$768)+SUMIF('Rekapitulasi Maret'!$BP$587:$BP$768,APS!$B77,'Rekapitulasi Maret'!$BT$587:$BT$768)</f>
        <v>0</v>
      </c>
      <c r="FP77" s="152">
        <f>SUMIF('Rekapitulasi Maret'!$BP$587:$BP$768,APS!$B77,'Rekapitulasi Maret'!$BR$587:$BR$768)</f>
        <v>0</v>
      </c>
      <c r="FQ77" s="10"/>
      <c r="FR77" s="154">
        <f t="shared" si="211"/>
        <v>0</v>
      </c>
      <c r="FS77" s="154">
        <f t="shared" si="212"/>
        <v>0</v>
      </c>
      <c r="FT77" s="10"/>
      <c r="FU77" s="152">
        <f>SUMIF('Rekapitulasi Maret'!$CE$587:$CE$768,APS!$B77,'Rekapitulasi Maret'!$CI$587:$CI$768)</f>
        <v>0</v>
      </c>
      <c r="FV77" s="10"/>
      <c r="FW77" s="152">
        <f>SUMIF('Rekapitulasi Maret'!$CE$587:$CE$768,APS!$B77,'Rekapitulasi Maret'!$CJ$587:$CJ$768)</f>
        <v>0</v>
      </c>
      <c r="FX77" s="154">
        <f t="shared" si="343"/>
        <v>0</v>
      </c>
      <c r="FY77" s="154">
        <f t="shared" si="344"/>
        <v>0</v>
      </c>
      <c r="FZ77" s="10"/>
      <c r="GA77" s="152">
        <f>SUMIF('Rekapitulasi Maret'!$D$785:$D$963,APS!$B77,'Rekapitulasi Maret'!$E$785:$E$963)+SUMIF('Rekapitulasi Maret'!$D$785:$D$963,APS!$B77,'Rekapitulasi Maret'!$J$785:$J$963)</f>
        <v>0</v>
      </c>
      <c r="GB77" s="152">
        <f>SUMIF('Rekapitulasi Maret'!$D$785:$D$963,APS!$B77,'Rekapitulasi Maret'!$F$785:$F$963)</f>
        <v>0</v>
      </c>
      <c r="GC77" s="152">
        <f>SUMIF('Rekapitulasi Maret'!$D$785:$D$963,APS!$B77,'Rekapitulasi Maret'!$K$785:$K$963)</f>
        <v>0</v>
      </c>
      <c r="GD77" s="154">
        <f t="shared" si="213"/>
        <v>0</v>
      </c>
      <c r="GE77" s="154">
        <f t="shared" si="214"/>
        <v>0</v>
      </c>
      <c r="GF77" s="10"/>
      <c r="GG77" s="152">
        <f>SUMIF('Rekapitulasi Maret'!$U$785:$U$963,APS!$B77,'Rekapitulasi Maret'!$V$785:$V$963)+SUMIF('Rekapitulasi Maret'!$U$785:$U$963,APS!$B77,'Rekapitulasi Maret'!$AA$785:$AA$963)</f>
        <v>0</v>
      </c>
      <c r="GH77" s="152">
        <f>SUMIF('Rekapitulasi Maret'!$U$785:$U$963,APS!$B77,'Rekapitulasi Maret'!$W$785:$W$963)</f>
        <v>0</v>
      </c>
      <c r="GI77" s="152">
        <f>SUMIF('Rekapitulasi Maret'!$U$785:$U$963,APS!$B77,'Rekapitulasi Maret'!$AB$785:$AB$963)</f>
        <v>0</v>
      </c>
      <c r="GJ77" s="154">
        <f t="shared" si="215"/>
        <v>0</v>
      </c>
      <c r="GK77" s="154">
        <f t="shared" si="216"/>
        <v>0</v>
      </c>
      <c r="GL77" s="10"/>
      <c r="GM77" s="152">
        <f>SUMIF('Rekapitulasi Maret'!$AL$785:$AL$963,APS!$B77,'Rekapitulasi Maret'!$AM$785:$AM$963)+SUMIF('Rekapitulasi Maret'!$AL$785:$AL$963,APS!$B77,'Rekapitulasi Maret'!$AP$785:$AP$963)</f>
        <v>0</v>
      </c>
      <c r="GN77" s="152">
        <f>SUMIF('Rekapitulasi Maret'!$AL$785:$AL$963,APS!$B77,'Rekapitulasi Maret'!$AN$785:$AN$963)</f>
        <v>0</v>
      </c>
      <c r="GO77" s="152">
        <f>SUMIF('Rekapitulasi Maret'!$AL$785:$AL$963,APS!$B77,'Rekapitulasi Maret'!$AQ$785:$AQ$963)</f>
        <v>0</v>
      </c>
      <c r="GP77" s="154">
        <f t="shared" si="217"/>
        <v>0</v>
      </c>
      <c r="GQ77" s="154">
        <f t="shared" si="218"/>
        <v>0</v>
      </c>
      <c r="GR77" s="76">
        <f t="shared" si="219"/>
        <v>60</v>
      </c>
      <c r="GS77" s="76">
        <f t="shared" si="220"/>
        <v>60</v>
      </c>
      <c r="GT77" s="76">
        <f t="shared" si="221"/>
        <v>60</v>
      </c>
      <c r="GU77" s="76">
        <f t="shared" si="222"/>
        <v>0</v>
      </c>
      <c r="GV77" s="157">
        <f t="shared" si="223"/>
        <v>60</v>
      </c>
      <c r="GW77" s="157">
        <f t="shared" si="224"/>
        <v>0</v>
      </c>
      <c r="GX77" s="158">
        <f t="shared" si="225"/>
        <v>100</v>
      </c>
      <c r="GY77" s="157">
        <f t="shared" si="254"/>
        <v>70</v>
      </c>
      <c r="GZ77" s="157">
        <f t="shared" si="255"/>
        <v>70</v>
      </c>
      <c r="HA77" s="157">
        <f t="shared" si="256"/>
        <v>70</v>
      </c>
      <c r="HB77" s="157">
        <f t="shared" si="257"/>
        <v>0</v>
      </c>
      <c r="HC77" s="157">
        <f t="shared" si="258"/>
        <v>70</v>
      </c>
      <c r="HD77" s="157">
        <f t="shared" si="259"/>
        <v>0</v>
      </c>
      <c r="HE77" s="158">
        <f t="shared" si="232"/>
        <v>100</v>
      </c>
      <c r="HF77" s="2"/>
      <c r="HG77" s="77" t="s">
        <v>984</v>
      </c>
      <c r="HH77" s="88"/>
    </row>
    <row r="78" spans="1:216" ht="15.75">
      <c r="A78" s="153" t="s">
        <v>676</v>
      </c>
      <c r="B78" s="129" t="s">
        <v>677</v>
      </c>
      <c r="C78" s="16" t="s">
        <v>69</v>
      </c>
      <c r="D78" s="16" t="s">
        <v>599</v>
      </c>
      <c r="E78" s="16" t="s">
        <v>598</v>
      </c>
      <c r="F78" s="17">
        <v>97</v>
      </c>
      <c r="G78" s="17">
        <v>0</v>
      </c>
      <c r="H78" s="17">
        <v>0</v>
      </c>
      <c r="I78" s="18">
        <v>0</v>
      </c>
      <c r="J78" s="17">
        <v>0</v>
      </c>
      <c r="K78" s="19">
        <f>(H78+F78+G78)-(I78+J78)</f>
        <v>97</v>
      </c>
      <c r="L78" s="19">
        <f t="shared" si="352"/>
        <v>97</v>
      </c>
      <c r="M78" s="23">
        <v>97</v>
      </c>
      <c r="N78" s="20">
        <f t="shared" si="353"/>
        <v>97</v>
      </c>
      <c r="O78" s="20"/>
      <c r="P78" s="75">
        <f t="shared" si="260"/>
        <v>0</v>
      </c>
      <c r="Q78" s="74">
        <f t="shared" si="133"/>
        <v>97</v>
      </c>
      <c r="R78" s="22">
        <f t="shared" si="323"/>
        <v>97</v>
      </c>
      <c r="S78" s="10"/>
      <c r="T78" s="10"/>
      <c r="U78" s="152">
        <f>SUMIF('Rekapitulasi Maret'!$D$9:$D$173,APS!$B78,'Rekapitulasi Maret'!$E$9:$E$173)</f>
        <v>0</v>
      </c>
      <c r="V78" s="152">
        <f>SUMIF('Rekapitulasi Maret'!$D$9:$D$173,APS!$B78,'Rekapitulasi Maret'!$F$9:$F$173)</f>
        <v>20</v>
      </c>
      <c r="W78" s="10"/>
      <c r="X78" s="154">
        <f t="shared" si="279"/>
        <v>0</v>
      </c>
      <c r="Y78" s="154">
        <f t="shared" si="280"/>
        <v>0</v>
      </c>
      <c r="Z78" s="10"/>
      <c r="AA78" s="152">
        <f>SUMIF('Rekapitulasi Maret'!$U$9:$U$173,APS!$B78,'Rekapitulasi Maret'!$V$9:$V$173)</f>
        <v>0</v>
      </c>
      <c r="AB78" s="152">
        <f>SUMIF('Rekapitulasi Maret'!$U$9:$U$173,APS!$B78,'Rekapitulasi Maret'!$W$9:$W$173)</f>
        <v>0</v>
      </c>
      <c r="AC78" s="152"/>
      <c r="AD78" s="154">
        <f t="shared" si="150"/>
        <v>0</v>
      </c>
      <c r="AE78" s="154">
        <f t="shared" si="151"/>
        <v>0</v>
      </c>
      <c r="AF78" s="10"/>
      <c r="AG78" s="152">
        <f>SUMIF('Rekapitulasi Maret'!$AL$9:$AL$173,APS!$B78,'Rekapitulasi Maret'!$AM$9:$AM$173)</f>
        <v>0</v>
      </c>
      <c r="AH78" s="152">
        <f>SUMIF('Rekapitulasi Maret'!$AL$9:$AL$173,APS!$B78,'Rekapitulasi Maret'!$AN$9:$AN$173)</f>
        <v>0</v>
      </c>
      <c r="AI78" s="152">
        <f>SUMIF('Rekapitulasi Maret'!$AL$9:$AL$173,APS!$B78,'Rekapitulasi Maret'!$AQ$9:$AQ$173)</f>
        <v>0</v>
      </c>
      <c r="AJ78" s="154">
        <f t="shared" si="281"/>
        <v>0</v>
      </c>
      <c r="AK78" s="154">
        <f t="shared" si="282"/>
        <v>0</v>
      </c>
      <c r="AL78" s="10"/>
      <c r="AM78" s="152">
        <f>SUMIF('Rekapitulasi Maret'!$BA$9:$BA$173,APS!$B78,'Rekapitulasi Maret'!$BB$9:$BB$173)</f>
        <v>0</v>
      </c>
      <c r="AN78" s="152">
        <f>SUMIF('Rekapitulasi Maret'!$BA$9:$BA$173,APS!$B78,'Rekapitulasi Maret'!$BC$9:$BC$173)</f>
        <v>0</v>
      </c>
      <c r="AO78" s="10"/>
      <c r="AP78" s="154">
        <f t="shared" si="263"/>
        <v>0</v>
      </c>
      <c r="AQ78" s="154">
        <f t="shared" si="264"/>
        <v>0</v>
      </c>
      <c r="AR78" s="10"/>
      <c r="AS78" s="152">
        <f>SUMIF('Rekapitulasi Maret'!$BP$9:$BP$173,APS!$B78,'Rekapitulasi Maret'!$BQ$9:$BQ$173)</f>
        <v>0</v>
      </c>
      <c r="AT78" s="152">
        <f>SUMIF('Rekapitulasi Maret'!$BP$9:$BP$173,APS!$B78,'Rekapitulasi Maret'!$BR$9:$BR$173)</f>
        <v>0</v>
      </c>
      <c r="AU78" s="10"/>
      <c r="AV78" s="154">
        <f t="shared" si="156"/>
        <v>0</v>
      </c>
      <c r="AW78" s="154">
        <f t="shared" si="157"/>
        <v>0</v>
      </c>
      <c r="AX78" s="10"/>
      <c r="AY78" s="152">
        <f>SUMIF('Rekapitulasi Maret'!$CE$9:$CE$173,APS!$B78,'Rekapitulasi Maret'!$CI$9:$CI$173)</f>
        <v>0</v>
      </c>
      <c r="AZ78" s="10"/>
      <c r="BA78" s="152">
        <f>SUMIF('Rekapitulasi Maret'!$CE$9:$CE$173,APS!$B78,'Rekapitulasi Maret'!$CJ$9:$CJ$173)</f>
        <v>0</v>
      </c>
      <c r="BB78" s="154">
        <f t="shared" si="158"/>
        <v>0</v>
      </c>
      <c r="BC78" s="154">
        <f t="shared" si="159"/>
        <v>0</v>
      </c>
      <c r="BD78" s="76">
        <f t="shared" si="265"/>
        <v>0</v>
      </c>
      <c r="BE78" s="76">
        <f t="shared" si="266"/>
        <v>0</v>
      </c>
      <c r="BF78" s="76">
        <f t="shared" si="267"/>
        <v>20</v>
      </c>
      <c r="BG78" s="76">
        <f t="shared" si="268"/>
        <v>0</v>
      </c>
      <c r="BH78" s="76">
        <f t="shared" si="269"/>
        <v>20</v>
      </c>
      <c r="BI78" s="76">
        <f t="shared" si="270"/>
        <v>20</v>
      </c>
      <c r="BJ78" s="154">
        <f t="shared" si="271"/>
        <v>0</v>
      </c>
      <c r="BK78" s="10">
        <v>97</v>
      </c>
      <c r="BL78" s="10"/>
      <c r="BM78" s="152">
        <f>SUMIF('Rekapitulasi Maret'!$D$194:$D$375,APS!$B78,'Rekapitulasi Maret'!$E$194:$E$375)+SUMIF('Rekapitulasi Maret'!$D$194:$D$375,APS!$B78,'Rekapitulasi Maret'!$J$194:$J$375)</f>
        <v>0</v>
      </c>
      <c r="BN78" s="152">
        <f>SUMIF('Rekapitulasi Maret'!$D$194:$D$375,APS!$B78,'Rekapitulasi Maret'!$F$194:$F$375)</f>
        <v>0</v>
      </c>
      <c r="BO78" s="152">
        <f>SUMIF('Rekapitulasi Maret'!$D$194:$D$375,APS!$B78,'Rekapitulasi Maret'!$K$194:$K$375)</f>
        <v>0</v>
      </c>
      <c r="BP78" s="154">
        <f t="shared" si="167"/>
        <v>0</v>
      </c>
      <c r="BQ78" s="154">
        <f t="shared" si="168"/>
        <v>0</v>
      </c>
      <c r="BR78" s="10"/>
      <c r="BS78" s="152">
        <f>SUMIF('Rekapitulasi Maret'!$U$194:$U$375,APS!$B78,'Rekapitulasi Maret'!$V$194:$V$375)+SUMIF('Rekapitulasi Maret'!$U$194:$U$375,APS!$B78,'Rekapitulasi Maret'!$AA$194:$AA$375)</f>
        <v>0</v>
      </c>
      <c r="BT78" s="152">
        <f>SUMIF('Rekapitulasi Maret'!$U$194:$U$375,APS!$B78,'Rekapitulasi Maret'!$W$194:$W$375)</f>
        <v>0</v>
      </c>
      <c r="BU78" s="152">
        <f>SUMIF('Rekapitulasi Maret'!$U$194:$U$375,APS!$B78,'Rekapitulasi Maret'!$AB$194:$AB$375)</f>
        <v>0</v>
      </c>
      <c r="BV78" s="154">
        <f t="shared" si="169"/>
        <v>0</v>
      </c>
      <c r="BW78" s="154">
        <f t="shared" si="170"/>
        <v>0</v>
      </c>
      <c r="BX78" s="10">
        <v>97</v>
      </c>
      <c r="BY78" s="152">
        <f>SUMIF('Rekapitulasi Maret'!$AL$194:$AL$375,APS!$B78,'Rekapitulasi Maret'!$AM$194:$AM$375)+SUMIF('Rekapitulasi Maret'!$AL$194:$AL$375,APS!$B78,'Rekapitulasi Maret'!$AP$194:$AP$375)</f>
        <v>0</v>
      </c>
      <c r="BZ78" s="152">
        <f>SUMIF('Rekapitulasi Maret'!$AL$194:$AL$375,APS!$B78,'Rekapitulasi Maret'!$AN$194:$AN$375)</f>
        <v>0</v>
      </c>
      <c r="CA78" s="152">
        <f>SUMIF('Rekapitulasi Maret'!$AL$194:$AL$375,APS!$B78,'Rekapitulasi Maret'!$AQ$194:$AQ$375)</f>
        <v>0</v>
      </c>
      <c r="CB78" s="154">
        <f t="shared" si="261"/>
        <v>0</v>
      </c>
      <c r="CC78" s="154">
        <f t="shared" si="262"/>
        <v>0</v>
      </c>
      <c r="CD78" s="10"/>
      <c r="CE78" s="152">
        <f>SUMIF('Rekapitulasi Maret'!$BA$194:$BA$375,APS!$B78,'Rekapitulasi Maret'!$BB$194:$BB$375)+SUMIF('Rekapitulasi Maret'!$BA$194:$BA$375,APS!$B78,'Rekapitulasi Maret'!$BE$194:$BE$375)</f>
        <v>0</v>
      </c>
      <c r="CF78" s="152">
        <f>SUMIF('Rekapitulasi Maret'!$BA$194:$BA$375,APS!$B78,'Rekapitulasi Maret'!$BC$194:$BC$375)</f>
        <v>0</v>
      </c>
      <c r="CG78" s="10"/>
      <c r="CH78" s="154">
        <f t="shared" si="173"/>
        <v>0</v>
      </c>
      <c r="CI78" s="154">
        <f t="shared" si="174"/>
        <v>0</v>
      </c>
      <c r="CJ78" s="10"/>
      <c r="CK78" s="152">
        <f>SUMIF('Rekapitulasi Maret'!$BP$194:$BP$375,APS!$B78,'Rekapitulasi Maret'!$BQ$194:$BQ$375)+SUMIF('Rekapitulasi Maret'!$BP$194:$BP$375,APS!$B78,'Rekapitulasi Maret'!$BT$194:$BT$375)</f>
        <v>0</v>
      </c>
      <c r="CL78" s="152">
        <f>SUMIF('Rekapitulasi Maret'!$BP$194:$BP$375,APS!$B78,'Rekapitulasi Maret'!$BR$194:$BR$375)</f>
        <v>0</v>
      </c>
      <c r="CM78" s="152">
        <f>SUMIF('Rekapitulasi Maret'!$BP$194:$BP$375,APS!$B78,'Rekapitulasi Maret'!$BU$194:$BU$375)</f>
        <v>0</v>
      </c>
      <c r="CN78" s="154">
        <f t="shared" si="175"/>
        <v>0</v>
      </c>
      <c r="CO78" s="154">
        <f t="shared" si="176"/>
        <v>0</v>
      </c>
      <c r="CP78" s="76">
        <f t="shared" si="272"/>
        <v>97</v>
      </c>
      <c r="CQ78" s="76">
        <f t="shared" si="273"/>
        <v>0</v>
      </c>
      <c r="CR78" s="76">
        <f t="shared" si="274"/>
        <v>0</v>
      </c>
      <c r="CS78" s="76">
        <f t="shared" si="275"/>
        <v>0</v>
      </c>
      <c r="CT78" s="76">
        <f t="shared" si="276"/>
        <v>0</v>
      </c>
      <c r="CU78" s="76">
        <f t="shared" si="277"/>
        <v>-97</v>
      </c>
      <c r="CV78" s="154">
        <f t="shared" si="278"/>
        <v>0</v>
      </c>
      <c r="CW78" s="10"/>
      <c r="CX78" s="10"/>
      <c r="CY78" s="152">
        <f>SUMIF('Rekapitulasi Maret'!$D$391:$D$568,APS!$B78,'Rekapitulasi Maret'!$E$391:$E$568)+SUMIF('Rekapitulasi Maret'!$D$391:$D$568,APS!$B78,'Rekapitulasi Maret'!$J$391:$J$568)</f>
        <v>0</v>
      </c>
      <c r="CZ78" s="152">
        <f>SUMIF('Rekapitulasi Maret'!$D$391:$D$568,APS!$B78,'Rekapitulasi Maret'!$F$391:$F$568)</f>
        <v>0</v>
      </c>
      <c r="DA78" s="152">
        <f>SUMIF('Rekapitulasi Maret'!$D$391:$D$568,APS!$B78,'Rekapitulasi Maret'!$K$391:$K$568)</f>
        <v>0</v>
      </c>
      <c r="DB78" s="154">
        <f t="shared" si="184"/>
        <v>0</v>
      </c>
      <c r="DC78" s="154">
        <f t="shared" si="185"/>
        <v>0</v>
      </c>
      <c r="DD78" s="10"/>
      <c r="DE78" s="152">
        <f>SUMIF('Rekapitulasi Maret'!$U$391:$U$568,APS!$B78,'Rekapitulasi Maret'!$V$391:$V$568)+SUMIF('Rekapitulasi Maret'!$U$391:$U$568,APS!$B78,'Rekapitulasi Maret'!$AA$391:$AA$568)</f>
        <v>0</v>
      </c>
      <c r="DF78" s="152">
        <f>SUMIF('Rekapitulasi Maret'!$U$391:$U$568,APS!$B78,'Rekapitulasi Maret'!$W$391:$W$568)</f>
        <v>0</v>
      </c>
      <c r="DG78" s="152">
        <f>SUMIF('Rekapitulasi Maret'!$U$391:$U$568,APS!$B78,'Rekapitulasi Maret'!$AB$391:$AB$568)</f>
        <v>0</v>
      </c>
      <c r="DH78" s="154">
        <f t="shared" si="285"/>
        <v>0</v>
      </c>
      <c r="DI78" s="154">
        <f t="shared" si="286"/>
        <v>0</v>
      </c>
      <c r="DJ78" s="10"/>
      <c r="DK78" s="152">
        <f>SUMIF('Rekapitulasi Maret'!$AL$391:$AL$568,APS!$B78,'Rekapitulasi Maret'!$AM$391:$AM$568)+SUMIF('Rekapitulasi Maret'!$AL$391:$AL$568,APS!$B78,'Rekapitulasi Maret'!$AP$391:$AP$568)</f>
        <v>0</v>
      </c>
      <c r="DL78" s="152">
        <f>SUMIF('Rekapitulasi Maret'!$AL$391:$AL$568,APS!$B78,'Rekapitulasi Maret'!$AN$391:$AN$568)</f>
        <v>0</v>
      </c>
      <c r="DM78" s="152">
        <f>SUMIF('Rekapitulasi Maret'!$AL$391:$AL$568,APS!$B78,'Rekapitulasi Maret'!$AQ$391:$AQ$568)</f>
        <v>0</v>
      </c>
      <c r="DN78" s="154">
        <f t="shared" ref="DN78:DN141" si="354">IF(DJ78=0,0,((DL78+DM78)/DJ78)*100)</f>
        <v>0</v>
      </c>
      <c r="DO78" s="154">
        <f t="shared" ref="DO78:DO141" si="355">IF(DK78=0,0,((DL78+DM78)/DK78)*100)</f>
        <v>0</v>
      </c>
      <c r="DP78" s="10"/>
      <c r="DQ78" s="152">
        <f>SUMIF('Rekapitulasi Maret'!$BA$391:$BA$568,APS!$B78,'Rekapitulasi Maret'!$BB$391:$BB$568)+SUMIF('Rekapitulasi Maret'!$BA$391:$BA$568,APS!$B78,'Rekapitulasi Maret'!$BE$391:$BE$568)</f>
        <v>77</v>
      </c>
      <c r="DR78" s="152">
        <f>SUMIF('Rekapitulasi Maret'!$BA$391:$BA$568,APS!$B78,'Rekapitulasi Maret'!$BC$391:$BC$568)</f>
        <v>54</v>
      </c>
      <c r="DS78" s="152">
        <f>SUMIF('Rekapitulasi Maret'!$BA$391:$BA$568,APS!$B78,'Rekapitulasi Maret'!$BF$391:$BF$568)</f>
        <v>0</v>
      </c>
      <c r="DT78" s="154">
        <f t="shared" si="295"/>
        <v>0</v>
      </c>
      <c r="DU78" s="154">
        <f t="shared" si="296"/>
        <v>70.129870129870127</v>
      </c>
      <c r="DV78" s="10"/>
      <c r="DW78" s="152">
        <f>SUMIF('Rekapitulasi Maret'!$BP$391:$BP$568,APS!$B78,'Rekapitulasi Maret'!$BQ$391:$BQ$568)+SUMIF('Rekapitulasi Maret'!$BP$391:$BP$568,APS!$B78,'Rekapitulasi Maret'!$BT$391:$BT$568)</f>
        <v>40</v>
      </c>
      <c r="DX78" s="152">
        <f>SUMIF('Rekapitulasi Maret'!$BP$391:$BP$568,APS!$B78,'Rekapitulasi Maret'!$BR$391:$BR$568)</f>
        <v>28</v>
      </c>
      <c r="DY78" s="152">
        <f>SUMIF('Rekapitulasi Maret'!$BP$391:$BP$568,APS!$B78,'Rekapitulasi Maret'!$BU$391:$BU$568)</f>
        <v>0</v>
      </c>
      <c r="DZ78" s="154">
        <f t="shared" si="326"/>
        <v>0</v>
      </c>
      <c r="EA78" s="154">
        <f t="shared" si="327"/>
        <v>70</v>
      </c>
      <c r="EB78" s="10"/>
      <c r="EC78" s="152">
        <f>SUMIF('Rekapitulasi Maret'!$CE$391:$CE$568,APS!$B78,'Rekapitulasi Maret'!$CF$391:$CF$568)+SUMIF('Rekapitulasi Maret'!$CE$391:$CE$568,APS!$B78,'Rekapitulasi Maret'!$CI$391:$CI$568)</f>
        <v>0</v>
      </c>
      <c r="ED78" s="152">
        <f>SUMIF('Rekapitulasi Maret'!$CE$391:$CE$568,APS!$B78,'Rekapitulasi Maret'!$CG$391:$CG$568)</f>
        <v>0</v>
      </c>
      <c r="EE78" s="152">
        <f>SUMIF('Rekapitulasi Maret'!$CE$391:$CE$568,APS!$B78,'Rekapitulasi Maret'!$CJ$391:$CJ$568)</f>
        <v>0</v>
      </c>
      <c r="EF78" s="154">
        <f t="shared" ref="EF78:EF141" si="356">IF(EB78=0,0,((ED78+EE78)/EB78)*100)</f>
        <v>0</v>
      </c>
      <c r="EG78" s="154">
        <f t="shared" ref="EG78:EG141" si="357">IF(EC78=0,0,((ED78+EE78)/EC78)*100)</f>
        <v>0</v>
      </c>
      <c r="EH78" s="76">
        <f t="shared" si="287"/>
        <v>0</v>
      </c>
      <c r="EI78" s="76">
        <f t="shared" si="288"/>
        <v>117</v>
      </c>
      <c r="EJ78" s="76">
        <f t="shared" si="289"/>
        <v>82</v>
      </c>
      <c r="EK78" s="76">
        <f t="shared" si="290"/>
        <v>0</v>
      </c>
      <c r="EL78" s="76">
        <f t="shared" si="291"/>
        <v>82</v>
      </c>
      <c r="EM78" s="76">
        <f t="shared" si="292"/>
        <v>82</v>
      </c>
      <c r="EN78" s="154">
        <f t="shared" si="293"/>
        <v>0</v>
      </c>
      <c r="EO78" s="10"/>
      <c r="EP78" s="10"/>
      <c r="EQ78" s="152">
        <f>SUMIF('Rekapitulasi Maret'!$D$587:$D$768,APS!$B78,'Rekapitulasi Maret'!$E$587:$E$768)+SUMIF('Rekapitulasi Maret'!$D$587:$D$768,APS!$B78,'Rekapitulasi Maret'!$G$587:$G$768)</f>
        <v>0</v>
      </c>
      <c r="ER78" s="152">
        <f>SUMIF('Rekapitulasi Maret'!$D$587:$D$768,APS!$B78,'Rekapitulasi Maret'!$F$587:$F$768)+SUMIF('Rekapitulasi Maret'!$D$587:$D$768,APS!$B78,'Rekapitulasi Maret'!$H$587:$H$768)</f>
        <v>0</v>
      </c>
      <c r="ES78" s="10"/>
      <c r="ET78" s="154">
        <f t="shared" ref="ET78:ET141" si="358">IF(EP78=0,0,((ER78+ES78)/EP78)*100)</f>
        <v>0</v>
      </c>
      <c r="EU78" s="154">
        <f t="shared" ref="EU78:EU141" si="359">IF(EQ78=0,0,((ER78+ES78)/EQ78)*100)</f>
        <v>0</v>
      </c>
      <c r="EV78" s="10"/>
      <c r="EW78" s="152">
        <f>SUMIF('Rekapitulasi Maret'!$U$587:$U$768,APS!$B78,'Rekapitulasi Maret'!$V$587:$V$768)+SUMIF('Rekapitulasi Maret'!$U$587:$U$768,APS!$B78,'Rekapitulasi Maret'!$X$587:$X$768)</f>
        <v>0</v>
      </c>
      <c r="EX78" s="152">
        <f>SUMIF('Rekapitulasi Maret'!$U$587:$U$768,APS!$B78,'Rekapitulasi Maret'!$W$587:$W$768)+SUMIF('Rekapitulasi Maret'!$U$587:$U$768,APS!$B78,'Rekapitulasi Maret'!$Y$587:$Y$768)</f>
        <v>0</v>
      </c>
      <c r="EY78" s="10"/>
      <c r="EZ78" s="154">
        <f t="shared" ref="EZ78:EZ141" si="360">IF(EV78=0,0,((EX78+EY78)/EV78)*100)</f>
        <v>0</v>
      </c>
      <c r="FA78" s="154">
        <f t="shared" ref="FA78:FA141" si="361">IF(EW78=0,0,((EX78+EY78)/EW78)*100)</f>
        <v>0</v>
      </c>
      <c r="FB78" s="10"/>
      <c r="FC78" s="152">
        <f>SUMIF('Rekapitulasi Maret'!$AL$587:$AL$768,APS!$B78,'Rekapitulasi Maret'!$AM$587:$AM$768)+SUMIF('Rekapitulasi Maret'!$AL$587:$AL$768,APS!$B78,'Rekapitulasi Maret'!$AP$587:$AP$768)</f>
        <v>0</v>
      </c>
      <c r="FD78" s="152">
        <f>SUMIF('Rekapitulasi Maret'!$AL$587:$AL$768,APS!$B78,'Rekapitulasi Maret'!$AN$587:$AN$768)</f>
        <v>0</v>
      </c>
      <c r="FE78" s="10"/>
      <c r="FF78" s="154">
        <f t="shared" ref="FF78:FF141" si="362">IF(FB78=0,0,((FD78+FE78)/FB78)*100)</f>
        <v>0</v>
      </c>
      <c r="FG78" s="154">
        <f t="shared" ref="FG78:FG141" si="363">IF(FC78=0,0,((FD78+FE78)/FC78)*100)</f>
        <v>0</v>
      </c>
      <c r="FH78" s="10"/>
      <c r="FI78" s="152">
        <f>SUMIF('Rekapitulasi Maret'!$BA$587:$BA$768,APS!$B78,'Rekapitulasi Maret'!$BB$587:$BB$768)+SUMIF('Rekapitulasi Maret'!$BA$587:$BA$768,APS!$B78,'Rekapitulasi Maret'!$BE$587:$BE$768)</f>
        <v>0</v>
      </c>
      <c r="FJ78" s="152">
        <f>SUMIF('Rekapitulasi Maret'!$BA$587:$BA$768,APS!$B78,'Rekapitulasi Maret'!$BC$587:$BC$768)+SUMIF('Rekapitulasi Maret'!$BA$587:$BA$768,APS!$B78,'Rekapitulasi Maret'!$BF$587:$BF$768)</f>
        <v>0</v>
      </c>
      <c r="FK78" s="10"/>
      <c r="FL78" s="154">
        <f t="shared" ref="FL78:FL141" si="364">IF(FH78=0,0,((FJ78+FK78)/FH78)*100)</f>
        <v>0</v>
      </c>
      <c r="FM78" s="154">
        <f t="shared" ref="FM78:FM141" si="365">IF(FI78=0,0,((FJ78+FK78)/FI78)*100)</f>
        <v>0</v>
      </c>
      <c r="FN78" s="10"/>
      <c r="FO78" s="152">
        <f>SUMIF('Rekapitulasi Maret'!$BP$587:$BP$768,APS!$B78,'Rekapitulasi Maret'!$BQ$587:$BQ$768)+SUMIF('Rekapitulasi Maret'!$BP$587:$BP$768,APS!$B78,'Rekapitulasi Maret'!$BT$587:$BT$768)</f>
        <v>0</v>
      </c>
      <c r="FP78" s="152">
        <f>SUMIF('Rekapitulasi Maret'!$BP$587:$BP$768,APS!$B78,'Rekapitulasi Maret'!$BR$587:$BR$768)</f>
        <v>0</v>
      </c>
      <c r="FQ78" s="10"/>
      <c r="FR78" s="154">
        <f t="shared" ref="FR78:FR141" si="366">IF(FN78=0,0,((FP78+FQ78)/FN78)*100)</f>
        <v>0</v>
      </c>
      <c r="FS78" s="154">
        <f t="shared" ref="FS78:FS141" si="367">IF(FO78=0,0,((FP78+FQ78)/FO78)*100)</f>
        <v>0</v>
      </c>
      <c r="FT78" s="10"/>
      <c r="FU78" s="152">
        <f>SUMIF('Rekapitulasi Maret'!$CE$587:$CE$768,APS!$B78,'Rekapitulasi Maret'!$CI$587:$CI$768)</f>
        <v>0</v>
      </c>
      <c r="FV78" s="10"/>
      <c r="FW78" s="152">
        <f>SUMIF('Rekapitulasi Maret'!$CE$587:$CE$768,APS!$B78,'Rekapitulasi Maret'!$CJ$587:$CJ$768)</f>
        <v>0</v>
      </c>
      <c r="FX78" s="154">
        <f t="shared" si="343"/>
        <v>0</v>
      </c>
      <c r="FY78" s="154">
        <f t="shared" si="344"/>
        <v>0</v>
      </c>
      <c r="FZ78" s="10"/>
      <c r="GA78" s="152">
        <f>SUMIF('Rekapitulasi Maret'!$D$785:$D$963,APS!$B78,'Rekapitulasi Maret'!$E$785:$E$963)+SUMIF('Rekapitulasi Maret'!$D$785:$D$963,APS!$B78,'Rekapitulasi Maret'!$J$785:$J$963)</f>
        <v>0</v>
      </c>
      <c r="GB78" s="152">
        <f>SUMIF('Rekapitulasi Maret'!$D$785:$D$963,APS!$B78,'Rekapitulasi Maret'!$F$785:$F$963)</f>
        <v>0</v>
      </c>
      <c r="GC78" s="152">
        <f>SUMIF('Rekapitulasi Maret'!$D$785:$D$963,APS!$B78,'Rekapitulasi Maret'!$K$785:$K$963)</f>
        <v>0</v>
      </c>
      <c r="GD78" s="154">
        <f t="shared" ref="GD78:GD141" si="368">IF(FZ78=0,0,((GB78+GC78)/FZ78)*100)</f>
        <v>0</v>
      </c>
      <c r="GE78" s="154">
        <f t="shared" ref="GE78:GE141" si="369">IF(GA78=0,0,((GB78+GC78)/GA78)*100)</f>
        <v>0</v>
      </c>
      <c r="GF78" s="10"/>
      <c r="GG78" s="152">
        <f>SUMIF('Rekapitulasi Maret'!$U$785:$U$963,APS!$B78,'Rekapitulasi Maret'!$V$785:$V$963)+SUMIF('Rekapitulasi Maret'!$U$785:$U$963,APS!$B78,'Rekapitulasi Maret'!$AA$785:$AA$963)</f>
        <v>0</v>
      </c>
      <c r="GH78" s="152">
        <f>SUMIF('Rekapitulasi Maret'!$U$785:$U$963,APS!$B78,'Rekapitulasi Maret'!$W$785:$W$963)</f>
        <v>0</v>
      </c>
      <c r="GI78" s="152">
        <f>SUMIF('Rekapitulasi Maret'!$U$785:$U$963,APS!$B78,'Rekapitulasi Maret'!$AB$785:$AB$963)</f>
        <v>0</v>
      </c>
      <c r="GJ78" s="154">
        <f t="shared" ref="GJ78:GJ141" si="370">IF(GF78=0,0,((GH78+GI78)/GF78)*100)</f>
        <v>0</v>
      </c>
      <c r="GK78" s="154">
        <f t="shared" ref="GK78:GK141" si="371">IF(GG78=0,0,((GH78+GI78)/GG78)*100)</f>
        <v>0</v>
      </c>
      <c r="GL78" s="10"/>
      <c r="GM78" s="152">
        <f>SUMIF('Rekapitulasi Maret'!$AL$785:$AL$963,APS!$B78,'Rekapitulasi Maret'!$AM$785:$AM$963)+SUMIF('Rekapitulasi Maret'!$AL$785:$AL$963,APS!$B78,'Rekapitulasi Maret'!$AP$785:$AP$963)</f>
        <v>0</v>
      </c>
      <c r="GN78" s="152">
        <f>SUMIF('Rekapitulasi Maret'!$AL$785:$AL$963,APS!$B78,'Rekapitulasi Maret'!$AN$785:$AN$963)</f>
        <v>0</v>
      </c>
      <c r="GO78" s="152">
        <f>SUMIF('Rekapitulasi Maret'!$AL$785:$AL$963,APS!$B78,'Rekapitulasi Maret'!$AQ$785:$AQ$963)</f>
        <v>0</v>
      </c>
      <c r="GP78" s="154">
        <f t="shared" ref="GP78:GP141" si="372">IF(GL78=0,0,((GN78+GO78)/GL78)*100)</f>
        <v>0</v>
      </c>
      <c r="GQ78" s="154">
        <f t="shared" ref="GQ78:GQ141" si="373">IF(GM78=0,0,((GN78+GO78)/GM78)*100)</f>
        <v>0</v>
      </c>
      <c r="GR78" s="76">
        <f t="shared" ref="GR78:GR141" si="374">EP78+EV78+FB78+FH78+FN78+FZ78+GF78+GL78</f>
        <v>0</v>
      </c>
      <c r="GS78" s="76">
        <f t="shared" ref="GS78:GS141" si="375">EQ78+EW78+FC78+FI78+FO78+GA78+GG78+GM78+FU78</f>
        <v>0</v>
      </c>
      <c r="GT78" s="76">
        <f t="shared" ref="GT78:GT141" si="376">ER78+EX78+FD78+FJ78+FP78+GB78+GH78+GN78+FV78</f>
        <v>0</v>
      </c>
      <c r="GU78" s="76">
        <f t="shared" ref="GU78:GU141" si="377">ES78+EY78+FE78+FK78+FQ78+GC78+GI78+GO78+FW78</f>
        <v>0</v>
      </c>
      <c r="GV78" s="157">
        <f t="shared" ref="GV78:GV141" si="378">GT78+GU78</f>
        <v>0</v>
      </c>
      <c r="GW78" s="157">
        <f t="shared" ref="GW78:GW141" si="379">GV78-GR78</f>
        <v>0</v>
      </c>
      <c r="GX78" s="158">
        <f t="shared" ref="GX78:GX141" si="380">IF(GR78=0,0,((GV78)/GR78)*100)</f>
        <v>0</v>
      </c>
      <c r="GY78" s="157">
        <f t="shared" si="254"/>
        <v>97</v>
      </c>
      <c r="GZ78" s="157">
        <f t="shared" si="255"/>
        <v>117</v>
      </c>
      <c r="HA78" s="157">
        <f t="shared" si="256"/>
        <v>102</v>
      </c>
      <c r="HB78" s="157">
        <f t="shared" si="257"/>
        <v>0</v>
      </c>
      <c r="HC78" s="157">
        <f t="shared" si="258"/>
        <v>102</v>
      </c>
      <c r="HD78" s="157">
        <f t="shared" si="259"/>
        <v>5</v>
      </c>
      <c r="HE78" s="158">
        <f t="shared" si="232"/>
        <v>105.15463917525774</v>
      </c>
      <c r="HG78" s="129" t="s">
        <v>985</v>
      </c>
      <c r="HH78" s="88"/>
    </row>
    <row r="79" spans="1:216" ht="15.75">
      <c r="A79" s="16" t="s">
        <v>83</v>
      </c>
      <c r="B79" s="16" t="s">
        <v>84</v>
      </c>
      <c r="C79" s="16" t="s">
        <v>69</v>
      </c>
      <c r="D79" s="16" t="s">
        <v>599</v>
      </c>
      <c r="E79" s="16" t="s">
        <v>598</v>
      </c>
      <c r="F79" s="17">
        <v>46</v>
      </c>
      <c r="G79" s="17">
        <v>0</v>
      </c>
      <c r="H79" s="17">
        <v>0</v>
      </c>
      <c r="I79" s="18">
        <v>0</v>
      </c>
      <c r="J79" s="17">
        <v>0</v>
      </c>
      <c r="K79" s="19">
        <f>(H79+F79+G79)-(I79+J79)</f>
        <v>46</v>
      </c>
      <c r="L79" s="19">
        <f t="shared" si="352"/>
        <v>46</v>
      </c>
      <c r="M79" s="23">
        <v>46</v>
      </c>
      <c r="N79" s="20">
        <f t="shared" si="353"/>
        <v>46</v>
      </c>
      <c r="O79" s="20"/>
      <c r="P79" s="75">
        <f t="shared" si="260"/>
        <v>0</v>
      </c>
      <c r="Q79" s="74">
        <f t="shared" si="133"/>
        <v>46</v>
      </c>
      <c r="R79" s="22">
        <f t="shared" si="323"/>
        <v>46</v>
      </c>
      <c r="S79" s="10"/>
      <c r="T79" s="10"/>
      <c r="U79" s="152">
        <f>SUMIF('Rekapitulasi Maret'!$D$9:$D$173,APS!$B79,'Rekapitulasi Maret'!$E$9:$E$173)</f>
        <v>0</v>
      </c>
      <c r="V79" s="152">
        <f>SUMIF('Rekapitulasi Maret'!$D$9:$D$173,APS!$B79,'Rekapitulasi Maret'!$F$9:$F$173)</f>
        <v>46</v>
      </c>
      <c r="W79" s="10"/>
      <c r="X79" s="154">
        <f t="shared" si="279"/>
        <v>0</v>
      </c>
      <c r="Y79" s="154">
        <f t="shared" si="280"/>
        <v>0</v>
      </c>
      <c r="Z79" s="10"/>
      <c r="AA79" s="152">
        <f>SUMIF('Rekapitulasi Maret'!$U$9:$U$173,APS!$B79,'Rekapitulasi Maret'!$V$9:$V$173)</f>
        <v>0</v>
      </c>
      <c r="AB79" s="152">
        <f>SUMIF('Rekapitulasi Maret'!$U$9:$U$173,APS!$B79,'Rekapitulasi Maret'!$W$9:$W$173)</f>
        <v>0</v>
      </c>
      <c r="AC79" s="152"/>
      <c r="AD79" s="154">
        <f t="shared" si="150"/>
        <v>0</v>
      </c>
      <c r="AE79" s="154">
        <f t="shared" si="151"/>
        <v>0</v>
      </c>
      <c r="AF79" s="10"/>
      <c r="AG79" s="152">
        <f>SUMIF('Rekapitulasi Maret'!$AL$9:$AL$173,APS!$B79,'Rekapitulasi Maret'!$AM$9:$AM$173)</f>
        <v>0</v>
      </c>
      <c r="AH79" s="152">
        <f>SUMIF('Rekapitulasi Maret'!$AL$9:$AL$173,APS!$B79,'Rekapitulasi Maret'!$AN$9:$AN$173)</f>
        <v>0</v>
      </c>
      <c r="AI79" s="152">
        <f>SUMIF('Rekapitulasi Maret'!$AL$9:$AL$173,APS!$B79,'Rekapitulasi Maret'!$AQ$9:$AQ$173)</f>
        <v>0</v>
      </c>
      <c r="AJ79" s="154">
        <f t="shared" si="281"/>
        <v>0</v>
      </c>
      <c r="AK79" s="154">
        <f t="shared" si="282"/>
        <v>0</v>
      </c>
      <c r="AL79" s="10"/>
      <c r="AM79" s="152">
        <f>SUMIF('Rekapitulasi Maret'!$BA$9:$BA$173,APS!$B79,'Rekapitulasi Maret'!$BB$9:$BB$173)</f>
        <v>0</v>
      </c>
      <c r="AN79" s="152">
        <f>SUMIF('Rekapitulasi Maret'!$BA$9:$BA$173,APS!$B79,'Rekapitulasi Maret'!$BC$9:$BC$173)</f>
        <v>0</v>
      </c>
      <c r="AO79" s="10"/>
      <c r="AP79" s="154">
        <f t="shared" si="263"/>
        <v>0</v>
      </c>
      <c r="AQ79" s="154">
        <f t="shared" si="264"/>
        <v>0</v>
      </c>
      <c r="AR79" s="10"/>
      <c r="AS79" s="152">
        <f>SUMIF('Rekapitulasi Maret'!$BP$9:$BP$173,APS!$B79,'Rekapitulasi Maret'!$BQ$9:$BQ$173)</f>
        <v>0</v>
      </c>
      <c r="AT79" s="152">
        <f>SUMIF('Rekapitulasi Maret'!$BP$9:$BP$173,APS!$B79,'Rekapitulasi Maret'!$BR$9:$BR$173)</f>
        <v>0</v>
      </c>
      <c r="AU79" s="10"/>
      <c r="AV79" s="154">
        <f t="shared" si="156"/>
        <v>0</v>
      </c>
      <c r="AW79" s="154">
        <f t="shared" si="157"/>
        <v>0</v>
      </c>
      <c r="AX79" s="10"/>
      <c r="AY79" s="152">
        <f>SUMIF('Rekapitulasi Maret'!$CE$9:$CE$173,APS!$B79,'Rekapitulasi Maret'!$CI$9:$CI$173)</f>
        <v>0</v>
      </c>
      <c r="AZ79" s="10"/>
      <c r="BA79" s="152">
        <f>SUMIF('Rekapitulasi Maret'!$CE$9:$CE$173,APS!$B79,'Rekapitulasi Maret'!$CJ$9:$CJ$173)</f>
        <v>0</v>
      </c>
      <c r="BB79" s="154">
        <f t="shared" si="158"/>
        <v>0</v>
      </c>
      <c r="BC79" s="154">
        <f t="shared" si="159"/>
        <v>0</v>
      </c>
      <c r="BD79" s="76">
        <f t="shared" si="265"/>
        <v>0</v>
      </c>
      <c r="BE79" s="76">
        <f t="shared" si="266"/>
        <v>0</v>
      </c>
      <c r="BF79" s="76">
        <f t="shared" si="267"/>
        <v>46</v>
      </c>
      <c r="BG79" s="76">
        <f t="shared" si="268"/>
        <v>0</v>
      </c>
      <c r="BH79" s="76">
        <f t="shared" si="269"/>
        <v>46</v>
      </c>
      <c r="BI79" s="76">
        <f t="shared" si="270"/>
        <v>46</v>
      </c>
      <c r="BJ79" s="154">
        <f t="shared" si="271"/>
        <v>0</v>
      </c>
      <c r="BK79" s="10">
        <v>46</v>
      </c>
      <c r="BL79" s="10"/>
      <c r="BM79" s="152">
        <f>SUMIF('Rekapitulasi Maret'!$D$194:$D$375,APS!$B79,'Rekapitulasi Maret'!$E$194:$E$375)+SUMIF('Rekapitulasi Maret'!$D$194:$D$375,APS!$B79,'Rekapitulasi Maret'!$J$194:$J$375)</f>
        <v>0</v>
      </c>
      <c r="BN79" s="152">
        <f>SUMIF('Rekapitulasi Maret'!$D$194:$D$375,APS!$B79,'Rekapitulasi Maret'!$F$194:$F$375)</f>
        <v>0</v>
      </c>
      <c r="BO79" s="152">
        <f>SUMIF('Rekapitulasi Maret'!$D$194:$D$375,APS!$B79,'Rekapitulasi Maret'!$K$194:$K$375)</f>
        <v>0</v>
      </c>
      <c r="BP79" s="154">
        <f t="shared" si="167"/>
        <v>0</v>
      </c>
      <c r="BQ79" s="154">
        <f t="shared" si="168"/>
        <v>0</v>
      </c>
      <c r="BR79" s="10">
        <v>46</v>
      </c>
      <c r="BS79" s="152">
        <f>SUMIF('Rekapitulasi Maret'!$U$194:$U$375,APS!$B79,'Rekapitulasi Maret'!$V$194:$V$375)+SUMIF('Rekapitulasi Maret'!$U$194:$U$375,APS!$B79,'Rekapitulasi Maret'!$AA$194:$AA$375)</f>
        <v>0</v>
      </c>
      <c r="BT79" s="152">
        <f>SUMIF('Rekapitulasi Maret'!$U$194:$U$375,APS!$B79,'Rekapitulasi Maret'!$W$194:$W$375)</f>
        <v>0</v>
      </c>
      <c r="BU79" s="152">
        <f>SUMIF('Rekapitulasi Maret'!$U$194:$U$375,APS!$B79,'Rekapitulasi Maret'!$AB$194:$AB$375)</f>
        <v>0</v>
      </c>
      <c r="BV79" s="154">
        <f t="shared" si="169"/>
        <v>0</v>
      </c>
      <c r="BW79" s="154">
        <f t="shared" si="170"/>
        <v>0</v>
      </c>
      <c r="BX79" s="10"/>
      <c r="BY79" s="152">
        <f>SUMIF('Rekapitulasi Maret'!$AL$194:$AL$375,APS!$B79,'Rekapitulasi Maret'!$AM$194:$AM$375)+SUMIF('Rekapitulasi Maret'!$AL$194:$AL$375,APS!$B79,'Rekapitulasi Maret'!$AP$194:$AP$375)</f>
        <v>0</v>
      </c>
      <c r="BZ79" s="152">
        <f>SUMIF('Rekapitulasi Maret'!$AL$194:$AL$375,APS!$B79,'Rekapitulasi Maret'!$AN$194:$AN$375)</f>
        <v>0</v>
      </c>
      <c r="CA79" s="152">
        <f>SUMIF('Rekapitulasi Maret'!$AL$194:$AL$375,APS!$B79,'Rekapitulasi Maret'!$AQ$194:$AQ$375)</f>
        <v>0</v>
      </c>
      <c r="CB79" s="154">
        <f t="shared" si="261"/>
        <v>0</v>
      </c>
      <c r="CC79" s="154">
        <f t="shared" si="262"/>
        <v>0</v>
      </c>
      <c r="CD79" s="10"/>
      <c r="CE79" s="152">
        <f>SUMIF('Rekapitulasi Maret'!$BA$194:$BA$375,APS!$B79,'Rekapitulasi Maret'!$BB$194:$BB$375)+SUMIF('Rekapitulasi Maret'!$BA$194:$BA$375,APS!$B79,'Rekapitulasi Maret'!$BE$194:$BE$375)</f>
        <v>0</v>
      </c>
      <c r="CF79" s="152">
        <f>SUMIF('Rekapitulasi Maret'!$BA$194:$BA$375,APS!$B79,'Rekapitulasi Maret'!$BC$194:$BC$375)</f>
        <v>0</v>
      </c>
      <c r="CG79" s="10"/>
      <c r="CH79" s="154">
        <f t="shared" si="173"/>
        <v>0</v>
      </c>
      <c r="CI79" s="154">
        <f t="shared" si="174"/>
        <v>0</v>
      </c>
      <c r="CJ79" s="10"/>
      <c r="CK79" s="152">
        <f>SUMIF('Rekapitulasi Maret'!$BP$194:$BP$375,APS!$B79,'Rekapitulasi Maret'!$BQ$194:$BQ$375)+SUMIF('Rekapitulasi Maret'!$BP$194:$BP$375,APS!$B79,'Rekapitulasi Maret'!$BT$194:$BT$375)</f>
        <v>0</v>
      </c>
      <c r="CL79" s="152">
        <f>SUMIF('Rekapitulasi Maret'!$BP$194:$BP$375,APS!$B79,'Rekapitulasi Maret'!$BR$194:$BR$375)</f>
        <v>0</v>
      </c>
      <c r="CM79" s="152">
        <f>SUMIF('Rekapitulasi Maret'!$BP$194:$BP$375,APS!$B79,'Rekapitulasi Maret'!$BU$194:$BU$375)</f>
        <v>0</v>
      </c>
      <c r="CN79" s="154">
        <f t="shared" si="175"/>
        <v>0</v>
      </c>
      <c r="CO79" s="154">
        <f t="shared" si="176"/>
        <v>0</v>
      </c>
      <c r="CP79" s="76">
        <f t="shared" si="272"/>
        <v>46</v>
      </c>
      <c r="CQ79" s="76">
        <f t="shared" si="273"/>
        <v>0</v>
      </c>
      <c r="CR79" s="76">
        <f t="shared" si="274"/>
        <v>0</v>
      </c>
      <c r="CS79" s="76">
        <f t="shared" si="275"/>
        <v>0</v>
      </c>
      <c r="CT79" s="76">
        <f t="shared" si="276"/>
        <v>0</v>
      </c>
      <c r="CU79" s="76">
        <f t="shared" si="277"/>
        <v>-46</v>
      </c>
      <c r="CV79" s="154">
        <f t="shared" si="278"/>
        <v>0</v>
      </c>
      <c r="CW79" s="10"/>
      <c r="CX79" s="10"/>
      <c r="CY79" s="152">
        <f>SUMIF('Rekapitulasi Maret'!$D$391:$D$568,APS!$B79,'Rekapitulasi Maret'!$E$391:$E$568)+SUMIF('Rekapitulasi Maret'!$D$391:$D$568,APS!$B79,'Rekapitulasi Maret'!$J$391:$J$568)</f>
        <v>0</v>
      </c>
      <c r="CZ79" s="152">
        <f>SUMIF('Rekapitulasi Maret'!$D$391:$D$568,APS!$B79,'Rekapitulasi Maret'!$F$391:$F$568)</f>
        <v>0</v>
      </c>
      <c r="DA79" s="152">
        <f>SUMIF('Rekapitulasi Maret'!$D$391:$D$568,APS!$B79,'Rekapitulasi Maret'!$K$391:$K$568)</f>
        <v>0</v>
      </c>
      <c r="DB79" s="154">
        <f t="shared" si="184"/>
        <v>0</v>
      </c>
      <c r="DC79" s="154">
        <f t="shared" si="185"/>
        <v>0</v>
      </c>
      <c r="DD79" s="10"/>
      <c r="DE79" s="152">
        <f>SUMIF('Rekapitulasi Maret'!$U$391:$U$568,APS!$B79,'Rekapitulasi Maret'!$V$391:$V$568)+SUMIF('Rekapitulasi Maret'!$U$391:$U$568,APS!$B79,'Rekapitulasi Maret'!$AA$391:$AA$568)</f>
        <v>0</v>
      </c>
      <c r="DF79" s="152">
        <f>SUMIF('Rekapitulasi Maret'!$U$391:$U$568,APS!$B79,'Rekapitulasi Maret'!$W$391:$W$568)</f>
        <v>0</v>
      </c>
      <c r="DG79" s="152">
        <f>SUMIF('Rekapitulasi Maret'!$U$391:$U$568,APS!$B79,'Rekapitulasi Maret'!$AB$391:$AB$568)</f>
        <v>0</v>
      </c>
      <c r="DH79" s="154">
        <f t="shared" si="285"/>
        <v>0</v>
      </c>
      <c r="DI79" s="154">
        <f t="shared" si="286"/>
        <v>0</v>
      </c>
      <c r="DJ79" s="10"/>
      <c r="DK79" s="152">
        <f>SUMIF('Rekapitulasi Maret'!$AL$391:$AL$568,APS!$B79,'Rekapitulasi Maret'!$AM$391:$AM$568)+SUMIF('Rekapitulasi Maret'!$AL$391:$AL$568,APS!$B79,'Rekapitulasi Maret'!$AP$391:$AP$568)</f>
        <v>0</v>
      </c>
      <c r="DL79" s="152">
        <f>SUMIF('Rekapitulasi Maret'!$AL$391:$AL$568,APS!$B79,'Rekapitulasi Maret'!$AN$391:$AN$568)</f>
        <v>0</v>
      </c>
      <c r="DM79" s="152">
        <f>SUMIF('Rekapitulasi Maret'!$AL$391:$AL$568,APS!$B79,'Rekapitulasi Maret'!$AQ$391:$AQ$568)</f>
        <v>0</v>
      </c>
      <c r="DN79" s="154">
        <f t="shared" si="354"/>
        <v>0</v>
      </c>
      <c r="DO79" s="154">
        <f t="shared" si="355"/>
        <v>0</v>
      </c>
      <c r="DP79" s="10"/>
      <c r="DQ79" s="152">
        <f>SUMIF('Rekapitulasi Maret'!$BA$391:$BA$568,APS!$B79,'Rekapitulasi Maret'!$BB$391:$BB$568)+SUMIF('Rekapitulasi Maret'!$BA$391:$BA$568,APS!$B79,'Rekapitulasi Maret'!$BE$391:$BE$568)</f>
        <v>0</v>
      </c>
      <c r="DR79" s="152">
        <f>SUMIF('Rekapitulasi Maret'!$BA$391:$BA$568,APS!$B79,'Rekapitulasi Maret'!$BC$391:$BC$568)</f>
        <v>0</v>
      </c>
      <c r="DS79" s="152">
        <f>SUMIF('Rekapitulasi Maret'!$BA$391:$BA$568,APS!$B79,'Rekapitulasi Maret'!$BF$391:$BF$568)</f>
        <v>0</v>
      </c>
      <c r="DT79" s="154">
        <f t="shared" si="295"/>
        <v>0</v>
      </c>
      <c r="DU79" s="154">
        <f t="shared" si="296"/>
        <v>0</v>
      </c>
      <c r="DV79" s="10"/>
      <c r="DW79" s="152">
        <f>SUMIF('Rekapitulasi Maret'!$BP$391:$BP$568,APS!$B79,'Rekapitulasi Maret'!$BQ$391:$BQ$568)+SUMIF('Rekapitulasi Maret'!$BP$391:$BP$568,APS!$B79,'Rekapitulasi Maret'!$BT$391:$BT$568)</f>
        <v>0</v>
      </c>
      <c r="DX79" s="152">
        <f>SUMIF('Rekapitulasi Maret'!$BP$391:$BP$568,APS!$B79,'Rekapitulasi Maret'!$BR$391:$BR$568)</f>
        <v>0</v>
      </c>
      <c r="DY79" s="152">
        <f>SUMIF('Rekapitulasi Maret'!$BP$391:$BP$568,APS!$B79,'Rekapitulasi Maret'!$BU$391:$BU$568)</f>
        <v>0</v>
      </c>
      <c r="DZ79" s="154">
        <f t="shared" si="326"/>
        <v>0</v>
      </c>
      <c r="EA79" s="154">
        <f t="shared" si="327"/>
        <v>0</v>
      </c>
      <c r="EB79" s="10"/>
      <c r="EC79" s="152">
        <f>SUMIF('Rekapitulasi Maret'!$CE$391:$CE$568,APS!$B79,'Rekapitulasi Maret'!$CF$391:$CF$568)+SUMIF('Rekapitulasi Maret'!$CE$391:$CE$568,APS!$B79,'Rekapitulasi Maret'!$CI$391:$CI$568)</f>
        <v>0</v>
      </c>
      <c r="ED79" s="152">
        <f>SUMIF('Rekapitulasi Maret'!$CE$391:$CE$568,APS!$B79,'Rekapitulasi Maret'!$CG$391:$CG$568)</f>
        <v>0</v>
      </c>
      <c r="EE79" s="152">
        <f>SUMIF('Rekapitulasi Maret'!$CE$391:$CE$568,APS!$B79,'Rekapitulasi Maret'!$CJ$391:$CJ$568)</f>
        <v>0</v>
      </c>
      <c r="EF79" s="154">
        <f t="shared" si="356"/>
        <v>0</v>
      </c>
      <c r="EG79" s="154">
        <f t="shared" si="357"/>
        <v>0</v>
      </c>
      <c r="EH79" s="76">
        <f t="shared" si="287"/>
        <v>0</v>
      </c>
      <c r="EI79" s="76">
        <f t="shared" si="288"/>
        <v>0</v>
      </c>
      <c r="EJ79" s="76">
        <f t="shared" si="289"/>
        <v>0</v>
      </c>
      <c r="EK79" s="76">
        <f t="shared" si="290"/>
        <v>0</v>
      </c>
      <c r="EL79" s="76">
        <f t="shared" si="291"/>
        <v>0</v>
      </c>
      <c r="EM79" s="76">
        <f t="shared" si="292"/>
        <v>0</v>
      </c>
      <c r="EN79" s="154">
        <f t="shared" si="293"/>
        <v>0</v>
      </c>
      <c r="EO79" s="10"/>
      <c r="EP79" s="40"/>
      <c r="EQ79" s="152">
        <f>SUMIF('Rekapitulasi Maret'!$D$587:$D$768,APS!$B79,'Rekapitulasi Maret'!$E$587:$E$768)+SUMIF('Rekapitulasi Maret'!$D$587:$D$768,APS!$B79,'Rekapitulasi Maret'!$G$587:$G$768)</f>
        <v>0</v>
      </c>
      <c r="ER79" s="152">
        <f>SUMIF('Rekapitulasi Maret'!$D$587:$D$768,APS!$B79,'Rekapitulasi Maret'!$F$587:$F$768)+SUMIF('Rekapitulasi Maret'!$D$587:$D$768,APS!$B79,'Rekapitulasi Maret'!$H$587:$H$768)</f>
        <v>0</v>
      </c>
      <c r="ES79" s="40"/>
      <c r="ET79" s="154">
        <f t="shared" si="358"/>
        <v>0</v>
      </c>
      <c r="EU79" s="154">
        <f t="shared" si="359"/>
        <v>0</v>
      </c>
      <c r="EV79" s="40"/>
      <c r="EW79" s="152">
        <f>SUMIF('Rekapitulasi Maret'!$U$587:$U$768,APS!$B79,'Rekapitulasi Maret'!$V$587:$V$768)+SUMIF('Rekapitulasi Maret'!$U$587:$U$768,APS!$B79,'Rekapitulasi Maret'!$X$587:$X$768)</f>
        <v>0</v>
      </c>
      <c r="EX79" s="152">
        <f>SUMIF('Rekapitulasi Maret'!$U$587:$U$768,APS!$B79,'Rekapitulasi Maret'!$W$587:$W$768)+SUMIF('Rekapitulasi Maret'!$U$587:$U$768,APS!$B79,'Rekapitulasi Maret'!$Y$587:$Y$768)</f>
        <v>0</v>
      </c>
      <c r="EY79" s="10"/>
      <c r="EZ79" s="154">
        <f t="shared" si="360"/>
        <v>0</v>
      </c>
      <c r="FA79" s="154">
        <f t="shared" si="361"/>
        <v>0</v>
      </c>
      <c r="FB79" s="40"/>
      <c r="FC79" s="152">
        <f>SUMIF('Rekapitulasi Maret'!$AL$587:$AL$768,APS!$B79,'Rekapitulasi Maret'!$AM$587:$AM$768)+SUMIF('Rekapitulasi Maret'!$AL$587:$AL$768,APS!$B79,'Rekapitulasi Maret'!$AP$587:$AP$768)</f>
        <v>0</v>
      </c>
      <c r="FD79" s="152">
        <f>SUMIF('Rekapitulasi Maret'!$AL$587:$AL$768,APS!$B79,'Rekapitulasi Maret'!$AN$587:$AN$768)</f>
        <v>0</v>
      </c>
      <c r="FE79" s="40"/>
      <c r="FF79" s="154">
        <f t="shared" si="362"/>
        <v>0</v>
      </c>
      <c r="FG79" s="154">
        <f t="shared" si="363"/>
        <v>0</v>
      </c>
      <c r="FH79" s="40"/>
      <c r="FI79" s="152">
        <f>SUMIF('Rekapitulasi Maret'!$BA$587:$BA$768,APS!$B79,'Rekapitulasi Maret'!$BB$587:$BB$768)+SUMIF('Rekapitulasi Maret'!$BA$587:$BA$768,APS!$B79,'Rekapitulasi Maret'!$BE$587:$BE$768)</f>
        <v>0</v>
      </c>
      <c r="FJ79" s="152">
        <f>SUMIF('Rekapitulasi Maret'!$BA$587:$BA$768,APS!$B79,'Rekapitulasi Maret'!$BC$587:$BC$768)+SUMIF('Rekapitulasi Maret'!$BA$587:$BA$768,APS!$B79,'Rekapitulasi Maret'!$BF$587:$BF$768)</f>
        <v>0</v>
      </c>
      <c r="FK79" s="10"/>
      <c r="FL79" s="154">
        <f t="shared" si="364"/>
        <v>0</v>
      </c>
      <c r="FM79" s="154">
        <f t="shared" si="365"/>
        <v>0</v>
      </c>
      <c r="FN79" s="40"/>
      <c r="FO79" s="152">
        <f>SUMIF('Rekapitulasi Maret'!$BP$587:$BP$768,APS!$B79,'Rekapitulasi Maret'!$BQ$587:$BQ$768)+SUMIF('Rekapitulasi Maret'!$BP$587:$BP$768,APS!$B79,'Rekapitulasi Maret'!$BT$587:$BT$768)</f>
        <v>0</v>
      </c>
      <c r="FP79" s="152">
        <f>SUMIF('Rekapitulasi Maret'!$BP$587:$BP$768,APS!$B79,'Rekapitulasi Maret'!$BR$587:$BR$768)</f>
        <v>0</v>
      </c>
      <c r="FQ79" s="10"/>
      <c r="FR79" s="154">
        <f t="shared" si="366"/>
        <v>0</v>
      </c>
      <c r="FS79" s="154">
        <f t="shared" si="367"/>
        <v>0</v>
      </c>
      <c r="FT79" s="40"/>
      <c r="FU79" s="152">
        <f>SUMIF('Rekapitulasi Maret'!$CE$587:$CE$768,APS!$B79,'Rekapitulasi Maret'!$CI$587:$CI$768)</f>
        <v>0</v>
      </c>
      <c r="FV79" s="10"/>
      <c r="FW79" s="152">
        <f>SUMIF('Rekapitulasi Maret'!$CE$587:$CE$768,APS!$B79,'Rekapitulasi Maret'!$CJ$587:$CJ$768)</f>
        <v>0</v>
      </c>
      <c r="FX79" s="154">
        <f t="shared" si="343"/>
        <v>0</v>
      </c>
      <c r="FY79" s="154">
        <f t="shared" si="344"/>
        <v>0</v>
      </c>
      <c r="FZ79" s="40"/>
      <c r="GA79" s="152">
        <f>SUMIF('Rekapitulasi Maret'!$D$785:$D$963,APS!$B79,'Rekapitulasi Maret'!$E$785:$E$963)+SUMIF('Rekapitulasi Maret'!$D$785:$D$963,APS!$B79,'Rekapitulasi Maret'!$J$785:$J$963)</f>
        <v>0</v>
      </c>
      <c r="GB79" s="152">
        <f>SUMIF('Rekapitulasi Maret'!$D$785:$D$963,APS!$B79,'Rekapitulasi Maret'!$F$785:$F$963)</f>
        <v>0</v>
      </c>
      <c r="GC79" s="152">
        <f>SUMIF('Rekapitulasi Maret'!$D$785:$D$963,APS!$B79,'Rekapitulasi Maret'!$K$785:$K$963)</f>
        <v>0</v>
      </c>
      <c r="GD79" s="154">
        <f t="shared" si="368"/>
        <v>0</v>
      </c>
      <c r="GE79" s="154">
        <f t="shared" si="369"/>
        <v>0</v>
      </c>
      <c r="GF79" s="40"/>
      <c r="GG79" s="152">
        <f>SUMIF('Rekapitulasi Maret'!$U$785:$U$963,APS!$B79,'Rekapitulasi Maret'!$V$785:$V$963)+SUMIF('Rekapitulasi Maret'!$U$785:$U$963,APS!$B79,'Rekapitulasi Maret'!$AA$785:$AA$963)</f>
        <v>0</v>
      </c>
      <c r="GH79" s="152">
        <f>SUMIF('Rekapitulasi Maret'!$U$785:$U$963,APS!$B79,'Rekapitulasi Maret'!$W$785:$W$963)</f>
        <v>0</v>
      </c>
      <c r="GI79" s="152">
        <f>SUMIF('Rekapitulasi Maret'!$U$785:$U$963,APS!$B79,'Rekapitulasi Maret'!$AB$785:$AB$963)</f>
        <v>0</v>
      </c>
      <c r="GJ79" s="154">
        <f t="shared" si="370"/>
        <v>0</v>
      </c>
      <c r="GK79" s="154">
        <f t="shared" si="371"/>
        <v>0</v>
      </c>
      <c r="GL79" s="40"/>
      <c r="GM79" s="152">
        <f>SUMIF('Rekapitulasi Maret'!$AL$785:$AL$963,APS!$B79,'Rekapitulasi Maret'!$AM$785:$AM$963)+SUMIF('Rekapitulasi Maret'!$AL$785:$AL$963,APS!$B79,'Rekapitulasi Maret'!$AP$785:$AP$963)</f>
        <v>0</v>
      </c>
      <c r="GN79" s="152">
        <f>SUMIF('Rekapitulasi Maret'!$AL$785:$AL$963,APS!$B79,'Rekapitulasi Maret'!$AN$785:$AN$963)</f>
        <v>0</v>
      </c>
      <c r="GO79" s="152">
        <f>SUMIF('Rekapitulasi Maret'!$AL$785:$AL$963,APS!$B79,'Rekapitulasi Maret'!$AQ$785:$AQ$963)</f>
        <v>0</v>
      </c>
      <c r="GP79" s="154">
        <f t="shared" si="372"/>
        <v>0</v>
      </c>
      <c r="GQ79" s="154">
        <f t="shared" si="373"/>
        <v>0</v>
      </c>
      <c r="GR79" s="76">
        <f t="shared" si="374"/>
        <v>0</v>
      </c>
      <c r="GS79" s="76">
        <f t="shared" si="375"/>
        <v>0</v>
      </c>
      <c r="GT79" s="76">
        <f t="shared" si="376"/>
        <v>0</v>
      </c>
      <c r="GU79" s="76">
        <f t="shared" si="377"/>
        <v>0</v>
      </c>
      <c r="GV79" s="157">
        <f t="shared" si="378"/>
        <v>0</v>
      </c>
      <c r="GW79" s="157">
        <f t="shared" si="379"/>
        <v>0</v>
      </c>
      <c r="GX79" s="158">
        <f t="shared" si="380"/>
        <v>0</v>
      </c>
      <c r="GY79" s="157">
        <f t="shared" si="254"/>
        <v>46</v>
      </c>
      <c r="GZ79" s="157">
        <f t="shared" si="255"/>
        <v>0</v>
      </c>
      <c r="HA79" s="157">
        <f t="shared" si="256"/>
        <v>46</v>
      </c>
      <c r="HB79" s="157">
        <f t="shared" si="257"/>
        <v>0</v>
      </c>
      <c r="HC79" s="157">
        <f t="shared" si="258"/>
        <v>46</v>
      </c>
      <c r="HD79" s="157">
        <f t="shared" si="259"/>
        <v>0</v>
      </c>
      <c r="HE79" s="158">
        <f t="shared" si="232"/>
        <v>100</v>
      </c>
      <c r="HG79" s="129" t="s">
        <v>985</v>
      </c>
      <c r="HH79" s="88"/>
    </row>
    <row r="80" spans="1:216" ht="15.75">
      <c r="A80" s="16" t="s">
        <v>87</v>
      </c>
      <c r="B80" s="16" t="s">
        <v>88</v>
      </c>
      <c r="C80" s="16" t="s">
        <v>69</v>
      </c>
      <c r="D80" s="16" t="s">
        <v>599</v>
      </c>
      <c r="E80" s="16" t="s">
        <v>598</v>
      </c>
      <c r="F80" s="17">
        <v>400</v>
      </c>
      <c r="G80" s="17">
        <v>0</v>
      </c>
      <c r="H80" s="17">
        <v>0</v>
      </c>
      <c r="I80" s="18">
        <v>0</v>
      </c>
      <c r="J80" s="17">
        <v>0</v>
      </c>
      <c r="K80" s="19">
        <f>(H80+F80+G80)-(I80+J80)</f>
        <v>400</v>
      </c>
      <c r="L80" s="19">
        <f t="shared" si="352"/>
        <v>400</v>
      </c>
      <c r="M80" s="23">
        <v>300</v>
      </c>
      <c r="N80" s="20">
        <f t="shared" si="353"/>
        <v>568</v>
      </c>
      <c r="O80" s="20">
        <v>268</v>
      </c>
      <c r="P80" s="75">
        <f t="shared" si="260"/>
        <v>0</v>
      </c>
      <c r="Q80" s="74">
        <f t="shared" si="133"/>
        <v>568</v>
      </c>
      <c r="R80" s="22">
        <f t="shared" si="323"/>
        <v>568</v>
      </c>
      <c r="S80" s="10">
        <v>200</v>
      </c>
      <c r="T80" s="10"/>
      <c r="U80" s="152">
        <f>SUMIF('Rekapitulasi Maret'!$D$9:$D$173,APS!$B80,'Rekapitulasi Maret'!$E$9:$E$173)</f>
        <v>0</v>
      </c>
      <c r="V80" s="152">
        <f>SUMIF('Rekapitulasi Maret'!$D$9:$D$173,APS!$B80,'Rekapitulasi Maret'!$F$9:$F$173)</f>
        <v>0</v>
      </c>
      <c r="W80" s="10"/>
      <c r="X80" s="154">
        <f t="shared" si="279"/>
        <v>0</v>
      </c>
      <c r="Y80" s="154">
        <f t="shared" si="280"/>
        <v>0</v>
      </c>
      <c r="Z80" s="10"/>
      <c r="AA80" s="152">
        <f>SUMIF('Rekapitulasi Maret'!$U$9:$U$173,APS!$B80,'Rekapitulasi Maret'!$V$9:$V$173)</f>
        <v>0</v>
      </c>
      <c r="AB80" s="152">
        <f>SUMIF('Rekapitulasi Maret'!$U$9:$U$173,APS!$B80,'Rekapitulasi Maret'!$W$9:$W$173)</f>
        <v>0</v>
      </c>
      <c r="AC80" s="152"/>
      <c r="AD80" s="154">
        <f t="shared" si="150"/>
        <v>0</v>
      </c>
      <c r="AE80" s="154">
        <f t="shared" si="151"/>
        <v>0</v>
      </c>
      <c r="AF80" s="10"/>
      <c r="AG80" s="152">
        <f>SUMIF('Rekapitulasi Maret'!$AL$9:$AL$173,APS!$B80,'Rekapitulasi Maret'!$AM$9:$AM$173)</f>
        <v>0</v>
      </c>
      <c r="AH80" s="152">
        <f>SUMIF('Rekapitulasi Maret'!$AL$9:$AL$173,APS!$B80,'Rekapitulasi Maret'!$AN$9:$AN$173)</f>
        <v>0</v>
      </c>
      <c r="AI80" s="152">
        <f>SUMIF('Rekapitulasi Maret'!$AL$9:$AL$173,APS!$B80,'Rekapitulasi Maret'!$AQ$9:$AQ$173)</f>
        <v>0</v>
      </c>
      <c r="AJ80" s="154">
        <f t="shared" si="281"/>
        <v>0</v>
      </c>
      <c r="AK80" s="154">
        <f t="shared" si="282"/>
        <v>0</v>
      </c>
      <c r="AL80" s="10"/>
      <c r="AM80" s="152">
        <f>SUMIF('Rekapitulasi Maret'!$BA$9:$BA$173,APS!$B80,'Rekapitulasi Maret'!$BB$9:$BB$173)</f>
        <v>0</v>
      </c>
      <c r="AN80" s="152">
        <f>SUMIF('Rekapitulasi Maret'!$BA$9:$BA$173,APS!$B80,'Rekapitulasi Maret'!$BC$9:$BC$173)</f>
        <v>0</v>
      </c>
      <c r="AO80" s="10"/>
      <c r="AP80" s="154">
        <f t="shared" si="263"/>
        <v>0</v>
      </c>
      <c r="AQ80" s="154">
        <f t="shared" si="264"/>
        <v>0</v>
      </c>
      <c r="AR80" s="10"/>
      <c r="AS80" s="152">
        <f>SUMIF('Rekapitulasi Maret'!$BP$9:$BP$173,APS!$B80,'Rekapitulasi Maret'!$BQ$9:$BQ$173)</f>
        <v>128</v>
      </c>
      <c r="AT80" s="152">
        <f>SUMIF('Rekapitulasi Maret'!$BP$9:$BP$173,APS!$B80,'Rekapitulasi Maret'!$BR$9:$BR$173)</f>
        <v>128</v>
      </c>
      <c r="AU80" s="10"/>
      <c r="AV80" s="154">
        <f t="shared" si="156"/>
        <v>0</v>
      </c>
      <c r="AW80" s="154">
        <f t="shared" si="157"/>
        <v>100</v>
      </c>
      <c r="AX80" s="10"/>
      <c r="AY80" s="152">
        <f>SUMIF('Rekapitulasi Maret'!$CE$9:$CE$173,APS!$B80,'Rekapitulasi Maret'!$CI$9:$CI$173)</f>
        <v>0</v>
      </c>
      <c r="AZ80" s="10"/>
      <c r="BA80" s="152">
        <f>SUMIF('Rekapitulasi Maret'!$CE$9:$CE$173,APS!$B80,'Rekapitulasi Maret'!$CJ$9:$CJ$173)</f>
        <v>0</v>
      </c>
      <c r="BB80" s="154">
        <f t="shared" si="158"/>
        <v>0</v>
      </c>
      <c r="BC80" s="154">
        <f t="shared" si="159"/>
        <v>0</v>
      </c>
      <c r="BD80" s="76">
        <f t="shared" si="265"/>
        <v>0</v>
      </c>
      <c r="BE80" s="76">
        <f t="shared" si="266"/>
        <v>128</v>
      </c>
      <c r="BF80" s="76">
        <f t="shared" si="267"/>
        <v>128</v>
      </c>
      <c r="BG80" s="76">
        <f t="shared" si="268"/>
        <v>0</v>
      </c>
      <c r="BH80" s="76">
        <f t="shared" si="269"/>
        <v>128</v>
      </c>
      <c r="BI80" s="76">
        <f t="shared" si="270"/>
        <v>128</v>
      </c>
      <c r="BJ80" s="154">
        <f t="shared" si="271"/>
        <v>0</v>
      </c>
      <c r="BK80" s="10">
        <v>100</v>
      </c>
      <c r="BL80" s="10"/>
      <c r="BM80" s="152">
        <f>SUMIF('Rekapitulasi Maret'!$D$194:$D$375,APS!$B80,'Rekapitulasi Maret'!$E$194:$E$375)+SUMIF('Rekapitulasi Maret'!$D$194:$D$375,APS!$B80,'Rekapitulasi Maret'!$J$194:$J$375)</f>
        <v>0</v>
      </c>
      <c r="BN80" s="152">
        <f>SUMIF('Rekapitulasi Maret'!$D$194:$D$375,APS!$B80,'Rekapitulasi Maret'!$F$194:$F$375)</f>
        <v>0</v>
      </c>
      <c r="BO80" s="152">
        <f>SUMIF('Rekapitulasi Maret'!$D$194:$D$375,APS!$B80,'Rekapitulasi Maret'!$K$194:$K$375)</f>
        <v>0</v>
      </c>
      <c r="BP80" s="154">
        <f t="shared" si="167"/>
        <v>0</v>
      </c>
      <c r="BQ80" s="154">
        <f t="shared" si="168"/>
        <v>0</v>
      </c>
      <c r="BR80" s="10"/>
      <c r="BS80" s="152">
        <f>SUMIF('Rekapitulasi Maret'!$U$194:$U$375,APS!$B80,'Rekapitulasi Maret'!$V$194:$V$375)+SUMIF('Rekapitulasi Maret'!$U$194:$U$375,APS!$B80,'Rekapitulasi Maret'!$AA$194:$AA$375)</f>
        <v>124</v>
      </c>
      <c r="BT80" s="152">
        <f>SUMIF('Rekapitulasi Maret'!$U$194:$U$375,APS!$B80,'Rekapitulasi Maret'!$W$194:$W$375)</f>
        <v>76</v>
      </c>
      <c r="BU80" s="152">
        <f>SUMIF('Rekapitulasi Maret'!$U$194:$U$375,APS!$B80,'Rekapitulasi Maret'!$AB$194:$AB$375)</f>
        <v>0</v>
      </c>
      <c r="BV80" s="154">
        <f t="shared" si="169"/>
        <v>0</v>
      </c>
      <c r="BW80" s="154">
        <f t="shared" si="170"/>
        <v>61.29032258064516</v>
      </c>
      <c r="BX80" s="10">
        <v>100</v>
      </c>
      <c r="BY80" s="152">
        <f>SUMIF('Rekapitulasi Maret'!$AL$194:$AL$375,APS!$B80,'Rekapitulasi Maret'!$AM$194:$AM$375)+SUMIF('Rekapitulasi Maret'!$AL$194:$AL$375,APS!$B80,'Rekapitulasi Maret'!$AP$194:$AP$375)</f>
        <v>0</v>
      </c>
      <c r="BZ80" s="152">
        <f>SUMIF('Rekapitulasi Maret'!$AL$194:$AL$375,APS!$B80,'Rekapitulasi Maret'!$AN$194:$AN$375)</f>
        <v>48</v>
      </c>
      <c r="CA80" s="152">
        <f>SUMIF('Rekapitulasi Maret'!$AL$194:$AL$375,APS!$B80,'Rekapitulasi Maret'!$AQ$194:$AQ$375)</f>
        <v>0</v>
      </c>
      <c r="CB80" s="154">
        <f t="shared" si="261"/>
        <v>48</v>
      </c>
      <c r="CC80" s="154">
        <f t="shared" si="262"/>
        <v>0</v>
      </c>
      <c r="CD80" s="10">
        <v>100</v>
      </c>
      <c r="CE80" s="152">
        <f>SUMIF('Rekapitulasi Maret'!$BA$194:$BA$375,APS!$B80,'Rekapitulasi Maret'!$BB$194:$BB$375)+SUMIF('Rekapitulasi Maret'!$BA$194:$BA$375,APS!$B80,'Rekapitulasi Maret'!$BE$194:$BE$375)</f>
        <v>0</v>
      </c>
      <c r="CF80" s="152">
        <f>SUMIF('Rekapitulasi Maret'!$BA$194:$BA$375,APS!$B80,'Rekapitulasi Maret'!$BC$194:$BC$375)</f>
        <v>0</v>
      </c>
      <c r="CG80" s="10"/>
      <c r="CH80" s="154">
        <f t="shared" ref="CH80:CH143" si="381">IF(CD80=0,0,((CF80+CG80)/CD80)*100)</f>
        <v>0</v>
      </c>
      <c r="CI80" s="154">
        <f t="shared" ref="CI80:CI143" si="382">IF(CE80=0,0,((CF80+CG80)/CE80)*100)</f>
        <v>0</v>
      </c>
      <c r="CJ80" s="10"/>
      <c r="CK80" s="152">
        <f>SUMIF('Rekapitulasi Maret'!$BP$194:$BP$375,APS!$B80,'Rekapitulasi Maret'!$BQ$194:$BQ$375)+SUMIF('Rekapitulasi Maret'!$BP$194:$BP$375,APS!$B80,'Rekapitulasi Maret'!$BT$194:$BT$375)</f>
        <v>0</v>
      </c>
      <c r="CL80" s="152">
        <f>SUMIF('Rekapitulasi Maret'!$BP$194:$BP$375,APS!$B80,'Rekapitulasi Maret'!$BR$194:$BR$375)</f>
        <v>0</v>
      </c>
      <c r="CM80" s="152">
        <f>SUMIF('Rekapitulasi Maret'!$BP$194:$BP$375,APS!$B80,'Rekapitulasi Maret'!$BU$194:$BU$375)</f>
        <v>0</v>
      </c>
      <c r="CN80" s="154">
        <f t="shared" ref="CN80:CN143" si="383">IF(CJ80=0,0,((CL80+CM80)/CJ80)*100)</f>
        <v>0</v>
      </c>
      <c r="CO80" s="154">
        <f t="shared" ref="CO80:CO143" si="384">IF(CK80=0,0,((CL80+CM80)/CK80)*100)</f>
        <v>0</v>
      </c>
      <c r="CP80" s="76">
        <f t="shared" si="272"/>
        <v>200</v>
      </c>
      <c r="CQ80" s="76">
        <f t="shared" si="273"/>
        <v>124</v>
      </c>
      <c r="CR80" s="76">
        <f t="shared" si="274"/>
        <v>124</v>
      </c>
      <c r="CS80" s="76">
        <f t="shared" si="275"/>
        <v>0</v>
      </c>
      <c r="CT80" s="76">
        <f t="shared" si="276"/>
        <v>124</v>
      </c>
      <c r="CU80" s="76">
        <f t="shared" si="277"/>
        <v>-76</v>
      </c>
      <c r="CV80" s="154">
        <f t="shared" si="278"/>
        <v>62</v>
      </c>
      <c r="CW80" s="10">
        <v>0</v>
      </c>
      <c r="CX80" s="10">
        <v>100</v>
      </c>
      <c r="CY80" s="152">
        <f>SUMIF('Rekapitulasi Maret'!$D$391:$D$568,APS!$B80,'Rekapitulasi Maret'!$E$391:$E$568)+SUMIF('Rekapitulasi Maret'!$D$391:$D$568,APS!$B80,'Rekapitulasi Maret'!$J$391:$J$568)</f>
        <v>0</v>
      </c>
      <c r="CZ80" s="152">
        <f>SUMIF('Rekapitulasi Maret'!$D$391:$D$568,APS!$B80,'Rekapitulasi Maret'!$F$391:$F$568)</f>
        <v>0</v>
      </c>
      <c r="DA80" s="152">
        <f>SUMIF('Rekapitulasi Maret'!$D$391:$D$568,APS!$B80,'Rekapitulasi Maret'!$K$391:$K$568)</f>
        <v>0</v>
      </c>
      <c r="DB80" s="154">
        <f t="shared" ref="DB80:DB143" si="385">IF(CX80=0,0,((CZ80+DA80)/CX80)*100)</f>
        <v>0</v>
      </c>
      <c r="DC80" s="154">
        <f t="shared" ref="DC80:DC143" si="386">IF(CY80=0,0,((CZ80+DA80)/CY80)*100)</f>
        <v>0</v>
      </c>
      <c r="DD80" s="10"/>
      <c r="DE80" s="152">
        <f>SUMIF('Rekapitulasi Maret'!$U$391:$U$568,APS!$B80,'Rekapitulasi Maret'!$V$391:$V$568)+SUMIF('Rekapitulasi Maret'!$U$391:$U$568,APS!$B80,'Rekapitulasi Maret'!$AA$391:$AA$568)</f>
        <v>0</v>
      </c>
      <c r="DF80" s="152">
        <f>SUMIF('Rekapitulasi Maret'!$U$391:$U$568,APS!$B80,'Rekapitulasi Maret'!$W$391:$W$568)</f>
        <v>0</v>
      </c>
      <c r="DG80" s="152">
        <f>SUMIF('Rekapitulasi Maret'!$U$391:$U$568,APS!$B80,'Rekapitulasi Maret'!$AB$391:$AB$568)</f>
        <v>0</v>
      </c>
      <c r="DH80" s="154">
        <f t="shared" si="285"/>
        <v>0</v>
      </c>
      <c r="DI80" s="154">
        <f t="shared" si="286"/>
        <v>0</v>
      </c>
      <c r="DJ80" s="10"/>
      <c r="DK80" s="152">
        <f>SUMIF('Rekapitulasi Maret'!$AL$391:$AL$568,APS!$B80,'Rekapitulasi Maret'!$AM$391:$AM$568)+SUMIF('Rekapitulasi Maret'!$AL$391:$AL$568,APS!$B80,'Rekapitulasi Maret'!$AP$391:$AP$568)</f>
        <v>28</v>
      </c>
      <c r="DL80" s="152">
        <f>SUMIF('Rekapitulasi Maret'!$AL$391:$AL$568,APS!$B80,'Rekapitulasi Maret'!$AN$391:$AN$568)</f>
        <v>28</v>
      </c>
      <c r="DM80" s="152">
        <f>SUMIF('Rekapitulasi Maret'!$AL$391:$AL$568,APS!$B80,'Rekapitulasi Maret'!$AQ$391:$AQ$568)</f>
        <v>0</v>
      </c>
      <c r="DN80" s="154">
        <f t="shared" si="354"/>
        <v>0</v>
      </c>
      <c r="DO80" s="154">
        <f t="shared" si="355"/>
        <v>100</v>
      </c>
      <c r="DP80" s="10"/>
      <c r="DQ80" s="152">
        <f>SUMIF('Rekapitulasi Maret'!$BA$391:$BA$568,APS!$B80,'Rekapitulasi Maret'!$BB$391:$BB$568)+SUMIF('Rekapitulasi Maret'!$BA$391:$BA$568,APS!$B80,'Rekapitulasi Maret'!$BE$391:$BE$568)</f>
        <v>0</v>
      </c>
      <c r="DR80" s="152">
        <f>SUMIF('Rekapitulasi Maret'!$BA$391:$BA$568,APS!$B80,'Rekapitulasi Maret'!$BC$391:$BC$568)</f>
        <v>0</v>
      </c>
      <c r="DS80" s="152">
        <f>SUMIF('Rekapitulasi Maret'!$BA$391:$BA$568,APS!$B80,'Rekapitulasi Maret'!$BF$391:$BF$568)</f>
        <v>0</v>
      </c>
      <c r="DT80" s="154">
        <f t="shared" si="295"/>
        <v>0</v>
      </c>
      <c r="DU80" s="154">
        <f t="shared" si="296"/>
        <v>0</v>
      </c>
      <c r="DV80" s="10"/>
      <c r="DW80" s="152">
        <f>SUMIF('Rekapitulasi Maret'!$BP$391:$BP$568,APS!$B80,'Rekapitulasi Maret'!$BQ$391:$BQ$568)+SUMIF('Rekapitulasi Maret'!$BP$391:$BP$568,APS!$B80,'Rekapitulasi Maret'!$BT$391:$BT$568)</f>
        <v>0</v>
      </c>
      <c r="DX80" s="152">
        <f>SUMIF('Rekapitulasi Maret'!$BP$391:$BP$568,APS!$B80,'Rekapitulasi Maret'!$BR$391:$BR$568)</f>
        <v>0</v>
      </c>
      <c r="DY80" s="152">
        <f>SUMIF('Rekapitulasi Maret'!$BP$391:$BP$568,APS!$B80,'Rekapitulasi Maret'!$BU$391:$BU$568)</f>
        <v>0</v>
      </c>
      <c r="DZ80" s="154">
        <f t="shared" si="326"/>
        <v>0</v>
      </c>
      <c r="EA80" s="154">
        <f t="shared" si="327"/>
        <v>0</v>
      </c>
      <c r="EB80" s="10"/>
      <c r="EC80" s="152">
        <f>SUMIF('Rekapitulasi Maret'!$CE$391:$CE$568,APS!$B80,'Rekapitulasi Maret'!$CF$391:$CF$568)+SUMIF('Rekapitulasi Maret'!$CE$391:$CE$568,APS!$B80,'Rekapitulasi Maret'!$CI$391:$CI$568)</f>
        <v>0</v>
      </c>
      <c r="ED80" s="152">
        <f>SUMIF('Rekapitulasi Maret'!$CE$391:$CE$568,APS!$B80,'Rekapitulasi Maret'!$CG$391:$CG$568)</f>
        <v>0</v>
      </c>
      <c r="EE80" s="152">
        <f>SUMIF('Rekapitulasi Maret'!$CE$391:$CE$568,APS!$B80,'Rekapitulasi Maret'!$CJ$391:$CJ$568)</f>
        <v>0</v>
      </c>
      <c r="EF80" s="154">
        <f t="shared" si="356"/>
        <v>0</v>
      </c>
      <c r="EG80" s="154">
        <f t="shared" si="357"/>
        <v>0</v>
      </c>
      <c r="EH80" s="76">
        <f t="shared" si="287"/>
        <v>100</v>
      </c>
      <c r="EI80" s="76">
        <f t="shared" si="288"/>
        <v>28</v>
      </c>
      <c r="EJ80" s="76">
        <f t="shared" si="289"/>
        <v>28</v>
      </c>
      <c r="EK80" s="76">
        <f t="shared" si="290"/>
        <v>0</v>
      </c>
      <c r="EL80" s="76">
        <f t="shared" si="291"/>
        <v>28</v>
      </c>
      <c r="EM80" s="76">
        <f t="shared" si="292"/>
        <v>-72</v>
      </c>
      <c r="EN80" s="154">
        <f t="shared" si="293"/>
        <v>28.000000000000004</v>
      </c>
      <c r="EO80" s="10">
        <v>268</v>
      </c>
      <c r="EP80" s="10"/>
      <c r="EQ80" s="152">
        <f>SUMIF('Rekapitulasi Maret'!$D$587:$D$768,APS!$B80,'Rekapitulasi Maret'!$E$587:$E$768)+SUMIF('Rekapitulasi Maret'!$D$587:$D$768,APS!$B80,'Rekapitulasi Maret'!$G$587:$G$768)</f>
        <v>100</v>
      </c>
      <c r="ER80" s="152">
        <f>SUMIF('Rekapitulasi Maret'!$D$587:$D$768,APS!$B80,'Rekapitulasi Maret'!$F$587:$F$768)+SUMIF('Rekapitulasi Maret'!$D$587:$D$768,APS!$B80,'Rekapitulasi Maret'!$H$587:$H$768)</f>
        <v>80</v>
      </c>
      <c r="ES80" s="10"/>
      <c r="ET80" s="154">
        <f t="shared" si="358"/>
        <v>0</v>
      </c>
      <c r="EU80" s="154">
        <f t="shared" si="359"/>
        <v>80</v>
      </c>
      <c r="EV80" s="10">
        <v>268</v>
      </c>
      <c r="EW80" s="152">
        <f>SUMIF('Rekapitulasi Maret'!$U$587:$U$768,APS!$B80,'Rekapitulasi Maret'!$V$587:$V$768)+SUMIF('Rekapitulasi Maret'!$U$587:$U$768,APS!$B80,'Rekapitulasi Maret'!$X$587:$X$768)</f>
        <v>0</v>
      </c>
      <c r="EX80" s="152">
        <f>SUMIF('Rekapitulasi Maret'!$U$587:$U$768,APS!$B80,'Rekapitulasi Maret'!$W$587:$W$768)+SUMIF('Rekapitulasi Maret'!$U$587:$U$768,APS!$B80,'Rekapitulasi Maret'!$Y$587:$Y$768)</f>
        <v>0</v>
      </c>
      <c r="EY80" s="10"/>
      <c r="EZ80" s="154">
        <f t="shared" si="360"/>
        <v>0</v>
      </c>
      <c r="FA80" s="154">
        <f t="shared" si="361"/>
        <v>0</v>
      </c>
      <c r="FB80" s="10"/>
      <c r="FC80" s="152">
        <f>SUMIF('Rekapitulasi Maret'!$AL$587:$AL$768,APS!$B80,'Rekapitulasi Maret'!$AM$587:$AM$768)+SUMIF('Rekapitulasi Maret'!$AL$587:$AL$768,APS!$B80,'Rekapitulasi Maret'!$AP$587:$AP$768)</f>
        <v>0</v>
      </c>
      <c r="FD80" s="152">
        <f>SUMIF('Rekapitulasi Maret'!$AL$587:$AL$768,APS!$B80,'Rekapitulasi Maret'!$AN$587:$AN$768)</f>
        <v>60</v>
      </c>
      <c r="FE80" s="10"/>
      <c r="FF80" s="154">
        <f t="shared" si="362"/>
        <v>0</v>
      </c>
      <c r="FG80" s="154">
        <f t="shared" si="363"/>
        <v>0</v>
      </c>
      <c r="FH80" s="10"/>
      <c r="FI80" s="152">
        <f>SUMIF('Rekapitulasi Maret'!$BA$587:$BA$768,APS!$B80,'Rekapitulasi Maret'!$BB$587:$BB$768)+SUMIF('Rekapitulasi Maret'!$BA$587:$BA$768,APS!$B80,'Rekapitulasi Maret'!$BE$587:$BE$768)</f>
        <v>0</v>
      </c>
      <c r="FJ80" s="152">
        <f>SUMIF('Rekapitulasi Maret'!$BA$587:$BA$768,APS!$B80,'Rekapitulasi Maret'!$BC$587:$BC$768)+SUMIF('Rekapitulasi Maret'!$BA$587:$BA$768,APS!$B80,'Rekapitulasi Maret'!$BF$587:$BF$768)</f>
        <v>40</v>
      </c>
      <c r="FK80" s="10"/>
      <c r="FL80" s="154">
        <f t="shared" si="364"/>
        <v>0</v>
      </c>
      <c r="FM80" s="154">
        <f t="shared" si="365"/>
        <v>0</v>
      </c>
      <c r="FN80" s="10"/>
      <c r="FO80" s="152">
        <f>SUMIF('Rekapitulasi Maret'!$BP$587:$BP$768,APS!$B80,'Rekapitulasi Maret'!$BQ$587:$BQ$768)+SUMIF('Rekapitulasi Maret'!$BP$587:$BP$768,APS!$B80,'Rekapitulasi Maret'!$BT$587:$BT$768)</f>
        <v>0</v>
      </c>
      <c r="FP80" s="152">
        <f>SUMIF('Rekapitulasi Maret'!$BP$587:$BP$768,APS!$B80,'Rekapitulasi Maret'!$BR$587:$BR$768)</f>
        <v>0</v>
      </c>
      <c r="FQ80" s="10"/>
      <c r="FR80" s="154">
        <f t="shared" si="366"/>
        <v>0</v>
      </c>
      <c r="FS80" s="154">
        <f t="shared" si="367"/>
        <v>0</v>
      </c>
      <c r="FT80" s="10"/>
      <c r="FU80" s="152">
        <f>SUMIF('Rekapitulasi Maret'!$CE$587:$CE$768,APS!$B80,'Rekapitulasi Maret'!$CI$587:$CI$768)</f>
        <v>0</v>
      </c>
      <c r="FV80" s="10"/>
      <c r="FW80" s="152">
        <f>SUMIF('Rekapitulasi Maret'!$CE$587:$CE$768,APS!$B80,'Rekapitulasi Maret'!$CJ$587:$CJ$768)</f>
        <v>0</v>
      </c>
      <c r="FX80" s="154">
        <f t="shared" ref="FX80:FX143" si="387">IF(FT80=0,0,((FV80+FW80)/FT80)*100)</f>
        <v>0</v>
      </c>
      <c r="FY80" s="154">
        <f t="shared" ref="FY80:FY143" si="388">IF(FU80=0,0,((FV80+FW80)/FU80)*100)</f>
        <v>0</v>
      </c>
      <c r="FZ80" s="10"/>
      <c r="GA80" s="152">
        <f>SUMIF('Rekapitulasi Maret'!$D$785:$D$963,APS!$B80,'Rekapitulasi Maret'!$E$785:$E$963)+SUMIF('Rekapitulasi Maret'!$D$785:$D$963,APS!$B80,'Rekapitulasi Maret'!$J$785:$J$963)</f>
        <v>108</v>
      </c>
      <c r="GB80" s="152">
        <f>SUMIF('Rekapitulasi Maret'!$D$785:$D$963,APS!$B80,'Rekapitulasi Maret'!$F$785:$F$963)</f>
        <v>40</v>
      </c>
      <c r="GC80" s="152">
        <f>SUMIF('Rekapitulasi Maret'!$D$785:$D$963,APS!$B80,'Rekapitulasi Maret'!$K$785:$K$963)</f>
        <v>0</v>
      </c>
      <c r="GD80" s="154">
        <f t="shared" si="368"/>
        <v>0</v>
      </c>
      <c r="GE80" s="154">
        <f t="shared" si="369"/>
        <v>37.037037037037038</v>
      </c>
      <c r="GF80" s="10"/>
      <c r="GG80" s="152">
        <f>SUMIF('Rekapitulasi Maret'!$U$785:$U$963,APS!$B80,'Rekapitulasi Maret'!$V$785:$V$963)+SUMIF('Rekapitulasi Maret'!$U$785:$U$963,APS!$B80,'Rekapitulasi Maret'!$AA$785:$AA$963)</f>
        <v>0</v>
      </c>
      <c r="GH80" s="152">
        <f>SUMIF('Rekapitulasi Maret'!$U$785:$U$963,APS!$B80,'Rekapitulasi Maret'!$W$785:$W$963)</f>
        <v>60</v>
      </c>
      <c r="GI80" s="152">
        <f>SUMIF('Rekapitulasi Maret'!$U$785:$U$963,APS!$B80,'Rekapitulasi Maret'!$AB$785:$AB$963)</f>
        <v>0</v>
      </c>
      <c r="GJ80" s="154">
        <f t="shared" si="370"/>
        <v>0</v>
      </c>
      <c r="GK80" s="154">
        <f t="shared" si="371"/>
        <v>0</v>
      </c>
      <c r="GL80" s="10"/>
      <c r="GM80" s="152">
        <f>SUMIF('Rekapitulasi Maret'!$AL$785:$AL$963,APS!$B80,'Rekapitulasi Maret'!$AM$785:$AM$963)+SUMIF('Rekapitulasi Maret'!$AL$785:$AL$963,APS!$B80,'Rekapitulasi Maret'!$AP$785:$AP$963)</f>
        <v>0</v>
      </c>
      <c r="GN80" s="152">
        <f>SUMIF('Rekapitulasi Maret'!$AL$785:$AL$963,APS!$B80,'Rekapitulasi Maret'!$AN$785:$AN$963)</f>
        <v>0</v>
      </c>
      <c r="GO80" s="152">
        <f>SUMIF('Rekapitulasi Maret'!$AL$785:$AL$963,APS!$B80,'Rekapitulasi Maret'!$AQ$785:$AQ$963)</f>
        <v>0</v>
      </c>
      <c r="GP80" s="154">
        <f t="shared" si="372"/>
        <v>0</v>
      </c>
      <c r="GQ80" s="154">
        <f t="shared" si="373"/>
        <v>0</v>
      </c>
      <c r="GR80" s="76">
        <f t="shared" si="374"/>
        <v>268</v>
      </c>
      <c r="GS80" s="76">
        <f t="shared" si="375"/>
        <v>208</v>
      </c>
      <c r="GT80" s="76">
        <f t="shared" si="376"/>
        <v>280</v>
      </c>
      <c r="GU80" s="76">
        <f t="shared" si="377"/>
        <v>0</v>
      </c>
      <c r="GV80" s="157">
        <f t="shared" si="378"/>
        <v>280</v>
      </c>
      <c r="GW80" s="157">
        <f t="shared" si="379"/>
        <v>12</v>
      </c>
      <c r="GX80" s="158">
        <f t="shared" si="380"/>
        <v>104.4776119402985</v>
      </c>
      <c r="GY80" s="157">
        <f t="shared" si="254"/>
        <v>568</v>
      </c>
      <c r="GZ80" s="157">
        <f t="shared" si="255"/>
        <v>488</v>
      </c>
      <c r="HA80" s="157">
        <f t="shared" si="256"/>
        <v>560</v>
      </c>
      <c r="HB80" s="157">
        <f t="shared" si="257"/>
        <v>0</v>
      </c>
      <c r="HC80" s="157">
        <f t="shared" si="258"/>
        <v>560</v>
      </c>
      <c r="HD80" s="157">
        <f t="shared" si="259"/>
        <v>-8</v>
      </c>
      <c r="HE80" s="158">
        <f t="shared" si="232"/>
        <v>98.591549295774655</v>
      </c>
      <c r="HF80" s="2"/>
      <c r="HG80" s="16" t="s">
        <v>986</v>
      </c>
      <c r="HH80" s="88"/>
    </row>
    <row r="81" spans="1:216" ht="15.75">
      <c r="A81" s="34" t="s">
        <v>532</v>
      </c>
      <c r="B81" s="16" t="s">
        <v>423</v>
      </c>
      <c r="C81" s="16" t="s">
        <v>69</v>
      </c>
      <c r="D81" s="16" t="s">
        <v>599</v>
      </c>
      <c r="E81" s="16" t="s">
        <v>598</v>
      </c>
      <c r="F81" s="31">
        <v>42</v>
      </c>
      <c r="G81" s="17"/>
      <c r="H81" s="17"/>
      <c r="I81" s="18">
        <v>0</v>
      </c>
      <c r="J81" s="17">
        <v>0</v>
      </c>
      <c r="K81" s="19">
        <f>(H81+F81+G81)-(I81+J81)</f>
        <v>42</v>
      </c>
      <c r="L81" s="19">
        <f t="shared" si="352"/>
        <v>42</v>
      </c>
      <c r="M81" s="23">
        <v>42</v>
      </c>
      <c r="N81" s="20">
        <f t="shared" si="353"/>
        <v>42</v>
      </c>
      <c r="O81" s="20"/>
      <c r="P81" s="75">
        <f t="shared" si="260"/>
        <v>0</v>
      </c>
      <c r="Q81" s="74">
        <f t="shared" si="133"/>
        <v>42</v>
      </c>
      <c r="R81" s="22">
        <f t="shared" si="323"/>
        <v>42</v>
      </c>
      <c r="S81" s="10"/>
      <c r="T81" s="10"/>
      <c r="U81" s="152">
        <f>SUMIF('Rekapitulasi Maret'!$D$9:$D$173,APS!$B81,'Rekapitulasi Maret'!$E$9:$E$173)</f>
        <v>0</v>
      </c>
      <c r="V81" s="152">
        <f>SUMIF('Rekapitulasi Maret'!$D$9:$D$173,APS!$B81,'Rekapitulasi Maret'!$F$9:$F$173)</f>
        <v>0</v>
      </c>
      <c r="W81" s="10"/>
      <c r="X81" s="154">
        <f t="shared" si="279"/>
        <v>0</v>
      </c>
      <c r="Y81" s="154">
        <f t="shared" si="280"/>
        <v>0</v>
      </c>
      <c r="Z81" s="10"/>
      <c r="AA81" s="152">
        <f>SUMIF('Rekapitulasi Maret'!$U$9:$U$173,APS!$B81,'Rekapitulasi Maret'!$V$9:$V$173)</f>
        <v>0</v>
      </c>
      <c r="AB81" s="152">
        <f>SUMIF('Rekapitulasi Maret'!$U$9:$U$173,APS!$B81,'Rekapitulasi Maret'!$W$9:$W$173)</f>
        <v>0</v>
      </c>
      <c r="AC81" s="152"/>
      <c r="AD81" s="154">
        <f t="shared" si="150"/>
        <v>0</v>
      </c>
      <c r="AE81" s="154">
        <f t="shared" si="151"/>
        <v>0</v>
      </c>
      <c r="AF81" s="10"/>
      <c r="AG81" s="152">
        <f>SUMIF('Rekapitulasi Maret'!$AL$9:$AL$173,APS!$B81,'Rekapitulasi Maret'!$AM$9:$AM$173)</f>
        <v>0</v>
      </c>
      <c r="AH81" s="152">
        <f>SUMIF('Rekapitulasi Maret'!$AL$9:$AL$173,APS!$B81,'Rekapitulasi Maret'!$AN$9:$AN$173)</f>
        <v>0</v>
      </c>
      <c r="AI81" s="152">
        <f>SUMIF('Rekapitulasi Maret'!$AL$9:$AL$173,APS!$B81,'Rekapitulasi Maret'!$AQ$9:$AQ$173)</f>
        <v>0</v>
      </c>
      <c r="AJ81" s="154">
        <f t="shared" si="281"/>
        <v>0</v>
      </c>
      <c r="AK81" s="154">
        <f t="shared" si="282"/>
        <v>0</v>
      </c>
      <c r="AL81" s="10"/>
      <c r="AM81" s="152">
        <f>SUMIF('Rekapitulasi Maret'!$BA$9:$BA$173,APS!$B81,'Rekapitulasi Maret'!$BB$9:$BB$173)</f>
        <v>0</v>
      </c>
      <c r="AN81" s="152">
        <f>SUMIF('Rekapitulasi Maret'!$BA$9:$BA$173,APS!$B81,'Rekapitulasi Maret'!$BC$9:$BC$173)</f>
        <v>0</v>
      </c>
      <c r="AO81" s="10"/>
      <c r="AP81" s="154">
        <f t="shared" si="263"/>
        <v>0</v>
      </c>
      <c r="AQ81" s="154">
        <f t="shared" si="264"/>
        <v>0</v>
      </c>
      <c r="AR81" s="10"/>
      <c r="AS81" s="152">
        <f>SUMIF('Rekapitulasi Maret'!$BP$9:$BP$173,APS!$B81,'Rekapitulasi Maret'!$BQ$9:$BQ$173)</f>
        <v>42</v>
      </c>
      <c r="AT81" s="152">
        <f>SUMIF('Rekapitulasi Maret'!$BP$9:$BP$173,APS!$B81,'Rekapitulasi Maret'!$BR$9:$BR$173)</f>
        <v>42</v>
      </c>
      <c r="AU81" s="10"/>
      <c r="AV81" s="154">
        <f t="shared" si="156"/>
        <v>0</v>
      </c>
      <c r="AW81" s="154">
        <f t="shared" si="157"/>
        <v>100</v>
      </c>
      <c r="AX81" s="10"/>
      <c r="AY81" s="152">
        <f>SUMIF('Rekapitulasi Maret'!$CE$9:$CE$173,APS!$B81,'Rekapitulasi Maret'!$CI$9:$CI$173)</f>
        <v>0</v>
      </c>
      <c r="AZ81" s="10"/>
      <c r="BA81" s="152">
        <f>SUMIF('Rekapitulasi Maret'!$CE$9:$CE$173,APS!$B81,'Rekapitulasi Maret'!$CJ$9:$CJ$173)</f>
        <v>0</v>
      </c>
      <c r="BB81" s="154">
        <f t="shared" si="158"/>
        <v>0</v>
      </c>
      <c r="BC81" s="154">
        <f t="shared" si="159"/>
        <v>0</v>
      </c>
      <c r="BD81" s="76">
        <f t="shared" si="265"/>
        <v>0</v>
      </c>
      <c r="BE81" s="76">
        <f t="shared" si="266"/>
        <v>42</v>
      </c>
      <c r="BF81" s="76">
        <f t="shared" si="267"/>
        <v>42</v>
      </c>
      <c r="BG81" s="76">
        <f t="shared" si="268"/>
        <v>0</v>
      </c>
      <c r="BH81" s="76">
        <f t="shared" si="269"/>
        <v>42</v>
      </c>
      <c r="BI81" s="76">
        <f t="shared" si="270"/>
        <v>42</v>
      </c>
      <c r="BJ81" s="154">
        <f t="shared" si="271"/>
        <v>0</v>
      </c>
      <c r="BK81" s="10">
        <v>42</v>
      </c>
      <c r="BL81" s="10"/>
      <c r="BM81" s="152">
        <f>SUMIF('Rekapitulasi Maret'!$D$194:$D$375,APS!$B81,'Rekapitulasi Maret'!$E$194:$E$375)+SUMIF('Rekapitulasi Maret'!$D$194:$D$375,APS!$B81,'Rekapitulasi Maret'!$J$194:$J$375)</f>
        <v>0</v>
      </c>
      <c r="BN81" s="152">
        <f>SUMIF('Rekapitulasi Maret'!$D$194:$D$375,APS!$B81,'Rekapitulasi Maret'!$F$194:$F$375)</f>
        <v>0</v>
      </c>
      <c r="BO81" s="152">
        <f>SUMIF('Rekapitulasi Maret'!$D$194:$D$375,APS!$B81,'Rekapitulasi Maret'!$K$194:$K$375)</f>
        <v>0</v>
      </c>
      <c r="BP81" s="154">
        <f t="shared" ref="BP81:BP144" si="389">IF(BL81=0,0,((BN81+BO81)/BL81)*100)</f>
        <v>0</v>
      </c>
      <c r="BQ81" s="154">
        <f t="shared" ref="BQ81:BQ144" si="390">IF(BM81=0,0,((BN81+BO81)/BM81)*100)</f>
        <v>0</v>
      </c>
      <c r="BR81" s="10"/>
      <c r="BS81" s="152">
        <f>SUMIF('Rekapitulasi Maret'!$U$194:$U$375,APS!$B81,'Rekapitulasi Maret'!$V$194:$V$375)+SUMIF('Rekapitulasi Maret'!$U$194:$U$375,APS!$B81,'Rekapitulasi Maret'!$AA$194:$AA$375)</f>
        <v>0</v>
      </c>
      <c r="BT81" s="152">
        <f>SUMIF('Rekapitulasi Maret'!$U$194:$U$375,APS!$B81,'Rekapitulasi Maret'!$W$194:$W$375)</f>
        <v>0</v>
      </c>
      <c r="BU81" s="152">
        <f>SUMIF('Rekapitulasi Maret'!$U$194:$U$375,APS!$B81,'Rekapitulasi Maret'!$AB$194:$AB$375)</f>
        <v>0</v>
      </c>
      <c r="BV81" s="154">
        <f t="shared" ref="BV81:BV144" si="391">IF(BR81=0,0,((BT81+BU81)/BR81)*100)</f>
        <v>0</v>
      </c>
      <c r="BW81" s="154">
        <f t="shared" ref="BW81:BW144" si="392">IF(BS81=0,0,((BT81+BU81)/BS81)*100)</f>
        <v>0</v>
      </c>
      <c r="BX81" s="10"/>
      <c r="BY81" s="152">
        <f>SUMIF('Rekapitulasi Maret'!$AL$194:$AL$375,APS!$B81,'Rekapitulasi Maret'!$AM$194:$AM$375)+SUMIF('Rekapitulasi Maret'!$AL$194:$AL$375,APS!$B81,'Rekapitulasi Maret'!$AP$194:$AP$375)</f>
        <v>0</v>
      </c>
      <c r="BZ81" s="152">
        <f>SUMIF('Rekapitulasi Maret'!$AL$194:$AL$375,APS!$B81,'Rekapitulasi Maret'!$AN$194:$AN$375)</f>
        <v>0</v>
      </c>
      <c r="CA81" s="152">
        <f>SUMIF('Rekapitulasi Maret'!$AL$194:$AL$375,APS!$B81,'Rekapitulasi Maret'!$AQ$194:$AQ$375)</f>
        <v>0</v>
      </c>
      <c r="CB81" s="154">
        <f t="shared" si="261"/>
        <v>0</v>
      </c>
      <c r="CC81" s="154">
        <f t="shared" si="262"/>
        <v>0</v>
      </c>
      <c r="CD81" s="10">
        <v>42</v>
      </c>
      <c r="CE81" s="152">
        <f>SUMIF('Rekapitulasi Maret'!$BA$194:$BA$375,APS!$B81,'Rekapitulasi Maret'!$BB$194:$BB$375)+SUMIF('Rekapitulasi Maret'!$BA$194:$BA$375,APS!$B81,'Rekapitulasi Maret'!$BE$194:$BE$375)</f>
        <v>0</v>
      </c>
      <c r="CF81" s="152">
        <f>SUMIF('Rekapitulasi Maret'!$BA$194:$BA$375,APS!$B81,'Rekapitulasi Maret'!$BC$194:$BC$375)</f>
        <v>0</v>
      </c>
      <c r="CG81" s="10"/>
      <c r="CH81" s="154">
        <f t="shared" si="381"/>
        <v>0</v>
      </c>
      <c r="CI81" s="154">
        <f t="shared" si="382"/>
        <v>0</v>
      </c>
      <c r="CJ81" s="10"/>
      <c r="CK81" s="152">
        <f>SUMIF('Rekapitulasi Maret'!$BP$194:$BP$375,APS!$B81,'Rekapitulasi Maret'!$BQ$194:$BQ$375)+SUMIF('Rekapitulasi Maret'!$BP$194:$BP$375,APS!$B81,'Rekapitulasi Maret'!$BT$194:$BT$375)</f>
        <v>0</v>
      </c>
      <c r="CL81" s="152">
        <f>SUMIF('Rekapitulasi Maret'!$BP$194:$BP$375,APS!$B81,'Rekapitulasi Maret'!$BR$194:$BR$375)</f>
        <v>0</v>
      </c>
      <c r="CM81" s="152">
        <f>SUMIF('Rekapitulasi Maret'!$BP$194:$BP$375,APS!$B81,'Rekapitulasi Maret'!$BU$194:$BU$375)</f>
        <v>0</v>
      </c>
      <c r="CN81" s="154">
        <f t="shared" si="383"/>
        <v>0</v>
      </c>
      <c r="CO81" s="154">
        <f t="shared" si="384"/>
        <v>0</v>
      </c>
      <c r="CP81" s="76">
        <f t="shared" si="272"/>
        <v>42</v>
      </c>
      <c r="CQ81" s="76">
        <f t="shared" si="273"/>
        <v>0</v>
      </c>
      <c r="CR81" s="76">
        <f t="shared" si="274"/>
        <v>0</v>
      </c>
      <c r="CS81" s="76">
        <f t="shared" si="275"/>
        <v>0</v>
      </c>
      <c r="CT81" s="76">
        <f t="shared" si="276"/>
        <v>0</v>
      </c>
      <c r="CU81" s="76">
        <f t="shared" si="277"/>
        <v>-42</v>
      </c>
      <c r="CV81" s="154">
        <f t="shared" si="278"/>
        <v>0</v>
      </c>
      <c r="CW81" s="10"/>
      <c r="CX81" s="10"/>
      <c r="CY81" s="152">
        <f>SUMIF('Rekapitulasi Maret'!$D$391:$D$568,APS!$B81,'Rekapitulasi Maret'!$E$391:$E$568)+SUMIF('Rekapitulasi Maret'!$D$391:$D$568,APS!$B81,'Rekapitulasi Maret'!$J$391:$J$568)</f>
        <v>0</v>
      </c>
      <c r="CZ81" s="152">
        <f>SUMIF('Rekapitulasi Maret'!$D$391:$D$568,APS!$B81,'Rekapitulasi Maret'!$F$391:$F$568)</f>
        <v>0</v>
      </c>
      <c r="DA81" s="152">
        <f>SUMIF('Rekapitulasi Maret'!$D$391:$D$568,APS!$B81,'Rekapitulasi Maret'!$K$391:$K$568)</f>
        <v>0</v>
      </c>
      <c r="DB81" s="154">
        <f t="shared" si="385"/>
        <v>0</v>
      </c>
      <c r="DC81" s="154">
        <f t="shared" si="386"/>
        <v>0</v>
      </c>
      <c r="DD81" s="10"/>
      <c r="DE81" s="152">
        <f>SUMIF('Rekapitulasi Maret'!$U$391:$U$568,APS!$B81,'Rekapitulasi Maret'!$V$391:$V$568)+SUMIF('Rekapitulasi Maret'!$U$391:$U$568,APS!$B81,'Rekapitulasi Maret'!$AA$391:$AA$568)</f>
        <v>0</v>
      </c>
      <c r="DF81" s="152">
        <f>SUMIF('Rekapitulasi Maret'!$U$391:$U$568,APS!$B81,'Rekapitulasi Maret'!$W$391:$W$568)</f>
        <v>0</v>
      </c>
      <c r="DG81" s="152">
        <f>SUMIF('Rekapitulasi Maret'!$U$391:$U$568,APS!$B81,'Rekapitulasi Maret'!$AB$391:$AB$568)</f>
        <v>0</v>
      </c>
      <c r="DH81" s="154">
        <f t="shared" si="285"/>
        <v>0</v>
      </c>
      <c r="DI81" s="154">
        <f t="shared" si="286"/>
        <v>0</v>
      </c>
      <c r="DJ81" s="10"/>
      <c r="DK81" s="152">
        <f>SUMIF('Rekapitulasi Maret'!$AL$391:$AL$568,APS!$B81,'Rekapitulasi Maret'!$AM$391:$AM$568)+SUMIF('Rekapitulasi Maret'!$AL$391:$AL$568,APS!$B81,'Rekapitulasi Maret'!$AP$391:$AP$568)</f>
        <v>0</v>
      </c>
      <c r="DL81" s="152">
        <f>SUMIF('Rekapitulasi Maret'!$AL$391:$AL$568,APS!$B81,'Rekapitulasi Maret'!$AN$391:$AN$568)</f>
        <v>0</v>
      </c>
      <c r="DM81" s="152">
        <f>SUMIF('Rekapitulasi Maret'!$AL$391:$AL$568,APS!$B81,'Rekapitulasi Maret'!$AQ$391:$AQ$568)</f>
        <v>0</v>
      </c>
      <c r="DN81" s="154">
        <f t="shared" si="354"/>
        <v>0</v>
      </c>
      <c r="DO81" s="154">
        <f t="shared" si="355"/>
        <v>0</v>
      </c>
      <c r="DP81" s="10"/>
      <c r="DQ81" s="152">
        <f>SUMIF('Rekapitulasi Maret'!$BA$391:$BA$568,APS!$B81,'Rekapitulasi Maret'!$BB$391:$BB$568)+SUMIF('Rekapitulasi Maret'!$BA$391:$BA$568,APS!$B81,'Rekapitulasi Maret'!$BE$391:$BE$568)</f>
        <v>0</v>
      </c>
      <c r="DR81" s="152">
        <f>SUMIF('Rekapitulasi Maret'!$BA$391:$BA$568,APS!$B81,'Rekapitulasi Maret'!$BC$391:$BC$568)</f>
        <v>0</v>
      </c>
      <c r="DS81" s="152">
        <f>SUMIF('Rekapitulasi Maret'!$BA$391:$BA$568,APS!$B81,'Rekapitulasi Maret'!$BF$391:$BF$568)</f>
        <v>0</v>
      </c>
      <c r="DT81" s="154">
        <f t="shared" si="295"/>
        <v>0</v>
      </c>
      <c r="DU81" s="154">
        <f t="shared" si="296"/>
        <v>0</v>
      </c>
      <c r="DV81" s="10"/>
      <c r="DW81" s="152">
        <f>SUMIF('Rekapitulasi Maret'!$BP$391:$BP$568,APS!$B81,'Rekapitulasi Maret'!$BQ$391:$BQ$568)+SUMIF('Rekapitulasi Maret'!$BP$391:$BP$568,APS!$B81,'Rekapitulasi Maret'!$BT$391:$BT$568)</f>
        <v>0</v>
      </c>
      <c r="DX81" s="152">
        <f>SUMIF('Rekapitulasi Maret'!$BP$391:$BP$568,APS!$B81,'Rekapitulasi Maret'!$BR$391:$BR$568)</f>
        <v>0</v>
      </c>
      <c r="DY81" s="152">
        <f>SUMIF('Rekapitulasi Maret'!$BP$391:$BP$568,APS!$B81,'Rekapitulasi Maret'!$BU$391:$BU$568)</f>
        <v>0</v>
      </c>
      <c r="DZ81" s="154">
        <f t="shared" si="326"/>
        <v>0</v>
      </c>
      <c r="EA81" s="154">
        <f t="shared" si="327"/>
        <v>0</v>
      </c>
      <c r="EB81" s="10"/>
      <c r="EC81" s="152">
        <f>SUMIF('Rekapitulasi Maret'!$CE$391:$CE$568,APS!$B81,'Rekapitulasi Maret'!$CF$391:$CF$568)+SUMIF('Rekapitulasi Maret'!$CE$391:$CE$568,APS!$B81,'Rekapitulasi Maret'!$CI$391:$CI$568)</f>
        <v>0</v>
      </c>
      <c r="ED81" s="152">
        <f>SUMIF('Rekapitulasi Maret'!$CE$391:$CE$568,APS!$B81,'Rekapitulasi Maret'!$CG$391:$CG$568)</f>
        <v>0</v>
      </c>
      <c r="EE81" s="152">
        <f>SUMIF('Rekapitulasi Maret'!$CE$391:$CE$568,APS!$B81,'Rekapitulasi Maret'!$CJ$391:$CJ$568)</f>
        <v>0</v>
      </c>
      <c r="EF81" s="154">
        <f t="shared" si="356"/>
        <v>0</v>
      </c>
      <c r="EG81" s="154">
        <f t="shared" si="357"/>
        <v>0</v>
      </c>
      <c r="EH81" s="76">
        <f t="shared" si="287"/>
        <v>0</v>
      </c>
      <c r="EI81" s="76">
        <f t="shared" si="288"/>
        <v>0</v>
      </c>
      <c r="EJ81" s="76">
        <f t="shared" si="289"/>
        <v>0</v>
      </c>
      <c r="EK81" s="76">
        <f t="shared" si="290"/>
        <v>0</v>
      </c>
      <c r="EL81" s="76">
        <f t="shared" si="291"/>
        <v>0</v>
      </c>
      <c r="EM81" s="76">
        <f t="shared" si="292"/>
        <v>0</v>
      </c>
      <c r="EN81" s="154">
        <f t="shared" si="293"/>
        <v>0</v>
      </c>
      <c r="EO81" s="10"/>
      <c r="EP81" s="10"/>
      <c r="EQ81" s="152">
        <f>SUMIF('Rekapitulasi Maret'!$D$587:$D$768,APS!$B81,'Rekapitulasi Maret'!$E$587:$E$768)+SUMIF('Rekapitulasi Maret'!$D$587:$D$768,APS!$B81,'Rekapitulasi Maret'!$G$587:$G$768)</f>
        <v>0</v>
      </c>
      <c r="ER81" s="152">
        <f>SUMIF('Rekapitulasi Maret'!$D$587:$D$768,APS!$B81,'Rekapitulasi Maret'!$F$587:$F$768)+SUMIF('Rekapitulasi Maret'!$D$587:$D$768,APS!$B81,'Rekapitulasi Maret'!$H$587:$H$768)</f>
        <v>0</v>
      </c>
      <c r="ES81" s="10"/>
      <c r="ET81" s="154">
        <f t="shared" si="358"/>
        <v>0</v>
      </c>
      <c r="EU81" s="154">
        <f t="shared" si="359"/>
        <v>0</v>
      </c>
      <c r="EV81" s="10"/>
      <c r="EW81" s="152">
        <f>SUMIF('Rekapitulasi Maret'!$U$587:$U$768,APS!$B81,'Rekapitulasi Maret'!$V$587:$V$768)+SUMIF('Rekapitulasi Maret'!$U$587:$U$768,APS!$B81,'Rekapitulasi Maret'!$X$587:$X$768)</f>
        <v>0</v>
      </c>
      <c r="EX81" s="152">
        <f>SUMIF('Rekapitulasi Maret'!$U$587:$U$768,APS!$B81,'Rekapitulasi Maret'!$W$587:$W$768)+SUMIF('Rekapitulasi Maret'!$U$587:$U$768,APS!$B81,'Rekapitulasi Maret'!$Y$587:$Y$768)</f>
        <v>0</v>
      </c>
      <c r="EY81" s="10"/>
      <c r="EZ81" s="154">
        <f t="shared" si="360"/>
        <v>0</v>
      </c>
      <c r="FA81" s="154">
        <f t="shared" si="361"/>
        <v>0</v>
      </c>
      <c r="FB81" s="10"/>
      <c r="FC81" s="152">
        <f>SUMIF('Rekapitulasi Maret'!$AL$587:$AL$768,APS!$B81,'Rekapitulasi Maret'!$AM$587:$AM$768)+SUMIF('Rekapitulasi Maret'!$AL$587:$AL$768,APS!$B81,'Rekapitulasi Maret'!$AP$587:$AP$768)</f>
        <v>0</v>
      </c>
      <c r="FD81" s="152">
        <f>SUMIF('Rekapitulasi Maret'!$AL$587:$AL$768,APS!$B81,'Rekapitulasi Maret'!$AN$587:$AN$768)</f>
        <v>0</v>
      </c>
      <c r="FE81" s="10"/>
      <c r="FF81" s="154">
        <f t="shared" si="362"/>
        <v>0</v>
      </c>
      <c r="FG81" s="154">
        <f t="shared" si="363"/>
        <v>0</v>
      </c>
      <c r="FH81" s="10"/>
      <c r="FI81" s="152">
        <f>SUMIF('Rekapitulasi Maret'!$BA$587:$BA$768,APS!$B81,'Rekapitulasi Maret'!$BB$587:$BB$768)+SUMIF('Rekapitulasi Maret'!$BA$587:$BA$768,APS!$B81,'Rekapitulasi Maret'!$BE$587:$BE$768)</f>
        <v>0</v>
      </c>
      <c r="FJ81" s="152">
        <f>SUMIF('Rekapitulasi Maret'!$BA$587:$BA$768,APS!$B81,'Rekapitulasi Maret'!$BC$587:$BC$768)+SUMIF('Rekapitulasi Maret'!$BA$587:$BA$768,APS!$B81,'Rekapitulasi Maret'!$BF$587:$BF$768)</f>
        <v>0</v>
      </c>
      <c r="FK81" s="10"/>
      <c r="FL81" s="154">
        <f t="shared" si="364"/>
        <v>0</v>
      </c>
      <c r="FM81" s="154">
        <f t="shared" si="365"/>
        <v>0</v>
      </c>
      <c r="FN81" s="10"/>
      <c r="FO81" s="152">
        <f>SUMIF('Rekapitulasi Maret'!$BP$587:$BP$768,APS!$B81,'Rekapitulasi Maret'!$BQ$587:$BQ$768)+SUMIF('Rekapitulasi Maret'!$BP$587:$BP$768,APS!$B81,'Rekapitulasi Maret'!$BT$587:$BT$768)</f>
        <v>0</v>
      </c>
      <c r="FP81" s="152">
        <f>SUMIF('Rekapitulasi Maret'!$BP$587:$BP$768,APS!$B81,'Rekapitulasi Maret'!$BR$587:$BR$768)</f>
        <v>0</v>
      </c>
      <c r="FQ81" s="10"/>
      <c r="FR81" s="154">
        <f t="shared" si="366"/>
        <v>0</v>
      </c>
      <c r="FS81" s="154">
        <f t="shared" si="367"/>
        <v>0</v>
      </c>
      <c r="FT81" s="10"/>
      <c r="FU81" s="152">
        <f>SUMIF('Rekapitulasi Maret'!$CE$587:$CE$768,APS!$B81,'Rekapitulasi Maret'!$CI$587:$CI$768)</f>
        <v>0</v>
      </c>
      <c r="FV81" s="10"/>
      <c r="FW81" s="152">
        <f>SUMIF('Rekapitulasi Maret'!$CE$587:$CE$768,APS!$B81,'Rekapitulasi Maret'!$CJ$587:$CJ$768)</f>
        <v>0</v>
      </c>
      <c r="FX81" s="154">
        <f t="shared" si="387"/>
        <v>0</v>
      </c>
      <c r="FY81" s="154">
        <f t="shared" si="388"/>
        <v>0</v>
      </c>
      <c r="FZ81" s="10"/>
      <c r="GA81" s="152">
        <f>SUMIF('Rekapitulasi Maret'!$D$785:$D$963,APS!$B81,'Rekapitulasi Maret'!$E$785:$E$963)+SUMIF('Rekapitulasi Maret'!$D$785:$D$963,APS!$B81,'Rekapitulasi Maret'!$J$785:$J$963)</f>
        <v>0</v>
      </c>
      <c r="GB81" s="152">
        <f>SUMIF('Rekapitulasi Maret'!$D$785:$D$963,APS!$B81,'Rekapitulasi Maret'!$F$785:$F$963)</f>
        <v>0</v>
      </c>
      <c r="GC81" s="152">
        <f>SUMIF('Rekapitulasi Maret'!$D$785:$D$963,APS!$B81,'Rekapitulasi Maret'!$K$785:$K$963)</f>
        <v>0</v>
      </c>
      <c r="GD81" s="154">
        <f t="shared" si="368"/>
        <v>0</v>
      </c>
      <c r="GE81" s="154">
        <f t="shared" si="369"/>
        <v>0</v>
      </c>
      <c r="GF81" s="10"/>
      <c r="GG81" s="152">
        <f>SUMIF('Rekapitulasi Maret'!$U$785:$U$963,APS!$B81,'Rekapitulasi Maret'!$V$785:$V$963)+SUMIF('Rekapitulasi Maret'!$U$785:$U$963,APS!$B81,'Rekapitulasi Maret'!$AA$785:$AA$963)</f>
        <v>0</v>
      </c>
      <c r="GH81" s="152">
        <f>SUMIF('Rekapitulasi Maret'!$U$785:$U$963,APS!$B81,'Rekapitulasi Maret'!$W$785:$W$963)</f>
        <v>0</v>
      </c>
      <c r="GI81" s="152">
        <f>SUMIF('Rekapitulasi Maret'!$U$785:$U$963,APS!$B81,'Rekapitulasi Maret'!$AB$785:$AB$963)</f>
        <v>0</v>
      </c>
      <c r="GJ81" s="154">
        <f t="shared" si="370"/>
        <v>0</v>
      </c>
      <c r="GK81" s="154">
        <f t="shared" si="371"/>
        <v>0</v>
      </c>
      <c r="GL81" s="10"/>
      <c r="GM81" s="152">
        <f>SUMIF('Rekapitulasi Maret'!$AL$785:$AL$963,APS!$B81,'Rekapitulasi Maret'!$AM$785:$AM$963)+SUMIF('Rekapitulasi Maret'!$AL$785:$AL$963,APS!$B81,'Rekapitulasi Maret'!$AP$785:$AP$963)</f>
        <v>0</v>
      </c>
      <c r="GN81" s="152">
        <f>SUMIF('Rekapitulasi Maret'!$AL$785:$AL$963,APS!$B81,'Rekapitulasi Maret'!$AN$785:$AN$963)</f>
        <v>0</v>
      </c>
      <c r="GO81" s="152">
        <f>SUMIF('Rekapitulasi Maret'!$AL$785:$AL$963,APS!$B81,'Rekapitulasi Maret'!$AQ$785:$AQ$963)</f>
        <v>0</v>
      </c>
      <c r="GP81" s="154">
        <f t="shared" si="372"/>
        <v>0</v>
      </c>
      <c r="GQ81" s="154">
        <f t="shared" si="373"/>
        <v>0</v>
      </c>
      <c r="GR81" s="76">
        <f t="shared" si="374"/>
        <v>0</v>
      </c>
      <c r="GS81" s="76">
        <f t="shared" si="375"/>
        <v>0</v>
      </c>
      <c r="GT81" s="76">
        <f t="shared" si="376"/>
        <v>0</v>
      </c>
      <c r="GU81" s="76">
        <f t="shared" si="377"/>
        <v>0</v>
      </c>
      <c r="GV81" s="157">
        <f t="shared" si="378"/>
        <v>0</v>
      </c>
      <c r="GW81" s="157">
        <f t="shared" si="379"/>
        <v>0</v>
      </c>
      <c r="GX81" s="158">
        <f t="shared" si="380"/>
        <v>0</v>
      </c>
      <c r="GY81" s="157">
        <f t="shared" si="254"/>
        <v>42</v>
      </c>
      <c r="GZ81" s="157">
        <f t="shared" si="255"/>
        <v>42</v>
      </c>
      <c r="HA81" s="157">
        <f t="shared" si="256"/>
        <v>42</v>
      </c>
      <c r="HB81" s="157">
        <f t="shared" si="257"/>
        <v>0</v>
      </c>
      <c r="HC81" s="157">
        <f t="shared" si="258"/>
        <v>42</v>
      </c>
      <c r="HD81" s="157">
        <f t="shared" si="259"/>
        <v>0</v>
      </c>
      <c r="HE81" s="158">
        <f t="shared" si="232"/>
        <v>100</v>
      </c>
      <c r="HF81" s="2"/>
      <c r="HG81" s="16" t="s">
        <v>986</v>
      </c>
      <c r="HH81" s="88"/>
    </row>
    <row r="82" spans="1:216" ht="15.75">
      <c r="A82" s="38" t="s">
        <v>533</v>
      </c>
      <c r="B82" s="38" t="s">
        <v>476</v>
      </c>
      <c r="C82" s="16" t="s">
        <v>69</v>
      </c>
      <c r="D82" s="16" t="s">
        <v>599</v>
      </c>
      <c r="E82" s="16" t="s">
        <v>598</v>
      </c>
      <c r="F82" s="38">
        <v>30</v>
      </c>
      <c r="G82" s="38"/>
      <c r="H82" s="38"/>
      <c r="I82" s="18">
        <v>0</v>
      </c>
      <c r="J82" s="38">
        <v>0</v>
      </c>
      <c r="K82" s="38"/>
      <c r="L82" s="38"/>
      <c r="M82" s="40">
        <v>30</v>
      </c>
      <c r="N82" s="20">
        <f t="shared" si="353"/>
        <v>30</v>
      </c>
      <c r="O82" s="20"/>
      <c r="P82" s="75">
        <f t="shared" si="260"/>
        <v>0</v>
      </c>
      <c r="Q82" s="74">
        <f t="shared" si="133"/>
        <v>30</v>
      </c>
      <c r="R82" s="22">
        <f t="shared" si="323"/>
        <v>30</v>
      </c>
      <c r="S82" s="40"/>
      <c r="T82" s="40"/>
      <c r="U82" s="152">
        <f>SUMIF('Rekapitulasi Maret'!$D$9:$D$173,APS!$B82,'Rekapitulasi Maret'!$E$9:$E$173)</f>
        <v>0</v>
      </c>
      <c r="V82" s="152">
        <f>SUMIF('Rekapitulasi Maret'!$D$9:$D$173,APS!$B82,'Rekapitulasi Maret'!$F$9:$F$173)</f>
        <v>0</v>
      </c>
      <c r="W82" s="40"/>
      <c r="X82" s="154">
        <f t="shared" si="279"/>
        <v>0</v>
      </c>
      <c r="Y82" s="154">
        <f t="shared" si="280"/>
        <v>0</v>
      </c>
      <c r="Z82" s="40"/>
      <c r="AA82" s="152">
        <f>SUMIF('Rekapitulasi Maret'!$U$9:$U$173,APS!$B82,'Rekapitulasi Maret'!$V$9:$V$173)</f>
        <v>0</v>
      </c>
      <c r="AB82" s="152">
        <f>SUMIF('Rekapitulasi Maret'!$U$9:$U$173,APS!$B82,'Rekapitulasi Maret'!$W$9:$W$173)</f>
        <v>0</v>
      </c>
      <c r="AC82" s="152"/>
      <c r="AD82" s="154">
        <f t="shared" si="150"/>
        <v>0</v>
      </c>
      <c r="AE82" s="154">
        <f t="shared" si="151"/>
        <v>0</v>
      </c>
      <c r="AF82" s="40"/>
      <c r="AG82" s="152">
        <f>SUMIF('Rekapitulasi Maret'!$AL$9:$AL$173,APS!$B82,'Rekapitulasi Maret'!$AM$9:$AM$173)</f>
        <v>0</v>
      </c>
      <c r="AH82" s="152">
        <f>SUMIF('Rekapitulasi Maret'!$AL$9:$AL$173,APS!$B82,'Rekapitulasi Maret'!$AN$9:$AN$173)</f>
        <v>0</v>
      </c>
      <c r="AI82" s="152">
        <f>SUMIF('Rekapitulasi Maret'!$AL$9:$AL$173,APS!$B82,'Rekapitulasi Maret'!$AQ$9:$AQ$173)</f>
        <v>0</v>
      </c>
      <c r="AJ82" s="154">
        <f t="shared" si="281"/>
        <v>0</v>
      </c>
      <c r="AK82" s="154">
        <f t="shared" si="282"/>
        <v>0</v>
      </c>
      <c r="AL82" s="40"/>
      <c r="AM82" s="152">
        <f>SUMIF('Rekapitulasi Maret'!$BA$9:$BA$173,APS!$B82,'Rekapitulasi Maret'!$BB$9:$BB$173)</f>
        <v>0</v>
      </c>
      <c r="AN82" s="152">
        <f>SUMIF('Rekapitulasi Maret'!$BA$9:$BA$173,APS!$B82,'Rekapitulasi Maret'!$BC$9:$BC$173)</f>
        <v>0</v>
      </c>
      <c r="AO82" s="10"/>
      <c r="AP82" s="154">
        <f t="shared" si="263"/>
        <v>0</v>
      </c>
      <c r="AQ82" s="154">
        <f t="shared" si="264"/>
        <v>0</v>
      </c>
      <c r="AR82" s="40"/>
      <c r="AS82" s="152">
        <f>SUMIF('Rekapitulasi Maret'!$BP$9:$BP$173,APS!$B82,'Rekapitulasi Maret'!$BQ$9:$BQ$173)</f>
        <v>0</v>
      </c>
      <c r="AT82" s="152">
        <f>SUMIF('Rekapitulasi Maret'!$BP$9:$BP$173,APS!$B82,'Rekapitulasi Maret'!$BR$9:$BR$173)</f>
        <v>0</v>
      </c>
      <c r="AU82" s="40"/>
      <c r="AV82" s="154">
        <f t="shared" ref="AV82:AV145" si="393">IF(AR82=0,0,((AT82+AU82)/AR82)*100)</f>
        <v>0</v>
      </c>
      <c r="AW82" s="154">
        <f t="shared" ref="AW82:AW145" si="394">IF(AS82=0,0,((AT82+AU82)/AS82)*100)</f>
        <v>0</v>
      </c>
      <c r="AX82" s="40"/>
      <c r="AY82" s="152">
        <f>SUMIF('Rekapitulasi Maret'!$CE$9:$CE$173,APS!$B82,'Rekapitulasi Maret'!$CI$9:$CI$173)</f>
        <v>0</v>
      </c>
      <c r="AZ82" s="10"/>
      <c r="BA82" s="152">
        <f>SUMIF('Rekapitulasi Maret'!$CE$9:$CE$173,APS!$B82,'Rekapitulasi Maret'!$CJ$9:$CJ$173)</f>
        <v>0</v>
      </c>
      <c r="BB82" s="154">
        <f t="shared" ref="BB82:BB145" si="395">IF(AX82=0,0,((AZ82+BA82)/AX82)*100)</f>
        <v>0</v>
      </c>
      <c r="BC82" s="154">
        <f t="shared" ref="BC82:BC145" si="396">IF(AY82=0,0,((AZ82+BA82)/AY82)*100)</f>
        <v>0</v>
      </c>
      <c r="BD82" s="76">
        <f t="shared" si="265"/>
        <v>0</v>
      </c>
      <c r="BE82" s="76">
        <f t="shared" si="266"/>
        <v>0</v>
      </c>
      <c r="BF82" s="76">
        <f t="shared" si="267"/>
        <v>0</v>
      </c>
      <c r="BG82" s="76">
        <f t="shared" si="268"/>
        <v>0</v>
      </c>
      <c r="BH82" s="76">
        <f t="shared" si="269"/>
        <v>0</v>
      </c>
      <c r="BI82" s="76">
        <f t="shared" si="270"/>
        <v>0</v>
      </c>
      <c r="BJ82" s="154">
        <f t="shared" si="271"/>
        <v>0</v>
      </c>
      <c r="BK82" s="40">
        <v>30</v>
      </c>
      <c r="BL82" s="40"/>
      <c r="BM82" s="152">
        <f>SUMIF('Rekapitulasi Maret'!$D$194:$D$375,APS!$B82,'Rekapitulasi Maret'!$E$194:$E$375)+SUMIF('Rekapitulasi Maret'!$D$194:$D$375,APS!$B82,'Rekapitulasi Maret'!$J$194:$J$375)</f>
        <v>0</v>
      </c>
      <c r="BN82" s="152">
        <f>SUMIF('Rekapitulasi Maret'!$D$194:$D$375,APS!$B82,'Rekapitulasi Maret'!$F$194:$F$375)</f>
        <v>0</v>
      </c>
      <c r="BO82" s="152">
        <f>SUMIF('Rekapitulasi Maret'!$D$194:$D$375,APS!$B82,'Rekapitulasi Maret'!$K$194:$K$375)</f>
        <v>0</v>
      </c>
      <c r="BP82" s="154">
        <f t="shared" si="389"/>
        <v>0</v>
      </c>
      <c r="BQ82" s="154">
        <f t="shared" si="390"/>
        <v>0</v>
      </c>
      <c r="BR82" s="40"/>
      <c r="BS82" s="152">
        <f>SUMIF('Rekapitulasi Maret'!$U$194:$U$375,APS!$B82,'Rekapitulasi Maret'!$V$194:$V$375)+SUMIF('Rekapitulasi Maret'!$U$194:$U$375,APS!$B82,'Rekapitulasi Maret'!$AA$194:$AA$375)</f>
        <v>0</v>
      </c>
      <c r="BT82" s="152">
        <f>SUMIF('Rekapitulasi Maret'!$U$194:$U$375,APS!$B82,'Rekapitulasi Maret'!$W$194:$W$375)</f>
        <v>0</v>
      </c>
      <c r="BU82" s="152">
        <f>SUMIF('Rekapitulasi Maret'!$U$194:$U$375,APS!$B82,'Rekapitulasi Maret'!$AB$194:$AB$375)</f>
        <v>0</v>
      </c>
      <c r="BV82" s="154">
        <f t="shared" si="391"/>
        <v>0</v>
      </c>
      <c r="BW82" s="154">
        <f t="shared" si="392"/>
        <v>0</v>
      </c>
      <c r="BX82" s="40">
        <v>30</v>
      </c>
      <c r="BY82" s="152">
        <f>SUMIF('Rekapitulasi Maret'!$AL$194:$AL$375,APS!$B82,'Rekapitulasi Maret'!$AM$194:$AM$375)+SUMIF('Rekapitulasi Maret'!$AL$194:$AL$375,APS!$B82,'Rekapitulasi Maret'!$AP$194:$AP$375)</f>
        <v>0</v>
      </c>
      <c r="BZ82" s="152">
        <f>SUMIF('Rekapitulasi Maret'!$AL$194:$AL$375,APS!$B82,'Rekapitulasi Maret'!$AN$194:$AN$375)</f>
        <v>0</v>
      </c>
      <c r="CA82" s="152">
        <f>SUMIF('Rekapitulasi Maret'!$AL$194:$AL$375,APS!$B82,'Rekapitulasi Maret'!$AQ$194:$AQ$375)</f>
        <v>0</v>
      </c>
      <c r="CB82" s="154">
        <f t="shared" si="261"/>
        <v>0</v>
      </c>
      <c r="CC82" s="154">
        <f t="shared" si="262"/>
        <v>0</v>
      </c>
      <c r="CD82" s="40"/>
      <c r="CE82" s="152">
        <f>SUMIF('Rekapitulasi Maret'!$BA$194:$BA$375,APS!$B82,'Rekapitulasi Maret'!$BB$194:$BB$375)+SUMIF('Rekapitulasi Maret'!$BA$194:$BA$375,APS!$B82,'Rekapitulasi Maret'!$BE$194:$BE$375)</f>
        <v>0</v>
      </c>
      <c r="CF82" s="152">
        <f>SUMIF('Rekapitulasi Maret'!$BA$194:$BA$375,APS!$B82,'Rekapitulasi Maret'!$BC$194:$BC$375)</f>
        <v>0</v>
      </c>
      <c r="CG82" s="40"/>
      <c r="CH82" s="154">
        <f t="shared" si="381"/>
        <v>0</v>
      </c>
      <c r="CI82" s="154">
        <f t="shared" si="382"/>
        <v>0</v>
      </c>
      <c r="CJ82" s="40"/>
      <c r="CK82" s="152">
        <f>SUMIF('Rekapitulasi Maret'!$BP$194:$BP$375,APS!$B82,'Rekapitulasi Maret'!$BQ$194:$BQ$375)+SUMIF('Rekapitulasi Maret'!$BP$194:$BP$375,APS!$B82,'Rekapitulasi Maret'!$BT$194:$BT$375)</f>
        <v>0</v>
      </c>
      <c r="CL82" s="152">
        <f>SUMIF('Rekapitulasi Maret'!$BP$194:$BP$375,APS!$B82,'Rekapitulasi Maret'!$BR$194:$BR$375)</f>
        <v>0</v>
      </c>
      <c r="CM82" s="152">
        <f>SUMIF('Rekapitulasi Maret'!$BP$194:$BP$375,APS!$B82,'Rekapitulasi Maret'!$BU$194:$BU$375)</f>
        <v>0</v>
      </c>
      <c r="CN82" s="154">
        <f t="shared" si="383"/>
        <v>0</v>
      </c>
      <c r="CO82" s="154">
        <f t="shared" si="384"/>
        <v>0</v>
      </c>
      <c r="CP82" s="76">
        <f t="shared" si="272"/>
        <v>30</v>
      </c>
      <c r="CQ82" s="76">
        <f t="shared" si="273"/>
        <v>0</v>
      </c>
      <c r="CR82" s="76">
        <f t="shared" si="274"/>
        <v>0</v>
      </c>
      <c r="CS82" s="76">
        <f t="shared" si="275"/>
        <v>0</v>
      </c>
      <c r="CT82" s="76">
        <f t="shared" si="276"/>
        <v>0</v>
      </c>
      <c r="CU82" s="76">
        <f t="shared" si="277"/>
        <v>-30</v>
      </c>
      <c r="CV82" s="154">
        <f t="shared" si="278"/>
        <v>0</v>
      </c>
      <c r="CW82" s="40"/>
      <c r="CX82" s="40"/>
      <c r="CY82" s="152">
        <f>SUMIF('Rekapitulasi Maret'!$D$391:$D$568,APS!$B82,'Rekapitulasi Maret'!$E$391:$E$568)+SUMIF('Rekapitulasi Maret'!$D$391:$D$568,APS!$B82,'Rekapitulasi Maret'!$J$391:$J$568)</f>
        <v>0</v>
      </c>
      <c r="CZ82" s="152">
        <f>SUMIF('Rekapitulasi Maret'!$D$391:$D$568,APS!$B82,'Rekapitulasi Maret'!$F$391:$F$568)</f>
        <v>0</v>
      </c>
      <c r="DA82" s="152">
        <f>SUMIF('Rekapitulasi Maret'!$D$391:$D$568,APS!$B82,'Rekapitulasi Maret'!$K$391:$K$568)</f>
        <v>0</v>
      </c>
      <c r="DB82" s="154">
        <f t="shared" si="385"/>
        <v>0</v>
      </c>
      <c r="DC82" s="154">
        <f t="shared" si="386"/>
        <v>0</v>
      </c>
      <c r="DD82" s="40"/>
      <c r="DE82" s="152">
        <f>SUMIF('Rekapitulasi Maret'!$U$391:$U$568,APS!$B82,'Rekapitulasi Maret'!$V$391:$V$568)+SUMIF('Rekapitulasi Maret'!$U$391:$U$568,APS!$B82,'Rekapitulasi Maret'!$AA$391:$AA$568)</f>
        <v>0</v>
      </c>
      <c r="DF82" s="152">
        <f>SUMIF('Rekapitulasi Maret'!$U$391:$U$568,APS!$B82,'Rekapitulasi Maret'!$W$391:$W$568)</f>
        <v>0</v>
      </c>
      <c r="DG82" s="152">
        <f>SUMIF('Rekapitulasi Maret'!$U$391:$U$568,APS!$B82,'Rekapitulasi Maret'!$AB$391:$AB$568)</f>
        <v>0</v>
      </c>
      <c r="DH82" s="154">
        <f t="shared" si="285"/>
        <v>0</v>
      </c>
      <c r="DI82" s="154">
        <f t="shared" si="286"/>
        <v>0</v>
      </c>
      <c r="DJ82" s="40"/>
      <c r="DK82" s="152">
        <f>SUMIF('Rekapitulasi Maret'!$AL$391:$AL$568,APS!$B82,'Rekapitulasi Maret'!$AM$391:$AM$568)+SUMIF('Rekapitulasi Maret'!$AL$391:$AL$568,APS!$B82,'Rekapitulasi Maret'!$AP$391:$AP$568)</f>
        <v>0</v>
      </c>
      <c r="DL82" s="152">
        <f>SUMIF('Rekapitulasi Maret'!$AL$391:$AL$568,APS!$B82,'Rekapitulasi Maret'!$AN$391:$AN$568)</f>
        <v>0</v>
      </c>
      <c r="DM82" s="152">
        <f>SUMIF('Rekapitulasi Maret'!$AL$391:$AL$568,APS!$B82,'Rekapitulasi Maret'!$AQ$391:$AQ$568)</f>
        <v>0</v>
      </c>
      <c r="DN82" s="154">
        <f t="shared" si="354"/>
        <v>0</v>
      </c>
      <c r="DO82" s="154">
        <f t="shared" si="355"/>
        <v>0</v>
      </c>
      <c r="DP82" s="40"/>
      <c r="DQ82" s="152">
        <f>SUMIF('Rekapitulasi Maret'!$BA$391:$BA$568,APS!$B82,'Rekapitulasi Maret'!$BB$391:$BB$568)+SUMIF('Rekapitulasi Maret'!$BA$391:$BA$568,APS!$B82,'Rekapitulasi Maret'!$BE$391:$BE$568)</f>
        <v>0</v>
      </c>
      <c r="DR82" s="152">
        <f>SUMIF('Rekapitulasi Maret'!$BA$391:$BA$568,APS!$B82,'Rekapitulasi Maret'!$BC$391:$BC$568)</f>
        <v>0</v>
      </c>
      <c r="DS82" s="152">
        <f>SUMIF('Rekapitulasi Maret'!$BA$391:$BA$568,APS!$B82,'Rekapitulasi Maret'!$BF$391:$BF$568)</f>
        <v>0</v>
      </c>
      <c r="DT82" s="154">
        <f t="shared" si="295"/>
        <v>0</v>
      </c>
      <c r="DU82" s="154">
        <f t="shared" si="296"/>
        <v>0</v>
      </c>
      <c r="DV82" s="40"/>
      <c r="DW82" s="152">
        <f>SUMIF('Rekapitulasi Maret'!$BP$391:$BP$568,APS!$B82,'Rekapitulasi Maret'!$BQ$391:$BQ$568)+SUMIF('Rekapitulasi Maret'!$BP$391:$BP$568,APS!$B82,'Rekapitulasi Maret'!$BT$391:$BT$568)</f>
        <v>0</v>
      </c>
      <c r="DX82" s="152">
        <f>SUMIF('Rekapitulasi Maret'!$BP$391:$BP$568,APS!$B82,'Rekapitulasi Maret'!$BR$391:$BR$568)</f>
        <v>0</v>
      </c>
      <c r="DY82" s="152">
        <f>SUMIF('Rekapitulasi Maret'!$BP$391:$BP$568,APS!$B82,'Rekapitulasi Maret'!$BU$391:$BU$568)</f>
        <v>0</v>
      </c>
      <c r="DZ82" s="154">
        <f t="shared" si="326"/>
        <v>0</v>
      </c>
      <c r="EA82" s="154">
        <f t="shared" si="327"/>
        <v>0</v>
      </c>
      <c r="EB82" s="40"/>
      <c r="EC82" s="152">
        <f>SUMIF('Rekapitulasi Maret'!$CE$391:$CE$568,APS!$B82,'Rekapitulasi Maret'!$CF$391:$CF$568)+SUMIF('Rekapitulasi Maret'!$CE$391:$CE$568,APS!$B82,'Rekapitulasi Maret'!$CI$391:$CI$568)</f>
        <v>0</v>
      </c>
      <c r="ED82" s="152">
        <f>SUMIF('Rekapitulasi Maret'!$CE$391:$CE$568,APS!$B82,'Rekapitulasi Maret'!$CG$391:$CG$568)</f>
        <v>0</v>
      </c>
      <c r="EE82" s="152">
        <f>SUMIF('Rekapitulasi Maret'!$CE$391:$CE$568,APS!$B82,'Rekapitulasi Maret'!$CJ$391:$CJ$568)</f>
        <v>0</v>
      </c>
      <c r="EF82" s="154">
        <f t="shared" si="356"/>
        <v>0</v>
      </c>
      <c r="EG82" s="154">
        <f t="shared" si="357"/>
        <v>0</v>
      </c>
      <c r="EH82" s="76">
        <f t="shared" si="287"/>
        <v>0</v>
      </c>
      <c r="EI82" s="76">
        <f t="shared" si="288"/>
        <v>0</v>
      </c>
      <c r="EJ82" s="76">
        <f t="shared" si="289"/>
        <v>0</v>
      </c>
      <c r="EK82" s="76">
        <f t="shared" si="290"/>
        <v>0</v>
      </c>
      <c r="EL82" s="76">
        <f t="shared" si="291"/>
        <v>0</v>
      </c>
      <c r="EM82" s="76">
        <f t="shared" si="292"/>
        <v>0</v>
      </c>
      <c r="EN82" s="154">
        <f t="shared" si="293"/>
        <v>0</v>
      </c>
      <c r="EO82" s="40"/>
      <c r="EP82" s="10"/>
      <c r="EQ82" s="152">
        <f>SUMIF('Rekapitulasi Maret'!$D$587:$D$768,APS!$B82,'Rekapitulasi Maret'!$E$587:$E$768)+SUMIF('Rekapitulasi Maret'!$D$587:$D$768,APS!$B82,'Rekapitulasi Maret'!$G$587:$G$768)</f>
        <v>30</v>
      </c>
      <c r="ER82" s="152">
        <f>SUMIF('Rekapitulasi Maret'!$D$587:$D$768,APS!$B82,'Rekapitulasi Maret'!$F$587:$F$768)+SUMIF('Rekapitulasi Maret'!$D$587:$D$768,APS!$B82,'Rekapitulasi Maret'!$H$587:$H$768)</f>
        <v>30</v>
      </c>
      <c r="ES82" s="10"/>
      <c r="ET82" s="154">
        <f t="shared" si="358"/>
        <v>0</v>
      </c>
      <c r="EU82" s="154">
        <f t="shared" si="359"/>
        <v>100</v>
      </c>
      <c r="EV82" s="10"/>
      <c r="EW82" s="152">
        <f>SUMIF('Rekapitulasi Maret'!$U$587:$U$768,APS!$B82,'Rekapitulasi Maret'!$V$587:$V$768)+SUMIF('Rekapitulasi Maret'!$U$587:$U$768,APS!$B82,'Rekapitulasi Maret'!$X$587:$X$768)</f>
        <v>0</v>
      </c>
      <c r="EX82" s="152">
        <f>SUMIF('Rekapitulasi Maret'!$U$587:$U$768,APS!$B82,'Rekapitulasi Maret'!$W$587:$W$768)+SUMIF('Rekapitulasi Maret'!$U$587:$U$768,APS!$B82,'Rekapitulasi Maret'!$Y$587:$Y$768)</f>
        <v>0</v>
      </c>
      <c r="EY82" s="10"/>
      <c r="EZ82" s="154">
        <f t="shared" si="360"/>
        <v>0</v>
      </c>
      <c r="FA82" s="154">
        <f t="shared" si="361"/>
        <v>0</v>
      </c>
      <c r="FB82" s="10"/>
      <c r="FC82" s="152">
        <f>SUMIF('Rekapitulasi Maret'!$AL$587:$AL$768,APS!$B82,'Rekapitulasi Maret'!$AM$587:$AM$768)+SUMIF('Rekapitulasi Maret'!$AL$587:$AL$768,APS!$B82,'Rekapitulasi Maret'!$AP$587:$AP$768)</f>
        <v>0</v>
      </c>
      <c r="FD82" s="152">
        <f>SUMIF('Rekapitulasi Maret'!$AL$587:$AL$768,APS!$B82,'Rekapitulasi Maret'!$AN$587:$AN$768)</f>
        <v>0</v>
      </c>
      <c r="FE82" s="10"/>
      <c r="FF82" s="154">
        <f t="shared" si="362"/>
        <v>0</v>
      </c>
      <c r="FG82" s="154">
        <f t="shared" si="363"/>
        <v>0</v>
      </c>
      <c r="FH82" s="10"/>
      <c r="FI82" s="152">
        <f>SUMIF('Rekapitulasi Maret'!$BA$587:$BA$768,APS!$B82,'Rekapitulasi Maret'!$BB$587:$BB$768)+SUMIF('Rekapitulasi Maret'!$BA$587:$BA$768,APS!$B82,'Rekapitulasi Maret'!$BE$587:$BE$768)</f>
        <v>0</v>
      </c>
      <c r="FJ82" s="152">
        <f>SUMIF('Rekapitulasi Maret'!$BA$587:$BA$768,APS!$B82,'Rekapitulasi Maret'!$BC$587:$BC$768)+SUMIF('Rekapitulasi Maret'!$BA$587:$BA$768,APS!$B82,'Rekapitulasi Maret'!$BF$587:$BF$768)</f>
        <v>0</v>
      </c>
      <c r="FK82" s="10"/>
      <c r="FL82" s="154">
        <f t="shared" si="364"/>
        <v>0</v>
      </c>
      <c r="FM82" s="154">
        <f t="shared" si="365"/>
        <v>0</v>
      </c>
      <c r="FN82" s="10"/>
      <c r="FO82" s="152">
        <f>SUMIF('Rekapitulasi Maret'!$BP$587:$BP$768,APS!$B82,'Rekapitulasi Maret'!$BQ$587:$BQ$768)+SUMIF('Rekapitulasi Maret'!$BP$587:$BP$768,APS!$B82,'Rekapitulasi Maret'!$BT$587:$BT$768)</f>
        <v>0</v>
      </c>
      <c r="FP82" s="152">
        <f>SUMIF('Rekapitulasi Maret'!$BP$587:$BP$768,APS!$B82,'Rekapitulasi Maret'!$BR$587:$BR$768)</f>
        <v>0</v>
      </c>
      <c r="FQ82" s="10"/>
      <c r="FR82" s="154">
        <f t="shared" si="366"/>
        <v>0</v>
      </c>
      <c r="FS82" s="154">
        <f t="shared" si="367"/>
        <v>0</v>
      </c>
      <c r="FT82" s="10"/>
      <c r="FU82" s="152">
        <f>SUMIF('Rekapitulasi Maret'!$CE$587:$CE$768,APS!$B82,'Rekapitulasi Maret'!$CI$587:$CI$768)</f>
        <v>0</v>
      </c>
      <c r="FV82" s="10"/>
      <c r="FW82" s="152">
        <f>SUMIF('Rekapitulasi Maret'!$CE$587:$CE$768,APS!$B82,'Rekapitulasi Maret'!$CJ$587:$CJ$768)</f>
        <v>0</v>
      </c>
      <c r="FX82" s="154">
        <f t="shared" si="387"/>
        <v>0</v>
      </c>
      <c r="FY82" s="154">
        <f t="shared" si="388"/>
        <v>0</v>
      </c>
      <c r="FZ82" s="10"/>
      <c r="GA82" s="152">
        <f>SUMIF('Rekapitulasi Maret'!$D$785:$D$963,APS!$B82,'Rekapitulasi Maret'!$E$785:$E$963)+SUMIF('Rekapitulasi Maret'!$D$785:$D$963,APS!$B82,'Rekapitulasi Maret'!$J$785:$J$963)</f>
        <v>0</v>
      </c>
      <c r="GB82" s="152">
        <f>SUMIF('Rekapitulasi Maret'!$D$785:$D$963,APS!$B82,'Rekapitulasi Maret'!$F$785:$F$963)</f>
        <v>0</v>
      </c>
      <c r="GC82" s="152">
        <f>SUMIF('Rekapitulasi Maret'!$D$785:$D$963,APS!$B82,'Rekapitulasi Maret'!$K$785:$K$963)</f>
        <v>0</v>
      </c>
      <c r="GD82" s="154">
        <f t="shared" si="368"/>
        <v>0</v>
      </c>
      <c r="GE82" s="154">
        <f t="shared" si="369"/>
        <v>0</v>
      </c>
      <c r="GF82" s="10"/>
      <c r="GG82" s="152">
        <f>SUMIF('Rekapitulasi Maret'!$U$785:$U$963,APS!$B82,'Rekapitulasi Maret'!$V$785:$V$963)+SUMIF('Rekapitulasi Maret'!$U$785:$U$963,APS!$B82,'Rekapitulasi Maret'!$AA$785:$AA$963)</f>
        <v>0</v>
      </c>
      <c r="GH82" s="152">
        <f>SUMIF('Rekapitulasi Maret'!$U$785:$U$963,APS!$B82,'Rekapitulasi Maret'!$W$785:$W$963)</f>
        <v>0</v>
      </c>
      <c r="GI82" s="152">
        <f>SUMIF('Rekapitulasi Maret'!$U$785:$U$963,APS!$B82,'Rekapitulasi Maret'!$AB$785:$AB$963)</f>
        <v>0</v>
      </c>
      <c r="GJ82" s="154">
        <f t="shared" si="370"/>
        <v>0</v>
      </c>
      <c r="GK82" s="154">
        <f t="shared" si="371"/>
        <v>0</v>
      </c>
      <c r="GL82" s="10"/>
      <c r="GM82" s="152">
        <f>SUMIF('Rekapitulasi Maret'!$AL$785:$AL$963,APS!$B82,'Rekapitulasi Maret'!$AM$785:$AM$963)+SUMIF('Rekapitulasi Maret'!$AL$785:$AL$963,APS!$B82,'Rekapitulasi Maret'!$AP$785:$AP$963)</f>
        <v>0</v>
      </c>
      <c r="GN82" s="152">
        <f>SUMIF('Rekapitulasi Maret'!$AL$785:$AL$963,APS!$B82,'Rekapitulasi Maret'!$AN$785:$AN$963)</f>
        <v>0</v>
      </c>
      <c r="GO82" s="152">
        <f>SUMIF('Rekapitulasi Maret'!$AL$785:$AL$963,APS!$B82,'Rekapitulasi Maret'!$AQ$785:$AQ$963)</f>
        <v>0</v>
      </c>
      <c r="GP82" s="154">
        <f t="shared" si="372"/>
        <v>0</v>
      </c>
      <c r="GQ82" s="154">
        <f t="shared" si="373"/>
        <v>0</v>
      </c>
      <c r="GR82" s="76">
        <f t="shared" si="374"/>
        <v>0</v>
      </c>
      <c r="GS82" s="76">
        <f t="shared" si="375"/>
        <v>30</v>
      </c>
      <c r="GT82" s="76">
        <f t="shared" si="376"/>
        <v>30</v>
      </c>
      <c r="GU82" s="76">
        <f t="shared" si="377"/>
        <v>0</v>
      </c>
      <c r="GV82" s="157">
        <f t="shared" si="378"/>
        <v>30</v>
      </c>
      <c r="GW82" s="157">
        <f t="shared" si="379"/>
        <v>30</v>
      </c>
      <c r="GX82" s="158">
        <f t="shared" si="380"/>
        <v>0</v>
      </c>
      <c r="GY82" s="157">
        <f t="shared" si="254"/>
        <v>30</v>
      </c>
      <c r="GZ82" s="157">
        <f t="shared" si="255"/>
        <v>30</v>
      </c>
      <c r="HA82" s="157">
        <f t="shared" si="256"/>
        <v>30</v>
      </c>
      <c r="HB82" s="157">
        <f t="shared" si="257"/>
        <v>0</v>
      </c>
      <c r="HC82" s="157">
        <f t="shared" si="258"/>
        <v>30</v>
      </c>
      <c r="HD82" s="157">
        <f t="shared" si="259"/>
        <v>0</v>
      </c>
      <c r="HE82" s="158">
        <f t="shared" si="232"/>
        <v>100</v>
      </c>
      <c r="HF82" s="21"/>
      <c r="HG82" s="16" t="s">
        <v>986</v>
      </c>
      <c r="HH82" s="88"/>
    </row>
    <row r="83" spans="1:216" ht="15.75">
      <c r="A83" s="34" t="s">
        <v>534</v>
      </c>
      <c r="B83" s="16" t="s">
        <v>424</v>
      </c>
      <c r="C83" s="16" t="s">
        <v>69</v>
      </c>
      <c r="D83" s="16" t="s">
        <v>599</v>
      </c>
      <c r="E83" s="16" t="s">
        <v>598</v>
      </c>
      <c r="F83" s="31">
        <v>200</v>
      </c>
      <c r="G83" s="17"/>
      <c r="H83" s="17"/>
      <c r="I83" s="18">
        <v>0</v>
      </c>
      <c r="J83" s="17">
        <v>0</v>
      </c>
      <c r="K83" s="19">
        <f>(H83+F83+G83)-(I83+J83)</f>
        <v>200</v>
      </c>
      <c r="L83" s="19">
        <f>IF(K83&gt;0,K83,0)</f>
        <v>200</v>
      </c>
      <c r="M83" s="23">
        <v>200</v>
      </c>
      <c r="N83" s="20">
        <f t="shared" si="353"/>
        <v>200</v>
      </c>
      <c r="O83" s="20"/>
      <c r="P83" s="75">
        <f t="shared" si="260"/>
        <v>0</v>
      </c>
      <c r="Q83" s="74">
        <f t="shared" si="133"/>
        <v>200</v>
      </c>
      <c r="R83" s="22">
        <f t="shared" si="323"/>
        <v>200</v>
      </c>
      <c r="S83" s="10">
        <v>200</v>
      </c>
      <c r="T83" s="10"/>
      <c r="U83" s="152">
        <f>SUMIF('Rekapitulasi Maret'!$D$9:$D$173,APS!$B83,'Rekapitulasi Maret'!$E$9:$E$173)</f>
        <v>0</v>
      </c>
      <c r="V83" s="152">
        <f>SUMIF('Rekapitulasi Maret'!$D$9:$D$173,APS!$B83,'Rekapitulasi Maret'!$F$9:$F$173)</f>
        <v>0</v>
      </c>
      <c r="W83" s="10"/>
      <c r="X83" s="154">
        <f t="shared" si="279"/>
        <v>0</v>
      </c>
      <c r="Y83" s="154">
        <f t="shared" si="280"/>
        <v>0</v>
      </c>
      <c r="Z83" s="10"/>
      <c r="AA83" s="152">
        <f>SUMIF('Rekapitulasi Maret'!$U$9:$U$173,APS!$B83,'Rekapitulasi Maret'!$V$9:$V$173)</f>
        <v>0</v>
      </c>
      <c r="AB83" s="152">
        <f>SUMIF('Rekapitulasi Maret'!$U$9:$U$173,APS!$B83,'Rekapitulasi Maret'!$W$9:$W$173)</f>
        <v>0</v>
      </c>
      <c r="AC83" s="152"/>
      <c r="AD83" s="154">
        <f t="shared" si="150"/>
        <v>0</v>
      </c>
      <c r="AE83" s="154">
        <f t="shared" si="151"/>
        <v>0</v>
      </c>
      <c r="AF83" s="10"/>
      <c r="AG83" s="152">
        <f>SUMIF('Rekapitulasi Maret'!$AL$9:$AL$173,APS!$B83,'Rekapitulasi Maret'!$AM$9:$AM$173)</f>
        <v>0</v>
      </c>
      <c r="AH83" s="152">
        <f>SUMIF('Rekapitulasi Maret'!$AL$9:$AL$173,APS!$B83,'Rekapitulasi Maret'!$AN$9:$AN$173)</f>
        <v>0</v>
      </c>
      <c r="AI83" s="152">
        <f>SUMIF('Rekapitulasi Maret'!$AL$9:$AL$173,APS!$B83,'Rekapitulasi Maret'!$AQ$9:$AQ$173)</f>
        <v>0</v>
      </c>
      <c r="AJ83" s="154">
        <f t="shared" si="281"/>
        <v>0</v>
      </c>
      <c r="AK83" s="154">
        <f t="shared" si="282"/>
        <v>0</v>
      </c>
      <c r="AL83" s="10"/>
      <c r="AM83" s="152">
        <f>SUMIF('Rekapitulasi Maret'!$BA$9:$BA$173,APS!$B83,'Rekapitulasi Maret'!$BB$9:$BB$173)</f>
        <v>0</v>
      </c>
      <c r="AN83" s="152">
        <f>SUMIF('Rekapitulasi Maret'!$BA$9:$BA$173,APS!$B83,'Rekapitulasi Maret'!$BC$9:$BC$173)</f>
        <v>0</v>
      </c>
      <c r="AO83" s="10"/>
      <c r="AP83" s="154">
        <f t="shared" si="263"/>
        <v>0</v>
      </c>
      <c r="AQ83" s="154">
        <f t="shared" si="264"/>
        <v>0</v>
      </c>
      <c r="AR83" s="10"/>
      <c r="AS83" s="152">
        <f>SUMIF('Rekapitulasi Maret'!$BP$9:$BP$173,APS!$B83,'Rekapitulasi Maret'!$BQ$9:$BQ$173)</f>
        <v>0</v>
      </c>
      <c r="AT83" s="152">
        <f>SUMIF('Rekapitulasi Maret'!$BP$9:$BP$173,APS!$B83,'Rekapitulasi Maret'!$BR$9:$BR$173)</f>
        <v>0</v>
      </c>
      <c r="AU83" s="10"/>
      <c r="AV83" s="154">
        <f t="shared" si="393"/>
        <v>0</v>
      </c>
      <c r="AW83" s="154">
        <f t="shared" si="394"/>
        <v>0</v>
      </c>
      <c r="AX83" s="10"/>
      <c r="AY83" s="152">
        <f>SUMIF('Rekapitulasi Maret'!$CE$9:$CE$173,APS!$B83,'Rekapitulasi Maret'!$CI$9:$CI$173)</f>
        <v>0</v>
      </c>
      <c r="AZ83" s="10"/>
      <c r="BA83" s="152">
        <f>SUMIF('Rekapitulasi Maret'!$CE$9:$CE$173,APS!$B83,'Rekapitulasi Maret'!$CJ$9:$CJ$173)</f>
        <v>0</v>
      </c>
      <c r="BB83" s="154">
        <f t="shared" si="395"/>
        <v>0</v>
      </c>
      <c r="BC83" s="154">
        <f t="shared" si="396"/>
        <v>0</v>
      </c>
      <c r="BD83" s="76">
        <f t="shared" si="265"/>
        <v>0</v>
      </c>
      <c r="BE83" s="76">
        <f t="shared" si="266"/>
        <v>0</v>
      </c>
      <c r="BF83" s="76">
        <f t="shared" si="267"/>
        <v>0</v>
      </c>
      <c r="BG83" s="76">
        <f t="shared" si="268"/>
        <v>0</v>
      </c>
      <c r="BH83" s="76">
        <f t="shared" si="269"/>
        <v>0</v>
      </c>
      <c r="BI83" s="76">
        <f t="shared" si="270"/>
        <v>0</v>
      </c>
      <c r="BJ83" s="154">
        <f t="shared" si="271"/>
        <v>0</v>
      </c>
      <c r="BK83" s="10"/>
      <c r="BL83" s="10"/>
      <c r="BM83" s="152">
        <f>SUMIF('Rekapitulasi Maret'!$D$194:$D$375,APS!$B83,'Rekapitulasi Maret'!$E$194:$E$375)+SUMIF('Rekapitulasi Maret'!$D$194:$D$375,APS!$B83,'Rekapitulasi Maret'!$J$194:$J$375)</f>
        <v>0</v>
      </c>
      <c r="BN83" s="152">
        <f>SUMIF('Rekapitulasi Maret'!$D$194:$D$375,APS!$B83,'Rekapitulasi Maret'!$F$194:$F$375)</f>
        <v>0</v>
      </c>
      <c r="BO83" s="152">
        <f>SUMIF('Rekapitulasi Maret'!$D$194:$D$375,APS!$B83,'Rekapitulasi Maret'!$K$194:$K$375)</f>
        <v>0</v>
      </c>
      <c r="BP83" s="154">
        <f t="shared" si="389"/>
        <v>0</v>
      </c>
      <c r="BQ83" s="154">
        <f t="shared" si="390"/>
        <v>0</v>
      </c>
      <c r="BR83" s="10"/>
      <c r="BS83" s="152">
        <f>SUMIF('Rekapitulasi Maret'!$U$194:$U$375,APS!$B83,'Rekapitulasi Maret'!$V$194:$V$375)+SUMIF('Rekapitulasi Maret'!$U$194:$U$375,APS!$B83,'Rekapitulasi Maret'!$AA$194:$AA$375)</f>
        <v>0</v>
      </c>
      <c r="BT83" s="152">
        <f>SUMIF('Rekapitulasi Maret'!$U$194:$U$375,APS!$B83,'Rekapitulasi Maret'!$W$194:$W$375)</f>
        <v>0</v>
      </c>
      <c r="BU83" s="152">
        <f>SUMIF('Rekapitulasi Maret'!$U$194:$U$375,APS!$B83,'Rekapitulasi Maret'!$AB$194:$AB$375)</f>
        <v>0</v>
      </c>
      <c r="BV83" s="154">
        <f t="shared" si="391"/>
        <v>0</v>
      </c>
      <c r="BW83" s="154">
        <f t="shared" si="392"/>
        <v>0</v>
      </c>
      <c r="BX83" s="10"/>
      <c r="BY83" s="152">
        <f>SUMIF('Rekapitulasi Maret'!$AL$194:$AL$375,APS!$B83,'Rekapitulasi Maret'!$AM$194:$AM$375)+SUMIF('Rekapitulasi Maret'!$AL$194:$AL$375,APS!$B83,'Rekapitulasi Maret'!$AP$194:$AP$375)</f>
        <v>0</v>
      </c>
      <c r="BZ83" s="152">
        <f>SUMIF('Rekapitulasi Maret'!$AL$194:$AL$375,APS!$B83,'Rekapitulasi Maret'!$AN$194:$AN$375)</f>
        <v>0</v>
      </c>
      <c r="CA83" s="152">
        <f>SUMIF('Rekapitulasi Maret'!$AL$194:$AL$375,APS!$B83,'Rekapitulasi Maret'!$AQ$194:$AQ$375)</f>
        <v>0</v>
      </c>
      <c r="CB83" s="154">
        <f t="shared" si="261"/>
        <v>0</v>
      </c>
      <c r="CC83" s="154">
        <f t="shared" si="262"/>
        <v>0</v>
      </c>
      <c r="CD83" s="10"/>
      <c r="CE83" s="152">
        <f>SUMIF('Rekapitulasi Maret'!$BA$194:$BA$375,APS!$B83,'Rekapitulasi Maret'!$BB$194:$BB$375)+SUMIF('Rekapitulasi Maret'!$BA$194:$BA$375,APS!$B83,'Rekapitulasi Maret'!$BE$194:$BE$375)</f>
        <v>0</v>
      </c>
      <c r="CF83" s="152">
        <f>SUMIF('Rekapitulasi Maret'!$BA$194:$BA$375,APS!$B83,'Rekapitulasi Maret'!$BC$194:$BC$375)</f>
        <v>0</v>
      </c>
      <c r="CG83" s="10"/>
      <c r="CH83" s="154">
        <f t="shared" si="381"/>
        <v>0</v>
      </c>
      <c r="CI83" s="154">
        <f t="shared" si="382"/>
        <v>0</v>
      </c>
      <c r="CJ83" s="10"/>
      <c r="CK83" s="152">
        <f>SUMIF('Rekapitulasi Maret'!$BP$194:$BP$375,APS!$B83,'Rekapitulasi Maret'!$BQ$194:$BQ$375)+SUMIF('Rekapitulasi Maret'!$BP$194:$BP$375,APS!$B83,'Rekapitulasi Maret'!$BT$194:$BT$375)</f>
        <v>0</v>
      </c>
      <c r="CL83" s="152">
        <f>SUMIF('Rekapitulasi Maret'!$BP$194:$BP$375,APS!$B83,'Rekapitulasi Maret'!$BR$194:$BR$375)</f>
        <v>0</v>
      </c>
      <c r="CM83" s="152">
        <f>SUMIF('Rekapitulasi Maret'!$BP$194:$BP$375,APS!$B83,'Rekapitulasi Maret'!$BU$194:$BU$375)</f>
        <v>0</v>
      </c>
      <c r="CN83" s="154">
        <f t="shared" si="383"/>
        <v>0</v>
      </c>
      <c r="CO83" s="154">
        <f t="shared" si="384"/>
        <v>0</v>
      </c>
      <c r="CP83" s="76">
        <f t="shared" si="272"/>
        <v>0</v>
      </c>
      <c r="CQ83" s="76">
        <f t="shared" si="273"/>
        <v>0</v>
      </c>
      <c r="CR83" s="76">
        <f t="shared" si="274"/>
        <v>0</v>
      </c>
      <c r="CS83" s="76">
        <f t="shared" si="275"/>
        <v>0</v>
      </c>
      <c r="CT83" s="76">
        <f t="shared" si="276"/>
        <v>0</v>
      </c>
      <c r="CU83" s="76">
        <f t="shared" si="277"/>
        <v>0</v>
      </c>
      <c r="CV83" s="154">
        <f t="shared" si="278"/>
        <v>0</v>
      </c>
      <c r="CW83" s="10"/>
      <c r="CX83" s="10"/>
      <c r="CY83" s="152">
        <f>SUMIF('Rekapitulasi Maret'!$D$391:$D$568,APS!$B83,'Rekapitulasi Maret'!$E$391:$E$568)+SUMIF('Rekapitulasi Maret'!$D$391:$D$568,APS!$B83,'Rekapitulasi Maret'!$J$391:$J$568)</f>
        <v>0</v>
      </c>
      <c r="CZ83" s="152">
        <f>SUMIF('Rekapitulasi Maret'!$D$391:$D$568,APS!$B83,'Rekapitulasi Maret'!$F$391:$F$568)</f>
        <v>0</v>
      </c>
      <c r="DA83" s="152">
        <f>SUMIF('Rekapitulasi Maret'!$D$391:$D$568,APS!$B83,'Rekapitulasi Maret'!$K$391:$K$568)</f>
        <v>0</v>
      </c>
      <c r="DB83" s="154">
        <f t="shared" si="385"/>
        <v>0</v>
      </c>
      <c r="DC83" s="154">
        <f t="shared" si="386"/>
        <v>0</v>
      </c>
      <c r="DD83" s="10">
        <v>100</v>
      </c>
      <c r="DE83" s="152">
        <f>SUMIF('Rekapitulasi Maret'!$U$391:$U$568,APS!$B83,'Rekapitulasi Maret'!$V$391:$V$568)+SUMIF('Rekapitulasi Maret'!$U$391:$U$568,APS!$B83,'Rekapitulasi Maret'!$AA$391:$AA$568)</f>
        <v>0</v>
      </c>
      <c r="DF83" s="152">
        <f>SUMIF('Rekapitulasi Maret'!$U$391:$U$568,APS!$B83,'Rekapitulasi Maret'!$W$391:$W$568)</f>
        <v>0</v>
      </c>
      <c r="DG83" s="152">
        <f>SUMIF('Rekapitulasi Maret'!$U$391:$U$568,APS!$B83,'Rekapitulasi Maret'!$AB$391:$AB$568)</f>
        <v>0</v>
      </c>
      <c r="DH83" s="154">
        <f t="shared" si="285"/>
        <v>0</v>
      </c>
      <c r="DI83" s="154">
        <f t="shared" si="286"/>
        <v>0</v>
      </c>
      <c r="DJ83" s="10">
        <v>100</v>
      </c>
      <c r="DK83" s="152">
        <f>SUMIF('Rekapitulasi Maret'!$AL$391:$AL$568,APS!$B83,'Rekapitulasi Maret'!$AM$391:$AM$568)+SUMIF('Rekapitulasi Maret'!$AL$391:$AL$568,APS!$B83,'Rekapitulasi Maret'!$AP$391:$AP$568)</f>
        <v>0</v>
      </c>
      <c r="DL83" s="152">
        <f>SUMIF('Rekapitulasi Maret'!$AL$391:$AL$568,APS!$B83,'Rekapitulasi Maret'!$AN$391:$AN$568)</f>
        <v>0</v>
      </c>
      <c r="DM83" s="152">
        <f>SUMIF('Rekapitulasi Maret'!$AL$391:$AL$568,APS!$B83,'Rekapitulasi Maret'!$AQ$391:$AQ$568)</f>
        <v>0</v>
      </c>
      <c r="DN83" s="154">
        <f t="shared" si="354"/>
        <v>0</v>
      </c>
      <c r="DO83" s="154">
        <f t="shared" si="355"/>
        <v>0</v>
      </c>
      <c r="DP83" s="10"/>
      <c r="DQ83" s="152">
        <f>SUMIF('Rekapitulasi Maret'!$BA$391:$BA$568,APS!$B83,'Rekapitulasi Maret'!$BB$391:$BB$568)+SUMIF('Rekapitulasi Maret'!$BA$391:$BA$568,APS!$B83,'Rekapitulasi Maret'!$BE$391:$BE$568)</f>
        <v>0</v>
      </c>
      <c r="DR83" s="152">
        <f>SUMIF('Rekapitulasi Maret'!$BA$391:$BA$568,APS!$B83,'Rekapitulasi Maret'!$BC$391:$BC$568)</f>
        <v>0</v>
      </c>
      <c r="DS83" s="152">
        <f>SUMIF('Rekapitulasi Maret'!$BA$391:$BA$568,APS!$B83,'Rekapitulasi Maret'!$BF$391:$BF$568)</f>
        <v>0</v>
      </c>
      <c r="DT83" s="154">
        <f t="shared" si="295"/>
        <v>0</v>
      </c>
      <c r="DU83" s="154">
        <f t="shared" si="296"/>
        <v>0</v>
      </c>
      <c r="DV83" s="10"/>
      <c r="DW83" s="152">
        <f>SUMIF('Rekapitulasi Maret'!$BP$391:$BP$568,APS!$B83,'Rekapitulasi Maret'!$BQ$391:$BQ$568)+SUMIF('Rekapitulasi Maret'!$BP$391:$BP$568,APS!$B83,'Rekapitulasi Maret'!$BT$391:$BT$568)</f>
        <v>100</v>
      </c>
      <c r="DX83" s="152">
        <f>SUMIF('Rekapitulasi Maret'!$BP$391:$BP$568,APS!$B83,'Rekapitulasi Maret'!$BR$391:$BR$568)</f>
        <v>100</v>
      </c>
      <c r="DY83" s="152">
        <f>SUMIF('Rekapitulasi Maret'!$BP$391:$BP$568,APS!$B83,'Rekapitulasi Maret'!$BU$391:$BU$568)</f>
        <v>0</v>
      </c>
      <c r="DZ83" s="154">
        <f t="shared" si="326"/>
        <v>0</v>
      </c>
      <c r="EA83" s="154">
        <f t="shared" si="327"/>
        <v>100</v>
      </c>
      <c r="EB83" s="10"/>
      <c r="EC83" s="152">
        <f>SUMIF('Rekapitulasi Maret'!$CE$391:$CE$568,APS!$B83,'Rekapitulasi Maret'!$CF$391:$CF$568)+SUMIF('Rekapitulasi Maret'!$CE$391:$CE$568,APS!$B83,'Rekapitulasi Maret'!$CI$391:$CI$568)</f>
        <v>0</v>
      </c>
      <c r="ED83" s="152">
        <f>SUMIF('Rekapitulasi Maret'!$CE$391:$CE$568,APS!$B83,'Rekapitulasi Maret'!$CG$391:$CG$568)</f>
        <v>0</v>
      </c>
      <c r="EE83" s="152">
        <f>SUMIF('Rekapitulasi Maret'!$CE$391:$CE$568,APS!$B83,'Rekapitulasi Maret'!$CJ$391:$CJ$568)</f>
        <v>0</v>
      </c>
      <c r="EF83" s="154">
        <f t="shared" si="356"/>
        <v>0</v>
      </c>
      <c r="EG83" s="154">
        <f t="shared" si="357"/>
        <v>0</v>
      </c>
      <c r="EH83" s="76">
        <f t="shared" si="287"/>
        <v>200</v>
      </c>
      <c r="EI83" s="76">
        <f t="shared" si="288"/>
        <v>100</v>
      </c>
      <c r="EJ83" s="76">
        <f t="shared" si="289"/>
        <v>100</v>
      </c>
      <c r="EK83" s="76">
        <f t="shared" si="290"/>
        <v>0</v>
      </c>
      <c r="EL83" s="76">
        <f t="shared" si="291"/>
        <v>100</v>
      </c>
      <c r="EM83" s="76">
        <f t="shared" si="292"/>
        <v>-100</v>
      </c>
      <c r="EN83" s="154">
        <f t="shared" si="293"/>
        <v>50</v>
      </c>
      <c r="EO83" s="10"/>
      <c r="EP83" s="10"/>
      <c r="EQ83" s="152">
        <f>SUMIF('Rekapitulasi Maret'!$D$587:$D$768,APS!$B83,'Rekapitulasi Maret'!$E$587:$E$768)+SUMIF('Rekapitulasi Maret'!$D$587:$D$768,APS!$B83,'Rekapitulasi Maret'!$G$587:$G$768)</f>
        <v>0</v>
      </c>
      <c r="ER83" s="152">
        <f>SUMIF('Rekapitulasi Maret'!$D$587:$D$768,APS!$B83,'Rekapitulasi Maret'!$F$587:$F$768)+SUMIF('Rekapitulasi Maret'!$D$587:$D$768,APS!$B83,'Rekapitulasi Maret'!$H$587:$H$768)</f>
        <v>0</v>
      </c>
      <c r="ES83" s="10"/>
      <c r="ET83" s="154">
        <f t="shared" si="358"/>
        <v>0</v>
      </c>
      <c r="EU83" s="154">
        <f t="shared" si="359"/>
        <v>0</v>
      </c>
      <c r="EV83" s="10"/>
      <c r="EW83" s="152">
        <f>SUMIF('Rekapitulasi Maret'!$U$587:$U$768,APS!$B83,'Rekapitulasi Maret'!$V$587:$V$768)+SUMIF('Rekapitulasi Maret'!$U$587:$U$768,APS!$B83,'Rekapitulasi Maret'!$X$587:$X$768)</f>
        <v>0</v>
      </c>
      <c r="EX83" s="152">
        <f>SUMIF('Rekapitulasi Maret'!$U$587:$U$768,APS!$B83,'Rekapitulasi Maret'!$W$587:$W$768)+SUMIF('Rekapitulasi Maret'!$U$587:$U$768,APS!$B83,'Rekapitulasi Maret'!$Y$587:$Y$768)</f>
        <v>0</v>
      </c>
      <c r="EY83" s="10"/>
      <c r="EZ83" s="154">
        <f t="shared" si="360"/>
        <v>0</v>
      </c>
      <c r="FA83" s="154">
        <f t="shared" si="361"/>
        <v>0</v>
      </c>
      <c r="FB83" s="10"/>
      <c r="FC83" s="152">
        <f>SUMIF('Rekapitulasi Maret'!$AL$587:$AL$768,APS!$B83,'Rekapitulasi Maret'!$AM$587:$AM$768)+SUMIF('Rekapitulasi Maret'!$AL$587:$AL$768,APS!$B83,'Rekapitulasi Maret'!$AP$587:$AP$768)</f>
        <v>0</v>
      </c>
      <c r="FD83" s="152">
        <f>SUMIF('Rekapitulasi Maret'!$AL$587:$AL$768,APS!$B83,'Rekapitulasi Maret'!$AN$587:$AN$768)</f>
        <v>0</v>
      </c>
      <c r="FE83" s="10"/>
      <c r="FF83" s="154">
        <f t="shared" si="362"/>
        <v>0</v>
      </c>
      <c r="FG83" s="154">
        <f t="shared" si="363"/>
        <v>0</v>
      </c>
      <c r="FH83" s="10"/>
      <c r="FI83" s="152">
        <f>SUMIF('Rekapitulasi Maret'!$BA$587:$BA$768,APS!$B83,'Rekapitulasi Maret'!$BB$587:$BB$768)+SUMIF('Rekapitulasi Maret'!$BA$587:$BA$768,APS!$B83,'Rekapitulasi Maret'!$BE$587:$BE$768)</f>
        <v>0</v>
      </c>
      <c r="FJ83" s="152">
        <f>SUMIF('Rekapitulasi Maret'!$BA$587:$BA$768,APS!$B83,'Rekapitulasi Maret'!$BC$587:$BC$768)+SUMIF('Rekapitulasi Maret'!$BA$587:$BA$768,APS!$B83,'Rekapitulasi Maret'!$BF$587:$BF$768)</f>
        <v>0</v>
      </c>
      <c r="FK83" s="10"/>
      <c r="FL83" s="154">
        <f t="shared" si="364"/>
        <v>0</v>
      </c>
      <c r="FM83" s="154">
        <f t="shared" si="365"/>
        <v>0</v>
      </c>
      <c r="FN83" s="10"/>
      <c r="FO83" s="152">
        <f>SUMIF('Rekapitulasi Maret'!$BP$587:$BP$768,APS!$B83,'Rekapitulasi Maret'!$BQ$587:$BQ$768)+SUMIF('Rekapitulasi Maret'!$BP$587:$BP$768,APS!$B83,'Rekapitulasi Maret'!$BT$587:$BT$768)</f>
        <v>0</v>
      </c>
      <c r="FP83" s="152">
        <f>SUMIF('Rekapitulasi Maret'!$BP$587:$BP$768,APS!$B83,'Rekapitulasi Maret'!$BR$587:$BR$768)</f>
        <v>0</v>
      </c>
      <c r="FQ83" s="10"/>
      <c r="FR83" s="154">
        <f t="shared" si="366"/>
        <v>0</v>
      </c>
      <c r="FS83" s="154">
        <f t="shared" si="367"/>
        <v>0</v>
      </c>
      <c r="FT83" s="10"/>
      <c r="FU83" s="152">
        <f>SUMIF('Rekapitulasi Maret'!$CE$587:$CE$768,APS!$B83,'Rekapitulasi Maret'!$CI$587:$CI$768)</f>
        <v>0</v>
      </c>
      <c r="FV83" s="10"/>
      <c r="FW83" s="152">
        <f>SUMIF('Rekapitulasi Maret'!$CE$587:$CE$768,APS!$B83,'Rekapitulasi Maret'!$CJ$587:$CJ$768)</f>
        <v>0</v>
      </c>
      <c r="FX83" s="154">
        <f t="shared" si="387"/>
        <v>0</v>
      </c>
      <c r="FY83" s="154">
        <f t="shared" si="388"/>
        <v>0</v>
      </c>
      <c r="FZ83" s="10"/>
      <c r="GA83" s="152">
        <f>SUMIF('Rekapitulasi Maret'!$D$785:$D$963,APS!$B83,'Rekapitulasi Maret'!$E$785:$E$963)+SUMIF('Rekapitulasi Maret'!$D$785:$D$963,APS!$B83,'Rekapitulasi Maret'!$J$785:$J$963)</f>
        <v>0</v>
      </c>
      <c r="GB83" s="152">
        <f>SUMIF('Rekapitulasi Maret'!$D$785:$D$963,APS!$B83,'Rekapitulasi Maret'!$F$785:$F$963)</f>
        <v>0</v>
      </c>
      <c r="GC83" s="152">
        <f>SUMIF('Rekapitulasi Maret'!$D$785:$D$963,APS!$B83,'Rekapitulasi Maret'!$K$785:$K$963)</f>
        <v>0</v>
      </c>
      <c r="GD83" s="154">
        <f t="shared" si="368"/>
        <v>0</v>
      </c>
      <c r="GE83" s="154">
        <f t="shared" si="369"/>
        <v>0</v>
      </c>
      <c r="GF83" s="10"/>
      <c r="GG83" s="152">
        <f>SUMIF('Rekapitulasi Maret'!$U$785:$U$963,APS!$B83,'Rekapitulasi Maret'!$V$785:$V$963)+SUMIF('Rekapitulasi Maret'!$U$785:$U$963,APS!$B83,'Rekapitulasi Maret'!$AA$785:$AA$963)</f>
        <v>100</v>
      </c>
      <c r="GH83" s="152">
        <f>SUMIF('Rekapitulasi Maret'!$U$785:$U$963,APS!$B83,'Rekapitulasi Maret'!$W$785:$W$963)</f>
        <v>100</v>
      </c>
      <c r="GI83" s="152">
        <f>SUMIF('Rekapitulasi Maret'!$U$785:$U$963,APS!$B83,'Rekapitulasi Maret'!$AB$785:$AB$963)</f>
        <v>0</v>
      </c>
      <c r="GJ83" s="154">
        <f t="shared" si="370"/>
        <v>0</v>
      </c>
      <c r="GK83" s="154">
        <f t="shared" si="371"/>
        <v>100</v>
      </c>
      <c r="GL83" s="10"/>
      <c r="GM83" s="152">
        <f>SUMIF('Rekapitulasi Maret'!$AL$785:$AL$963,APS!$B83,'Rekapitulasi Maret'!$AM$785:$AM$963)+SUMIF('Rekapitulasi Maret'!$AL$785:$AL$963,APS!$B83,'Rekapitulasi Maret'!$AP$785:$AP$963)</f>
        <v>0</v>
      </c>
      <c r="GN83" s="152">
        <f>SUMIF('Rekapitulasi Maret'!$AL$785:$AL$963,APS!$B83,'Rekapitulasi Maret'!$AN$785:$AN$963)</f>
        <v>0</v>
      </c>
      <c r="GO83" s="152">
        <f>SUMIF('Rekapitulasi Maret'!$AL$785:$AL$963,APS!$B83,'Rekapitulasi Maret'!$AQ$785:$AQ$963)</f>
        <v>0</v>
      </c>
      <c r="GP83" s="154">
        <f t="shared" si="372"/>
        <v>0</v>
      </c>
      <c r="GQ83" s="154">
        <f t="shared" si="373"/>
        <v>0</v>
      </c>
      <c r="GR83" s="76">
        <f t="shared" si="374"/>
        <v>0</v>
      </c>
      <c r="GS83" s="76">
        <f t="shared" si="375"/>
        <v>100</v>
      </c>
      <c r="GT83" s="76">
        <f t="shared" si="376"/>
        <v>100</v>
      </c>
      <c r="GU83" s="76">
        <f t="shared" si="377"/>
        <v>0</v>
      </c>
      <c r="GV83" s="157">
        <f t="shared" si="378"/>
        <v>100</v>
      </c>
      <c r="GW83" s="157">
        <f t="shared" si="379"/>
        <v>100</v>
      </c>
      <c r="GX83" s="158">
        <f t="shared" si="380"/>
        <v>0</v>
      </c>
      <c r="GY83" s="157">
        <f t="shared" si="254"/>
        <v>200</v>
      </c>
      <c r="GZ83" s="157">
        <f t="shared" si="255"/>
        <v>200</v>
      </c>
      <c r="HA83" s="157">
        <f t="shared" si="256"/>
        <v>200</v>
      </c>
      <c r="HB83" s="157">
        <f t="shared" si="257"/>
        <v>0</v>
      </c>
      <c r="HC83" s="157">
        <f t="shared" si="258"/>
        <v>200</v>
      </c>
      <c r="HD83" s="157">
        <f t="shared" si="259"/>
        <v>0</v>
      </c>
      <c r="HE83" s="158">
        <f t="shared" si="232"/>
        <v>100</v>
      </c>
      <c r="HF83" s="21"/>
      <c r="HG83" s="16" t="s">
        <v>986</v>
      </c>
      <c r="HH83" s="88"/>
    </row>
    <row r="84" spans="1:216" ht="15.75">
      <c r="A84" s="34"/>
      <c r="B84" s="16" t="s">
        <v>736</v>
      </c>
      <c r="C84" s="16" t="s">
        <v>69</v>
      </c>
      <c r="D84" s="16"/>
      <c r="E84" s="16"/>
      <c r="F84" s="31"/>
      <c r="G84" s="17"/>
      <c r="H84" s="17"/>
      <c r="I84" s="18"/>
      <c r="J84" s="17"/>
      <c r="K84" s="19"/>
      <c r="L84" s="19"/>
      <c r="M84" s="23"/>
      <c r="N84" s="20"/>
      <c r="O84" s="20"/>
      <c r="P84" s="75"/>
      <c r="Q84" s="74"/>
      <c r="R84" s="22"/>
      <c r="S84" s="10"/>
      <c r="T84" s="10"/>
      <c r="U84" s="152"/>
      <c r="V84" s="152"/>
      <c r="W84" s="10"/>
      <c r="X84" s="154"/>
      <c r="Y84" s="154"/>
      <c r="Z84" s="10"/>
      <c r="AA84" s="152"/>
      <c r="AB84" s="152"/>
      <c r="AC84" s="152"/>
      <c r="AD84" s="154"/>
      <c r="AE84" s="154"/>
      <c r="AF84" s="10"/>
      <c r="AG84" s="152"/>
      <c r="AH84" s="152"/>
      <c r="AI84" s="152">
        <f>SUMIF('Rekapitulasi Maret'!$AL$9:$AL$173,APS!$B84,'Rekapitulasi Maret'!$AQ$9:$AQ$173)</f>
        <v>0</v>
      </c>
      <c r="AJ84" s="154">
        <f t="shared" si="281"/>
        <v>0</v>
      </c>
      <c r="AK84" s="154">
        <f t="shared" si="282"/>
        <v>0</v>
      </c>
      <c r="AL84" s="10"/>
      <c r="AM84" s="152">
        <f>SUMIF('Rekapitulasi Maret'!$BA$9:$BA$173,APS!$B84,'Rekapitulasi Maret'!$BB$9:$BB$173)</f>
        <v>0</v>
      </c>
      <c r="AN84" s="152">
        <f>SUMIF('Rekapitulasi Maret'!$BA$9:$BA$173,APS!$B84,'Rekapitulasi Maret'!$BC$9:$BC$173)</f>
        <v>0</v>
      </c>
      <c r="AO84" s="10"/>
      <c r="AP84" s="154">
        <f t="shared" si="263"/>
        <v>0</v>
      </c>
      <c r="AQ84" s="154">
        <f t="shared" si="264"/>
        <v>0</v>
      </c>
      <c r="AR84" s="10"/>
      <c r="AS84" s="152">
        <f>SUMIF('Rekapitulasi Maret'!$BP$9:$BP$173,APS!$B84,'Rekapitulasi Maret'!$BQ$9:$BQ$173)</f>
        <v>0</v>
      </c>
      <c r="AT84" s="152">
        <f>SUMIF('Rekapitulasi Maret'!$BP$9:$BP$173,APS!$B84,'Rekapitulasi Maret'!$BR$9:$BR$173)</f>
        <v>0</v>
      </c>
      <c r="AU84" s="10"/>
      <c r="AV84" s="154">
        <f t="shared" si="393"/>
        <v>0</v>
      </c>
      <c r="AW84" s="154">
        <f t="shared" si="394"/>
        <v>0</v>
      </c>
      <c r="AX84" s="10"/>
      <c r="AY84" s="152">
        <f>SUMIF('Rekapitulasi Maret'!$CE$9:$CE$173,APS!$B84,'Rekapitulasi Maret'!$CI$9:$CI$173)</f>
        <v>0</v>
      </c>
      <c r="AZ84" s="10"/>
      <c r="BA84" s="152">
        <f>SUMIF('Rekapitulasi Maret'!$CE$9:$CE$173,APS!$B84,'Rekapitulasi Maret'!$CJ$9:$CJ$173)</f>
        <v>0</v>
      </c>
      <c r="BB84" s="154">
        <f t="shared" si="395"/>
        <v>0</v>
      </c>
      <c r="BC84" s="154">
        <f t="shared" si="396"/>
        <v>0</v>
      </c>
      <c r="BD84" s="76">
        <f t="shared" si="265"/>
        <v>0</v>
      </c>
      <c r="BE84" s="76">
        <f t="shared" si="266"/>
        <v>0</v>
      </c>
      <c r="BF84" s="76">
        <f t="shared" si="267"/>
        <v>0</v>
      </c>
      <c r="BG84" s="76">
        <f t="shared" si="268"/>
        <v>0</v>
      </c>
      <c r="BH84" s="76">
        <f t="shared" si="269"/>
        <v>0</v>
      </c>
      <c r="BI84" s="76">
        <f t="shared" si="270"/>
        <v>0</v>
      </c>
      <c r="BJ84" s="154">
        <f t="shared" si="271"/>
        <v>0</v>
      </c>
      <c r="BK84" s="10"/>
      <c r="BL84" s="10"/>
      <c r="BM84" s="152">
        <f>SUMIF('Rekapitulasi Maret'!$D$194:$D$375,APS!$B84,'Rekapitulasi Maret'!$E$194:$E$375)+SUMIF('Rekapitulasi Maret'!$D$194:$D$375,APS!$B84,'Rekapitulasi Maret'!$J$194:$J$375)</f>
        <v>0</v>
      </c>
      <c r="BN84" s="152">
        <f>SUMIF('Rekapitulasi Maret'!$D$194:$D$375,APS!$B84,'Rekapitulasi Maret'!$F$194:$F$375)</f>
        <v>0</v>
      </c>
      <c r="BO84" s="152">
        <f>SUMIF('Rekapitulasi Maret'!$D$194:$D$375,APS!$B84,'Rekapitulasi Maret'!$K$194:$K$375)</f>
        <v>0</v>
      </c>
      <c r="BP84" s="154">
        <f t="shared" si="389"/>
        <v>0</v>
      </c>
      <c r="BQ84" s="154">
        <f t="shared" si="390"/>
        <v>0</v>
      </c>
      <c r="BR84" s="10"/>
      <c r="BS84" s="152">
        <f>SUMIF('Rekapitulasi Maret'!$U$194:$U$375,APS!$B84,'Rekapitulasi Maret'!$V$194:$V$375)+SUMIF('Rekapitulasi Maret'!$U$194:$U$375,APS!$B84,'Rekapitulasi Maret'!$AA$194:$AA$375)</f>
        <v>0</v>
      </c>
      <c r="BT84" s="152">
        <f>SUMIF('Rekapitulasi Maret'!$U$194:$U$375,APS!$B84,'Rekapitulasi Maret'!$W$194:$W$375)</f>
        <v>0</v>
      </c>
      <c r="BU84" s="152">
        <f>SUMIF('Rekapitulasi Maret'!$U$194:$U$375,APS!$B84,'Rekapitulasi Maret'!$AB$194:$AB$375)</f>
        <v>0</v>
      </c>
      <c r="BV84" s="154">
        <f t="shared" si="391"/>
        <v>0</v>
      </c>
      <c r="BW84" s="154">
        <f t="shared" si="392"/>
        <v>0</v>
      </c>
      <c r="BX84" s="10"/>
      <c r="BY84" s="152">
        <f>SUMIF('Rekapitulasi Maret'!$AL$194:$AL$375,APS!$B84,'Rekapitulasi Maret'!$AM$194:$AM$375)+SUMIF('Rekapitulasi Maret'!$AL$194:$AL$375,APS!$B84,'Rekapitulasi Maret'!$AP$194:$AP$375)</f>
        <v>0</v>
      </c>
      <c r="BZ84" s="152">
        <f>SUMIF('Rekapitulasi Maret'!$AL$194:$AL$375,APS!$B84,'Rekapitulasi Maret'!$AN$194:$AN$375)</f>
        <v>0</v>
      </c>
      <c r="CA84" s="152">
        <f>SUMIF('Rekapitulasi Maret'!$AL$194:$AL$375,APS!$B84,'Rekapitulasi Maret'!$AQ$194:$AQ$375)</f>
        <v>0</v>
      </c>
      <c r="CB84" s="154">
        <f t="shared" si="261"/>
        <v>0</v>
      </c>
      <c r="CC84" s="154">
        <f t="shared" si="262"/>
        <v>0</v>
      </c>
      <c r="CD84" s="10"/>
      <c r="CE84" s="152">
        <f>SUMIF('Rekapitulasi Maret'!$BA$194:$BA$375,APS!$B84,'Rekapitulasi Maret'!$BB$194:$BB$375)+SUMIF('Rekapitulasi Maret'!$BA$194:$BA$375,APS!$B84,'Rekapitulasi Maret'!$BE$194:$BE$375)</f>
        <v>0</v>
      </c>
      <c r="CF84" s="152">
        <f>SUMIF('Rekapitulasi Maret'!$BA$194:$BA$375,APS!$B84,'Rekapitulasi Maret'!$BC$194:$BC$375)</f>
        <v>0</v>
      </c>
      <c r="CG84" s="10"/>
      <c r="CH84" s="154">
        <f t="shared" si="381"/>
        <v>0</v>
      </c>
      <c r="CI84" s="154">
        <f t="shared" si="382"/>
        <v>0</v>
      </c>
      <c r="CJ84" s="10"/>
      <c r="CK84" s="152">
        <f>SUMIF('Rekapitulasi Maret'!$BP$194:$BP$375,APS!$B84,'Rekapitulasi Maret'!$BQ$194:$BQ$375)+SUMIF('Rekapitulasi Maret'!$BP$194:$BP$375,APS!$B84,'Rekapitulasi Maret'!$BT$194:$BT$375)</f>
        <v>0</v>
      </c>
      <c r="CL84" s="152">
        <f>SUMIF('Rekapitulasi Maret'!$BP$194:$BP$375,APS!$B84,'Rekapitulasi Maret'!$BR$194:$BR$375)</f>
        <v>0</v>
      </c>
      <c r="CM84" s="152">
        <f>SUMIF('Rekapitulasi Maret'!$BP$194:$BP$375,APS!$B84,'Rekapitulasi Maret'!$BU$194:$BU$375)</f>
        <v>0</v>
      </c>
      <c r="CN84" s="154">
        <f t="shared" si="383"/>
        <v>0</v>
      </c>
      <c r="CO84" s="154">
        <f t="shared" si="384"/>
        <v>0</v>
      </c>
      <c r="CP84" s="76">
        <f t="shared" si="272"/>
        <v>0</v>
      </c>
      <c r="CQ84" s="76">
        <f t="shared" si="273"/>
        <v>0</v>
      </c>
      <c r="CR84" s="76">
        <f t="shared" si="274"/>
        <v>0</v>
      </c>
      <c r="CS84" s="76">
        <f t="shared" si="275"/>
        <v>0</v>
      </c>
      <c r="CT84" s="76">
        <f t="shared" si="276"/>
        <v>0</v>
      </c>
      <c r="CU84" s="76">
        <f t="shared" si="277"/>
        <v>0</v>
      </c>
      <c r="CV84" s="154">
        <f t="shared" si="278"/>
        <v>0</v>
      </c>
      <c r="CW84" s="10"/>
      <c r="CX84" s="10"/>
      <c r="CY84" s="152">
        <f>SUMIF('Rekapitulasi Maret'!$D$391:$D$568,APS!$B84,'Rekapitulasi Maret'!$E$391:$E$568)+SUMIF('Rekapitulasi Maret'!$D$391:$D$568,APS!$B84,'Rekapitulasi Maret'!$J$391:$J$568)</f>
        <v>0</v>
      </c>
      <c r="CZ84" s="152">
        <f>SUMIF('Rekapitulasi Maret'!$D$391:$D$568,APS!$B84,'Rekapitulasi Maret'!$F$391:$F$568)</f>
        <v>0</v>
      </c>
      <c r="DA84" s="152">
        <f>SUMIF('Rekapitulasi Maret'!$D$391:$D$568,APS!$B84,'Rekapitulasi Maret'!$K$391:$K$568)</f>
        <v>0</v>
      </c>
      <c r="DB84" s="154">
        <f t="shared" si="385"/>
        <v>0</v>
      </c>
      <c r="DC84" s="154">
        <f t="shared" si="386"/>
        <v>0</v>
      </c>
      <c r="DD84" s="10"/>
      <c r="DE84" s="152">
        <f>SUMIF('Rekapitulasi Maret'!$U$391:$U$568,APS!$B84,'Rekapitulasi Maret'!$V$391:$V$568)+SUMIF('Rekapitulasi Maret'!$U$391:$U$568,APS!$B84,'Rekapitulasi Maret'!$AA$391:$AA$568)</f>
        <v>0</v>
      </c>
      <c r="DF84" s="152">
        <f>SUMIF('Rekapitulasi Maret'!$U$391:$U$568,APS!$B84,'Rekapitulasi Maret'!$W$391:$W$568)</f>
        <v>0</v>
      </c>
      <c r="DG84" s="152">
        <f>SUMIF('Rekapitulasi Maret'!$U$391:$U$568,APS!$B84,'Rekapitulasi Maret'!$AB$391:$AB$568)</f>
        <v>0</v>
      </c>
      <c r="DH84" s="154">
        <f t="shared" si="285"/>
        <v>0</v>
      </c>
      <c r="DI84" s="154">
        <f t="shared" si="286"/>
        <v>0</v>
      </c>
      <c r="DJ84" s="10"/>
      <c r="DK84" s="152">
        <f>SUMIF('Rekapitulasi Maret'!$AL$391:$AL$568,APS!$B84,'Rekapitulasi Maret'!$AM$391:$AM$568)+SUMIF('Rekapitulasi Maret'!$AL$391:$AL$568,APS!$B84,'Rekapitulasi Maret'!$AP$391:$AP$568)</f>
        <v>0</v>
      </c>
      <c r="DL84" s="152">
        <f>SUMIF('Rekapitulasi Maret'!$AL$391:$AL$568,APS!$B84,'Rekapitulasi Maret'!$AN$391:$AN$568)</f>
        <v>0</v>
      </c>
      <c r="DM84" s="152">
        <f>SUMIF('Rekapitulasi Maret'!$AL$391:$AL$568,APS!$B84,'Rekapitulasi Maret'!$AQ$391:$AQ$568)</f>
        <v>0</v>
      </c>
      <c r="DN84" s="154">
        <f t="shared" si="354"/>
        <v>0</v>
      </c>
      <c r="DO84" s="154">
        <f t="shared" si="355"/>
        <v>0</v>
      </c>
      <c r="DP84" s="10"/>
      <c r="DQ84" s="152">
        <f>SUMIF('Rekapitulasi Maret'!$BA$391:$BA$568,APS!$B84,'Rekapitulasi Maret'!$BB$391:$BB$568)+SUMIF('Rekapitulasi Maret'!$BA$391:$BA$568,APS!$B84,'Rekapitulasi Maret'!$BE$391:$BE$568)</f>
        <v>0</v>
      </c>
      <c r="DR84" s="152">
        <f>SUMIF('Rekapitulasi Maret'!$BA$391:$BA$568,APS!$B84,'Rekapitulasi Maret'!$BC$391:$BC$568)</f>
        <v>0</v>
      </c>
      <c r="DS84" s="152">
        <f>SUMIF('Rekapitulasi Maret'!$BA$391:$BA$568,APS!$B84,'Rekapitulasi Maret'!$BF$391:$BF$568)</f>
        <v>0</v>
      </c>
      <c r="DT84" s="154">
        <f t="shared" si="295"/>
        <v>0</v>
      </c>
      <c r="DU84" s="154">
        <f t="shared" si="296"/>
        <v>0</v>
      </c>
      <c r="DV84" s="10"/>
      <c r="DW84" s="152">
        <f>SUMIF('Rekapitulasi Maret'!$BP$391:$BP$568,APS!$B84,'Rekapitulasi Maret'!$BQ$391:$BQ$568)+SUMIF('Rekapitulasi Maret'!$BP$391:$BP$568,APS!$B84,'Rekapitulasi Maret'!$BT$391:$BT$568)</f>
        <v>0</v>
      </c>
      <c r="DX84" s="152">
        <f>SUMIF('Rekapitulasi Maret'!$BP$391:$BP$568,APS!$B84,'Rekapitulasi Maret'!$BR$391:$BR$568)</f>
        <v>0</v>
      </c>
      <c r="DY84" s="152">
        <f>SUMIF('Rekapitulasi Maret'!$BP$391:$BP$568,APS!$B84,'Rekapitulasi Maret'!$BU$391:$BU$568)</f>
        <v>0</v>
      </c>
      <c r="DZ84" s="154">
        <f t="shared" si="326"/>
        <v>0</v>
      </c>
      <c r="EA84" s="154">
        <f t="shared" si="327"/>
        <v>0</v>
      </c>
      <c r="EB84" s="10"/>
      <c r="EC84" s="152">
        <f>SUMIF('Rekapitulasi Maret'!$CE$391:$CE$568,APS!$B84,'Rekapitulasi Maret'!$CF$391:$CF$568)+SUMIF('Rekapitulasi Maret'!$CE$391:$CE$568,APS!$B84,'Rekapitulasi Maret'!$CI$391:$CI$568)</f>
        <v>0</v>
      </c>
      <c r="ED84" s="152">
        <f>SUMIF('Rekapitulasi Maret'!$CE$391:$CE$568,APS!$B84,'Rekapitulasi Maret'!$CG$391:$CG$568)</f>
        <v>0</v>
      </c>
      <c r="EE84" s="152">
        <f>SUMIF('Rekapitulasi Maret'!$CE$391:$CE$568,APS!$B84,'Rekapitulasi Maret'!$CJ$391:$CJ$568)</f>
        <v>0</v>
      </c>
      <c r="EF84" s="154">
        <f t="shared" si="356"/>
        <v>0</v>
      </c>
      <c r="EG84" s="154">
        <f t="shared" si="357"/>
        <v>0</v>
      </c>
      <c r="EH84" s="76">
        <f t="shared" si="287"/>
        <v>0</v>
      </c>
      <c r="EI84" s="76">
        <f t="shared" si="288"/>
        <v>0</v>
      </c>
      <c r="EJ84" s="76">
        <f t="shared" si="289"/>
        <v>0</v>
      </c>
      <c r="EK84" s="76">
        <f t="shared" si="290"/>
        <v>0</v>
      </c>
      <c r="EL84" s="76">
        <f t="shared" si="291"/>
        <v>0</v>
      </c>
      <c r="EM84" s="76">
        <f t="shared" si="292"/>
        <v>0</v>
      </c>
      <c r="EN84" s="154">
        <f t="shared" si="293"/>
        <v>0</v>
      </c>
      <c r="EO84" s="10"/>
      <c r="EP84" s="10"/>
      <c r="EQ84" s="152">
        <f>SUMIF('Rekapitulasi Maret'!$D$587:$D$768,APS!$B84,'Rekapitulasi Maret'!$E$587:$E$768)+SUMIF('Rekapitulasi Maret'!$D$587:$D$768,APS!$B84,'Rekapitulasi Maret'!$G$587:$G$768)</f>
        <v>0</v>
      </c>
      <c r="ER84" s="152">
        <f>SUMIF('Rekapitulasi Maret'!$D$587:$D$768,APS!$B84,'Rekapitulasi Maret'!$F$587:$F$768)+SUMIF('Rekapitulasi Maret'!$D$587:$D$768,APS!$B84,'Rekapitulasi Maret'!$H$587:$H$768)</f>
        <v>0</v>
      </c>
      <c r="ES84" s="10"/>
      <c r="ET84" s="154">
        <f t="shared" si="358"/>
        <v>0</v>
      </c>
      <c r="EU84" s="154">
        <f t="shared" si="359"/>
        <v>0</v>
      </c>
      <c r="EV84" s="10"/>
      <c r="EW84" s="152">
        <f>SUMIF('Rekapitulasi Maret'!$U$587:$U$768,APS!$B84,'Rekapitulasi Maret'!$V$587:$V$768)+SUMIF('Rekapitulasi Maret'!$U$587:$U$768,APS!$B84,'Rekapitulasi Maret'!$X$587:$X$768)</f>
        <v>0</v>
      </c>
      <c r="EX84" s="152">
        <f>SUMIF('Rekapitulasi Maret'!$U$587:$U$768,APS!$B84,'Rekapitulasi Maret'!$W$587:$W$768)+SUMIF('Rekapitulasi Maret'!$U$587:$U$768,APS!$B84,'Rekapitulasi Maret'!$Y$587:$Y$768)</f>
        <v>0</v>
      </c>
      <c r="EY84" s="10"/>
      <c r="EZ84" s="154">
        <f t="shared" si="360"/>
        <v>0</v>
      </c>
      <c r="FA84" s="154">
        <f t="shared" si="361"/>
        <v>0</v>
      </c>
      <c r="FB84" s="10"/>
      <c r="FC84" s="152">
        <f>SUMIF('Rekapitulasi Maret'!$AL$587:$AL$768,APS!$B84,'Rekapitulasi Maret'!$AM$587:$AM$768)+SUMIF('Rekapitulasi Maret'!$AL$587:$AL$768,APS!$B84,'Rekapitulasi Maret'!$AP$587:$AP$768)</f>
        <v>0</v>
      </c>
      <c r="FD84" s="152">
        <f>SUMIF('Rekapitulasi Maret'!$AL$587:$AL$768,APS!$B84,'Rekapitulasi Maret'!$AN$587:$AN$768)</f>
        <v>0</v>
      </c>
      <c r="FE84" s="10"/>
      <c r="FF84" s="154">
        <f t="shared" si="362"/>
        <v>0</v>
      </c>
      <c r="FG84" s="154">
        <f t="shared" si="363"/>
        <v>0</v>
      </c>
      <c r="FH84" s="10"/>
      <c r="FI84" s="152">
        <f>SUMIF('Rekapitulasi Maret'!$BA$587:$BA$768,APS!$B84,'Rekapitulasi Maret'!$BB$587:$BB$768)+SUMIF('Rekapitulasi Maret'!$BA$587:$BA$768,APS!$B84,'Rekapitulasi Maret'!$BE$587:$BE$768)</f>
        <v>0</v>
      </c>
      <c r="FJ84" s="152">
        <f>SUMIF('Rekapitulasi Maret'!$BA$587:$BA$768,APS!$B84,'Rekapitulasi Maret'!$BC$587:$BC$768)+SUMIF('Rekapitulasi Maret'!$BA$587:$BA$768,APS!$B84,'Rekapitulasi Maret'!$BF$587:$BF$768)</f>
        <v>0</v>
      </c>
      <c r="FK84" s="10"/>
      <c r="FL84" s="154">
        <f t="shared" si="364"/>
        <v>0</v>
      </c>
      <c r="FM84" s="154">
        <f t="shared" si="365"/>
        <v>0</v>
      </c>
      <c r="FN84" s="10"/>
      <c r="FO84" s="152">
        <f>SUMIF('Rekapitulasi Maret'!$BP$587:$BP$768,APS!$B84,'Rekapitulasi Maret'!$BQ$587:$BQ$768)+SUMIF('Rekapitulasi Maret'!$BP$587:$BP$768,APS!$B84,'Rekapitulasi Maret'!$BT$587:$BT$768)</f>
        <v>0</v>
      </c>
      <c r="FP84" s="152">
        <f>SUMIF('Rekapitulasi Maret'!$BP$587:$BP$768,APS!$B84,'Rekapitulasi Maret'!$BR$587:$BR$768)</f>
        <v>0</v>
      </c>
      <c r="FQ84" s="10"/>
      <c r="FR84" s="154">
        <f t="shared" si="366"/>
        <v>0</v>
      </c>
      <c r="FS84" s="154">
        <f t="shared" si="367"/>
        <v>0</v>
      </c>
      <c r="FT84" s="10"/>
      <c r="FU84" s="152">
        <f>SUMIF('Rekapitulasi Maret'!$CE$587:$CE$768,APS!$B84,'Rekapitulasi Maret'!$CI$587:$CI$768)</f>
        <v>0</v>
      </c>
      <c r="FV84" s="10"/>
      <c r="FW84" s="152">
        <f>SUMIF('Rekapitulasi Maret'!$CE$587:$CE$768,APS!$B84,'Rekapitulasi Maret'!$CJ$587:$CJ$768)</f>
        <v>0</v>
      </c>
      <c r="FX84" s="154">
        <f t="shared" si="387"/>
        <v>0</v>
      </c>
      <c r="FY84" s="154">
        <f t="shared" si="388"/>
        <v>0</v>
      </c>
      <c r="FZ84" s="10"/>
      <c r="GA84" s="152">
        <f>SUMIF('Rekapitulasi Maret'!$D$785:$D$963,APS!$B84,'Rekapitulasi Maret'!$E$785:$E$963)+SUMIF('Rekapitulasi Maret'!$D$785:$D$963,APS!$B84,'Rekapitulasi Maret'!$J$785:$J$963)</f>
        <v>0</v>
      </c>
      <c r="GB84" s="152">
        <f>SUMIF('Rekapitulasi Maret'!$D$785:$D$963,APS!$B84,'Rekapitulasi Maret'!$F$785:$F$963)</f>
        <v>0</v>
      </c>
      <c r="GC84" s="152">
        <f>SUMIF('Rekapitulasi Maret'!$D$785:$D$963,APS!$B84,'Rekapitulasi Maret'!$K$785:$K$963)</f>
        <v>0</v>
      </c>
      <c r="GD84" s="154">
        <f t="shared" si="368"/>
        <v>0</v>
      </c>
      <c r="GE84" s="154">
        <f t="shared" si="369"/>
        <v>0</v>
      </c>
      <c r="GF84" s="10"/>
      <c r="GG84" s="152">
        <f>SUMIF('Rekapitulasi Maret'!$U$785:$U$963,APS!$B84,'Rekapitulasi Maret'!$V$785:$V$963)+SUMIF('Rekapitulasi Maret'!$U$785:$U$963,APS!$B84,'Rekapitulasi Maret'!$AA$785:$AA$963)</f>
        <v>0</v>
      </c>
      <c r="GH84" s="152">
        <f>SUMIF('Rekapitulasi Maret'!$U$785:$U$963,APS!$B84,'Rekapitulasi Maret'!$W$785:$W$963)</f>
        <v>0</v>
      </c>
      <c r="GI84" s="152">
        <f>SUMIF('Rekapitulasi Maret'!$U$785:$U$963,APS!$B84,'Rekapitulasi Maret'!$AB$785:$AB$963)</f>
        <v>0</v>
      </c>
      <c r="GJ84" s="154">
        <f t="shared" si="370"/>
        <v>0</v>
      </c>
      <c r="GK84" s="154">
        <f t="shared" si="371"/>
        <v>0</v>
      </c>
      <c r="GL84" s="10"/>
      <c r="GM84" s="152">
        <f>SUMIF('Rekapitulasi Maret'!$AL$785:$AL$963,APS!$B84,'Rekapitulasi Maret'!$AM$785:$AM$963)+SUMIF('Rekapitulasi Maret'!$AL$785:$AL$963,APS!$B84,'Rekapitulasi Maret'!$AP$785:$AP$963)</f>
        <v>0</v>
      </c>
      <c r="GN84" s="152">
        <f>SUMIF('Rekapitulasi Maret'!$AL$785:$AL$963,APS!$B84,'Rekapitulasi Maret'!$AN$785:$AN$963)</f>
        <v>0</v>
      </c>
      <c r="GO84" s="152">
        <f>SUMIF('Rekapitulasi Maret'!$AL$785:$AL$963,APS!$B84,'Rekapitulasi Maret'!$AQ$785:$AQ$963)</f>
        <v>0</v>
      </c>
      <c r="GP84" s="154">
        <f t="shared" si="372"/>
        <v>0</v>
      </c>
      <c r="GQ84" s="154">
        <f t="shared" si="373"/>
        <v>0</v>
      </c>
      <c r="GR84" s="76">
        <f t="shared" si="374"/>
        <v>0</v>
      </c>
      <c r="GS84" s="76">
        <f t="shared" si="375"/>
        <v>0</v>
      </c>
      <c r="GT84" s="76">
        <f t="shared" si="376"/>
        <v>0</v>
      </c>
      <c r="GU84" s="76">
        <f t="shared" si="377"/>
        <v>0</v>
      </c>
      <c r="GV84" s="157">
        <f t="shared" si="378"/>
        <v>0</v>
      </c>
      <c r="GW84" s="157">
        <f t="shared" si="379"/>
        <v>0</v>
      </c>
      <c r="GX84" s="158">
        <f t="shared" si="380"/>
        <v>0</v>
      </c>
      <c r="GY84" s="157">
        <f t="shared" ref="GY84:GY147" si="397">GR84+EH84+CP84+BD84</f>
        <v>0</v>
      </c>
      <c r="GZ84" s="157">
        <f t="shared" ref="GZ84:GZ147" si="398">GS84+EI84+CQ84+BE84</f>
        <v>0</v>
      </c>
      <c r="HA84" s="157">
        <f t="shared" ref="HA84:HA147" si="399">GT84+EJ84+CR84+BF84</f>
        <v>0</v>
      </c>
      <c r="HB84" s="157">
        <f t="shared" ref="HB84:HB147" si="400">GU84+EK84+CS84+BG84</f>
        <v>0</v>
      </c>
      <c r="HC84" s="157">
        <f t="shared" ref="HC84:HC147" si="401">GV84+EL84+CT84+BH84</f>
        <v>0</v>
      </c>
      <c r="HD84" s="157">
        <f t="shared" ref="HD84:HD147" si="402">HC84-N84</f>
        <v>0</v>
      </c>
      <c r="HE84" s="158"/>
      <c r="HF84" s="21"/>
      <c r="HG84" s="16" t="s">
        <v>986</v>
      </c>
      <c r="HH84" s="88"/>
    </row>
    <row r="85" spans="1:216" ht="15.75">
      <c r="A85" s="34" t="s">
        <v>535</v>
      </c>
      <c r="B85" s="34" t="s">
        <v>425</v>
      </c>
      <c r="C85" s="16" t="s">
        <v>69</v>
      </c>
      <c r="D85" s="16" t="s">
        <v>599</v>
      </c>
      <c r="E85" s="16" t="s">
        <v>609</v>
      </c>
      <c r="F85" s="31">
        <v>20</v>
      </c>
      <c r="G85" s="17"/>
      <c r="H85" s="17"/>
      <c r="I85" s="18">
        <v>0</v>
      </c>
      <c r="J85" s="17">
        <v>0</v>
      </c>
      <c r="K85" s="19">
        <f>(H85+F85+G85)-(I85+J85)</f>
        <v>20</v>
      </c>
      <c r="L85" s="19">
        <f>IF(K85&gt;0,K85,0)</f>
        <v>20</v>
      </c>
      <c r="M85" s="23">
        <v>20</v>
      </c>
      <c r="N85" s="20">
        <f t="shared" si="353"/>
        <v>20</v>
      </c>
      <c r="O85" s="20"/>
      <c r="P85" s="75">
        <f t="shared" si="260"/>
        <v>0</v>
      </c>
      <c r="Q85" s="74">
        <f t="shared" ref="Q85:Q166" si="403">BD85+CP85+EH85+GR85</f>
        <v>20</v>
      </c>
      <c r="R85" s="22">
        <f t="shared" si="323"/>
        <v>20</v>
      </c>
      <c r="S85" s="10"/>
      <c r="T85" s="10"/>
      <c r="U85" s="152">
        <f>SUMIF('Rekapitulasi Maret'!$D$9:$D$173,APS!$B85,'Rekapitulasi Maret'!$E$9:$E$173)</f>
        <v>0</v>
      </c>
      <c r="V85" s="152">
        <f>SUMIF('Rekapitulasi Maret'!$D$9:$D$173,APS!$B85,'Rekapitulasi Maret'!$F$9:$F$173)</f>
        <v>0</v>
      </c>
      <c r="W85" s="10"/>
      <c r="X85" s="154">
        <f t="shared" si="279"/>
        <v>0</v>
      </c>
      <c r="Y85" s="154">
        <f t="shared" si="280"/>
        <v>0</v>
      </c>
      <c r="Z85" s="10"/>
      <c r="AA85" s="152">
        <f>SUMIF('Rekapitulasi Maret'!$U$9:$U$173,APS!$B85,'Rekapitulasi Maret'!$V$9:$V$173)</f>
        <v>0</v>
      </c>
      <c r="AB85" s="152">
        <f>SUMIF('Rekapitulasi Maret'!$U$9:$U$173,APS!$B85,'Rekapitulasi Maret'!$W$9:$W$173)</f>
        <v>0</v>
      </c>
      <c r="AC85" s="152"/>
      <c r="AD85" s="154">
        <f t="shared" ref="AD85:AD153" si="404">IF(Z85=0,0,((AB85+AC85)/Z85)*100)</f>
        <v>0</v>
      </c>
      <c r="AE85" s="154">
        <f t="shared" ref="AE85:AE153" si="405">IF(AA85=0,0,((AB85+AC85)/AA85)*100)</f>
        <v>0</v>
      </c>
      <c r="AF85" s="10"/>
      <c r="AG85" s="152">
        <f>SUMIF('Rekapitulasi Maret'!$AL$9:$AL$173,APS!$B85,'Rekapitulasi Maret'!$AM$9:$AM$173)</f>
        <v>0</v>
      </c>
      <c r="AH85" s="152">
        <f>SUMIF('Rekapitulasi Maret'!$AL$9:$AL$173,APS!$B85,'Rekapitulasi Maret'!$AN$9:$AN$173)</f>
        <v>0</v>
      </c>
      <c r="AI85" s="152">
        <f>SUMIF('Rekapitulasi Maret'!$AL$9:$AL$173,APS!$B85,'Rekapitulasi Maret'!$AQ$9:$AQ$173)</f>
        <v>0</v>
      </c>
      <c r="AJ85" s="154">
        <f t="shared" si="281"/>
        <v>0</v>
      </c>
      <c r="AK85" s="154">
        <f t="shared" si="282"/>
        <v>0</v>
      </c>
      <c r="AL85" s="10"/>
      <c r="AM85" s="152">
        <f>SUMIF('Rekapitulasi Maret'!$BA$9:$BA$173,APS!$B85,'Rekapitulasi Maret'!$BB$9:$BB$173)</f>
        <v>0</v>
      </c>
      <c r="AN85" s="152">
        <f>SUMIF('Rekapitulasi Maret'!$BA$9:$BA$173,APS!$B85,'Rekapitulasi Maret'!$BC$9:$BC$173)</f>
        <v>0</v>
      </c>
      <c r="AO85" s="10"/>
      <c r="AP85" s="154">
        <f t="shared" si="263"/>
        <v>0</v>
      </c>
      <c r="AQ85" s="154">
        <f t="shared" si="264"/>
        <v>0</v>
      </c>
      <c r="AR85" s="10"/>
      <c r="AS85" s="152">
        <f>SUMIF('Rekapitulasi Maret'!$BP$9:$BP$173,APS!$B85,'Rekapitulasi Maret'!$BQ$9:$BQ$173)</f>
        <v>0</v>
      </c>
      <c r="AT85" s="152">
        <f>SUMIF('Rekapitulasi Maret'!$BP$9:$BP$173,APS!$B85,'Rekapitulasi Maret'!$BR$9:$BR$173)</f>
        <v>0</v>
      </c>
      <c r="AU85" s="10"/>
      <c r="AV85" s="154">
        <f t="shared" si="393"/>
        <v>0</v>
      </c>
      <c r="AW85" s="154">
        <f t="shared" si="394"/>
        <v>0</v>
      </c>
      <c r="AX85" s="10"/>
      <c r="AY85" s="152">
        <f>SUMIF('Rekapitulasi Maret'!$CE$9:$CE$173,APS!$B85,'Rekapitulasi Maret'!$CI$9:$CI$173)</f>
        <v>0</v>
      </c>
      <c r="AZ85" s="10"/>
      <c r="BA85" s="152">
        <f>SUMIF('Rekapitulasi Maret'!$CE$9:$CE$173,APS!$B85,'Rekapitulasi Maret'!$CJ$9:$CJ$173)</f>
        <v>0</v>
      </c>
      <c r="BB85" s="154">
        <f t="shared" si="395"/>
        <v>0</v>
      </c>
      <c r="BC85" s="154">
        <f t="shared" si="396"/>
        <v>0</v>
      </c>
      <c r="BD85" s="76">
        <f t="shared" si="265"/>
        <v>0</v>
      </c>
      <c r="BE85" s="76">
        <f t="shared" si="266"/>
        <v>0</v>
      </c>
      <c r="BF85" s="76">
        <f t="shared" si="267"/>
        <v>0</v>
      </c>
      <c r="BG85" s="76">
        <f t="shared" si="268"/>
        <v>0</v>
      </c>
      <c r="BH85" s="76">
        <f t="shared" si="269"/>
        <v>0</v>
      </c>
      <c r="BI85" s="76">
        <f t="shared" si="270"/>
        <v>0</v>
      </c>
      <c r="BJ85" s="154">
        <f t="shared" si="271"/>
        <v>0</v>
      </c>
      <c r="BK85" s="10">
        <v>20</v>
      </c>
      <c r="BL85" s="10"/>
      <c r="BM85" s="152">
        <f>SUMIF('Rekapitulasi Maret'!$D$194:$D$375,APS!$B85,'Rekapitulasi Maret'!$E$194:$E$375)+SUMIF('Rekapitulasi Maret'!$D$194:$D$375,APS!$B85,'Rekapitulasi Maret'!$J$194:$J$375)</f>
        <v>0</v>
      </c>
      <c r="BN85" s="152">
        <f>SUMIF('Rekapitulasi Maret'!$D$194:$D$375,APS!$B85,'Rekapitulasi Maret'!$F$194:$F$375)</f>
        <v>0</v>
      </c>
      <c r="BO85" s="152">
        <f>SUMIF('Rekapitulasi Maret'!$D$194:$D$375,APS!$B85,'Rekapitulasi Maret'!$K$194:$K$375)</f>
        <v>0</v>
      </c>
      <c r="BP85" s="154">
        <f t="shared" si="389"/>
        <v>0</v>
      </c>
      <c r="BQ85" s="154">
        <f t="shared" si="390"/>
        <v>0</v>
      </c>
      <c r="BR85" s="10"/>
      <c r="BS85" s="152">
        <f>SUMIF('Rekapitulasi Maret'!$U$194:$U$375,APS!$B85,'Rekapitulasi Maret'!$V$194:$V$375)+SUMIF('Rekapitulasi Maret'!$U$194:$U$375,APS!$B85,'Rekapitulasi Maret'!$AA$194:$AA$375)</f>
        <v>0</v>
      </c>
      <c r="BT85" s="152">
        <f>SUMIF('Rekapitulasi Maret'!$U$194:$U$375,APS!$B85,'Rekapitulasi Maret'!$W$194:$W$375)</f>
        <v>0</v>
      </c>
      <c r="BU85" s="152">
        <f>SUMIF('Rekapitulasi Maret'!$U$194:$U$375,APS!$B85,'Rekapitulasi Maret'!$AB$194:$AB$375)</f>
        <v>0</v>
      </c>
      <c r="BV85" s="154">
        <f t="shared" si="391"/>
        <v>0</v>
      </c>
      <c r="BW85" s="154">
        <f t="shared" si="392"/>
        <v>0</v>
      </c>
      <c r="BX85" s="10">
        <v>20</v>
      </c>
      <c r="BY85" s="152">
        <f>SUMIF('Rekapitulasi Maret'!$AL$194:$AL$375,APS!$B85,'Rekapitulasi Maret'!$AM$194:$AM$375)+SUMIF('Rekapitulasi Maret'!$AL$194:$AL$375,APS!$B85,'Rekapitulasi Maret'!$AP$194:$AP$375)</f>
        <v>0</v>
      </c>
      <c r="BZ85" s="152">
        <f>SUMIF('Rekapitulasi Maret'!$AL$194:$AL$375,APS!$B85,'Rekapitulasi Maret'!$AN$194:$AN$375)</f>
        <v>0</v>
      </c>
      <c r="CA85" s="152">
        <f>SUMIF('Rekapitulasi Maret'!$AL$194:$AL$375,APS!$B85,'Rekapitulasi Maret'!$AQ$194:$AQ$375)</f>
        <v>0</v>
      </c>
      <c r="CB85" s="154">
        <f t="shared" si="261"/>
        <v>0</v>
      </c>
      <c r="CC85" s="154">
        <f t="shared" si="262"/>
        <v>0</v>
      </c>
      <c r="CD85" s="10"/>
      <c r="CE85" s="152">
        <f>SUMIF('Rekapitulasi Maret'!$BA$194:$BA$375,APS!$B85,'Rekapitulasi Maret'!$BB$194:$BB$375)+SUMIF('Rekapitulasi Maret'!$BA$194:$BA$375,APS!$B85,'Rekapitulasi Maret'!$BE$194:$BE$375)</f>
        <v>0</v>
      </c>
      <c r="CF85" s="152">
        <f>SUMIF('Rekapitulasi Maret'!$BA$194:$BA$375,APS!$B85,'Rekapitulasi Maret'!$BC$194:$BC$375)</f>
        <v>0</v>
      </c>
      <c r="CG85" s="10"/>
      <c r="CH85" s="154">
        <f t="shared" si="381"/>
        <v>0</v>
      </c>
      <c r="CI85" s="154">
        <f t="shared" si="382"/>
        <v>0</v>
      </c>
      <c r="CJ85" s="10"/>
      <c r="CK85" s="152">
        <f>SUMIF('Rekapitulasi Maret'!$BP$194:$BP$375,APS!$B85,'Rekapitulasi Maret'!$BQ$194:$BQ$375)+SUMIF('Rekapitulasi Maret'!$BP$194:$BP$375,APS!$B85,'Rekapitulasi Maret'!$BT$194:$BT$375)</f>
        <v>0</v>
      </c>
      <c r="CL85" s="152">
        <f>SUMIF('Rekapitulasi Maret'!$BP$194:$BP$375,APS!$B85,'Rekapitulasi Maret'!$BR$194:$BR$375)</f>
        <v>0</v>
      </c>
      <c r="CM85" s="152">
        <f>SUMIF('Rekapitulasi Maret'!$BP$194:$BP$375,APS!$B85,'Rekapitulasi Maret'!$BU$194:$BU$375)</f>
        <v>0</v>
      </c>
      <c r="CN85" s="154">
        <f t="shared" si="383"/>
        <v>0</v>
      </c>
      <c r="CO85" s="154">
        <f t="shared" si="384"/>
        <v>0</v>
      </c>
      <c r="CP85" s="76">
        <f t="shared" si="272"/>
        <v>20</v>
      </c>
      <c r="CQ85" s="76">
        <f t="shared" si="273"/>
        <v>0</v>
      </c>
      <c r="CR85" s="76">
        <f t="shared" si="274"/>
        <v>0</v>
      </c>
      <c r="CS85" s="76">
        <f t="shared" si="275"/>
        <v>0</v>
      </c>
      <c r="CT85" s="76">
        <f t="shared" si="276"/>
        <v>0</v>
      </c>
      <c r="CU85" s="76">
        <f t="shared" si="277"/>
        <v>-20</v>
      </c>
      <c r="CV85" s="154">
        <f t="shared" si="278"/>
        <v>0</v>
      </c>
      <c r="CW85" s="10"/>
      <c r="CX85" s="10"/>
      <c r="CY85" s="152">
        <f>SUMIF('Rekapitulasi Maret'!$D$391:$D$568,APS!$B85,'Rekapitulasi Maret'!$E$391:$E$568)+SUMIF('Rekapitulasi Maret'!$D$391:$D$568,APS!$B85,'Rekapitulasi Maret'!$J$391:$J$568)</f>
        <v>0</v>
      </c>
      <c r="CZ85" s="152">
        <f>SUMIF('Rekapitulasi Maret'!$D$391:$D$568,APS!$B85,'Rekapitulasi Maret'!$F$391:$F$568)</f>
        <v>0</v>
      </c>
      <c r="DA85" s="152">
        <f>SUMIF('Rekapitulasi Maret'!$D$391:$D$568,APS!$B85,'Rekapitulasi Maret'!$K$391:$K$568)</f>
        <v>0</v>
      </c>
      <c r="DB85" s="154">
        <f t="shared" si="385"/>
        <v>0</v>
      </c>
      <c r="DC85" s="154">
        <f t="shared" si="386"/>
        <v>0</v>
      </c>
      <c r="DD85" s="10"/>
      <c r="DE85" s="152">
        <f>SUMIF('Rekapitulasi Maret'!$U$391:$U$568,APS!$B85,'Rekapitulasi Maret'!$V$391:$V$568)+SUMIF('Rekapitulasi Maret'!$U$391:$U$568,APS!$B85,'Rekapitulasi Maret'!$AA$391:$AA$568)</f>
        <v>0</v>
      </c>
      <c r="DF85" s="152">
        <f>SUMIF('Rekapitulasi Maret'!$U$391:$U$568,APS!$B85,'Rekapitulasi Maret'!$W$391:$W$568)</f>
        <v>0</v>
      </c>
      <c r="DG85" s="152">
        <f>SUMIF('Rekapitulasi Maret'!$U$391:$U$568,APS!$B85,'Rekapitulasi Maret'!$AB$391:$AB$568)</f>
        <v>0</v>
      </c>
      <c r="DH85" s="154">
        <f t="shared" si="285"/>
        <v>0</v>
      </c>
      <c r="DI85" s="154">
        <f t="shared" si="286"/>
        <v>0</v>
      </c>
      <c r="DJ85" s="10"/>
      <c r="DK85" s="152">
        <f>SUMIF('Rekapitulasi Maret'!$AL$391:$AL$568,APS!$B85,'Rekapitulasi Maret'!$AM$391:$AM$568)+SUMIF('Rekapitulasi Maret'!$AL$391:$AL$568,APS!$B85,'Rekapitulasi Maret'!$AP$391:$AP$568)</f>
        <v>0</v>
      </c>
      <c r="DL85" s="152">
        <f>SUMIF('Rekapitulasi Maret'!$AL$391:$AL$568,APS!$B85,'Rekapitulasi Maret'!$AN$391:$AN$568)</f>
        <v>0</v>
      </c>
      <c r="DM85" s="152">
        <f>SUMIF('Rekapitulasi Maret'!$AL$391:$AL$568,APS!$B85,'Rekapitulasi Maret'!$AQ$391:$AQ$568)</f>
        <v>0</v>
      </c>
      <c r="DN85" s="154">
        <f t="shared" si="354"/>
        <v>0</v>
      </c>
      <c r="DO85" s="154">
        <f t="shared" si="355"/>
        <v>0</v>
      </c>
      <c r="DP85" s="10"/>
      <c r="DQ85" s="152">
        <f>SUMIF('Rekapitulasi Maret'!$BA$391:$BA$568,APS!$B85,'Rekapitulasi Maret'!$BB$391:$BB$568)+SUMIF('Rekapitulasi Maret'!$BA$391:$BA$568,APS!$B85,'Rekapitulasi Maret'!$BE$391:$BE$568)</f>
        <v>0</v>
      </c>
      <c r="DR85" s="152">
        <f>SUMIF('Rekapitulasi Maret'!$BA$391:$BA$568,APS!$B85,'Rekapitulasi Maret'!$BC$391:$BC$568)</f>
        <v>0</v>
      </c>
      <c r="DS85" s="152">
        <f>SUMIF('Rekapitulasi Maret'!$BA$391:$BA$568,APS!$B85,'Rekapitulasi Maret'!$BF$391:$BF$568)</f>
        <v>0</v>
      </c>
      <c r="DT85" s="154">
        <f t="shared" si="295"/>
        <v>0</v>
      </c>
      <c r="DU85" s="154">
        <f t="shared" si="296"/>
        <v>0</v>
      </c>
      <c r="DV85" s="10"/>
      <c r="DW85" s="152">
        <f>SUMIF('Rekapitulasi Maret'!$BP$391:$BP$568,APS!$B85,'Rekapitulasi Maret'!$BQ$391:$BQ$568)+SUMIF('Rekapitulasi Maret'!$BP$391:$BP$568,APS!$B85,'Rekapitulasi Maret'!$BT$391:$BT$568)</f>
        <v>20</v>
      </c>
      <c r="DX85" s="152">
        <f>SUMIF('Rekapitulasi Maret'!$BP$391:$BP$568,APS!$B85,'Rekapitulasi Maret'!$BR$391:$BR$568)</f>
        <v>20</v>
      </c>
      <c r="DY85" s="152">
        <f>SUMIF('Rekapitulasi Maret'!$BP$391:$BP$568,APS!$B85,'Rekapitulasi Maret'!$BU$391:$BU$568)</f>
        <v>0</v>
      </c>
      <c r="DZ85" s="154">
        <f t="shared" si="326"/>
        <v>0</v>
      </c>
      <c r="EA85" s="154">
        <f t="shared" si="327"/>
        <v>100</v>
      </c>
      <c r="EB85" s="10"/>
      <c r="EC85" s="152">
        <f>SUMIF('Rekapitulasi Maret'!$CE$391:$CE$568,APS!$B85,'Rekapitulasi Maret'!$CF$391:$CF$568)+SUMIF('Rekapitulasi Maret'!$CE$391:$CE$568,APS!$B85,'Rekapitulasi Maret'!$CI$391:$CI$568)</f>
        <v>0</v>
      </c>
      <c r="ED85" s="152">
        <f>SUMIF('Rekapitulasi Maret'!$CE$391:$CE$568,APS!$B85,'Rekapitulasi Maret'!$CG$391:$CG$568)</f>
        <v>0</v>
      </c>
      <c r="EE85" s="152">
        <f>SUMIF('Rekapitulasi Maret'!$CE$391:$CE$568,APS!$B85,'Rekapitulasi Maret'!$CJ$391:$CJ$568)</f>
        <v>0</v>
      </c>
      <c r="EF85" s="154">
        <f t="shared" si="356"/>
        <v>0</v>
      </c>
      <c r="EG85" s="154">
        <f t="shared" si="357"/>
        <v>0</v>
      </c>
      <c r="EH85" s="76">
        <f t="shared" si="287"/>
        <v>0</v>
      </c>
      <c r="EI85" s="76">
        <f t="shared" si="288"/>
        <v>20</v>
      </c>
      <c r="EJ85" s="76">
        <f t="shared" si="289"/>
        <v>20</v>
      </c>
      <c r="EK85" s="76">
        <f t="shared" si="290"/>
        <v>0</v>
      </c>
      <c r="EL85" s="76">
        <f t="shared" si="291"/>
        <v>20</v>
      </c>
      <c r="EM85" s="76">
        <f t="shared" si="292"/>
        <v>20</v>
      </c>
      <c r="EN85" s="154">
        <f t="shared" si="293"/>
        <v>0</v>
      </c>
      <c r="EO85" s="10"/>
      <c r="EP85" s="10"/>
      <c r="EQ85" s="152">
        <f>SUMIF('Rekapitulasi Maret'!$D$587:$D$768,APS!$B85,'Rekapitulasi Maret'!$E$587:$E$768)+SUMIF('Rekapitulasi Maret'!$D$587:$D$768,APS!$B85,'Rekapitulasi Maret'!$G$587:$G$768)</f>
        <v>0</v>
      </c>
      <c r="ER85" s="152">
        <f>SUMIF('Rekapitulasi Maret'!$D$587:$D$768,APS!$B85,'Rekapitulasi Maret'!$F$587:$F$768)+SUMIF('Rekapitulasi Maret'!$D$587:$D$768,APS!$B85,'Rekapitulasi Maret'!$H$587:$H$768)</f>
        <v>0</v>
      </c>
      <c r="ES85" s="10"/>
      <c r="ET85" s="154">
        <f t="shared" si="358"/>
        <v>0</v>
      </c>
      <c r="EU85" s="154">
        <f t="shared" si="359"/>
        <v>0</v>
      </c>
      <c r="EV85" s="10"/>
      <c r="EW85" s="152">
        <f>SUMIF('Rekapitulasi Maret'!$U$587:$U$768,APS!$B85,'Rekapitulasi Maret'!$V$587:$V$768)+SUMIF('Rekapitulasi Maret'!$U$587:$U$768,APS!$B85,'Rekapitulasi Maret'!$X$587:$X$768)</f>
        <v>0</v>
      </c>
      <c r="EX85" s="152">
        <f>SUMIF('Rekapitulasi Maret'!$U$587:$U$768,APS!$B85,'Rekapitulasi Maret'!$W$587:$W$768)+SUMIF('Rekapitulasi Maret'!$U$587:$U$768,APS!$B85,'Rekapitulasi Maret'!$Y$587:$Y$768)</f>
        <v>0</v>
      </c>
      <c r="EY85" s="10"/>
      <c r="EZ85" s="154">
        <f t="shared" si="360"/>
        <v>0</v>
      </c>
      <c r="FA85" s="154">
        <f t="shared" si="361"/>
        <v>0</v>
      </c>
      <c r="FB85" s="10"/>
      <c r="FC85" s="152">
        <f>SUMIF('Rekapitulasi Maret'!$AL$587:$AL$768,APS!$B85,'Rekapitulasi Maret'!$AM$587:$AM$768)+SUMIF('Rekapitulasi Maret'!$AL$587:$AL$768,APS!$B85,'Rekapitulasi Maret'!$AP$587:$AP$768)</f>
        <v>0</v>
      </c>
      <c r="FD85" s="152">
        <f>SUMIF('Rekapitulasi Maret'!$AL$587:$AL$768,APS!$B85,'Rekapitulasi Maret'!$AN$587:$AN$768)</f>
        <v>0</v>
      </c>
      <c r="FE85" s="10"/>
      <c r="FF85" s="154">
        <f t="shared" si="362"/>
        <v>0</v>
      </c>
      <c r="FG85" s="154">
        <f t="shared" si="363"/>
        <v>0</v>
      </c>
      <c r="FH85" s="10"/>
      <c r="FI85" s="152">
        <f>SUMIF('Rekapitulasi Maret'!$BA$587:$BA$768,APS!$B85,'Rekapitulasi Maret'!$BB$587:$BB$768)+SUMIF('Rekapitulasi Maret'!$BA$587:$BA$768,APS!$B85,'Rekapitulasi Maret'!$BE$587:$BE$768)</f>
        <v>0</v>
      </c>
      <c r="FJ85" s="152">
        <f>SUMIF('Rekapitulasi Maret'!$BA$587:$BA$768,APS!$B85,'Rekapitulasi Maret'!$BC$587:$BC$768)+SUMIF('Rekapitulasi Maret'!$BA$587:$BA$768,APS!$B85,'Rekapitulasi Maret'!$BF$587:$BF$768)</f>
        <v>0</v>
      </c>
      <c r="FK85" s="10"/>
      <c r="FL85" s="154">
        <f t="shared" si="364"/>
        <v>0</v>
      </c>
      <c r="FM85" s="154">
        <f t="shared" si="365"/>
        <v>0</v>
      </c>
      <c r="FN85" s="10"/>
      <c r="FO85" s="152">
        <f>SUMIF('Rekapitulasi Maret'!$BP$587:$BP$768,APS!$B85,'Rekapitulasi Maret'!$BQ$587:$BQ$768)+SUMIF('Rekapitulasi Maret'!$BP$587:$BP$768,APS!$B85,'Rekapitulasi Maret'!$BT$587:$BT$768)</f>
        <v>0</v>
      </c>
      <c r="FP85" s="152">
        <f>SUMIF('Rekapitulasi Maret'!$BP$587:$BP$768,APS!$B85,'Rekapitulasi Maret'!$BR$587:$BR$768)</f>
        <v>0</v>
      </c>
      <c r="FQ85" s="10"/>
      <c r="FR85" s="154">
        <f t="shared" si="366"/>
        <v>0</v>
      </c>
      <c r="FS85" s="154">
        <f t="shared" si="367"/>
        <v>0</v>
      </c>
      <c r="FT85" s="10"/>
      <c r="FU85" s="152">
        <f>SUMIF('Rekapitulasi Maret'!$CE$587:$CE$768,APS!$B85,'Rekapitulasi Maret'!$CI$587:$CI$768)</f>
        <v>0</v>
      </c>
      <c r="FV85" s="10"/>
      <c r="FW85" s="152">
        <f>SUMIF('Rekapitulasi Maret'!$CE$587:$CE$768,APS!$B85,'Rekapitulasi Maret'!$CJ$587:$CJ$768)</f>
        <v>0</v>
      </c>
      <c r="FX85" s="154">
        <f t="shared" si="387"/>
        <v>0</v>
      </c>
      <c r="FY85" s="154">
        <f t="shared" si="388"/>
        <v>0</v>
      </c>
      <c r="FZ85" s="10"/>
      <c r="GA85" s="152">
        <f>SUMIF('Rekapitulasi Maret'!$D$785:$D$963,APS!$B85,'Rekapitulasi Maret'!$E$785:$E$963)+SUMIF('Rekapitulasi Maret'!$D$785:$D$963,APS!$B85,'Rekapitulasi Maret'!$J$785:$J$963)</f>
        <v>0</v>
      </c>
      <c r="GB85" s="152">
        <f>SUMIF('Rekapitulasi Maret'!$D$785:$D$963,APS!$B85,'Rekapitulasi Maret'!$F$785:$F$963)</f>
        <v>0</v>
      </c>
      <c r="GC85" s="152">
        <f>SUMIF('Rekapitulasi Maret'!$D$785:$D$963,APS!$B85,'Rekapitulasi Maret'!$K$785:$K$963)</f>
        <v>0</v>
      </c>
      <c r="GD85" s="154">
        <f t="shared" si="368"/>
        <v>0</v>
      </c>
      <c r="GE85" s="154">
        <f t="shared" si="369"/>
        <v>0</v>
      </c>
      <c r="GF85" s="10"/>
      <c r="GG85" s="152">
        <f>SUMIF('Rekapitulasi Maret'!$U$785:$U$963,APS!$B85,'Rekapitulasi Maret'!$V$785:$V$963)+SUMIF('Rekapitulasi Maret'!$U$785:$U$963,APS!$B85,'Rekapitulasi Maret'!$AA$785:$AA$963)</f>
        <v>0</v>
      </c>
      <c r="GH85" s="152">
        <f>SUMIF('Rekapitulasi Maret'!$U$785:$U$963,APS!$B85,'Rekapitulasi Maret'!$W$785:$W$963)</f>
        <v>0</v>
      </c>
      <c r="GI85" s="152">
        <f>SUMIF('Rekapitulasi Maret'!$U$785:$U$963,APS!$B85,'Rekapitulasi Maret'!$AB$785:$AB$963)</f>
        <v>0</v>
      </c>
      <c r="GJ85" s="154">
        <f t="shared" si="370"/>
        <v>0</v>
      </c>
      <c r="GK85" s="154">
        <f t="shared" si="371"/>
        <v>0</v>
      </c>
      <c r="GL85" s="10"/>
      <c r="GM85" s="152">
        <f>SUMIF('Rekapitulasi Maret'!$AL$785:$AL$963,APS!$B85,'Rekapitulasi Maret'!$AM$785:$AM$963)+SUMIF('Rekapitulasi Maret'!$AL$785:$AL$963,APS!$B85,'Rekapitulasi Maret'!$AP$785:$AP$963)</f>
        <v>0</v>
      </c>
      <c r="GN85" s="152">
        <f>SUMIF('Rekapitulasi Maret'!$AL$785:$AL$963,APS!$B85,'Rekapitulasi Maret'!$AN$785:$AN$963)</f>
        <v>0</v>
      </c>
      <c r="GO85" s="152">
        <f>SUMIF('Rekapitulasi Maret'!$AL$785:$AL$963,APS!$B85,'Rekapitulasi Maret'!$AQ$785:$AQ$963)</f>
        <v>0</v>
      </c>
      <c r="GP85" s="154">
        <f t="shared" si="372"/>
        <v>0</v>
      </c>
      <c r="GQ85" s="154">
        <f t="shared" si="373"/>
        <v>0</v>
      </c>
      <c r="GR85" s="76">
        <f t="shared" si="374"/>
        <v>0</v>
      </c>
      <c r="GS85" s="76">
        <f t="shared" si="375"/>
        <v>0</v>
      </c>
      <c r="GT85" s="76">
        <f t="shared" si="376"/>
        <v>0</v>
      </c>
      <c r="GU85" s="76">
        <f t="shared" si="377"/>
        <v>0</v>
      </c>
      <c r="GV85" s="157">
        <f t="shared" si="378"/>
        <v>0</v>
      </c>
      <c r="GW85" s="157">
        <f t="shared" si="379"/>
        <v>0</v>
      </c>
      <c r="GX85" s="158">
        <f t="shared" si="380"/>
        <v>0</v>
      </c>
      <c r="GY85" s="157">
        <f t="shared" si="397"/>
        <v>20</v>
      </c>
      <c r="GZ85" s="157">
        <f t="shared" si="398"/>
        <v>20</v>
      </c>
      <c r="HA85" s="157">
        <f t="shared" si="399"/>
        <v>20</v>
      </c>
      <c r="HB85" s="157">
        <f t="shared" si="400"/>
        <v>0</v>
      </c>
      <c r="HC85" s="157">
        <f t="shared" si="401"/>
        <v>20</v>
      </c>
      <c r="HD85" s="157">
        <f t="shared" si="402"/>
        <v>0</v>
      </c>
      <c r="HE85" s="158">
        <f t="shared" ref="HE85:HE156" si="406">IF(N85=0,0,((HC85)/N85)*100)</f>
        <v>100</v>
      </c>
      <c r="HF85" s="2"/>
      <c r="HG85" s="34" t="s">
        <v>987</v>
      </c>
      <c r="HH85" s="88"/>
    </row>
    <row r="86" spans="1:216" ht="15.75">
      <c r="A86" s="38"/>
      <c r="B86" s="38" t="s">
        <v>456</v>
      </c>
      <c r="C86" s="16" t="s">
        <v>69</v>
      </c>
      <c r="D86" s="16" t="s">
        <v>599</v>
      </c>
      <c r="E86" s="16" t="s">
        <v>604</v>
      </c>
      <c r="F86" s="38">
        <v>20</v>
      </c>
      <c r="G86" s="38"/>
      <c r="H86" s="38"/>
      <c r="I86" s="18">
        <v>0</v>
      </c>
      <c r="J86" s="38">
        <v>0</v>
      </c>
      <c r="K86" s="38"/>
      <c r="L86" s="38"/>
      <c r="M86" s="40">
        <v>20</v>
      </c>
      <c r="N86" s="20">
        <f t="shared" si="353"/>
        <v>20</v>
      </c>
      <c r="O86" s="20"/>
      <c r="P86" s="75">
        <f t="shared" ref="P86:P167" si="407">+Q86-N86</f>
        <v>0</v>
      </c>
      <c r="Q86" s="74">
        <f t="shared" si="403"/>
        <v>20</v>
      </c>
      <c r="R86" s="22">
        <f t="shared" si="323"/>
        <v>20</v>
      </c>
      <c r="S86" s="40"/>
      <c r="T86" s="40"/>
      <c r="U86" s="152">
        <f>SUMIF('Rekapitulasi Maret'!$D$9:$D$173,APS!$B86,'Rekapitulasi Maret'!$E$9:$E$173)</f>
        <v>0</v>
      </c>
      <c r="V86" s="152">
        <f>SUMIF('Rekapitulasi Maret'!$D$9:$D$173,APS!$B86,'Rekapitulasi Maret'!$F$9:$F$173)</f>
        <v>0</v>
      </c>
      <c r="W86" s="40"/>
      <c r="X86" s="154">
        <f t="shared" si="279"/>
        <v>0</v>
      </c>
      <c r="Y86" s="154">
        <f t="shared" si="280"/>
        <v>0</v>
      </c>
      <c r="Z86" s="40"/>
      <c r="AA86" s="152">
        <f>SUMIF('Rekapitulasi Maret'!$U$9:$U$173,APS!$B86,'Rekapitulasi Maret'!$V$9:$V$173)</f>
        <v>0</v>
      </c>
      <c r="AB86" s="152">
        <f>SUMIF('Rekapitulasi Maret'!$U$9:$U$173,APS!$B86,'Rekapitulasi Maret'!$W$9:$W$173)</f>
        <v>0</v>
      </c>
      <c r="AC86" s="152"/>
      <c r="AD86" s="154">
        <f t="shared" si="404"/>
        <v>0</v>
      </c>
      <c r="AE86" s="154">
        <f t="shared" si="405"/>
        <v>0</v>
      </c>
      <c r="AF86" s="40"/>
      <c r="AG86" s="152">
        <f>SUMIF('Rekapitulasi Maret'!$AL$9:$AL$173,APS!$B86,'Rekapitulasi Maret'!$AM$9:$AM$173)</f>
        <v>0</v>
      </c>
      <c r="AH86" s="152">
        <f>SUMIF('Rekapitulasi Maret'!$AL$9:$AL$173,APS!$B86,'Rekapitulasi Maret'!$AN$9:$AN$173)</f>
        <v>0</v>
      </c>
      <c r="AI86" s="152">
        <f>SUMIF('Rekapitulasi Maret'!$AL$9:$AL$173,APS!$B86,'Rekapitulasi Maret'!$AQ$9:$AQ$173)</f>
        <v>0</v>
      </c>
      <c r="AJ86" s="154">
        <f t="shared" si="281"/>
        <v>0</v>
      </c>
      <c r="AK86" s="154">
        <f t="shared" si="282"/>
        <v>0</v>
      </c>
      <c r="AL86" s="40"/>
      <c r="AM86" s="152">
        <f>SUMIF('Rekapitulasi Maret'!$BA$9:$BA$173,APS!$B86,'Rekapitulasi Maret'!$BB$9:$BB$173)</f>
        <v>0</v>
      </c>
      <c r="AN86" s="152">
        <f>SUMIF('Rekapitulasi Maret'!$BA$9:$BA$173,APS!$B86,'Rekapitulasi Maret'!$BC$9:$BC$173)</f>
        <v>0</v>
      </c>
      <c r="AO86" s="10"/>
      <c r="AP86" s="154">
        <f t="shared" si="263"/>
        <v>0</v>
      </c>
      <c r="AQ86" s="154">
        <f t="shared" si="264"/>
        <v>0</v>
      </c>
      <c r="AR86" s="40"/>
      <c r="AS86" s="152">
        <f>SUMIF('Rekapitulasi Maret'!$BP$9:$BP$173,APS!$B86,'Rekapitulasi Maret'!$BQ$9:$BQ$173)</f>
        <v>0</v>
      </c>
      <c r="AT86" s="152">
        <f>SUMIF('Rekapitulasi Maret'!$BP$9:$BP$173,APS!$B86,'Rekapitulasi Maret'!$BR$9:$BR$173)</f>
        <v>0</v>
      </c>
      <c r="AU86" s="40"/>
      <c r="AV86" s="154">
        <f t="shared" si="393"/>
        <v>0</v>
      </c>
      <c r="AW86" s="154">
        <f t="shared" si="394"/>
        <v>0</v>
      </c>
      <c r="AX86" s="40"/>
      <c r="AY86" s="152">
        <f>SUMIF('Rekapitulasi Maret'!$CE$9:$CE$173,APS!$B86,'Rekapitulasi Maret'!$CI$9:$CI$173)</f>
        <v>0</v>
      </c>
      <c r="AZ86" s="10"/>
      <c r="BA86" s="152">
        <f>SUMIF('Rekapitulasi Maret'!$CE$9:$CE$173,APS!$B86,'Rekapitulasi Maret'!$CJ$9:$CJ$173)</f>
        <v>0</v>
      </c>
      <c r="BB86" s="154">
        <f t="shared" si="395"/>
        <v>0</v>
      </c>
      <c r="BC86" s="154">
        <f t="shared" si="396"/>
        <v>0</v>
      </c>
      <c r="BD86" s="76">
        <f t="shared" si="265"/>
        <v>0</v>
      </c>
      <c r="BE86" s="76">
        <f t="shared" si="266"/>
        <v>0</v>
      </c>
      <c r="BF86" s="76">
        <f t="shared" si="267"/>
        <v>0</v>
      </c>
      <c r="BG86" s="76">
        <f t="shared" si="268"/>
        <v>0</v>
      </c>
      <c r="BH86" s="76">
        <f t="shared" si="269"/>
        <v>0</v>
      </c>
      <c r="BI86" s="76">
        <f t="shared" si="270"/>
        <v>0</v>
      </c>
      <c r="BJ86" s="154">
        <f t="shared" si="271"/>
        <v>0</v>
      </c>
      <c r="BK86" s="40">
        <v>20</v>
      </c>
      <c r="BL86" s="40"/>
      <c r="BM86" s="152">
        <f>SUMIF('Rekapitulasi Maret'!$D$194:$D$375,APS!$B86,'Rekapitulasi Maret'!$E$194:$E$375)+SUMIF('Rekapitulasi Maret'!$D$194:$D$375,APS!$B86,'Rekapitulasi Maret'!$J$194:$J$375)</f>
        <v>0</v>
      </c>
      <c r="BN86" s="152">
        <f>SUMIF('Rekapitulasi Maret'!$D$194:$D$375,APS!$B86,'Rekapitulasi Maret'!$F$194:$F$375)</f>
        <v>0</v>
      </c>
      <c r="BO86" s="152">
        <f>SUMIF('Rekapitulasi Maret'!$D$194:$D$375,APS!$B86,'Rekapitulasi Maret'!$K$194:$K$375)</f>
        <v>0</v>
      </c>
      <c r="BP86" s="154">
        <f t="shared" si="389"/>
        <v>0</v>
      </c>
      <c r="BQ86" s="154">
        <f t="shared" si="390"/>
        <v>0</v>
      </c>
      <c r="BR86" s="40"/>
      <c r="BS86" s="152">
        <f>SUMIF('Rekapitulasi Maret'!$U$194:$U$375,APS!$B86,'Rekapitulasi Maret'!$V$194:$V$375)+SUMIF('Rekapitulasi Maret'!$U$194:$U$375,APS!$B86,'Rekapitulasi Maret'!$AA$194:$AA$375)</f>
        <v>0</v>
      </c>
      <c r="BT86" s="152">
        <f>SUMIF('Rekapitulasi Maret'!$U$194:$U$375,APS!$B86,'Rekapitulasi Maret'!$W$194:$W$375)</f>
        <v>0</v>
      </c>
      <c r="BU86" s="152">
        <f>SUMIF('Rekapitulasi Maret'!$U$194:$U$375,APS!$B86,'Rekapitulasi Maret'!$AB$194:$AB$375)</f>
        <v>0</v>
      </c>
      <c r="BV86" s="154">
        <f t="shared" si="391"/>
        <v>0</v>
      </c>
      <c r="BW86" s="154">
        <f t="shared" si="392"/>
        <v>0</v>
      </c>
      <c r="BX86" s="40">
        <v>20</v>
      </c>
      <c r="BY86" s="152">
        <f>SUMIF('Rekapitulasi Maret'!$AL$194:$AL$375,APS!$B86,'Rekapitulasi Maret'!$AM$194:$AM$375)+SUMIF('Rekapitulasi Maret'!$AL$194:$AL$375,APS!$B86,'Rekapitulasi Maret'!$AP$194:$AP$375)</f>
        <v>20</v>
      </c>
      <c r="BZ86" s="152">
        <f>SUMIF('Rekapitulasi Maret'!$AL$194:$AL$375,APS!$B86,'Rekapitulasi Maret'!$AN$194:$AN$375)</f>
        <v>16</v>
      </c>
      <c r="CA86" s="152">
        <f>SUMIF('Rekapitulasi Maret'!$AL$194:$AL$375,APS!$B86,'Rekapitulasi Maret'!$AQ$194:$AQ$375)</f>
        <v>0</v>
      </c>
      <c r="CB86" s="154">
        <f t="shared" ref="CB86:CB149" si="408">IF(BX86=0,0,((BZ86+CA86)/BX86)*100)</f>
        <v>80</v>
      </c>
      <c r="CC86" s="154">
        <f t="shared" ref="CC86:CC149" si="409">IF(BY86=0,0,((BZ86+CA86)/BY86)*100)</f>
        <v>80</v>
      </c>
      <c r="CD86" s="40"/>
      <c r="CE86" s="152">
        <f>SUMIF('Rekapitulasi Maret'!$BA$194:$BA$375,APS!$B86,'Rekapitulasi Maret'!$BB$194:$BB$375)+SUMIF('Rekapitulasi Maret'!$BA$194:$BA$375,APS!$B86,'Rekapitulasi Maret'!$BE$194:$BE$375)</f>
        <v>0</v>
      </c>
      <c r="CF86" s="152">
        <f>SUMIF('Rekapitulasi Maret'!$BA$194:$BA$375,APS!$B86,'Rekapitulasi Maret'!$BC$194:$BC$375)</f>
        <v>4</v>
      </c>
      <c r="CG86" s="40"/>
      <c r="CH86" s="154">
        <f t="shared" si="381"/>
        <v>0</v>
      </c>
      <c r="CI86" s="154">
        <f t="shared" si="382"/>
        <v>0</v>
      </c>
      <c r="CJ86" s="40"/>
      <c r="CK86" s="152">
        <f>SUMIF('Rekapitulasi Maret'!$BP$194:$BP$375,APS!$B86,'Rekapitulasi Maret'!$BQ$194:$BQ$375)+SUMIF('Rekapitulasi Maret'!$BP$194:$BP$375,APS!$B86,'Rekapitulasi Maret'!$BT$194:$BT$375)</f>
        <v>0</v>
      </c>
      <c r="CL86" s="152">
        <f>SUMIF('Rekapitulasi Maret'!$BP$194:$BP$375,APS!$B86,'Rekapitulasi Maret'!$BR$194:$BR$375)</f>
        <v>0</v>
      </c>
      <c r="CM86" s="152">
        <f>SUMIF('Rekapitulasi Maret'!$BP$194:$BP$375,APS!$B86,'Rekapitulasi Maret'!$BU$194:$BU$375)</f>
        <v>0</v>
      </c>
      <c r="CN86" s="154">
        <f t="shared" si="383"/>
        <v>0</v>
      </c>
      <c r="CO86" s="154">
        <f t="shared" si="384"/>
        <v>0</v>
      </c>
      <c r="CP86" s="76">
        <f t="shared" si="272"/>
        <v>20</v>
      </c>
      <c r="CQ86" s="76">
        <f t="shared" si="273"/>
        <v>20</v>
      </c>
      <c r="CR86" s="76">
        <f t="shared" si="274"/>
        <v>20</v>
      </c>
      <c r="CS86" s="76">
        <f t="shared" si="275"/>
        <v>0</v>
      </c>
      <c r="CT86" s="76">
        <f t="shared" si="276"/>
        <v>20</v>
      </c>
      <c r="CU86" s="76">
        <f t="shared" si="277"/>
        <v>0</v>
      </c>
      <c r="CV86" s="154">
        <f t="shared" si="278"/>
        <v>100</v>
      </c>
      <c r="CW86" s="40"/>
      <c r="CX86" s="40"/>
      <c r="CY86" s="152">
        <f>SUMIF('Rekapitulasi Maret'!$D$391:$D$568,APS!$B86,'Rekapitulasi Maret'!$E$391:$E$568)+SUMIF('Rekapitulasi Maret'!$D$391:$D$568,APS!$B86,'Rekapitulasi Maret'!$J$391:$J$568)</f>
        <v>0</v>
      </c>
      <c r="CZ86" s="152">
        <f>SUMIF('Rekapitulasi Maret'!$D$391:$D$568,APS!$B86,'Rekapitulasi Maret'!$F$391:$F$568)</f>
        <v>0</v>
      </c>
      <c r="DA86" s="152">
        <f>SUMIF('Rekapitulasi Maret'!$D$391:$D$568,APS!$B86,'Rekapitulasi Maret'!$K$391:$K$568)</f>
        <v>0</v>
      </c>
      <c r="DB86" s="154">
        <f t="shared" si="385"/>
        <v>0</v>
      </c>
      <c r="DC86" s="154">
        <f t="shared" si="386"/>
        <v>0</v>
      </c>
      <c r="DD86" s="40"/>
      <c r="DE86" s="152">
        <f>SUMIF('Rekapitulasi Maret'!$U$391:$U$568,APS!$B86,'Rekapitulasi Maret'!$V$391:$V$568)+SUMIF('Rekapitulasi Maret'!$U$391:$U$568,APS!$B86,'Rekapitulasi Maret'!$AA$391:$AA$568)</f>
        <v>0</v>
      </c>
      <c r="DF86" s="152">
        <f>SUMIF('Rekapitulasi Maret'!$U$391:$U$568,APS!$B86,'Rekapitulasi Maret'!$W$391:$W$568)</f>
        <v>0</v>
      </c>
      <c r="DG86" s="152">
        <f>SUMIF('Rekapitulasi Maret'!$U$391:$U$568,APS!$B86,'Rekapitulasi Maret'!$AB$391:$AB$568)</f>
        <v>0</v>
      </c>
      <c r="DH86" s="154">
        <f t="shared" si="285"/>
        <v>0</v>
      </c>
      <c r="DI86" s="154">
        <f t="shared" si="286"/>
        <v>0</v>
      </c>
      <c r="DJ86" s="40"/>
      <c r="DK86" s="152">
        <f>SUMIF('Rekapitulasi Maret'!$AL$391:$AL$568,APS!$B86,'Rekapitulasi Maret'!$AM$391:$AM$568)+SUMIF('Rekapitulasi Maret'!$AL$391:$AL$568,APS!$B86,'Rekapitulasi Maret'!$AP$391:$AP$568)</f>
        <v>0</v>
      </c>
      <c r="DL86" s="152">
        <f>SUMIF('Rekapitulasi Maret'!$AL$391:$AL$568,APS!$B86,'Rekapitulasi Maret'!$AN$391:$AN$568)</f>
        <v>0</v>
      </c>
      <c r="DM86" s="152">
        <f>SUMIF('Rekapitulasi Maret'!$AL$391:$AL$568,APS!$B86,'Rekapitulasi Maret'!$AQ$391:$AQ$568)</f>
        <v>0</v>
      </c>
      <c r="DN86" s="154">
        <f t="shared" si="354"/>
        <v>0</v>
      </c>
      <c r="DO86" s="154">
        <f t="shared" si="355"/>
        <v>0</v>
      </c>
      <c r="DP86" s="40"/>
      <c r="DQ86" s="152">
        <f>SUMIF('Rekapitulasi Maret'!$BA$391:$BA$568,APS!$B86,'Rekapitulasi Maret'!$BB$391:$BB$568)+SUMIF('Rekapitulasi Maret'!$BA$391:$BA$568,APS!$B86,'Rekapitulasi Maret'!$BE$391:$BE$568)</f>
        <v>0</v>
      </c>
      <c r="DR86" s="152">
        <f>SUMIF('Rekapitulasi Maret'!$BA$391:$BA$568,APS!$B86,'Rekapitulasi Maret'!$BC$391:$BC$568)</f>
        <v>0</v>
      </c>
      <c r="DS86" s="152">
        <f>SUMIF('Rekapitulasi Maret'!$BA$391:$BA$568,APS!$B86,'Rekapitulasi Maret'!$BF$391:$BF$568)</f>
        <v>0</v>
      </c>
      <c r="DT86" s="154">
        <f t="shared" si="295"/>
        <v>0</v>
      </c>
      <c r="DU86" s="154">
        <f t="shared" si="296"/>
        <v>0</v>
      </c>
      <c r="DV86" s="40"/>
      <c r="DW86" s="152">
        <f>SUMIF('Rekapitulasi Maret'!$BP$391:$BP$568,APS!$B86,'Rekapitulasi Maret'!$BQ$391:$BQ$568)+SUMIF('Rekapitulasi Maret'!$BP$391:$BP$568,APS!$B86,'Rekapitulasi Maret'!$BT$391:$BT$568)</f>
        <v>0</v>
      </c>
      <c r="DX86" s="152">
        <f>SUMIF('Rekapitulasi Maret'!$BP$391:$BP$568,APS!$B86,'Rekapitulasi Maret'!$BR$391:$BR$568)</f>
        <v>0</v>
      </c>
      <c r="DY86" s="152">
        <f>SUMIF('Rekapitulasi Maret'!$BP$391:$BP$568,APS!$B86,'Rekapitulasi Maret'!$BU$391:$BU$568)</f>
        <v>0</v>
      </c>
      <c r="DZ86" s="154">
        <f t="shared" si="326"/>
        <v>0</v>
      </c>
      <c r="EA86" s="154">
        <f t="shared" si="327"/>
        <v>0</v>
      </c>
      <c r="EB86" s="40"/>
      <c r="EC86" s="152">
        <f>SUMIF('Rekapitulasi Maret'!$CE$391:$CE$568,APS!$B86,'Rekapitulasi Maret'!$CF$391:$CF$568)+SUMIF('Rekapitulasi Maret'!$CE$391:$CE$568,APS!$B86,'Rekapitulasi Maret'!$CI$391:$CI$568)</f>
        <v>0</v>
      </c>
      <c r="ED86" s="152">
        <f>SUMIF('Rekapitulasi Maret'!$CE$391:$CE$568,APS!$B86,'Rekapitulasi Maret'!$CG$391:$CG$568)</f>
        <v>0</v>
      </c>
      <c r="EE86" s="152">
        <f>SUMIF('Rekapitulasi Maret'!$CE$391:$CE$568,APS!$B86,'Rekapitulasi Maret'!$CJ$391:$CJ$568)</f>
        <v>0</v>
      </c>
      <c r="EF86" s="154">
        <f t="shared" si="356"/>
        <v>0</v>
      </c>
      <c r="EG86" s="154">
        <f t="shared" si="357"/>
        <v>0</v>
      </c>
      <c r="EH86" s="76">
        <f t="shared" si="287"/>
        <v>0</v>
      </c>
      <c r="EI86" s="76">
        <f t="shared" si="288"/>
        <v>0</v>
      </c>
      <c r="EJ86" s="76">
        <f t="shared" si="289"/>
        <v>0</v>
      </c>
      <c r="EK86" s="76">
        <f t="shared" si="290"/>
        <v>0</v>
      </c>
      <c r="EL86" s="76">
        <f t="shared" si="291"/>
        <v>0</v>
      </c>
      <c r="EM86" s="76">
        <f t="shared" si="292"/>
        <v>0</v>
      </c>
      <c r="EN86" s="154">
        <f t="shared" si="293"/>
        <v>0</v>
      </c>
      <c r="EO86" s="40"/>
      <c r="EP86" s="40"/>
      <c r="EQ86" s="152">
        <f>SUMIF('Rekapitulasi Maret'!$D$587:$D$768,APS!$B86,'Rekapitulasi Maret'!$E$587:$E$768)+SUMIF('Rekapitulasi Maret'!$D$587:$D$768,APS!$B86,'Rekapitulasi Maret'!$G$587:$G$768)</f>
        <v>0</v>
      </c>
      <c r="ER86" s="152">
        <f>SUMIF('Rekapitulasi Maret'!$D$587:$D$768,APS!$B86,'Rekapitulasi Maret'!$F$587:$F$768)+SUMIF('Rekapitulasi Maret'!$D$587:$D$768,APS!$B86,'Rekapitulasi Maret'!$H$587:$H$768)</f>
        <v>0</v>
      </c>
      <c r="ES86" s="40"/>
      <c r="ET86" s="154">
        <f t="shared" si="358"/>
        <v>0</v>
      </c>
      <c r="EU86" s="154">
        <f t="shared" si="359"/>
        <v>0</v>
      </c>
      <c r="EV86" s="40"/>
      <c r="EW86" s="152">
        <f>SUMIF('Rekapitulasi Maret'!$U$587:$U$768,APS!$B86,'Rekapitulasi Maret'!$V$587:$V$768)+SUMIF('Rekapitulasi Maret'!$U$587:$U$768,APS!$B86,'Rekapitulasi Maret'!$X$587:$X$768)</f>
        <v>0</v>
      </c>
      <c r="EX86" s="152">
        <f>SUMIF('Rekapitulasi Maret'!$U$587:$U$768,APS!$B86,'Rekapitulasi Maret'!$W$587:$W$768)+SUMIF('Rekapitulasi Maret'!$U$587:$U$768,APS!$B86,'Rekapitulasi Maret'!$Y$587:$Y$768)</f>
        <v>0</v>
      </c>
      <c r="EY86" s="10"/>
      <c r="EZ86" s="154">
        <f t="shared" si="360"/>
        <v>0</v>
      </c>
      <c r="FA86" s="154">
        <f t="shared" si="361"/>
        <v>0</v>
      </c>
      <c r="FB86" s="40"/>
      <c r="FC86" s="152">
        <f>SUMIF('Rekapitulasi Maret'!$AL$587:$AL$768,APS!$B86,'Rekapitulasi Maret'!$AM$587:$AM$768)+SUMIF('Rekapitulasi Maret'!$AL$587:$AL$768,APS!$B86,'Rekapitulasi Maret'!$AP$587:$AP$768)</f>
        <v>0</v>
      </c>
      <c r="FD86" s="152">
        <f>SUMIF('Rekapitulasi Maret'!$AL$587:$AL$768,APS!$B86,'Rekapitulasi Maret'!$AN$587:$AN$768)</f>
        <v>0</v>
      </c>
      <c r="FE86" s="40"/>
      <c r="FF86" s="154">
        <f t="shared" si="362"/>
        <v>0</v>
      </c>
      <c r="FG86" s="154">
        <f t="shared" si="363"/>
        <v>0</v>
      </c>
      <c r="FH86" s="40"/>
      <c r="FI86" s="152">
        <f>SUMIF('Rekapitulasi Maret'!$BA$587:$BA$768,APS!$B86,'Rekapitulasi Maret'!$BB$587:$BB$768)+SUMIF('Rekapitulasi Maret'!$BA$587:$BA$768,APS!$B86,'Rekapitulasi Maret'!$BE$587:$BE$768)</f>
        <v>0</v>
      </c>
      <c r="FJ86" s="152">
        <f>SUMIF('Rekapitulasi Maret'!$BA$587:$BA$768,APS!$B86,'Rekapitulasi Maret'!$BC$587:$BC$768)+SUMIF('Rekapitulasi Maret'!$BA$587:$BA$768,APS!$B86,'Rekapitulasi Maret'!$BF$587:$BF$768)</f>
        <v>0</v>
      </c>
      <c r="FK86" s="10"/>
      <c r="FL86" s="154">
        <f t="shared" si="364"/>
        <v>0</v>
      </c>
      <c r="FM86" s="154">
        <f t="shared" si="365"/>
        <v>0</v>
      </c>
      <c r="FN86" s="40"/>
      <c r="FO86" s="152">
        <f>SUMIF('Rekapitulasi Maret'!$BP$587:$BP$768,APS!$B86,'Rekapitulasi Maret'!$BQ$587:$BQ$768)+SUMIF('Rekapitulasi Maret'!$BP$587:$BP$768,APS!$B86,'Rekapitulasi Maret'!$BT$587:$BT$768)</f>
        <v>0</v>
      </c>
      <c r="FP86" s="152">
        <f>SUMIF('Rekapitulasi Maret'!$BP$587:$BP$768,APS!$B86,'Rekapitulasi Maret'!$BR$587:$BR$768)</f>
        <v>0</v>
      </c>
      <c r="FQ86" s="10"/>
      <c r="FR86" s="154">
        <f t="shared" si="366"/>
        <v>0</v>
      </c>
      <c r="FS86" s="154">
        <f t="shared" si="367"/>
        <v>0</v>
      </c>
      <c r="FT86" s="40"/>
      <c r="FU86" s="152">
        <f>SUMIF('Rekapitulasi Maret'!$CE$587:$CE$768,APS!$B86,'Rekapitulasi Maret'!$CI$587:$CI$768)</f>
        <v>0</v>
      </c>
      <c r="FV86" s="10"/>
      <c r="FW86" s="152">
        <f>SUMIF('Rekapitulasi Maret'!$CE$587:$CE$768,APS!$B86,'Rekapitulasi Maret'!$CJ$587:$CJ$768)</f>
        <v>0</v>
      </c>
      <c r="FX86" s="154">
        <f t="shared" si="387"/>
        <v>0</v>
      </c>
      <c r="FY86" s="154">
        <f t="shared" si="388"/>
        <v>0</v>
      </c>
      <c r="FZ86" s="40"/>
      <c r="GA86" s="152">
        <f>SUMIF('Rekapitulasi Maret'!$D$785:$D$963,APS!$B86,'Rekapitulasi Maret'!$E$785:$E$963)+SUMIF('Rekapitulasi Maret'!$D$785:$D$963,APS!$B86,'Rekapitulasi Maret'!$J$785:$J$963)</f>
        <v>0</v>
      </c>
      <c r="GB86" s="152">
        <f>SUMIF('Rekapitulasi Maret'!$D$785:$D$963,APS!$B86,'Rekapitulasi Maret'!$F$785:$F$963)</f>
        <v>0</v>
      </c>
      <c r="GC86" s="152">
        <f>SUMIF('Rekapitulasi Maret'!$D$785:$D$963,APS!$B86,'Rekapitulasi Maret'!$K$785:$K$963)</f>
        <v>0</v>
      </c>
      <c r="GD86" s="154">
        <f t="shared" si="368"/>
        <v>0</v>
      </c>
      <c r="GE86" s="154">
        <f t="shared" si="369"/>
        <v>0</v>
      </c>
      <c r="GF86" s="40"/>
      <c r="GG86" s="152">
        <f>SUMIF('Rekapitulasi Maret'!$U$785:$U$963,APS!$B86,'Rekapitulasi Maret'!$V$785:$V$963)+SUMIF('Rekapitulasi Maret'!$U$785:$U$963,APS!$B86,'Rekapitulasi Maret'!$AA$785:$AA$963)</f>
        <v>0</v>
      </c>
      <c r="GH86" s="152">
        <f>SUMIF('Rekapitulasi Maret'!$U$785:$U$963,APS!$B86,'Rekapitulasi Maret'!$W$785:$W$963)</f>
        <v>0</v>
      </c>
      <c r="GI86" s="152">
        <f>SUMIF('Rekapitulasi Maret'!$U$785:$U$963,APS!$B86,'Rekapitulasi Maret'!$AB$785:$AB$963)</f>
        <v>0</v>
      </c>
      <c r="GJ86" s="154">
        <f t="shared" si="370"/>
        <v>0</v>
      </c>
      <c r="GK86" s="154">
        <f t="shared" si="371"/>
        <v>0</v>
      </c>
      <c r="GL86" s="40"/>
      <c r="GM86" s="152">
        <f>SUMIF('Rekapitulasi Maret'!$AL$785:$AL$963,APS!$B86,'Rekapitulasi Maret'!$AM$785:$AM$963)+SUMIF('Rekapitulasi Maret'!$AL$785:$AL$963,APS!$B86,'Rekapitulasi Maret'!$AP$785:$AP$963)</f>
        <v>0</v>
      </c>
      <c r="GN86" s="152">
        <f>SUMIF('Rekapitulasi Maret'!$AL$785:$AL$963,APS!$B86,'Rekapitulasi Maret'!$AN$785:$AN$963)</f>
        <v>0</v>
      </c>
      <c r="GO86" s="152">
        <f>SUMIF('Rekapitulasi Maret'!$AL$785:$AL$963,APS!$B86,'Rekapitulasi Maret'!$AQ$785:$AQ$963)</f>
        <v>0</v>
      </c>
      <c r="GP86" s="154">
        <f t="shared" si="372"/>
        <v>0</v>
      </c>
      <c r="GQ86" s="154">
        <f t="shared" si="373"/>
        <v>0</v>
      </c>
      <c r="GR86" s="76">
        <f t="shared" si="374"/>
        <v>0</v>
      </c>
      <c r="GS86" s="76">
        <f t="shared" si="375"/>
        <v>0</v>
      </c>
      <c r="GT86" s="76">
        <f t="shared" si="376"/>
        <v>0</v>
      </c>
      <c r="GU86" s="76">
        <f t="shared" si="377"/>
        <v>0</v>
      </c>
      <c r="GV86" s="157">
        <f t="shared" si="378"/>
        <v>0</v>
      </c>
      <c r="GW86" s="157">
        <f t="shared" si="379"/>
        <v>0</v>
      </c>
      <c r="GX86" s="158">
        <f t="shared" si="380"/>
        <v>0</v>
      </c>
      <c r="GY86" s="157">
        <f t="shared" si="397"/>
        <v>20</v>
      </c>
      <c r="GZ86" s="157">
        <f t="shared" si="398"/>
        <v>20</v>
      </c>
      <c r="HA86" s="157">
        <f t="shared" si="399"/>
        <v>20</v>
      </c>
      <c r="HB86" s="157">
        <f t="shared" si="400"/>
        <v>0</v>
      </c>
      <c r="HC86" s="157">
        <f t="shared" si="401"/>
        <v>20</v>
      </c>
      <c r="HD86" s="157">
        <f t="shared" si="402"/>
        <v>0</v>
      </c>
      <c r="HE86" s="158">
        <f t="shared" si="406"/>
        <v>100</v>
      </c>
      <c r="HG86" s="34" t="s">
        <v>987</v>
      </c>
      <c r="HH86" s="88"/>
    </row>
    <row r="87" spans="1:216" ht="15.75">
      <c r="A87" s="38"/>
      <c r="B87" s="38" t="s">
        <v>457</v>
      </c>
      <c r="C87" s="16" t="s">
        <v>69</v>
      </c>
      <c r="D87" s="16" t="s">
        <v>599</v>
      </c>
      <c r="E87" s="16" t="s">
        <v>605</v>
      </c>
      <c r="F87" s="38">
        <v>20</v>
      </c>
      <c r="G87" s="38"/>
      <c r="H87" s="38"/>
      <c r="I87" s="18">
        <v>0</v>
      </c>
      <c r="J87" s="38">
        <v>0</v>
      </c>
      <c r="K87" s="38"/>
      <c r="L87" s="38"/>
      <c r="M87" s="40">
        <v>20</v>
      </c>
      <c r="N87" s="20">
        <f t="shared" si="353"/>
        <v>20</v>
      </c>
      <c r="O87" s="20"/>
      <c r="P87" s="75">
        <f t="shared" si="407"/>
        <v>0</v>
      </c>
      <c r="Q87" s="74">
        <f t="shared" si="403"/>
        <v>20</v>
      </c>
      <c r="R87" s="22">
        <f t="shared" si="323"/>
        <v>20</v>
      </c>
      <c r="S87" s="40"/>
      <c r="T87" s="40"/>
      <c r="U87" s="152">
        <f>SUMIF('Rekapitulasi Maret'!$D$9:$D$173,APS!$B87,'Rekapitulasi Maret'!$E$9:$E$173)</f>
        <v>0</v>
      </c>
      <c r="V87" s="152">
        <f>SUMIF('Rekapitulasi Maret'!$D$9:$D$173,APS!$B87,'Rekapitulasi Maret'!$F$9:$F$173)</f>
        <v>0</v>
      </c>
      <c r="W87" s="40"/>
      <c r="X87" s="154">
        <f t="shared" si="279"/>
        <v>0</v>
      </c>
      <c r="Y87" s="154">
        <f t="shared" si="280"/>
        <v>0</v>
      </c>
      <c r="Z87" s="40"/>
      <c r="AA87" s="152">
        <f>SUMIF('Rekapitulasi Maret'!$U$9:$U$173,APS!$B87,'Rekapitulasi Maret'!$V$9:$V$173)</f>
        <v>0</v>
      </c>
      <c r="AB87" s="152">
        <f>SUMIF('Rekapitulasi Maret'!$U$9:$U$173,APS!$B87,'Rekapitulasi Maret'!$W$9:$W$173)</f>
        <v>0</v>
      </c>
      <c r="AC87" s="152"/>
      <c r="AD87" s="154">
        <f t="shared" si="404"/>
        <v>0</v>
      </c>
      <c r="AE87" s="154">
        <f t="shared" si="405"/>
        <v>0</v>
      </c>
      <c r="AF87" s="40"/>
      <c r="AG87" s="152">
        <f>SUMIF('Rekapitulasi Maret'!$AL$9:$AL$173,APS!$B87,'Rekapitulasi Maret'!$AM$9:$AM$173)</f>
        <v>0</v>
      </c>
      <c r="AH87" s="152">
        <f>SUMIF('Rekapitulasi Maret'!$AL$9:$AL$173,APS!$B87,'Rekapitulasi Maret'!$AN$9:$AN$173)</f>
        <v>0</v>
      </c>
      <c r="AI87" s="152">
        <f>SUMIF('Rekapitulasi Maret'!$AL$9:$AL$173,APS!$B87,'Rekapitulasi Maret'!$AQ$9:$AQ$173)</f>
        <v>0</v>
      </c>
      <c r="AJ87" s="154">
        <f t="shared" si="281"/>
        <v>0</v>
      </c>
      <c r="AK87" s="154">
        <f t="shared" si="282"/>
        <v>0</v>
      </c>
      <c r="AL87" s="40"/>
      <c r="AM87" s="152">
        <f>SUMIF('Rekapitulasi Maret'!$BA$9:$BA$173,APS!$B87,'Rekapitulasi Maret'!$BB$9:$BB$173)</f>
        <v>0</v>
      </c>
      <c r="AN87" s="152">
        <f>SUMIF('Rekapitulasi Maret'!$BA$9:$BA$173,APS!$B87,'Rekapitulasi Maret'!$BC$9:$BC$173)</f>
        <v>0</v>
      </c>
      <c r="AO87" s="10"/>
      <c r="AP87" s="154">
        <f t="shared" ref="AP87:AP153" si="410">IF(AL87=0,0,((AN87+AO87)/AL87)*100)</f>
        <v>0</v>
      </c>
      <c r="AQ87" s="154">
        <f t="shared" ref="AQ87:AQ153" si="411">IF(AM87=0,0,((AN87+AO87)/AM87)*100)</f>
        <v>0</v>
      </c>
      <c r="AR87" s="40"/>
      <c r="AS87" s="152">
        <f>SUMIF('Rekapitulasi Maret'!$BP$9:$BP$173,APS!$B87,'Rekapitulasi Maret'!$BQ$9:$BQ$173)</f>
        <v>0</v>
      </c>
      <c r="AT87" s="152">
        <f>SUMIF('Rekapitulasi Maret'!$BP$9:$BP$173,APS!$B87,'Rekapitulasi Maret'!$BR$9:$BR$173)</f>
        <v>0</v>
      </c>
      <c r="AU87" s="40"/>
      <c r="AV87" s="154">
        <f t="shared" si="393"/>
        <v>0</v>
      </c>
      <c r="AW87" s="154">
        <f t="shared" si="394"/>
        <v>0</v>
      </c>
      <c r="AX87" s="40"/>
      <c r="AY87" s="152">
        <f>SUMIF('Rekapitulasi Maret'!$CE$9:$CE$173,APS!$B87,'Rekapitulasi Maret'!$CI$9:$CI$173)</f>
        <v>0</v>
      </c>
      <c r="AZ87" s="10"/>
      <c r="BA87" s="152">
        <f>SUMIF('Rekapitulasi Maret'!$CE$9:$CE$173,APS!$B87,'Rekapitulasi Maret'!$CJ$9:$CJ$173)</f>
        <v>0</v>
      </c>
      <c r="BB87" s="154">
        <f t="shared" si="395"/>
        <v>0</v>
      </c>
      <c r="BC87" s="154">
        <f t="shared" si="396"/>
        <v>0</v>
      </c>
      <c r="BD87" s="76">
        <f t="shared" ref="BD87:BD150" si="412">T87+Z87+AF87+AL87+AR87+AX87</f>
        <v>0</v>
      </c>
      <c r="BE87" s="76">
        <f t="shared" ref="BE87:BE150" si="413">U87+AA87+AG87+AM87+AS87+AY87</f>
        <v>0</v>
      </c>
      <c r="BF87" s="76">
        <f t="shared" ref="BF87:BF150" si="414">V87+AB87+AH87+AN87+AT87+AZ87</f>
        <v>0</v>
      </c>
      <c r="BG87" s="76">
        <f t="shared" ref="BG87:BG150" si="415">W87+AC87+AI87+AO87+AU87+BA87</f>
        <v>0</v>
      </c>
      <c r="BH87" s="76">
        <f t="shared" ref="BH87:BH150" si="416">BF87+BG87</f>
        <v>0</v>
      </c>
      <c r="BI87" s="76">
        <f t="shared" ref="BI87:BI150" si="417">BH87-BD87</f>
        <v>0</v>
      </c>
      <c r="BJ87" s="154">
        <f t="shared" ref="BJ87:BJ150" si="418">IF(BD87=0,0,((BH87)/BD87)*100)</f>
        <v>0</v>
      </c>
      <c r="BK87" s="40">
        <v>20</v>
      </c>
      <c r="BL87" s="40"/>
      <c r="BM87" s="152">
        <f>SUMIF('Rekapitulasi Maret'!$D$194:$D$375,APS!$B87,'Rekapitulasi Maret'!$E$194:$E$375)+SUMIF('Rekapitulasi Maret'!$D$194:$D$375,APS!$B87,'Rekapitulasi Maret'!$J$194:$J$375)</f>
        <v>0</v>
      </c>
      <c r="BN87" s="152">
        <f>SUMIF('Rekapitulasi Maret'!$D$194:$D$375,APS!$B87,'Rekapitulasi Maret'!$F$194:$F$375)</f>
        <v>0</v>
      </c>
      <c r="BO87" s="152">
        <f>SUMIF('Rekapitulasi Maret'!$D$194:$D$375,APS!$B87,'Rekapitulasi Maret'!$K$194:$K$375)</f>
        <v>0</v>
      </c>
      <c r="BP87" s="154">
        <f t="shared" si="389"/>
        <v>0</v>
      </c>
      <c r="BQ87" s="154">
        <f t="shared" si="390"/>
        <v>0</v>
      </c>
      <c r="BR87" s="40"/>
      <c r="BS87" s="152">
        <f>SUMIF('Rekapitulasi Maret'!$U$194:$U$375,APS!$B87,'Rekapitulasi Maret'!$V$194:$V$375)+SUMIF('Rekapitulasi Maret'!$U$194:$U$375,APS!$B87,'Rekapitulasi Maret'!$AA$194:$AA$375)</f>
        <v>0</v>
      </c>
      <c r="BT87" s="152">
        <f>SUMIF('Rekapitulasi Maret'!$U$194:$U$375,APS!$B87,'Rekapitulasi Maret'!$W$194:$W$375)</f>
        <v>0</v>
      </c>
      <c r="BU87" s="152">
        <f>SUMIF('Rekapitulasi Maret'!$U$194:$U$375,APS!$B87,'Rekapitulasi Maret'!$AB$194:$AB$375)</f>
        <v>0</v>
      </c>
      <c r="BV87" s="154">
        <f t="shared" si="391"/>
        <v>0</v>
      </c>
      <c r="BW87" s="154">
        <f t="shared" si="392"/>
        <v>0</v>
      </c>
      <c r="BX87" s="40">
        <v>20</v>
      </c>
      <c r="BY87" s="152">
        <f>SUMIF('Rekapitulasi Maret'!$AL$194:$AL$375,APS!$B87,'Rekapitulasi Maret'!$AM$194:$AM$375)+SUMIF('Rekapitulasi Maret'!$AL$194:$AL$375,APS!$B87,'Rekapitulasi Maret'!$AP$194:$AP$375)</f>
        <v>0</v>
      </c>
      <c r="BZ87" s="152">
        <f>SUMIF('Rekapitulasi Maret'!$AL$194:$AL$375,APS!$B87,'Rekapitulasi Maret'!$AN$194:$AN$375)</f>
        <v>0</v>
      </c>
      <c r="CA87" s="152">
        <f>SUMIF('Rekapitulasi Maret'!$AL$194:$AL$375,APS!$B87,'Rekapitulasi Maret'!$AQ$194:$AQ$375)</f>
        <v>0</v>
      </c>
      <c r="CB87" s="154">
        <f t="shared" si="408"/>
        <v>0</v>
      </c>
      <c r="CC87" s="154">
        <f t="shared" si="409"/>
        <v>0</v>
      </c>
      <c r="CD87" s="40"/>
      <c r="CE87" s="152">
        <f>SUMIF('Rekapitulasi Maret'!$BA$194:$BA$375,APS!$B87,'Rekapitulasi Maret'!$BB$194:$BB$375)+SUMIF('Rekapitulasi Maret'!$BA$194:$BA$375,APS!$B87,'Rekapitulasi Maret'!$BE$194:$BE$375)</f>
        <v>20</v>
      </c>
      <c r="CF87" s="152">
        <f>SUMIF('Rekapitulasi Maret'!$BA$194:$BA$375,APS!$B87,'Rekapitulasi Maret'!$BC$194:$BC$375)</f>
        <v>20</v>
      </c>
      <c r="CG87" s="40"/>
      <c r="CH87" s="154">
        <f t="shared" si="381"/>
        <v>0</v>
      </c>
      <c r="CI87" s="154">
        <f t="shared" si="382"/>
        <v>100</v>
      </c>
      <c r="CJ87" s="40"/>
      <c r="CK87" s="152">
        <f>SUMIF('Rekapitulasi Maret'!$BP$194:$BP$375,APS!$B87,'Rekapitulasi Maret'!$BQ$194:$BQ$375)+SUMIF('Rekapitulasi Maret'!$BP$194:$BP$375,APS!$B87,'Rekapitulasi Maret'!$BT$194:$BT$375)</f>
        <v>0</v>
      </c>
      <c r="CL87" s="152">
        <f>SUMIF('Rekapitulasi Maret'!$BP$194:$BP$375,APS!$B87,'Rekapitulasi Maret'!$BR$194:$BR$375)</f>
        <v>0</v>
      </c>
      <c r="CM87" s="152">
        <f>SUMIF('Rekapitulasi Maret'!$BP$194:$BP$375,APS!$B87,'Rekapitulasi Maret'!$BU$194:$BU$375)</f>
        <v>0</v>
      </c>
      <c r="CN87" s="154">
        <f t="shared" si="383"/>
        <v>0</v>
      </c>
      <c r="CO87" s="154">
        <f t="shared" si="384"/>
        <v>0</v>
      </c>
      <c r="CP87" s="76">
        <f t="shared" ref="CP87:CP150" si="419">BL87+BR87+BX87+CD87+CJ87</f>
        <v>20</v>
      </c>
      <c r="CQ87" s="76">
        <f t="shared" ref="CQ87:CQ150" si="420">BM87+BS87+BY87+CE87+CK87</f>
        <v>20</v>
      </c>
      <c r="CR87" s="76">
        <f t="shared" ref="CR87:CR150" si="421">BN87+BT87+BZ87+CF87+CL87</f>
        <v>20</v>
      </c>
      <c r="CS87" s="76">
        <f t="shared" ref="CS87:CS150" si="422">BO87+BU87+CA87+CG87+CM87</f>
        <v>0</v>
      </c>
      <c r="CT87" s="76">
        <f t="shared" ref="CT87:CT150" si="423">CR87+CS87</f>
        <v>20</v>
      </c>
      <c r="CU87" s="76">
        <f t="shared" ref="CU87:CU150" si="424">CT87-CP87</f>
        <v>0</v>
      </c>
      <c r="CV87" s="154">
        <f t="shared" ref="CV87:CV150" si="425">IF(CP87=0,0,((CT87)/CP87)*100)</f>
        <v>100</v>
      </c>
      <c r="CW87" s="40"/>
      <c r="CX87" s="40"/>
      <c r="CY87" s="152">
        <f>SUMIF('Rekapitulasi Maret'!$D$391:$D$568,APS!$B87,'Rekapitulasi Maret'!$E$391:$E$568)+SUMIF('Rekapitulasi Maret'!$D$391:$D$568,APS!$B87,'Rekapitulasi Maret'!$J$391:$J$568)</f>
        <v>0</v>
      </c>
      <c r="CZ87" s="152">
        <f>SUMIF('Rekapitulasi Maret'!$D$391:$D$568,APS!$B87,'Rekapitulasi Maret'!$F$391:$F$568)</f>
        <v>0</v>
      </c>
      <c r="DA87" s="152">
        <f>SUMIF('Rekapitulasi Maret'!$D$391:$D$568,APS!$B87,'Rekapitulasi Maret'!$K$391:$K$568)</f>
        <v>0</v>
      </c>
      <c r="DB87" s="154">
        <f t="shared" si="385"/>
        <v>0</v>
      </c>
      <c r="DC87" s="154">
        <f t="shared" si="386"/>
        <v>0</v>
      </c>
      <c r="DD87" s="40"/>
      <c r="DE87" s="152">
        <f>SUMIF('Rekapitulasi Maret'!$U$391:$U$568,APS!$B87,'Rekapitulasi Maret'!$V$391:$V$568)+SUMIF('Rekapitulasi Maret'!$U$391:$U$568,APS!$B87,'Rekapitulasi Maret'!$AA$391:$AA$568)</f>
        <v>0</v>
      </c>
      <c r="DF87" s="152">
        <f>SUMIF('Rekapitulasi Maret'!$U$391:$U$568,APS!$B87,'Rekapitulasi Maret'!$W$391:$W$568)</f>
        <v>0</v>
      </c>
      <c r="DG87" s="152">
        <f>SUMIF('Rekapitulasi Maret'!$U$391:$U$568,APS!$B87,'Rekapitulasi Maret'!$AB$391:$AB$568)</f>
        <v>0</v>
      </c>
      <c r="DH87" s="154">
        <f t="shared" si="285"/>
        <v>0</v>
      </c>
      <c r="DI87" s="154">
        <f t="shared" si="286"/>
        <v>0</v>
      </c>
      <c r="DJ87" s="40"/>
      <c r="DK87" s="152">
        <f>SUMIF('Rekapitulasi Maret'!$AL$391:$AL$568,APS!$B87,'Rekapitulasi Maret'!$AM$391:$AM$568)+SUMIF('Rekapitulasi Maret'!$AL$391:$AL$568,APS!$B87,'Rekapitulasi Maret'!$AP$391:$AP$568)</f>
        <v>0</v>
      </c>
      <c r="DL87" s="152">
        <f>SUMIF('Rekapitulasi Maret'!$AL$391:$AL$568,APS!$B87,'Rekapitulasi Maret'!$AN$391:$AN$568)</f>
        <v>0</v>
      </c>
      <c r="DM87" s="152">
        <f>SUMIF('Rekapitulasi Maret'!$AL$391:$AL$568,APS!$B87,'Rekapitulasi Maret'!$AQ$391:$AQ$568)</f>
        <v>0</v>
      </c>
      <c r="DN87" s="154">
        <f t="shared" si="354"/>
        <v>0</v>
      </c>
      <c r="DO87" s="154">
        <f t="shared" si="355"/>
        <v>0</v>
      </c>
      <c r="DP87" s="40"/>
      <c r="DQ87" s="152">
        <f>SUMIF('Rekapitulasi Maret'!$BA$391:$BA$568,APS!$B87,'Rekapitulasi Maret'!$BB$391:$BB$568)+SUMIF('Rekapitulasi Maret'!$BA$391:$BA$568,APS!$B87,'Rekapitulasi Maret'!$BE$391:$BE$568)</f>
        <v>0</v>
      </c>
      <c r="DR87" s="152">
        <f>SUMIF('Rekapitulasi Maret'!$BA$391:$BA$568,APS!$B87,'Rekapitulasi Maret'!$BC$391:$BC$568)</f>
        <v>0</v>
      </c>
      <c r="DS87" s="152">
        <f>SUMIF('Rekapitulasi Maret'!$BA$391:$BA$568,APS!$B87,'Rekapitulasi Maret'!$BF$391:$BF$568)</f>
        <v>0</v>
      </c>
      <c r="DT87" s="154">
        <f t="shared" si="295"/>
        <v>0</v>
      </c>
      <c r="DU87" s="154">
        <f t="shared" si="296"/>
        <v>0</v>
      </c>
      <c r="DV87" s="40"/>
      <c r="DW87" s="152">
        <f>SUMIF('Rekapitulasi Maret'!$BP$391:$BP$568,APS!$B87,'Rekapitulasi Maret'!$BQ$391:$BQ$568)+SUMIF('Rekapitulasi Maret'!$BP$391:$BP$568,APS!$B87,'Rekapitulasi Maret'!$BT$391:$BT$568)</f>
        <v>0</v>
      </c>
      <c r="DX87" s="152">
        <f>SUMIF('Rekapitulasi Maret'!$BP$391:$BP$568,APS!$B87,'Rekapitulasi Maret'!$BR$391:$BR$568)</f>
        <v>0</v>
      </c>
      <c r="DY87" s="152">
        <f>SUMIF('Rekapitulasi Maret'!$BP$391:$BP$568,APS!$B87,'Rekapitulasi Maret'!$BU$391:$BU$568)</f>
        <v>0</v>
      </c>
      <c r="DZ87" s="154">
        <f t="shared" si="326"/>
        <v>0</v>
      </c>
      <c r="EA87" s="154">
        <f t="shared" si="327"/>
        <v>0</v>
      </c>
      <c r="EB87" s="40"/>
      <c r="EC87" s="152">
        <f>SUMIF('Rekapitulasi Maret'!$CE$391:$CE$568,APS!$B87,'Rekapitulasi Maret'!$CF$391:$CF$568)+SUMIF('Rekapitulasi Maret'!$CE$391:$CE$568,APS!$B87,'Rekapitulasi Maret'!$CI$391:$CI$568)</f>
        <v>0</v>
      </c>
      <c r="ED87" s="152">
        <f>SUMIF('Rekapitulasi Maret'!$CE$391:$CE$568,APS!$B87,'Rekapitulasi Maret'!$CG$391:$CG$568)</f>
        <v>0</v>
      </c>
      <c r="EE87" s="152">
        <f>SUMIF('Rekapitulasi Maret'!$CE$391:$CE$568,APS!$B87,'Rekapitulasi Maret'!$CJ$391:$CJ$568)</f>
        <v>0</v>
      </c>
      <c r="EF87" s="154">
        <f t="shared" si="356"/>
        <v>0</v>
      </c>
      <c r="EG87" s="154">
        <f t="shared" si="357"/>
        <v>0</v>
      </c>
      <c r="EH87" s="76">
        <f t="shared" si="287"/>
        <v>0</v>
      </c>
      <c r="EI87" s="76">
        <f t="shared" si="288"/>
        <v>0</v>
      </c>
      <c r="EJ87" s="76">
        <f t="shared" si="289"/>
        <v>0</v>
      </c>
      <c r="EK87" s="76">
        <f t="shared" si="290"/>
        <v>0</v>
      </c>
      <c r="EL87" s="76">
        <f t="shared" si="291"/>
        <v>0</v>
      </c>
      <c r="EM87" s="76">
        <f t="shared" si="292"/>
        <v>0</v>
      </c>
      <c r="EN87" s="154">
        <f t="shared" si="293"/>
        <v>0</v>
      </c>
      <c r="EO87" s="40"/>
      <c r="EP87" s="10"/>
      <c r="EQ87" s="152">
        <f>SUMIF('Rekapitulasi Maret'!$D$587:$D$768,APS!$B87,'Rekapitulasi Maret'!$E$587:$E$768)+SUMIF('Rekapitulasi Maret'!$D$587:$D$768,APS!$B87,'Rekapitulasi Maret'!$G$587:$G$768)</f>
        <v>0</v>
      </c>
      <c r="ER87" s="152">
        <f>SUMIF('Rekapitulasi Maret'!$D$587:$D$768,APS!$B87,'Rekapitulasi Maret'!$F$587:$F$768)+SUMIF('Rekapitulasi Maret'!$D$587:$D$768,APS!$B87,'Rekapitulasi Maret'!$H$587:$H$768)</f>
        <v>0</v>
      </c>
      <c r="ES87" s="10"/>
      <c r="ET87" s="154">
        <f t="shared" si="358"/>
        <v>0</v>
      </c>
      <c r="EU87" s="154">
        <f t="shared" si="359"/>
        <v>0</v>
      </c>
      <c r="EV87" s="10"/>
      <c r="EW87" s="152">
        <f>SUMIF('Rekapitulasi Maret'!$U$587:$U$768,APS!$B87,'Rekapitulasi Maret'!$V$587:$V$768)+SUMIF('Rekapitulasi Maret'!$U$587:$U$768,APS!$B87,'Rekapitulasi Maret'!$X$587:$X$768)</f>
        <v>0</v>
      </c>
      <c r="EX87" s="152">
        <f>SUMIF('Rekapitulasi Maret'!$U$587:$U$768,APS!$B87,'Rekapitulasi Maret'!$W$587:$W$768)+SUMIF('Rekapitulasi Maret'!$U$587:$U$768,APS!$B87,'Rekapitulasi Maret'!$Y$587:$Y$768)</f>
        <v>0</v>
      </c>
      <c r="EY87" s="10"/>
      <c r="EZ87" s="154">
        <f t="shared" si="360"/>
        <v>0</v>
      </c>
      <c r="FA87" s="154">
        <f t="shared" si="361"/>
        <v>0</v>
      </c>
      <c r="FB87" s="10"/>
      <c r="FC87" s="152">
        <f>SUMIF('Rekapitulasi Maret'!$AL$587:$AL$768,APS!$B87,'Rekapitulasi Maret'!$AM$587:$AM$768)+SUMIF('Rekapitulasi Maret'!$AL$587:$AL$768,APS!$B87,'Rekapitulasi Maret'!$AP$587:$AP$768)</f>
        <v>0</v>
      </c>
      <c r="FD87" s="152">
        <f>SUMIF('Rekapitulasi Maret'!$AL$587:$AL$768,APS!$B87,'Rekapitulasi Maret'!$AN$587:$AN$768)</f>
        <v>0</v>
      </c>
      <c r="FE87" s="10"/>
      <c r="FF87" s="154">
        <f t="shared" si="362"/>
        <v>0</v>
      </c>
      <c r="FG87" s="154">
        <f t="shared" si="363"/>
        <v>0</v>
      </c>
      <c r="FH87" s="10"/>
      <c r="FI87" s="152">
        <f>SUMIF('Rekapitulasi Maret'!$BA$587:$BA$768,APS!$B87,'Rekapitulasi Maret'!$BB$587:$BB$768)+SUMIF('Rekapitulasi Maret'!$BA$587:$BA$768,APS!$B87,'Rekapitulasi Maret'!$BE$587:$BE$768)</f>
        <v>0</v>
      </c>
      <c r="FJ87" s="152">
        <f>SUMIF('Rekapitulasi Maret'!$BA$587:$BA$768,APS!$B87,'Rekapitulasi Maret'!$BC$587:$BC$768)+SUMIF('Rekapitulasi Maret'!$BA$587:$BA$768,APS!$B87,'Rekapitulasi Maret'!$BF$587:$BF$768)</f>
        <v>0</v>
      </c>
      <c r="FK87" s="10"/>
      <c r="FL87" s="154">
        <f t="shared" si="364"/>
        <v>0</v>
      </c>
      <c r="FM87" s="154">
        <f t="shared" si="365"/>
        <v>0</v>
      </c>
      <c r="FN87" s="10"/>
      <c r="FO87" s="152">
        <f>SUMIF('Rekapitulasi Maret'!$BP$587:$BP$768,APS!$B87,'Rekapitulasi Maret'!$BQ$587:$BQ$768)+SUMIF('Rekapitulasi Maret'!$BP$587:$BP$768,APS!$B87,'Rekapitulasi Maret'!$BT$587:$BT$768)</f>
        <v>0</v>
      </c>
      <c r="FP87" s="152">
        <f>SUMIF('Rekapitulasi Maret'!$BP$587:$BP$768,APS!$B87,'Rekapitulasi Maret'!$BR$587:$BR$768)</f>
        <v>0</v>
      </c>
      <c r="FQ87" s="10"/>
      <c r="FR87" s="154">
        <f t="shared" si="366"/>
        <v>0</v>
      </c>
      <c r="FS87" s="154">
        <f t="shared" si="367"/>
        <v>0</v>
      </c>
      <c r="FT87" s="10"/>
      <c r="FU87" s="152">
        <f>SUMIF('Rekapitulasi Maret'!$CE$587:$CE$768,APS!$B87,'Rekapitulasi Maret'!$CI$587:$CI$768)</f>
        <v>0</v>
      </c>
      <c r="FV87" s="10"/>
      <c r="FW87" s="152">
        <f>SUMIF('Rekapitulasi Maret'!$CE$587:$CE$768,APS!$B87,'Rekapitulasi Maret'!$CJ$587:$CJ$768)</f>
        <v>0</v>
      </c>
      <c r="FX87" s="154">
        <f t="shared" si="387"/>
        <v>0</v>
      </c>
      <c r="FY87" s="154">
        <f t="shared" si="388"/>
        <v>0</v>
      </c>
      <c r="FZ87" s="10"/>
      <c r="GA87" s="152">
        <f>SUMIF('Rekapitulasi Maret'!$D$785:$D$963,APS!$B87,'Rekapitulasi Maret'!$E$785:$E$963)+SUMIF('Rekapitulasi Maret'!$D$785:$D$963,APS!$B87,'Rekapitulasi Maret'!$J$785:$J$963)</f>
        <v>0</v>
      </c>
      <c r="GB87" s="152">
        <f>SUMIF('Rekapitulasi Maret'!$D$785:$D$963,APS!$B87,'Rekapitulasi Maret'!$F$785:$F$963)</f>
        <v>0</v>
      </c>
      <c r="GC87" s="152">
        <f>SUMIF('Rekapitulasi Maret'!$D$785:$D$963,APS!$B87,'Rekapitulasi Maret'!$K$785:$K$963)</f>
        <v>0</v>
      </c>
      <c r="GD87" s="154">
        <f t="shared" si="368"/>
        <v>0</v>
      </c>
      <c r="GE87" s="154">
        <f t="shared" si="369"/>
        <v>0</v>
      </c>
      <c r="GF87" s="10"/>
      <c r="GG87" s="152">
        <f>SUMIF('Rekapitulasi Maret'!$U$785:$U$963,APS!$B87,'Rekapitulasi Maret'!$V$785:$V$963)+SUMIF('Rekapitulasi Maret'!$U$785:$U$963,APS!$B87,'Rekapitulasi Maret'!$AA$785:$AA$963)</f>
        <v>0</v>
      </c>
      <c r="GH87" s="152">
        <f>SUMIF('Rekapitulasi Maret'!$U$785:$U$963,APS!$B87,'Rekapitulasi Maret'!$W$785:$W$963)</f>
        <v>0</v>
      </c>
      <c r="GI87" s="152">
        <f>SUMIF('Rekapitulasi Maret'!$U$785:$U$963,APS!$B87,'Rekapitulasi Maret'!$AB$785:$AB$963)</f>
        <v>0</v>
      </c>
      <c r="GJ87" s="154">
        <f t="shared" si="370"/>
        <v>0</v>
      </c>
      <c r="GK87" s="154">
        <f t="shared" si="371"/>
        <v>0</v>
      </c>
      <c r="GL87" s="10"/>
      <c r="GM87" s="152">
        <f>SUMIF('Rekapitulasi Maret'!$AL$785:$AL$963,APS!$B87,'Rekapitulasi Maret'!$AM$785:$AM$963)+SUMIF('Rekapitulasi Maret'!$AL$785:$AL$963,APS!$B87,'Rekapitulasi Maret'!$AP$785:$AP$963)</f>
        <v>0</v>
      </c>
      <c r="GN87" s="152">
        <f>SUMIF('Rekapitulasi Maret'!$AL$785:$AL$963,APS!$B87,'Rekapitulasi Maret'!$AN$785:$AN$963)</f>
        <v>0</v>
      </c>
      <c r="GO87" s="152">
        <f>SUMIF('Rekapitulasi Maret'!$AL$785:$AL$963,APS!$B87,'Rekapitulasi Maret'!$AQ$785:$AQ$963)</f>
        <v>0</v>
      </c>
      <c r="GP87" s="154">
        <f t="shared" si="372"/>
        <v>0</v>
      </c>
      <c r="GQ87" s="154">
        <f t="shared" si="373"/>
        <v>0</v>
      </c>
      <c r="GR87" s="76">
        <f t="shared" si="374"/>
        <v>0</v>
      </c>
      <c r="GS87" s="76">
        <f t="shared" si="375"/>
        <v>0</v>
      </c>
      <c r="GT87" s="76">
        <f t="shared" si="376"/>
        <v>0</v>
      </c>
      <c r="GU87" s="76">
        <f t="shared" si="377"/>
        <v>0</v>
      </c>
      <c r="GV87" s="157">
        <f t="shared" si="378"/>
        <v>0</v>
      </c>
      <c r="GW87" s="157">
        <f t="shared" si="379"/>
        <v>0</v>
      </c>
      <c r="GX87" s="158">
        <f t="shared" si="380"/>
        <v>0</v>
      </c>
      <c r="GY87" s="157">
        <f t="shared" si="397"/>
        <v>20</v>
      </c>
      <c r="GZ87" s="157">
        <f t="shared" si="398"/>
        <v>20</v>
      </c>
      <c r="HA87" s="157">
        <f t="shared" si="399"/>
        <v>20</v>
      </c>
      <c r="HB87" s="157">
        <f t="shared" si="400"/>
        <v>0</v>
      </c>
      <c r="HC87" s="157">
        <f t="shared" si="401"/>
        <v>20</v>
      </c>
      <c r="HD87" s="157">
        <f t="shared" si="402"/>
        <v>0</v>
      </c>
      <c r="HE87" s="158">
        <f t="shared" si="406"/>
        <v>100</v>
      </c>
      <c r="HF87" s="2"/>
      <c r="HG87" s="34" t="s">
        <v>987</v>
      </c>
      <c r="HH87" s="88"/>
    </row>
    <row r="88" spans="1:216" ht="15.75">
      <c r="A88" s="34"/>
      <c r="B88" s="34"/>
      <c r="C88" s="16" t="s">
        <v>69</v>
      </c>
      <c r="D88" s="16" t="s">
        <v>599</v>
      </c>
      <c r="E88" s="16" t="s">
        <v>606</v>
      </c>
      <c r="F88" s="31"/>
      <c r="G88" s="17"/>
      <c r="H88" s="17"/>
      <c r="I88" s="18">
        <v>0</v>
      </c>
      <c r="J88" s="17">
        <v>0</v>
      </c>
      <c r="K88" s="19"/>
      <c r="L88" s="19"/>
      <c r="M88" s="23"/>
      <c r="N88" s="20">
        <f t="shared" si="353"/>
        <v>0</v>
      </c>
      <c r="O88" s="20"/>
      <c r="P88" s="75">
        <f t="shared" si="407"/>
        <v>0</v>
      </c>
      <c r="Q88" s="74">
        <f t="shared" si="403"/>
        <v>0</v>
      </c>
      <c r="R88" s="22">
        <f t="shared" si="323"/>
        <v>0</v>
      </c>
      <c r="S88" s="10"/>
      <c r="T88" s="10"/>
      <c r="U88" s="152">
        <f>SUMIF('Rekapitulasi Maret'!$D$9:$D$173,APS!$B88,'Rekapitulasi Maret'!$E$9:$E$173)</f>
        <v>0</v>
      </c>
      <c r="V88" s="152">
        <f>SUMIF('Rekapitulasi Maret'!$D$9:$D$173,APS!$B88,'Rekapitulasi Maret'!$F$9:$F$173)</f>
        <v>0</v>
      </c>
      <c r="W88" s="10"/>
      <c r="X88" s="154">
        <f t="shared" si="279"/>
        <v>0</v>
      </c>
      <c r="Y88" s="154">
        <f t="shared" si="280"/>
        <v>0</v>
      </c>
      <c r="Z88" s="10"/>
      <c r="AA88" s="152">
        <f>SUMIF('Rekapitulasi Maret'!$U$9:$U$173,APS!$B88,'Rekapitulasi Maret'!$V$9:$V$173)</f>
        <v>0</v>
      </c>
      <c r="AB88" s="152">
        <f>SUMIF('Rekapitulasi Maret'!$U$9:$U$173,APS!$B88,'Rekapitulasi Maret'!$W$9:$W$173)</f>
        <v>0</v>
      </c>
      <c r="AC88" s="152"/>
      <c r="AD88" s="154">
        <f t="shared" si="404"/>
        <v>0</v>
      </c>
      <c r="AE88" s="154">
        <f t="shared" si="405"/>
        <v>0</v>
      </c>
      <c r="AF88" s="10"/>
      <c r="AG88" s="152">
        <f>SUMIF('Rekapitulasi Maret'!$AL$9:$AL$173,APS!$B88,'Rekapitulasi Maret'!$AM$9:$AM$173)</f>
        <v>0</v>
      </c>
      <c r="AH88" s="152">
        <f>SUMIF('Rekapitulasi Maret'!$AL$9:$AL$173,APS!$B88,'Rekapitulasi Maret'!$AN$9:$AN$173)</f>
        <v>0</v>
      </c>
      <c r="AI88" s="152">
        <f>SUMIF('Rekapitulasi Maret'!$AL$9:$AL$173,APS!$B88,'Rekapitulasi Maret'!$AQ$9:$AQ$173)</f>
        <v>0</v>
      </c>
      <c r="AJ88" s="154">
        <f t="shared" ref="AJ88:AJ155" si="426">IF(AF88=0,0,((AH88+AI88)/AF88)*100)</f>
        <v>0</v>
      </c>
      <c r="AK88" s="154">
        <f t="shared" ref="AK88:AK155" si="427">IF(AG88=0,0,((AH88+AI88)/AG88)*100)</f>
        <v>0</v>
      </c>
      <c r="AL88" s="10"/>
      <c r="AM88" s="152">
        <f>SUMIF('Rekapitulasi Maret'!$BA$9:$BA$173,APS!$B88,'Rekapitulasi Maret'!$BB$9:$BB$173)</f>
        <v>0</v>
      </c>
      <c r="AN88" s="152">
        <f>SUMIF('Rekapitulasi Maret'!$BA$9:$BA$173,APS!$B88,'Rekapitulasi Maret'!$BC$9:$BC$173)</f>
        <v>0</v>
      </c>
      <c r="AO88" s="10"/>
      <c r="AP88" s="154">
        <f t="shared" si="410"/>
        <v>0</v>
      </c>
      <c r="AQ88" s="154">
        <f t="shared" si="411"/>
        <v>0</v>
      </c>
      <c r="AR88" s="10"/>
      <c r="AS88" s="152">
        <f>SUMIF('Rekapitulasi Maret'!$BP$9:$BP$173,APS!$B88,'Rekapitulasi Maret'!$BQ$9:$BQ$173)</f>
        <v>0</v>
      </c>
      <c r="AT88" s="152">
        <f>SUMIF('Rekapitulasi Maret'!$BP$9:$BP$173,APS!$B88,'Rekapitulasi Maret'!$BR$9:$BR$173)</f>
        <v>0</v>
      </c>
      <c r="AU88" s="10"/>
      <c r="AV88" s="154">
        <f t="shared" si="393"/>
        <v>0</v>
      </c>
      <c r="AW88" s="154">
        <f t="shared" si="394"/>
        <v>0</v>
      </c>
      <c r="AX88" s="10"/>
      <c r="AY88" s="152">
        <f>SUMIF('Rekapitulasi Maret'!$CE$9:$CE$173,APS!$B88,'Rekapitulasi Maret'!$CI$9:$CI$173)</f>
        <v>0</v>
      </c>
      <c r="AZ88" s="10"/>
      <c r="BA88" s="152">
        <f>SUMIF('Rekapitulasi Maret'!$CE$9:$CE$173,APS!$B88,'Rekapitulasi Maret'!$CJ$9:$CJ$173)</f>
        <v>0</v>
      </c>
      <c r="BB88" s="154">
        <f t="shared" si="395"/>
        <v>0</v>
      </c>
      <c r="BC88" s="154">
        <f t="shared" si="396"/>
        <v>0</v>
      </c>
      <c r="BD88" s="76">
        <f t="shared" si="412"/>
        <v>0</v>
      </c>
      <c r="BE88" s="76">
        <f t="shared" si="413"/>
        <v>0</v>
      </c>
      <c r="BF88" s="76">
        <f t="shared" si="414"/>
        <v>0</v>
      </c>
      <c r="BG88" s="76">
        <f t="shared" si="415"/>
        <v>0</v>
      </c>
      <c r="BH88" s="76">
        <f t="shared" si="416"/>
        <v>0</v>
      </c>
      <c r="BI88" s="76">
        <f t="shared" si="417"/>
        <v>0</v>
      </c>
      <c r="BJ88" s="154">
        <f t="shared" si="418"/>
        <v>0</v>
      </c>
      <c r="BK88" s="10"/>
      <c r="BL88" s="10"/>
      <c r="BM88" s="152">
        <f>SUMIF('Rekapitulasi Maret'!$D$194:$D$375,APS!$B88,'Rekapitulasi Maret'!$E$194:$E$375)+SUMIF('Rekapitulasi Maret'!$D$194:$D$375,APS!$B88,'Rekapitulasi Maret'!$J$194:$J$375)</f>
        <v>0</v>
      </c>
      <c r="BN88" s="152">
        <f>SUMIF('Rekapitulasi Maret'!$D$194:$D$375,APS!$B88,'Rekapitulasi Maret'!$F$194:$F$375)</f>
        <v>0</v>
      </c>
      <c r="BO88" s="152">
        <f>SUMIF('Rekapitulasi Maret'!$D$194:$D$375,APS!$B88,'Rekapitulasi Maret'!$K$194:$K$375)</f>
        <v>0</v>
      </c>
      <c r="BP88" s="154">
        <f t="shared" si="389"/>
        <v>0</v>
      </c>
      <c r="BQ88" s="154">
        <f t="shared" si="390"/>
        <v>0</v>
      </c>
      <c r="BR88" s="10"/>
      <c r="BS88" s="152">
        <f>SUMIF('Rekapitulasi Maret'!$U$194:$U$375,APS!$B88,'Rekapitulasi Maret'!$V$194:$V$375)+SUMIF('Rekapitulasi Maret'!$U$194:$U$375,APS!$B88,'Rekapitulasi Maret'!$AA$194:$AA$375)</f>
        <v>0</v>
      </c>
      <c r="BT88" s="152">
        <f>SUMIF('Rekapitulasi Maret'!$U$194:$U$375,APS!$B88,'Rekapitulasi Maret'!$W$194:$W$375)</f>
        <v>0</v>
      </c>
      <c r="BU88" s="152">
        <f>SUMIF('Rekapitulasi Maret'!$U$194:$U$375,APS!$B88,'Rekapitulasi Maret'!$AB$194:$AB$375)</f>
        <v>0</v>
      </c>
      <c r="BV88" s="154">
        <f t="shared" si="391"/>
        <v>0</v>
      </c>
      <c r="BW88" s="154">
        <f t="shared" si="392"/>
        <v>0</v>
      </c>
      <c r="BX88" s="10"/>
      <c r="BY88" s="152">
        <f>SUMIF('Rekapitulasi Maret'!$AL$194:$AL$375,APS!$B88,'Rekapitulasi Maret'!$AM$194:$AM$375)+SUMIF('Rekapitulasi Maret'!$AL$194:$AL$375,APS!$B88,'Rekapitulasi Maret'!$AP$194:$AP$375)</f>
        <v>0</v>
      </c>
      <c r="BZ88" s="152">
        <f>SUMIF('Rekapitulasi Maret'!$AL$194:$AL$375,APS!$B88,'Rekapitulasi Maret'!$AN$194:$AN$375)</f>
        <v>0</v>
      </c>
      <c r="CA88" s="152">
        <f>SUMIF('Rekapitulasi Maret'!$AL$194:$AL$375,APS!$B88,'Rekapitulasi Maret'!$AQ$194:$AQ$375)</f>
        <v>0</v>
      </c>
      <c r="CB88" s="154">
        <f t="shared" si="408"/>
        <v>0</v>
      </c>
      <c r="CC88" s="154">
        <f t="shared" si="409"/>
        <v>0</v>
      </c>
      <c r="CD88" s="10"/>
      <c r="CE88" s="152">
        <f>SUMIF('Rekapitulasi Maret'!$BA$194:$BA$375,APS!$B88,'Rekapitulasi Maret'!$BB$194:$BB$375)+SUMIF('Rekapitulasi Maret'!$BA$194:$BA$375,APS!$B88,'Rekapitulasi Maret'!$BE$194:$BE$375)</f>
        <v>0</v>
      </c>
      <c r="CF88" s="152">
        <f>SUMIF('Rekapitulasi Maret'!$BA$194:$BA$375,APS!$B88,'Rekapitulasi Maret'!$BC$194:$BC$375)</f>
        <v>0</v>
      </c>
      <c r="CG88" s="10"/>
      <c r="CH88" s="154">
        <f t="shared" si="381"/>
        <v>0</v>
      </c>
      <c r="CI88" s="154">
        <f t="shared" si="382"/>
        <v>0</v>
      </c>
      <c r="CJ88" s="10"/>
      <c r="CK88" s="152">
        <f>SUMIF('Rekapitulasi Maret'!$BP$194:$BP$375,APS!$B88,'Rekapitulasi Maret'!$BQ$194:$BQ$375)+SUMIF('Rekapitulasi Maret'!$BP$194:$BP$375,APS!$B88,'Rekapitulasi Maret'!$BT$194:$BT$375)</f>
        <v>0</v>
      </c>
      <c r="CL88" s="152">
        <f>SUMIF('Rekapitulasi Maret'!$BP$194:$BP$375,APS!$B88,'Rekapitulasi Maret'!$BR$194:$BR$375)</f>
        <v>0</v>
      </c>
      <c r="CM88" s="152">
        <f>SUMIF('Rekapitulasi Maret'!$BP$194:$BP$375,APS!$B88,'Rekapitulasi Maret'!$BU$194:$BU$375)</f>
        <v>0</v>
      </c>
      <c r="CN88" s="154">
        <f t="shared" si="383"/>
        <v>0</v>
      </c>
      <c r="CO88" s="154">
        <f t="shared" si="384"/>
        <v>0</v>
      </c>
      <c r="CP88" s="76">
        <f t="shared" si="419"/>
        <v>0</v>
      </c>
      <c r="CQ88" s="76">
        <f t="shared" si="420"/>
        <v>0</v>
      </c>
      <c r="CR88" s="76">
        <f t="shared" si="421"/>
        <v>0</v>
      </c>
      <c r="CS88" s="76">
        <f t="shared" si="422"/>
        <v>0</v>
      </c>
      <c r="CT88" s="76">
        <f t="shared" si="423"/>
        <v>0</v>
      </c>
      <c r="CU88" s="76">
        <f t="shared" si="424"/>
        <v>0</v>
      </c>
      <c r="CV88" s="154">
        <f t="shared" si="425"/>
        <v>0</v>
      </c>
      <c r="CW88" s="10"/>
      <c r="CX88" s="10"/>
      <c r="CY88" s="152">
        <f>SUMIF('Rekapitulasi Maret'!$D$391:$D$568,APS!$B88,'Rekapitulasi Maret'!$E$391:$E$568)+SUMIF('Rekapitulasi Maret'!$D$391:$D$568,APS!$B88,'Rekapitulasi Maret'!$J$391:$J$568)</f>
        <v>0</v>
      </c>
      <c r="CZ88" s="152">
        <f>SUMIF('Rekapitulasi Maret'!$D$391:$D$568,APS!$B88,'Rekapitulasi Maret'!$F$391:$F$568)</f>
        <v>0</v>
      </c>
      <c r="DA88" s="152">
        <f>SUMIF('Rekapitulasi Maret'!$D$391:$D$568,APS!$B88,'Rekapitulasi Maret'!$K$391:$K$568)</f>
        <v>0</v>
      </c>
      <c r="DB88" s="154">
        <f t="shared" si="385"/>
        <v>0</v>
      </c>
      <c r="DC88" s="154">
        <f t="shared" si="386"/>
        <v>0</v>
      </c>
      <c r="DD88" s="10"/>
      <c r="DE88" s="152">
        <f>SUMIF('Rekapitulasi Maret'!$U$391:$U$568,APS!$B88,'Rekapitulasi Maret'!$V$391:$V$568)+SUMIF('Rekapitulasi Maret'!$U$391:$U$568,APS!$B88,'Rekapitulasi Maret'!$AA$391:$AA$568)</f>
        <v>0</v>
      </c>
      <c r="DF88" s="152">
        <f>SUMIF('Rekapitulasi Maret'!$U$391:$U$568,APS!$B88,'Rekapitulasi Maret'!$W$391:$W$568)</f>
        <v>0</v>
      </c>
      <c r="DG88" s="152">
        <f>SUMIF('Rekapitulasi Maret'!$U$391:$U$568,APS!$B88,'Rekapitulasi Maret'!$AB$391:$AB$568)</f>
        <v>0</v>
      </c>
      <c r="DH88" s="154">
        <f t="shared" si="285"/>
        <v>0</v>
      </c>
      <c r="DI88" s="154">
        <f t="shared" si="286"/>
        <v>0</v>
      </c>
      <c r="DJ88" s="10"/>
      <c r="DK88" s="152">
        <f>SUMIF('Rekapitulasi Maret'!$AL$391:$AL$568,APS!$B88,'Rekapitulasi Maret'!$AM$391:$AM$568)+SUMIF('Rekapitulasi Maret'!$AL$391:$AL$568,APS!$B88,'Rekapitulasi Maret'!$AP$391:$AP$568)</f>
        <v>0</v>
      </c>
      <c r="DL88" s="152">
        <f>SUMIF('Rekapitulasi Maret'!$AL$391:$AL$568,APS!$B88,'Rekapitulasi Maret'!$AN$391:$AN$568)</f>
        <v>0</v>
      </c>
      <c r="DM88" s="152">
        <f>SUMIF('Rekapitulasi Maret'!$AL$391:$AL$568,APS!$B88,'Rekapitulasi Maret'!$AQ$391:$AQ$568)</f>
        <v>0</v>
      </c>
      <c r="DN88" s="154">
        <f t="shared" si="354"/>
        <v>0</v>
      </c>
      <c r="DO88" s="154">
        <f t="shared" si="355"/>
        <v>0</v>
      </c>
      <c r="DP88" s="10"/>
      <c r="DQ88" s="152">
        <f>SUMIF('Rekapitulasi Maret'!$BA$391:$BA$568,APS!$B88,'Rekapitulasi Maret'!$BB$391:$BB$568)+SUMIF('Rekapitulasi Maret'!$BA$391:$BA$568,APS!$B88,'Rekapitulasi Maret'!$BE$391:$BE$568)</f>
        <v>0</v>
      </c>
      <c r="DR88" s="152">
        <f>SUMIF('Rekapitulasi Maret'!$BA$391:$BA$568,APS!$B88,'Rekapitulasi Maret'!$BC$391:$BC$568)</f>
        <v>0</v>
      </c>
      <c r="DS88" s="152">
        <f>SUMIF('Rekapitulasi Maret'!$BA$391:$BA$568,APS!$B88,'Rekapitulasi Maret'!$BF$391:$BF$568)</f>
        <v>0</v>
      </c>
      <c r="DT88" s="154">
        <f t="shared" si="295"/>
        <v>0</v>
      </c>
      <c r="DU88" s="154">
        <f t="shared" si="296"/>
        <v>0</v>
      </c>
      <c r="DV88" s="10"/>
      <c r="DW88" s="152">
        <f>SUMIF('Rekapitulasi Maret'!$BP$391:$BP$568,APS!$B88,'Rekapitulasi Maret'!$BQ$391:$BQ$568)+SUMIF('Rekapitulasi Maret'!$BP$391:$BP$568,APS!$B88,'Rekapitulasi Maret'!$BT$391:$BT$568)</f>
        <v>0</v>
      </c>
      <c r="DX88" s="152">
        <f>SUMIF('Rekapitulasi Maret'!$BP$391:$BP$568,APS!$B88,'Rekapitulasi Maret'!$BR$391:$BR$568)</f>
        <v>0</v>
      </c>
      <c r="DY88" s="152">
        <f>SUMIF('Rekapitulasi Maret'!$BP$391:$BP$568,APS!$B88,'Rekapitulasi Maret'!$BU$391:$BU$568)</f>
        <v>0</v>
      </c>
      <c r="DZ88" s="154">
        <f t="shared" si="326"/>
        <v>0</v>
      </c>
      <c r="EA88" s="154">
        <f t="shared" si="327"/>
        <v>0</v>
      </c>
      <c r="EB88" s="10"/>
      <c r="EC88" s="152">
        <f>SUMIF('Rekapitulasi Maret'!$CE$391:$CE$568,APS!$B88,'Rekapitulasi Maret'!$CF$391:$CF$568)+SUMIF('Rekapitulasi Maret'!$CE$391:$CE$568,APS!$B88,'Rekapitulasi Maret'!$CI$391:$CI$568)</f>
        <v>0</v>
      </c>
      <c r="ED88" s="152">
        <f>SUMIF('Rekapitulasi Maret'!$CE$391:$CE$568,APS!$B88,'Rekapitulasi Maret'!$CG$391:$CG$568)</f>
        <v>0</v>
      </c>
      <c r="EE88" s="152">
        <f>SUMIF('Rekapitulasi Maret'!$CE$391:$CE$568,APS!$B88,'Rekapitulasi Maret'!$CJ$391:$CJ$568)</f>
        <v>0</v>
      </c>
      <c r="EF88" s="154">
        <f t="shared" si="356"/>
        <v>0</v>
      </c>
      <c r="EG88" s="154">
        <f t="shared" si="357"/>
        <v>0</v>
      </c>
      <c r="EH88" s="76">
        <f t="shared" si="287"/>
        <v>0</v>
      </c>
      <c r="EI88" s="76">
        <f t="shared" si="288"/>
        <v>0</v>
      </c>
      <c r="EJ88" s="76">
        <f t="shared" si="289"/>
        <v>0</v>
      </c>
      <c r="EK88" s="76">
        <f t="shared" si="290"/>
        <v>0</v>
      </c>
      <c r="EL88" s="76">
        <f t="shared" si="291"/>
        <v>0</v>
      </c>
      <c r="EM88" s="76">
        <f t="shared" si="292"/>
        <v>0</v>
      </c>
      <c r="EN88" s="154">
        <f t="shared" si="293"/>
        <v>0</v>
      </c>
      <c r="EO88" s="10"/>
      <c r="EP88" s="10"/>
      <c r="EQ88" s="152">
        <f>SUMIF('Rekapitulasi Maret'!$D$587:$D$768,APS!$B88,'Rekapitulasi Maret'!$E$587:$E$768)+SUMIF('Rekapitulasi Maret'!$D$587:$D$768,APS!$B88,'Rekapitulasi Maret'!$G$587:$G$768)</f>
        <v>0</v>
      </c>
      <c r="ER88" s="152">
        <f>SUMIF('Rekapitulasi Maret'!$D$587:$D$768,APS!$B88,'Rekapitulasi Maret'!$F$587:$F$768)+SUMIF('Rekapitulasi Maret'!$D$587:$D$768,APS!$B88,'Rekapitulasi Maret'!$H$587:$H$768)</f>
        <v>0</v>
      </c>
      <c r="ES88" s="10"/>
      <c r="ET88" s="154">
        <f t="shared" si="358"/>
        <v>0</v>
      </c>
      <c r="EU88" s="154">
        <f t="shared" si="359"/>
        <v>0</v>
      </c>
      <c r="EV88" s="10"/>
      <c r="EW88" s="152">
        <f>SUMIF('Rekapitulasi Maret'!$U$587:$U$768,APS!$B88,'Rekapitulasi Maret'!$V$587:$V$768)+SUMIF('Rekapitulasi Maret'!$U$587:$U$768,APS!$B88,'Rekapitulasi Maret'!$X$587:$X$768)</f>
        <v>0</v>
      </c>
      <c r="EX88" s="152">
        <f>SUMIF('Rekapitulasi Maret'!$U$587:$U$768,APS!$B88,'Rekapitulasi Maret'!$W$587:$W$768)+SUMIF('Rekapitulasi Maret'!$U$587:$U$768,APS!$B88,'Rekapitulasi Maret'!$Y$587:$Y$768)</f>
        <v>0</v>
      </c>
      <c r="EY88" s="10"/>
      <c r="EZ88" s="154">
        <f t="shared" si="360"/>
        <v>0</v>
      </c>
      <c r="FA88" s="154">
        <f t="shared" si="361"/>
        <v>0</v>
      </c>
      <c r="FB88" s="10"/>
      <c r="FC88" s="152">
        <f>SUMIF('Rekapitulasi Maret'!$AL$587:$AL$768,APS!$B88,'Rekapitulasi Maret'!$AM$587:$AM$768)+SUMIF('Rekapitulasi Maret'!$AL$587:$AL$768,APS!$B88,'Rekapitulasi Maret'!$AP$587:$AP$768)</f>
        <v>0</v>
      </c>
      <c r="FD88" s="152">
        <f>SUMIF('Rekapitulasi Maret'!$AL$587:$AL$768,APS!$B88,'Rekapitulasi Maret'!$AN$587:$AN$768)</f>
        <v>0</v>
      </c>
      <c r="FE88" s="10"/>
      <c r="FF88" s="154">
        <f t="shared" si="362"/>
        <v>0</v>
      </c>
      <c r="FG88" s="154">
        <f t="shared" si="363"/>
        <v>0</v>
      </c>
      <c r="FH88" s="10"/>
      <c r="FI88" s="152">
        <f>SUMIF('Rekapitulasi Maret'!$BA$587:$BA$768,APS!$B88,'Rekapitulasi Maret'!$BB$587:$BB$768)+SUMIF('Rekapitulasi Maret'!$BA$587:$BA$768,APS!$B88,'Rekapitulasi Maret'!$BE$587:$BE$768)</f>
        <v>0</v>
      </c>
      <c r="FJ88" s="152">
        <f>SUMIF('Rekapitulasi Maret'!$BA$587:$BA$768,APS!$B88,'Rekapitulasi Maret'!$BC$587:$BC$768)+SUMIF('Rekapitulasi Maret'!$BA$587:$BA$768,APS!$B88,'Rekapitulasi Maret'!$BF$587:$BF$768)</f>
        <v>0</v>
      </c>
      <c r="FK88" s="10"/>
      <c r="FL88" s="154">
        <f t="shared" si="364"/>
        <v>0</v>
      </c>
      <c r="FM88" s="154">
        <f t="shared" si="365"/>
        <v>0</v>
      </c>
      <c r="FN88" s="10"/>
      <c r="FO88" s="152">
        <f>SUMIF('Rekapitulasi Maret'!$BP$587:$BP$768,APS!$B88,'Rekapitulasi Maret'!$BQ$587:$BQ$768)+SUMIF('Rekapitulasi Maret'!$BP$587:$BP$768,APS!$B88,'Rekapitulasi Maret'!$BT$587:$BT$768)</f>
        <v>0</v>
      </c>
      <c r="FP88" s="152">
        <f>SUMIF('Rekapitulasi Maret'!$BP$587:$BP$768,APS!$B88,'Rekapitulasi Maret'!$BR$587:$BR$768)</f>
        <v>0</v>
      </c>
      <c r="FQ88" s="10"/>
      <c r="FR88" s="154">
        <f t="shared" si="366"/>
        <v>0</v>
      </c>
      <c r="FS88" s="154">
        <f t="shared" si="367"/>
        <v>0</v>
      </c>
      <c r="FT88" s="10"/>
      <c r="FU88" s="152">
        <f>SUMIF('Rekapitulasi Maret'!$CE$587:$CE$768,APS!$B88,'Rekapitulasi Maret'!$CI$587:$CI$768)</f>
        <v>0</v>
      </c>
      <c r="FV88" s="10"/>
      <c r="FW88" s="152">
        <f>SUMIF('Rekapitulasi Maret'!$CE$587:$CE$768,APS!$B88,'Rekapitulasi Maret'!$CJ$587:$CJ$768)</f>
        <v>0</v>
      </c>
      <c r="FX88" s="154">
        <f t="shared" si="387"/>
        <v>0</v>
      </c>
      <c r="FY88" s="154">
        <f t="shared" si="388"/>
        <v>0</v>
      </c>
      <c r="FZ88" s="10"/>
      <c r="GA88" s="152">
        <f>SUMIF('Rekapitulasi Maret'!$D$785:$D$963,APS!$B88,'Rekapitulasi Maret'!$E$785:$E$963)+SUMIF('Rekapitulasi Maret'!$D$785:$D$963,APS!$B88,'Rekapitulasi Maret'!$J$785:$J$963)</f>
        <v>0</v>
      </c>
      <c r="GB88" s="152">
        <f>SUMIF('Rekapitulasi Maret'!$D$785:$D$963,APS!$B88,'Rekapitulasi Maret'!$F$785:$F$963)</f>
        <v>0</v>
      </c>
      <c r="GC88" s="152">
        <f>SUMIF('Rekapitulasi Maret'!$D$785:$D$963,APS!$B88,'Rekapitulasi Maret'!$K$785:$K$963)</f>
        <v>0</v>
      </c>
      <c r="GD88" s="154">
        <f t="shared" si="368"/>
        <v>0</v>
      </c>
      <c r="GE88" s="154">
        <f t="shared" si="369"/>
        <v>0</v>
      </c>
      <c r="GF88" s="10"/>
      <c r="GG88" s="152">
        <f>SUMIF('Rekapitulasi Maret'!$U$785:$U$963,APS!$B88,'Rekapitulasi Maret'!$V$785:$V$963)+SUMIF('Rekapitulasi Maret'!$U$785:$U$963,APS!$B88,'Rekapitulasi Maret'!$AA$785:$AA$963)</f>
        <v>0</v>
      </c>
      <c r="GH88" s="152">
        <f>SUMIF('Rekapitulasi Maret'!$U$785:$U$963,APS!$B88,'Rekapitulasi Maret'!$W$785:$W$963)</f>
        <v>0</v>
      </c>
      <c r="GI88" s="152">
        <f>SUMIF('Rekapitulasi Maret'!$U$785:$U$963,APS!$B88,'Rekapitulasi Maret'!$AB$785:$AB$963)</f>
        <v>0</v>
      </c>
      <c r="GJ88" s="154">
        <f t="shared" si="370"/>
        <v>0</v>
      </c>
      <c r="GK88" s="154">
        <f t="shared" si="371"/>
        <v>0</v>
      </c>
      <c r="GL88" s="10"/>
      <c r="GM88" s="152">
        <f>SUMIF('Rekapitulasi Maret'!$AL$785:$AL$963,APS!$B88,'Rekapitulasi Maret'!$AM$785:$AM$963)+SUMIF('Rekapitulasi Maret'!$AL$785:$AL$963,APS!$B88,'Rekapitulasi Maret'!$AP$785:$AP$963)</f>
        <v>0</v>
      </c>
      <c r="GN88" s="152">
        <f>SUMIF('Rekapitulasi Maret'!$AL$785:$AL$963,APS!$B88,'Rekapitulasi Maret'!$AN$785:$AN$963)</f>
        <v>0</v>
      </c>
      <c r="GO88" s="152">
        <f>SUMIF('Rekapitulasi Maret'!$AL$785:$AL$963,APS!$B88,'Rekapitulasi Maret'!$AQ$785:$AQ$963)</f>
        <v>0</v>
      </c>
      <c r="GP88" s="154">
        <f t="shared" si="372"/>
        <v>0</v>
      </c>
      <c r="GQ88" s="154">
        <f t="shared" si="373"/>
        <v>0</v>
      </c>
      <c r="GR88" s="76">
        <f t="shared" si="374"/>
        <v>0</v>
      </c>
      <c r="GS88" s="76">
        <f t="shared" si="375"/>
        <v>0</v>
      </c>
      <c r="GT88" s="76">
        <f t="shared" si="376"/>
        <v>0</v>
      </c>
      <c r="GU88" s="76">
        <f t="shared" si="377"/>
        <v>0</v>
      </c>
      <c r="GV88" s="157">
        <f t="shared" si="378"/>
        <v>0</v>
      </c>
      <c r="GW88" s="157">
        <f t="shared" si="379"/>
        <v>0</v>
      </c>
      <c r="GX88" s="158">
        <f t="shared" si="380"/>
        <v>0</v>
      </c>
      <c r="GY88" s="157">
        <f t="shared" si="397"/>
        <v>0</v>
      </c>
      <c r="GZ88" s="157">
        <f t="shared" si="398"/>
        <v>0</v>
      </c>
      <c r="HA88" s="157">
        <f t="shared" si="399"/>
        <v>0</v>
      </c>
      <c r="HB88" s="157">
        <f t="shared" si="400"/>
        <v>0</v>
      </c>
      <c r="HC88" s="157">
        <f t="shared" si="401"/>
        <v>0</v>
      </c>
      <c r="HD88" s="157">
        <f t="shared" si="402"/>
        <v>0</v>
      </c>
      <c r="HE88" s="158">
        <f t="shared" si="406"/>
        <v>0</v>
      </c>
      <c r="HF88" s="2"/>
      <c r="HG88" s="34" t="s">
        <v>987</v>
      </c>
      <c r="HH88" s="88"/>
    </row>
    <row r="89" spans="1:216" ht="15.75">
      <c r="A89" s="38" t="s">
        <v>536</v>
      </c>
      <c r="B89" s="38" t="s">
        <v>426</v>
      </c>
      <c r="C89" s="16" t="s">
        <v>69</v>
      </c>
      <c r="D89" s="16" t="s">
        <v>599</v>
      </c>
      <c r="E89" s="16" t="s">
        <v>606</v>
      </c>
      <c r="F89" s="38">
        <v>40</v>
      </c>
      <c r="G89" s="38"/>
      <c r="H89" s="38"/>
      <c r="I89" s="18">
        <v>0</v>
      </c>
      <c r="J89" s="38">
        <v>0</v>
      </c>
      <c r="K89" s="19">
        <f>(H89+F89+G89)-(I89+J89)</f>
        <v>40</v>
      </c>
      <c r="L89" s="19">
        <f>IF(K89&gt;0,K89,0)</f>
        <v>40</v>
      </c>
      <c r="M89" s="40">
        <v>40</v>
      </c>
      <c r="N89" s="20">
        <f t="shared" si="353"/>
        <v>40</v>
      </c>
      <c r="O89" s="20"/>
      <c r="P89" s="75">
        <f t="shared" si="407"/>
        <v>0</v>
      </c>
      <c r="Q89" s="74">
        <f t="shared" si="403"/>
        <v>40</v>
      </c>
      <c r="R89" s="22">
        <f t="shared" si="323"/>
        <v>40</v>
      </c>
      <c r="S89" s="40"/>
      <c r="T89" s="40"/>
      <c r="U89" s="152">
        <f>SUMIF('Rekapitulasi Maret'!$D$9:$D$173,APS!$B89,'Rekapitulasi Maret'!$E$9:$E$173)</f>
        <v>0</v>
      </c>
      <c r="V89" s="152">
        <f>SUMIF('Rekapitulasi Maret'!$D$9:$D$173,APS!$B89,'Rekapitulasi Maret'!$F$9:$F$173)</f>
        <v>0</v>
      </c>
      <c r="W89" s="40"/>
      <c r="X89" s="154">
        <f t="shared" ref="X89:X160" si="428">IF(T89=0,0,((V89+W89)/T89)*100)</f>
        <v>0</v>
      </c>
      <c r="Y89" s="154">
        <f t="shared" ref="Y89:Y160" si="429">IF(U89=0,0,((V89+W89)/U89)*100)</f>
        <v>0</v>
      </c>
      <c r="Z89" s="40"/>
      <c r="AA89" s="152">
        <f>SUMIF('Rekapitulasi Maret'!$U$9:$U$173,APS!$B89,'Rekapitulasi Maret'!$V$9:$V$173)</f>
        <v>0</v>
      </c>
      <c r="AB89" s="152">
        <f>SUMIF('Rekapitulasi Maret'!$U$9:$U$173,APS!$B89,'Rekapitulasi Maret'!$W$9:$W$173)</f>
        <v>0</v>
      </c>
      <c r="AC89" s="152"/>
      <c r="AD89" s="154">
        <f t="shared" si="404"/>
        <v>0</v>
      </c>
      <c r="AE89" s="154">
        <f t="shared" si="405"/>
        <v>0</v>
      </c>
      <c r="AF89" s="40"/>
      <c r="AG89" s="152">
        <f>SUMIF('Rekapitulasi Maret'!$AL$9:$AL$173,APS!$B89,'Rekapitulasi Maret'!$AM$9:$AM$173)</f>
        <v>0</v>
      </c>
      <c r="AH89" s="152">
        <f>SUMIF('Rekapitulasi Maret'!$AL$9:$AL$173,APS!$B89,'Rekapitulasi Maret'!$AN$9:$AN$173)</f>
        <v>0</v>
      </c>
      <c r="AI89" s="152">
        <f>SUMIF('Rekapitulasi Maret'!$AL$9:$AL$173,APS!$B89,'Rekapitulasi Maret'!$AQ$9:$AQ$173)</f>
        <v>0</v>
      </c>
      <c r="AJ89" s="154">
        <f t="shared" si="426"/>
        <v>0</v>
      </c>
      <c r="AK89" s="154">
        <f t="shared" si="427"/>
        <v>0</v>
      </c>
      <c r="AL89" s="40"/>
      <c r="AM89" s="152">
        <f>SUMIF('Rekapitulasi Maret'!$BA$9:$BA$173,APS!$B89,'Rekapitulasi Maret'!$BB$9:$BB$173)</f>
        <v>0</v>
      </c>
      <c r="AN89" s="152">
        <f>SUMIF('Rekapitulasi Maret'!$BA$9:$BA$173,APS!$B89,'Rekapitulasi Maret'!$BC$9:$BC$173)</f>
        <v>0</v>
      </c>
      <c r="AO89" s="10"/>
      <c r="AP89" s="154">
        <f t="shared" si="410"/>
        <v>0</v>
      </c>
      <c r="AQ89" s="154">
        <f t="shared" si="411"/>
        <v>0</v>
      </c>
      <c r="AR89" s="40"/>
      <c r="AS89" s="152">
        <f>SUMIF('Rekapitulasi Maret'!$BP$9:$BP$173,APS!$B89,'Rekapitulasi Maret'!$BQ$9:$BQ$173)</f>
        <v>0</v>
      </c>
      <c r="AT89" s="152">
        <f>SUMIF('Rekapitulasi Maret'!$BP$9:$BP$173,APS!$B89,'Rekapitulasi Maret'!$BR$9:$BR$173)</f>
        <v>0</v>
      </c>
      <c r="AU89" s="40"/>
      <c r="AV89" s="154">
        <f t="shared" si="393"/>
        <v>0</v>
      </c>
      <c r="AW89" s="154">
        <f t="shared" si="394"/>
        <v>0</v>
      </c>
      <c r="AX89" s="40"/>
      <c r="AY89" s="152">
        <f>SUMIF('Rekapitulasi Maret'!$CE$9:$CE$173,APS!$B89,'Rekapitulasi Maret'!$CI$9:$CI$173)</f>
        <v>0</v>
      </c>
      <c r="AZ89" s="10"/>
      <c r="BA89" s="152">
        <f>SUMIF('Rekapitulasi Maret'!$CE$9:$CE$173,APS!$B89,'Rekapitulasi Maret'!$CJ$9:$CJ$173)</f>
        <v>0</v>
      </c>
      <c r="BB89" s="154">
        <f t="shared" si="395"/>
        <v>0</v>
      </c>
      <c r="BC89" s="154">
        <f t="shared" si="396"/>
        <v>0</v>
      </c>
      <c r="BD89" s="76">
        <f t="shared" si="412"/>
        <v>0</v>
      </c>
      <c r="BE89" s="76">
        <f t="shared" si="413"/>
        <v>0</v>
      </c>
      <c r="BF89" s="76">
        <f t="shared" si="414"/>
        <v>0</v>
      </c>
      <c r="BG89" s="76">
        <f t="shared" si="415"/>
        <v>0</v>
      </c>
      <c r="BH89" s="76">
        <f t="shared" si="416"/>
        <v>0</v>
      </c>
      <c r="BI89" s="76">
        <f t="shared" si="417"/>
        <v>0</v>
      </c>
      <c r="BJ89" s="154">
        <f t="shared" si="418"/>
        <v>0</v>
      </c>
      <c r="BK89" s="40">
        <v>40</v>
      </c>
      <c r="BL89" s="40"/>
      <c r="BM89" s="152">
        <f>SUMIF('Rekapitulasi Maret'!$D$194:$D$375,APS!$B89,'Rekapitulasi Maret'!$E$194:$E$375)+SUMIF('Rekapitulasi Maret'!$D$194:$D$375,APS!$B89,'Rekapitulasi Maret'!$J$194:$J$375)</f>
        <v>0</v>
      </c>
      <c r="BN89" s="152">
        <f>SUMIF('Rekapitulasi Maret'!$D$194:$D$375,APS!$B89,'Rekapitulasi Maret'!$F$194:$F$375)</f>
        <v>0</v>
      </c>
      <c r="BO89" s="152">
        <f>SUMIF('Rekapitulasi Maret'!$D$194:$D$375,APS!$B89,'Rekapitulasi Maret'!$K$194:$K$375)</f>
        <v>0</v>
      </c>
      <c r="BP89" s="154">
        <f t="shared" si="389"/>
        <v>0</v>
      </c>
      <c r="BQ89" s="154">
        <f t="shared" si="390"/>
        <v>0</v>
      </c>
      <c r="BR89" s="40"/>
      <c r="BS89" s="152">
        <f>SUMIF('Rekapitulasi Maret'!$U$194:$U$375,APS!$B89,'Rekapitulasi Maret'!$V$194:$V$375)+SUMIF('Rekapitulasi Maret'!$U$194:$U$375,APS!$B89,'Rekapitulasi Maret'!$AA$194:$AA$375)</f>
        <v>0</v>
      </c>
      <c r="BT89" s="152">
        <f>SUMIF('Rekapitulasi Maret'!$U$194:$U$375,APS!$B89,'Rekapitulasi Maret'!$W$194:$W$375)</f>
        <v>0</v>
      </c>
      <c r="BU89" s="152">
        <f>SUMIF('Rekapitulasi Maret'!$U$194:$U$375,APS!$B89,'Rekapitulasi Maret'!$AB$194:$AB$375)</f>
        <v>0</v>
      </c>
      <c r="BV89" s="154">
        <f t="shared" si="391"/>
        <v>0</v>
      </c>
      <c r="BW89" s="154">
        <f t="shared" si="392"/>
        <v>0</v>
      </c>
      <c r="BX89" s="40">
        <v>40</v>
      </c>
      <c r="BY89" s="152">
        <f>SUMIF('Rekapitulasi Maret'!$AL$194:$AL$375,APS!$B89,'Rekapitulasi Maret'!$AM$194:$AM$375)+SUMIF('Rekapitulasi Maret'!$AL$194:$AL$375,APS!$B89,'Rekapitulasi Maret'!$AP$194:$AP$375)</f>
        <v>0</v>
      </c>
      <c r="BZ89" s="152">
        <f>SUMIF('Rekapitulasi Maret'!$AL$194:$AL$375,APS!$B89,'Rekapitulasi Maret'!$AN$194:$AN$375)</f>
        <v>0</v>
      </c>
      <c r="CA89" s="152">
        <f>SUMIF('Rekapitulasi Maret'!$AL$194:$AL$375,APS!$B89,'Rekapitulasi Maret'!$AQ$194:$AQ$375)</f>
        <v>0</v>
      </c>
      <c r="CB89" s="154">
        <f t="shared" si="408"/>
        <v>0</v>
      </c>
      <c r="CC89" s="154">
        <f t="shared" si="409"/>
        <v>0</v>
      </c>
      <c r="CD89" s="40"/>
      <c r="CE89" s="152">
        <f>SUMIF('Rekapitulasi Maret'!$BA$194:$BA$375,APS!$B89,'Rekapitulasi Maret'!$BB$194:$BB$375)+SUMIF('Rekapitulasi Maret'!$BA$194:$BA$375,APS!$B89,'Rekapitulasi Maret'!$BE$194:$BE$375)</f>
        <v>20</v>
      </c>
      <c r="CF89" s="152">
        <f>SUMIF('Rekapitulasi Maret'!$BA$194:$BA$375,APS!$B89,'Rekapitulasi Maret'!$BC$194:$BC$375)</f>
        <v>20</v>
      </c>
      <c r="CG89" s="40"/>
      <c r="CH89" s="154">
        <f t="shared" si="381"/>
        <v>0</v>
      </c>
      <c r="CI89" s="154">
        <f t="shared" si="382"/>
        <v>100</v>
      </c>
      <c r="CJ89" s="40"/>
      <c r="CK89" s="152">
        <f>SUMIF('Rekapitulasi Maret'!$BP$194:$BP$375,APS!$B89,'Rekapitulasi Maret'!$BQ$194:$BQ$375)+SUMIF('Rekapitulasi Maret'!$BP$194:$BP$375,APS!$B89,'Rekapitulasi Maret'!$BT$194:$BT$375)</f>
        <v>0</v>
      </c>
      <c r="CL89" s="152">
        <f>SUMIF('Rekapitulasi Maret'!$BP$194:$BP$375,APS!$B89,'Rekapitulasi Maret'!$BR$194:$BR$375)</f>
        <v>0</v>
      </c>
      <c r="CM89" s="152">
        <f>SUMIF('Rekapitulasi Maret'!$BP$194:$BP$375,APS!$B89,'Rekapitulasi Maret'!$BU$194:$BU$375)</f>
        <v>0</v>
      </c>
      <c r="CN89" s="154">
        <f t="shared" si="383"/>
        <v>0</v>
      </c>
      <c r="CO89" s="154">
        <f t="shared" si="384"/>
        <v>0</v>
      </c>
      <c r="CP89" s="76">
        <f t="shared" si="419"/>
        <v>40</v>
      </c>
      <c r="CQ89" s="76">
        <f t="shared" si="420"/>
        <v>20</v>
      </c>
      <c r="CR89" s="76">
        <f t="shared" si="421"/>
        <v>20</v>
      </c>
      <c r="CS89" s="76">
        <f t="shared" si="422"/>
        <v>0</v>
      </c>
      <c r="CT89" s="76">
        <f t="shared" si="423"/>
        <v>20</v>
      </c>
      <c r="CU89" s="76">
        <f t="shared" si="424"/>
        <v>-20</v>
      </c>
      <c r="CV89" s="154">
        <f t="shared" si="425"/>
        <v>50</v>
      </c>
      <c r="CW89" s="40"/>
      <c r="CX89" s="40"/>
      <c r="CY89" s="152">
        <f>SUMIF('Rekapitulasi Maret'!$D$391:$D$568,APS!$B89,'Rekapitulasi Maret'!$E$391:$E$568)+SUMIF('Rekapitulasi Maret'!$D$391:$D$568,APS!$B89,'Rekapitulasi Maret'!$J$391:$J$568)</f>
        <v>0</v>
      </c>
      <c r="CZ89" s="152">
        <f>SUMIF('Rekapitulasi Maret'!$D$391:$D$568,APS!$B89,'Rekapitulasi Maret'!$F$391:$F$568)</f>
        <v>0</v>
      </c>
      <c r="DA89" s="152">
        <f>SUMIF('Rekapitulasi Maret'!$D$391:$D$568,APS!$B89,'Rekapitulasi Maret'!$K$391:$K$568)</f>
        <v>0</v>
      </c>
      <c r="DB89" s="154">
        <f t="shared" si="385"/>
        <v>0</v>
      </c>
      <c r="DC89" s="154">
        <f t="shared" si="386"/>
        <v>0</v>
      </c>
      <c r="DD89" s="40"/>
      <c r="DE89" s="152">
        <f>SUMIF('Rekapitulasi Maret'!$U$391:$U$568,APS!$B89,'Rekapitulasi Maret'!$V$391:$V$568)+SUMIF('Rekapitulasi Maret'!$U$391:$U$568,APS!$B89,'Rekapitulasi Maret'!$AA$391:$AA$568)</f>
        <v>0</v>
      </c>
      <c r="DF89" s="152">
        <f>SUMIF('Rekapitulasi Maret'!$U$391:$U$568,APS!$B89,'Rekapitulasi Maret'!$W$391:$W$568)</f>
        <v>0</v>
      </c>
      <c r="DG89" s="152">
        <f>SUMIF('Rekapitulasi Maret'!$U$391:$U$568,APS!$B89,'Rekapitulasi Maret'!$AB$391:$AB$568)</f>
        <v>0</v>
      </c>
      <c r="DH89" s="154">
        <f t="shared" ref="DH89:DH152" si="430">IF(DD89=0,0,((DF89+DG89)/DD89)*100)</f>
        <v>0</v>
      </c>
      <c r="DI89" s="154">
        <f t="shared" ref="DI89:DI152" si="431">IF(DE89=0,0,((DF89+DG89)/DE89)*100)</f>
        <v>0</v>
      </c>
      <c r="DJ89" s="40"/>
      <c r="DK89" s="152">
        <f>SUMIF('Rekapitulasi Maret'!$AL$391:$AL$568,APS!$B89,'Rekapitulasi Maret'!$AM$391:$AM$568)+SUMIF('Rekapitulasi Maret'!$AL$391:$AL$568,APS!$B89,'Rekapitulasi Maret'!$AP$391:$AP$568)</f>
        <v>0</v>
      </c>
      <c r="DL89" s="152">
        <f>SUMIF('Rekapitulasi Maret'!$AL$391:$AL$568,APS!$B89,'Rekapitulasi Maret'!$AN$391:$AN$568)</f>
        <v>0</v>
      </c>
      <c r="DM89" s="152">
        <f>SUMIF('Rekapitulasi Maret'!$AL$391:$AL$568,APS!$B89,'Rekapitulasi Maret'!$AQ$391:$AQ$568)</f>
        <v>0</v>
      </c>
      <c r="DN89" s="154">
        <f t="shared" si="354"/>
        <v>0</v>
      </c>
      <c r="DO89" s="154">
        <f t="shared" si="355"/>
        <v>0</v>
      </c>
      <c r="DP89" s="40"/>
      <c r="DQ89" s="152">
        <f>SUMIF('Rekapitulasi Maret'!$BA$391:$BA$568,APS!$B89,'Rekapitulasi Maret'!$BB$391:$BB$568)+SUMIF('Rekapitulasi Maret'!$BA$391:$BA$568,APS!$B89,'Rekapitulasi Maret'!$BE$391:$BE$568)</f>
        <v>0</v>
      </c>
      <c r="DR89" s="152">
        <f>SUMIF('Rekapitulasi Maret'!$BA$391:$BA$568,APS!$B89,'Rekapitulasi Maret'!$BC$391:$BC$568)</f>
        <v>0</v>
      </c>
      <c r="DS89" s="152">
        <f>SUMIF('Rekapitulasi Maret'!$BA$391:$BA$568,APS!$B89,'Rekapitulasi Maret'!$BF$391:$BF$568)</f>
        <v>0</v>
      </c>
      <c r="DT89" s="154">
        <f t="shared" ref="DT89:DT152" si="432">IF(DP89=0,0,((DR89+DS89)/DP89)*100)</f>
        <v>0</v>
      </c>
      <c r="DU89" s="154">
        <f t="shared" ref="DU89:DU152" si="433">IF(DQ89=0,0,((DR89+DS89)/DQ89)*100)</f>
        <v>0</v>
      </c>
      <c r="DV89" s="40"/>
      <c r="DW89" s="152">
        <f>SUMIF('Rekapitulasi Maret'!$BP$391:$BP$568,APS!$B89,'Rekapitulasi Maret'!$BQ$391:$BQ$568)+SUMIF('Rekapitulasi Maret'!$BP$391:$BP$568,APS!$B89,'Rekapitulasi Maret'!$BT$391:$BT$568)</f>
        <v>0</v>
      </c>
      <c r="DX89" s="152">
        <f>SUMIF('Rekapitulasi Maret'!$BP$391:$BP$568,APS!$B89,'Rekapitulasi Maret'!$BR$391:$BR$568)</f>
        <v>0</v>
      </c>
      <c r="DY89" s="152">
        <f>SUMIF('Rekapitulasi Maret'!$BP$391:$BP$568,APS!$B89,'Rekapitulasi Maret'!$BU$391:$BU$568)</f>
        <v>0</v>
      </c>
      <c r="DZ89" s="154">
        <f t="shared" si="326"/>
        <v>0</v>
      </c>
      <c r="EA89" s="154">
        <f t="shared" si="327"/>
        <v>0</v>
      </c>
      <c r="EB89" s="40"/>
      <c r="EC89" s="152">
        <f>SUMIF('Rekapitulasi Maret'!$CE$391:$CE$568,APS!$B89,'Rekapitulasi Maret'!$CF$391:$CF$568)+SUMIF('Rekapitulasi Maret'!$CE$391:$CE$568,APS!$B89,'Rekapitulasi Maret'!$CI$391:$CI$568)</f>
        <v>0</v>
      </c>
      <c r="ED89" s="152">
        <f>SUMIF('Rekapitulasi Maret'!$CE$391:$CE$568,APS!$B89,'Rekapitulasi Maret'!$CG$391:$CG$568)</f>
        <v>0</v>
      </c>
      <c r="EE89" s="152">
        <f>SUMIF('Rekapitulasi Maret'!$CE$391:$CE$568,APS!$B89,'Rekapitulasi Maret'!$CJ$391:$CJ$568)</f>
        <v>0</v>
      </c>
      <c r="EF89" s="154">
        <f t="shared" si="356"/>
        <v>0</v>
      </c>
      <c r="EG89" s="154">
        <f t="shared" si="357"/>
        <v>0</v>
      </c>
      <c r="EH89" s="76">
        <f t="shared" ref="EH89:EH152" si="434">CX89+DD89+DJ89+DP89+DV89+EB89</f>
        <v>0</v>
      </c>
      <c r="EI89" s="76">
        <f t="shared" ref="EI89:EI152" si="435">CY89+DE89+DK89+DQ89+DW89+EC89</f>
        <v>0</v>
      </c>
      <c r="EJ89" s="76">
        <f t="shared" ref="EJ89:EJ152" si="436">CZ89+DF89+DL89+DR89+DX89+ED89</f>
        <v>0</v>
      </c>
      <c r="EK89" s="76">
        <f t="shared" ref="EK89:EK152" si="437">DA89+DG89+DM89+DS89+DY89+EE89</f>
        <v>0</v>
      </c>
      <c r="EL89" s="76">
        <f t="shared" ref="EL89:EL152" si="438">EJ89+EK89</f>
        <v>0</v>
      </c>
      <c r="EM89" s="76">
        <f t="shared" ref="EM89:EM152" si="439">EL89-EH89</f>
        <v>0</v>
      </c>
      <c r="EN89" s="154">
        <f t="shared" ref="EN89:EN152" si="440">IF(EH89=0,0,((EL89)/EH89)*100)</f>
        <v>0</v>
      </c>
      <c r="EO89" s="40"/>
      <c r="EP89" s="40"/>
      <c r="EQ89" s="152">
        <f>SUMIF('Rekapitulasi Maret'!$D$587:$D$768,APS!$B89,'Rekapitulasi Maret'!$E$587:$E$768)+SUMIF('Rekapitulasi Maret'!$D$587:$D$768,APS!$B89,'Rekapitulasi Maret'!$G$587:$G$768)</f>
        <v>0</v>
      </c>
      <c r="ER89" s="152">
        <f>SUMIF('Rekapitulasi Maret'!$D$587:$D$768,APS!$B89,'Rekapitulasi Maret'!$F$587:$F$768)+SUMIF('Rekapitulasi Maret'!$D$587:$D$768,APS!$B89,'Rekapitulasi Maret'!$H$587:$H$768)</f>
        <v>0</v>
      </c>
      <c r="ES89" s="40"/>
      <c r="ET89" s="154">
        <f t="shared" si="358"/>
        <v>0</v>
      </c>
      <c r="EU89" s="154">
        <f t="shared" si="359"/>
        <v>0</v>
      </c>
      <c r="EV89" s="40"/>
      <c r="EW89" s="152">
        <f>SUMIF('Rekapitulasi Maret'!$U$587:$U$768,APS!$B89,'Rekapitulasi Maret'!$V$587:$V$768)+SUMIF('Rekapitulasi Maret'!$U$587:$U$768,APS!$B89,'Rekapitulasi Maret'!$X$587:$X$768)</f>
        <v>0</v>
      </c>
      <c r="EX89" s="152">
        <f>SUMIF('Rekapitulasi Maret'!$U$587:$U$768,APS!$B89,'Rekapitulasi Maret'!$W$587:$W$768)+SUMIF('Rekapitulasi Maret'!$U$587:$U$768,APS!$B89,'Rekapitulasi Maret'!$Y$587:$Y$768)</f>
        <v>0</v>
      </c>
      <c r="EY89" s="10"/>
      <c r="EZ89" s="154">
        <f t="shared" si="360"/>
        <v>0</v>
      </c>
      <c r="FA89" s="154">
        <f t="shared" si="361"/>
        <v>0</v>
      </c>
      <c r="FB89" s="40"/>
      <c r="FC89" s="152">
        <f>SUMIF('Rekapitulasi Maret'!$AL$587:$AL$768,APS!$B89,'Rekapitulasi Maret'!$AM$587:$AM$768)+SUMIF('Rekapitulasi Maret'!$AL$587:$AL$768,APS!$B89,'Rekapitulasi Maret'!$AP$587:$AP$768)</f>
        <v>0</v>
      </c>
      <c r="FD89" s="152">
        <f>SUMIF('Rekapitulasi Maret'!$AL$587:$AL$768,APS!$B89,'Rekapitulasi Maret'!$AN$587:$AN$768)</f>
        <v>0</v>
      </c>
      <c r="FE89" s="40"/>
      <c r="FF89" s="154">
        <f t="shared" si="362"/>
        <v>0</v>
      </c>
      <c r="FG89" s="154">
        <f t="shared" si="363"/>
        <v>0</v>
      </c>
      <c r="FH89" s="40"/>
      <c r="FI89" s="152">
        <f>SUMIF('Rekapitulasi Maret'!$BA$587:$BA$768,APS!$B89,'Rekapitulasi Maret'!$BB$587:$BB$768)+SUMIF('Rekapitulasi Maret'!$BA$587:$BA$768,APS!$B89,'Rekapitulasi Maret'!$BE$587:$BE$768)</f>
        <v>0</v>
      </c>
      <c r="FJ89" s="152">
        <f>SUMIF('Rekapitulasi Maret'!$BA$587:$BA$768,APS!$B89,'Rekapitulasi Maret'!$BC$587:$BC$768)+SUMIF('Rekapitulasi Maret'!$BA$587:$BA$768,APS!$B89,'Rekapitulasi Maret'!$BF$587:$BF$768)</f>
        <v>0</v>
      </c>
      <c r="FK89" s="10"/>
      <c r="FL89" s="154">
        <f t="shared" si="364"/>
        <v>0</v>
      </c>
      <c r="FM89" s="154">
        <f t="shared" si="365"/>
        <v>0</v>
      </c>
      <c r="FN89" s="40"/>
      <c r="FO89" s="152">
        <f>SUMIF('Rekapitulasi Maret'!$BP$587:$BP$768,APS!$B89,'Rekapitulasi Maret'!$BQ$587:$BQ$768)+SUMIF('Rekapitulasi Maret'!$BP$587:$BP$768,APS!$B89,'Rekapitulasi Maret'!$BT$587:$BT$768)</f>
        <v>0</v>
      </c>
      <c r="FP89" s="152">
        <f>SUMIF('Rekapitulasi Maret'!$BP$587:$BP$768,APS!$B89,'Rekapitulasi Maret'!$BR$587:$BR$768)</f>
        <v>0</v>
      </c>
      <c r="FQ89" s="10"/>
      <c r="FR89" s="154">
        <f t="shared" si="366"/>
        <v>0</v>
      </c>
      <c r="FS89" s="154">
        <f t="shared" si="367"/>
        <v>0</v>
      </c>
      <c r="FT89" s="40"/>
      <c r="FU89" s="152">
        <f>SUMIF('Rekapitulasi Maret'!$CE$587:$CE$768,APS!$B89,'Rekapitulasi Maret'!$CI$587:$CI$768)</f>
        <v>0</v>
      </c>
      <c r="FV89" s="10"/>
      <c r="FW89" s="152">
        <f>SUMIF('Rekapitulasi Maret'!$CE$587:$CE$768,APS!$B89,'Rekapitulasi Maret'!$CJ$587:$CJ$768)</f>
        <v>0</v>
      </c>
      <c r="FX89" s="154">
        <f t="shared" si="387"/>
        <v>0</v>
      </c>
      <c r="FY89" s="154">
        <f t="shared" si="388"/>
        <v>0</v>
      </c>
      <c r="FZ89" s="40"/>
      <c r="GA89" s="152">
        <f>SUMIF('Rekapitulasi Maret'!$D$785:$D$963,APS!$B89,'Rekapitulasi Maret'!$E$785:$E$963)+SUMIF('Rekapitulasi Maret'!$D$785:$D$963,APS!$B89,'Rekapitulasi Maret'!$J$785:$J$963)</f>
        <v>0</v>
      </c>
      <c r="GB89" s="152">
        <f>SUMIF('Rekapitulasi Maret'!$D$785:$D$963,APS!$B89,'Rekapitulasi Maret'!$F$785:$F$963)</f>
        <v>0</v>
      </c>
      <c r="GC89" s="152">
        <f>SUMIF('Rekapitulasi Maret'!$D$785:$D$963,APS!$B89,'Rekapitulasi Maret'!$K$785:$K$963)</f>
        <v>0</v>
      </c>
      <c r="GD89" s="154">
        <f t="shared" si="368"/>
        <v>0</v>
      </c>
      <c r="GE89" s="154">
        <f t="shared" si="369"/>
        <v>0</v>
      </c>
      <c r="GF89" s="40"/>
      <c r="GG89" s="152">
        <f>SUMIF('Rekapitulasi Maret'!$U$785:$U$963,APS!$B89,'Rekapitulasi Maret'!$V$785:$V$963)+SUMIF('Rekapitulasi Maret'!$U$785:$U$963,APS!$B89,'Rekapitulasi Maret'!$AA$785:$AA$963)</f>
        <v>0</v>
      </c>
      <c r="GH89" s="152">
        <f>SUMIF('Rekapitulasi Maret'!$U$785:$U$963,APS!$B89,'Rekapitulasi Maret'!$W$785:$W$963)</f>
        <v>0</v>
      </c>
      <c r="GI89" s="152">
        <f>SUMIF('Rekapitulasi Maret'!$U$785:$U$963,APS!$B89,'Rekapitulasi Maret'!$AB$785:$AB$963)</f>
        <v>0</v>
      </c>
      <c r="GJ89" s="154">
        <f t="shared" si="370"/>
        <v>0</v>
      </c>
      <c r="GK89" s="154">
        <f t="shared" si="371"/>
        <v>0</v>
      </c>
      <c r="GL89" s="40"/>
      <c r="GM89" s="152">
        <f>SUMIF('Rekapitulasi Maret'!$AL$785:$AL$963,APS!$B89,'Rekapitulasi Maret'!$AM$785:$AM$963)+SUMIF('Rekapitulasi Maret'!$AL$785:$AL$963,APS!$B89,'Rekapitulasi Maret'!$AP$785:$AP$963)</f>
        <v>0</v>
      </c>
      <c r="GN89" s="152">
        <f>SUMIF('Rekapitulasi Maret'!$AL$785:$AL$963,APS!$B89,'Rekapitulasi Maret'!$AN$785:$AN$963)</f>
        <v>0</v>
      </c>
      <c r="GO89" s="152">
        <f>SUMIF('Rekapitulasi Maret'!$AL$785:$AL$963,APS!$B89,'Rekapitulasi Maret'!$AQ$785:$AQ$963)</f>
        <v>0</v>
      </c>
      <c r="GP89" s="154">
        <f t="shared" si="372"/>
        <v>0</v>
      </c>
      <c r="GQ89" s="154">
        <f t="shared" si="373"/>
        <v>0</v>
      </c>
      <c r="GR89" s="76">
        <f t="shared" si="374"/>
        <v>0</v>
      </c>
      <c r="GS89" s="76">
        <f t="shared" si="375"/>
        <v>0</v>
      </c>
      <c r="GT89" s="76">
        <f t="shared" si="376"/>
        <v>0</v>
      </c>
      <c r="GU89" s="76">
        <f t="shared" si="377"/>
        <v>0</v>
      </c>
      <c r="GV89" s="157">
        <f t="shared" si="378"/>
        <v>0</v>
      </c>
      <c r="GW89" s="157">
        <f t="shared" si="379"/>
        <v>0</v>
      </c>
      <c r="GX89" s="158">
        <f t="shared" si="380"/>
        <v>0</v>
      </c>
      <c r="GY89" s="157">
        <f t="shared" si="397"/>
        <v>40</v>
      </c>
      <c r="GZ89" s="157">
        <f t="shared" si="398"/>
        <v>20</v>
      </c>
      <c r="HA89" s="157">
        <f t="shared" si="399"/>
        <v>20</v>
      </c>
      <c r="HB89" s="157">
        <f t="shared" si="400"/>
        <v>0</v>
      </c>
      <c r="HC89" s="157">
        <f t="shared" si="401"/>
        <v>20</v>
      </c>
      <c r="HD89" s="157">
        <f t="shared" si="402"/>
        <v>-20</v>
      </c>
      <c r="HE89" s="158">
        <f t="shared" si="406"/>
        <v>50</v>
      </c>
      <c r="HG89" s="34" t="s">
        <v>987</v>
      </c>
      <c r="HH89" s="88"/>
    </row>
    <row r="90" spans="1:216" ht="15.75">
      <c r="A90" s="34" t="s">
        <v>537</v>
      </c>
      <c r="B90" s="34" t="s">
        <v>427</v>
      </c>
      <c r="C90" s="16" t="s">
        <v>69</v>
      </c>
      <c r="D90" s="16" t="s">
        <v>599</v>
      </c>
      <c r="E90" s="16" t="s">
        <v>601</v>
      </c>
      <c r="F90" s="31">
        <v>20</v>
      </c>
      <c r="G90" s="17"/>
      <c r="H90" s="17"/>
      <c r="I90" s="18">
        <v>0</v>
      </c>
      <c r="J90" s="17">
        <v>0</v>
      </c>
      <c r="K90" s="19">
        <f t="shared" ref="K90:K102" si="441">(H90+F90+G90)-(I90+J90)</f>
        <v>20</v>
      </c>
      <c r="L90" s="19">
        <f t="shared" ref="L90:L102" si="442">IF(K90&gt;0,K90,0)</f>
        <v>20</v>
      </c>
      <c r="M90" s="23">
        <v>20</v>
      </c>
      <c r="N90" s="20">
        <f t="shared" si="353"/>
        <v>20</v>
      </c>
      <c r="O90" s="20"/>
      <c r="P90" s="75">
        <f t="shared" si="407"/>
        <v>0</v>
      </c>
      <c r="Q90" s="74">
        <f t="shared" si="403"/>
        <v>20</v>
      </c>
      <c r="R90" s="22">
        <f t="shared" si="323"/>
        <v>20</v>
      </c>
      <c r="S90" s="10"/>
      <c r="T90" s="10"/>
      <c r="U90" s="152">
        <f>SUMIF('Rekapitulasi Maret'!$D$9:$D$173,APS!$B90,'Rekapitulasi Maret'!$E$9:$E$173)</f>
        <v>0</v>
      </c>
      <c r="V90" s="152">
        <f>SUMIF('Rekapitulasi Maret'!$D$9:$D$173,APS!$B90,'Rekapitulasi Maret'!$F$9:$F$173)</f>
        <v>0</v>
      </c>
      <c r="W90" s="10"/>
      <c r="X90" s="154">
        <f t="shared" si="428"/>
        <v>0</v>
      </c>
      <c r="Y90" s="154">
        <f t="shared" si="429"/>
        <v>0</v>
      </c>
      <c r="Z90" s="10"/>
      <c r="AA90" s="152">
        <f>SUMIF('Rekapitulasi Maret'!$U$9:$U$173,APS!$B90,'Rekapitulasi Maret'!$V$9:$V$173)</f>
        <v>0</v>
      </c>
      <c r="AB90" s="152">
        <f>SUMIF('Rekapitulasi Maret'!$U$9:$U$173,APS!$B90,'Rekapitulasi Maret'!$W$9:$W$173)</f>
        <v>0</v>
      </c>
      <c r="AC90" s="152"/>
      <c r="AD90" s="154">
        <f t="shared" si="404"/>
        <v>0</v>
      </c>
      <c r="AE90" s="154">
        <f t="shared" si="405"/>
        <v>0</v>
      </c>
      <c r="AF90" s="10"/>
      <c r="AG90" s="152">
        <f>SUMIF('Rekapitulasi Maret'!$AL$9:$AL$173,APS!$B90,'Rekapitulasi Maret'!$AM$9:$AM$173)</f>
        <v>0</v>
      </c>
      <c r="AH90" s="152">
        <f>SUMIF('Rekapitulasi Maret'!$AL$9:$AL$173,APS!$B90,'Rekapitulasi Maret'!$AN$9:$AN$173)</f>
        <v>0</v>
      </c>
      <c r="AI90" s="152">
        <f>SUMIF('Rekapitulasi Maret'!$AL$9:$AL$173,APS!$B90,'Rekapitulasi Maret'!$AQ$9:$AQ$173)</f>
        <v>0</v>
      </c>
      <c r="AJ90" s="154">
        <f t="shared" si="426"/>
        <v>0</v>
      </c>
      <c r="AK90" s="154">
        <f t="shared" si="427"/>
        <v>0</v>
      </c>
      <c r="AL90" s="10"/>
      <c r="AM90" s="152">
        <f>SUMIF('Rekapitulasi Maret'!$BA$9:$BA$173,APS!$B90,'Rekapitulasi Maret'!$BB$9:$BB$173)</f>
        <v>0</v>
      </c>
      <c r="AN90" s="152">
        <f>SUMIF('Rekapitulasi Maret'!$BA$9:$BA$173,APS!$B90,'Rekapitulasi Maret'!$BC$9:$BC$173)</f>
        <v>0</v>
      </c>
      <c r="AO90" s="10"/>
      <c r="AP90" s="154">
        <f t="shared" si="410"/>
        <v>0</v>
      </c>
      <c r="AQ90" s="154">
        <f t="shared" si="411"/>
        <v>0</v>
      </c>
      <c r="AR90" s="10"/>
      <c r="AS90" s="152">
        <f>SUMIF('Rekapitulasi Maret'!$BP$9:$BP$173,APS!$B90,'Rekapitulasi Maret'!$BQ$9:$BQ$173)</f>
        <v>0</v>
      </c>
      <c r="AT90" s="152">
        <f>SUMIF('Rekapitulasi Maret'!$BP$9:$BP$173,APS!$B90,'Rekapitulasi Maret'!$BR$9:$BR$173)</f>
        <v>0</v>
      </c>
      <c r="AU90" s="10"/>
      <c r="AV90" s="154">
        <f t="shared" si="393"/>
        <v>0</v>
      </c>
      <c r="AW90" s="154">
        <f t="shared" si="394"/>
        <v>0</v>
      </c>
      <c r="AX90" s="10"/>
      <c r="AY90" s="152">
        <f>SUMIF('Rekapitulasi Maret'!$CE$9:$CE$173,APS!$B90,'Rekapitulasi Maret'!$CI$9:$CI$173)</f>
        <v>0</v>
      </c>
      <c r="AZ90" s="10"/>
      <c r="BA90" s="152">
        <f>SUMIF('Rekapitulasi Maret'!$CE$9:$CE$173,APS!$B90,'Rekapitulasi Maret'!$CJ$9:$CJ$173)</f>
        <v>0</v>
      </c>
      <c r="BB90" s="154">
        <f t="shared" si="395"/>
        <v>0</v>
      </c>
      <c r="BC90" s="154">
        <f t="shared" si="396"/>
        <v>0</v>
      </c>
      <c r="BD90" s="76">
        <f t="shared" si="412"/>
        <v>0</v>
      </c>
      <c r="BE90" s="76">
        <f t="shared" si="413"/>
        <v>0</v>
      </c>
      <c r="BF90" s="76">
        <f t="shared" si="414"/>
        <v>0</v>
      </c>
      <c r="BG90" s="76">
        <f t="shared" si="415"/>
        <v>0</v>
      </c>
      <c r="BH90" s="76">
        <f t="shared" si="416"/>
        <v>0</v>
      </c>
      <c r="BI90" s="76">
        <f t="shared" si="417"/>
        <v>0</v>
      </c>
      <c r="BJ90" s="154">
        <f t="shared" si="418"/>
        <v>0</v>
      </c>
      <c r="BK90" s="10">
        <v>20</v>
      </c>
      <c r="BL90" s="10"/>
      <c r="BM90" s="152">
        <f>SUMIF('Rekapitulasi Maret'!$D$194:$D$375,APS!$B90,'Rekapitulasi Maret'!$E$194:$E$375)+SUMIF('Rekapitulasi Maret'!$D$194:$D$375,APS!$B90,'Rekapitulasi Maret'!$J$194:$J$375)</f>
        <v>0</v>
      </c>
      <c r="BN90" s="152">
        <f>SUMIF('Rekapitulasi Maret'!$D$194:$D$375,APS!$B90,'Rekapitulasi Maret'!$F$194:$F$375)</f>
        <v>0</v>
      </c>
      <c r="BO90" s="152">
        <f>SUMIF('Rekapitulasi Maret'!$D$194:$D$375,APS!$B90,'Rekapitulasi Maret'!$K$194:$K$375)</f>
        <v>0</v>
      </c>
      <c r="BP90" s="154">
        <f t="shared" si="389"/>
        <v>0</v>
      </c>
      <c r="BQ90" s="154">
        <f t="shared" si="390"/>
        <v>0</v>
      </c>
      <c r="BR90" s="10"/>
      <c r="BS90" s="152">
        <f>SUMIF('Rekapitulasi Maret'!$U$194:$U$375,APS!$B90,'Rekapitulasi Maret'!$V$194:$V$375)+SUMIF('Rekapitulasi Maret'!$U$194:$U$375,APS!$B90,'Rekapitulasi Maret'!$AA$194:$AA$375)</f>
        <v>0</v>
      </c>
      <c r="BT90" s="152">
        <f>SUMIF('Rekapitulasi Maret'!$U$194:$U$375,APS!$B90,'Rekapitulasi Maret'!$W$194:$W$375)</f>
        <v>0</v>
      </c>
      <c r="BU90" s="152">
        <f>SUMIF('Rekapitulasi Maret'!$U$194:$U$375,APS!$B90,'Rekapitulasi Maret'!$AB$194:$AB$375)</f>
        <v>0</v>
      </c>
      <c r="BV90" s="154">
        <f t="shared" si="391"/>
        <v>0</v>
      </c>
      <c r="BW90" s="154">
        <f t="shared" si="392"/>
        <v>0</v>
      </c>
      <c r="BX90" s="10">
        <v>20</v>
      </c>
      <c r="BY90" s="152">
        <f>SUMIF('Rekapitulasi Maret'!$AL$194:$AL$375,APS!$B90,'Rekapitulasi Maret'!$AM$194:$AM$375)+SUMIF('Rekapitulasi Maret'!$AL$194:$AL$375,APS!$B90,'Rekapitulasi Maret'!$AP$194:$AP$375)</f>
        <v>0</v>
      </c>
      <c r="BZ90" s="152">
        <f>SUMIF('Rekapitulasi Maret'!$AL$194:$AL$375,APS!$B90,'Rekapitulasi Maret'!$AN$194:$AN$375)</f>
        <v>0</v>
      </c>
      <c r="CA90" s="152">
        <f>SUMIF('Rekapitulasi Maret'!$AL$194:$AL$375,APS!$B90,'Rekapitulasi Maret'!$AQ$194:$AQ$375)</f>
        <v>0</v>
      </c>
      <c r="CB90" s="154">
        <f t="shared" si="408"/>
        <v>0</v>
      </c>
      <c r="CC90" s="154">
        <f t="shared" si="409"/>
        <v>0</v>
      </c>
      <c r="CD90" s="10"/>
      <c r="CE90" s="152">
        <f>SUMIF('Rekapitulasi Maret'!$BA$194:$BA$375,APS!$B90,'Rekapitulasi Maret'!$BB$194:$BB$375)+SUMIF('Rekapitulasi Maret'!$BA$194:$BA$375,APS!$B90,'Rekapitulasi Maret'!$BE$194:$BE$375)</f>
        <v>0</v>
      </c>
      <c r="CF90" s="152">
        <f>SUMIF('Rekapitulasi Maret'!$BA$194:$BA$375,APS!$B90,'Rekapitulasi Maret'!$BC$194:$BC$375)</f>
        <v>0</v>
      </c>
      <c r="CG90" s="10"/>
      <c r="CH90" s="154">
        <f t="shared" si="381"/>
        <v>0</v>
      </c>
      <c r="CI90" s="154">
        <f t="shared" si="382"/>
        <v>0</v>
      </c>
      <c r="CJ90" s="10"/>
      <c r="CK90" s="152">
        <f>SUMIF('Rekapitulasi Maret'!$BP$194:$BP$375,APS!$B90,'Rekapitulasi Maret'!$BQ$194:$BQ$375)+SUMIF('Rekapitulasi Maret'!$BP$194:$BP$375,APS!$B90,'Rekapitulasi Maret'!$BT$194:$BT$375)</f>
        <v>0</v>
      </c>
      <c r="CL90" s="152">
        <f>SUMIF('Rekapitulasi Maret'!$BP$194:$BP$375,APS!$B90,'Rekapitulasi Maret'!$BR$194:$BR$375)</f>
        <v>0</v>
      </c>
      <c r="CM90" s="152">
        <f>SUMIF('Rekapitulasi Maret'!$BP$194:$BP$375,APS!$B90,'Rekapitulasi Maret'!$BU$194:$BU$375)</f>
        <v>0</v>
      </c>
      <c r="CN90" s="154">
        <f t="shared" si="383"/>
        <v>0</v>
      </c>
      <c r="CO90" s="154">
        <f t="shared" si="384"/>
        <v>0</v>
      </c>
      <c r="CP90" s="76">
        <f t="shared" si="419"/>
        <v>20</v>
      </c>
      <c r="CQ90" s="76">
        <f t="shared" si="420"/>
        <v>0</v>
      </c>
      <c r="CR90" s="76">
        <f t="shared" si="421"/>
        <v>0</v>
      </c>
      <c r="CS90" s="76">
        <f t="shared" si="422"/>
        <v>0</v>
      </c>
      <c r="CT90" s="76">
        <f t="shared" si="423"/>
        <v>0</v>
      </c>
      <c r="CU90" s="76">
        <f t="shared" si="424"/>
        <v>-20</v>
      </c>
      <c r="CV90" s="154">
        <f t="shared" si="425"/>
        <v>0</v>
      </c>
      <c r="CW90" s="10"/>
      <c r="CX90" s="10"/>
      <c r="CY90" s="152">
        <f>SUMIF('Rekapitulasi Maret'!$D$391:$D$568,APS!$B90,'Rekapitulasi Maret'!$E$391:$E$568)+SUMIF('Rekapitulasi Maret'!$D$391:$D$568,APS!$B90,'Rekapitulasi Maret'!$J$391:$J$568)</f>
        <v>0</v>
      </c>
      <c r="CZ90" s="152">
        <f>SUMIF('Rekapitulasi Maret'!$D$391:$D$568,APS!$B90,'Rekapitulasi Maret'!$F$391:$F$568)</f>
        <v>0</v>
      </c>
      <c r="DA90" s="152">
        <f>SUMIF('Rekapitulasi Maret'!$D$391:$D$568,APS!$B90,'Rekapitulasi Maret'!$K$391:$K$568)</f>
        <v>0</v>
      </c>
      <c r="DB90" s="154">
        <f t="shared" si="385"/>
        <v>0</v>
      </c>
      <c r="DC90" s="154">
        <f t="shared" si="386"/>
        <v>0</v>
      </c>
      <c r="DD90" s="10"/>
      <c r="DE90" s="152">
        <f>SUMIF('Rekapitulasi Maret'!$U$391:$U$568,APS!$B90,'Rekapitulasi Maret'!$V$391:$V$568)+SUMIF('Rekapitulasi Maret'!$U$391:$U$568,APS!$B90,'Rekapitulasi Maret'!$AA$391:$AA$568)</f>
        <v>0</v>
      </c>
      <c r="DF90" s="152">
        <f>SUMIF('Rekapitulasi Maret'!$U$391:$U$568,APS!$B90,'Rekapitulasi Maret'!$W$391:$W$568)</f>
        <v>0</v>
      </c>
      <c r="DG90" s="152">
        <f>SUMIF('Rekapitulasi Maret'!$U$391:$U$568,APS!$B90,'Rekapitulasi Maret'!$AB$391:$AB$568)</f>
        <v>0</v>
      </c>
      <c r="DH90" s="154">
        <f t="shared" si="430"/>
        <v>0</v>
      </c>
      <c r="DI90" s="154">
        <f t="shared" si="431"/>
        <v>0</v>
      </c>
      <c r="DJ90" s="10"/>
      <c r="DK90" s="152">
        <f>SUMIF('Rekapitulasi Maret'!$AL$391:$AL$568,APS!$B90,'Rekapitulasi Maret'!$AM$391:$AM$568)+SUMIF('Rekapitulasi Maret'!$AL$391:$AL$568,APS!$B90,'Rekapitulasi Maret'!$AP$391:$AP$568)</f>
        <v>0</v>
      </c>
      <c r="DL90" s="152">
        <f>SUMIF('Rekapitulasi Maret'!$AL$391:$AL$568,APS!$B90,'Rekapitulasi Maret'!$AN$391:$AN$568)</f>
        <v>0</v>
      </c>
      <c r="DM90" s="152">
        <f>SUMIF('Rekapitulasi Maret'!$AL$391:$AL$568,APS!$B90,'Rekapitulasi Maret'!$AQ$391:$AQ$568)</f>
        <v>0</v>
      </c>
      <c r="DN90" s="154">
        <f t="shared" si="354"/>
        <v>0</v>
      </c>
      <c r="DO90" s="154">
        <f t="shared" si="355"/>
        <v>0</v>
      </c>
      <c r="DP90" s="10"/>
      <c r="DQ90" s="152">
        <f>SUMIF('Rekapitulasi Maret'!$BA$391:$BA$568,APS!$B90,'Rekapitulasi Maret'!$BB$391:$BB$568)+SUMIF('Rekapitulasi Maret'!$BA$391:$BA$568,APS!$B90,'Rekapitulasi Maret'!$BE$391:$BE$568)</f>
        <v>0</v>
      </c>
      <c r="DR90" s="152">
        <f>SUMIF('Rekapitulasi Maret'!$BA$391:$BA$568,APS!$B90,'Rekapitulasi Maret'!$BC$391:$BC$568)</f>
        <v>0</v>
      </c>
      <c r="DS90" s="152">
        <f>SUMIF('Rekapitulasi Maret'!$BA$391:$BA$568,APS!$B90,'Rekapitulasi Maret'!$BF$391:$BF$568)</f>
        <v>0</v>
      </c>
      <c r="DT90" s="154">
        <f t="shared" si="432"/>
        <v>0</v>
      </c>
      <c r="DU90" s="154">
        <f t="shared" si="433"/>
        <v>0</v>
      </c>
      <c r="DV90" s="10"/>
      <c r="DW90" s="152">
        <f>SUMIF('Rekapitulasi Maret'!$BP$391:$BP$568,APS!$B90,'Rekapitulasi Maret'!$BQ$391:$BQ$568)+SUMIF('Rekapitulasi Maret'!$BP$391:$BP$568,APS!$B90,'Rekapitulasi Maret'!$BT$391:$BT$568)</f>
        <v>20</v>
      </c>
      <c r="DX90" s="152">
        <f>SUMIF('Rekapitulasi Maret'!$BP$391:$BP$568,APS!$B90,'Rekapitulasi Maret'!$BR$391:$BR$568)</f>
        <v>20</v>
      </c>
      <c r="DY90" s="152">
        <f>SUMIF('Rekapitulasi Maret'!$BP$391:$BP$568,APS!$B90,'Rekapitulasi Maret'!$BU$391:$BU$568)</f>
        <v>0</v>
      </c>
      <c r="DZ90" s="154">
        <f t="shared" si="326"/>
        <v>0</v>
      </c>
      <c r="EA90" s="154">
        <f t="shared" si="327"/>
        <v>100</v>
      </c>
      <c r="EB90" s="10"/>
      <c r="EC90" s="152">
        <f>SUMIF('Rekapitulasi Maret'!$CE$391:$CE$568,APS!$B90,'Rekapitulasi Maret'!$CF$391:$CF$568)+SUMIF('Rekapitulasi Maret'!$CE$391:$CE$568,APS!$B90,'Rekapitulasi Maret'!$CI$391:$CI$568)</f>
        <v>0</v>
      </c>
      <c r="ED90" s="152">
        <f>SUMIF('Rekapitulasi Maret'!$CE$391:$CE$568,APS!$B90,'Rekapitulasi Maret'!$CG$391:$CG$568)</f>
        <v>0</v>
      </c>
      <c r="EE90" s="152">
        <f>SUMIF('Rekapitulasi Maret'!$CE$391:$CE$568,APS!$B90,'Rekapitulasi Maret'!$CJ$391:$CJ$568)</f>
        <v>0</v>
      </c>
      <c r="EF90" s="154">
        <f t="shared" si="356"/>
        <v>0</v>
      </c>
      <c r="EG90" s="154">
        <f t="shared" si="357"/>
        <v>0</v>
      </c>
      <c r="EH90" s="76">
        <f t="shared" si="434"/>
        <v>0</v>
      </c>
      <c r="EI90" s="76">
        <f t="shared" si="435"/>
        <v>20</v>
      </c>
      <c r="EJ90" s="76">
        <f t="shared" si="436"/>
        <v>20</v>
      </c>
      <c r="EK90" s="76">
        <f t="shared" si="437"/>
        <v>0</v>
      </c>
      <c r="EL90" s="76">
        <f t="shared" si="438"/>
        <v>20</v>
      </c>
      <c r="EM90" s="76">
        <f t="shared" si="439"/>
        <v>20</v>
      </c>
      <c r="EN90" s="154">
        <f t="shared" si="440"/>
        <v>0</v>
      </c>
      <c r="EO90" s="10"/>
      <c r="EP90" s="40"/>
      <c r="EQ90" s="152">
        <f>SUMIF('Rekapitulasi Maret'!$D$587:$D$768,APS!$B90,'Rekapitulasi Maret'!$E$587:$E$768)+SUMIF('Rekapitulasi Maret'!$D$587:$D$768,APS!$B90,'Rekapitulasi Maret'!$G$587:$G$768)</f>
        <v>0</v>
      </c>
      <c r="ER90" s="152">
        <f>SUMIF('Rekapitulasi Maret'!$D$587:$D$768,APS!$B90,'Rekapitulasi Maret'!$F$587:$F$768)+SUMIF('Rekapitulasi Maret'!$D$587:$D$768,APS!$B90,'Rekapitulasi Maret'!$H$587:$H$768)</f>
        <v>0</v>
      </c>
      <c r="ES90" s="40"/>
      <c r="ET90" s="154">
        <f t="shared" si="358"/>
        <v>0</v>
      </c>
      <c r="EU90" s="154">
        <f t="shared" si="359"/>
        <v>0</v>
      </c>
      <c r="EV90" s="40"/>
      <c r="EW90" s="152">
        <f>SUMIF('Rekapitulasi Maret'!$U$587:$U$768,APS!$B90,'Rekapitulasi Maret'!$V$587:$V$768)+SUMIF('Rekapitulasi Maret'!$U$587:$U$768,APS!$B90,'Rekapitulasi Maret'!$X$587:$X$768)</f>
        <v>0</v>
      </c>
      <c r="EX90" s="152">
        <f>SUMIF('Rekapitulasi Maret'!$U$587:$U$768,APS!$B90,'Rekapitulasi Maret'!$W$587:$W$768)+SUMIF('Rekapitulasi Maret'!$U$587:$U$768,APS!$B90,'Rekapitulasi Maret'!$Y$587:$Y$768)</f>
        <v>0</v>
      </c>
      <c r="EY90" s="10"/>
      <c r="EZ90" s="154">
        <f t="shared" si="360"/>
        <v>0</v>
      </c>
      <c r="FA90" s="154">
        <f t="shared" si="361"/>
        <v>0</v>
      </c>
      <c r="FB90" s="40"/>
      <c r="FC90" s="152">
        <f>SUMIF('Rekapitulasi Maret'!$AL$587:$AL$768,APS!$B90,'Rekapitulasi Maret'!$AM$587:$AM$768)+SUMIF('Rekapitulasi Maret'!$AL$587:$AL$768,APS!$B90,'Rekapitulasi Maret'!$AP$587:$AP$768)</f>
        <v>0</v>
      </c>
      <c r="FD90" s="152">
        <f>SUMIF('Rekapitulasi Maret'!$AL$587:$AL$768,APS!$B90,'Rekapitulasi Maret'!$AN$587:$AN$768)</f>
        <v>0</v>
      </c>
      <c r="FE90" s="40"/>
      <c r="FF90" s="154">
        <f t="shared" si="362"/>
        <v>0</v>
      </c>
      <c r="FG90" s="154">
        <f t="shared" si="363"/>
        <v>0</v>
      </c>
      <c r="FH90" s="40"/>
      <c r="FI90" s="152">
        <f>SUMIF('Rekapitulasi Maret'!$BA$587:$BA$768,APS!$B90,'Rekapitulasi Maret'!$BB$587:$BB$768)+SUMIF('Rekapitulasi Maret'!$BA$587:$BA$768,APS!$B90,'Rekapitulasi Maret'!$BE$587:$BE$768)</f>
        <v>0</v>
      </c>
      <c r="FJ90" s="152">
        <f>SUMIF('Rekapitulasi Maret'!$BA$587:$BA$768,APS!$B90,'Rekapitulasi Maret'!$BC$587:$BC$768)+SUMIF('Rekapitulasi Maret'!$BA$587:$BA$768,APS!$B90,'Rekapitulasi Maret'!$BF$587:$BF$768)</f>
        <v>0</v>
      </c>
      <c r="FK90" s="10"/>
      <c r="FL90" s="154">
        <f t="shared" si="364"/>
        <v>0</v>
      </c>
      <c r="FM90" s="154">
        <f t="shared" si="365"/>
        <v>0</v>
      </c>
      <c r="FN90" s="40"/>
      <c r="FO90" s="152">
        <f>SUMIF('Rekapitulasi Maret'!$BP$587:$BP$768,APS!$B90,'Rekapitulasi Maret'!$BQ$587:$BQ$768)+SUMIF('Rekapitulasi Maret'!$BP$587:$BP$768,APS!$B90,'Rekapitulasi Maret'!$BT$587:$BT$768)</f>
        <v>0</v>
      </c>
      <c r="FP90" s="152">
        <f>SUMIF('Rekapitulasi Maret'!$BP$587:$BP$768,APS!$B90,'Rekapitulasi Maret'!$BR$587:$BR$768)</f>
        <v>0</v>
      </c>
      <c r="FQ90" s="10"/>
      <c r="FR90" s="154">
        <f t="shared" si="366"/>
        <v>0</v>
      </c>
      <c r="FS90" s="154">
        <f t="shared" si="367"/>
        <v>0</v>
      </c>
      <c r="FT90" s="40"/>
      <c r="FU90" s="152">
        <f>SUMIF('Rekapitulasi Maret'!$CE$587:$CE$768,APS!$B90,'Rekapitulasi Maret'!$CI$587:$CI$768)</f>
        <v>0</v>
      </c>
      <c r="FV90" s="10"/>
      <c r="FW90" s="152">
        <f>SUMIF('Rekapitulasi Maret'!$CE$587:$CE$768,APS!$B90,'Rekapitulasi Maret'!$CJ$587:$CJ$768)</f>
        <v>0</v>
      </c>
      <c r="FX90" s="154">
        <f t="shared" si="387"/>
        <v>0</v>
      </c>
      <c r="FY90" s="154">
        <f t="shared" si="388"/>
        <v>0</v>
      </c>
      <c r="FZ90" s="40"/>
      <c r="GA90" s="152">
        <f>SUMIF('Rekapitulasi Maret'!$D$785:$D$963,APS!$B90,'Rekapitulasi Maret'!$E$785:$E$963)+SUMIF('Rekapitulasi Maret'!$D$785:$D$963,APS!$B90,'Rekapitulasi Maret'!$J$785:$J$963)</f>
        <v>0</v>
      </c>
      <c r="GB90" s="152">
        <f>SUMIF('Rekapitulasi Maret'!$D$785:$D$963,APS!$B90,'Rekapitulasi Maret'!$F$785:$F$963)</f>
        <v>0</v>
      </c>
      <c r="GC90" s="152">
        <f>SUMIF('Rekapitulasi Maret'!$D$785:$D$963,APS!$B90,'Rekapitulasi Maret'!$K$785:$K$963)</f>
        <v>0</v>
      </c>
      <c r="GD90" s="154">
        <f t="shared" si="368"/>
        <v>0</v>
      </c>
      <c r="GE90" s="154">
        <f t="shared" si="369"/>
        <v>0</v>
      </c>
      <c r="GF90" s="40"/>
      <c r="GG90" s="152">
        <f>SUMIF('Rekapitulasi Maret'!$U$785:$U$963,APS!$B90,'Rekapitulasi Maret'!$V$785:$V$963)+SUMIF('Rekapitulasi Maret'!$U$785:$U$963,APS!$B90,'Rekapitulasi Maret'!$AA$785:$AA$963)</f>
        <v>0</v>
      </c>
      <c r="GH90" s="152">
        <f>SUMIF('Rekapitulasi Maret'!$U$785:$U$963,APS!$B90,'Rekapitulasi Maret'!$W$785:$W$963)</f>
        <v>0</v>
      </c>
      <c r="GI90" s="152">
        <f>SUMIF('Rekapitulasi Maret'!$U$785:$U$963,APS!$B90,'Rekapitulasi Maret'!$AB$785:$AB$963)</f>
        <v>0</v>
      </c>
      <c r="GJ90" s="154">
        <f t="shared" si="370"/>
        <v>0</v>
      </c>
      <c r="GK90" s="154">
        <f t="shared" si="371"/>
        <v>0</v>
      </c>
      <c r="GL90" s="40"/>
      <c r="GM90" s="152">
        <f>SUMIF('Rekapitulasi Maret'!$AL$785:$AL$963,APS!$B90,'Rekapitulasi Maret'!$AM$785:$AM$963)+SUMIF('Rekapitulasi Maret'!$AL$785:$AL$963,APS!$B90,'Rekapitulasi Maret'!$AP$785:$AP$963)</f>
        <v>0</v>
      </c>
      <c r="GN90" s="152">
        <f>SUMIF('Rekapitulasi Maret'!$AL$785:$AL$963,APS!$B90,'Rekapitulasi Maret'!$AN$785:$AN$963)</f>
        <v>0</v>
      </c>
      <c r="GO90" s="152">
        <f>SUMIF('Rekapitulasi Maret'!$AL$785:$AL$963,APS!$B90,'Rekapitulasi Maret'!$AQ$785:$AQ$963)</f>
        <v>0</v>
      </c>
      <c r="GP90" s="154">
        <f t="shared" si="372"/>
        <v>0</v>
      </c>
      <c r="GQ90" s="154">
        <f t="shared" si="373"/>
        <v>0</v>
      </c>
      <c r="GR90" s="76">
        <f t="shared" si="374"/>
        <v>0</v>
      </c>
      <c r="GS90" s="76">
        <f t="shared" si="375"/>
        <v>0</v>
      </c>
      <c r="GT90" s="76">
        <f t="shared" si="376"/>
        <v>0</v>
      </c>
      <c r="GU90" s="76">
        <f t="shared" si="377"/>
        <v>0</v>
      </c>
      <c r="GV90" s="157">
        <f t="shared" si="378"/>
        <v>0</v>
      </c>
      <c r="GW90" s="157">
        <f t="shared" si="379"/>
        <v>0</v>
      </c>
      <c r="GX90" s="158">
        <f t="shared" si="380"/>
        <v>0</v>
      </c>
      <c r="GY90" s="157">
        <f t="shared" si="397"/>
        <v>20</v>
      </c>
      <c r="GZ90" s="157">
        <f t="shared" si="398"/>
        <v>20</v>
      </c>
      <c r="HA90" s="157">
        <f t="shared" si="399"/>
        <v>20</v>
      </c>
      <c r="HB90" s="157">
        <f t="shared" si="400"/>
        <v>0</v>
      </c>
      <c r="HC90" s="157">
        <f t="shared" si="401"/>
        <v>20</v>
      </c>
      <c r="HD90" s="157">
        <f t="shared" si="402"/>
        <v>0</v>
      </c>
      <c r="HE90" s="158">
        <f t="shared" si="406"/>
        <v>100</v>
      </c>
      <c r="HG90" s="34" t="s">
        <v>987</v>
      </c>
      <c r="HH90" s="88"/>
    </row>
    <row r="91" spans="1:216" ht="15.75">
      <c r="A91" s="16">
        <v>0</v>
      </c>
      <c r="B91" s="16" t="s">
        <v>140</v>
      </c>
      <c r="C91" s="25" t="s">
        <v>3</v>
      </c>
      <c r="D91" s="25" t="s">
        <v>614</v>
      </c>
      <c r="E91" s="25" t="s">
        <v>598</v>
      </c>
      <c r="F91" s="17">
        <v>0</v>
      </c>
      <c r="G91" s="17">
        <v>0</v>
      </c>
      <c r="H91" s="17">
        <v>0</v>
      </c>
      <c r="I91" s="18">
        <v>0</v>
      </c>
      <c r="J91" s="17">
        <v>448</v>
      </c>
      <c r="K91" s="19">
        <f t="shared" si="441"/>
        <v>-448</v>
      </c>
      <c r="L91" s="19">
        <f t="shared" si="442"/>
        <v>0</v>
      </c>
      <c r="M91" s="23">
        <v>0</v>
      </c>
      <c r="N91" s="20">
        <f t="shared" si="353"/>
        <v>0</v>
      </c>
      <c r="O91" s="20"/>
      <c r="P91" s="75">
        <f t="shared" si="407"/>
        <v>0</v>
      </c>
      <c r="Q91" s="74">
        <f t="shared" si="403"/>
        <v>0</v>
      </c>
      <c r="R91" s="22">
        <f t="shared" si="323"/>
        <v>0</v>
      </c>
      <c r="S91" s="10"/>
      <c r="T91" s="10"/>
      <c r="U91" s="152">
        <f>SUMIF('Rekapitulasi Maret'!$D$9:$D$173,APS!$B91,'Rekapitulasi Maret'!$E$9:$E$173)</f>
        <v>0</v>
      </c>
      <c r="V91" s="152">
        <f>SUMIF('Rekapitulasi Maret'!$D$9:$D$173,APS!$B91,'Rekapitulasi Maret'!$F$9:$F$173)</f>
        <v>0</v>
      </c>
      <c r="W91" s="10"/>
      <c r="X91" s="154">
        <f t="shared" si="428"/>
        <v>0</v>
      </c>
      <c r="Y91" s="154">
        <f t="shared" si="429"/>
        <v>0</v>
      </c>
      <c r="Z91" s="10"/>
      <c r="AA91" s="152">
        <f>SUMIF('Rekapitulasi Maret'!$U$9:$U$173,APS!$B91,'Rekapitulasi Maret'!$V$9:$V$173)</f>
        <v>0</v>
      </c>
      <c r="AB91" s="152">
        <f>SUMIF('Rekapitulasi Maret'!$U$9:$U$173,APS!$B91,'Rekapitulasi Maret'!$W$9:$W$173)</f>
        <v>0</v>
      </c>
      <c r="AC91" s="152"/>
      <c r="AD91" s="154">
        <f t="shared" si="404"/>
        <v>0</v>
      </c>
      <c r="AE91" s="154">
        <f t="shared" si="405"/>
        <v>0</v>
      </c>
      <c r="AF91" s="10"/>
      <c r="AG91" s="152">
        <f>SUMIF('Rekapitulasi Maret'!$AL$9:$AL$173,APS!$B91,'Rekapitulasi Maret'!$AM$9:$AM$173)</f>
        <v>0</v>
      </c>
      <c r="AH91" s="152">
        <f>SUMIF('Rekapitulasi Maret'!$AL$9:$AL$173,APS!$B91,'Rekapitulasi Maret'!$AN$9:$AN$173)</f>
        <v>0</v>
      </c>
      <c r="AI91" s="152">
        <f>SUMIF('Rekapitulasi Maret'!$AL$9:$AL$173,APS!$B91,'Rekapitulasi Maret'!$AQ$9:$AQ$173)</f>
        <v>0</v>
      </c>
      <c r="AJ91" s="154">
        <f t="shared" si="426"/>
        <v>0</v>
      </c>
      <c r="AK91" s="154">
        <f t="shared" si="427"/>
        <v>0</v>
      </c>
      <c r="AL91" s="10"/>
      <c r="AM91" s="152">
        <f>SUMIF('Rekapitulasi Maret'!$BA$9:$BA$173,APS!$B91,'Rekapitulasi Maret'!$BB$9:$BB$173)</f>
        <v>0</v>
      </c>
      <c r="AN91" s="152">
        <f>SUMIF('Rekapitulasi Maret'!$BA$9:$BA$173,APS!$B91,'Rekapitulasi Maret'!$BC$9:$BC$173)</f>
        <v>0</v>
      </c>
      <c r="AO91" s="10"/>
      <c r="AP91" s="154">
        <f t="shared" si="410"/>
        <v>0</v>
      </c>
      <c r="AQ91" s="154">
        <f t="shared" si="411"/>
        <v>0</v>
      </c>
      <c r="AR91" s="10"/>
      <c r="AS91" s="152">
        <f>SUMIF('Rekapitulasi Maret'!$BP$9:$BP$173,APS!$B91,'Rekapitulasi Maret'!$BQ$9:$BQ$173)</f>
        <v>0</v>
      </c>
      <c r="AT91" s="152">
        <f>SUMIF('Rekapitulasi Maret'!$BP$9:$BP$173,APS!$B91,'Rekapitulasi Maret'!$BR$9:$BR$173)</f>
        <v>0</v>
      </c>
      <c r="AU91" s="10"/>
      <c r="AV91" s="154">
        <f t="shared" si="393"/>
        <v>0</v>
      </c>
      <c r="AW91" s="154">
        <f t="shared" si="394"/>
        <v>0</v>
      </c>
      <c r="AX91" s="10"/>
      <c r="AY91" s="152">
        <f>SUMIF('Rekapitulasi Maret'!$CE$9:$CE$173,APS!$B91,'Rekapitulasi Maret'!$CI$9:$CI$173)</f>
        <v>0</v>
      </c>
      <c r="AZ91" s="10"/>
      <c r="BA91" s="152">
        <f>SUMIF('Rekapitulasi Maret'!$CE$9:$CE$173,APS!$B91,'Rekapitulasi Maret'!$CJ$9:$CJ$173)</f>
        <v>0</v>
      </c>
      <c r="BB91" s="154">
        <f t="shared" si="395"/>
        <v>0</v>
      </c>
      <c r="BC91" s="154">
        <f t="shared" si="396"/>
        <v>0</v>
      </c>
      <c r="BD91" s="76">
        <f t="shared" si="412"/>
        <v>0</v>
      </c>
      <c r="BE91" s="76">
        <f t="shared" si="413"/>
        <v>0</v>
      </c>
      <c r="BF91" s="76">
        <f t="shared" si="414"/>
        <v>0</v>
      </c>
      <c r="BG91" s="76">
        <f t="shared" si="415"/>
        <v>0</v>
      </c>
      <c r="BH91" s="76">
        <f t="shared" si="416"/>
        <v>0</v>
      </c>
      <c r="BI91" s="76">
        <f t="shared" si="417"/>
        <v>0</v>
      </c>
      <c r="BJ91" s="154">
        <f t="shared" si="418"/>
        <v>0</v>
      </c>
      <c r="BK91" s="10"/>
      <c r="BL91" s="10"/>
      <c r="BM91" s="152">
        <f>SUMIF('Rekapitulasi Maret'!$D$194:$D$375,APS!$B91,'Rekapitulasi Maret'!$E$194:$E$375)+SUMIF('Rekapitulasi Maret'!$D$194:$D$375,APS!$B91,'Rekapitulasi Maret'!$J$194:$J$375)</f>
        <v>0</v>
      </c>
      <c r="BN91" s="152">
        <f>SUMIF('Rekapitulasi Maret'!$D$194:$D$375,APS!$B91,'Rekapitulasi Maret'!$F$194:$F$375)</f>
        <v>0</v>
      </c>
      <c r="BO91" s="152">
        <f>SUMIF('Rekapitulasi Maret'!$D$194:$D$375,APS!$B91,'Rekapitulasi Maret'!$K$194:$K$375)</f>
        <v>0</v>
      </c>
      <c r="BP91" s="154">
        <f t="shared" si="389"/>
        <v>0</v>
      </c>
      <c r="BQ91" s="154">
        <f t="shared" si="390"/>
        <v>0</v>
      </c>
      <c r="BR91" s="10"/>
      <c r="BS91" s="152">
        <f>SUMIF('Rekapitulasi Maret'!$U$194:$U$375,APS!$B91,'Rekapitulasi Maret'!$V$194:$V$375)+SUMIF('Rekapitulasi Maret'!$U$194:$U$375,APS!$B91,'Rekapitulasi Maret'!$AA$194:$AA$375)</f>
        <v>0</v>
      </c>
      <c r="BT91" s="152">
        <f>SUMIF('Rekapitulasi Maret'!$U$194:$U$375,APS!$B91,'Rekapitulasi Maret'!$W$194:$W$375)</f>
        <v>0</v>
      </c>
      <c r="BU91" s="152">
        <f>SUMIF('Rekapitulasi Maret'!$U$194:$U$375,APS!$B91,'Rekapitulasi Maret'!$AB$194:$AB$375)</f>
        <v>0</v>
      </c>
      <c r="BV91" s="154">
        <f t="shared" si="391"/>
        <v>0</v>
      </c>
      <c r="BW91" s="154">
        <f t="shared" si="392"/>
        <v>0</v>
      </c>
      <c r="BX91" s="10"/>
      <c r="BY91" s="152">
        <f>SUMIF('Rekapitulasi Maret'!$AL$194:$AL$375,APS!$B91,'Rekapitulasi Maret'!$AM$194:$AM$375)+SUMIF('Rekapitulasi Maret'!$AL$194:$AL$375,APS!$B91,'Rekapitulasi Maret'!$AP$194:$AP$375)</f>
        <v>0</v>
      </c>
      <c r="BZ91" s="152">
        <f>SUMIF('Rekapitulasi Maret'!$AL$194:$AL$375,APS!$B91,'Rekapitulasi Maret'!$AN$194:$AN$375)</f>
        <v>0</v>
      </c>
      <c r="CA91" s="152">
        <f>SUMIF('Rekapitulasi Maret'!$AL$194:$AL$375,APS!$B91,'Rekapitulasi Maret'!$AQ$194:$AQ$375)</f>
        <v>0</v>
      </c>
      <c r="CB91" s="154">
        <f t="shared" si="408"/>
        <v>0</v>
      </c>
      <c r="CC91" s="154">
        <f t="shared" si="409"/>
        <v>0</v>
      </c>
      <c r="CD91" s="10"/>
      <c r="CE91" s="152">
        <f>SUMIF('Rekapitulasi Maret'!$BA$194:$BA$375,APS!$B91,'Rekapitulasi Maret'!$BB$194:$BB$375)+SUMIF('Rekapitulasi Maret'!$BA$194:$BA$375,APS!$B91,'Rekapitulasi Maret'!$BE$194:$BE$375)</f>
        <v>360</v>
      </c>
      <c r="CF91" s="152">
        <f>SUMIF('Rekapitulasi Maret'!$BA$194:$BA$375,APS!$B91,'Rekapitulasi Maret'!$BC$194:$BC$375)</f>
        <v>0</v>
      </c>
      <c r="CG91" s="10"/>
      <c r="CH91" s="154">
        <f t="shared" si="381"/>
        <v>0</v>
      </c>
      <c r="CI91" s="154">
        <f t="shared" si="382"/>
        <v>0</v>
      </c>
      <c r="CJ91" s="10"/>
      <c r="CK91" s="152">
        <f>SUMIF('Rekapitulasi Maret'!$BP$194:$BP$375,APS!$B91,'Rekapitulasi Maret'!$BQ$194:$BQ$375)+SUMIF('Rekapitulasi Maret'!$BP$194:$BP$375,APS!$B91,'Rekapitulasi Maret'!$BT$194:$BT$375)</f>
        <v>0</v>
      </c>
      <c r="CL91" s="152">
        <f>SUMIF('Rekapitulasi Maret'!$BP$194:$BP$375,APS!$B91,'Rekapitulasi Maret'!$BR$194:$BR$375)</f>
        <v>0</v>
      </c>
      <c r="CM91" s="152">
        <f>SUMIF('Rekapitulasi Maret'!$BP$194:$BP$375,APS!$B91,'Rekapitulasi Maret'!$BU$194:$BU$375)</f>
        <v>0</v>
      </c>
      <c r="CN91" s="154">
        <f t="shared" si="383"/>
        <v>0</v>
      </c>
      <c r="CO91" s="154">
        <f t="shared" si="384"/>
        <v>0</v>
      </c>
      <c r="CP91" s="76">
        <f t="shared" si="419"/>
        <v>0</v>
      </c>
      <c r="CQ91" s="76">
        <f t="shared" si="420"/>
        <v>360</v>
      </c>
      <c r="CR91" s="76">
        <f t="shared" si="421"/>
        <v>0</v>
      </c>
      <c r="CS91" s="76">
        <f t="shared" si="422"/>
        <v>0</v>
      </c>
      <c r="CT91" s="76">
        <f t="shared" si="423"/>
        <v>0</v>
      </c>
      <c r="CU91" s="76">
        <f t="shared" si="424"/>
        <v>0</v>
      </c>
      <c r="CV91" s="154">
        <f t="shared" si="425"/>
        <v>0</v>
      </c>
      <c r="CW91" s="10"/>
      <c r="CX91" s="10"/>
      <c r="CY91" s="152">
        <f>SUMIF('Rekapitulasi Maret'!$D$391:$D$568,APS!$B91,'Rekapitulasi Maret'!$E$391:$E$568)+SUMIF('Rekapitulasi Maret'!$D$391:$D$568,APS!$B91,'Rekapitulasi Maret'!$J$391:$J$568)</f>
        <v>600</v>
      </c>
      <c r="CZ91" s="152">
        <f>SUMIF('Rekapitulasi Maret'!$D$391:$D$568,APS!$B91,'Rekapitulasi Maret'!$F$391:$F$568)</f>
        <v>0</v>
      </c>
      <c r="DA91" s="152">
        <f>SUMIF('Rekapitulasi Maret'!$D$391:$D$568,APS!$B91,'Rekapitulasi Maret'!$K$391:$K$568)</f>
        <v>0</v>
      </c>
      <c r="DB91" s="154">
        <f t="shared" si="385"/>
        <v>0</v>
      </c>
      <c r="DC91" s="154">
        <f t="shared" si="386"/>
        <v>0</v>
      </c>
      <c r="DD91" s="10"/>
      <c r="DE91" s="152">
        <f>SUMIF('Rekapitulasi Maret'!$U$391:$U$568,APS!$B91,'Rekapitulasi Maret'!$V$391:$V$568)+SUMIF('Rekapitulasi Maret'!$U$391:$U$568,APS!$B91,'Rekapitulasi Maret'!$AA$391:$AA$568)</f>
        <v>0</v>
      </c>
      <c r="DF91" s="152">
        <f>SUMIF('Rekapitulasi Maret'!$U$391:$U$568,APS!$B91,'Rekapitulasi Maret'!$W$391:$W$568)</f>
        <v>0</v>
      </c>
      <c r="DG91" s="152">
        <f>SUMIF('Rekapitulasi Maret'!$U$391:$U$568,APS!$B91,'Rekapitulasi Maret'!$AB$391:$AB$568)</f>
        <v>0</v>
      </c>
      <c r="DH91" s="154">
        <f t="shared" si="430"/>
        <v>0</v>
      </c>
      <c r="DI91" s="154">
        <f t="shared" si="431"/>
        <v>0</v>
      </c>
      <c r="DJ91" s="10"/>
      <c r="DK91" s="152">
        <f>SUMIF('Rekapitulasi Maret'!$AL$391:$AL$568,APS!$B91,'Rekapitulasi Maret'!$AM$391:$AM$568)+SUMIF('Rekapitulasi Maret'!$AL$391:$AL$568,APS!$B91,'Rekapitulasi Maret'!$AP$391:$AP$568)</f>
        <v>560</v>
      </c>
      <c r="DL91" s="152">
        <f>SUMIF('Rekapitulasi Maret'!$AL$391:$AL$568,APS!$B91,'Rekapitulasi Maret'!$AN$391:$AN$568)</f>
        <v>0</v>
      </c>
      <c r="DM91" s="152">
        <f>SUMIF('Rekapitulasi Maret'!$AL$391:$AL$568,APS!$B91,'Rekapitulasi Maret'!$AQ$391:$AQ$568)</f>
        <v>0</v>
      </c>
      <c r="DN91" s="154">
        <f t="shared" si="354"/>
        <v>0</v>
      </c>
      <c r="DO91" s="154">
        <f t="shared" si="355"/>
        <v>0</v>
      </c>
      <c r="DP91" s="10"/>
      <c r="DQ91" s="152">
        <f>SUMIF('Rekapitulasi Maret'!$BA$391:$BA$568,APS!$B91,'Rekapitulasi Maret'!$BB$391:$BB$568)+SUMIF('Rekapitulasi Maret'!$BA$391:$BA$568,APS!$B91,'Rekapitulasi Maret'!$BE$391:$BE$568)</f>
        <v>0</v>
      </c>
      <c r="DR91" s="152">
        <f>SUMIF('Rekapitulasi Maret'!$BA$391:$BA$568,APS!$B91,'Rekapitulasi Maret'!$BC$391:$BC$568)</f>
        <v>0</v>
      </c>
      <c r="DS91" s="152">
        <f>SUMIF('Rekapitulasi Maret'!$BA$391:$BA$568,APS!$B91,'Rekapitulasi Maret'!$BF$391:$BF$568)</f>
        <v>0</v>
      </c>
      <c r="DT91" s="154">
        <f t="shared" si="432"/>
        <v>0</v>
      </c>
      <c r="DU91" s="154">
        <f t="shared" si="433"/>
        <v>0</v>
      </c>
      <c r="DV91" s="10"/>
      <c r="DW91" s="152">
        <f>SUMIF('Rekapitulasi Maret'!$BP$391:$BP$568,APS!$B91,'Rekapitulasi Maret'!$BQ$391:$BQ$568)+SUMIF('Rekapitulasi Maret'!$BP$391:$BP$568,APS!$B91,'Rekapitulasi Maret'!$BT$391:$BT$568)</f>
        <v>0</v>
      </c>
      <c r="DX91" s="152">
        <f>SUMIF('Rekapitulasi Maret'!$BP$391:$BP$568,APS!$B91,'Rekapitulasi Maret'!$BR$391:$BR$568)</f>
        <v>0</v>
      </c>
      <c r="DY91" s="152">
        <f>SUMIF('Rekapitulasi Maret'!$BP$391:$BP$568,APS!$B91,'Rekapitulasi Maret'!$BU$391:$BU$568)</f>
        <v>0</v>
      </c>
      <c r="DZ91" s="154">
        <f t="shared" si="326"/>
        <v>0</v>
      </c>
      <c r="EA91" s="154">
        <f t="shared" si="327"/>
        <v>0</v>
      </c>
      <c r="EB91" s="10"/>
      <c r="EC91" s="152">
        <f>SUMIF('Rekapitulasi Maret'!$CE$391:$CE$568,APS!$B91,'Rekapitulasi Maret'!$CF$391:$CF$568)+SUMIF('Rekapitulasi Maret'!$CE$391:$CE$568,APS!$B91,'Rekapitulasi Maret'!$CI$391:$CI$568)</f>
        <v>0</v>
      </c>
      <c r="ED91" s="152">
        <f>SUMIF('Rekapitulasi Maret'!$CE$391:$CE$568,APS!$B91,'Rekapitulasi Maret'!$CG$391:$CG$568)</f>
        <v>0</v>
      </c>
      <c r="EE91" s="152">
        <f>SUMIF('Rekapitulasi Maret'!$CE$391:$CE$568,APS!$B91,'Rekapitulasi Maret'!$CJ$391:$CJ$568)</f>
        <v>0</v>
      </c>
      <c r="EF91" s="154">
        <f t="shared" si="356"/>
        <v>0</v>
      </c>
      <c r="EG91" s="154">
        <f t="shared" si="357"/>
        <v>0</v>
      </c>
      <c r="EH91" s="76">
        <f t="shared" si="434"/>
        <v>0</v>
      </c>
      <c r="EI91" s="76">
        <f t="shared" si="435"/>
        <v>1160</v>
      </c>
      <c r="EJ91" s="76">
        <f t="shared" si="436"/>
        <v>0</v>
      </c>
      <c r="EK91" s="76">
        <f t="shared" si="437"/>
        <v>0</v>
      </c>
      <c r="EL91" s="76">
        <f t="shared" si="438"/>
        <v>0</v>
      </c>
      <c r="EM91" s="76">
        <f t="shared" si="439"/>
        <v>0</v>
      </c>
      <c r="EN91" s="154">
        <f t="shared" si="440"/>
        <v>0</v>
      </c>
      <c r="EO91" s="10"/>
      <c r="EP91" s="10"/>
      <c r="EQ91" s="152">
        <f>SUMIF('Rekapitulasi Maret'!$D$587:$D$768,APS!$B91,'Rekapitulasi Maret'!$E$587:$E$768)+SUMIF('Rekapitulasi Maret'!$D$587:$D$768,APS!$B91,'Rekapitulasi Maret'!$G$587:$G$768)</f>
        <v>0</v>
      </c>
      <c r="ER91" s="152">
        <f>SUMIF('Rekapitulasi Maret'!$D$587:$D$768,APS!$B91,'Rekapitulasi Maret'!$F$587:$F$768)+SUMIF('Rekapitulasi Maret'!$D$587:$D$768,APS!$B91,'Rekapitulasi Maret'!$H$587:$H$768)</f>
        <v>0</v>
      </c>
      <c r="ES91" s="10"/>
      <c r="ET91" s="154">
        <f t="shared" si="358"/>
        <v>0</v>
      </c>
      <c r="EU91" s="154">
        <f t="shared" si="359"/>
        <v>0</v>
      </c>
      <c r="EV91" s="10"/>
      <c r="EW91" s="152">
        <f>SUMIF('Rekapitulasi Maret'!$U$587:$U$768,APS!$B91,'Rekapitulasi Maret'!$V$587:$V$768)+SUMIF('Rekapitulasi Maret'!$U$587:$U$768,APS!$B91,'Rekapitulasi Maret'!$X$587:$X$768)</f>
        <v>0</v>
      </c>
      <c r="EX91" s="152">
        <f>SUMIF('Rekapitulasi Maret'!$U$587:$U$768,APS!$B91,'Rekapitulasi Maret'!$W$587:$W$768)+SUMIF('Rekapitulasi Maret'!$U$587:$U$768,APS!$B91,'Rekapitulasi Maret'!$Y$587:$Y$768)</f>
        <v>0</v>
      </c>
      <c r="EY91" s="10"/>
      <c r="EZ91" s="154">
        <f t="shared" si="360"/>
        <v>0</v>
      </c>
      <c r="FA91" s="154">
        <f t="shared" si="361"/>
        <v>0</v>
      </c>
      <c r="FB91" s="10"/>
      <c r="FC91" s="152">
        <f>SUMIF('Rekapitulasi Maret'!$AL$587:$AL$768,APS!$B91,'Rekapitulasi Maret'!$AM$587:$AM$768)+SUMIF('Rekapitulasi Maret'!$AL$587:$AL$768,APS!$B91,'Rekapitulasi Maret'!$AP$587:$AP$768)</f>
        <v>0</v>
      </c>
      <c r="FD91" s="152">
        <f>SUMIF('Rekapitulasi Maret'!$AL$587:$AL$768,APS!$B91,'Rekapitulasi Maret'!$AN$587:$AN$768)</f>
        <v>0</v>
      </c>
      <c r="FE91" s="10"/>
      <c r="FF91" s="154">
        <f t="shared" si="362"/>
        <v>0</v>
      </c>
      <c r="FG91" s="154">
        <f t="shared" si="363"/>
        <v>0</v>
      </c>
      <c r="FH91" s="10"/>
      <c r="FI91" s="152">
        <f>SUMIF('Rekapitulasi Maret'!$BA$587:$BA$768,APS!$B91,'Rekapitulasi Maret'!$BB$587:$BB$768)+SUMIF('Rekapitulasi Maret'!$BA$587:$BA$768,APS!$B91,'Rekapitulasi Maret'!$BE$587:$BE$768)</f>
        <v>1000</v>
      </c>
      <c r="FJ91" s="152">
        <f>SUMIF('Rekapitulasi Maret'!$BA$587:$BA$768,APS!$B91,'Rekapitulasi Maret'!$BC$587:$BC$768)+SUMIF('Rekapitulasi Maret'!$BA$587:$BA$768,APS!$B91,'Rekapitulasi Maret'!$BF$587:$BF$768)</f>
        <v>0</v>
      </c>
      <c r="FK91" s="10"/>
      <c r="FL91" s="154">
        <f t="shared" si="364"/>
        <v>0</v>
      </c>
      <c r="FM91" s="154">
        <f t="shared" si="365"/>
        <v>0</v>
      </c>
      <c r="FN91" s="10"/>
      <c r="FO91" s="152">
        <f>SUMIF('Rekapitulasi Maret'!$BP$587:$BP$768,APS!$B91,'Rekapitulasi Maret'!$BQ$587:$BQ$768)+SUMIF('Rekapitulasi Maret'!$BP$587:$BP$768,APS!$B91,'Rekapitulasi Maret'!$BT$587:$BT$768)</f>
        <v>1000</v>
      </c>
      <c r="FP91" s="152">
        <f>SUMIF('Rekapitulasi Maret'!$BP$587:$BP$768,APS!$B91,'Rekapitulasi Maret'!$BR$587:$BR$768)</f>
        <v>0</v>
      </c>
      <c r="FQ91" s="10"/>
      <c r="FR91" s="154">
        <f t="shared" si="366"/>
        <v>0</v>
      </c>
      <c r="FS91" s="154">
        <f t="shared" si="367"/>
        <v>0</v>
      </c>
      <c r="FT91" s="10"/>
      <c r="FU91" s="152">
        <f>SUMIF('Rekapitulasi Maret'!$CE$587:$CE$768,APS!$B91,'Rekapitulasi Maret'!$CI$587:$CI$768)</f>
        <v>0</v>
      </c>
      <c r="FV91" s="10"/>
      <c r="FW91" s="152">
        <f>SUMIF('Rekapitulasi Maret'!$CE$587:$CE$768,APS!$B91,'Rekapitulasi Maret'!$CJ$587:$CJ$768)</f>
        <v>0</v>
      </c>
      <c r="FX91" s="154">
        <f t="shared" si="387"/>
        <v>0</v>
      </c>
      <c r="FY91" s="154">
        <f t="shared" si="388"/>
        <v>0</v>
      </c>
      <c r="FZ91" s="10"/>
      <c r="GA91" s="152">
        <f>SUMIF('Rekapitulasi Maret'!$D$785:$D$963,APS!$B91,'Rekapitulasi Maret'!$E$785:$E$963)+SUMIF('Rekapitulasi Maret'!$D$785:$D$963,APS!$B91,'Rekapitulasi Maret'!$J$785:$J$963)</f>
        <v>0</v>
      </c>
      <c r="GB91" s="152">
        <f>SUMIF('Rekapitulasi Maret'!$D$785:$D$963,APS!$B91,'Rekapitulasi Maret'!$F$785:$F$963)</f>
        <v>0</v>
      </c>
      <c r="GC91" s="152">
        <f>SUMIF('Rekapitulasi Maret'!$D$785:$D$963,APS!$B91,'Rekapitulasi Maret'!$K$785:$K$963)</f>
        <v>0</v>
      </c>
      <c r="GD91" s="154">
        <f t="shared" si="368"/>
        <v>0</v>
      </c>
      <c r="GE91" s="154">
        <f t="shared" si="369"/>
        <v>0</v>
      </c>
      <c r="GF91" s="10"/>
      <c r="GG91" s="152">
        <f>SUMIF('Rekapitulasi Maret'!$U$785:$U$963,APS!$B91,'Rekapitulasi Maret'!$V$785:$V$963)+SUMIF('Rekapitulasi Maret'!$U$785:$U$963,APS!$B91,'Rekapitulasi Maret'!$AA$785:$AA$963)</f>
        <v>0</v>
      </c>
      <c r="GH91" s="152">
        <f>SUMIF('Rekapitulasi Maret'!$U$785:$U$963,APS!$B91,'Rekapitulasi Maret'!$W$785:$W$963)</f>
        <v>0</v>
      </c>
      <c r="GI91" s="152">
        <f>SUMIF('Rekapitulasi Maret'!$U$785:$U$963,APS!$B91,'Rekapitulasi Maret'!$AB$785:$AB$963)</f>
        <v>0</v>
      </c>
      <c r="GJ91" s="154">
        <f t="shared" si="370"/>
        <v>0</v>
      </c>
      <c r="GK91" s="154">
        <f t="shared" si="371"/>
        <v>0</v>
      </c>
      <c r="GL91" s="10"/>
      <c r="GM91" s="152">
        <f>SUMIF('Rekapitulasi Maret'!$AL$785:$AL$963,APS!$B91,'Rekapitulasi Maret'!$AM$785:$AM$963)+SUMIF('Rekapitulasi Maret'!$AL$785:$AL$963,APS!$B91,'Rekapitulasi Maret'!$AP$785:$AP$963)</f>
        <v>1000</v>
      </c>
      <c r="GN91" s="152">
        <f>SUMIF('Rekapitulasi Maret'!$AL$785:$AL$963,APS!$B91,'Rekapitulasi Maret'!$AN$785:$AN$963)</f>
        <v>0</v>
      </c>
      <c r="GO91" s="152">
        <f>SUMIF('Rekapitulasi Maret'!$AL$785:$AL$963,APS!$B91,'Rekapitulasi Maret'!$AQ$785:$AQ$963)</f>
        <v>0</v>
      </c>
      <c r="GP91" s="154">
        <f t="shared" si="372"/>
        <v>0</v>
      </c>
      <c r="GQ91" s="154">
        <f t="shared" si="373"/>
        <v>0</v>
      </c>
      <c r="GR91" s="76">
        <f t="shared" si="374"/>
        <v>0</v>
      </c>
      <c r="GS91" s="76">
        <f t="shared" si="375"/>
        <v>3000</v>
      </c>
      <c r="GT91" s="76">
        <f t="shared" si="376"/>
        <v>0</v>
      </c>
      <c r="GU91" s="76">
        <f t="shared" si="377"/>
        <v>0</v>
      </c>
      <c r="GV91" s="157">
        <f t="shared" si="378"/>
        <v>0</v>
      </c>
      <c r="GW91" s="157">
        <f t="shared" si="379"/>
        <v>0</v>
      </c>
      <c r="GX91" s="158">
        <f t="shared" si="380"/>
        <v>0</v>
      </c>
      <c r="GY91" s="157">
        <f t="shared" si="397"/>
        <v>0</v>
      </c>
      <c r="GZ91" s="157">
        <f t="shared" si="398"/>
        <v>4520</v>
      </c>
      <c r="HA91" s="157">
        <f t="shared" si="399"/>
        <v>0</v>
      </c>
      <c r="HB91" s="157">
        <f t="shared" si="400"/>
        <v>0</v>
      </c>
      <c r="HC91" s="157">
        <f t="shared" si="401"/>
        <v>0</v>
      </c>
      <c r="HD91" s="157">
        <f t="shared" si="402"/>
        <v>0</v>
      </c>
      <c r="HE91" s="158">
        <f t="shared" si="406"/>
        <v>0</v>
      </c>
      <c r="HF91" s="2"/>
      <c r="HG91" s="16" t="s">
        <v>988</v>
      </c>
      <c r="HH91" s="88"/>
    </row>
    <row r="92" spans="1:216" ht="15.75">
      <c r="A92" s="16" t="s">
        <v>89</v>
      </c>
      <c r="B92" s="16" t="s">
        <v>90</v>
      </c>
      <c r="C92" s="25" t="s">
        <v>3</v>
      </c>
      <c r="D92" s="25" t="s">
        <v>614</v>
      </c>
      <c r="E92" s="25" t="s">
        <v>598</v>
      </c>
      <c r="F92" s="17">
        <v>100</v>
      </c>
      <c r="G92" s="17">
        <v>0</v>
      </c>
      <c r="H92" s="17">
        <v>0</v>
      </c>
      <c r="I92" s="18">
        <v>0</v>
      </c>
      <c r="J92" s="17">
        <v>0</v>
      </c>
      <c r="K92" s="19">
        <f t="shared" si="441"/>
        <v>100</v>
      </c>
      <c r="L92" s="19">
        <f t="shared" si="442"/>
        <v>100</v>
      </c>
      <c r="M92" s="23">
        <v>200</v>
      </c>
      <c r="N92" s="20">
        <f t="shared" si="353"/>
        <v>200</v>
      </c>
      <c r="O92" s="20"/>
      <c r="P92" s="75">
        <f t="shared" si="407"/>
        <v>0</v>
      </c>
      <c r="Q92" s="74">
        <f t="shared" si="403"/>
        <v>200</v>
      </c>
      <c r="R92" s="22">
        <f t="shared" si="323"/>
        <v>200</v>
      </c>
      <c r="S92" s="10"/>
      <c r="T92" s="10"/>
      <c r="U92" s="152">
        <f>SUMIF('Rekapitulasi Maret'!$D$9:$D$173,APS!$B92,'Rekapitulasi Maret'!$E$9:$E$173)</f>
        <v>0</v>
      </c>
      <c r="V92" s="152">
        <f>SUMIF('Rekapitulasi Maret'!$D$9:$D$173,APS!$B92,'Rekapitulasi Maret'!$F$9:$F$173)</f>
        <v>0</v>
      </c>
      <c r="W92" s="10"/>
      <c r="X92" s="154">
        <f t="shared" si="428"/>
        <v>0</v>
      </c>
      <c r="Y92" s="154">
        <f t="shared" si="429"/>
        <v>0</v>
      </c>
      <c r="Z92" s="10"/>
      <c r="AA92" s="152">
        <f>SUMIF('Rekapitulasi Maret'!$U$9:$U$173,APS!$B92,'Rekapitulasi Maret'!$V$9:$V$173)</f>
        <v>0</v>
      </c>
      <c r="AB92" s="152">
        <f>SUMIF('Rekapitulasi Maret'!$U$9:$U$173,APS!$B92,'Rekapitulasi Maret'!$W$9:$W$173)</f>
        <v>0</v>
      </c>
      <c r="AC92" s="152"/>
      <c r="AD92" s="154">
        <f t="shared" si="404"/>
        <v>0</v>
      </c>
      <c r="AE92" s="154">
        <f t="shared" si="405"/>
        <v>0</v>
      </c>
      <c r="AF92" s="10"/>
      <c r="AG92" s="152">
        <f>SUMIF('Rekapitulasi Maret'!$AL$9:$AL$173,APS!$B92,'Rekapitulasi Maret'!$AM$9:$AM$173)</f>
        <v>0</v>
      </c>
      <c r="AH92" s="152">
        <f>SUMIF('Rekapitulasi Maret'!$AL$9:$AL$173,APS!$B92,'Rekapitulasi Maret'!$AN$9:$AN$173)</f>
        <v>0</v>
      </c>
      <c r="AI92" s="152">
        <f>SUMIF('Rekapitulasi Maret'!$AL$9:$AL$173,APS!$B92,'Rekapitulasi Maret'!$AQ$9:$AQ$173)</f>
        <v>0</v>
      </c>
      <c r="AJ92" s="154">
        <f t="shared" si="426"/>
        <v>0</v>
      </c>
      <c r="AK92" s="154">
        <f t="shared" si="427"/>
        <v>0</v>
      </c>
      <c r="AL92" s="10"/>
      <c r="AM92" s="152">
        <f>SUMIF('Rekapitulasi Maret'!$BA$9:$BA$173,APS!$B92,'Rekapitulasi Maret'!$BB$9:$BB$173)</f>
        <v>0</v>
      </c>
      <c r="AN92" s="152">
        <f>SUMIF('Rekapitulasi Maret'!$BA$9:$BA$173,APS!$B92,'Rekapitulasi Maret'!$BC$9:$BC$173)</f>
        <v>0</v>
      </c>
      <c r="AO92" s="10"/>
      <c r="AP92" s="154">
        <f t="shared" si="410"/>
        <v>0</v>
      </c>
      <c r="AQ92" s="154">
        <f t="shared" si="411"/>
        <v>0</v>
      </c>
      <c r="AR92" s="10"/>
      <c r="AS92" s="152">
        <f>SUMIF('Rekapitulasi Maret'!$BP$9:$BP$173,APS!$B92,'Rekapitulasi Maret'!$BQ$9:$BQ$173)</f>
        <v>0</v>
      </c>
      <c r="AT92" s="152">
        <f>SUMIF('Rekapitulasi Maret'!$BP$9:$BP$173,APS!$B92,'Rekapitulasi Maret'!$BR$9:$BR$173)</f>
        <v>0</v>
      </c>
      <c r="AU92" s="10"/>
      <c r="AV92" s="154">
        <f t="shared" si="393"/>
        <v>0</v>
      </c>
      <c r="AW92" s="154">
        <f t="shared" si="394"/>
        <v>0</v>
      </c>
      <c r="AX92" s="10"/>
      <c r="AY92" s="152">
        <f>SUMIF('Rekapitulasi Maret'!$CE$9:$CE$173,APS!$B92,'Rekapitulasi Maret'!$CI$9:$CI$173)</f>
        <v>0</v>
      </c>
      <c r="AZ92" s="10"/>
      <c r="BA92" s="152">
        <f>SUMIF('Rekapitulasi Maret'!$CE$9:$CE$173,APS!$B92,'Rekapitulasi Maret'!$CJ$9:$CJ$173)</f>
        <v>0</v>
      </c>
      <c r="BB92" s="154">
        <f t="shared" si="395"/>
        <v>0</v>
      </c>
      <c r="BC92" s="154">
        <f t="shared" si="396"/>
        <v>0</v>
      </c>
      <c r="BD92" s="76">
        <f t="shared" si="412"/>
        <v>0</v>
      </c>
      <c r="BE92" s="76">
        <f t="shared" si="413"/>
        <v>0</v>
      </c>
      <c r="BF92" s="76">
        <f t="shared" si="414"/>
        <v>0</v>
      </c>
      <c r="BG92" s="76">
        <f t="shared" si="415"/>
        <v>0</v>
      </c>
      <c r="BH92" s="76">
        <f t="shared" si="416"/>
        <v>0</v>
      </c>
      <c r="BI92" s="76">
        <f t="shared" si="417"/>
        <v>0</v>
      </c>
      <c r="BJ92" s="154">
        <f t="shared" si="418"/>
        <v>0</v>
      </c>
      <c r="BK92" s="10">
        <v>100</v>
      </c>
      <c r="BL92" s="10">
        <v>100</v>
      </c>
      <c r="BM92" s="152">
        <f>SUMIF('Rekapitulasi Maret'!$D$194:$D$375,APS!$B92,'Rekapitulasi Maret'!$E$194:$E$375)+SUMIF('Rekapitulasi Maret'!$D$194:$D$375,APS!$B92,'Rekapitulasi Maret'!$J$194:$J$375)</f>
        <v>0</v>
      </c>
      <c r="BN92" s="152">
        <f>SUMIF('Rekapitulasi Maret'!$D$194:$D$375,APS!$B92,'Rekapitulasi Maret'!$F$194:$F$375)</f>
        <v>0</v>
      </c>
      <c r="BO92" s="152">
        <f>SUMIF('Rekapitulasi Maret'!$D$194:$D$375,APS!$B92,'Rekapitulasi Maret'!$K$194:$K$375)</f>
        <v>0</v>
      </c>
      <c r="BP92" s="154">
        <f t="shared" si="389"/>
        <v>0</v>
      </c>
      <c r="BQ92" s="154">
        <f t="shared" si="390"/>
        <v>0</v>
      </c>
      <c r="BR92" s="10"/>
      <c r="BS92" s="152">
        <f>SUMIF('Rekapitulasi Maret'!$U$194:$U$375,APS!$B92,'Rekapitulasi Maret'!$V$194:$V$375)+SUMIF('Rekapitulasi Maret'!$U$194:$U$375,APS!$B92,'Rekapitulasi Maret'!$AA$194:$AA$375)</f>
        <v>0</v>
      </c>
      <c r="BT92" s="152">
        <f>SUMIF('Rekapitulasi Maret'!$U$194:$U$375,APS!$B92,'Rekapitulasi Maret'!$W$194:$W$375)</f>
        <v>0</v>
      </c>
      <c r="BU92" s="152">
        <f>SUMIF('Rekapitulasi Maret'!$U$194:$U$375,APS!$B92,'Rekapitulasi Maret'!$AB$194:$AB$375)</f>
        <v>0</v>
      </c>
      <c r="BV92" s="154">
        <f t="shared" si="391"/>
        <v>0</v>
      </c>
      <c r="BW92" s="154">
        <f t="shared" si="392"/>
        <v>0</v>
      </c>
      <c r="BX92" s="10"/>
      <c r="BY92" s="152">
        <f>SUMIF('Rekapitulasi Maret'!$AL$194:$AL$375,APS!$B92,'Rekapitulasi Maret'!$AM$194:$AM$375)+SUMIF('Rekapitulasi Maret'!$AL$194:$AL$375,APS!$B92,'Rekapitulasi Maret'!$AP$194:$AP$375)</f>
        <v>0</v>
      </c>
      <c r="BZ92" s="152">
        <f>SUMIF('Rekapitulasi Maret'!$AL$194:$AL$375,APS!$B92,'Rekapitulasi Maret'!$AN$194:$AN$375)</f>
        <v>0</v>
      </c>
      <c r="CA92" s="152">
        <f>SUMIF('Rekapitulasi Maret'!$AL$194:$AL$375,APS!$B92,'Rekapitulasi Maret'!$AQ$194:$AQ$375)</f>
        <v>0</v>
      </c>
      <c r="CB92" s="154">
        <f t="shared" si="408"/>
        <v>0</v>
      </c>
      <c r="CC92" s="154">
        <f t="shared" si="409"/>
        <v>0</v>
      </c>
      <c r="CD92" s="10"/>
      <c r="CE92" s="152">
        <f>SUMIF('Rekapitulasi Maret'!$BA$194:$BA$375,APS!$B92,'Rekapitulasi Maret'!$BB$194:$BB$375)+SUMIF('Rekapitulasi Maret'!$BA$194:$BA$375,APS!$B92,'Rekapitulasi Maret'!$BE$194:$BE$375)</f>
        <v>0</v>
      </c>
      <c r="CF92" s="152">
        <f>SUMIF('Rekapitulasi Maret'!$BA$194:$BA$375,APS!$B92,'Rekapitulasi Maret'!$BC$194:$BC$375)</f>
        <v>256</v>
      </c>
      <c r="CG92" s="10"/>
      <c r="CH92" s="154">
        <f t="shared" si="381"/>
        <v>0</v>
      </c>
      <c r="CI92" s="154">
        <f t="shared" si="382"/>
        <v>0</v>
      </c>
      <c r="CJ92" s="10"/>
      <c r="CK92" s="152">
        <f>SUMIF('Rekapitulasi Maret'!$BP$194:$BP$375,APS!$B92,'Rekapitulasi Maret'!$BQ$194:$BQ$375)+SUMIF('Rekapitulasi Maret'!$BP$194:$BP$375,APS!$B92,'Rekapitulasi Maret'!$BT$194:$BT$375)</f>
        <v>0</v>
      </c>
      <c r="CL92" s="152">
        <f>SUMIF('Rekapitulasi Maret'!$BP$194:$BP$375,APS!$B92,'Rekapitulasi Maret'!$BR$194:$BR$375)</f>
        <v>0</v>
      </c>
      <c r="CM92" s="152">
        <f>SUMIF('Rekapitulasi Maret'!$BP$194:$BP$375,APS!$B92,'Rekapitulasi Maret'!$BU$194:$BU$375)</f>
        <v>0</v>
      </c>
      <c r="CN92" s="154">
        <f t="shared" si="383"/>
        <v>0</v>
      </c>
      <c r="CO92" s="154">
        <f t="shared" si="384"/>
        <v>0</v>
      </c>
      <c r="CP92" s="76">
        <f t="shared" si="419"/>
        <v>100</v>
      </c>
      <c r="CQ92" s="76">
        <f t="shared" si="420"/>
        <v>0</v>
      </c>
      <c r="CR92" s="76">
        <f t="shared" si="421"/>
        <v>256</v>
      </c>
      <c r="CS92" s="76">
        <f t="shared" si="422"/>
        <v>0</v>
      </c>
      <c r="CT92" s="76">
        <f t="shared" si="423"/>
        <v>256</v>
      </c>
      <c r="CU92" s="76">
        <f t="shared" si="424"/>
        <v>156</v>
      </c>
      <c r="CV92" s="154">
        <f t="shared" si="425"/>
        <v>256</v>
      </c>
      <c r="CW92" s="10">
        <v>100</v>
      </c>
      <c r="CX92" s="10"/>
      <c r="CY92" s="152">
        <f>SUMIF('Rekapitulasi Maret'!$D$391:$D$568,APS!$B92,'Rekapitulasi Maret'!$E$391:$E$568)+SUMIF('Rekapitulasi Maret'!$D$391:$D$568,APS!$B92,'Rekapitulasi Maret'!$J$391:$J$568)</f>
        <v>0</v>
      </c>
      <c r="CZ92" s="152">
        <f>SUMIF('Rekapitulasi Maret'!$D$391:$D$568,APS!$B92,'Rekapitulasi Maret'!$F$391:$F$568)</f>
        <v>0</v>
      </c>
      <c r="DA92" s="152">
        <f>SUMIF('Rekapitulasi Maret'!$D$391:$D$568,APS!$B92,'Rekapitulasi Maret'!$K$391:$K$568)</f>
        <v>0</v>
      </c>
      <c r="DB92" s="154">
        <f t="shared" si="385"/>
        <v>0</v>
      </c>
      <c r="DC92" s="154">
        <f t="shared" si="386"/>
        <v>0</v>
      </c>
      <c r="DD92" s="10">
        <v>100</v>
      </c>
      <c r="DE92" s="152">
        <f>SUMIF('Rekapitulasi Maret'!$U$391:$U$568,APS!$B92,'Rekapitulasi Maret'!$V$391:$V$568)+SUMIF('Rekapitulasi Maret'!$U$391:$U$568,APS!$B92,'Rekapitulasi Maret'!$AA$391:$AA$568)</f>
        <v>0</v>
      </c>
      <c r="DF92" s="152">
        <f>SUMIF('Rekapitulasi Maret'!$U$391:$U$568,APS!$B92,'Rekapitulasi Maret'!$W$391:$W$568)</f>
        <v>0</v>
      </c>
      <c r="DG92" s="152">
        <f>SUMIF('Rekapitulasi Maret'!$U$391:$U$568,APS!$B92,'Rekapitulasi Maret'!$AB$391:$AB$568)</f>
        <v>0</v>
      </c>
      <c r="DH92" s="154">
        <f t="shared" si="430"/>
        <v>0</v>
      </c>
      <c r="DI92" s="154">
        <f t="shared" si="431"/>
        <v>0</v>
      </c>
      <c r="DJ92" s="10"/>
      <c r="DK92" s="152">
        <f>SUMIF('Rekapitulasi Maret'!$AL$391:$AL$568,APS!$B92,'Rekapitulasi Maret'!$AM$391:$AM$568)+SUMIF('Rekapitulasi Maret'!$AL$391:$AL$568,APS!$B92,'Rekapitulasi Maret'!$AP$391:$AP$568)</f>
        <v>0</v>
      </c>
      <c r="DL92" s="152">
        <f>SUMIF('Rekapitulasi Maret'!$AL$391:$AL$568,APS!$B92,'Rekapitulasi Maret'!$AN$391:$AN$568)</f>
        <v>0</v>
      </c>
      <c r="DM92" s="152">
        <f>SUMIF('Rekapitulasi Maret'!$AL$391:$AL$568,APS!$B92,'Rekapitulasi Maret'!$AQ$391:$AQ$568)</f>
        <v>0</v>
      </c>
      <c r="DN92" s="154">
        <f t="shared" si="354"/>
        <v>0</v>
      </c>
      <c r="DO92" s="154">
        <f t="shared" si="355"/>
        <v>0</v>
      </c>
      <c r="DP92" s="10"/>
      <c r="DQ92" s="152">
        <f>SUMIF('Rekapitulasi Maret'!$BA$391:$BA$568,APS!$B92,'Rekapitulasi Maret'!$BB$391:$BB$568)+SUMIF('Rekapitulasi Maret'!$BA$391:$BA$568,APS!$B92,'Rekapitulasi Maret'!$BE$391:$BE$568)</f>
        <v>0</v>
      </c>
      <c r="DR92" s="152">
        <f>SUMIF('Rekapitulasi Maret'!$BA$391:$BA$568,APS!$B92,'Rekapitulasi Maret'!$BC$391:$BC$568)</f>
        <v>0</v>
      </c>
      <c r="DS92" s="152">
        <f>SUMIF('Rekapitulasi Maret'!$BA$391:$BA$568,APS!$B92,'Rekapitulasi Maret'!$BF$391:$BF$568)</f>
        <v>0</v>
      </c>
      <c r="DT92" s="154">
        <f t="shared" si="432"/>
        <v>0</v>
      </c>
      <c r="DU92" s="154">
        <f t="shared" si="433"/>
        <v>0</v>
      </c>
      <c r="DV92" s="10"/>
      <c r="DW92" s="152">
        <f>SUMIF('Rekapitulasi Maret'!$BP$391:$BP$568,APS!$B92,'Rekapitulasi Maret'!$BQ$391:$BQ$568)+SUMIF('Rekapitulasi Maret'!$BP$391:$BP$568,APS!$B92,'Rekapitulasi Maret'!$BT$391:$BT$568)</f>
        <v>0</v>
      </c>
      <c r="DX92" s="152">
        <f>SUMIF('Rekapitulasi Maret'!$BP$391:$BP$568,APS!$B92,'Rekapitulasi Maret'!$BR$391:$BR$568)</f>
        <v>0</v>
      </c>
      <c r="DY92" s="152">
        <f>SUMIF('Rekapitulasi Maret'!$BP$391:$BP$568,APS!$B92,'Rekapitulasi Maret'!$BU$391:$BU$568)</f>
        <v>0</v>
      </c>
      <c r="DZ92" s="154">
        <f t="shared" si="326"/>
        <v>0</v>
      </c>
      <c r="EA92" s="154">
        <f t="shared" si="327"/>
        <v>0</v>
      </c>
      <c r="EB92" s="10"/>
      <c r="EC92" s="152">
        <f>SUMIF('Rekapitulasi Maret'!$CE$391:$CE$568,APS!$B92,'Rekapitulasi Maret'!$CF$391:$CF$568)+SUMIF('Rekapitulasi Maret'!$CE$391:$CE$568,APS!$B92,'Rekapitulasi Maret'!$CI$391:$CI$568)</f>
        <v>0</v>
      </c>
      <c r="ED92" s="152">
        <f>SUMIF('Rekapitulasi Maret'!$CE$391:$CE$568,APS!$B92,'Rekapitulasi Maret'!$CG$391:$CG$568)</f>
        <v>0</v>
      </c>
      <c r="EE92" s="152">
        <f>SUMIF('Rekapitulasi Maret'!$CE$391:$CE$568,APS!$B92,'Rekapitulasi Maret'!$CJ$391:$CJ$568)</f>
        <v>0</v>
      </c>
      <c r="EF92" s="154">
        <f t="shared" si="356"/>
        <v>0</v>
      </c>
      <c r="EG92" s="154">
        <f t="shared" si="357"/>
        <v>0</v>
      </c>
      <c r="EH92" s="76">
        <f t="shared" si="434"/>
        <v>100</v>
      </c>
      <c r="EI92" s="76">
        <f t="shared" si="435"/>
        <v>0</v>
      </c>
      <c r="EJ92" s="76">
        <f t="shared" si="436"/>
        <v>0</v>
      </c>
      <c r="EK92" s="76">
        <f t="shared" si="437"/>
        <v>0</v>
      </c>
      <c r="EL92" s="76">
        <f t="shared" si="438"/>
        <v>0</v>
      </c>
      <c r="EM92" s="76">
        <f t="shared" si="439"/>
        <v>-100</v>
      </c>
      <c r="EN92" s="154">
        <f t="shared" si="440"/>
        <v>0</v>
      </c>
      <c r="EO92" s="10"/>
      <c r="EP92" s="40"/>
      <c r="EQ92" s="152">
        <f>SUMIF('Rekapitulasi Maret'!$D$587:$D$768,APS!$B92,'Rekapitulasi Maret'!$E$587:$E$768)+SUMIF('Rekapitulasi Maret'!$D$587:$D$768,APS!$B92,'Rekapitulasi Maret'!$G$587:$G$768)</f>
        <v>0</v>
      </c>
      <c r="ER92" s="152">
        <f>SUMIF('Rekapitulasi Maret'!$D$587:$D$768,APS!$B92,'Rekapitulasi Maret'!$F$587:$F$768)+SUMIF('Rekapitulasi Maret'!$D$587:$D$768,APS!$B92,'Rekapitulasi Maret'!$H$587:$H$768)</f>
        <v>0</v>
      </c>
      <c r="ES92" s="40"/>
      <c r="ET92" s="154">
        <f t="shared" si="358"/>
        <v>0</v>
      </c>
      <c r="EU92" s="154">
        <f t="shared" si="359"/>
        <v>0</v>
      </c>
      <c r="EV92" s="40"/>
      <c r="EW92" s="152">
        <f>SUMIF('Rekapitulasi Maret'!$U$587:$U$768,APS!$B92,'Rekapitulasi Maret'!$V$587:$V$768)+SUMIF('Rekapitulasi Maret'!$U$587:$U$768,APS!$B92,'Rekapitulasi Maret'!$X$587:$X$768)</f>
        <v>0</v>
      </c>
      <c r="EX92" s="152">
        <f>SUMIF('Rekapitulasi Maret'!$U$587:$U$768,APS!$B92,'Rekapitulasi Maret'!$W$587:$W$768)+SUMIF('Rekapitulasi Maret'!$U$587:$U$768,APS!$B92,'Rekapitulasi Maret'!$Y$587:$Y$768)</f>
        <v>0</v>
      </c>
      <c r="EY92" s="10"/>
      <c r="EZ92" s="154">
        <f t="shared" si="360"/>
        <v>0</v>
      </c>
      <c r="FA92" s="154">
        <f t="shared" si="361"/>
        <v>0</v>
      </c>
      <c r="FB92" s="40"/>
      <c r="FC92" s="152">
        <f>SUMIF('Rekapitulasi Maret'!$AL$587:$AL$768,APS!$B92,'Rekapitulasi Maret'!$AM$587:$AM$768)+SUMIF('Rekapitulasi Maret'!$AL$587:$AL$768,APS!$B92,'Rekapitulasi Maret'!$AP$587:$AP$768)</f>
        <v>0</v>
      </c>
      <c r="FD92" s="152">
        <f>SUMIF('Rekapitulasi Maret'!$AL$587:$AL$768,APS!$B92,'Rekapitulasi Maret'!$AN$587:$AN$768)</f>
        <v>0</v>
      </c>
      <c r="FE92" s="40"/>
      <c r="FF92" s="154">
        <f t="shared" si="362"/>
        <v>0</v>
      </c>
      <c r="FG92" s="154">
        <f t="shared" si="363"/>
        <v>0</v>
      </c>
      <c r="FH92" s="40"/>
      <c r="FI92" s="152">
        <f>SUMIF('Rekapitulasi Maret'!$BA$587:$BA$768,APS!$B92,'Rekapitulasi Maret'!$BB$587:$BB$768)+SUMIF('Rekapitulasi Maret'!$BA$587:$BA$768,APS!$B92,'Rekapitulasi Maret'!$BE$587:$BE$768)</f>
        <v>0</v>
      </c>
      <c r="FJ92" s="152">
        <f>SUMIF('Rekapitulasi Maret'!$BA$587:$BA$768,APS!$B92,'Rekapitulasi Maret'!$BC$587:$BC$768)+SUMIF('Rekapitulasi Maret'!$BA$587:$BA$768,APS!$B92,'Rekapitulasi Maret'!$BF$587:$BF$768)</f>
        <v>0</v>
      </c>
      <c r="FK92" s="10"/>
      <c r="FL92" s="154">
        <f t="shared" si="364"/>
        <v>0</v>
      </c>
      <c r="FM92" s="154">
        <f t="shared" si="365"/>
        <v>0</v>
      </c>
      <c r="FN92" s="40"/>
      <c r="FO92" s="152">
        <f>SUMIF('Rekapitulasi Maret'!$BP$587:$BP$768,APS!$B92,'Rekapitulasi Maret'!$BQ$587:$BQ$768)+SUMIF('Rekapitulasi Maret'!$BP$587:$BP$768,APS!$B92,'Rekapitulasi Maret'!$BT$587:$BT$768)</f>
        <v>0</v>
      </c>
      <c r="FP92" s="152">
        <f>SUMIF('Rekapitulasi Maret'!$BP$587:$BP$768,APS!$B92,'Rekapitulasi Maret'!$BR$587:$BR$768)</f>
        <v>0</v>
      </c>
      <c r="FQ92" s="10"/>
      <c r="FR92" s="154">
        <f t="shared" si="366"/>
        <v>0</v>
      </c>
      <c r="FS92" s="154">
        <f t="shared" si="367"/>
        <v>0</v>
      </c>
      <c r="FT92" s="40"/>
      <c r="FU92" s="152">
        <f>SUMIF('Rekapitulasi Maret'!$CE$587:$CE$768,APS!$B92,'Rekapitulasi Maret'!$CI$587:$CI$768)</f>
        <v>0</v>
      </c>
      <c r="FV92" s="10"/>
      <c r="FW92" s="152">
        <f>SUMIF('Rekapitulasi Maret'!$CE$587:$CE$768,APS!$B92,'Rekapitulasi Maret'!$CJ$587:$CJ$768)</f>
        <v>0</v>
      </c>
      <c r="FX92" s="154">
        <f t="shared" si="387"/>
        <v>0</v>
      </c>
      <c r="FY92" s="154">
        <f t="shared" si="388"/>
        <v>0</v>
      </c>
      <c r="FZ92" s="40"/>
      <c r="GA92" s="152">
        <f>SUMIF('Rekapitulasi Maret'!$D$785:$D$963,APS!$B92,'Rekapitulasi Maret'!$E$785:$E$963)+SUMIF('Rekapitulasi Maret'!$D$785:$D$963,APS!$B92,'Rekapitulasi Maret'!$J$785:$J$963)</f>
        <v>50</v>
      </c>
      <c r="GB92" s="152">
        <f>SUMIF('Rekapitulasi Maret'!$D$785:$D$963,APS!$B92,'Rekapitulasi Maret'!$F$785:$F$963)</f>
        <v>50</v>
      </c>
      <c r="GC92" s="152">
        <f>SUMIF('Rekapitulasi Maret'!$D$785:$D$963,APS!$B92,'Rekapitulasi Maret'!$K$785:$K$963)</f>
        <v>0</v>
      </c>
      <c r="GD92" s="154">
        <f t="shared" si="368"/>
        <v>0</v>
      </c>
      <c r="GE92" s="154">
        <f t="shared" si="369"/>
        <v>100</v>
      </c>
      <c r="GF92" s="40"/>
      <c r="GG92" s="152">
        <f>SUMIF('Rekapitulasi Maret'!$U$785:$U$963,APS!$B92,'Rekapitulasi Maret'!$V$785:$V$963)+SUMIF('Rekapitulasi Maret'!$U$785:$U$963,APS!$B92,'Rekapitulasi Maret'!$AA$785:$AA$963)</f>
        <v>0</v>
      </c>
      <c r="GH92" s="152">
        <f>SUMIF('Rekapitulasi Maret'!$U$785:$U$963,APS!$B92,'Rekapitulasi Maret'!$W$785:$W$963)</f>
        <v>0</v>
      </c>
      <c r="GI92" s="152">
        <f>SUMIF('Rekapitulasi Maret'!$U$785:$U$963,APS!$B92,'Rekapitulasi Maret'!$AB$785:$AB$963)</f>
        <v>0</v>
      </c>
      <c r="GJ92" s="154">
        <f t="shared" si="370"/>
        <v>0</v>
      </c>
      <c r="GK92" s="154">
        <f t="shared" si="371"/>
        <v>0</v>
      </c>
      <c r="GL92" s="40"/>
      <c r="GM92" s="152">
        <f>SUMIF('Rekapitulasi Maret'!$AL$785:$AL$963,APS!$B92,'Rekapitulasi Maret'!$AM$785:$AM$963)+SUMIF('Rekapitulasi Maret'!$AL$785:$AL$963,APS!$B92,'Rekapitulasi Maret'!$AP$785:$AP$963)</f>
        <v>0</v>
      </c>
      <c r="GN92" s="152">
        <f>SUMIF('Rekapitulasi Maret'!$AL$785:$AL$963,APS!$B92,'Rekapitulasi Maret'!$AN$785:$AN$963)</f>
        <v>0</v>
      </c>
      <c r="GO92" s="152">
        <f>SUMIF('Rekapitulasi Maret'!$AL$785:$AL$963,APS!$B92,'Rekapitulasi Maret'!$AQ$785:$AQ$963)</f>
        <v>0</v>
      </c>
      <c r="GP92" s="154">
        <f t="shared" si="372"/>
        <v>0</v>
      </c>
      <c r="GQ92" s="154">
        <f t="shared" si="373"/>
        <v>0</v>
      </c>
      <c r="GR92" s="76">
        <f t="shared" si="374"/>
        <v>0</v>
      </c>
      <c r="GS92" s="76">
        <f t="shared" si="375"/>
        <v>50</v>
      </c>
      <c r="GT92" s="76">
        <f t="shared" si="376"/>
        <v>50</v>
      </c>
      <c r="GU92" s="76">
        <f t="shared" si="377"/>
        <v>0</v>
      </c>
      <c r="GV92" s="157">
        <f t="shared" si="378"/>
        <v>50</v>
      </c>
      <c r="GW92" s="157">
        <f t="shared" si="379"/>
        <v>50</v>
      </c>
      <c r="GX92" s="158">
        <f t="shared" si="380"/>
        <v>0</v>
      </c>
      <c r="GY92" s="157">
        <f t="shared" si="397"/>
        <v>200</v>
      </c>
      <c r="GZ92" s="157">
        <f t="shared" si="398"/>
        <v>50</v>
      </c>
      <c r="HA92" s="157">
        <f t="shared" si="399"/>
        <v>306</v>
      </c>
      <c r="HB92" s="157">
        <f t="shared" si="400"/>
        <v>0</v>
      </c>
      <c r="HC92" s="157">
        <f t="shared" si="401"/>
        <v>306</v>
      </c>
      <c r="HD92" s="157">
        <f t="shared" si="402"/>
        <v>106</v>
      </c>
      <c r="HE92" s="158">
        <f t="shared" si="406"/>
        <v>153</v>
      </c>
      <c r="HG92" s="16" t="s">
        <v>988</v>
      </c>
      <c r="HH92" s="88"/>
    </row>
    <row r="93" spans="1:216" ht="15.75">
      <c r="A93" s="16" t="s">
        <v>91</v>
      </c>
      <c r="B93" s="16" t="s">
        <v>92</v>
      </c>
      <c r="C93" s="25" t="s">
        <v>3</v>
      </c>
      <c r="D93" s="25" t="s">
        <v>614</v>
      </c>
      <c r="E93" s="25" t="s">
        <v>598</v>
      </c>
      <c r="F93" s="17">
        <v>400</v>
      </c>
      <c r="G93" s="17">
        <v>0</v>
      </c>
      <c r="H93" s="17">
        <v>0</v>
      </c>
      <c r="I93" s="18">
        <v>0</v>
      </c>
      <c r="J93" s="17">
        <v>0</v>
      </c>
      <c r="K93" s="19">
        <f t="shared" si="441"/>
        <v>400</v>
      </c>
      <c r="L93" s="19">
        <f t="shared" si="442"/>
        <v>400</v>
      </c>
      <c r="M93" s="23">
        <v>600</v>
      </c>
      <c r="N93" s="20">
        <f t="shared" si="353"/>
        <v>600</v>
      </c>
      <c r="O93" s="20"/>
      <c r="P93" s="75">
        <f t="shared" si="407"/>
        <v>0</v>
      </c>
      <c r="Q93" s="74">
        <f t="shared" si="403"/>
        <v>600</v>
      </c>
      <c r="R93" s="22">
        <f t="shared" ref="R93:R131" si="443">+S93+BK93+CW93+EO93</f>
        <v>600</v>
      </c>
      <c r="S93" s="10">
        <v>200</v>
      </c>
      <c r="T93" s="10"/>
      <c r="U93" s="152">
        <f>SUMIF('Rekapitulasi Maret'!$D$9:$D$173,APS!$B93,'Rekapitulasi Maret'!$E$9:$E$173)</f>
        <v>0</v>
      </c>
      <c r="V93" s="152">
        <f>SUMIF('Rekapitulasi Maret'!$D$9:$D$173,APS!$B93,'Rekapitulasi Maret'!$F$9:$F$173)</f>
        <v>0</v>
      </c>
      <c r="W93" s="10"/>
      <c r="X93" s="154">
        <f t="shared" si="428"/>
        <v>0</v>
      </c>
      <c r="Y93" s="154">
        <f t="shared" si="429"/>
        <v>0</v>
      </c>
      <c r="Z93" s="10"/>
      <c r="AA93" s="152">
        <f>SUMIF('Rekapitulasi Maret'!$U$9:$U$173,APS!$B93,'Rekapitulasi Maret'!$V$9:$V$173)</f>
        <v>0</v>
      </c>
      <c r="AB93" s="152">
        <f>SUMIF('Rekapitulasi Maret'!$U$9:$U$173,APS!$B93,'Rekapitulasi Maret'!$W$9:$W$173)</f>
        <v>0</v>
      </c>
      <c r="AC93" s="152"/>
      <c r="AD93" s="154">
        <f t="shared" si="404"/>
        <v>0</v>
      </c>
      <c r="AE93" s="154">
        <f t="shared" si="405"/>
        <v>0</v>
      </c>
      <c r="AF93" s="10"/>
      <c r="AG93" s="152">
        <f>SUMIF('Rekapitulasi Maret'!$AL$9:$AL$173,APS!$B93,'Rekapitulasi Maret'!$AM$9:$AM$173)</f>
        <v>0</v>
      </c>
      <c r="AH93" s="152">
        <f>SUMIF('Rekapitulasi Maret'!$AL$9:$AL$173,APS!$B93,'Rekapitulasi Maret'!$AN$9:$AN$173)</f>
        <v>0</v>
      </c>
      <c r="AI93" s="152">
        <f>SUMIF('Rekapitulasi Maret'!$AL$9:$AL$173,APS!$B93,'Rekapitulasi Maret'!$AQ$9:$AQ$173)</f>
        <v>0</v>
      </c>
      <c r="AJ93" s="154">
        <f t="shared" si="426"/>
        <v>0</v>
      </c>
      <c r="AK93" s="154">
        <f t="shared" si="427"/>
        <v>0</v>
      </c>
      <c r="AL93" s="10"/>
      <c r="AM93" s="152">
        <f>SUMIF('Rekapitulasi Maret'!$BA$9:$BA$173,APS!$B93,'Rekapitulasi Maret'!$BB$9:$BB$173)</f>
        <v>0</v>
      </c>
      <c r="AN93" s="152">
        <f>SUMIF('Rekapitulasi Maret'!$BA$9:$BA$173,APS!$B93,'Rekapitulasi Maret'!$BC$9:$BC$173)</f>
        <v>0</v>
      </c>
      <c r="AO93" s="10"/>
      <c r="AP93" s="154">
        <f t="shared" si="410"/>
        <v>0</v>
      </c>
      <c r="AQ93" s="154">
        <f t="shared" si="411"/>
        <v>0</v>
      </c>
      <c r="AR93" s="10"/>
      <c r="AS93" s="152">
        <f>SUMIF('Rekapitulasi Maret'!$BP$9:$BP$173,APS!$B93,'Rekapitulasi Maret'!$BQ$9:$BQ$173)</f>
        <v>260</v>
      </c>
      <c r="AT93" s="152">
        <f>SUMIF('Rekapitulasi Maret'!$BP$9:$BP$173,APS!$B93,'Rekapitulasi Maret'!$BR$9:$BR$173)</f>
        <v>148</v>
      </c>
      <c r="AU93" s="10"/>
      <c r="AV93" s="154">
        <f t="shared" si="393"/>
        <v>0</v>
      </c>
      <c r="AW93" s="154">
        <f t="shared" si="394"/>
        <v>56.92307692307692</v>
      </c>
      <c r="AX93" s="10"/>
      <c r="AY93" s="152">
        <f>SUMIF('Rekapitulasi Maret'!$CE$9:$CE$173,APS!$B93,'Rekapitulasi Maret'!$CI$9:$CI$173)</f>
        <v>100</v>
      </c>
      <c r="AZ93" s="10"/>
      <c r="BA93" s="152">
        <f>SUMIF('Rekapitulasi Maret'!$CE$9:$CE$173,APS!$B93,'Rekapitulasi Maret'!$CJ$9:$CJ$173)</f>
        <v>60</v>
      </c>
      <c r="BB93" s="154">
        <f t="shared" si="395"/>
        <v>0</v>
      </c>
      <c r="BC93" s="154">
        <f t="shared" si="396"/>
        <v>60</v>
      </c>
      <c r="BD93" s="76">
        <f t="shared" si="412"/>
        <v>0</v>
      </c>
      <c r="BE93" s="76">
        <f t="shared" si="413"/>
        <v>360</v>
      </c>
      <c r="BF93" s="76">
        <f t="shared" si="414"/>
        <v>148</v>
      </c>
      <c r="BG93" s="76">
        <f t="shared" si="415"/>
        <v>60</v>
      </c>
      <c r="BH93" s="76">
        <f t="shared" si="416"/>
        <v>208</v>
      </c>
      <c r="BI93" s="76">
        <f t="shared" si="417"/>
        <v>208</v>
      </c>
      <c r="BJ93" s="154">
        <f t="shared" si="418"/>
        <v>0</v>
      </c>
      <c r="BK93" s="10">
        <v>200</v>
      </c>
      <c r="BL93" s="10"/>
      <c r="BM93" s="152">
        <f>SUMIF('Rekapitulasi Maret'!$D$194:$D$375,APS!$B93,'Rekapitulasi Maret'!$E$194:$E$375)+SUMIF('Rekapitulasi Maret'!$D$194:$D$375,APS!$B93,'Rekapitulasi Maret'!$J$194:$J$375)</f>
        <v>0</v>
      </c>
      <c r="BN93" s="152">
        <f>SUMIF('Rekapitulasi Maret'!$D$194:$D$375,APS!$B93,'Rekapitulasi Maret'!$F$194:$F$375)</f>
        <v>0</v>
      </c>
      <c r="BO93" s="152">
        <f>SUMIF('Rekapitulasi Maret'!$D$194:$D$375,APS!$B93,'Rekapitulasi Maret'!$K$194:$K$375)</f>
        <v>0</v>
      </c>
      <c r="BP93" s="154">
        <f t="shared" si="389"/>
        <v>0</v>
      </c>
      <c r="BQ93" s="154">
        <f t="shared" si="390"/>
        <v>0</v>
      </c>
      <c r="BR93" s="10">
        <v>100</v>
      </c>
      <c r="BS93" s="152">
        <f>SUMIF('Rekapitulasi Maret'!$U$194:$U$375,APS!$B93,'Rekapitulasi Maret'!$V$194:$V$375)+SUMIF('Rekapitulasi Maret'!$U$194:$U$375,APS!$B93,'Rekapitulasi Maret'!$AA$194:$AA$375)</f>
        <v>0</v>
      </c>
      <c r="BT93" s="152">
        <f>SUMIF('Rekapitulasi Maret'!$U$194:$U$375,APS!$B93,'Rekapitulasi Maret'!$W$194:$W$375)</f>
        <v>0</v>
      </c>
      <c r="BU93" s="152">
        <f>SUMIF('Rekapitulasi Maret'!$U$194:$U$375,APS!$B93,'Rekapitulasi Maret'!$AB$194:$AB$375)</f>
        <v>0</v>
      </c>
      <c r="BV93" s="154">
        <f t="shared" si="391"/>
        <v>0</v>
      </c>
      <c r="BW93" s="154">
        <f t="shared" si="392"/>
        <v>0</v>
      </c>
      <c r="BX93" s="10"/>
      <c r="BY93" s="152">
        <f>SUMIF('Rekapitulasi Maret'!$AL$194:$AL$375,APS!$B93,'Rekapitulasi Maret'!$AM$194:$AM$375)+SUMIF('Rekapitulasi Maret'!$AL$194:$AL$375,APS!$B93,'Rekapitulasi Maret'!$AP$194:$AP$375)</f>
        <v>0</v>
      </c>
      <c r="BZ93" s="152">
        <f>SUMIF('Rekapitulasi Maret'!$AL$194:$AL$375,APS!$B93,'Rekapitulasi Maret'!$AN$194:$AN$375)</f>
        <v>0</v>
      </c>
      <c r="CA93" s="152">
        <f>SUMIF('Rekapitulasi Maret'!$AL$194:$AL$375,APS!$B93,'Rekapitulasi Maret'!$AQ$194:$AQ$375)</f>
        <v>0</v>
      </c>
      <c r="CB93" s="154">
        <f t="shared" si="408"/>
        <v>0</v>
      </c>
      <c r="CC93" s="154">
        <f t="shared" si="409"/>
        <v>0</v>
      </c>
      <c r="CD93" s="10"/>
      <c r="CE93" s="152">
        <f>SUMIF('Rekapitulasi Maret'!$BA$194:$BA$375,APS!$B93,'Rekapitulasi Maret'!$BB$194:$BB$375)+SUMIF('Rekapitulasi Maret'!$BA$194:$BA$375,APS!$B93,'Rekapitulasi Maret'!$BE$194:$BE$375)</f>
        <v>0</v>
      </c>
      <c r="CF93" s="152">
        <f>SUMIF('Rekapitulasi Maret'!$BA$194:$BA$375,APS!$B93,'Rekapitulasi Maret'!$BC$194:$BC$375)</f>
        <v>0</v>
      </c>
      <c r="CG93" s="10"/>
      <c r="CH93" s="154">
        <f t="shared" si="381"/>
        <v>0</v>
      </c>
      <c r="CI93" s="154">
        <f t="shared" si="382"/>
        <v>0</v>
      </c>
      <c r="CJ93" s="10">
        <v>200</v>
      </c>
      <c r="CK93" s="152">
        <f>SUMIF('Rekapitulasi Maret'!$BP$194:$BP$375,APS!$B93,'Rekapitulasi Maret'!$BQ$194:$BQ$375)+SUMIF('Rekapitulasi Maret'!$BP$194:$BP$375,APS!$B93,'Rekapitulasi Maret'!$BT$194:$BT$375)</f>
        <v>0</v>
      </c>
      <c r="CL93" s="152">
        <f>SUMIF('Rekapitulasi Maret'!$BP$194:$BP$375,APS!$B93,'Rekapitulasi Maret'!$BR$194:$BR$375)</f>
        <v>0</v>
      </c>
      <c r="CM93" s="152">
        <f>SUMIF('Rekapitulasi Maret'!$BP$194:$BP$375,APS!$B93,'Rekapitulasi Maret'!$BU$194:$BU$375)</f>
        <v>0</v>
      </c>
      <c r="CN93" s="154">
        <f t="shared" si="383"/>
        <v>0</v>
      </c>
      <c r="CO93" s="154">
        <f t="shared" si="384"/>
        <v>0</v>
      </c>
      <c r="CP93" s="76">
        <f t="shared" si="419"/>
        <v>300</v>
      </c>
      <c r="CQ93" s="76">
        <f t="shared" si="420"/>
        <v>0</v>
      </c>
      <c r="CR93" s="76">
        <f t="shared" si="421"/>
        <v>0</v>
      </c>
      <c r="CS93" s="76">
        <f t="shared" si="422"/>
        <v>0</v>
      </c>
      <c r="CT93" s="76">
        <f t="shared" si="423"/>
        <v>0</v>
      </c>
      <c r="CU93" s="76">
        <f t="shared" si="424"/>
        <v>-300</v>
      </c>
      <c r="CV93" s="154">
        <f t="shared" si="425"/>
        <v>0</v>
      </c>
      <c r="CW93" s="10">
        <v>200</v>
      </c>
      <c r="CX93" s="10"/>
      <c r="CY93" s="152">
        <f>SUMIF('Rekapitulasi Maret'!$D$391:$D$568,APS!$B93,'Rekapitulasi Maret'!$E$391:$E$568)+SUMIF('Rekapitulasi Maret'!$D$391:$D$568,APS!$B93,'Rekapitulasi Maret'!$J$391:$J$568)</f>
        <v>0</v>
      </c>
      <c r="CZ93" s="152">
        <f>SUMIF('Rekapitulasi Maret'!$D$391:$D$568,APS!$B93,'Rekapitulasi Maret'!$F$391:$F$568)</f>
        <v>0</v>
      </c>
      <c r="DA93" s="152">
        <f>SUMIF('Rekapitulasi Maret'!$D$391:$D$568,APS!$B93,'Rekapitulasi Maret'!$K$391:$K$568)</f>
        <v>0</v>
      </c>
      <c r="DB93" s="154">
        <f t="shared" si="385"/>
        <v>0</v>
      </c>
      <c r="DC93" s="154">
        <f t="shared" si="386"/>
        <v>0</v>
      </c>
      <c r="DD93" s="10"/>
      <c r="DE93" s="152">
        <f>SUMIF('Rekapitulasi Maret'!$U$391:$U$568,APS!$B93,'Rekapitulasi Maret'!$V$391:$V$568)+SUMIF('Rekapitulasi Maret'!$U$391:$U$568,APS!$B93,'Rekapitulasi Maret'!$AA$391:$AA$568)</f>
        <v>0</v>
      </c>
      <c r="DF93" s="152">
        <f>SUMIF('Rekapitulasi Maret'!$U$391:$U$568,APS!$B93,'Rekapitulasi Maret'!$W$391:$W$568)</f>
        <v>0</v>
      </c>
      <c r="DG93" s="152">
        <f>SUMIF('Rekapitulasi Maret'!$U$391:$U$568,APS!$B93,'Rekapitulasi Maret'!$AB$391:$AB$568)</f>
        <v>0</v>
      </c>
      <c r="DH93" s="154">
        <f t="shared" si="430"/>
        <v>0</v>
      </c>
      <c r="DI93" s="154">
        <f t="shared" si="431"/>
        <v>0</v>
      </c>
      <c r="DJ93" s="10"/>
      <c r="DK93" s="152">
        <f>SUMIF('Rekapitulasi Maret'!$AL$391:$AL$568,APS!$B93,'Rekapitulasi Maret'!$AM$391:$AM$568)+SUMIF('Rekapitulasi Maret'!$AL$391:$AL$568,APS!$B93,'Rekapitulasi Maret'!$AP$391:$AP$568)</f>
        <v>0</v>
      </c>
      <c r="DL93" s="152">
        <f>SUMIF('Rekapitulasi Maret'!$AL$391:$AL$568,APS!$B93,'Rekapitulasi Maret'!$AN$391:$AN$568)</f>
        <v>0</v>
      </c>
      <c r="DM93" s="152">
        <f>SUMIF('Rekapitulasi Maret'!$AL$391:$AL$568,APS!$B93,'Rekapitulasi Maret'!$AQ$391:$AQ$568)</f>
        <v>0</v>
      </c>
      <c r="DN93" s="154">
        <f t="shared" si="354"/>
        <v>0</v>
      </c>
      <c r="DO93" s="154">
        <f t="shared" si="355"/>
        <v>0</v>
      </c>
      <c r="DP93" s="10"/>
      <c r="DQ93" s="152">
        <f>SUMIF('Rekapitulasi Maret'!$BA$391:$BA$568,APS!$B93,'Rekapitulasi Maret'!$BB$391:$BB$568)+SUMIF('Rekapitulasi Maret'!$BA$391:$BA$568,APS!$B93,'Rekapitulasi Maret'!$BE$391:$BE$568)</f>
        <v>0</v>
      </c>
      <c r="DR93" s="152">
        <f>SUMIF('Rekapitulasi Maret'!$BA$391:$BA$568,APS!$B93,'Rekapitulasi Maret'!$BC$391:$BC$568)</f>
        <v>0</v>
      </c>
      <c r="DS93" s="152">
        <f>SUMIF('Rekapitulasi Maret'!$BA$391:$BA$568,APS!$B93,'Rekapitulasi Maret'!$BF$391:$BF$568)</f>
        <v>0</v>
      </c>
      <c r="DT93" s="154">
        <f t="shared" si="432"/>
        <v>0</v>
      </c>
      <c r="DU93" s="154">
        <f t="shared" si="433"/>
        <v>0</v>
      </c>
      <c r="DV93" s="10">
        <v>100</v>
      </c>
      <c r="DW93" s="152">
        <f>SUMIF('Rekapitulasi Maret'!$BP$391:$BP$568,APS!$B93,'Rekapitulasi Maret'!$BQ$391:$BQ$568)+SUMIF('Rekapitulasi Maret'!$BP$391:$BP$568,APS!$B93,'Rekapitulasi Maret'!$BT$391:$BT$568)</f>
        <v>0</v>
      </c>
      <c r="DX93" s="152">
        <f>SUMIF('Rekapitulasi Maret'!$BP$391:$BP$568,APS!$B93,'Rekapitulasi Maret'!$BR$391:$BR$568)</f>
        <v>0</v>
      </c>
      <c r="DY93" s="152">
        <f>SUMIF('Rekapitulasi Maret'!$BP$391:$BP$568,APS!$B93,'Rekapitulasi Maret'!$BU$391:$BU$568)</f>
        <v>0</v>
      </c>
      <c r="DZ93" s="154">
        <f t="shared" si="326"/>
        <v>0</v>
      </c>
      <c r="EA93" s="154">
        <f t="shared" si="327"/>
        <v>0</v>
      </c>
      <c r="EB93" s="10"/>
      <c r="EC93" s="152">
        <f>SUMIF('Rekapitulasi Maret'!$CE$391:$CE$568,APS!$B93,'Rekapitulasi Maret'!$CF$391:$CF$568)+SUMIF('Rekapitulasi Maret'!$CE$391:$CE$568,APS!$B93,'Rekapitulasi Maret'!$CI$391:$CI$568)</f>
        <v>0</v>
      </c>
      <c r="ED93" s="152">
        <f>SUMIF('Rekapitulasi Maret'!$CE$391:$CE$568,APS!$B93,'Rekapitulasi Maret'!$CG$391:$CG$568)</f>
        <v>0</v>
      </c>
      <c r="EE93" s="152">
        <f>SUMIF('Rekapitulasi Maret'!$CE$391:$CE$568,APS!$B93,'Rekapitulasi Maret'!$CJ$391:$CJ$568)</f>
        <v>0</v>
      </c>
      <c r="EF93" s="154">
        <f t="shared" si="356"/>
        <v>0</v>
      </c>
      <c r="EG93" s="154">
        <f t="shared" si="357"/>
        <v>0</v>
      </c>
      <c r="EH93" s="76">
        <f t="shared" si="434"/>
        <v>100</v>
      </c>
      <c r="EI93" s="76">
        <f t="shared" si="435"/>
        <v>0</v>
      </c>
      <c r="EJ93" s="76">
        <f t="shared" si="436"/>
        <v>0</v>
      </c>
      <c r="EK93" s="76">
        <f t="shared" si="437"/>
        <v>0</v>
      </c>
      <c r="EL93" s="76">
        <f t="shared" si="438"/>
        <v>0</v>
      </c>
      <c r="EM93" s="76">
        <f t="shared" si="439"/>
        <v>-100</v>
      </c>
      <c r="EN93" s="154">
        <f t="shared" si="440"/>
        <v>0</v>
      </c>
      <c r="EO93" s="10"/>
      <c r="EP93" s="10"/>
      <c r="EQ93" s="152">
        <f>SUMIF('Rekapitulasi Maret'!$D$587:$D$768,APS!$B93,'Rekapitulasi Maret'!$E$587:$E$768)+SUMIF('Rekapitulasi Maret'!$D$587:$D$768,APS!$B93,'Rekapitulasi Maret'!$G$587:$G$768)</f>
        <v>100</v>
      </c>
      <c r="ER93" s="152">
        <f>SUMIF('Rekapitulasi Maret'!$D$587:$D$768,APS!$B93,'Rekapitulasi Maret'!$F$587:$F$768)+SUMIF('Rekapitulasi Maret'!$D$587:$D$768,APS!$B93,'Rekapitulasi Maret'!$H$587:$H$768)</f>
        <v>100</v>
      </c>
      <c r="ES93" s="10"/>
      <c r="ET93" s="154">
        <f t="shared" si="358"/>
        <v>0</v>
      </c>
      <c r="EU93" s="154">
        <f t="shared" si="359"/>
        <v>100</v>
      </c>
      <c r="EV93" s="10"/>
      <c r="EW93" s="152">
        <f>SUMIF('Rekapitulasi Maret'!$U$587:$U$768,APS!$B93,'Rekapitulasi Maret'!$V$587:$V$768)+SUMIF('Rekapitulasi Maret'!$U$587:$U$768,APS!$B93,'Rekapitulasi Maret'!$X$587:$X$768)</f>
        <v>100</v>
      </c>
      <c r="EX93" s="152">
        <f>SUMIF('Rekapitulasi Maret'!$U$587:$U$768,APS!$B93,'Rekapitulasi Maret'!$W$587:$W$768)+SUMIF('Rekapitulasi Maret'!$U$587:$U$768,APS!$B93,'Rekapitulasi Maret'!$Y$587:$Y$768)</f>
        <v>0</v>
      </c>
      <c r="EY93" s="10"/>
      <c r="EZ93" s="154">
        <f t="shared" si="360"/>
        <v>0</v>
      </c>
      <c r="FA93" s="154">
        <f t="shared" si="361"/>
        <v>0</v>
      </c>
      <c r="FB93" s="10"/>
      <c r="FC93" s="152">
        <f>SUMIF('Rekapitulasi Maret'!$AL$587:$AL$768,APS!$B93,'Rekapitulasi Maret'!$AM$587:$AM$768)+SUMIF('Rekapitulasi Maret'!$AL$587:$AL$768,APS!$B93,'Rekapitulasi Maret'!$AP$587:$AP$768)</f>
        <v>0</v>
      </c>
      <c r="FD93" s="152">
        <f>SUMIF('Rekapitulasi Maret'!$AL$587:$AL$768,APS!$B93,'Rekapitulasi Maret'!$AN$587:$AN$768)</f>
        <v>0</v>
      </c>
      <c r="FE93" s="10"/>
      <c r="FF93" s="154">
        <f t="shared" si="362"/>
        <v>0</v>
      </c>
      <c r="FG93" s="154">
        <f t="shared" si="363"/>
        <v>0</v>
      </c>
      <c r="FH93" s="10"/>
      <c r="FI93" s="152">
        <f>SUMIF('Rekapitulasi Maret'!$BA$587:$BA$768,APS!$B93,'Rekapitulasi Maret'!$BB$587:$BB$768)+SUMIF('Rekapitulasi Maret'!$BA$587:$BA$768,APS!$B93,'Rekapitulasi Maret'!$BE$587:$BE$768)</f>
        <v>0</v>
      </c>
      <c r="FJ93" s="152">
        <f>SUMIF('Rekapitulasi Maret'!$BA$587:$BA$768,APS!$B93,'Rekapitulasi Maret'!$BC$587:$BC$768)+SUMIF('Rekapitulasi Maret'!$BA$587:$BA$768,APS!$B93,'Rekapitulasi Maret'!$BF$587:$BF$768)</f>
        <v>0</v>
      </c>
      <c r="FK93" s="10"/>
      <c r="FL93" s="154">
        <f t="shared" si="364"/>
        <v>0</v>
      </c>
      <c r="FM93" s="154">
        <f t="shared" si="365"/>
        <v>0</v>
      </c>
      <c r="FN93" s="10">
        <v>200</v>
      </c>
      <c r="FO93" s="152">
        <f>SUMIF('Rekapitulasi Maret'!$BP$587:$BP$768,APS!$B93,'Rekapitulasi Maret'!$BQ$587:$BQ$768)+SUMIF('Rekapitulasi Maret'!$BP$587:$BP$768,APS!$B93,'Rekapitulasi Maret'!$BT$587:$BT$768)</f>
        <v>0</v>
      </c>
      <c r="FP93" s="152">
        <f>SUMIF('Rekapitulasi Maret'!$BP$587:$BP$768,APS!$B93,'Rekapitulasi Maret'!$BR$587:$BR$768)</f>
        <v>0</v>
      </c>
      <c r="FQ93" s="10"/>
      <c r="FR93" s="154">
        <f t="shared" si="366"/>
        <v>0</v>
      </c>
      <c r="FS93" s="154">
        <f t="shared" si="367"/>
        <v>0</v>
      </c>
      <c r="FT93" s="10"/>
      <c r="FU93" s="152">
        <f>SUMIF('Rekapitulasi Maret'!$CE$587:$CE$768,APS!$B93,'Rekapitulasi Maret'!$CI$587:$CI$768)</f>
        <v>0</v>
      </c>
      <c r="FV93" s="10"/>
      <c r="FW93" s="152">
        <f>SUMIF('Rekapitulasi Maret'!$CE$587:$CE$768,APS!$B93,'Rekapitulasi Maret'!$CJ$587:$CJ$768)</f>
        <v>0</v>
      </c>
      <c r="FX93" s="154">
        <f t="shared" si="387"/>
        <v>0</v>
      </c>
      <c r="FY93" s="154">
        <f t="shared" si="388"/>
        <v>0</v>
      </c>
      <c r="FZ93" s="10"/>
      <c r="GA93" s="152">
        <f>SUMIF('Rekapitulasi Maret'!$D$785:$D$963,APS!$B93,'Rekapitulasi Maret'!$E$785:$E$963)+SUMIF('Rekapitulasi Maret'!$D$785:$D$963,APS!$B93,'Rekapitulasi Maret'!$J$785:$J$963)</f>
        <v>0</v>
      </c>
      <c r="GB93" s="152">
        <f>SUMIF('Rekapitulasi Maret'!$D$785:$D$963,APS!$B93,'Rekapitulasi Maret'!$F$785:$F$963)</f>
        <v>0</v>
      </c>
      <c r="GC93" s="152">
        <f>SUMIF('Rekapitulasi Maret'!$D$785:$D$963,APS!$B93,'Rekapitulasi Maret'!$K$785:$K$963)</f>
        <v>0</v>
      </c>
      <c r="GD93" s="154">
        <f t="shared" si="368"/>
        <v>0</v>
      </c>
      <c r="GE93" s="154">
        <f t="shared" si="369"/>
        <v>0</v>
      </c>
      <c r="GF93" s="10"/>
      <c r="GG93" s="152">
        <f>SUMIF('Rekapitulasi Maret'!$U$785:$U$963,APS!$B93,'Rekapitulasi Maret'!$V$785:$V$963)+SUMIF('Rekapitulasi Maret'!$U$785:$U$963,APS!$B93,'Rekapitulasi Maret'!$AA$785:$AA$963)</f>
        <v>0</v>
      </c>
      <c r="GH93" s="152">
        <f>SUMIF('Rekapitulasi Maret'!$U$785:$U$963,APS!$B93,'Rekapitulasi Maret'!$W$785:$W$963)</f>
        <v>0</v>
      </c>
      <c r="GI93" s="152">
        <f>SUMIF('Rekapitulasi Maret'!$U$785:$U$963,APS!$B93,'Rekapitulasi Maret'!$AB$785:$AB$963)</f>
        <v>0</v>
      </c>
      <c r="GJ93" s="154">
        <f t="shared" si="370"/>
        <v>0</v>
      </c>
      <c r="GK93" s="154">
        <f t="shared" si="371"/>
        <v>0</v>
      </c>
      <c r="GL93" s="10"/>
      <c r="GM93" s="152">
        <f>SUMIF('Rekapitulasi Maret'!$AL$785:$AL$963,APS!$B93,'Rekapitulasi Maret'!$AM$785:$AM$963)+SUMIF('Rekapitulasi Maret'!$AL$785:$AL$963,APS!$B93,'Rekapitulasi Maret'!$AP$785:$AP$963)</f>
        <v>0</v>
      </c>
      <c r="GN93" s="152">
        <f>SUMIF('Rekapitulasi Maret'!$AL$785:$AL$963,APS!$B93,'Rekapitulasi Maret'!$AN$785:$AN$963)</f>
        <v>100</v>
      </c>
      <c r="GO93" s="152">
        <f>SUMIF('Rekapitulasi Maret'!$AL$785:$AL$963,APS!$B93,'Rekapitulasi Maret'!$AQ$785:$AQ$963)</f>
        <v>0</v>
      </c>
      <c r="GP93" s="154">
        <f t="shared" si="372"/>
        <v>0</v>
      </c>
      <c r="GQ93" s="154">
        <f t="shared" si="373"/>
        <v>0</v>
      </c>
      <c r="GR93" s="76">
        <f t="shared" si="374"/>
        <v>200</v>
      </c>
      <c r="GS93" s="76">
        <f t="shared" si="375"/>
        <v>200</v>
      </c>
      <c r="GT93" s="76">
        <f t="shared" si="376"/>
        <v>200</v>
      </c>
      <c r="GU93" s="76">
        <f t="shared" si="377"/>
        <v>0</v>
      </c>
      <c r="GV93" s="157">
        <f t="shared" si="378"/>
        <v>200</v>
      </c>
      <c r="GW93" s="157">
        <f t="shared" si="379"/>
        <v>0</v>
      </c>
      <c r="GX93" s="158">
        <f t="shared" si="380"/>
        <v>100</v>
      </c>
      <c r="GY93" s="157">
        <f t="shared" si="397"/>
        <v>600</v>
      </c>
      <c r="GZ93" s="157">
        <f t="shared" si="398"/>
        <v>560</v>
      </c>
      <c r="HA93" s="157">
        <f t="shared" si="399"/>
        <v>348</v>
      </c>
      <c r="HB93" s="157">
        <f t="shared" si="400"/>
        <v>60</v>
      </c>
      <c r="HC93" s="157">
        <f t="shared" si="401"/>
        <v>408</v>
      </c>
      <c r="HD93" s="157">
        <f t="shared" si="402"/>
        <v>-192</v>
      </c>
      <c r="HE93" s="158">
        <f t="shared" si="406"/>
        <v>68</v>
      </c>
      <c r="HF93" s="2"/>
      <c r="HG93" s="16" t="s">
        <v>988</v>
      </c>
      <c r="HH93" s="88"/>
    </row>
    <row r="94" spans="1:216" ht="15.75">
      <c r="A94" s="16" t="s">
        <v>93</v>
      </c>
      <c r="B94" s="16" t="s">
        <v>94</v>
      </c>
      <c r="C94" s="25" t="s">
        <v>3</v>
      </c>
      <c r="D94" s="25" t="s">
        <v>614</v>
      </c>
      <c r="E94" s="25" t="s">
        <v>598</v>
      </c>
      <c r="F94" s="17">
        <v>220</v>
      </c>
      <c r="G94" s="17">
        <v>0</v>
      </c>
      <c r="H94" s="17">
        <v>0</v>
      </c>
      <c r="I94" s="18">
        <v>0</v>
      </c>
      <c r="J94" s="17">
        <v>0</v>
      </c>
      <c r="K94" s="19">
        <f t="shared" si="441"/>
        <v>220</v>
      </c>
      <c r="L94" s="19">
        <f t="shared" si="442"/>
        <v>220</v>
      </c>
      <c r="M94" s="23">
        <f>300+200</f>
        <v>500</v>
      </c>
      <c r="N94" s="20">
        <f t="shared" si="353"/>
        <v>500</v>
      </c>
      <c r="O94" s="20"/>
      <c r="P94" s="75">
        <f t="shared" si="407"/>
        <v>0</v>
      </c>
      <c r="Q94" s="74">
        <f t="shared" si="403"/>
        <v>500</v>
      </c>
      <c r="R94" s="22">
        <f t="shared" si="443"/>
        <v>500</v>
      </c>
      <c r="S94" s="10">
        <v>100</v>
      </c>
      <c r="T94" s="10"/>
      <c r="U94" s="152">
        <f>SUMIF('Rekapitulasi Maret'!$D$9:$D$173,APS!$B94,'Rekapitulasi Maret'!$E$9:$E$173)</f>
        <v>0</v>
      </c>
      <c r="V94" s="152">
        <f>SUMIF('Rekapitulasi Maret'!$D$9:$D$173,APS!$B94,'Rekapitulasi Maret'!$F$9:$F$173)</f>
        <v>0</v>
      </c>
      <c r="W94" s="10"/>
      <c r="X94" s="154">
        <f t="shared" si="428"/>
        <v>0</v>
      </c>
      <c r="Y94" s="154">
        <f t="shared" si="429"/>
        <v>0</v>
      </c>
      <c r="Z94" s="10"/>
      <c r="AA94" s="152">
        <f>SUMIF('Rekapitulasi Maret'!$U$9:$U$173,APS!$B94,'Rekapitulasi Maret'!$V$9:$V$173)</f>
        <v>0</v>
      </c>
      <c r="AB94" s="152">
        <f>SUMIF('Rekapitulasi Maret'!$U$9:$U$173,APS!$B94,'Rekapitulasi Maret'!$W$9:$W$173)</f>
        <v>0</v>
      </c>
      <c r="AC94" s="152"/>
      <c r="AD94" s="154">
        <f t="shared" si="404"/>
        <v>0</v>
      </c>
      <c r="AE94" s="154">
        <f t="shared" si="405"/>
        <v>0</v>
      </c>
      <c r="AF94" s="10"/>
      <c r="AG94" s="152">
        <f>SUMIF('Rekapitulasi Maret'!$AL$9:$AL$173,APS!$B94,'Rekapitulasi Maret'!$AM$9:$AM$173)</f>
        <v>0</v>
      </c>
      <c r="AH94" s="152">
        <f>SUMIF('Rekapitulasi Maret'!$AL$9:$AL$173,APS!$B94,'Rekapitulasi Maret'!$AN$9:$AN$173)</f>
        <v>0</v>
      </c>
      <c r="AI94" s="152">
        <f>SUMIF('Rekapitulasi Maret'!$AL$9:$AL$173,APS!$B94,'Rekapitulasi Maret'!$AQ$9:$AQ$173)</f>
        <v>0</v>
      </c>
      <c r="AJ94" s="154">
        <f t="shared" si="426"/>
        <v>0</v>
      </c>
      <c r="AK94" s="154">
        <f t="shared" si="427"/>
        <v>0</v>
      </c>
      <c r="AL94" s="10"/>
      <c r="AM94" s="152">
        <f>SUMIF('Rekapitulasi Maret'!$BA$9:$BA$173,APS!$B94,'Rekapitulasi Maret'!$BB$9:$BB$173)</f>
        <v>0</v>
      </c>
      <c r="AN94" s="152">
        <f>SUMIF('Rekapitulasi Maret'!$BA$9:$BA$173,APS!$B94,'Rekapitulasi Maret'!$BC$9:$BC$173)</f>
        <v>0</v>
      </c>
      <c r="AO94" s="10"/>
      <c r="AP94" s="154">
        <f t="shared" si="410"/>
        <v>0</v>
      </c>
      <c r="AQ94" s="154">
        <f t="shared" si="411"/>
        <v>0</v>
      </c>
      <c r="AR94" s="10"/>
      <c r="AS94" s="152">
        <f>SUMIF('Rekapitulasi Maret'!$BP$9:$BP$173,APS!$B94,'Rekapitulasi Maret'!$BQ$9:$BQ$173)</f>
        <v>0</v>
      </c>
      <c r="AT94" s="152">
        <f>SUMIF('Rekapitulasi Maret'!$BP$9:$BP$173,APS!$B94,'Rekapitulasi Maret'!$BR$9:$BR$173)</f>
        <v>0</v>
      </c>
      <c r="AU94" s="10"/>
      <c r="AV94" s="154">
        <f t="shared" si="393"/>
        <v>0</v>
      </c>
      <c r="AW94" s="154">
        <f t="shared" si="394"/>
        <v>0</v>
      </c>
      <c r="AX94" s="10"/>
      <c r="AY94" s="152">
        <f>SUMIF('Rekapitulasi Maret'!$CE$9:$CE$173,APS!$B94,'Rekapitulasi Maret'!$CI$9:$CI$173)</f>
        <v>100</v>
      </c>
      <c r="AZ94" s="10"/>
      <c r="BA94" s="152">
        <f>SUMIF('Rekapitulasi Maret'!$CE$9:$CE$173,APS!$B94,'Rekapitulasi Maret'!$CJ$9:$CJ$173)</f>
        <v>12</v>
      </c>
      <c r="BB94" s="154">
        <f t="shared" si="395"/>
        <v>0</v>
      </c>
      <c r="BC94" s="154">
        <f t="shared" si="396"/>
        <v>12</v>
      </c>
      <c r="BD94" s="76">
        <f t="shared" si="412"/>
        <v>0</v>
      </c>
      <c r="BE94" s="76">
        <f t="shared" si="413"/>
        <v>100</v>
      </c>
      <c r="BF94" s="76">
        <f t="shared" si="414"/>
        <v>0</v>
      </c>
      <c r="BG94" s="76">
        <f t="shared" si="415"/>
        <v>12</v>
      </c>
      <c r="BH94" s="76">
        <f t="shared" si="416"/>
        <v>12</v>
      </c>
      <c r="BI94" s="76">
        <f t="shared" si="417"/>
        <v>12</v>
      </c>
      <c r="BJ94" s="154">
        <f t="shared" si="418"/>
        <v>0</v>
      </c>
      <c r="BK94" s="10">
        <v>100</v>
      </c>
      <c r="BL94" s="10"/>
      <c r="BM94" s="152">
        <f>SUMIF('Rekapitulasi Maret'!$D$194:$D$375,APS!$B94,'Rekapitulasi Maret'!$E$194:$E$375)+SUMIF('Rekapitulasi Maret'!$D$194:$D$375,APS!$B94,'Rekapitulasi Maret'!$J$194:$J$375)</f>
        <v>0</v>
      </c>
      <c r="BN94" s="152">
        <f>SUMIF('Rekapitulasi Maret'!$D$194:$D$375,APS!$B94,'Rekapitulasi Maret'!$F$194:$F$375)</f>
        <v>0</v>
      </c>
      <c r="BO94" s="152">
        <f>SUMIF('Rekapitulasi Maret'!$D$194:$D$375,APS!$B94,'Rekapitulasi Maret'!$K$194:$K$375)</f>
        <v>0</v>
      </c>
      <c r="BP94" s="154">
        <f t="shared" si="389"/>
        <v>0</v>
      </c>
      <c r="BQ94" s="154">
        <f t="shared" si="390"/>
        <v>0</v>
      </c>
      <c r="BR94" s="10">
        <v>100</v>
      </c>
      <c r="BS94" s="152">
        <f>SUMIF('Rekapitulasi Maret'!$U$194:$U$375,APS!$B94,'Rekapitulasi Maret'!$V$194:$V$375)+SUMIF('Rekapitulasi Maret'!$U$194:$U$375,APS!$B94,'Rekapitulasi Maret'!$AA$194:$AA$375)</f>
        <v>0</v>
      </c>
      <c r="BT94" s="152">
        <f>SUMIF('Rekapitulasi Maret'!$U$194:$U$375,APS!$B94,'Rekapitulasi Maret'!$W$194:$W$375)</f>
        <v>0</v>
      </c>
      <c r="BU94" s="152">
        <f>SUMIF('Rekapitulasi Maret'!$U$194:$U$375,APS!$B94,'Rekapitulasi Maret'!$AB$194:$AB$375)</f>
        <v>0</v>
      </c>
      <c r="BV94" s="154">
        <f t="shared" si="391"/>
        <v>0</v>
      </c>
      <c r="BW94" s="154">
        <f t="shared" si="392"/>
        <v>0</v>
      </c>
      <c r="BX94" s="10"/>
      <c r="BY94" s="152">
        <f>SUMIF('Rekapitulasi Maret'!$AL$194:$AL$375,APS!$B94,'Rekapitulasi Maret'!$AM$194:$AM$375)+SUMIF('Rekapitulasi Maret'!$AL$194:$AL$375,APS!$B94,'Rekapitulasi Maret'!$AP$194:$AP$375)</f>
        <v>0</v>
      </c>
      <c r="BZ94" s="152">
        <f>SUMIF('Rekapitulasi Maret'!$AL$194:$AL$375,APS!$B94,'Rekapitulasi Maret'!$AN$194:$AN$375)</f>
        <v>0</v>
      </c>
      <c r="CA94" s="152">
        <f>SUMIF('Rekapitulasi Maret'!$AL$194:$AL$375,APS!$B94,'Rekapitulasi Maret'!$AQ$194:$AQ$375)</f>
        <v>0</v>
      </c>
      <c r="CB94" s="154">
        <f t="shared" si="408"/>
        <v>0</v>
      </c>
      <c r="CC94" s="154">
        <f t="shared" si="409"/>
        <v>0</v>
      </c>
      <c r="CD94" s="10"/>
      <c r="CE94" s="152">
        <f>SUMIF('Rekapitulasi Maret'!$BA$194:$BA$375,APS!$B94,'Rekapitulasi Maret'!$BB$194:$BB$375)+SUMIF('Rekapitulasi Maret'!$BA$194:$BA$375,APS!$B94,'Rekapitulasi Maret'!$BE$194:$BE$375)</f>
        <v>0</v>
      </c>
      <c r="CF94" s="152">
        <f>SUMIF('Rekapitulasi Maret'!$BA$194:$BA$375,APS!$B94,'Rekapitulasi Maret'!$BC$194:$BC$375)</f>
        <v>0</v>
      </c>
      <c r="CG94" s="10"/>
      <c r="CH94" s="154">
        <f t="shared" si="381"/>
        <v>0</v>
      </c>
      <c r="CI94" s="154">
        <f t="shared" si="382"/>
        <v>0</v>
      </c>
      <c r="CJ94" s="10"/>
      <c r="CK94" s="152">
        <f>SUMIF('Rekapitulasi Maret'!$BP$194:$BP$375,APS!$B94,'Rekapitulasi Maret'!$BQ$194:$BQ$375)+SUMIF('Rekapitulasi Maret'!$BP$194:$BP$375,APS!$B94,'Rekapitulasi Maret'!$BT$194:$BT$375)</f>
        <v>0</v>
      </c>
      <c r="CL94" s="152">
        <f>SUMIF('Rekapitulasi Maret'!$BP$194:$BP$375,APS!$B94,'Rekapitulasi Maret'!$BR$194:$BR$375)</f>
        <v>0</v>
      </c>
      <c r="CM94" s="152">
        <f>SUMIF('Rekapitulasi Maret'!$BP$194:$BP$375,APS!$B94,'Rekapitulasi Maret'!$BU$194:$BU$375)</f>
        <v>0</v>
      </c>
      <c r="CN94" s="154">
        <f t="shared" si="383"/>
        <v>0</v>
      </c>
      <c r="CO94" s="154">
        <f t="shared" si="384"/>
        <v>0</v>
      </c>
      <c r="CP94" s="76">
        <f t="shared" si="419"/>
        <v>100</v>
      </c>
      <c r="CQ94" s="76">
        <f t="shared" si="420"/>
        <v>0</v>
      </c>
      <c r="CR94" s="76">
        <f t="shared" si="421"/>
        <v>0</v>
      </c>
      <c r="CS94" s="76">
        <f t="shared" si="422"/>
        <v>0</v>
      </c>
      <c r="CT94" s="76">
        <f t="shared" si="423"/>
        <v>0</v>
      </c>
      <c r="CU94" s="76">
        <f t="shared" si="424"/>
        <v>-100</v>
      </c>
      <c r="CV94" s="154">
        <f t="shared" si="425"/>
        <v>0</v>
      </c>
      <c r="CW94" s="10">
        <v>200</v>
      </c>
      <c r="CX94" s="10"/>
      <c r="CY94" s="152">
        <f>SUMIF('Rekapitulasi Maret'!$D$391:$D$568,APS!$B94,'Rekapitulasi Maret'!$E$391:$E$568)+SUMIF('Rekapitulasi Maret'!$D$391:$D$568,APS!$B94,'Rekapitulasi Maret'!$J$391:$J$568)</f>
        <v>0</v>
      </c>
      <c r="CZ94" s="152">
        <f>SUMIF('Rekapitulasi Maret'!$D$391:$D$568,APS!$B94,'Rekapitulasi Maret'!$F$391:$F$568)</f>
        <v>0</v>
      </c>
      <c r="DA94" s="152">
        <f>SUMIF('Rekapitulasi Maret'!$D$391:$D$568,APS!$B94,'Rekapitulasi Maret'!$K$391:$K$568)</f>
        <v>0</v>
      </c>
      <c r="DB94" s="154">
        <f t="shared" si="385"/>
        <v>0</v>
      </c>
      <c r="DC94" s="154">
        <f t="shared" si="386"/>
        <v>0</v>
      </c>
      <c r="DD94" s="10">
        <v>100</v>
      </c>
      <c r="DE94" s="152">
        <f>SUMIF('Rekapitulasi Maret'!$U$391:$U$568,APS!$B94,'Rekapitulasi Maret'!$V$391:$V$568)+SUMIF('Rekapitulasi Maret'!$U$391:$U$568,APS!$B94,'Rekapitulasi Maret'!$AA$391:$AA$568)</f>
        <v>0</v>
      </c>
      <c r="DF94" s="152">
        <f>SUMIF('Rekapitulasi Maret'!$U$391:$U$568,APS!$B94,'Rekapitulasi Maret'!$W$391:$W$568)</f>
        <v>0</v>
      </c>
      <c r="DG94" s="152">
        <f>SUMIF('Rekapitulasi Maret'!$U$391:$U$568,APS!$B94,'Rekapitulasi Maret'!$AB$391:$AB$568)</f>
        <v>0</v>
      </c>
      <c r="DH94" s="154">
        <f t="shared" si="430"/>
        <v>0</v>
      </c>
      <c r="DI94" s="154">
        <f t="shared" si="431"/>
        <v>0</v>
      </c>
      <c r="DJ94" s="10"/>
      <c r="DK94" s="152">
        <f>SUMIF('Rekapitulasi Maret'!$AL$391:$AL$568,APS!$B94,'Rekapitulasi Maret'!$AM$391:$AM$568)+SUMIF('Rekapitulasi Maret'!$AL$391:$AL$568,APS!$B94,'Rekapitulasi Maret'!$AP$391:$AP$568)</f>
        <v>0</v>
      </c>
      <c r="DL94" s="152">
        <f>SUMIF('Rekapitulasi Maret'!$AL$391:$AL$568,APS!$B94,'Rekapitulasi Maret'!$AN$391:$AN$568)</f>
        <v>0</v>
      </c>
      <c r="DM94" s="152">
        <f>SUMIF('Rekapitulasi Maret'!$AL$391:$AL$568,APS!$B94,'Rekapitulasi Maret'!$AQ$391:$AQ$568)</f>
        <v>0</v>
      </c>
      <c r="DN94" s="154">
        <f t="shared" si="354"/>
        <v>0</v>
      </c>
      <c r="DO94" s="154">
        <f t="shared" si="355"/>
        <v>0</v>
      </c>
      <c r="DP94" s="10"/>
      <c r="DQ94" s="152">
        <f>SUMIF('Rekapitulasi Maret'!$BA$391:$BA$568,APS!$B94,'Rekapitulasi Maret'!$BB$391:$BB$568)+SUMIF('Rekapitulasi Maret'!$BA$391:$BA$568,APS!$B94,'Rekapitulasi Maret'!$BE$391:$BE$568)</f>
        <v>0</v>
      </c>
      <c r="DR94" s="152">
        <f>SUMIF('Rekapitulasi Maret'!$BA$391:$BA$568,APS!$B94,'Rekapitulasi Maret'!$BC$391:$BC$568)</f>
        <v>100</v>
      </c>
      <c r="DS94" s="152">
        <f>SUMIF('Rekapitulasi Maret'!$BA$391:$BA$568,APS!$B94,'Rekapitulasi Maret'!$BF$391:$BF$568)</f>
        <v>0</v>
      </c>
      <c r="DT94" s="154">
        <f t="shared" si="432"/>
        <v>0</v>
      </c>
      <c r="DU94" s="154">
        <f t="shared" si="433"/>
        <v>0</v>
      </c>
      <c r="DV94" s="10">
        <v>100</v>
      </c>
      <c r="DW94" s="152">
        <f>SUMIF('Rekapitulasi Maret'!$BP$391:$BP$568,APS!$B94,'Rekapitulasi Maret'!$BQ$391:$BQ$568)+SUMIF('Rekapitulasi Maret'!$BP$391:$BP$568,APS!$B94,'Rekapitulasi Maret'!$BT$391:$BT$568)</f>
        <v>0</v>
      </c>
      <c r="DX94" s="152">
        <f>SUMIF('Rekapitulasi Maret'!$BP$391:$BP$568,APS!$B94,'Rekapitulasi Maret'!$BR$391:$BR$568)</f>
        <v>0</v>
      </c>
      <c r="DY94" s="152">
        <f>SUMIF('Rekapitulasi Maret'!$BP$391:$BP$568,APS!$B94,'Rekapitulasi Maret'!$BU$391:$BU$568)</f>
        <v>0</v>
      </c>
      <c r="DZ94" s="154">
        <f t="shared" si="326"/>
        <v>0</v>
      </c>
      <c r="EA94" s="154">
        <f t="shared" si="327"/>
        <v>0</v>
      </c>
      <c r="EB94" s="10">
        <v>100</v>
      </c>
      <c r="EC94" s="152">
        <f>SUMIF('Rekapitulasi Maret'!$CE$391:$CE$568,APS!$B94,'Rekapitulasi Maret'!$CF$391:$CF$568)+SUMIF('Rekapitulasi Maret'!$CE$391:$CE$568,APS!$B94,'Rekapitulasi Maret'!$CI$391:$CI$568)</f>
        <v>0</v>
      </c>
      <c r="ED94" s="152">
        <f>SUMIF('Rekapitulasi Maret'!$CE$391:$CE$568,APS!$B94,'Rekapitulasi Maret'!$CG$391:$CG$568)</f>
        <v>0</v>
      </c>
      <c r="EE94" s="152">
        <f>SUMIF('Rekapitulasi Maret'!$CE$391:$CE$568,APS!$B94,'Rekapitulasi Maret'!$CJ$391:$CJ$568)</f>
        <v>0</v>
      </c>
      <c r="EF94" s="154">
        <f t="shared" si="356"/>
        <v>0</v>
      </c>
      <c r="EG94" s="154">
        <f t="shared" si="357"/>
        <v>0</v>
      </c>
      <c r="EH94" s="76">
        <f t="shared" si="434"/>
        <v>300</v>
      </c>
      <c r="EI94" s="76">
        <f t="shared" si="435"/>
        <v>0</v>
      </c>
      <c r="EJ94" s="76">
        <f t="shared" si="436"/>
        <v>100</v>
      </c>
      <c r="EK94" s="76">
        <f t="shared" si="437"/>
        <v>0</v>
      </c>
      <c r="EL94" s="76">
        <f t="shared" si="438"/>
        <v>100</v>
      </c>
      <c r="EM94" s="76">
        <f t="shared" si="439"/>
        <v>-200</v>
      </c>
      <c r="EN94" s="154">
        <f t="shared" si="440"/>
        <v>33.333333333333329</v>
      </c>
      <c r="EO94" s="10">
        <v>100</v>
      </c>
      <c r="EP94" s="10"/>
      <c r="EQ94" s="152">
        <f>SUMIF('Rekapitulasi Maret'!$D$587:$D$768,APS!$B94,'Rekapitulasi Maret'!$E$587:$E$768)+SUMIF('Rekapitulasi Maret'!$D$587:$D$768,APS!$B94,'Rekapitulasi Maret'!$G$587:$G$768)</f>
        <v>0</v>
      </c>
      <c r="ER94" s="152">
        <f>SUMIF('Rekapitulasi Maret'!$D$587:$D$768,APS!$B94,'Rekapitulasi Maret'!$F$587:$F$768)+SUMIF('Rekapitulasi Maret'!$D$587:$D$768,APS!$B94,'Rekapitulasi Maret'!$H$587:$H$768)</f>
        <v>0</v>
      </c>
      <c r="ES94" s="10"/>
      <c r="ET94" s="154">
        <f t="shared" si="358"/>
        <v>0</v>
      </c>
      <c r="EU94" s="154">
        <f t="shared" si="359"/>
        <v>0</v>
      </c>
      <c r="EV94" s="10">
        <v>100</v>
      </c>
      <c r="EW94" s="152">
        <f>SUMIF('Rekapitulasi Maret'!$U$587:$U$768,APS!$B94,'Rekapitulasi Maret'!$V$587:$V$768)+SUMIF('Rekapitulasi Maret'!$U$587:$U$768,APS!$B94,'Rekapitulasi Maret'!$X$587:$X$768)</f>
        <v>0</v>
      </c>
      <c r="EX94" s="152">
        <f>SUMIF('Rekapitulasi Maret'!$U$587:$U$768,APS!$B94,'Rekapitulasi Maret'!$W$587:$W$768)+SUMIF('Rekapitulasi Maret'!$U$587:$U$768,APS!$B94,'Rekapitulasi Maret'!$Y$587:$Y$768)</f>
        <v>0</v>
      </c>
      <c r="EY94" s="10"/>
      <c r="EZ94" s="154">
        <f t="shared" si="360"/>
        <v>0</v>
      </c>
      <c r="FA94" s="154">
        <f t="shared" si="361"/>
        <v>0</v>
      </c>
      <c r="FB94" s="10"/>
      <c r="FC94" s="152">
        <f>SUMIF('Rekapitulasi Maret'!$AL$587:$AL$768,APS!$B94,'Rekapitulasi Maret'!$AM$587:$AM$768)+SUMIF('Rekapitulasi Maret'!$AL$587:$AL$768,APS!$B94,'Rekapitulasi Maret'!$AP$587:$AP$768)</f>
        <v>0</v>
      </c>
      <c r="FD94" s="152">
        <f>SUMIF('Rekapitulasi Maret'!$AL$587:$AL$768,APS!$B94,'Rekapitulasi Maret'!$AN$587:$AN$768)</f>
        <v>0</v>
      </c>
      <c r="FE94" s="10"/>
      <c r="FF94" s="154">
        <f t="shared" si="362"/>
        <v>0</v>
      </c>
      <c r="FG94" s="154">
        <f t="shared" si="363"/>
        <v>0</v>
      </c>
      <c r="FH94" s="10"/>
      <c r="FI94" s="152">
        <f>SUMIF('Rekapitulasi Maret'!$BA$587:$BA$768,APS!$B94,'Rekapitulasi Maret'!$BB$587:$BB$768)+SUMIF('Rekapitulasi Maret'!$BA$587:$BA$768,APS!$B94,'Rekapitulasi Maret'!$BE$587:$BE$768)</f>
        <v>0</v>
      </c>
      <c r="FJ94" s="152">
        <f>SUMIF('Rekapitulasi Maret'!$BA$587:$BA$768,APS!$B94,'Rekapitulasi Maret'!$BC$587:$BC$768)+SUMIF('Rekapitulasi Maret'!$BA$587:$BA$768,APS!$B94,'Rekapitulasi Maret'!$BF$587:$BF$768)</f>
        <v>0</v>
      </c>
      <c r="FK94" s="10"/>
      <c r="FL94" s="154">
        <f t="shared" si="364"/>
        <v>0</v>
      </c>
      <c r="FM94" s="154">
        <f t="shared" si="365"/>
        <v>0</v>
      </c>
      <c r="FN94" s="10"/>
      <c r="FO94" s="152">
        <f>SUMIF('Rekapitulasi Maret'!$BP$587:$BP$768,APS!$B94,'Rekapitulasi Maret'!$BQ$587:$BQ$768)+SUMIF('Rekapitulasi Maret'!$BP$587:$BP$768,APS!$B94,'Rekapitulasi Maret'!$BT$587:$BT$768)</f>
        <v>0</v>
      </c>
      <c r="FP94" s="152">
        <f>SUMIF('Rekapitulasi Maret'!$BP$587:$BP$768,APS!$B94,'Rekapitulasi Maret'!$BR$587:$BR$768)</f>
        <v>0</v>
      </c>
      <c r="FQ94" s="10"/>
      <c r="FR94" s="154">
        <f t="shared" si="366"/>
        <v>0</v>
      </c>
      <c r="FS94" s="154">
        <f t="shared" si="367"/>
        <v>0</v>
      </c>
      <c r="FT94" s="10"/>
      <c r="FU94" s="152">
        <f>SUMIF('Rekapitulasi Maret'!$CE$587:$CE$768,APS!$B94,'Rekapitulasi Maret'!$CI$587:$CI$768)</f>
        <v>0</v>
      </c>
      <c r="FV94" s="10"/>
      <c r="FW94" s="152">
        <f>SUMIF('Rekapitulasi Maret'!$CE$587:$CE$768,APS!$B94,'Rekapitulasi Maret'!$CJ$587:$CJ$768)</f>
        <v>0</v>
      </c>
      <c r="FX94" s="154">
        <f t="shared" si="387"/>
        <v>0</v>
      </c>
      <c r="FY94" s="154">
        <f t="shared" si="388"/>
        <v>0</v>
      </c>
      <c r="FZ94" s="10"/>
      <c r="GA94" s="152">
        <f>SUMIF('Rekapitulasi Maret'!$D$785:$D$963,APS!$B94,'Rekapitulasi Maret'!$E$785:$E$963)+SUMIF('Rekapitulasi Maret'!$D$785:$D$963,APS!$B94,'Rekapitulasi Maret'!$J$785:$J$963)</f>
        <v>100</v>
      </c>
      <c r="GB94" s="152">
        <f>SUMIF('Rekapitulasi Maret'!$D$785:$D$963,APS!$B94,'Rekapitulasi Maret'!$F$785:$F$963)</f>
        <v>100</v>
      </c>
      <c r="GC94" s="152">
        <f>SUMIF('Rekapitulasi Maret'!$D$785:$D$963,APS!$B94,'Rekapitulasi Maret'!$K$785:$K$963)</f>
        <v>0</v>
      </c>
      <c r="GD94" s="154">
        <f t="shared" si="368"/>
        <v>0</v>
      </c>
      <c r="GE94" s="154">
        <f t="shared" si="369"/>
        <v>100</v>
      </c>
      <c r="GF94" s="10"/>
      <c r="GG94" s="152">
        <f>SUMIF('Rekapitulasi Maret'!$U$785:$U$963,APS!$B94,'Rekapitulasi Maret'!$V$785:$V$963)+SUMIF('Rekapitulasi Maret'!$U$785:$U$963,APS!$B94,'Rekapitulasi Maret'!$AA$785:$AA$963)</f>
        <v>0</v>
      </c>
      <c r="GH94" s="152">
        <f>SUMIF('Rekapitulasi Maret'!$U$785:$U$963,APS!$B94,'Rekapitulasi Maret'!$W$785:$W$963)</f>
        <v>100</v>
      </c>
      <c r="GI94" s="152">
        <f>SUMIF('Rekapitulasi Maret'!$U$785:$U$963,APS!$B94,'Rekapitulasi Maret'!$AB$785:$AB$963)</f>
        <v>0</v>
      </c>
      <c r="GJ94" s="154">
        <f t="shared" si="370"/>
        <v>0</v>
      </c>
      <c r="GK94" s="154">
        <f t="shared" si="371"/>
        <v>0</v>
      </c>
      <c r="GL94" s="10"/>
      <c r="GM94" s="152">
        <f>SUMIF('Rekapitulasi Maret'!$AL$785:$AL$963,APS!$B94,'Rekapitulasi Maret'!$AM$785:$AM$963)+SUMIF('Rekapitulasi Maret'!$AL$785:$AL$963,APS!$B94,'Rekapitulasi Maret'!$AP$785:$AP$963)</f>
        <v>0</v>
      </c>
      <c r="GN94" s="152">
        <f>SUMIF('Rekapitulasi Maret'!$AL$785:$AL$963,APS!$B94,'Rekapitulasi Maret'!$AN$785:$AN$963)</f>
        <v>0</v>
      </c>
      <c r="GO94" s="152">
        <f>SUMIF('Rekapitulasi Maret'!$AL$785:$AL$963,APS!$B94,'Rekapitulasi Maret'!$AQ$785:$AQ$963)</f>
        <v>0</v>
      </c>
      <c r="GP94" s="154">
        <f t="shared" si="372"/>
        <v>0</v>
      </c>
      <c r="GQ94" s="154">
        <f t="shared" si="373"/>
        <v>0</v>
      </c>
      <c r="GR94" s="76">
        <f t="shared" si="374"/>
        <v>100</v>
      </c>
      <c r="GS94" s="76">
        <f t="shared" si="375"/>
        <v>100</v>
      </c>
      <c r="GT94" s="76">
        <f t="shared" si="376"/>
        <v>200</v>
      </c>
      <c r="GU94" s="76">
        <f t="shared" si="377"/>
        <v>0</v>
      </c>
      <c r="GV94" s="157">
        <f t="shared" si="378"/>
        <v>200</v>
      </c>
      <c r="GW94" s="157">
        <f t="shared" si="379"/>
        <v>100</v>
      </c>
      <c r="GX94" s="158">
        <f t="shared" si="380"/>
        <v>200</v>
      </c>
      <c r="GY94" s="157">
        <f t="shared" si="397"/>
        <v>500</v>
      </c>
      <c r="GZ94" s="157">
        <f t="shared" si="398"/>
        <v>200</v>
      </c>
      <c r="HA94" s="157">
        <f t="shared" si="399"/>
        <v>300</v>
      </c>
      <c r="HB94" s="157">
        <f t="shared" si="400"/>
        <v>12</v>
      </c>
      <c r="HC94" s="157">
        <f t="shared" si="401"/>
        <v>312</v>
      </c>
      <c r="HD94" s="157">
        <f t="shared" si="402"/>
        <v>-188</v>
      </c>
      <c r="HE94" s="158">
        <f t="shared" si="406"/>
        <v>62.4</v>
      </c>
      <c r="HF94" s="2"/>
      <c r="HG94" s="16" t="s">
        <v>988</v>
      </c>
      <c r="HH94" s="88"/>
    </row>
    <row r="95" spans="1:216" ht="15.75">
      <c r="A95" s="16" t="s">
        <v>96</v>
      </c>
      <c r="B95" s="16" t="s">
        <v>97</v>
      </c>
      <c r="C95" s="25" t="s">
        <v>3</v>
      </c>
      <c r="D95" s="25" t="s">
        <v>614</v>
      </c>
      <c r="E95" s="25" t="s">
        <v>598</v>
      </c>
      <c r="F95" s="17">
        <v>200</v>
      </c>
      <c r="G95" s="17">
        <v>0</v>
      </c>
      <c r="H95" s="17">
        <v>0</v>
      </c>
      <c r="I95" s="18">
        <v>0</v>
      </c>
      <c r="J95" s="17">
        <v>0</v>
      </c>
      <c r="K95" s="19">
        <f t="shared" si="441"/>
        <v>200</v>
      </c>
      <c r="L95" s="19">
        <f t="shared" si="442"/>
        <v>200</v>
      </c>
      <c r="M95" s="23">
        <v>300</v>
      </c>
      <c r="N95" s="20">
        <f t="shared" si="353"/>
        <v>300</v>
      </c>
      <c r="O95" s="20"/>
      <c r="P95" s="75">
        <f t="shared" si="407"/>
        <v>0</v>
      </c>
      <c r="Q95" s="74">
        <f t="shared" si="403"/>
        <v>300</v>
      </c>
      <c r="R95" s="22">
        <f t="shared" si="443"/>
        <v>300</v>
      </c>
      <c r="S95" s="10">
        <v>100</v>
      </c>
      <c r="T95" s="10"/>
      <c r="U95" s="152">
        <f>SUMIF('Rekapitulasi Maret'!$D$9:$D$173,APS!$B95,'Rekapitulasi Maret'!$E$9:$E$173)</f>
        <v>0</v>
      </c>
      <c r="V95" s="152">
        <f>SUMIF('Rekapitulasi Maret'!$D$9:$D$173,APS!$B95,'Rekapitulasi Maret'!$F$9:$F$173)</f>
        <v>0</v>
      </c>
      <c r="W95" s="10"/>
      <c r="X95" s="154">
        <f t="shared" si="428"/>
        <v>0</v>
      </c>
      <c r="Y95" s="154">
        <f t="shared" si="429"/>
        <v>0</v>
      </c>
      <c r="Z95" s="10"/>
      <c r="AA95" s="152">
        <f>SUMIF('Rekapitulasi Maret'!$U$9:$U$173,APS!$B95,'Rekapitulasi Maret'!$V$9:$V$173)</f>
        <v>0</v>
      </c>
      <c r="AB95" s="152">
        <f>SUMIF('Rekapitulasi Maret'!$U$9:$U$173,APS!$B95,'Rekapitulasi Maret'!$W$9:$W$173)</f>
        <v>0</v>
      </c>
      <c r="AC95" s="152"/>
      <c r="AD95" s="154">
        <f t="shared" si="404"/>
        <v>0</v>
      </c>
      <c r="AE95" s="154">
        <f t="shared" si="405"/>
        <v>0</v>
      </c>
      <c r="AF95" s="10"/>
      <c r="AG95" s="152">
        <f>SUMIF('Rekapitulasi Maret'!$AL$9:$AL$173,APS!$B95,'Rekapitulasi Maret'!$AM$9:$AM$173)</f>
        <v>0</v>
      </c>
      <c r="AH95" s="152">
        <f>SUMIF('Rekapitulasi Maret'!$AL$9:$AL$173,APS!$B95,'Rekapitulasi Maret'!$AN$9:$AN$173)</f>
        <v>0</v>
      </c>
      <c r="AI95" s="152">
        <f>SUMIF('Rekapitulasi Maret'!$AL$9:$AL$173,APS!$B95,'Rekapitulasi Maret'!$AQ$9:$AQ$173)</f>
        <v>0</v>
      </c>
      <c r="AJ95" s="154">
        <f t="shared" si="426"/>
        <v>0</v>
      </c>
      <c r="AK95" s="154">
        <f t="shared" si="427"/>
        <v>0</v>
      </c>
      <c r="AL95" s="10"/>
      <c r="AM95" s="152">
        <f>SUMIF('Rekapitulasi Maret'!$BA$9:$BA$173,APS!$B95,'Rekapitulasi Maret'!$BB$9:$BB$173)</f>
        <v>0</v>
      </c>
      <c r="AN95" s="152">
        <f>SUMIF('Rekapitulasi Maret'!$BA$9:$BA$173,APS!$B95,'Rekapitulasi Maret'!$BC$9:$BC$173)</f>
        <v>0</v>
      </c>
      <c r="AO95" s="10"/>
      <c r="AP95" s="154">
        <f t="shared" si="410"/>
        <v>0</v>
      </c>
      <c r="AQ95" s="154">
        <f t="shared" si="411"/>
        <v>0</v>
      </c>
      <c r="AR95" s="10"/>
      <c r="AS95" s="152">
        <f>SUMIF('Rekapitulasi Maret'!$BP$9:$BP$173,APS!$B95,'Rekapitulasi Maret'!$BQ$9:$BQ$173)</f>
        <v>0</v>
      </c>
      <c r="AT95" s="152">
        <f>SUMIF('Rekapitulasi Maret'!$BP$9:$BP$173,APS!$B95,'Rekapitulasi Maret'!$BR$9:$BR$173)</f>
        <v>0</v>
      </c>
      <c r="AU95" s="10"/>
      <c r="AV95" s="154">
        <f t="shared" si="393"/>
        <v>0</v>
      </c>
      <c r="AW95" s="154">
        <f t="shared" si="394"/>
        <v>0</v>
      </c>
      <c r="AX95" s="10"/>
      <c r="AY95" s="152">
        <f>SUMIF('Rekapitulasi Maret'!$CE$9:$CE$173,APS!$B95,'Rekapitulasi Maret'!$CI$9:$CI$173)</f>
        <v>0</v>
      </c>
      <c r="AZ95" s="10"/>
      <c r="BA95" s="152">
        <f>SUMIF('Rekapitulasi Maret'!$CE$9:$CE$173,APS!$B95,'Rekapitulasi Maret'!$CJ$9:$CJ$173)</f>
        <v>0</v>
      </c>
      <c r="BB95" s="154">
        <f t="shared" si="395"/>
        <v>0</v>
      </c>
      <c r="BC95" s="154">
        <f t="shared" si="396"/>
        <v>0</v>
      </c>
      <c r="BD95" s="76">
        <f t="shared" si="412"/>
        <v>0</v>
      </c>
      <c r="BE95" s="76">
        <f t="shared" si="413"/>
        <v>0</v>
      </c>
      <c r="BF95" s="76">
        <f t="shared" si="414"/>
        <v>0</v>
      </c>
      <c r="BG95" s="76">
        <f t="shared" si="415"/>
        <v>0</v>
      </c>
      <c r="BH95" s="76">
        <f t="shared" si="416"/>
        <v>0</v>
      </c>
      <c r="BI95" s="76">
        <f t="shared" si="417"/>
        <v>0</v>
      </c>
      <c r="BJ95" s="154">
        <f t="shared" si="418"/>
        <v>0</v>
      </c>
      <c r="BK95" s="10">
        <v>100</v>
      </c>
      <c r="BL95" s="10"/>
      <c r="BM95" s="152">
        <f>SUMIF('Rekapitulasi Maret'!$D$194:$D$375,APS!$B95,'Rekapitulasi Maret'!$E$194:$E$375)+SUMIF('Rekapitulasi Maret'!$D$194:$D$375,APS!$B95,'Rekapitulasi Maret'!$J$194:$J$375)</f>
        <v>0</v>
      </c>
      <c r="BN95" s="152">
        <f>SUMIF('Rekapitulasi Maret'!$D$194:$D$375,APS!$B95,'Rekapitulasi Maret'!$F$194:$F$375)</f>
        <v>0</v>
      </c>
      <c r="BO95" s="152">
        <f>SUMIF('Rekapitulasi Maret'!$D$194:$D$375,APS!$B95,'Rekapitulasi Maret'!$K$194:$K$375)</f>
        <v>0</v>
      </c>
      <c r="BP95" s="154">
        <f t="shared" si="389"/>
        <v>0</v>
      </c>
      <c r="BQ95" s="154">
        <f t="shared" si="390"/>
        <v>0</v>
      </c>
      <c r="BR95" s="10"/>
      <c r="BS95" s="152">
        <f>SUMIF('Rekapitulasi Maret'!$U$194:$U$375,APS!$B95,'Rekapitulasi Maret'!$V$194:$V$375)+SUMIF('Rekapitulasi Maret'!$U$194:$U$375,APS!$B95,'Rekapitulasi Maret'!$AA$194:$AA$375)</f>
        <v>0</v>
      </c>
      <c r="BT95" s="152">
        <f>SUMIF('Rekapitulasi Maret'!$U$194:$U$375,APS!$B95,'Rekapitulasi Maret'!$W$194:$W$375)</f>
        <v>0</v>
      </c>
      <c r="BU95" s="152">
        <f>SUMIF('Rekapitulasi Maret'!$U$194:$U$375,APS!$B95,'Rekapitulasi Maret'!$AB$194:$AB$375)</f>
        <v>0</v>
      </c>
      <c r="BV95" s="154">
        <f t="shared" si="391"/>
        <v>0</v>
      </c>
      <c r="BW95" s="154">
        <f t="shared" si="392"/>
        <v>0</v>
      </c>
      <c r="BX95" s="10"/>
      <c r="BY95" s="152">
        <f>SUMIF('Rekapitulasi Maret'!$AL$194:$AL$375,APS!$B95,'Rekapitulasi Maret'!$AM$194:$AM$375)+SUMIF('Rekapitulasi Maret'!$AL$194:$AL$375,APS!$B95,'Rekapitulasi Maret'!$AP$194:$AP$375)</f>
        <v>0</v>
      </c>
      <c r="BZ95" s="152">
        <f>SUMIF('Rekapitulasi Maret'!$AL$194:$AL$375,APS!$B95,'Rekapitulasi Maret'!$AN$194:$AN$375)</f>
        <v>0</v>
      </c>
      <c r="CA95" s="152">
        <f>SUMIF('Rekapitulasi Maret'!$AL$194:$AL$375,APS!$B95,'Rekapitulasi Maret'!$AQ$194:$AQ$375)</f>
        <v>0</v>
      </c>
      <c r="CB95" s="154">
        <f t="shared" si="408"/>
        <v>0</v>
      </c>
      <c r="CC95" s="154">
        <f t="shared" si="409"/>
        <v>0</v>
      </c>
      <c r="CD95" s="10"/>
      <c r="CE95" s="152">
        <f>SUMIF('Rekapitulasi Maret'!$BA$194:$BA$375,APS!$B95,'Rekapitulasi Maret'!$BB$194:$BB$375)+SUMIF('Rekapitulasi Maret'!$BA$194:$BA$375,APS!$B95,'Rekapitulasi Maret'!$BE$194:$BE$375)</f>
        <v>0</v>
      </c>
      <c r="CF95" s="152">
        <f>SUMIF('Rekapitulasi Maret'!$BA$194:$BA$375,APS!$B95,'Rekapitulasi Maret'!$BC$194:$BC$375)</f>
        <v>0</v>
      </c>
      <c r="CG95" s="10"/>
      <c r="CH95" s="154">
        <f t="shared" si="381"/>
        <v>0</v>
      </c>
      <c r="CI95" s="154">
        <f t="shared" si="382"/>
        <v>0</v>
      </c>
      <c r="CJ95" s="10"/>
      <c r="CK95" s="152">
        <f>SUMIF('Rekapitulasi Maret'!$BP$194:$BP$375,APS!$B95,'Rekapitulasi Maret'!$BQ$194:$BQ$375)+SUMIF('Rekapitulasi Maret'!$BP$194:$BP$375,APS!$B95,'Rekapitulasi Maret'!$BT$194:$BT$375)</f>
        <v>0</v>
      </c>
      <c r="CL95" s="152">
        <f>SUMIF('Rekapitulasi Maret'!$BP$194:$BP$375,APS!$B95,'Rekapitulasi Maret'!$BR$194:$BR$375)</f>
        <v>0</v>
      </c>
      <c r="CM95" s="152">
        <f>SUMIF('Rekapitulasi Maret'!$BP$194:$BP$375,APS!$B95,'Rekapitulasi Maret'!$BU$194:$BU$375)</f>
        <v>0</v>
      </c>
      <c r="CN95" s="154">
        <f t="shared" si="383"/>
        <v>0</v>
      </c>
      <c r="CO95" s="154">
        <f t="shared" si="384"/>
        <v>0</v>
      </c>
      <c r="CP95" s="76">
        <f t="shared" si="419"/>
        <v>0</v>
      </c>
      <c r="CQ95" s="76">
        <f t="shared" si="420"/>
        <v>0</v>
      </c>
      <c r="CR95" s="76">
        <f t="shared" si="421"/>
        <v>0</v>
      </c>
      <c r="CS95" s="76">
        <f t="shared" si="422"/>
        <v>0</v>
      </c>
      <c r="CT95" s="76">
        <f t="shared" si="423"/>
        <v>0</v>
      </c>
      <c r="CU95" s="76">
        <f t="shared" si="424"/>
        <v>0</v>
      </c>
      <c r="CV95" s="154">
        <f t="shared" si="425"/>
        <v>0</v>
      </c>
      <c r="CW95" s="10">
        <v>100</v>
      </c>
      <c r="CX95" s="10"/>
      <c r="CY95" s="152">
        <f>SUMIF('Rekapitulasi Maret'!$D$391:$D$568,APS!$B95,'Rekapitulasi Maret'!$E$391:$E$568)+SUMIF('Rekapitulasi Maret'!$D$391:$D$568,APS!$B95,'Rekapitulasi Maret'!$J$391:$J$568)</f>
        <v>0</v>
      </c>
      <c r="CZ95" s="152">
        <f>SUMIF('Rekapitulasi Maret'!$D$391:$D$568,APS!$B95,'Rekapitulasi Maret'!$F$391:$F$568)</f>
        <v>0</v>
      </c>
      <c r="DA95" s="152">
        <f>SUMIF('Rekapitulasi Maret'!$D$391:$D$568,APS!$B95,'Rekapitulasi Maret'!$K$391:$K$568)</f>
        <v>0</v>
      </c>
      <c r="DB95" s="154">
        <f t="shared" si="385"/>
        <v>0</v>
      </c>
      <c r="DC95" s="154">
        <f t="shared" si="386"/>
        <v>0</v>
      </c>
      <c r="DD95" s="10"/>
      <c r="DE95" s="152">
        <f>SUMIF('Rekapitulasi Maret'!$U$391:$U$568,APS!$B95,'Rekapitulasi Maret'!$V$391:$V$568)+SUMIF('Rekapitulasi Maret'!$U$391:$U$568,APS!$B95,'Rekapitulasi Maret'!$AA$391:$AA$568)</f>
        <v>0</v>
      </c>
      <c r="DF95" s="152">
        <f>SUMIF('Rekapitulasi Maret'!$U$391:$U$568,APS!$B95,'Rekapitulasi Maret'!$W$391:$W$568)</f>
        <v>0</v>
      </c>
      <c r="DG95" s="152">
        <f>SUMIF('Rekapitulasi Maret'!$U$391:$U$568,APS!$B95,'Rekapitulasi Maret'!$AB$391:$AB$568)</f>
        <v>0</v>
      </c>
      <c r="DH95" s="154">
        <f t="shared" si="430"/>
        <v>0</v>
      </c>
      <c r="DI95" s="154">
        <f t="shared" si="431"/>
        <v>0</v>
      </c>
      <c r="DJ95" s="10"/>
      <c r="DK95" s="152">
        <f>SUMIF('Rekapitulasi Maret'!$AL$391:$AL$568,APS!$B95,'Rekapitulasi Maret'!$AM$391:$AM$568)+SUMIF('Rekapitulasi Maret'!$AL$391:$AL$568,APS!$B95,'Rekapitulasi Maret'!$AP$391:$AP$568)</f>
        <v>0</v>
      </c>
      <c r="DL95" s="152">
        <f>SUMIF('Rekapitulasi Maret'!$AL$391:$AL$568,APS!$B95,'Rekapitulasi Maret'!$AN$391:$AN$568)</f>
        <v>0</v>
      </c>
      <c r="DM95" s="152">
        <f>SUMIF('Rekapitulasi Maret'!$AL$391:$AL$568,APS!$B95,'Rekapitulasi Maret'!$AQ$391:$AQ$568)</f>
        <v>0</v>
      </c>
      <c r="DN95" s="154">
        <f t="shared" si="354"/>
        <v>0</v>
      </c>
      <c r="DO95" s="154">
        <f t="shared" si="355"/>
        <v>0</v>
      </c>
      <c r="DP95" s="10">
        <v>100</v>
      </c>
      <c r="DQ95" s="152">
        <f>SUMIF('Rekapitulasi Maret'!$BA$391:$BA$568,APS!$B95,'Rekapitulasi Maret'!$BB$391:$BB$568)+SUMIF('Rekapitulasi Maret'!$BA$391:$BA$568,APS!$B95,'Rekapitulasi Maret'!$BE$391:$BE$568)</f>
        <v>0</v>
      </c>
      <c r="DR95" s="152">
        <f>SUMIF('Rekapitulasi Maret'!$BA$391:$BA$568,APS!$B95,'Rekapitulasi Maret'!$BC$391:$BC$568)</f>
        <v>0</v>
      </c>
      <c r="DS95" s="152">
        <f>SUMIF('Rekapitulasi Maret'!$BA$391:$BA$568,APS!$B95,'Rekapitulasi Maret'!$BF$391:$BF$568)</f>
        <v>0</v>
      </c>
      <c r="DT95" s="154">
        <f t="shared" si="432"/>
        <v>0</v>
      </c>
      <c r="DU95" s="154">
        <f t="shared" si="433"/>
        <v>0</v>
      </c>
      <c r="DV95" s="10"/>
      <c r="DW95" s="152">
        <f>SUMIF('Rekapitulasi Maret'!$BP$391:$BP$568,APS!$B95,'Rekapitulasi Maret'!$BQ$391:$BQ$568)+SUMIF('Rekapitulasi Maret'!$BP$391:$BP$568,APS!$B95,'Rekapitulasi Maret'!$BT$391:$BT$568)</f>
        <v>65</v>
      </c>
      <c r="DX95" s="152">
        <f>SUMIF('Rekapitulasi Maret'!$BP$391:$BP$568,APS!$B95,'Rekapitulasi Maret'!$BR$391:$BR$568)</f>
        <v>108</v>
      </c>
      <c r="DY95" s="152">
        <f>SUMIF('Rekapitulasi Maret'!$BP$391:$BP$568,APS!$B95,'Rekapitulasi Maret'!$BU$391:$BU$568)</f>
        <v>0</v>
      </c>
      <c r="DZ95" s="154">
        <f t="shared" si="326"/>
        <v>0</v>
      </c>
      <c r="EA95" s="154">
        <f t="shared" si="327"/>
        <v>166.15384615384616</v>
      </c>
      <c r="EB95" s="10"/>
      <c r="EC95" s="152">
        <f>SUMIF('Rekapitulasi Maret'!$CE$391:$CE$568,APS!$B95,'Rekapitulasi Maret'!$CF$391:$CF$568)+SUMIF('Rekapitulasi Maret'!$CE$391:$CE$568,APS!$B95,'Rekapitulasi Maret'!$CI$391:$CI$568)</f>
        <v>0</v>
      </c>
      <c r="ED95" s="152">
        <f>SUMIF('Rekapitulasi Maret'!$CE$391:$CE$568,APS!$B95,'Rekapitulasi Maret'!$CG$391:$CG$568)</f>
        <v>0</v>
      </c>
      <c r="EE95" s="152">
        <f>SUMIF('Rekapitulasi Maret'!$CE$391:$CE$568,APS!$B95,'Rekapitulasi Maret'!$CJ$391:$CJ$568)</f>
        <v>0</v>
      </c>
      <c r="EF95" s="154">
        <f t="shared" si="356"/>
        <v>0</v>
      </c>
      <c r="EG95" s="154">
        <f t="shared" si="357"/>
        <v>0</v>
      </c>
      <c r="EH95" s="76">
        <f t="shared" si="434"/>
        <v>100</v>
      </c>
      <c r="EI95" s="76">
        <f t="shared" si="435"/>
        <v>65</v>
      </c>
      <c r="EJ95" s="76">
        <f t="shared" si="436"/>
        <v>108</v>
      </c>
      <c r="EK95" s="76">
        <f t="shared" si="437"/>
        <v>0</v>
      </c>
      <c r="EL95" s="76">
        <f t="shared" si="438"/>
        <v>108</v>
      </c>
      <c r="EM95" s="76">
        <f t="shared" si="439"/>
        <v>8</v>
      </c>
      <c r="EN95" s="154">
        <f t="shared" si="440"/>
        <v>108</v>
      </c>
      <c r="EO95" s="10"/>
      <c r="EP95" s="10"/>
      <c r="EQ95" s="152">
        <f>SUMIF('Rekapitulasi Maret'!$D$587:$D$768,APS!$B95,'Rekapitulasi Maret'!$E$587:$E$768)+SUMIF('Rekapitulasi Maret'!$D$587:$D$768,APS!$B95,'Rekapitulasi Maret'!$G$587:$G$768)</f>
        <v>100</v>
      </c>
      <c r="ER95" s="152">
        <f>SUMIF('Rekapitulasi Maret'!$D$587:$D$768,APS!$B95,'Rekapitulasi Maret'!$F$587:$F$768)+SUMIF('Rekapitulasi Maret'!$D$587:$D$768,APS!$B95,'Rekapitulasi Maret'!$H$587:$H$768)</f>
        <v>192</v>
      </c>
      <c r="ES95" s="10"/>
      <c r="ET95" s="154">
        <f t="shared" si="358"/>
        <v>0</v>
      </c>
      <c r="EU95" s="154">
        <f t="shared" si="359"/>
        <v>192</v>
      </c>
      <c r="EV95" s="10"/>
      <c r="EW95" s="152">
        <f>SUMIF('Rekapitulasi Maret'!$U$587:$U$768,APS!$B95,'Rekapitulasi Maret'!$V$587:$V$768)+SUMIF('Rekapitulasi Maret'!$U$587:$U$768,APS!$B95,'Rekapitulasi Maret'!$X$587:$X$768)</f>
        <v>0</v>
      </c>
      <c r="EX95" s="152">
        <f>SUMIF('Rekapitulasi Maret'!$U$587:$U$768,APS!$B95,'Rekapitulasi Maret'!$W$587:$W$768)+SUMIF('Rekapitulasi Maret'!$U$587:$U$768,APS!$B95,'Rekapitulasi Maret'!$Y$587:$Y$768)</f>
        <v>0</v>
      </c>
      <c r="EY95" s="10"/>
      <c r="EZ95" s="154">
        <f t="shared" si="360"/>
        <v>0</v>
      </c>
      <c r="FA95" s="154">
        <f t="shared" si="361"/>
        <v>0</v>
      </c>
      <c r="FB95" s="10"/>
      <c r="FC95" s="152">
        <f>SUMIF('Rekapitulasi Maret'!$AL$587:$AL$768,APS!$B95,'Rekapitulasi Maret'!$AM$587:$AM$768)+SUMIF('Rekapitulasi Maret'!$AL$587:$AL$768,APS!$B95,'Rekapitulasi Maret'!$AP$587:$AP$768)</f>
        <v>0</v>
      </c>
      <c r="FD95" s="152">
        <f>SUMIF('Rekapitulasi Maret'!$AL$587:$AL$768,APS!$B95,'Rekapitulasi Maret'!$AN$587:$AN$768)</f>
        <v>0</v>
      </c>
      <c r="FE95" s="10"/>
      <c r="FF95" s="154">
        <f t="shared" si="362"/>
        <v>0</v>
      </c>
      <c r="FG95" s="154">
        <f t="shared" si="363"/>
        <v>0</v>
      </c>
      <c r="FH95" s="10"/>
      <c r="FI95" s="152">
        <f>SUMIF('Rekapitulasi Maret'!$BA$587:$BA$768,APS!$B95,'Rekapitulasi Maret'!$BB$587:$BB$768)+SUMIF('Rekapitulasi Maret'!$BA$587:$BA$768,APS!$B95,'Rekapitulasi Maret'!$BE$587:$BE$768)</f>
        <v>0</v>
      </c>
      <c r="FJ95" s="152">
        <f>SUMIF('Rekapitulasi Maret'!$BA$587:$BA$768,APS!$B95,'Rekapitulasi Maret'!$BC$587:$BC$768)+SUMIF('Rekapitulasi Maret'!$BA$587:$BA$768,APS!$B95,'Rekapitulasi Maret'!$BF$587:$BF$768)</f>
        <v>0</v>
      </c>
      <c r="FK95" s="10"/>
      <c r="FL95" s="154">
        <f t="shared" si="364"/>
        <v>0</v>
      </c>
      <c r="FM95" s="154">
        <f t="shared" si="365"/>
        <v>0</v>
      </c>
      <c r="FN95" s="10">
        <v>100</v>
      </c>
      <c r="FO95" s="152">
        <f>SUMIF('Rekapitulasi Maret'!$BP$587:$BP$768,APS!$B95,'Rekapitulasi Maret'!$BQ$587:$BQ$768)+SUMIF('Rekapitulasi Maret'!$BP$587:$BP$768,APS!$B95,'Rekapitulasi Maret'!$BT$587:$BT$768)</f>
        <v>0</v>
      </c>
      <c r="FP95" s="152">
        <f>SUMIF('Rekapitulasi Maret'!$BP$587:$BP$768,APS!$B95,'Rekapitulasi Maret'!$BR$587:$BR$768)</f>
        <v>0</v>
      </c>
      <c r="FQ95" s="10"/>
      <c r="FR95" s="154">
        <f t="shared" si="366"/>
        <v>0</v>
      </c>
      <c r="FS95" s="154">
        <f t="shared" si="367"/>
        <v>0</v>
      </c>
      <c r="FT95" s="10"/>
      <c r="FU95" s="152">
        <f>SUMIF('Rekapitulasi Maret'!$CE$587:$CE$768,APS!$B95,'Rekapitulasi Maret'!$CI$587:$CI$768)</f>
        <v>0</v>
      </c>
      <c r="FV95" s="10"/>
      <c r="FW95" s="152">
        <f>SUMIF('Rekapitulasi Maret'!$CE$587:$CE$768,APS!$B95,'Rekapitulasi Maret'!$CJ$587:$CJ$768)</f>
        <v>0</v>
      </c>
      <c r="FX95" s="154">
        <f t="shared" si="387"/>
        <v>0</v>
      </c>
      <c r="FY95" s="154">
        <f t="shared" si="388"/>
        <v>0</v>
      </c>
      <c r="FZ95" s="10">
        <v>100</v>
      </c>
      <c r="GA95" s="152">
        <f>SUMIF('Rekapitulasi Maret'!$D$785:$D$963,APS!$B95,'Rekapitulasi Maret'!$E$785:$E$963)+SUMIF('Rekapitulasi Maret'!$D$785:$D$963,APS!$B95,'Rekapitulasi Maret'!$J$785:$J$963)</f>
        <v>0</v>
      </c>
      <c r="GB95" s="152">
        <f>SUMIF('Rekapitulasi Maret'!$D$785:$D$963,APS!$B95,'Rekapitulasi Maret'!$F$785:$F$963)</f>
        <v>0</v>
      </c>
      <c r="GC95" s="152">
        <f>SUMIF('Rekapitulasi Maret'!$D$785:$D$963,APS!$B95,'Rekapitulasi Maret'!$K$785:$K$963)</f>
        <v>0</v>
      </c>
      <c r="GD95" s="154">
        <f t="shared" si="368"/>
        <v>0</v>
      </c>
      <c r="GE95" s="154">
        <f t="shared" si="369"/>
        <v>0</v>
      </c>
      <c r="GF95" s="10"/>
      <c r="GG95" s="152">
        <f>SUMIF('Rekapitulasi Maret'!$U$785:$U$963,APS!$B95,'Rekapitulasi Maret'!$V$785:$V$963)+SUMIF('Rekapitulasi Maret'!$U$785:$U$963,APS!$B95,'Rekapitulasi Maret'!$AA$785:$AA$963)</f>
        <v>0</v>
      </c>
      <c r="GH95" s="152">
        <f>SUMIF('Rekapitulasi Maret'!$U$785:$U$963,APS!$B95,'Rekapitulasi Maret'!$W$785:$W$963)</f>
        <v>0</v>
      </c>
      <c r="GI95" s="152">
        <f>SUMIF('Rekapitulasi Maret'!$U$785:$U$963,APS!$B95,'Rekapitulasi Maret'!$AB$785:$AB$963)</f>
        <v>0</v>
      </c>
      <c r="GJ95" s="154">
        <f t="shared" si="370"/>
        <v>0</v>
      </c>
      <c r="GK95" s="154">
        <f t="shared" si="371"/>
        <v>0</v>
      </c>
      <c r="GL95" s="10"/>
      <c r="GM95" s="152">
        <f>SUMIF('Rekapitulasi Maret'!$AL$785:$AL$963,APS!$B95,'Rekapitulasi Maret'!$AM$785:$AM$963)+SUMIF('Rekapitulasi Maret'!$AL$785:$AL$963,APS!$B95,'Rekapitulasi Maret'!$AP$785:$AP$963)</f>
        <v>0</v>
      </c>
      <c r="GN95" s="152">
        <f>SUMIF('Rekapitulasi Maret'!$AL$785:$AL$963,APS!$B95,'Rekapitulasi Maret'!$AN$785:$AN$963)</f>
        <v>0</v>
      </c>
      <c r="GO95" s="152">
        <f>SUMIF('Rekapitulasi Maret'!$AL$785:$AL$963,APS!$B95,'Rekapitulasi Maret'!$AQ$785:$AQ$963)</f>
        <v>0</v>
      </c>
      <c r="GP95" s="154">
        <f t="shared" si="372"/>
        <v>0</v>
      </c>
      <c r="GQ95" s="154">
        <f t="shared" si="373"/>
        <v>0</v>
      </c>
      <c r="GR95" s="76">
        <f t="shared" si="374"/>
        <v>200</v>
      </c>
      <c r="GS95" s="76">
        <f t="shared" si="375"/>
        <v>100</v>
      </c>
      <c r="GT95" s="76">
        <f t="shared" si="376"/>
        <v>192</v>
      </c>
      <c r="GU95" s="76">
        <f t="shared" si="377"/>
        <v>0</v>
      </c>
      <c r="GV95" s="157">
        <f t="shared" si="378"/>
        <v>192</v>
      </c>
      <c r="GW95" s="157">
        <f t="shared" si="379"/>
        <v>-8</v>
      </c>
      <c r="GX95" s="158">
        <f t="shared" si="380"/>
        <v>96</v>
      </c>
      <c r="GY95" s="157">
        <f t="shared" si="397"/>
        <v>300</v>
      </c>
      <c r="GZ95" s="157">
        <f t="shared" si="398"/>
        <v>165</v>
      </c>
      <c r="HA95" s="157">
        <f t="shared" si="399"/>
        <v>300</v>
      </c>
      <c r="HB95" s="157">
        <f t="shared" si="400"/>
        <v>0</v>
      </c>
      <c r="HC95" s="157">
        <f t="shared" si="401"/>
        <v>300</v>
      </c>
      <c r="HD95" s="157">
        <f t="shared" si="402"/>
        <v>0</v>
      </c>
      <c r="HE95" s="158">
        <f t="shared" si="406"/>
        <v>100</v>
      </c>
      <c r="HF95" s="21"/>
      <c r="HG95" s="16" t="s">
        <v>988</v>
      </c>
      <c r="HH95" s="88"/>
    </row>
    <row r="96" spans="1:216" ht="15.75">
      <c r="A96" s="16" t="s">
        <v>98</v>
      </c>
      <c r="B96" s="16" t="s">
        <v>99</v>
      </c>
      <c r="C96" s="25" t="s">
        <v>3</v>
      </c>
      <c r="D96" s="25" t="s">
        <v>614</v>
      </c>
      <c r="E96" s="25" t="s">
        <v>598</v>
      </c>
      <c r="F96" s="17">
        <v>0</v>
      </c>
      <c r="G96" s="17">
        <v>0</v>
      </c>
      <c r="H96" s="17">
        <v>0</v>
      </c>
      <c r="I96" s="18">
        <v>0</v>
      </c>
      <c r="J96" s="17">
        <v>0</v>
      </c>
      <c r="K96" s="19">
        <f t="shared" si="441"/>
        <v>0</v>
      </c>
      <c r="L96" s="19">
        <f t="shared" si="442"/>
        <v>0</v>
      </c>
      <c r="M96" s="23">
        <v>0</v>
      </c>
      <c r="N96" s="20">
        <f t="shared" si="353"/>
        <v>0</v>
      </c>
      <c r="O96" s="20"/>
      <c r="P96" s="75">
        <f t="shared" si="407"/>
        <v>0</v>
      </c>
      <c r="Q96" s="74">
        <f t="shared" si="403"/>
        <v>0</v>
      </c>
      <c r="R96" s="22">
        <f t="shared" si="443"/>
        <v>0</v>
      </c>
      <c r="S96" s="10"/>
      <c r="T96" s="10"/>
      <c r="U96" s="152">
        <f>SUMIF('Rekapitulasi Maret'!$D$9:$D$173,APS!$B96,'Rekapitulasi Maret'!$E$9:$E$173)</f>
        <v>0</v>
      </c>
      <c r="V96" s="152">
        <f>SUMIF('Rekapitulasi Maret'!$D$9:$D$173,APS!$B96,'Rekapitulasi Maret'!$F$9:$F$173)</f>
        <v>0</v>
      </c>
      <c r="W96" s="10"/>
      <c r="X96" s="154">
        <f t="shared" si="428"/>
        <v>0</v>
      </c>
      <c r="Y96" s="154">
        <f t="shared" si="429"/>
        <v>0</v>
      </c>
      <c r="Z96" s="10"/>
      <c r="AA96" s="152">
        <f>SUMIF('Rekapitulasi Maret'!$U$9:$U$173,APS!$B96,'Rekapitulasi Maret'!$V$9:$V$173)</f>
        <v>0</v>
      </c>
      <c r="AB96" s="152">
        <f>SUMIF('Rekapitulasi Maret'!$U$9:$U$173,APS!$B96,'Rekapitulasi Maret'!$W$9:$W$173)</f>
        <v>0</v>
      </c>
      <c r="AC96" s="152"/>
      <c r="AD96" s="154">
        <f t="shared" si="404"/>
        <v>0</v>
      </c>
      <c r="AE96" s="154">
        <f t="shared" si="405"/>
        <v>0</v>
      </c>
      <c r="AF96" s="10"/>
      <c r="AG96" s="152">
        <f>SUMIF('Rekapitulasi Maret'!$AL$9:$AL$173,APS!$B96,'Rekapitulasi Maret'!$AM$9:$AM$173)</f>
        <v>0</v>
      </c>
      <c r="AH96" s="152">
        <f>SUMIF('Rekapitulasi Maret'!$AL$9:$AL$173,APS!$B96,'Rekapitulasi Maret'!$AN$9:$AN$173)</f>
        <v>0</v>
      </c>
      <c r="AI96" s="152">
        <f>SUMIF('Rekapitulasi Maret'!$AL$9:$AL$173,APS!$B96,'Rekapitulasi Maret'!$AQ$9:$AQ$173)</f>
        <v>0</v>
      </c>
      <c r="AJ96" s="154">
        <f t="shared" si="426"/>
        <v>0</v>
      </c>
      <c r="AK96" s="154">
        <f t="shared" si="427"/>
        <v>0</v>
      </c>
      <c r="AL96" s="10"/>
      <c r="AM96" s="152">
        <f>SUMIF('Rekapitulasi Maret'!$BA$9:$BA$173,APS!$B96,'Rekapitulasi Maret'!$BB$9:$BB$173)</f>
        <v>0</v>
      </c>
      <c r="AN96" s="152">
        <f>SUMIF('Rekapitulasi Maret'!$BA$9:$BA$173,APS!$B96,'Rekapitulasi Maret'!$BC$9:$BC$173)</f>
        <v>0</v>
      </c>
      <c r="AO96" s="10"/>
      <c r="AP96" s="154">
        <f t="shared" si="410"/>
        <v>0</v>
      </c>
      <c r="AQ96" s="154">
        <f t="shared" si="411"/>
        <v>0</v>
      </c>
      <c r="AR96" s="10"/>
      <c r="AS96" s="152">
        <f>SUMIF('Rekapitulasi Maret'!$BP$9:$BP$173,APS!$B96,'Rekapitulasi Maret'!$BQ$9:$BQ$173)</f>
        <v>0</v>
      </c>
      <c r="AT96" s="152">
        <f>SUMIF('Rekapitulasi Maret'!$BP$9:$BP$173,APS!$B96,'Rekapitulasi Maret'!$BR$9:$BR$173)</f>
        <v>0</v>
      </c>
      <c r="AU96" s="10"/>
      <c r="AV96" s="154">
        <f t="shared" si="393"/>
        <v>0</v>
      </c>
      <c r="AW96" s="154">
        <f t="shared" si="394"/>
        <v>0</v>
      </c>
      <c r="AX96" s="10"/>
      <c r="AY96" s="152">
        <f>SUMIF('Rekapitulasi Maret'!$CE$9:$CE$173,APS!$B96,'Rekapitulasi Maret'!$CI$9:$CI$173)</f>
        <v>0</v>
      </c>
      <c r="AZ96" s="10"/>
      <c r="BA96" s="152">
        <f>SUMIF('Rekapitulasi Maret'!$CE$9:$CE$173,APS!$B96,'Rekapitulasi Maret'!$CJ$9:$CJ$173)</f>
        <v>0</v>
      </c>
      <c r="BB96" s="154">
        <f t="shared" si="395"/>
        <v>0</v>
      </c>
      <c r="BC96" s="154">
        <f t="shared" si="396"/>
        <v>0</v>
      </c>
      <c r="BD96" s="76">
        <f t="shared" si="412"/>
        <v>0</v>
      </c>
      <c r="BE96" s="76">
        <f t="shared" si="413"/>
        <v>0</v>
      </c>
      <c r="BF96" s="76">
        <f t="shared" si="414"/>
        <v>0</v>
      </c>
      <c r="BG96" s="76">
        <f t="shared" si="415"/>
        <v>0</v>
      </c>
      <c r="BH96" s="76">
        <f t="shared" si="416"/>
        <v>0</v>
      </c>
      <c r="BI96" s="76">
        <f t="shared" si="417"/>
        <v>0</v>
      </c>
      <c r="BJ96" s="154">
        <f t="shared" si="418"/>
        <v>0</v>
      </c>
      <c r="BK96" s="10"/>
      <c r="BL96" s="10"/>
      <c r="BM96" s="152">
        <f>SUMIF('Rekapitulasi Maret'!$D$194:$D$375,APS!$B96,'Rekapitulasi Maret'!$E$194:$E$375)+SUMIF('Rekapitulasi Maret'!$D$194:$D$375,APS!$B96,'Rekapitulasi Maret'!$J$194:$J$375)</f>
        <v>0</v>
      </c>
      <c r="BN96" s="152">
        <f>SUMIF('Rekapitulasi Maret'!$D$194:$D$375,APS!$B96,'Rekapitulasi Maret'!$F$194:$F$375)</f>
        <v>0</v>
      </c>
      <c r="BO96" s="152">
        <f>SUMIF('Rekapitulasi Maret'!$D$194:$D$375,APS!$B96,'Rekapitulasi Maret'!$K$194:$K$375)</f>
        <v>0</v>
      </c>
      <c r="BP96" s="154">
        <f t="shared" si="389"/>
        <v>0</v>
      </c>
      <c r="BQ96" s="154">
        <f t="shared" si="390"/>
        <v>0</v>
      </c>
      <c r="BR96" s="10"/>
      <c r="BS96" s="152">
        <f>SUMIF('Rekapitulasi Maret'!$U$194:$U$375,APS!$B96,'Rekapitulasi Maret'!$V$194:$V$375)+SUMIF('Rekapitulasi Maret'!$U$194:$U$375,APS!$B96,'Rekapitulasi Maret'!$AA$194:$AA$375)</f>
        <v>0</v>
      </c>
      <c r="BT96" s="152">
        <f>SUMIF('Rekapitulasi Maret'!$U$194:$U$375,APS!$B96,'Rekapitulasi Maret'!$W$194:$W$375)</f>
        <v>0</v>
      </c>
      <c r="BU96" s="152">
        <f>SUMIF('Rekapitulasi Maret'!$U$194:$U$375,APS!$B96,'Rekapitulasi Maret'!$AB$194:$AB$375)</f>
        <v>0</v>
      </c>
      <c r="BV96" s="154">
        <f t="shared" si="391"/>
        <v>0</v>
      </c>
      <c r="BW96" s="154">
        <f t="shared" si="392"/>
        <v>0</v>
      </c>
      <c r="BX96" s="10"/>
      <c r="BY96" s="152">
        <f>SUMIF('Rekapitulasi Maret'!$AL$194:$AL$375,APS!$B96,'Rekapitulasi Maret'!$AM$194:$AM$375)+SUMIF('Rekapitulasi Maret'!$AL$194:$AL$375,APS!$B96,'Rekapitulasi Maret'!$AP$194:$AP$375)</f>
        <v>0</v>
      </c>
      <c r="BZ96" s="152">
        <f>SUMIF('Rekapitulasi Maret'!$AL$194:$AL$375,APS!$B96,'Rekapitulasi Maret'!$AN$194:$AN$375)</f>
        <v>0</v>
      </c>
      <c r="CA96" s="152">
        <f>SUMIF('Rekapitulasi Maret'!$AL$194:$AL$375,APS!$B96,'Rekapitulasi Maret'!$AQ$194:$AQ$375)</f>
        <v>0</v>
      </c>
      <c r="CB96" s="154">
        <f t="shared" si="408"/>
        <v>0</v>
      </c>
      <c r="CC96" s="154">
        <f t="shared" si="409"/>
        <v>0</v>
      </c>
      <c r="CD96" s="10"/>
      <c r="CE96" s="152">
        <f>SUMIF('Rekapitulasi Maret'!$BA$194:$BA$375,APS!$B96,'Rekapitulasi Maret'!$BB$194:$BB$375)+SUMIF('Rekapitulasi Maret'!$BA$194:$BA$375,APS!$B96,'Rekapitulasi Maret'!$BE$194:$BE$375)</f>
        <v>0</v>
      </c>
      <c r="CF96" s="152">
        <f>SUMIF('Rekapitulasi Maret'!$BA$194:$BA$375,APS!$B96,'Rekapitulasi Maret'!$BC$194:$BC$375)</f>
        <v>0</v>
      </c>
      <c r="CG96" s="10"/>
      <c r="CH96" s="154">
        <f t="shared" si="381"/>
        <v>0</v>
      </c>
      <c r="CI96" s="154">
        <f t="shared" si="382"/>
        <v>0</v>
      </c>
      <c r="CJ96" s="10"/>
      <c r="CK96" s="152">
        <f>SUMIF('Rekapitulasi Maret'!$BP$194:$BP$375,APS!$B96,'Rekapitulasi Maret'!$BQ$194:$BQ$375)+SUMIF('Rekapitulasi Maret'!$BP$194:$BP$375,APS!$B96,'Rekapitulasi Maret'!$BT$194:$BT$375)</f>
        <v>0</v>
      </c>
      <c r="CL96" s="152">
        <f>SUMIF('Rekapitulasi Maret'!$BP$194:$BP$375,APS!$B96,'Rekapitulasi Maret'!$BR$194:$BR$375)</f>
        <v>0</v>
      </c>
      <c r="CM96" s="152">
        <f>SUMIF('Rekapitulasi Maret'!$BP$194:$BP$375,APS!$B96,'Rekapitulasi Maret'!$BU$194:$BU$375)</f>
        <v>0</v>
      </c>
      <c r="CN96" s="154">
        <f t="shared" si="383"/>
        <v>0</v>
      </c>
      <c r="CO96" s="154">
        <f t="shared" si="384"/>
        <v>0</v>
      </c>
      <c r="CP96" s="76">
        <f t="shared" si="419"/>
        <v>0</v>
      </c>
      <c r="CQ96" s="76">
        <f t="shared" si="420"/>
        <v>0</v>
      </c>
      <c r="CR96" s="76">
        <f t="shared" si="421"/>
        <v>0</v>
      </c>
      <c r="CS96" s="76">
        <f t="shared" si="422"/>
        <v>0</v>
      </c>
      <c r="CT96" s="76">
        <f t="shared" si="423"/>
        <v>0</v>
      </c>
      <c r="CU96" s="76">
        <f t="shared" si="424"/>
        <v>0</v>
      </c>
      <c r="CV96" s="154">
        <f t="shared" si="425"/>
        <v>0</v>
      </c>
      <c r="CW96" s="10"/>
      <c r="CX96" s="10"/>
      <c r="CY96" s="152">
        <f>SUMIF('Rekapitulasi Maret'!$D$391:$D$568,APS!$B96,'Rekapitulasi Maret'!$E$391:$E$568)+SUMIF('Rekapitulasi Maret'!$D$391:$D$568,APS!$B96,'Rekapitulasi Maret'!$J$391:$J$568)</f>
        <v>0</v>
      </c>
      <c r="CZ96" s="152">
        <f>SUMIF('Rekapitulasi Maret'!$D$391:$D$568,APS!$B96,'Rekapitulasi Maret'!$F$391:$F$568)</f>
        <v>0</v>
      </c>
      <c r="DA96" s="152">
        <f>SUMIF('Rekapitulasi Maret'!$D$391:$D$568,APS!$B96,'Rekapitulasi Maret'!$K$391:$K$568)</f>
        <v>0</v>
      </c>
      <c r="DB96" s="154">
        <f t="shared" si="385"/>
        <v>0</v>
      </c>
      <c r="DC96" s="154">
        <f t="shared" si="386"/>
        <v>0</v>
      </c>
      <c r="DD96" s="10"/>
      <c r="DE96" s="152">
        <f>SUMIF('Rekapitulasi Maret'!$U$391:$U$568,APS!$B96,'Rekapitulasi Maret'!$V$391:$V$568)+SUMIF('Rekapitulasi Maret'!$U$391:$U$568,APS!$B96,'Rekapitulasi Maret'!$AA$391:$AA$568)</f>
        <v>0</v>
      </c>
      <c r="DF96" s="152">
        <f>SUMIF('Rekapitulasi Maret'!$U$391:$U$568,APS!$B96,'Rekapitulasi Maret'!$W$391:$W$568)</f>
        <v>0</v>
      </c>
      <c r="DG96" s="152">
        <f>SUMIF('Rekapitulasi Maret'!$U$391:$U$568,APS!$B96,'Rekapitulasi Maret'!$AB$391:$AB$568)</f>
        <v>0</v>
      </c>
      <c r="DH96" s="154">
        <f t="shared" si="430"/>
        <v>0</v>
      </c>
      <c r="DI96" s="154">
        <f t="shared" si="431"/>
        <v>0</v>
      </c>
      <c r="DJ96" s="10"/>
      <c r="DK96" s="152">
        <f>SUMIF('Rekapitulasi Maret'!$AL$391:$AL$568,APS!$B96,'Rekapitulasi Maret'!$AM$391:$AM$568)+SUMIF('Rekapitulasi Maret'!$AL$391:$AL$568,APS!$B96,'Rekapitulasi Maret'!$AP$391:$AP$568)</f>
        <v>0</v>
      </c>
      <c r="DL96" s="152">
        <f>SUMIF('Rekapitulasi Maret'!$AL$391:$AL$568,APS!$B96,'Rekapitulasi Maret'!$AN$391:$AN$568)</f>
        <v>0</v>
      </c>
      <c r="DM96" s="152">
        <f>SUMIF('Rekapitulasi Maret'!$AL$391:$AL$568,APS!$B96,'Rekapitulasi Maret'!$AQ$391:$AQ$568)</f>
        <v>0</v>
      </c>
      <c r="DN96" s="154">
        <f t="shared" si="354"/>
        <v>0</v>
      </c>
      <c r="DO96" s="154">
        <f t="shared" si="355"/>
        <v>0</v>
      </c>
      <c r="DP96" s="10"/>
      <c r="DQ96" s="152">
        <f>SUMIF('Rekapitulasi Maret'!$BA$391:$BA$568,APS!$B96,'Rekapitulasi Maret'!$BB$391:$BB$568)+SUMIF('Rekapitulasi Maret'!$BA$391:$BA$568,APS!$B96,'Rekapitulasi Maret'!$BE$391:$BE$568)</f>
        <v>0</v>
      </c>
      <c r="DR96" s="152">
        <f>SUMIF('Rekapitulasi Maret'!$BA$391:$BA$568,APS!$B96,'Rekapitulasi Maret'!$BC$391:$BC$568)</f>
        <v>0</v>
      </c>
      <c r="DS96" s="152">
        <f>SUMIF('Rekapitulasi Maret'!$BA$391:$BA$568,APS!$B96,'Rekapitulasi Maret'!$BF$391:$BF$568)</f>
        <v>0</v>
      </c>
      <c r="DT96" s="154">
        <f t="shared" si="432"/>
        <v>0</v>
      </c>
      <c r="DU96" s="154">
        <f t="shared" si="433"/>
        <v>0</v>
      </c>
      <c r="DV96" s="10"/>
      <c r="DW96" s="152">
        <f>SUMIF('Rekapitulasi Maret'!$BP$391:$BP$568,APS!$B96,'Rekapitulasi Maret'!$BQ$391:$BQ$568)+SUMIF('Rekapitulasi Maret'!$BP$391:$BP$568,APS!$B96,'Rekapitulasi Maret'!$BT$391:$BT$568)</f>
        <v>0</v>
      </c>
      <c r="DX96" s="152">
        <f>SUMIF('Rekapitulasi Maret'!$BP$391:$BP$568,APS!$B96,'Rekapitulasi Maret'!$BR$391:$BR$568)</f>
        <v>0</v>
      </c>
      <c r="DY96" s="152">
        <f>SUMIF('Rekapitulasi Maret'!$BP$391:$BP$568,APS!$B96,'Rekapitulasi Maret'!$BU$391:$BU$568)</f>
        <v>0</v>
      </c>
      <c r="DZ96" s="154">
        <f t="shared" si="326"/>
        <v>0</v>
      </c>
      <c r="EA96" s="154">
        <f t="shared" si="327"/>
        <v>0</v>
      </c>
      <c r="EB96" s="10"/>
      <c r="EC96" s="152">
        <f>SUMIF('Rekapitulasi Maret'!$CE$391:$CE$568,APS!$B96,'Rekapitulasi Maret'!$CF$391:$CF$568)+SUMIF('Rekapitulasi Maret'!$CE$391:$CE$568,APS!$B96,'Rekapitulasi Maret'!$CI$391:$CI$568)</f>
        <v>0</v>
      </c>
      <c r="ED96" s="152">
        <f>SUMIF('Rekapitulasi Maret'!$CE$391:$CE$568,APS!$B96,'Rekapitulasi Maret'!$CG$391:$CG$568)</f>
        <v>0</v>
      </c>
      <c r="EE96" s="152">
        <f>SUMIF('Rekapitulasi Maret'!$CE$391:$CE$568,APS!$B96,'Rekapitulasi Maret'!$CJ$391:$CJ$568)</f>
        <v>0</v>
      </c>
      <c r="EF96" s="154">
        <f t="shared" si="356"/>
        <v>0</v>
      </c>
      <c r="EG96" s="154">
        <f t="shared" si="357"/>
        <v>0</v>
      </c>
      <c r="EH96" s="76">
        <f t="shared" si="434"/>
        <v>0</v>
      </c>
      <c r="EI96" s="76">
        <f t="shared" si="435"/>
        <v>0</v>
      </c>
      <c r="EJ96" s="76">
        <f t="shared" si="436"/>
        <v>0</v>
      </c>
      <c r="EK96" s="76">
        <f t="shared" si="437"/>
        <v>0</v>
      </c>
      <c r="EL96" s="76">
        <f t="shared" si="438"/>
        <v>0</v>
      </c>
      <c r="EM96" s="76">
        <f t="shared" si="439"/>
        <v>0</v>
      </c>
      <c r="EN96" s="154">
        <f t="shared" si="440"/>
        <v>0</v>
      </c>
      <c r="EO96" s="10"/>
      <c r="EP96" s="10"/>
      <c r="EQ96" s="152">
        <f>SUMIF('Rekapitulasi Maret'!$D$587:$D$768,APS!$B96,'Rekapitulasi Maret'!$E$587:$E$768)+SUMIF('Rekapitulasi Maret'!$D$587:$D$768,APS!$B96,'Rekapitulasi Maret'!$G$587:$G$768)</f>
        <v>0</v>
      </c>
      <c r="ER96" s="152">
        <f>SUMIF('Rekapitulasi Maret'!$D$587:$D$768,APS!$B96,'Rekapitulasi Maret'!$F$587:$F$768)+SUMIF('Rekapitulasi Maret'!$D$587:$D$768,APS!$B96,'Rekapitulasi Maret'!$H$587:$H$768)</f>
        <v>0</v>
      </c>
      <c r="ES96" s="10"/>
      <c r="ET96" s="154">
        <f t="shared" si="358"/>
        <v>0</v>
      </c>
      <c r="EU96" s="154">
        <f t="shared" si="359"/>
        <v>0</v>
      </c>
      <c r="EV96" s="10"/>
      <c r="EW96" s="152">
        <f>SUMIF('Rekapitulasi Maret'!$U$587:$U$768,APS!$B96,'Rekapitulasi Maret'!$V$587:$V$768)+SUMIF('Rekapitulasi Maret'!$U$587:$U$768,APS!$B96,'Rekapitulasi Maret'!$X$587:$X$768)</f>
        <v>0</v>
      </c>
      <c r="EX96" s="152">
        <f>SUMIF('Rekapitulasi Maret'!$U$587:$U$768,APS!$B96,'Rekapitulasi Maret'!$W$587:$W$768)+SUMIF('Rekapitulasi Maret'!$U$587:$U$768,APS!$B96,'Rekapitulasi Maret'!$Y$587:$Y$768)</f>
        <v>0</v>
      </c>
      <c r="EY96" s="10"/>
      <c r="EZ96" s="154">
        <f t="shared" si="360"/>
        <v>0</v>
      </c>
      <c r="FA96" s="154">
        <f t="shared" si="361"/>
        <v>0</v>
      </c>
      <c r="FB96" s="10"/>
      <c r="FC96" s="152">
        <f>SUMIF('Rekapitulasi Maret'!$AL$587:$AL$768,APS!$B96,'Rekapitulasi Maret'!$AM$587:$AM$768)+SUMIF('Rekapitulasi Maret'!$AL$587:$AL$768,APS!$B96,'Rekapitulasi Maret'!$AP$587:$AP$768)</f>
        <v>0</v>
      </c>
      <c r="FD96" s="152">
        <f>SUMIF('Rekapitulasi Maret'!$AL$587:$AL$768,APS!$B96,'Rekapitulasi Maret'!$AN$587:$AN$768)</f>
        <v>0</v>
      </c>
      <c r="FE96" s="10"/>
      <c r="FF96" s="154">
        <f t="shared" si="362"/>
        <v>0</v>
      </c>
      <c r="FG96" s="154">
        <f t="shared" si="363"/>
        <v>0</v>
      </c>
      <c r="FH96" s="10"/>
      <c r="FI96" s="152">
        <f>SUMIF('Rekapitulasi Maret'!$BA$587:$BA$768,APS!$B96,'Rekapitulasi Maret'!$BB$587:$BB$768)+SUMIF('Rekapitulasi Maret'!$BA$587:$BA$768,APS!$B96,'Rekapitulasi Maret'!$BE$587:$BE$768)</f>
        <v>0</v>
      </c>
      <c r="FJ96" s="152">
        <f>SUMIF('Rekapitulasi Maret'!$BA$587:$BA$768,APS!$B96,'Rekapitulasi Maret'!$BC$587:$BC$768)+SUMIF('Rekapitulasi Maret'!$BA$587:$BA$768,APS!$B96,'Rekapitulasi Maret'!$BF$587:$BF$768)</f>
        <v>0</v>
      </c>
      <c r="FK96" s="10"/>
      <c r="FL96" s="154">
        <f t="shared" si="364"/>
        <v>0</v>
      </c>
      <c r="FM96" s="154">
        <f t="shared" si="365"/>
        <v>0</v>
      </c>
      <c r="FN96" s="10"/>
      <c r="FO96" s="152">
        <f>SUMIF('Rekapitulasi Maret'!$BP$587:$BP$768,APS!$B96,'Rekapitulasi Maret'!$BQ$587:$BQ$768)+SUMIF('Rekapitulasi Maret'!$BP$587:$BP$768,APS!$B96,'Rekapitulasi Maret'!$BT$587:$BT$768)</f>
        <v>0</v>
      </c>
      <c r="FP96" s="152">
        <f>SUMIF('Rekapitulasi Maret'!$BP$587:$BP$768,APS!$B96,'Rekapitulasi Maret'!$BR$587:$BR$768)</f>
        <v>0</v>
      </c>
      <c r="FQ96" s="10"/>
      <c r="FR96" s="154">
        <f t="shared" si="366"/>
        <v>0</v>
      </c>
      <c r="FS96" s="154">
        <f t="shared" si="367"/>
        <v>0</v>
      </c>
      <c r="FT96" s="10"/>
      <c r="FU96" s="152">
        <f>SUMIF('Rekapitulasi Maret'!$CE$587:$CE$768,APS!$B96,'Rekapitulasi Maret'!$CI$587:$CI$768)</f>
        <v>0</v>
      </c>
      <c r="FV96" s="10"/>
      <c r="FW96" s="152">
        <f>SUMIF('Rekapitulasi Maret'!$CE$587:$CE$768,APS!$B96,'Rekapitulasi Maret'!$CJ$587:$CJ$768)</f>
        <v>0</v>
      </c>
      <c r="FX96" s="154">
        <f t="shared" si="387"/>
        <v>0</v>
      </c>
      <c r="FY96" s="154">
        <f t="shared" si="388"/>
        <v>0</v>
      </c>
      <c r="FZ96" s="10"/>
      <c r="GA96" s="152">
        <f>SUMIF('Rekapitulasi Maret'!$D$785:$D$963,APS!$B96,'Rekapitulasi Maret'!$E$785:$E$963)+SUMIF('Rekapitulasi Maret'!$D$785:$D$963,APS!$B96,'Rekapitulasi Maret'!$J$785:$J$963)</f>
        <v>0</v>
      </c>
      <c r="GB96" s="152">
        <f>SUMIF('Rekapitulasi Maret'!$D$785:$D$963,APS!$B96,'Rekapitulasi Maret'!$F$785:$F$963)</f>
        <v>0</v>
      </c>
      <c r="GC96" s="152">
        <f>SUMIF('Rekapitulasi Maret'!$D$785:$D$963,APS!$B96,'Rekapitulasi Maret'!$K$785:$K$963)</f>
        <v>0</v>
      </c>
      <c r="GD96" s="154">
        <f t="shared" si="368"/>
        <v>0</v>
      </c>
      <c r="GE96" s="154">
        <f t="shared" si="369"/>
        <v>0</v>
      </c>
      <c r="GF96" s="10"/>
      <c r="GG96" s="152">
        <f>SUMIF('Rekapitulasi Maret'!$U$785:$U$963,APS!$B96,'Rekapitulasi Maret'!$V$785:$V$963)+SUMIF('Rekapitulasi Maret'!$U$785:$U$963,APS!$B96,'Rekapitulasi Maret'!$AA$785:$AA$963)</f>
        <v>0</v>
      </c>
      <c r="GH96" s="152">
        <f>SUMIF('Rekapitulasi Maret'!$U$785:$U$963,APS!$B96,'Rekapitulasi Maret'!$W$785:$W$963)</f>
        <v>0</v>
      </c>
      <c r="GI96" s="152">
        <f>SUMIF('Rekapitulasi Maret'!$U$785:$U$963,APS!$B96,'Rekapitulasi Maret'!$AB$785:$AB$963)</f>
        <v>0</v>
      </c>
      <c r="GJ96" s="154">
        <f t="shared" si="370"/>
        <v>0</v>
      </c>
      <c r="GK96" s="154">
        <f t="shared" si="371"/>
        <v>0</v>
      </c>
      <c r="GL96" s="10"/>
      <c r="GM96" s="152">
        <f>SUMIF('Rekapitulasi Maret'!$AL$785:$AL$963,APS!$B96,'Rekapitulasi Maret'!$AM$785:$AM$963)+SUMIF('Rekapitulasi Maret'!$AL$785:$AL$963,APS!$B96,'Rekapitulasi Maret'!$AP$785:$AP$963)</f>
        <v>0</v>
      </c>
      <c r="GN96" s="152">
        <f>SUMIF('Rekapitulasi Maret'!$AL$785:$AL$963,APS!$B96,'Rekapitulasi Maret'!$AN$785:$AN$963)</f>
        <v>0</v>
      </c>
      <c r="GO96" s="152">
        <f>SUMIF('Rekapitulasi Maret'!$AL$785:$AL$963,APS!$B96,'Rekapitulasi Maret'!$AQ$785:$AQ$963)</f>
        <v>0</v>
      </c>
      <c r="GP96" s="154">
        <f t="shared" si="372"/>
        <v>0</v>
      </c>
      <c r="GQ96" s="154">
        <f t="shared" si="373"/>
        <v>0</v>
      </c>
      <c r="GR96" s="76">
        <f t="shared" si="374"/>
        <v>0</v>
      </c>
      <c r="GS96" s="76">
        <f t="shared" si="375"/>
        <v>0</v>
      </c>
      <c r="GT96" s="76">
        <f t="shared" si="376"/>
        <v>0</v>
      </c>
      <c r="GU96" s="76">
        <f t="shared" si="377"/>
        <v>0</v>
      </c>
      <c r="GV96" s="157">
        <f t="shared" si="378"/>
        <v>0</v>
      </c>
      <c r="GW96" s="157">
        <f t="shared" si="379"/>
        <v>0</v>
      </c>
      <c r="GX96" s="158">
        <f t="shared" si="380"/>
        <v>0</v>
      </c>
      <c r="GY96" s="157">
        <f t="shared" si="397"/>
        <v>0</v>
      </c>
      <c r="GZ96" s="157">
        <f t="shared" si="398"/>
        <v>0</v>
      </c>
      <c r="HA96" s="157">
        <f t="shared" si="399"/>
        <v>0</v>
      </c>
      <c r="HB96" s="157">
        <f t="shared" si="400"/>
        <v>0</v>
      </c>
      <c r="HC96" s="157">
        <f t="shared" si="401"/>
        <v>0</v>
      </c>
      <c r="HD96" s="157">
        <f t="shared" si="402"/>
        <v>0</v>
      </c>
      <c r="HE96" s="158">
        <f t="shared" si="406"/>
        <v>0</v>
      </c>
      <c r="HF96" s="21"/>
      <c r="HG96" s="16" t="s">
        <v>988</v>
      </c>
      <c r="HH96" s="88"/>
    </row>
    <row r="97" spans="1:216" ht="15.75">
      <c r="A97" s="16" t="s">
        <v>100</v>
      </c>
      <c r="B97" s="16" t="s">
        <v>101</v>
      </c>
      <c r="C97" s="25" t="s">
        <v>3</v>
      </c>
      <c r="D97" s="25" t="s">
        <v>614</v>
      </c>
      <c r="E97" s="25" t="s">
        <v>598</v>
      </c>
      <c r="F97" s="17">
        <f>3700+100+300+2500</f>
        <v>6600</v>
      </c>
      <c r="G97" s="17">
        <v>0</v>
      </c>
      <c r="H97" s="17">
        <v>0</v>
      </c>
      <c r="I97" s="18">
        <v>0</v>
      </c>
      <c r="J97" s="17">
        <v>0</v>
      </c>
      <c r="K97" s="19">
        <f t="shared" si="441"/>
        <v>6600</v>
      </c>
      <c r="L97" s="19">
        <f t="shared" si="442"/>
        <v>6600</v>
      </c>
      <c r="M97" s="23">
        <v>8000</v>
      </c>
      <c r="N97" s="20">
        <f t="shared" si="353"/>
        <v>10000</v>
      </c>
      <c r="O97" s="20">
        <f>2000</f>
        <v>2000</v>
      </c>
      <c r="P97" s="75">
        <f t="shared" si="407"/>
        <v>-1900</v>
      </c>
      <c r="Q97" s="74">
        <f t="shared" si="403"/>
        <v>8100</v>
      </c>
      <c r="R97" s="22">
        <f t="shared" si="443"/>
        <v>10000</v>
      </c>
      <c r="S97" s="10">
        <v>2000</v>
      </c>
      <c r="T97" s="10"/>
      <c r="U97" s="152">
        <f>SUMIF('Rekapitulasi Maret'!$D$9:$D$173,APS!$B97,'Rekapitulasi Maret'!$E$9:$E$173)</f>
        <v>0</v>
      </c>
      <c r="V97" s="152">
        <f>SUMIF('Rekapitulasi Maret'!$D$9:$D$173,APS!$B97,'Rekapitulasi Maret'!$F$9:$F$173)</f>
        <v>0</v>
      </c>
      <c r="W97" s="10"/>
      <c r="X97" s="154">
        <f t="shared" si="428"/>
        <v>0</v>
      </c>
      <c r="Y97" s="154">
        <f t="shared" si="429"/>
        <v>0</v>
      </c>
      <c r="Z97" s="10"/>
      <c r="AA97" s="152">
        <f>SUMIF('Rekapitulasi Maret'!$U$9:$U$173,APS!$B97,'Rekapitulasi Maret'!$V$9:$V$173)</f>
        <v>200</v>
      </c>
      <c r="AB97" s="152">
        <f>SUMIF('Rekapitulasi Maret'!$U$9:$U$173,APS!$B97,'Rekapitulasi Maret'!$W$9:$W$173)</f>
        <v>200</v>
      </c>
      <c r="AC97" s="152"/>
      <c r="AD97" s="154">
        <f t="shared" si="404"/>
        <v>0</v>
      </c>
      <c r="AE97" s="154">
        <f t="shared" si="405"/>
        <v>100</v>
      </c>
      <c r="AF97" s="10"/>
      <c r="AG97" s="152">
        <f>SUMIF('Rekapitulasi Maret'!$AL$9:$AL$173,APS!$B97,'Rekapitulasi Maret'!$AM$9:$AM$173)</f>
        <v>300</v>
      </c>
      <c r="AH97" s="152">
        <f>SUMIF('Rekapitulasi Maret'!$AL$9:$AL$173,APS!$B97,'Rekapitulasi Maret'!$AN$9:$AN$173)</f>
        <v>692</v>
      </c>
      <c r="AI97" s="152">
        <f>SUMIF('Rekapitulasi Maret'!$AL$9:$AL$173,APS!$B97,'Rekapitulasi Maret'!$AQ$9:$AQ$173)</f>
        <v>0</v>
      </c>
      <c r="AJ97" s="154">
        <f t="shared" si="426"/>
        <v>0</v>
      </c>
      <c r="AK97" s="154">
        <f t="shared" si="427"/>
        <v>230.66666666666666</v>
      </c>
      <c r="AL97" s="10">
        <v>400</v>
      </c>
      <c r="AM97" s="152">
        <f>SUMIF('Rekapitulasi Maret'!$BA$9:$BA$173,APS!$B97,'Rekapitulasi Maret'!$BB$9:$BB$173)</f>
        <v>0</v>
      </c>
      <c r="AN97" s="152">
        <f>SUMIF('Rekapitulasi Maret'!$BA$9:$BA$173,APS!$B97,'Rekapitulasi Maret'!$BC$9:$BC$173)</f>
        <v>0</v>
      </c>
      <c r="AO97" s="10"/>
      <c r="AP97" s="154">
        <f t="shared" si="410"/>
        <v>0</v>
      </c>
      <c r="AQ97" s="154">
        <f t="shared" si="411"/>
        <v>0</v>
      </c>
      <c r="AR97" s="10">
        <v>400</v>
      </c>
      <c r="AS97" s="152">
        <f>SUMIF('Rekapitulasi Maret'!$BP$9:$BP$173,APS!$B97,'Rekapitulasi Maret'!$BQ$9:$BQ$173)</f>
        <v>0</v>
      </c>
      <c r="AT97" s="152">
        <f>SUMIF('Rekapitulasi Maret'!$BP$9:$BP$173,APS!$B97,'Rekapitulasi Maret'!$BR$9:$BR$173)</f>
        <v>0</v>
      </c>
      <c r="AU97" s="10"/>
      <c r="AV97" s="154">
        <f t="shared" si="393"/>
        <v>0</v>
      </c>
      <c r="AW97" s="154">
        <f t="shared" si="394"/>
        <v>0</v>
      </c>
      <c r="AX97" s="10"/>
      <c r="AY97" s="152">
        <f>SUMIF('Rekapitulasi Maret'!$CE$9:$CE$173,APS!$B97,'Rekapitulasi Maret'!$CI$9:$CI$173)</f>
        <v>0</v>
      </c>
      <c r="AZ97" s="10"/>
      <c r="BA97" s="152">
        <f>SUMIF('Rekapitulasi Maret'!$CE$9:$CE$173,APS!$B97,'Rekapitulasi Maret'!$CJ$9:$CJ$173)</f>
        <v>100</v>
      </c>
      <c r="BB97" s="154">
        <f t="shared" si="395"/>
        <v>0</v>
      </c>
      <c r="BC97" s="154">
        <f t="shared" si="396"/>
        <v>0</v>
      </c>
      <c r="BD97" s="76">
        <f t="shared" si="412"/>
        <v>800</v>
      </c>
      <c r="BE97" s="76">
        <f t="shared" si="413"/>
        <v>500</v>
      </c>
      <c r="BF97" s="76">
        <f t="shared" si="414"/>
        <v>892</v>
      </c>
      <c r="BG97" s="76">
        <f t="shared" si="415"/>
        <v>100</v>
      </c>
      <c r="BH97" s="76">
        <f t="shared" si="416"/>
        <v>992</v>
      </c>
      <c r="BI97" s="76">
        <f t="shared" si="417"/>
        <v>192</v>
      </c>
      <c r="BJ97" s="154">
        <f t="shared" si="418"/>
        <v>124</v>
      </c>
      <c r="BK97" s="10">
        <v>2000</v>
      </c>
      <c r="BL97" s="10">
        <v>500</v>
      </c>
      <c r="BM97" s="152">
        <f>SUMIF('Rekapitulasi Maret'!$D$194:$D$375,APS!$B97,'Rekapitulasi Maret'!$E$194:$E$375)+SUMIF('Rekapitulasi Maret'!$D$194:$D$375,APS!$B97,'Rekapitulasi Maret'!$J$194:$J$375)</f>
        <v>340</v>
      </c>
      <c r="BN97" s="152">
        <f>SUMIF('Rekapitulasi Maret'!$D$194:$D$375,APS!$B97,'Rekapitulasi Maret'!$F$194:$F$375)</f>
        <v>216</v>
      </c>
      <c r="BO97" s="152">
        <f>SUMIF('Rekapitulasi Maret'!$D$194:$D$375,APS!$B97,'Rekapitulasi Maret'!$K$194:$K$375)</f>
        <v>0</v>
      </c>
      <c r="BP97" s="154">
        <f t="shared" si="389"/>
        <v>43.2</v>
      </c>
      <c r="BQ97" s="154">
        <f t="shared" si="390"/>
        <v>63.529411764705877</v>
      </c>
      <c r="BR97" s="10">
        <v>500</v>
      </c>
      <c r="BS97" s="152">
        <f>SUMIF('Rekapitulasi Maret'!$U$194:$U$375,APS!$B97,'Rekapitulasi Maret'!$V$194:$V$375)+SUMIF('Rekapitulasi Maret'!$U$194:$U$375,APS!$B97,'Rekapitulasi Maret'!$AA$194:$AA$375)</f>
        <v>0</v>
      </c>
      <c r="BT97" s="152">
        <f>SUMIF('Rekapitulasi Maret'!$U$194:$U$375,APS!$B97,'Rekapitulasi Maret'!$W$194:$W$375)</f>
        <v>0</v>
      </c>
      <c r="BU97" s="152">
        <f>SUMIF('Rekapitulasi Maret'!$U$194:$U$375,APS!$B97,'Rekapitulasi Maret'!$AB$194:$AB$375)</f>
        <v>0</v>
      </c>
      <c r="BV97" s="154">
        <f t="shared" si="391"/>
        <v>0</v>
      </c>
      <c r="BW97" s="154">
        <f t="shared" si="392"/>
        <v>0</v>
      </c>
      <c r="BX97" s="10">
        <v>500</v>
      </c>
      <c r="BY97" s="152">
        <f>SUMIF('Rekapitulasi Maret'!$AL$194:$AL$375,APS!$B97,'Rekapitulasi Maret'!$AM$194:$AM$375)+SUMIF('Rekapitulasi Maret'!$AL$194:$AL$375,APS!$B97,'Rekapitulasi Maret'!$AP$194:$AP$375)</f>
        <v>0</v>
      </c>
      <c r="BZ97" s="152">
        <f>SUMIF('Rekapitulasi Maret'!$AL$194:$AL$375,APS!$B97,'Rekapitulasi Maret'!$AN$194:$AN$375)</f>
        <v>0</v>
      </c>
      <c r="CA97" s="152">
        <f>SUMIF('Rekapitulasi Maret'!$AL$194:$AL$375,APS!$B97,'Rekapitulasi Maret'!$AQ$194:$AQ$375)</f>
        <v>0</v>
      </c>
      <c r="CB97" s="154">
        <f t="shared" si="408"/>
        <v>0</v>
      </c>
      <c r="CC97" s="154">
        <f t="shared" si="409"/>
        <v>0</v>
      </c>
      <c r="CD97" s="10">
        <v>500</v>
      </c>
      <c r="CE97" s="152">
        <f>SUMIF('Rekapitulasi Maret'!$BA$194:$BA$375,APS!$B97,'Rekapitulasi Maret'!$BB$194:$BB$375)+SUMIF('Rekapitulasi Maret'!$BA$194:$BA$375,APS!$B97,'Rekapitulasi Maret'!$BE$194:$BE$375)</f>
        <v>0</v>
      </c>
      <c r="CF97" s="152">
        <f>SUMIF('Rekapitulasi Maret'!$BA$194:$BA$375,APS!$B97,'Rekapitulasi Maret'!$BC$194:$BC$375)</f>
        <v>0</v>
      </c>
      <c r="CG97" s="10"/>
      <c r="CH97" s="154">
        <f t="shared" si="381"/>
        <v>0</v>
      </c>
      <c r="CI97" s="154">
        <f t="shared" si="382"/>
        <v>0</v>
      </c>
      <c r="CJ97" s="10">
        <v>500</v>
      </c>
      <c r="CK97" s="152">
        <f>SUMIF('Rekapitulasi Maret'!$BP$194:$BP$375,APS!$B97,'Rekapitulasi Maret'!$BQ$194:$BQ$375)+SUMIF('Rekapitulasi Maret'!$BP$194:$BP$375,APS!$B97,'Rekapitulasi Maret'!$BT$194:$BT$375)</f>
        <v>0</v>
      </c>
      <c r="CL97" s="152">
        <f>SUMIF('Rekapitulasi Maret'!$BP$194:$BP$375,APS!$B97,'Rekapitulasi Maret'!$BR$194:$BR$375)</f>
        <v>0</v>
      </c>
      <c r="CM97" s="152">
        <f>SUMIF('Rekapitulasi Maret'!$BP$194:$BP$375,APS!$B97,'Rekapitulasi Maret'!$BU$194:$BU$375)</f>
        <v>0</v>
      </c>
      <c r="CN97" s="154">
        <f t="shared" si="383"/>
        <v>0</v>
      </c>
      <c r="CO97" s="154">
        <f t="shared" si="384"/>
        <v>0</v>
      </c>
      <c r="CP97" s="76">
        <f t="shared" si="419"/>
        <v>2500</v>
      </c>
      <c r="CQ97" s="76">
        <f t="shared" si="420"/>
        <v>340</v>
      </c>
      <c r="CR97" s="76">
        <f t="shared" si="421"/>
        <v>216</v>
      </c>
      <c r="CS97" s="76">
        <f t="shared" si="422"/>
        <v>0</v>
      </c>
      <c r="CT97" s="76">
        <f t="shared" si="423"/>
        <v>216</v>
      </c>
      <c r="CU97" s="76">
        <f t="shared" si="424"/>
        <v>-2284</v>
      </c>
      <c r="CV97" s="154">
        <f t="shared" si="425"/>
        <v>8.64</v>
      </c>
      <c r="CW97" s="10">
        <v>2000</v>
      </c>
      <c r="CX97" s="10">
        <v>400</v>
      </c>
      <c r="CY97" s="152">
        <f>SUMIF('Rekapitulasi Maret'!$D$391:$D$568,APS!$B97,'Rekapitulasi Maret'!$E$391:$E$568)+SUMIF('Rekapitulasi Maret'!$D$391:$D$568,APS!$B97,'Rekapitulasi Maret'!$J$391:$J$568)</f>
        <v>340</v>
      </c>
      <c r="CZ97" s="152">
        <f>SUMIF('Rekapitulasi Maret'!$D$391:$D$568,APS!$B97,'Rekapitulasi Maret'!$F$391:$F$568)</f>
        <v>300</v>
      </c>
      <c r="DA97" s="152">
        <f>SUMIF('Rekapitulasi Maret'!$D$391:$D$568,APS!$B97,'Rekapitulasi Maret'!$K$391:$K$568)</f>
        <v>0</v>
      </c>
      <c r="DB97" s="154">
        <f t="shared" si="385"/>
        <v>75</v>
      </c>
      <c r="DC97" s="154">
        <f t="shared" si="386"/>
        <v>88.235294117647058</v>
      </c>
      <c r="DD97" s="10">
        <v>400</v>
      </c>
      <c r="DE97" s="152">
        <f>SUMIF('Rekapitulasi Maret'!$U$391:$U$568,APS!$B97,'Rekapitulasi Maret'!$V$391:$V$568)+SUMIF('Rekapitulasi Maret'!$U$391:$U$568,APS!$B97,'Rekapitulasi Maret'!$AA$391:$AA$568)</f>
        <v>300</v>
      </c>
      <c r="DF97" s="152">
        <f>SUMIF('Rekapitulasi Maret'!$U$391:$U$568,APS!$B97,'Rekapitulasi Maret'!$W$391:$W$568)</f>
        <v>172</v>
      </c>
      <c r="DG97" s="152">
        <f>SUMIF('Rekapitulasi Maret'!$U$391:$U$568,APS!$B97,'Rekapitulasi Maret'!$AB$391:$AB$568)</f>
        <v>0</v>
      </c>
      <c r="DH97" s="154">
        <f t="shared" si="430"/>
        <v>43</v>
      </c>
      <c r="DI97" s="154">
        <f t="shared" si="431"/>
        <v>57.333333333333336</v>
      </c>
      <c r="DJ97" s="10">
        <v>500</v>
      </c>
      <c r="DK97" s="152">
        <f>SUMIF('Rekapitulasi Maret'!$AL$391:$AL$568,APS!$B97,'Rekapitulasi Maret'!$AM$391:$AM$568)+SUMIF('Rekapitulasi Maret'!$AL$391:$AL$568,APS!$B97,'Rekapitulasi Maret'!$AP$391:$AP$568)</f>
        <v>0</v>
      </c>
      <c r="DL97" s="152">
        <f>SUMIF('Rekapitulasi Maret'!$AL$391:$AL$568,APS!$B97,'Rekapitulasi Maret'!$AN$391:$AN$568)</f>
        <v>136</v>
      </c>
      <c r="DM97" s="152">
        <f>SUMIF('Rekapitulasi Maret'!$AL$391:$AL$568,APS!$B97,'Rekapitulasi Maret'!$AQ$391:$AQ$568)</f>
        <v>0</v>
      </c>
      <c r="DN97" s="154">
        <f t="shared" si="354"/>
        <v>27.200000000000003</v>
      </c>
      <c r="DO97" s="154">
        <f t="shared" si="355"/>
        <v>0</v>
      </c>
      <c r="DP97" s="10">
        <v>500</v>
      </c>
      <c r="DQ97" s="152">
        <f>SUMIF('Rekapitulasi Maret'!$BA$391:$BA$568,APS!$B97,'Rekapitulasi Maret'!$BB$391:$BB$568)+SUMIF('Rekapitulasi Maret'!$BA$391:$BA$568,APS!$B97,'Rekapitulasi Maret'!$BE$391:$BE$568)</f>
        <v>300</v>
      </c>
      <c r="DR97" s="152">
        <f>SUMIF('Rekapitulasi Maret'!$BA$391:$BA$568,APS!$B97,'Rekapitulasi Maret'!$BC$391:$BC$568)</f>
        <v>64</v>
      </c>
      <c r="DS97" s="152">
        <f>SUMIF('Rekapitulasi Maret'!$BA$391:$BA$568,APS!$B97,'Rekapitulasi Maret'!$BF$391:$BF$568)</f>
        <v>0</v>
      </c>
      <c r="DT97" s="154">
        <f t="shared" si="432"/>
        <v>12.8</v>
      </c>
      <c r="DU97" s="154">
        <f t="shared" si="433"/>
        <v>21.333333333333336</v>
      </c>
      <c r="DV97" s="10">
        <v>200</v>
      </c>
      <c r="DW97" s="152">
        <f>SUMIF('Rekapitulasi Maret'!$BP$391:$BP$568,APS!$B97,'Rekapitulasi Maret'!$BQ$391:$BQ$568)+SUMIF('Rekapitulasi Maret'!$BP$391:$BP$568,APS!$B97,'Rekapitulasi Maret'!$BT$391:$BT$568)</f>
        <v>300</v>
      </c>
      <c r="DX97" s="152">
        <f>SUMIF('Rekapitulasi Maret'!$BP$391:$BP$568,APS!$B97,'Rekapitulasi Maret'!$BR$391:$BR$568)</f>
        <v>304</v>
      </c>
      <c r="DY97" s="152">
        <f>SUMIF('Rekapitulasi Maret'!$BP$391:$BP$568,APS!$B97,'Rekapitulasi Maret'!$BU$391:$BU$568)</f>
        <v>0</v>
      </c>
      <c r="DZ97" s="154">
        <f t="shared" si="326"/>
        <v>152</v>
      </c>
      <c r="EA97" s="154">
        <f t="shared" si="327"/>
        <v>101.33333333333334</v>
      </c>
      <c r="EB97" s="10">
        <v>300</v>
      </c>
      <c r="EC97" s="152">
        <f>SUMIF('Rekapitulasi Maret'!$CE$391:$CE$568,APS!$B97,'Rekapitulasi Maret'!$CF$391:$CF$568)+SUMIF('Rekapitulasi Maret'!$CE$391:$CE$568,APS!$B97,'Rekapitulasi Maret'!$CI$391:$CI$568)</f>
        <v>0</v>
      </c>
      <c r="ED97" s="152">
        <f>SUMIF('Rekapitulasi Maret'!$CE$391:$CE$568,APS!$B97,'Rekapitulasi Maret'!$CG$391:$CG$568)</f>
        <v>0</v>
      </c>
      <c r="EE97" s="152">
        <f>SUMIF('Rekapitulasi Maret'!$CE$391:$CE$568,APS!$B97,'Rekapitulasi Maret'!$CJ$391:$CJ$568)</f>
        <v>0</v>
      </c>
      <c r="EF97" s="154">
        <f t="shared" si="356"/>
        <v>0</v>
      </c>
      <c r="EG97" s="154">
        <f t="shared" si="357"/>
        <v>0</v>
      </c>
      <c r="EH97" s="76">
        <f t="shared" si="434"/>
        <v>2300</v>
      </c>
      <c r="EI97" s="76">
        <f t="shared" si="435"/>
        <v>1240</v>
      </c>
      <c r="EJ97" s="76">
        <f t="shared" si="436"/>
        <v>976</v>
      </c>
      <c r="EK97" s="76">
        <f t="shared" si="437"/>
        <v>0</v>
      </c>
      <c r="EL97" s="76">
        <f t="shared" si="438"/>
        <v>976</v>
      </c>
      <c r="EM97" s="76">
        <f t="shared" si="439"/>
        <v>-1324</v>
      </c>
      <c r="EN97" s="154">
        <f t="shared" si="440"/>
        <v>42.434782608695656</v>
      </c>
      <c r="EO97" s="10">
        <f>2000+2000</f>
        <v>4000</v>
      </c>
      <c r="EP97" s="10">
        <v>400</v>
      </c>
      <c r="EQ97" s="152">
        <f>SUMIF('Rekapitulasi Maret'!$D$587:$D$768,APS!$B97,'Rekapitulasi Maret'!$E$587:$E$768)+SUMIF('Rekapitulasi Maret'!$D$587:$D$768,APS!$B97,'Rekapitulasi Maret'!$G$587:$G$768)</f>
        <v>500</v>
      </c>
      <c r="ER97" s="152">
        <f>SUMIF('Rekapitulasi Maret'!$D$587:$D$768,APS!$B97,'Rekapitulasi Maret'!$F$587:$F$768)+SUMIF('Rekapitulasi Maret'!$D$587:$D$768,APS!$B97,'Rekapitulasi Maret'!$H$587:$H$768)</f>
        <v>456</v>
      </c>
      <c r="ES97" s="10"/>
      <c r="ET97" s="154">
        <f t="shared" si="358"/>
        <v>113.99999999999999</v>
      </c>
      <c r="EU97" s="154">
        <f t="shared" si="359"/>
        <v>91.2</v>
      </c>
      <c r="EV97" s="10">
        <v>400</v>
      </c>
      <c r="EW97" s="152">
        <f>SUMIF('Rekapitulasi Maret'!$U$587:$U$768,APS!$B97,'Rekapitulasi Maret'!$V$587:$V$768)+SUMIF('Rekapitulasi Maret'!$U$587:$U$768,APS!$B97,'Rekapitulasi Maret'!$X$587:$X$768)</f>
        <v>400</v>
      </c>
      <c r="EX97" s="152">
        <f>SUMIF('Rekapitulasi Maret'!$U$587:$U$768,APS!$B97,'Rekapitulasi Maret'!$W$587:$W$768)+SUMIF('Rekapitulasi Maret'!$U$587:$U$768,APS!$B97,'Rekapitulasi Maret'!$Y$587:$Y$768)</f>
        <v>272</v>
      </c>
      <c r="EY97" s="10"/>
      <c r="EZ97" s="154">
        <f t="shared" si="360"/>
        <v>68</v>
      </c>
      <c r="FA97" s="154">
        <f t="shared" si="361"/>
        <v>68</v>
      </c>
      <c r="FB97" s="10">
        <v>400</v>
      </c>
      <c r="FC97" s="152">
        <f>SUMIF('Rekapitulasi Maret'!$AL$587:$AL$768,APS!$B97,'Rekapitulasi Maret'!$AM$587:$AM$768)+SUMIF('Rekapitulasi Maret'!$AL$587:$AL$768,APS!$B97,'Rekapitulasi Maret'!$AP$587:$AP$768)</f>
        <v>400</v>
      </c>
      <c r="FD97" s="152">
        <f>SUMIF('Rekapitulasi Maret'!$AL$587:$AL$768,APS!$B97,'Rekapitulasi Maret'!$AN$587:$AN$768)</f>
        <v>400</v>
      </c>
      <c r="FE97" s="10"/>
      <c r="FF97" s="154">
        <f t="shared" si="362"/>
        <v>100</v>
      </c>
      <c r="FG97" s="154">
        <f t="shared" si="363"/>
        <v>100</v>
      </c>
      <c r="FH97" s="10">
        <v>400</v>
      </c>
      <c r="FI97" s="152">
        <f>SUMIF('Rekapitulasi Maret'!$BA$587:$BA$768,APS!$B97,'Rekapitulasi Maret'!$BB$587:$BB$768)+SUMIF('Rekapitulasi Maret'!$BA$587:$BA$768,APS!$B97,'Rekapitulasi Maret'!$BE$587:$BE$768)</f>
        <v>0</v>
      </c>
      <c r="FJ97" s="152">
        <f>SUMIF('Rekapitulasi Maret'!$BA$587:$BA$768,APS!$B97,'Rekapitulasi Maret'!$BC$587:$BC$768)+SUMIF('Rekapitulasi Maret'!$BA$587:$BA$768,APS!$B97,'Rekapitulasi Maret'!$BF$587:$BF$768)</f>
        <v>500</v>
      </c>
      <c r="FK97" s="10"/>
      <c r="FL97" s="154">
        <f t="shared" si="364"/>
        <v>125</v>
      </c>
      <c r="FM97" s="154">
        <f t="shared" si="365"/>
        <v>0</v>
      </c>
      <c r="FN97" s="10">
        <v>400</v>
      </c>
      <c r="FO97" s="152">
        <f>SUMIF('Rekapitulasi Maret'!$BP$587:$BP$768,APS!$B97,'Rekapitulasi Maret'!$BQ$587:$BQ$768)+SUMIF('Rekapitulasi Maret'!$BP$587:$BP$768,APS!$B97,'Rekapitulasi Maret'!$BT$587:$BT$768)</f>
        <v>0</v>
      </c>
      <c r="FP97" s="152">
        <f>SUMIF('Rekapitulasi Maret'!$BP$587:$BP$768,APS!$B97,'Rekapitulasi Maret'!$BR$587:$BR$768)</f>
        <v>496</v>
      </c>
      <c r="FQ97" s="10"/>
      <c r="FR97" s="154">
        <f t="shared" si="366"/>
        <v>124</v>
      </c>
      <c r="FS97" s="154">
        <f t="shared" si="367"/>
        <v>0</v>
      </c>
      <c r="FT97" s="10"/>
      <c r="FU97" s="152">
        <f>SUMIF('Rekapitulasi Maret'!$CE$587:$CE$768,APS!$B97,'Rekapitulasi Maret'!$CI$587:$CI$768)</f>
        <v>0</v>
      </c>
      <c r="FV97" s="10"/>
      <c r="FW97" s="152">
        <f>SUMIF('Rekapitulasi Maret'!$CE$587:$CE$768,APS!$B97,'Rekapitulasi Maret'!$CJ$587:$CJ$768)</f>
        <v>0</v>
      </c>
      <c r="FX97" s="154">
        <f t="shared" si="387"/>
        <v>0</v>
      </c>
      <c r="FY97" s="154">
        <f t="shared" si="388"/>
        <v>0</v>
      </c>
      <c r="FZ97" s="10">
        <v>200</v>
      </c>
      <c r="GA97" s="152">
        <f>SUMIF('Rekapitulasi Maret'!$D$785:$D$963,APS!$B97,'Rekapitulasi Maret'!$E$785:$E$963)+SUMIF('Rekapitulasi Maret'!$D$785:$D$963,APS!$B97,'Rekapitulasi Maret'!$J$785:$J$963)</f>
        <v>300</v>
      </c>
      <c r="GB97" s="152">
        <f>SUMIF('Rekapitulasi Maret'!$D$785:$D$963,APS!$B97,'Rekapitulasi Maret'!$F$785:$F$963)</f>
        <v>48</v>
      </c>
      <c r="GC97" s="152">
        <f>SUMIF('Rekapitulasi Maret'!$D$785:$D$963,APS!$B97,'Rekapitulasi Maret'!$K$785:$K$963)</f>
        <v>0</v>
      </c>
      <c r="GD97" s="154">
        <f t="shared" si="368"/>
        <v>24</v>
      </c>
      <c r="GE97" s="154">
        <f t="shared" si="369"/>
        <v>16</v>
      </c>
      <c r="GF97" s="10">
        <v>100</v>
      </c>
      <c r="GG97" s="152">
        <f>SUMIF('Rekapitulasi Maret'!$U$785:$U$963,APS!$B97,'Rekapitulasi Maret'!$V$785:$V$963)+SUMIF('Rekapitulasi Maret'!$U$785:$U$963,APS!$B97,'Rekapitulasi Maret'!$AA$785:$AA$963)</f>
        <v>400</v>
      </c>
      <c r="GH97" s="152">
        <f>SUMIF('Rekapitulasi Maret'!$U$785:$U$963,APS!$B97,'Rekapitulasi Maret'!$W$785:$W$963)</f>
        <v>500</v>
      </c>
      <c r="GI97" s="152">
        <f>SUMIF('Rekapitulasi Maret'!$U$785:$U$963,APS!$B97,'Rekapitulasi Maret'!$AB$785:$AB$963)</f>
        <v>0</v>
      </c>
      <c r="GJ97" s="154">
        <f t="shared" si="370"/>
        <v>500</v>
      </c>
      <c r="GK97" s="154">
        <f t="shared" si="371"/>
        <v>125</v>
      </c>
      <c r="GL97" s="10">
        <v>200</v>
      </c>
      <c r="GM97" s="152">
        <f>SUMIF('Rekapitulasi Maret'!$AL$785:$AL$963,APS!$B97,'Rekapitulasi Maret'!$AM$785:$AM$963)+SUMIF('Rekapitulasi Maret'!$AL$785:$AL$963,APS!$B97,'Rekapitulasi Maret'!$AP$785:$AP$963)</f>
        <v>0</v>
      </c>
      <c r="GN97" s="152">
        <f>SUMIF('Rekapitulasi Maret'!$AL$785:$AL$963,APS!$B97,'Rekapitulasi Maret'!$AN$785:$AN$963)</f>
        <v>200</v>
      </c>
      <c r="GO97" s="152">
        <f>SUMIF('Rekapitulasi Maret'!$AL$785:$AL$963,APS!$B97,'Rekapitulasi Maret'!$AQ$785:$AQ$963)</f>
        <v>0</v>
      </c>
      <c r="GP97" s="154">
        <f t="shared" si="372"/>
        <v>100</v>
      </c>
      <c r="GQ97" s="154">
        <f t="shared" si="373"/>
        <v>0</v>
      </c>
      <c r="GR97" s="76">
        <f t="shared" si="374"/>
        <v>2500</v>
      </c>
      <c r="GS97" s="76">
        <f t="shared" si="375"/>
        <v>2000</v>
      </c>
      <c r="GT97" s="76">
        <f t="shared" si="376"/>
        <v>2872</v>
      </c>
      <c r="GU97" s="76">
        <f t="shared" si="377"/>
        <v>0</v>
      </c>
      <c r="GV97" s="157">
        <f t="shared" si="378"/>
        <v>2872</v>
      </c>
      <c r="GW97" s="157">
        <f t="shared" si="379"/>
        <v>372</v>
      </c>
      <c r="GX97" s="158">
        <f t="shared" si="380"/>
        <v>114.88000000000001</v>
      </c>
      <c r="GY97" s="157">
        <f t="shared" si="397"/>
        <v>8100</v>
      </c>
      <c r="GZ97" s="157">
        <f t="shared" si="398"/>
        <v>4080</v>
      </c>
      <c r="HA97" s="157">
        <f t="shared" si="399"/>
        <v>4956</v>
      </c>
      <c r="HB97" s="157">
        <f t="shared" si="400"/>
        <v>100</v>
      </c>
      <c r="HC97" s="157">
        <f t="shared" si="401"/>
        <v>5056</v>
      </c>
      <c r="HD97" s="157">
        <f t="shared" si="402"/>
        <v>-4944</v>
      </c>
      <c r="HE97" s="158">
        <f t="shared" si="406"/>
        <v>50.56</v>
      </c>
      <c r="HF97" s="21" t="s">
        <v>95</v>
      </c>
      <c r="HG97" s="16" t="s">
        <v>988</v>
      </c>
      <c r="HH97" s="88"/>
    </row>
    <row r="98" spans="1:216" ht="15.75">
      <c r="A98" s="16" t="s">
        <v>102</v>
      </c>
      <c r="B98" s="16" t="s">
        <v>103</v>
      </c>
      <c r="C98" s="25" t="s">
        <v>3</v>
      </c>
      <c r="D98" s="25" t="s">
        <v>614</v>
      </c>
      <c r="E98" s="25" t="s">
        <v>598</v>
      </c>
      <c r="F98" s="17">
        <f>728+3200</f>
        <v>3928</v>
      </c>
      <c r="G98" s="17">
        <v>0</v>
      </c>
      <c r="H98" s="17">
        <v>0</v>
      </c>
      <c r="I98" s="18">
        <v>0</v>
      </c>
      <c r="J98" s="17">
        <v>0</v>
      </c>
      <c r="K98" s="19">
        <f t="shared" si="441"/>
        <v>3928</v>
      </c>
      <c r="L98" s="19">
        <f t="shared" si="442"/>
        <v>3928</v>
      </c>
      <c r="M98" s="23">
        <v>5000</v>
      </c>
      <c r="N98" s="20">
        <f t="shared" si="353"/>
        <v>6700</v>
      </c>
      <c r="O98" s="20">
        <f>700+1000</f>
        <v>1700</v>
      </c>
      <c r="P98" s="75">
        <f t="shared" si="407"/>
        <v>-1600</v>
      </c>
      <c r="Q98" s="74">
        <f t="shared" si="403"/>
        <v>5100</v>
      </c>
      <c r="R98" s="22">
        <f t="shared" si="443"/>
        <v>6700</v>
      </c>
      <c r="S98" s="10">
        <v>1000</v>
      </c>
      <c r="T98" s="10"/>
      <c r="U98" s="152">
        <f>SUMIF('Rekapitulasi Maret'!$D$9:$D$173,APS!$B98,'Rekapitulasi Maret'!$E$9:$E$173)</f>
        <v>0</v>
      </c>
      <c r="V98" s="152">
        <f>SUMIF('Rekapitulasi Maret'!$D$9:$D$173,APS!$B98,'Rekapitulasi Maret'!$F$9:$F$173)</f>
        <v>0</v>
      </c>
      <c r="W98" s="10"/>
      <c r="X98" s="154">
        <f t="shared" si="428"/>
        <v>0</v>
      </c>
      <c r="Y98" s="154">
        <f t="shared" si="429"/>
        <v>0</v>
      </c>
      <c r="Z98" s="10"/>
      <c r="AA98" s="152">
        <f>SUMIF('Rekapitulasi Maret'!$U$9:$U$173,APS!$B98,'Rekapitulasi Maret'!$V$9:$V$173)</f>
        <v>0</v>
      </c>
      <c r="AB98" s="152">
        <f>SUMIF('Rekapitulasi Maret'!$U$9:$U$173,APS!$B98,'Rekapitulasi Maret'!$W$9:$W$173)</f>
        <v>0</v>
      </c>
      <c r="AC98" s="152"/>
      <c r="AD98" s="154">
        <f t="shared" si="404"/>
        <v>0</v>
      </c>
      <c r="AE98" s="154">
        <f t="shared" si="405"/>
        <v>0</v>
      </c>
      <c r="AF98" s="10"/>
      <c r="AG98" s="152">
        <f>SUMIF('Rekapitulasi Maret'!$AL$9:$AL$173,APS!$B98,'Rekapitulasi Maret'!$AM$9:$AM$173)</f>
        <v>0</v>
      </c>
      <c r="AH98" s="152">
        <f>SUMIF('Rekapitulasi Maret'!$AL$9:$AL$173,APS!$B98,'Rekapitulasi Maret'!$AN$9:$AN$173)</f>
        <v>0</v>
      </c>
      <c r="AI98" s="152">
        <f>SUMIF('Rekapitulasi Maret'!$AL$9:$AL$173,APS!$B98,'Rekapitulasi Maret'!$AQ$9:$AQ$173)</f>
        <v>0</v>
      </c>
      <c r="AJ98" s="154">
        <f t="shared" si="426"/>
        <v>0</v>
      </c>
      <c r="AK98" s="154">
        <f t="shared" si="427"/>
        <v>0</v>
      </c>
      <c r="AL98" s="10"/>
      <c r="AM98" s="152">
        <f>SUMIF('Rekapitulasi Maret'!$BA$9:$BA$173,APS!$B98,'Rekapitulasi Maret'!$BB$9:$BB$173)</f>
        <v>0</v>
      </c>
      <c r="AN98" s="152">
        <f>SUMIF('Rekapitulasi Maret'!$BA$9:$BA$173,APS!$B98,'Rekapitulasi Maret'!$BC$9:$BC$173)</f>
        <v>300</v>
      </c>
      <c r="AO98" s="10"/>
      <c r="AP98" s="154">
        <f t="shared" si="410"/>
        <v>0</v>
      </c>
      <c r="AQ98" s="154">
        <f t="shared" si="411"/>
        <v>0</v>
      </c>
      <c r="AR98" s="10">
        <v>200</v>
      </c>
      <c r="AS98" s="152">
        <f>SUMIF('Rekapitulasi Maret'!$BP$9:$BP$173,APS!$B98,'Rekapitulasi Maret'!$BQ$9:$BQ$173)</f>
        <v>100</v>
      </c>
      <c r="AT98" s="152">
        <f>SUMIF('Rekapitulasi Maret'!$BP$9:$BP$173,APS!$B98,'Rekapitulasi Maret'!$BR$9:$BR$173)</f>
        <v>108</v>
      </c>
      <c r="AU98" s="10"/>
      <c r="AV98" s="154">
        <f t="shared" si="393"/>
        <v>54</v>
      </c>
      <c r="AW98" s="154">
        <f t="shared" si="394"/>
        <v>108</v>
      </c>
      <c r="AX98" s="10"/>
      <c r="AY98" s="152">
        <f>SUMIF('Rekapitulasi Maret'!$CE$9:$CE$173,APS!$B98,'Rekapitulasi Maret'!$CI$9:$CI$173)</f>
        <v>0</v>
      </c>
      <c r="AZ98" s="10"/>
      <c r="BA98" s="152">
        <f>SUMIF('Rekapitulasi Maret'!$CE$9:$CE$173,APS!$B98,'Rekapitulasi Maret'!$CJ$9:$CJ$173)</f>
        <v>0</v>
      </c>
      <c r="BB98" s="154">
        <f t="shared" si="395"/>
        <v>0</v>
      </c>
      <c r="BC98" s="154">
        <f t="shared" si="396"/>
        <v>0</v>
      </c>
      <c r="BD98" s="76">
        <f t="shared" si="412"/>
        <v>200</v>
      </c>
      <c r="BE98" s="76">
        <f t="shared" si="413"/>
        <v>100</v>
      </c>
      <c r="BF98" s="76">
        <f t="shared" si="414"/>
        <v>408</v>
      </c>
      <c r="BG98" s="76">
        <f t="shared" si="415"/>
        <v>0</v>
      </c>
      <c r="BH98" s="76">
        <f t="shared" si="416"/>
        <v>408</v>
      </c>
      <c r="BI98" s="76">
        <f t="shared" si="417"/>
        <v>208</v>
      </c>
      <c r="BJ98" s="154">
        <f t="shared" si="418"/>
        <v>204</v>
      </c>
      <c r="BK98" s="10">
        <v>2000</v>
      </c>
      <c r="BL98" s="10">
        <v>200</v>
      </c>
      <c r="BM98" s="152">
        <f>SUMIF('Rekapitulasi Maret'!$D$194:$D$375,APS!$B98,'Rekapitulasi Maret'!$E$194:$E$375)+SUMIF('Rekapitulasi Maret'!$D$194:$D$375,APS!$B98,'Rekapitulasi Maret'!$J$194:$J$375)</f>
        <v>0</v>
      </c>
      <c r="BN98" s="152">
        <f>SUMIF('Rekapitulasi Maret'!$D$194:$D$375,APS!$B98,'Rekapitulasi Maret'!$F$194:$F$375)</f>
        <v>0</v>
      </c>
      <c r="BO98" s="152">
        <f>SUMIF('Rekapitulasi Maret'!$D$194:$D$375,APS!$B98,'Rekapitulasi Maret'!$K$194:$K$375)</f>
        <v>0</v>
      </c>
      <c r="BP98" s="154">
        <f t="shared" si="389"/>
        <v>0</v>
      </c>
      <c r="BQ98" s="154">
        <f t="shared" si="390"/>
        <v>0</v>
      </c>
      <c r="BR98" s="10">
        <v>400</v>
      </c>
      <c r="BS98" s="152">
        <f>SUMIF('Rekapitulasi Maret'!$U$194:$U$375,APS!$B98,'Rekapitulasi Maret'!$V$194:$V$375)+SUMIF('Rekapitulasi Maret'!$U$194:$U$375,APS!$B98,'Rekapitulasi Maret'!$AA$194:$AA$375)</f>
        <v>0</v>
      </c>
      <c r="BT98" s="152">
        <f>SUMIF('Rekapitulasi Maret'!$U$194:$U$375,APS!$B98,'Rekapitulasi Maret'!$W$194:$W$375)</f>
        <v>0</v>
      </c>
      <c r="BU98" s="152">
        <f>SUMIF('Rekapitulasi Maret'!$U$194:$U$375,APS!$B98,'Rekapitulasi Maret'!$AB$194:$AB$375)</f>
        <v>0</v>
      </c>
      <c r="BV98" s="154">
        <f t="shared" si="391"/>
        <v>0</v>
      </c>
      <c r="BW98" s="154">
        <f t="shared" si="392"/>
        <v>0</v>
      </c>
      <c r="BX98" s="10">
        <v>300</v>
      </c>
      <c r="BY98" s="152">
        <f>SUMIF('Rekapitulasi Maret'!$AL$194:$AL$375,APS!$B98,'Rekapitulasi Maret'!$AM$194:$AM$375)+SUMIF('Rekapitulasi Maret'!$AL$194:$AL$375,APS!$B98,'Rekapitulasi Maret'!$AP$194:$AP$375)</f>
        <v>0</v>
      </c>
      <c r="BZ98" s="152">
        <f>SUMIF('Rekapitulasi Maret'!$AL$194:$AL$375,APS!$B98,'Rekapitulasi Maret'!$AN$194:$AN$375)</f>
        <v>0</v>
      </c>
      <c r="CA98" s="152">
        <f>SUMIF('Rekapitulasi Maret'!$AL$194:$AL$375,APS!$B98,'Rekapitulasi Maret'!$AQ$194:$AQ$375)</f>
        <v>0</v>
      </c>
      <c r="CB98" s="154">
        <f t="shared" si="408"/>
        <v>0</v>
      </c>
      <c r="CC98" s="154">
        <f t="shared" si="409"/>
        <v>0</v>
      </c>
      <c r="CD98" s="10">
        <v>500</v>
      </c>
      <c r="CE98" s="152">
        <f>SUMIF('Rekapitulasi Maret'!$BA$194:$BA$375,APS!$B98,'Rekapitulasi Maret'!$BB$194:$BB$375)+SUMIF('Rekapitulasi Maret'!$BA$194:$BA$375,APS!$B98,'Rekapitulasi Maret'!$BE$194:$BE$375)</f>
        <v>0</v>
      </c>
      <c r="CF98" s="152">
        <f>SUMIF('Rekapitulasi Maret'!$BA$194:$BA$375,APS!$B98,'Rekapitulasi Maret'!$BC$194:$BC$375)</f>
        <v>0</v>
      </c>
      <c r="CG98" s="10"/>
      <c r="CH98" s="154">
        <f t="shared" si="381"/>
        <v>0</v>
      </c>
      <c r="CI98" s="154">
        <f t="shared" si="382"/>
        <v>0</v>
      </c>
      <c r="CJ98" s="10"/>
      <c r="CK98" s="152">
        <f>SUMIF('Rekapitulasi Maret'!$BP$194:$BP$375,APS!$B98,'Rekapitulasi Maret'!$BQ$194:$BQ$375)+SUMIF('Rekapitulasi Maret'!$BP$194:$BP$375,APS!$B98,'Rekapitulasi Maret'!$BT$194:$BT$375)</f>
        <v>0</v>
      </c>
      <c r="CL98" s="152">
        <f>SUMIF('Rekapitulasi Maret'!$BP$194:$BP$375,APS!$B98,'Rekapitulasi Maret'!$BR$194:$BR$375)</f>
        <v>0</v>
      </c>
      <c r="CM98" s="152">
        <f>SUMIF('Rekapitulasi Maret'!$BP$194:$BP$375,APS!$B98,'Rekapitulasi Maret'!$BU$194:$BU$375)</f>
        <v>100</v>
      </c>
      <c r="CN98" s="154">
        <f t="shared" si="383"/>
        <v>0</v>
      </c>
      <c r="CO98" s="154">
        <f t="shared" si="384"/>
        <v>0</v>
      </c>
      <c r="CP98" s="76">
        <f t="shared" si="419"/>
        <v>1400</v>
      </c>
      <c r="CQ98" s="76">
        <f t="shared" si="420"/>
        <v>0</v>
      </c>
      <c r="CR98" s="76">
        <f t="shared" si="421"/>
        <v>0</v>
      </c>
      <c r="CS98" s="76">
        <f t="shared" si="422"/>
        <v>100</v>
      </c>
      <c r="CT98" s="76">
        <f t="shared" si="423"/>
        <v>100</v>
      </c>
      <c r="CU98" s="76">
        <f t="shared" si="424"/>
        <v>-1300</v>
      </c>
      <c r="CV98" s="154">
        <f t="shared" si="425"/>
        <v>7.1428571428571423</v>
      </c>
      <c r="CW98" s="10">
        <v>1000</v>
      </c>
      <c r="CX98" s="10">
        <v>300</v>
      </c>
      <c r="CY98" s="152">
        <f>SUMIF('Rekapitulasi Maret'!$D$391:$D$568,APS!$B98,'Rekapitulasi Maret'!$E$391:$E$568)+SUMIF('Rekapitulasi Maret'!$D$391:$D$568,APS!$B98,'Rekapitulasi Maret'!$J$391:$J$568)</f>
        <v>0</v>
      </c>
      <c r="CZ98" s="152">
        <f>SUMIF('Rekapitulasi Maret'!$D$391:$D$568,APS!$B98,'Rekapitulasi Maret'!$F$391:$F$568)</f>
        <v>244</v>
      </c>
      <c r="DA98" s="152">
        <f>SUMIF('Rekapitulasi Maret'!$D$391:$D$568,APS!$B98,'Rekapitulasi Maret'!$K$391:$K$568)</f>
        <v>0</v>
      </c>
      <c r="DB98" s="154">
        <f t="shared" si="385"/>
        <v>81.333333333333329</v>
      </c>
      <c r="DC98" s="154">
        <f t="shared" si="386"/>
        <v>0</v>
      </c>
      <c r="DD98" s="10">
        <v>200</v>
      </c>
      <c r="DE98" s="152">
        <f>SUMIF('Rekapitulasi Maret'!$U$391:$U$568,APS!$B98,'Rekapitulasi Maret'!$V$391:$V$568)+SUMIF('Rekapitulasi Maret'!$U$391:$U$568,APS!$B98,'Rekapitulasi Maret'!$AA$391:$AA$568)</f>
        <v>0</v>
      </c>
      <c r="DF98" s="152">
        <f>SUMIF('Rekapitulasi Maret'!$U$391:$U$568,APS!$B98,'Rekapitulasi Maret'!$W$391:$W$568)</f>
        <v>100</v>
      </c>
      <c r="DG98" s="152">
        <f>SUMIF('Rekapitulasi Maret'!$U$391:$U$568,APS!$B98,'Rekapitulasi Maret'!$AB$391:$AB$568)</f>
        <v>0</v>
      </c>
      <c r="DH98" s="154">
        <f t="shared" si="430"/>
        <v>50</v>
      </c>
      <c r="DI98" s="154">
        <f t="shared" si="431"/>
        <v>0</v>
      </c>
      <c r="DJ98" s="10">
        <v>200</v>
      </c>
      <c r="DK98" s="152">
        <f>SUMIF('Rekapitulasi Maret'!$AL$391:$AL$568,APS!$B98,'Rekapitulasi Maret'!$AM$391:$AM$568)+SUMIF('Rekapitulasi Maret'!$AL$391:$AL$568,APS!$B98,'Rekapitulasi Maret'!$AP$391:$AP$568)</f>
        <v>0</v>
      </c>
      <c r="DL98" s="152">
        <f>SUMIF('Rekapitulasi Maret'!$AL$391:$AL$568,APS!$B98,'Rekapitulasi Maret'!$AN$391:$AN$568)</f>
        <v>248</v>
      </c>
      <c r="DM98" s="152">
        <f>SUMIF('Rekapitulasi Maret'!$AL$391:$AL$568,APS!$B98,'Rekapitulasi Maret'!$AQ$391:$AQ$568)</f>
        <v>0</v>
      </c>
      <c r="DN98" s="154">
        <f t="shared" si="354"/>
        <v>124</v>
      </c>
      <c r="DO98" s="154">
        <f t="shared" si="355"/>
        <v>0</v>
      </c>
      <c r="DP98" s="10">
        <v>300</v>
      </c>
      <c r="DQ98" s="152">
        <f>SUMIF('Rekapitulasi Maret'!$BA$391:$BA$568,APS!$B98,'Rekapitulasi Maret'!$BB$391:$BB$568)+SUMIF('Rekapitulasi Maret'!$BA$391:$BA$568,APS!$B98,'Rekapitulasi Maret'!$BE$391:$BE$568)</f>
        <v>0</v>
      </c>
      <c r="DR98" s="152">
        <f>SUMIF('Rekapitulasi Maret'!$BA$391:$BA$568,APS!$B98,'Rekapitulasi Maret'!$BC$391:$BC$568)</f>
        <v>0</v>
      </c>
      <c r="DS98" s="152">
        <f>SUMIF('Rekapitulasi Maret'!$BA$391:$BA$568,APS!$B98,'Rekapitulasi Maret'!$BF$391:$BF$568)</f>
        <v>0</v>
      </c>
      <c r="DT98" s="154">
        <f t="shared" si="432"/>
        <v>0</v>
      </c>
      <c r="DU98" s="154">
        <f t="shared" si="433"/>
        <v>0</v>
      </c>
      <c r="DV98" s="10"/>
      <c r="DW98" s="152">
        <f>SUMIF('Rekapitulasi Maret'!$BP$391:$BP$568,APS!$B98,'Rekapitulasi Maret'!$BQ$391:$BQ$568)+SUMIF('Rekapitulasi Maret'!$BP$391:$BP$568,APS!$B98,'Rekapitulasi Maret'!$BT$391:$BT$568)</f>
        <v>0</v>
      </c>
      <c r="DX98" s="152">
        <f>SUMIF('Rekapitulasi Maret'!$BP$391:$BP$568,APS!$B98,'Rekapitulasi Maret'!$BR$391:$BR$568)</f>
        <v>0</v>
      </c>
      <c r="DY98" s="152">
        <f>SUMIF('Rekapitulasi Maret'!$BP$391:$BP$568,APS!$B98,'Rekapitulasi Maret'!$BU$391:$BU$568)</f>
        <v>0</v>
      </c>
      <c r="DZ98" s="154">
        <f t="shared" si="326"/>
        <v>0</v>
      </c>
      <c r="EA98" s="154">
        <f t="shared" si="327"/>
        <v>0</v>
      </c>
      <c r="EB98" s="10">
        <v>200</v>
      </c>
      <c r="EC98" s="152">
        <f>SUMIF('Rekapitulasi Maret'!$CE$391:$CE$568,APS!$B98,'Rekapitulasi Maret'!$CF$391:$CF$568)+SUMIF('Rekapitulasi Maret'!$CE$391:$CE$568,APS!$B98,'Rekapitulasi Maret'!$CI$391:$CI$568)</f>
        <v>0</v>
      </c>
      <c r="ED98" s="152">
        <f>SUMIF('Rekapitulasi Maret'!$CE$391:$CE$568,APS!$B98,'Rekapitulasi Maret'!$CG$391:$CG$568)</f>
        <v>0</v>
      </c>
      <c r="EE98" s="152">
        <f>SUMIF('Rekapitulasi Maret'!$CE$391:$CE$568,APS!$B98,'Rekapitulasi Maret'!$CJ$391:$CJ$568)</f>
        <v>0</v>
      </c>
      <c r="EF98" s="154">
        <f t="shared" si="356"/>
        <v>0</v>
      </c>
      <c r="EG98" s="154">
        <f t="shared" si="357"/>
        <v>0</v>
      </c>
      <c r="EH98" s="76">
        <f t="shared" si="434"/>
        <v>1200</v>
      </c>
      <c r="EI98" s="76">
        <f t="shared" si="435"/>
        <v>0</v>
      </c>
      <c r="EJ98" s="76">
        <f t="shared" si="436"/>
        <v>592</v>
      </c>
      <c r="EK98" s="76">
        <f t="shared" si="437"/>
        <v>0</v>
      </c>
      <c r="EL98" s="76">
        <f t="shared" si="438"/>
        <v>592</v>
      </c>
      <c r="EM98" s="76">
        <f t="shared" si="439"/>
        <v>-608</v>
      </c>
      <c r="EN98" s="154">
        <f t="shared" si="440"/>
        <v>49.333333333333336</v>
      </c>
      <c r="EO98" s="10">
        <f>1000+1700</f>
        <v>2700</v>
      </c>
      <c r="EP98" s="10">
        <v>400</v>
      </c>
      <c r="EQ98" s="152">
        <f>SUMIF('Rekapitulasi Maret'!$D$587:$D$768,APS!$B98,'Rekapitulasi Maret'!$E$587:$E$768)+SUMIF('Rekapitulasi Maret'!$D$587:$D$768,APS!$B98,'Rekapitulasi Maret'!$G$587:$G$768)</f>
        <v>0</v>
      </c>
      <c r="ER98" s="152">
        <f>SUMIF('Rekapitulasi Maret'!$D$587:$D$768,APS!$B98,'Rekapitulasi Maret'!$F$587:$F$768)+SUMIF('Rekapitulasi Maret'!$D$587:$D$768,APS!$B98,'Rekapitulasi Maret'!$H$587:$H$768)</f>
        <v>44</v>
      </c>
      <c r="ES98" s="10"/>
      <c r="ET98" s="154">
        <f t="shared" si="358"/>
        <v>11</v>
      </c>
      <c r="EU98" s="154">
        <f t="shared" si="359"/>
        <v>0</v>
      </c>
      <c r="EV98" s="10">
        <v>200</v>
      </c>
      <c r="EW98" s="152">
        <f>SUMIF('Rekapitulasi Maret'!$U$587:$U$768,APS!$B98,'Rekapitulasi Maret'!$V$587:$V$768)+SUMIF('Rekapitulasi Maret'!$U$587:$U$768,APS!$B98,'Rekapitulasi Maret'!$X$587:$X$768)</f>
        <v>0</v>
      </c>
      <c r="EX98" s="152">
        <f>SUMIF('Rekapitulasi Maret'!$U$587:$U$768,APS!$B98,'Rekapitulasi Maret'!$W$587:$W$768)+SUMIF('Rekapitulasi Maret'!$U$587:$U$768,APS!$B98,'Rekapitulasi Maret'!$Y$587:$Y$768)</f>
        <v>204</v>
      </c>
      <c r="EY98" s="10"/>
      <c r="EZ98" s="154">
        <f t="shared" si="360"/>
        <v>102</v>
      </c>
      <c r="FA98" s="154">
        <f t="shared" si="361"/>
        <v>0</v>
      </c>
      <c r="FB98" s="10">
        <v>300</v>
      </c>
      <c r="FC98" s="152">
        <f>SUMIF('Rekapitulasi Maret'!$AL$587:$AL$768,APS!$B98,'Rekapitulasi Maret'!$AM$587:$AM$768)+SUMIF('Rekapitulasi Maret'!$AL$587:$AL$768,APS!$B98,'Rekapitulasi Maret'!$AP$587:$AP$768)</f>
        <v>0</v>
      </c>
      <c r="FD98" s="152">
        <f>SUMIF('Rekapitulasi Maret'!$AL$587:$AL$768,APS!$B98,'Rekapitulasi Maret'!$AN$587:$AN$768)</f>
        <v>100</v>
      </c>
      <c r="FE98" s="10"/>
      <c r="FF98" s="154">
        <f t="shared" si="362"/>
        <v>33.333333333333329</v>
      </c>
      <c r="FG98" s="154">
        <f t="shared" si="363"/>
        <v>0</v>
      </c>
      <c r="FH98" s="10">
        <v>200</v>
      </c>
      <c r="FI98" s="152">
        <f>SUMIF('Rekapitulasi Maret'!$BA$587:$BA$768,APS!$B98,'Rekapitulasi Maret'!$BB$587:$BB$768)+SUMIF('Rekapitulasi Maret'!$BA$587:$BA$768,APS!$B98,'Rekapitulasi Maret'!$BE$587:$BE$768)</f>
        <v>0</v>
      </c>
      <c r="FJ98" s="152">
        <f>SUMIF('Rekapitulasi Maret'!$BA$587:$BA$768,APS!$B98,'Rekapitulasi Maret'!$BC$587:$BC$768)+SUMIF('Rekapitulasi Maret'!$BA$587:$BA$768,APS!$B98,'Rekapitulasi Maret'!$BF$587:$BF$768)</f>
        <v>0</v>
      </c>
      <c r="FK98" s="10"/>
      <c r="FL98" s="154">
        <f t="shared" si="364"/>
        <v>0</v>
      </c>
      <c r="FM98" s="154">
        <f t="shared" si="365"/>
        <v>0</v>
      </c>
      <c r="FN98" s="10">
        <v>200</v>
      </c>
      <c r="FO98" s="152">
        <f>SUMIF('Rekapitulasi Maret'!$BP$587:$BP$768,APS!$B98,'Rekapitulasi Maret'!$BQ$587:$BQ$768)+SUMIF('Rekapitulasi Maret'!$BP$587:$BP$768,APS!$B98,'Rekapitulasi Maret'!$BT$587:$BT$768)</f>
        <v>0</v>
      </c>
      <c r="FP98" s="152">
        <f>SUMIF('Rekapitulasi Maret'!$BP$587:$BP$768,APS!$B98,'Rekapitulasi Maret'!$BR$587:$BR$768)</f>
        <v>0</v>
      </c>
      <c r="FQ98" s="10"/>
      <c r="FR98" s="154">
        <f t="shared" si="366"/>
        <v>0</v>
      </c>
      <c r="FS98" s="154">
        <f t="shared" si="367"/>
        <v>0</v>
      </c>
      <c r="FT98" s="10"/>
      <c r="FU98" s="152">
        <f>SUMIF('Rekapitulasi Maret'!$CE$587:$CE$768,APS!$B98,'Rekapitulasi Maret'!$CI$587:$CI$768)</f>
        <v>0</v>
      </c>
      <c r="FV98" s="10"/>
      <c r="FW98" s="152">
        <f>SUMIF('Rekapitulasi Maret'!$CE$587:$CE$768,APS!$B98,'Rekapitulasi Maret'!$CJ$587:$CJ$768)</f>
        <v>0</v>
      </c>
      <c r="FX98" s="154">
        <f t="shared" si="387"/>
        <v>0</v>
      </c>
      <c r="FY98" s="154">
        <f t="shared" si="388"/>
        <v>0</v>
      </c>
      <c r="FZ98" s="10">
        <v>300</v>
      </c>
      <c r="GA98" s="152">
        <f>SUMIF('Rekapitulasi Maret'!$D$785:$D$963,APS!$B98,'Rekapitulasi Maret'!$E$785:$E$963)+SUMIF('Rekapitulasi Maret'!$D$785:$D$963,APS!$B98,'Rekapitulasi Maret'!$J$785:$J$963)</f>
        <v>0</v>
      </c>
      <c r="GB98" s="152">
        <f>SUMIF('Rekapitulasi Maret'!$D$785:$D$963,APS!$B98,'Rekapitulasi Maret'!$F$785:$F$963)</f>
        <v>200</v>
      </c>
      <c r="GC98" s="152">
        <f>SUMIF('Rekapitulasi Maret'!$D$785:$D$963,APS!$B98,'Rekapitulasi Maret'!$K$785:$K$963)</f>
        <v>0</v>
      </c>
      <c r="GD98" s="154">
        <f t="shared" si="368"/>
        <v>66.666666666666657</v>
      </c>
      <c r="GE98" s="154">
        <f t="shared" si="369"/>
        <v>0</v>
      </c>
      <c r="GF98" s="10">
        <v>300</v>
      </c>
      <c r="GG98" s="152">
        <f>SUMIF('Rekapitulasi Maret'!$U$785:$U$963,APS!$B98,'Rekapitulasi Maret'!$V$785:$V$963)+SUMIF('Rekapitulasi Maret'!$U$785:$U$963,APS!$B98,'Rekapitulasi Maret'!$AA$785:$AA$963)</f>
        <v>0</v>
      </c>
      <c r="GH98" s="152">
        <f>SUMIF('Rekapitulasi Maret'!$U$785:$U$963,APS!$B98,'Rekapitulasi Maret'!$W$785:$W$963)</f>
        <v>0</v>
      </c>
      <c r="GI98" s="152">
        <f>SUMIF('Rekapitulasi Maret'!$U$785:$U$963,APS!$B98,'Rekapitulasi Maret'!$AB$785:$AB$963)</f>
        <v>0</v>
      </c>
      <c r="GJ98" s="154">
        <f t="shared" si="370"/>
        <v>0</v>
      </c>
      <c r="GK98" s="154">
        <f t="shared" si="371"/>
        <v>0</v>
      </c>
      <c r="GL98" s="10">
        <v>400</v>
      </c>
      <c r="GM98" s="152">
        <f>SUMIF('Rekapitulasi Maret'!$AL$785:$AL$963,APS!$B98,'Rekapitulasi Maret'!$AM$785:$AM$963)+SUMIF('Rekapitulasi Maret'!$AL$785:$AL$963,APS!$B98,'Rekapitulasi Maret'!$AP$785:$AP$963)</f>
        <v>0</v>
      </c>
      <c r="GN98" s="152">
        <f>SUMIF('Rekapitulasi Maret'!$AL$785:$AL$963,APS!$B98,'Rekapitulasi Maret'!$AN$785:$AN$963)</f>
        <v>300</v>
      </c>
      <c r="GO98" s="152">
        <f>SUMIF('Rekapitulasi Maret'!$AL$785:$AL$963,APS!$B98,'Rekapitulasi Maret'!$AQ$785:$AQ$963)</f>
        <v>0</v>
      </c>
      <c r="GP98" s="154">
        <f t="shared" si="372"/>
        <v>75</v>
      </c>
      <c r="GQ98" s="154">
        <f t="shared" si="373"/>
        <v>0</v>
      </c>
      <c r="GR98" s="76">
        <f t="shared" si="374"/>
        <v>2300</v>
      </c>
      <c r="GS98" s="76">
        <f t="shared" si="375"/>
        <v>0</v>
      </c>
      <c r="GT98" s="76">
        <f t="shared" si="376"/>
        <v>848</v>
      </c>
      <c r="GU98" s="76">
        <f t="shared" si="377"/>
        <v>0</v>
      </c>
      <c r="GV98" s="157">
        <f t="shared" si="378"/>
        <v>848</v>
      </c>
      <c r="GW98" s="157">
        <f t="shared" si="379"/>
        <v>-1452</v>
      </c>
      <c r="GX98" s="158">
        <f t="shared" si="380"/>
        <v>36.869565217391305</v>
      </c>
      <c r="GY98" s="157">
        <f t="shared" si="397"/>
        <v>5100</v>
      </c>
      <c r="GZ98" s="157">
        <f t="shared" si="398"/>
        <v>100</v>
      </c>
      <c r="HA98" s="157">
        <f t="shared" si="399"/>
        <v>1848</v>
      </c>
      <c r="HB98" s="157">
        <f t="shared" si="400"/>
        <v>100</v>
      </c>
      <c r="HC98" s="157">
        <f t="shared" si="401"/>
        <v>1948</v>
      </c>
      <c r="HD98" s="157">
        <f t="shared" si="402"/>
        <v>-4752</v>
      </c>
      <c r="HE98" s="158">
        <f t="shared" si="406"/>
        <v>29.074626865671643</v>
      </c>
      <c r="HF98" s="21"/>
      <c r="HG98" s="16" t="s">
        <v>988</v>
      </c>
      <c r="HH98" s="88"/>
    </row>
    <row r="99" spans="1:216" ht="15.75">
      <c r="A99" s="16" t="s">
        <v>104</v>
      </c>
      <c r="B99" s="16" t="s">
        <v>105</v>
      </c>
      <c r="C99" s="25" t="s">
        <v>3</v>
      </c>
      <c r="D99" s="25" t="s">
        <v>614</v>
      </c>
      <c r="E99" s="25" t="s">
        <v>598</v>
      </c>
      <c r="F99" s="17">
        <v>20</v>
      </c>
      <c r="G99" s="17">
        <v>0</v>
      </c>
      <c r="H99" s="17">
        <v>0</v>
      </c>
      <c r="I99" s="18">
        <v>0</v>
      </c>
      <c r="J99" s="17">
        <v>0</v>
      </c>
      <c r="K99" s="19">
        <f t="shared" si="441"/>
        <v>20</v>
      </c>
      <c r="L99" s="19">
        <f t="shared" si="442"/>
        <v>20</v>
      </c>
      <c r="M99" s="23">
        <v>0</v>
      </c>
      <c r="N99" s="20">
        <f t="shared" si="353"/>
        <v>0</v>
      </c>
      <c r="O99" s="20"/>
      <c r="P99" s="75">
        <f t="shared" si="407"/>
        <v>0</v>
      </c>
      <c r="Q99" s="74">
        <f t="shared" si="403"/>
        <v>0</v>
      </c>
      <c r="R99" s="22">
        <f t="shared" si="443"/>
        <v>0</v>
      </c>
      <c r="S99" s="10"/>
      <c r="T99" s="10"/>
      <c r="U99" s="152">
        <f>SUMIF('Rekapitulasi Maret'!$D$9:$D$173,APS!$B99,'Rekapitulasi Maret'!$E$9:$E$173)</f>
        <v>0</v>
      </c>
      <c r="V99" s="152">
        <f>SUMIF('Rekapitulasi Maret'!$D$9:$D$173,APS!$B99,'Rekapitulasi Maret'!$F$9:$F$173)</f>
        <v>0</v>
      </c>
      <c r="W99" s="10"/>
      <c r="X99" s="154">
        <f t="shared" si="428"/>
        <v>0</v>
      </c>
      <c r="Y99" s="154">
        <f t="shared" si="429"/>
        <v>0</v>
      </c>
      <c r="Z99" s="10"/>
      <c r="AA99" s="152">
        <f>SUMIF('Rekapitulasi Maret'!$U$9:$U$173,APS!$B99,'Rekapitulasi Maret'!$V$9:$V$173)</f>
        <v>0</v>
      </c>
      <c r="AB99" s="152">
        <f>SUMIF('Rekapitulasi Maret'!$U$9:$U$173,APS!$B99,'Rekapitulasi Maret'!$W$9:$W$173)</f>
        <v>0</v>
      </c>
      <c r="AC99" s="152"/>
      <c r="AD99" s="154">
        <f t="shared" si="404"/>
        <v>0</v>
      </c>
      <c r="AE99" s="154">
        <f t="shared" si="405"/>
        <v>0</v>
      </c>
      <c r="AF99" s="10"/>
      <c r="AG99" s="152">
        <f>SUMIF('Rekapitulasi Maret'!$AL$9:$AL$173,APS!$B99,'Rekapitulasi Maret'!$AM$9:$AM$173)</f>
        <v>0</v>
      </c>
      <c r="AH99" s="152">
        <f>SUMIF('Rekapitulasi Maret'!$AL$9:$AL$173,APS!$B99,'Rekapitulasi Maret'!$AN$9:$AN$173)</f>
        <v>0</v>
      </c>
      <c r="AI99" s="152">
        <f>SUMIF('Rekapitulasi Maret'!$AL$9:$AL$173,APS!$B99,'Rekapitulasi Maret'!$AQ$9:$AQ$173)</f>
        <v>0</v>
      </c>
      <c r="AJ99" s="154">
        <f t="shared" si="426"/>
        <v>0</v>
      </c>
      <c r="AK99" s="154">
        <f t="shared" si="427"/>
        <v>0</v>
      </c>
      <c r="AL99" s="10"/>
      <c r="AM99" s="152">
        <f>SUMIF('Rekapitulasi Maret'!$BA$9:$BA$173,APS!$B99,'Rekapitulasi Maret'!$BB$9:$BB$173)</f>
        <v>0</v>
      </c>
      <c r="AN99" s="152">
        <f>SUMIF('Rekapitulasi Maret'!$BA$9:$BA$173,APS!$B99,'Rekapitulasi Maret'!$BC$9:$BC$173)</f>
        <v>0</v>
      </c>
      <c r="AO99" s="10"/>
      <c r="AP99" s="154">
        <f t="shared" si="410"/>
        <v>0</v>
      </c>
      <c r="AQ99" s="154">
        <f t="shared" si="411"/>
        <v>0</v>
      </c>
      <c r="AR99" s="10"/>
      <c r="AS99" s="152">
        <f>SUMIF('Rekapitulasi Maret'!$BP$9:$BP$173,APS!$B99,'Rekapitulasi Maret'!$BQ$9:$BQ$173)</f>
        <v>0</v>
      </c>
      <c r="AT99" s="152">
        <f>SUMIF('Rekapitulasi Maret'!$BP$9:$BP$173,APS!$B99,'Rekapitulasi Maret'!$BR$9:$BR$173)</f>
        <v>0</v>
      </c>
      <c r="AU99" s="10"/>
      <c r="AV99" s="154">
        <f t="shared" si="393"/>
        <v>0</v>
      </c>
      <c r="AW99" s="154">
        <f t="shared" si="394"/>
        <v>0</v>
      </c>
      <c r="AX99" s="10"/>
      <c r="AY99" s="152">
        <f>SUMIF('Rekapitulasi Maret'!$CE$9:$CE$173,APS!$B99,'Rekapitulasi Maret'!$CI$9:$CI$173)</f>
        <v>0</v>
      </c>
      <c r="AZ99" s="10"/>
      <c r="BA99" s="152">
        <f>SUMIF('Rekapitulasi Maret'!$CE$9:$CE$173,APS!$B99,'Rekapitulasi Maret'!$CJ$9:$CJ$173)</f>
        <v>0</v>
      </c>
      <c r="BB99" s="154">
        <f t="shared" si="395"/>
        <v>0</v>
      </c>
      <c r="BC99" s="154">
        <f t="shared" si="396"/>
        <v>0</v>
      </c>
      <c r="BD99" s="76">
        <f t="shared" si="412"/>
        <v>0</v>
      </c>
      <c r="BE99" s="76">
        <f t="shared" si="413"/>
        <v>0</v>
      </c>
      <c r="BF99" s="76">
        <f t="shared" si="414"/>
        <v>0</v>
      </c>
      <c r="BG99" s="76">
        <f t="shared" si="415"/>
        <v>0</v>
      </c>
      <c r="BH99" s="76">
        <f t="shared" si="416"/>
        <v>0</v>
      </c>
      <c r="BI99" s="76">
        <f t="shared" si="417"/>
        <v>0</v>
      </c>
      <c r="BJ99" s="154">
        <f t="shared" si="418"/>
        <v>0</v>
      </c>
      <c r="BK99" s="10"/>
      <c r="BL99" s="10"/>
      <c r="BM99" s="152">
        <f>SUMIF('Rekapitulasi Maret'!$D$194:$D$375,APS!$B99,'Rekapitulasi Maret'!$E$194:$E$375)+SUMIF('Rekapitulasi Maret'!$D$194:$D$375,APS!$B99,'Rekapitulasi Maret'!$J$194:$J$375)</f>
        <v>0</v>
      </c>
      <c r="BN99" s="152">
        <f>SUMIF('Rekapitulasi Maret'!$D$194:$D$375,APS!$B99,'Rekapitulasi Maret'!$F$194:$F$375)</f>
        <v>0</v>
      </c>
      <c r="BO99" s="152">
        <f>SUMIF('Rekapitulasi Maret'!$D$194:$D$375,APS!$B99,'Rekapitulasi Maret'!$K$194:$K$375)</f>
        <v>0</v>
      </c>
      <c r="BP99" s="154">
        <f t="shared" si="389"/>
        <v>0</v>
      </c>
      <c r="BQ99" s="154">
        <f t="shared" si="390"/>
        <v>0</v>
      </c>
      <c r="BR99" s="10"/>
      <c r="BS99" s="152">
        <f>SUMIF('Rekapitulasi Maret'!$U$194:$U$375,APS!$B99,'Rekapitulasi Maret'!$V$194:$V$375)+SUMIF('Rekapitulasi Maret'!$U$194:$U$375,APS!$B99,'Rekapitulasi Maret'!$AA$194:$AA$375)</f>
        <v>0</v>
      </c>
      <c r="BT99" s="152">
        <f>SUMIF('Rekapitulasi Maret'!$U$194:$U$375,APS!$B99,'Rekapitulasi Maret'!$W$194:$W$375)</f>
        <v>0</v>
      </c>
      <c r="BU99" s="152">
        <f>SUMIF('Rekapitulasi Maret'!$U$194:$U$375,APS!$B99,'Rekapitulasi Maret'!$AB$194:$AB$375)</f>
        <v>0</v>
      </c>
      <c r="BV99" s="154">
        <f t="shared" si="391"/>
        <v>0</v>
      </c>
      <c r="BW99" s="154">
        <f t="shared" si="392"/>
        <v>0</v>
      </c>
      <c r="BX99" s="10"/>
      <c r="BY99" s="152">
        <f>SUMIF('Rekapitulasi Maret'!$AL$194:$AL$375,APS!$B99,'Rekapitulasi Maret'!$AM$194:$AM$375)+SUMIF('Rekapitulasi Maret'!$AL$194:$AL$375,APS!$B99,'Rekapitulasi Maret'!$AP$194:$AP$375)</f>
        <v>0</v>
      </c>
      <c r="BZ99" s="152">
        <f>SUMIF('Rekapitulasi Maret'!$AL$194:$AL$375,APS!$B99,'Rekapitulasi Maret'!$AN$194:$AN$375)</f>
        <v>0</v>
      </c>
      <c r="CA99" s="152">
        <f>SUMIF('Rekapitulasi Maret'!$AL$194:$AL$375,APS!$B99,'Rekapitulasi Maret'!$AQ$194:$AQ$375)</f>
        <v>0</v>
      </c>
      <c r="CB99" s="154">
        <f t="shared" si="408"/>
        <v>0</v>
      </c>
      <c r="CC99" s="154">
        <f t="shared" si="409"/>
        <v>0</v>
      </c>
      <c r="CD99" s="10"/>
      <c r="CE99" s="152">
        <f>SUMIF('Rekapitulasi Maret'!$BA$194:$BA$375,APS!$B99,'Rekapitulasi Maret'!$BB$194:$BB$375)+SUMIF('Rekapitulasi Maret'!$BA$194:$BA$375,APS!$B99,'Rekapitulasi Maret'!$BE$194:$BE$375)</f>
        <v>0</v>
      </c>
      <c r="CF99" s="152">
        <f>SUMIF('Rekapitulasi Maret'!$BA$194:$BA$375,APS!$B99,'Rekapitulasi Maret'!$BC$194:$BC$375)</f>
        <v>0</v>
      </c>
      <c r="CG99" s="10"/>
      <c r="CH99" s="154">
        <f t="shared" si="381"/>
        <v>0</v>
      </c>
      <c r="CI99" s="154">
        <f t="shared" si="382"/>
        <v>0</v>
      </c>
      <c r="CJ99" s="10"/>
      <c r="CK99" s="152">
        <f>SUMIF('Rekapitulasi Maret'!$BP$194:$BP$375,APS!$B99,'Rekapitulasi Maret'!$BQ$194:$BQ$375)+SUMIF('Rekapitulasi Maret'!$BP$194:$BP$375,APS!$B99,'Rekapitulasi Maret'!$BT$194:$BT$375)</f>
        <v>0</v>
      </c>
      <c r="CL99" s="152">
        <f>SUMIF('Rekapitulasi Maret'!$BP$194:$BP$375,APS!$B99,'Rekapitulasi Maret'!$BR$194:$BR$375)</f>
        <v>0</v>
      </c>
      <c r="CM99" s="152">
        <f>SUMIF('Rekapitulasi Maret'!$BP$194:$BP$375,APS!$B99,'Rekapitulasi Maret'!$BU$194:$BU$375)</f>
        <v>0</v>
      </c>
      <c r="CN99" s="154">
        <f t="shared" si="383"/>
        <v>0</v>
      </c>
      <c r="CO99" s="154">
        <f t="shared" si="384"/>
        <v>0</v>
      </c>
      <c r="CP99" s="76">
        <f t="shared" si="419"/>
        <v>0</v>
      </c>
      <c r="CQ99" s="76">
        <f t="shared" si="420"/>
        <v>0</v>
      </c>
      <c r="CR99" s="76">
        <f t="shared" si="421"/>
        <v>0</v>
      </c>
      <c r="CS99" s="76">
        <f t="shared" si="422"/>
        <v>0</v>
      </c>
      <c r="CT99" s="76">
        <f t="shared" si="423"/>
        <v>0</v>
      </c>
      <c r="CU99" s="76">
        <f t="shared" si="424"/>
        <v>0</v>
      </c>
      <c r="CV99" s="154">
        <f t="shared" si="425"/>
        <v>0</v>
      </c>
      <c r="CW99" s="10"/>
      <c r="CX99" s="10"/>
      <c r="CY99" s="152">
        <f>SUMIF('Rekapitulasi Maret'!$D$391:$D$568,APS!$B99,'Rekapitulasi Maret'!$E$391:$E$568)+SUMIF('Rekapitulasi Maret'!$D$391:$D$568,APS!$B99,'Rekapitulasi Maret'!$J$391:$J$568)</f>
        <v>0</v>
      </c>
      <c r="CZ99" s="152">
        <f>SUMIF('Rekapitulasi Maret'!$D$391:$D$568,APS!$B99,'Rekapitulasi Maret'!$F$391:$F$568)</f>
        <v>0</v>
      </c>
      <c r="DA99" s="152">
        <f>SUMIF('Rekapitulasi Maret'!$D$391:$D$568,APS!$B99,'Rekapitulasi Maret'!$K$391:$K$568)</f>
        <v>0</v>
      </c>
      <c r="DB99" s="154">
        <f t="shared" si="385"/>
        <v>0</v>
      </c>
      <c r="DC99" s="154">
        <f t="shared" si="386"/>
        <v>0</v>
      </c>
      <c r="DD99" s="10"/>
      <c r="DE99" s="152">
        <f>SUMIF('Rekapitulasi Maret'!$U$391:$U$568,APS!$B99,'Rekapitulasi Maret'!$V$391:$V$568)+SUMIF('Rekapitulasi Maret'!$U$391:$U$568,APS!$B99,'Rekapitulasi Maret'!$AA$391:$AA$568)</f>
        <v>0</v>
      </c>
      <c r="DF99" s="152">
        <f>SUMIF('Rekapitulasi Maret'!$U$391:$U$568,APS!$B99,'Rekapitulasi Maret'!$W$391:$W$568)</f>
        <v>0</v>
      </c>
      <c r="DG99" s="152">
        <f>SUMIF('Rekapitulasi Maret'!$U$391:$U$568,APS!$B99,'Rekapitulasi Maret'!$AB$391:$AB$568)</f>
        <v>0</v>
      </c>
      <c r="DH99" s="154">
        <f t="shared" si="430"/>
        <v>0</v>
      </c>
      <c r="DI99" s="154">
        <f t="shared" si="431"/>
        <v>0</v>
      </c>
      <c r="DJ99" s="10"/>
      <c r="DK99" s="152">
        <f>SUMIF('Rekapitulasi Maret'!$AL$391:$AL$568,APS!$B99,'Rekapitulasi Maret'!$AM$391:$AM$568)+SUMIF('Rekapitulasi Maret'!$AL$391:$AL$568,APS!$B99,'Rekapitulasi Maret'!$AP$391:$AP$568)</f>
        <v>0</v>
      </c>
      <c r="DL99" s="152">
        <f>SUMIF('Rekapitulasi Maret'!$AL$391:$AL$568,APS!$B99,'Rekapitulasi Maret'!$AN$391:$AN$568)</f>
        <v>0</v>
      </c>
      <c r="DM99" s="152">
        <f>SUMIF('Rekapitulasi Maret'!$AL$391:$AL$568,APS!$B99,'Rekapitulasi Maret'!$AQ$391:$AQ$568)</f>
        <v>0</v>
      </c>
      <c r="DN99" s="154">
        <f t="shared" si="354"/>
        <v>0</v>
      </c>
      <c r="DO99" s="154">
        <f t="shared" si="355"/>
        <v>0</v>
      </c>
      <c r="DP99" s="10"/>
      <c r="DQ99" s="152">
        <f>SUMIF('Rekapitulasi Maret'!$BA$391:$BA$568,APS!$B99,'Rekapitulasi Maret'!$BB$391:$BB$568)+SUMIF('Rekapitulasi Maret'!$BA$391:$BA$568,APS!$B99,'Rekapitulasi Maret'!$BE$391:$BE$568)</f>
        <v>0</v>
      </c>
      <c r="DR99" s="152">
        <f>SUMIF('Rekapitulasi Maret'!$BA$391:$BA$568,APS!$B99,'Rekapitulasi Maret'!$BC$391:$BC$568)</f>
        <v>0</v>
      </c>
      <c r="DS99" s="152">
        <f>SUMIF('Rekapitulasi Maret'!$BA$391:$BA$568,APS!$B99,'Rekapitulasi Maret'!$BF$391:$BF$568)</f>
        <v>0</v>
      </c>
      <c r="DT99" s="154">
        <f t="shared" si="432"/>
        <v>0</v>
      </c>
      <c r="DU99" s="154">
        <f t="shared" si="433"/>
        <v>0</v>
      </c>
      <c r="DV99" s="10"/>
      <c r="DW99" s="152">
        <f>SUMIF('Rekapitulasi Maret'!$BP$391:$BP$568,APS!$B99,'Rekapitulasi Maret'!$BQ$391:$BQ$568)+SUMIF('Rekapitulasi Maret'!$BP$391:$BP$568,APS!$B99,'Rekapitulasi Maret'!$BT$391:$BT$568)</f>
        <v>0</v>
      </c>
      <c r="DX99" s="152">
        <f>SUMIF('Rekapitulasi Maret'!$BP$391:$BP$568,APS!$B99,'Rekapitulasi Maret'!$BR$391:$BR$568)</f>
        <v>0</v>
      </c>
      <c r="DY99" s="152">
        <f>SUMIF('Rekapitulasi Maret'!$BP$391:$BP$568,APS!$B99,'Rekapitulasi Maret'!$BU$391:$BU$568)</f>
        <v>0</v>
      </c>
      <c r="DZ99" s="154">
        <f t="shared" si="326"/>
        <v>0</v>
      </c>
      <c r="EA99" s="154">
        <f t="shared" si="327"/>
        <v>0</v>
      </c>
      <c r="EB99" s="10"/>
      <c r="EC99" s="152">
        <f>SUMIF('Rekapitulasi Maret'!$CE$391:$CE$568,APS!$B99,'Rekapitulasi Maret'!$CF$391:$CF$568)+SUMIF('Rekapitulasi Maret'!$CE$391:$CE$568,APS!$B99,'Rekapitulasi Maret'!$CI$391:$CI$568)</f>
        <v>0</v>
      </c>
      <c r="ED99" s="152">
        <f>SUMIF('Rekapitulasi Maret'!$CE$391:$CE$568,APS!$B99,'Rekapitulasi Maret'!$CG$391:$CG$568)</f>
        <v>0</v>
      </c>
      <c r="EE99" s="152">
        <f>SUMIF('Rekapitulasi Maret'!$CE$391:$CE$568,APS!$B99,'Rekapitulasi Maret'!$CJ$391:$CJ$568)</f>
        <v>0</v>
      </c>
      <c r="EF99" s="154">
        <f t="shared" si="356"/>
        <v>0</v>
      </c>
      <c r="EG99" s="154">
        <f t="shared" si="357"/>
        <v>0</v>
      </c>
      <c r="EH99" s="76">
        <f t="shared" si="434"/>
        <v>0</v>
      </c>
      <c r="EI99" s="76">
        <f t="shared" si="435"/>
        <v>0</v>
      </c>
      <c r="EJ99" s="76">
        <f t="shared" si="436"/>
        <v>0</v>
      </c>
      <c r="EK99" s="76">
        <f t="shared" si="437"/>
        <v>0</v>
      </c>
      <c r="EL99" s="76">
        <f t="shared" si="438"/>
        <v>0</v>
      </c>
      <c r="EM99" s="76">
        <f t="shared" si="439"/>
        <v>0</v>
      </c>
      <c r="EN99" s="154">
        <f t="shared" si="440"/>
        <v>0</v>
      </c>
      <c r="EO99" s="10"/>
      <c r="EP99" s="10"/>
      <c r="EQ99" s="152">
        <f>SUMIF('Rekapitulasi Maret'!$D$587:$D$768,APS!$B99,'Rekapitulasi Maret'!$E$587:$E$768)+SUMIF('Rekapitulasi Maret'!$D$587:$D$768,APS!$B99,'Rekapitulasi Maret'!$G$587:$G$768)</f>
        <v>0</v>
      </c>
      <c r="ER99" s="152">
        <f>SUMIF('Rekapitulasi Maret'!$D$587:$D$768,APS!$B99,'Rekapitulasi Maret'!$F$587:$F$768)+SUMIF('Rekapitulasi Maret'!$D$587:$D$768,APS!$B99,'Rekapitulasi Maret'!$H$587:$H$768)</f>
        <v>0</v>
      </c>
      <c r="ES99" s="10"/>
      <c r="ET99" s="154">
        <f t="shared" si="358"/>
        <v>0</v>
      </c>
      <c r="EU99" s="154">
        <f t="shared" si="359"/>
        <v>0</v>
      </c>
      <c r="EV99" s="10"/>
      <c r="EW99" s="152">
        <f>SUMIF('Rekapitulasi Maret'!$U$587:$U$768,APS!$B99,'Rekapitulasi Maret'!$V$587:$V$768)+SUMIF('Rekapitulasi Maret'!$U$587:$U$768,APS!$B99,'Rekapitulasi Maret'!$X$587:$X$768)</f>
        <v>0</v>
      </c>
      <c r="EX99" s="152">
        <f>SUMIF('Rekapitulasi Maret'!$U$587:$U$768,APS!$B99,'Rekapitulasi Maret'!$W$587:$W$768)+SUMIF('Rekapitulasi Maret'!$U$587:$U$768,APS!$B99,'Rekapitulasi Maret'!$Y$587:$Y$768)</f>
        <v>0</v>
      </c>
      <c r="EY99" s="10"/>
      <c r="EZ99" s="154">
        <f t="shared" si="360"/>
        <v>0</v>
      </c>
      <c r="FA99" s="154">
        <f t="shared" si="361"/>
        <v>0</v>
      </c>
      <c r="FB99" s="10"/>
      <c r="FC99" s="152">
        <f>SUMIF('Rekapitulasi Maret'!$AL$587:$AL$768,APS!$B99,'Rekapitulasi Maret'!$AM$587:$AM$768)+SUMIF('Rekapitulasi Maret'!$AL$587:$AL$768,APS!$B99,'Rekapitulasi Maret'!$AP$587:$AP$768)</f>
        <v>0</v>
      </c>
      <c r="FD99" s="152">
        <f>SUMIF('Rekapitulasi Maret'!$AL$587:$AL$768,APS!$B99,'Rekapitulasi Maret'!$AN$587:$AN$768)</f>
        <v>0</v>
      </c>
      <c r="FE99" s="10"/>
      <c r="FF99" s="154">
        <f t="shared" si="362"/>
        <v>0</v>
      </c>
      <c r="FG99" s="154">
        <f t="shared" si="363"/>
        <v>0</v>
      </c>
      <c r="FH99" s="10"/>
      <c r="FI99" s="152">
        <f>SUMIF('Rekapitulasi Maret'!$BA$587:$BA$768,APS!$B99,'Rekapitulasi Maret'!$BB$587:$BB$768)+SUMIF('Rekapitulasi Maret'!$BA$587:$BA$768,APS!$B99,'Rekapitulasi Maret'!$BE$587:$BE$768)</f>
        <v>0</v>
      </c>
      <c r="FJ99" s="152">
        <f>SUMIF('Rekapitulasi Maret'!$BA$587:$BA$768,APS!$B99,'Rekapitulasi Maret'!$BC$587:$BC$768)+SUMIF('Rekapitulasi Maret'!$BA$587:$BA$768,APS!$B99,'Rekapitulasi Maret'!$BF$587:$BF$768)</f>
        <v>0</v>
      </c>
      <c r="FK99" s="10"/>
      <c r="FL99" s="154">
        <f t="shared" si="364"/>
        <v>0</v>
      </c>
      <c r="FM99" s="154">
        <f t="shared" si="365"/>
        <v>0</v>
      </c>
      <c r="FN99" s="10"/>
      <c r="FO99" s="152">
        <f>SUMIF('Rekapitulasi Maret'!$BP$587:$BP$768,APS!$B99,'Rekapitulasi Maret'!$BQ$587:$BQ$768)+SUMIF('Rekapitulasi Maret'!$BP$587:$BP$768,APS!$B99,'Rekapitulasi Maret'!$BT$587:$BT$768)</f>
        <v>0</v>
      </c>
      <c r="FP99" s="152">
        <f>SUMIF('Rekapitulasi Maret'!$BP$587:$BP$768,APS!$B99,'Rekapitulasi Maret'!$BR$587:$BR$768)</f>
        <v>0</v>
      </c>
      <c r="FQ99" s="10"/>
      <c r="FR99" s="154">
        <f t="shared" si="366"/>
        <v>0</v>
      </c>
      <c r="FS99" s="154">
        <f t="shared" si="367"/>
        <v>0</v>
      </c>
      <c r="FT99" s="10"/>
      <c r="FU99" s="152">
        <f>SUMIF('Rekapitulasi Maret'!$CE$587:$CE$768,APS!$B99,'Rekapitulasi Maret'!$CI$587:$CI$768)</f>
        <v>0</v>
      </c>
      <c r="FV99" s="10"/>
      <c r="FW99" s="152">
        <f>SUMIF('Rekapitulasi Maret'!$CE$587:$CE$768,APS!$B99,'Rekapitulasi Maret'!$CJ$587:$CJ$768)</f>
        <v>0</v>
      </c>
      <c r="FX99" s="154">
        <f t="shared" si="387"/>
        <v>0</v>
      </c>
      <c r="FY99" s="154">
        <f t="shared" si="388"/>
        <v>0</v>
      </c>
      <c r="FZ99" s="10"/>
      <c r="GA99" s="152">
        <f>SUMIF('Rekapitulasi Maret'!$D$785:$D$963,APS!$B99,'Rekapitulasi Maret'!$E$785:$E$963)+SUMIF('Rekapitulasi Maret'!$D$785:$D$963,APS!$B99,'Rekapitulasi Maret'!$J$785:$J$963)</f>
        <v>0</v>
      </c>
      <c r="GB99" s="152">
        <f>SUMIF('Rekapitulasi Maret'!$D$785:$D$963,APS!$B99,'Rekapitulasi Maret'!$F$785:$F$963)</f>
        <v>0</v>
      </c>
      <c r="GC99" s="152">
        <f>SUMIF('Rekapitulasi Maret'!$D$785:$D$963,APS!$B99,'Rekapitulasi Maret'!$K$785:$K$963)</f>
        <v>0</v>
      </c>
      <c r="GD99" s="154">
        <f t="shared" si="368"/>
        <v>0</v>
      </c>
      <c r="GE99" s="154">
        <f t="shared" si="369"/>
        <v>0</v>
      </c>
      <c r="GF99" s="10"/>
      <c r="GG99" s="152">
        <f>SUMIF('Rekapitulasi Maret'!$U$785:$U$963,APS!$B99,'Rekapitulasi Maret'!$V$785:$V$963)+SUMIF('Rekapitulasi Maret'!$U$785:$U$963,APS!$B99,'Rekapitulasi Maret'!$AA$785:$AA$963)</f>
        <v>0</v>
      </c>
      <c r="GH99" s="152">
        <f>SUMIF('Rekapitulasi Maret'!$U$785:$U$963,APS!$B99,'Rekapitulasi Maret'!$W$785:$W$963)</f>
        <v>0</v>
      </c>
      <c r="GI99" s="152">
        <f>SUMIF('Rekapitulasi Maret'!$U$785:$U$963,APS!$B99,'Rekapitulasi Maret'!$AB$785:$AB$963)</f>
        <v>0</v>
      </c>
      <c r="GJ99" s="154">
        <f t="shared" si="370"/>
        <v>0</v>
      </c>
      <c r="GK99" s="154">
        <f t="shared" si="371"/>
        <v>0</v>
      </c>
      <c r="GL99" s="10"/>
      <c r="GM99" s="152">
        <f>SUMIF('Rekapitulasi Maret'!$AL$785:$AL$963,APS!$B99,'Rekapitulasi Maret'!$AM$785:$AM$963)+SUMIF('Rekapitulasi Maret'!$AL$785:$AL$963,APS!$B99,'Rekapitulasi Maret'!$AP$785:$AP$963)</f>
        <v>0</v>
      </c>
      <c r="GN99" s="152">
        <f>SUMIF('Rekapitulasi Maret'!$AL$785:$AL$963,APS!$B99,'Rekapitulasi Maret'!$AN$785:$AN$963)</f>
        <v>0</v>
      </c>
      <c r="GO99" s="152">
        <f>SUMIF('Rekapitulasi Maret'!$AL$785:$AL$963,APS!$B99,'Rekapitulasi Maret'!$AQ$785:$AQ$963)</f>
        <v>0</v>
      </c>
      <c r="GP99" s="154">
        <f t="shared" si="372"/>
        <v>0</v>
      </c>
      <c r="GQ99" s="154">
        <f t="shared" si="373"/>
        <v>0</v>
      </c>
      <c r="GR99" s="76">
        <f t="shared" si="374"/>
        <v>0</v>
      </c>
      <c r="GS99" s="76">
        <f t="shared" si="375"/>
        <v>0</v>
      </c>
      <c r="GT99" s="76">
        <f t="shared" si="376"/>
        <v>0</v>
      </c>
      <c r="GU99" s="76">
        <f t="shared" si="377"/>
        <v>0</v>
      </c>
      <c r="GV99" s="157">
        <f t="shared" si="378"/>
        <v>0</v>
      </c>
      <c r="GW99" s="157">
        <f t="shared" si="379"/>
        <v>0</v>
      </c>
      <c r="GX99" s="158">
        <f t="shared" si="380"/>
        <v>0</v>
      </c>
      <c r="GY99" s="157">
        <f t="shared" si="397"/>
        <v>0</v>
      </c>
      <c r="GZ99" s="157">
        <f t="shared" si="398"/>
        <v>0</v>
      </c>
      <c r="HA99" s="157">
        <f t="shared" si="399"/>
        <v>0</v>
      </c>
      <c r="HB99" s="157">
        <f t="shared" si="400"/>
        <v>0</v>
      </c>
      <c r="HC99" s="157">
        <f t="shared" si="401"/>
        <v>0</v>
      </c>
      <c r="HD99" s="157">
        <f t="shared" si="402"/>
        <v>0</v>
      </c>
      <c r="HE99" s="158">
        <f t="shared" si="406"/>
        <v>0</v>
      </c>
      <c r="HF99" s="21"/>
      <c r="HG99" s="16" t="s">
        <v>988</v>
      </c>
      <c r="HH99" s="88"/>
    </row>
    <row r="100" spans="1:216" ht="15.75">
      <c r="A100" s="16" t="s">
        <v>106</v>
      </c>
      <c r="B100" s="16" t="s">
        <v>107</v>
      </c>
      <c r="C100" s="25" t="s">
        <v>3</v>
      </c>
      <c r="D100" s="25" t="s">
        <v>614</v>
      </c>
      <c r="E100" s="25" t="s">
        <v>598</v>
      </c>
      <c r="F100" s="17">
        <v>2000</v>
      </c>
      <c r="G100" s="17">
        <v>0</v>
      </c>
      <c r="H100" s="17">
        <v>0</v>
      </c>
      <c r="I100" s="18">
        <v>0</v>
      </c>
      <c r="J100" s="17">
        <v>0</v>
      </c>
      <c r="K100" s="19">
        <f t="shared" si="441"/>
        <v>2000</v>
      </c>
      <c r="L100" s="19">
        <f t="shared" si="442"/>
        <v>2000</v>
      </c>
      <c r="M100" s="23">
        <v>3000</v>
      </c>
      <c r="N100" s="20">
        <f t="shared" si="353"/>
        <v>3000</v>
      </c>
      <c r="O100" s="20"/>
      <c r="P100" s="75">
        <f t="shared" si="407"/>
        <v>0</v>
      </c>
      <c r="Q100" s="74">
        <f t="shared" si="403"/>
        <v>3000</v>
      </c>
      <c r="R100" s="22">
        <f t="shared" si="443"/>
        <v>3000</v>
      </c>
      <c r="S100" s="10">
        <v>1000</v>
      </c>
      <c r="T100" s="10"/>
      <c r="U100" s="152">
        <f>SUMIF('Rekapitulasi Maret'!$D$9:$D$173,APS!$B100,'Rekapitulasi Maret'!$E$9:$E$173)</f>
        <v>0</v>
      </c>
      <c r="V100" s="152">
        <f>SUMIF('Rekapitulasi Maret'!$D$9:$D$173,APS!$B100,'Rekapitulasi Maret'!$F$9:$F$173)</f>
        <v>0</v>
      </c>
      <c r="W100" s="10"/>
      <c r="X100" s="154">
        <f t="shared" si="428"/>
        <v>0</v>
      </c>
      <c r="Y100" s="154">
        <f t="shared" si="429"/>
        <v>0</v>
      </c>
      <c r="Z100" s="10"/>
      <c r="AA100" s="152">
        <f>SUMIF('Rekapitulasi Maret'!$U$9:$U$173,APS!$B100,'Rekapitulasi Maret'!$V$9:$V$173)</f>
        <v>0</v>
      </c>
      <c r="AB100" s="152">
        <f>SUMIF('Rekapitulasi Maret'!$U$9:$U$173,APS!$B100,'Rekapitulasi Maret'!$W$9:$W$173)</f>
        <v>0</v>
      </c>
      <c r="AC100" s="152"/>
      <c r="AD100" s="154">
        <f t="shared" si="404"/>
        <v>0</v>
      </c>
      <c r="AE100" s="154">
        <f t="shared" si="405"/>
        <v>0</v>
      </c>
      <c r="AF100" s="10"/>
      <c r="AG100" s="152">
        <f>SUMIF('Rekapitulasi Maret'!$AL$9:$AL$173,APS!$B100,'Rekapitulasi Maret'!$AM$9:$AM$173)</f>
        <v>0</v>
      </c>
      <c r="AH100" s="152">
        <f>SUMIF('Rekapitulasi Maret'!$AL$9:$AL$173,APS!$B100,'Rekapitulasi Maret'!$AN$9:$AN$173)</f>
        <v>0</v>
      </c>
      <c r="AI100" s="152">
        <f>SUMIF('Rekapitulasi Maret'!$AL$9:$AL$173,APS!$B100,'Rekapitulasi Maret'!$AQ$9:$AQ$173)</f>
        <v>0</v>
      </c>
      <c r="AJ100" s="154">
        <f t="shared" si="426"/>
        <v>0</v>
      </c>
      <c r="AK100" s="154">
        <f t="shared" si="427"/>
        <v>0</v>
      </c>
      <c r="AL100" s="10">
        <v>400</v>
      </c>
      <c r="AM100" s="152">
        <f>SUMIF('Rekapitulasi Maret'!$BA$9:$BA$173,APS!$B100,'Rekapitulasi Maret'!$BB$9:$BB$173)</f>
        <v>0</v>
      </c>
      <c r="AN100" s="152">
        <f>SUMIF('Rekapitulasi Maret'!$BA$9:$BA$173,APS!$B100,'Rekapitulasi Maret'!$BC$9:$BC$173)</f>
        <v>0</v>
      </c>
      <c r="AO100" s="10"/>
      <c r="AP100" s="154">
        <f t="shared" si="410"/>
        <v>0</v>
      </c>
      <c r="AQ100" s="154">
        <f t="shared" si="411"/>
        <v>0</v>
      </c>
      <c r="AR100" s="10"/>
      <c r="AS100" s="152">
        <f>SUMIF('Rekapitulasi Maret'!$BP$9:$BP$173,APS!$B100,'Rekapitulasi Maret'!$BQ$9:$BQ$173)</f>
        <v>200</v>
      </c>
      <c r="AT100" s="152">
        <f>SUMIF('Rekapitulasi Maret'!$BP$9:$BP$173,APS!$B100,'Rekapitulasi Maret'!$BR$9:$BR$173)</f>
        <v>388</v>
      </c>
      <c r="AU100" s="10"/>
      <c r="AV100" s="154">
        <f t="shared" si="393"/>
        <v>0</v>
      </c>
      <c r="AW100" s="154">
        <f t="shared" si="394"/>
        <v>194</v>
      </c>
      <c r="AX100" s="10"/>
      <c r="AY100" s="152">
        <f>SUMIF('Rekapitulasi Maret'!$CE$9:$CE$173,APS!$B100,'Rekapitulasi Maret'!$CI$9:$CI$173)</f>
        <v>0</v>
      </c>
      <c r="AZ100" s="10"/>
      <c r="BA100" s="152">
        <f>SUMIF('Rekapitulasi Maret'!$CE$9:$CE$173,APS!$B100,'Rekapitulasi Maret'!$CJ$9:$CJ$173)</f>
        <v>0</v>
      </c>
      <c r="BB100" s="154">
        <f t="shared" si="395"/>
        <v>0</v>
      </c>
      <c r="BC100" s="154">
        <f t="shared" si="396"/>
        <v>0</v>
      </c>
      <c r="BD100" s="76">
        <f t="shared" si="412"/>
        <v>400</v>
      </c>
      <c r="BE100" s="76">
        <f t="shared" si="413"/>
        <v>200</v>
      </c>
      <c r="BF100" s="76">
        <f t="shared" si="414"/>
        <v>388</v>
      </c>
      <c r="BG100" s="76">
        <f t="shared" si="415"/>
        <v>0</v>
      </c>
      <c r="BH100" s="76">
        <f t="shared" si="416"/>
        <v>388</v>
      </c>
      <c r="BI100" s="76">
        <f t="shared" si="417"/>
        <v>-12</v>
      </c>
      <c r="BJ100" s="154">
        <f t="shared" si="418"/>
        <v>97</v>
      </c>
      <c r="BK100" s="10">
        <v>500</v>
      </c>
      <c r="BL100" s="10">
        <v>200</v>
      </c>
      <c r="BM100" s="152">
        <f>SUMIF('Rekapitulasi Maret'!$D$194:$D$375,APS!$B100,'Rekapitulasi Maret'!$E$194:$E$375)+SUMIF('Rekapitulasi Maret'!$D$194:$D$375,APS!$B100,'Rekapitulasi Maret'!$J$194:$J$375)</f>
        <v>200</v>
      </c>
      <c r="BN100" s="152">
        <f>SUMIF('Rekapitulasi Maret'!$D$194:$D$375,APS!$B100,'Rekapitulasi Maret'!$F$194:$F$375)</f>
        <v>208</v>
      </c>
      <c r="BO100" s="152">
        <f>SUMIF('Rekapitulasi Maret'!$D$194:$D$375,APS!$B100,'Rekapitulasi Maret'!$K$194:$K$375)</f>
        <v>0</v>
      </c>
      <c r="BP100" s="154">
        <f t="shared" si="389"/>
        <v>104</v>
      </c>
      <c r="BQ100" s="154">
        <f t="shared" si="390"/>
        <v>104</v>
      </c>
      <c r="BR100" s="10">
        <v>100</v>
      </c>
      <c r="BS100" s="152">
        <f>SUMIF('Rekapitulasi Maret'!$U$194:$U$375,APS!$B100,'Rekapitulasi Maret'!$V$194:$V$375)+SUMIF('Rekapitulasi Maret'!$U$194:$U$375,APS!$B100,'Rekapitulasi Maret'!$AA$194:$AA$375)</f>
        <v>200</v>
      </c>
      <c r="BT100" s="152">
        <f>SUMIF('Rekapitulasi Maret'!$U$194:$U$375,APS!$B100,'Rekapitulasi Maret'!$W$194:$W$375)</f>
        <v>200</v>
      </c>
      <c r="BU100" s="152">
        <f>SUMIF('Rekapitulasi Maret'!$U$194:$U$375,APS!$B100,'Rekapitulasi Maret'!$AB$194:$AB$375)</f>
        <v>0</v>
      </c>
      <c r="BV100" s="154">
        <f t="shared" si="391"/>
        <v>200</v>
      </c>
      <c r="BW100" s="154">
        <f t="shared" si="392"/>
        <v>100</v>
      </c>
      <c r="BX100" s="10"/>
      <c r="BY100" s="152">
        <f>SUMIF('Rekapitulasi Maret'!$AL$194:$AL$375,APS!$B100,'Rekapitulasi Maret'!$AM$194:$AM$375)+SUMIF('Rekapitulasi Maret'!$AL$194:$AL$375,APS!$B100,'Rekapitulasi Maret'!$AP$194:$AP$375)</f>
        <v>340</v>
      </c>
      <c r="BZ100" s="152">
        <f>SUMIF('Rekapitulasi Maret'!$AL$194:$AL$375,APS!$B100,'Rekapitulasi Maret'!$AN$194:$AN$375)</f>
        <v>199</v>
      </c>
      <c r="CA100" s="152">
        <f>SUMIF('Rekapitulasi Maret'!$AL$194:$AL$375,APS!$B100,'Rekapitulasi Maret'!$AQ$194:$AQ$375)</f>
        <v>0</v>
      </c>
      <c r="CB100" s="154">
        <f t="shared" si="408"/>
        <v>0</v>
      </c>
      <c r="CC100" s="154">
        <f t="shared" si="409"/>
        <v>58.529411764705884</v>
      </c>
      <c r="CD100" s="10"/>
      <c r="CE100" s="152">
        <f>SUMIF('Rekapitulasi Maret'!$BA$194:$BA$375,APS!$B100,'Rekapitulasi Maret'!$BB$194:$BB$375)+SUMIF('Rekapitulasi Maret'!$BA$194:$BA$375,APS!$B100,'Rekapitulasi Maret'!$BE$194:$BE$375)</f>
        <v>0</v>
      </c>
      <c r="CF100" s="152">
        <f>SUMIF('Rekapitulasi Maret'!$BA$194:$BA$375,APS!$B100,'Rekapitulasi Maret'!$BC$194:$BC$375)</f>
        <v>0</v>
      </c>
      <c r="CG100" s="10"/>
      <c r="CH100" s="154">
        <f t="shared" si="381"/>
        <v>0</v>
      </c>
      <c r="CI100" s="154">
        <f t="shared" si="382"/>
        <v>0</v>
      </c>
      <c r="CJ100" s="10">
        <v>200</v>
      </c>
      <c r="CK100" s="152">
        <f>SUMIF('Rekapitulasi Maret'!$BP$194:$BP$375,APS!$B100,'Rekapitulasi Maret'!$BQ$194:$BQ$375)+SUMIF('Rekapitulasi Maret'!$BP$194:$BP$375,APS!$B100,'Rekapitulasi Maret'!$BT$194:$BT$375)</f>
        <v>0</v>
      </c>
      <c r="CL100" s="152">
        <f>SUMIF('Rekapitulasi Maret'!$BP$194:$BP$375,APS!$B100,'Rekapitulasi Maret'!$BR$194:$BR$375)</f>
        <v>0</v>
      </c>
      <c r="CM100" s="152">
        <f>SUMIF('Rekapitulasi Maret'!$BP$194:$BP$375,APS!$B100,'Rekapitulasi Maret'!$BU$194:$BU$375)</f>
        <v>0</v>
      </c>
      <c r="CN100" s="154">
        <f t="shared" si="383"/>
        <v>0</v>
      </c>
      <c r="CO100" s="154">
        <f t="shared" si="384"/>
        <v>0</v>
      </c>
      <c r="CP100" s="76">
        <f t="shared" si="419"/>
        <v>500</v>
      </c>
      <c r="CQ100" s="76">
        <f t="shared" si="420"/>
        <v>740</v>
      </c>
      <c r="CR100" s="76">
        <f t="shared" si="421"/>
        <v>607</v>
      </c>
      <c r="CS100" s="76">
        <f t="shared" si="422"/>
        <v>0</v>
      </c>
      <c r="CT100" s="76">
        <f t="shared" si="423"/>
        <v>607</v>
      </c>
      <c r="CU100" s="76">
        <f t="shared" si="424"/>
        <v>107</v>
      </c>
      <c r="CV100" s="154">
        <f t="shared" si="425"/>
        <v>121.39999999999999</v>
      </c>
      <c r="CW100" s="10">
        <v>1000</v>
      </c>
      <c r="CX100" s="10">
        <v>200</v>
      </c>
      <c r="CY100" s="152">
        <f>SUMIF('Rekapitulasi Maret'!$D$391:$D$568,APS!$B100,'Rekapitulasi Maret'!$E$391:$E$568)+SUMIF('Rekapitulasi Maret'!$D$391:$D$568,APS!$B100,'Rekapitulasi Maret'!$J$391:$J$568)</f>
        <v>0</v>
      </c>
      <c r="CZ100" s="152">
        <f>SUMIF('Rekapitulasi Maret'!$D$391:$D$568,APS!$B100,'Rekapitulasi Maret'!$F$391:$F$568)</f>
        <v>0</v>
      </c>
      <c r="DA100" s="152">
        <f>SUMIF('Rekapitulasi Maret'!$D$391:$D$568,APS!$B100,'Rekapitulasi Maret'!$K$391:$K$568)</f>
        <v>0</v>
      </c>
      <c r="DB100" s="154">
        <f t="shared" si="385"/>
        <v>0</v>
      </c>
      <c r="DC100" s="154">
        <f t="shared" si="386"/>
        <v>0</v>
      </c>
      <c r="DD100" s="10">
        <v>200</v>
      </c>
      <c r="DE100" s="152">
        <f>SUMIF('Rekapitulasi Maret'!$U$391:$U$568,APS!$B100,'Rekapitulasi Maret'!$V$391:$V$568)+SUMIF('Rekapitulasi Maret'!$U$391:$U$568,APS!$B100,'Rekapitulasi Maret'!$AA$391:$AA$568)</f>
        <v>0</v>
      </c>
      <c r="DF100" s="152">
        <f>SUMIF('Rekapitulasi Maret'!$U$391:$U$568,APS!$B100,'Rekapitulasi Maret'!$W$391:$W$568)</f>
        <v>0</v>
      </c>
      <c r="DG100" s="152">
        <f>SUMIF('Rekapitulasi Maret'!$U$391:$U$568,APS!$B100,'Rekapitulasi Maret'!$AB$391:$AB$568)</f>
        <v>0</v>
      </c>
      <c r="DH100" s="154">
        <f t="shared" si="430"/>
        <v>0</v>
      </c>
      <c r="DI100" s="154">
        <f t="shared" si="431"/>
        <v>0</v>
      </c>
      <c r="DJ100" s="10">
        <v>300</v>
      </c>
      <c r="DK100" s="152">
        <f>SUMIF('Rekapitulasi Maret'!$AL$391:$AL$568,APS!$B100,'Rekapitulasi Maret'!$AM$391:$AM$568)+SUMIF('Rekapitulasi Maret'!$AL$391:$AL$568,APS!$B100,'Rekapitulasi Maret'!$AP$391:$AP$568)</f>
        <v>0</v>
      </c>
      <c r="DL100" s="152">
        <f>SUMIF('Rekapitulasi Maret'!$AL$391:$AL$568,APS!$B100,'Rekapitulasi Maret'!$AN$391:$AN$568)</f>
        <v>32</v>
      </c>
      <c r="DM100" s="152">
        <f>SUMIF('Rekapitulasi Maret'!$AL$391:$AL$568,APS!$B100,'Rekapitulasi Maret'!$AQ$391:$AQ$568)</f>
        <v>0</v>
      </c>
      <c r="DN100" s="154">
        <f t="shared" si="354"/>
        <v>10.666666666666668</v>
      </c>
      <c r="DO100" s="154">
        <f t="shared" si="355"/>
        <v>0</v>
      </c>
      <c r="DP100" s="10">
        <v>200</v>
      </c>
      <c r="DQ100" s="152">
        <f>SUMIF('Rekapitulasi Maret'!$BA$391:$BA$568,APS!$B100,'Rekapitulasi Maret'!$BB$391:$BB$568)+SUMIF('Rekapitulasi Maret'!$BA$391:$BA$568,APS!$B100,'Rekapitulasi Maret'!$BE$391:$BE$568)</f>
        <v>200</v>
      </c>
      <c r="DR100" s="152">
        <f>SUMIF('Rekapitulasi Maret'!$BA$391:$BA$568,APS!$B100,'Rekapitulasi Maret'!$BC$391:$BC$568)</f>
        <v>200</v>
      </c>
      <c r="DS100" s="152">
        <f>SUMIF('Rekapitulasi Maret'!$BA$391:$BA$568,APS!$B100,'Rekapitulasi Maret'!$BF$391:$BF$568)</f>
        <v>0</v>
      </c>
      <c r="DT100" s="154">
        <f t="shared" si="432"/>
        <v>100</v>
      </c>
      <c r="DU100" s="154">
        <f t="shared" si="433"/>
        <v>100</v>
      </c>
      <c r="DV100" s="10"/>
      <c r="DW100" s="152">
        <f>SUMIF('Rekapitulasi Maret'!$BP$391:$BP$568,APS!$B100,'Rekapitulasi Maret'!$BQ$391:$BQ$568)+SUMIF('Rekapitulasi Maret'!$BP$391:$BP$568,APS!$B100,'Rekapitulasi Maret'!$BT$391:$BT$568)</f>
        <v>200</v>
      </c>
      <c r="DX100" s="152">
        <f>SUMIF('Rekapitulasi Maret'!$BP$391:$BP$568,APS!$B100,'Rekapitulasi Maret'!$BR$391:$BR$568)</f>
        <v>0</v>
      </c>
      <c r="DY100" s="152">
        <f>SUMIF('Rekapitulasi Maret'!$BP$391:$BP$568,APS!$B100,'Rekapitulasi Maret'!$BU$391:$BU$568)</f>
        <v>0</v>
      </c>
      <c r="DZ100" s="154">
        <f t="shared" si="326"/>
        <v>0</v>
      </c>
      <c r="EA100" s="154">
        <f t="shared" si="327"/>
        <v>0</v>
      </c>
      <c r="EB100" s="10">
        <v>100</v>
      </c>
      <c r="EC100" s="152">
        <f>SUMIF('Rekapitulasi Maret'!$CE$391:$CE$568,APS!$B100,'Rekapitulasi Maret'!$CF$391:$CF$568)+SUMIF('Rekapitulasi Maret'!$CE$391:$CE$568,APS!$B100,'Rekapitulasi Maret'!$CI$391:$CI$568)</f>
        <v>0</v>
      </c>
      <c r="ED100" s="152">
        <f>SUMIF('Rekapitulasi Maret'!$CE$391:$CE$568,APS!$B100,'Rekapitulasi Maret'!$CG$391:$CG$568)</f>
        <v>0</v>
      </c>
      <c r="EE100" s="152">
        <f>SUMIF('Rekapitulasi Maret'!$CE$391:$CE$568,APS!$B100,'Rekapitulasi Maret'!$CJ$391:$CJ$568)</f>
        <v>0</v>
      </c>
      <c r="EF100" s="154">
        <f t="shared" si="356"/>
        <v>0</v>
      </c>
      <c r="EG100" s="154">
        <f t="shared" si="357"/>
        <v>0</v>
      </c>
      <c r="EH100" s="76">
        <f t="shared" si="434"/>
        <v>1000</v>
      </c>
      <c r="EI100" s="76">
        <f t="shared" si="435"/>
        <v>400</v>
      </c>
      <c r="EJ100" s="76">
        <f t="shared" si="436"/>
        <v>232</v>
      </c>
      <c r="EK100" s="76">
        <f t="shared" si="437"/>
        <v>0</v>
      </c>
      <c r="EL100" s="76">
        <f t="shared" si="438"/>
        <v>232</v>
      </c>
      <c r="EM100" s="76">
        <f t="shared" si="439"/>
        <v>-768</v>
      </c>
      <c r="EN100" s="154">
        <f t="shared" si="440"/>
        <v>23.200000000000003</v>
      </c>
      <c r="EO100" s="10">
        <v>500</v>
      </c>
      <c r="EP100" s="10">
        <v>100</v>
      </c>
      <c r="EQ100" s="152">
        <f>SUMIF('Rekapitulasi Maret'!$D$587:$D$768,APS!$B100,'Rekapitulasi Maret'!$E$587:$E$768)+SUMIF('Rekapitulasi Maret'!$D$587:$D$768,APS!$B100,'Rekapitulasi Maret'!$G$587:$G$768)</f>
        <v>100</v>
      </c>
      <c r="ER100" s="152">
        <f>SUMIF('Rekapitulasi Maret'!$D$587:$D$768,APS!$B100,'Rekapitulasi Maret'!$F$587:$F$768)+SUMIF('Rekapitulasi Maret'!$D$587:$D$768,APS!$B100,'Rekapitulasi Maret'!$H$587:$H$768)</f>
        <v>100</v>
      </c>
      <c r="ES100" s="10"/>
      <c r="ET100" s="154">
        <f t="shared" si="358"/>
        <v>100</v>
      </c>
      <c r="EU100" s="154">
        <f t="shared" si="359"/>
        <v>100</v>
      </c>
      <c r="EV100" s="10">
        <v>200</v>
      </c>
      <c r="EW100" s="152">
        <f>SUMIF('Rekapitulasi Maret'!$U$587:$U$768,APS!$B100,'Rekapitulasi Maret'!$V$587:$V$768)+SUMIF('Rekapitulasi Maret'!$U$587:$U$768,APS!$B100,'Rekapitulasi Maret'!$X$587:$X$768)</f>
        <v>100</v>
      </c>
      <c r="EX100" s="152">
        <f>SUMIF('Rekapitulasi Maret'!$U$587:$U$768,APS!$B100,'Rekapitulasi Maret'!$W$587:$W$768)+SUMIF('Rekapitulasi Maret'!$U$587:$U$768,APS!$B100,'Rekapitulasi Maret'!$Y$587:$Y$768)</f>
        <v>56</v>
      </c>
      <c r="EY100" s="10"/>
      <c r="EZ100" s="154">
        <f t="shared" si="360"/>
        <v>28.000000000000004</v>
      </c>
      <c r="FA100" s="154">
        <f t="shared" si="361"/>
        <v>56.000000000000007</v>
      </c>
      <c r="FB100" s="10">
        <v>200</v>
      </c>
      <c r="FC100" s="152">
        <f>SUMIF('Rekapitulasi Maret'!$AL$587:$AL$768,APS!$B100,'Rekapitulasi Maret'!$AM$587:$AM$768)+SUMIF('Rekapitulasi Maret'!$AL$587:$AL$768,APS!$B100,'Rekapitulasi Maret'!$AP$587:$AP$768)</f>
        <v>200</v>
      </c>
      <c r="FD100" s="152">
        <f>SUMIF('Rekapitulasi Maret'!$AL$587:$AL$768,APS!$B100,'Rekapitulasi Maret'!$AN$587:$AN$768)</f>
        <v>160</v>
      </c>
      <c r="FE100" s="10"/>
      <c r="FF100" s="154">
        <f t="shared" si="362"/>
        <v>80</v>
      </c>
      <c r="FG100" s="154">
        <f t="shared" si="363"/>
        <v>80</v>
      </c>
      <c r="FH100" s="10"/>
      <c r="FI100" s="152">
        <f>SUMIF('Rekapitulasi Maret'!$BA$587:$BA$768,APS!$B100,'Rekapitulasi Maret'!$BB$587:$BB$768)+SUMIF('Rekapitulasi Maret'!$BA$587:$BA$768,APS!$B100,'Rekapitulasi Maret'!$BE$587:$BE$768)</f>
        <v>0</v>
      </c>
      <c r="FJ100" s="152">
        <f>SUMIF('Rekapitulasi Maret'!$BA$587:$BA$768,APS!$B100,'Rekapitulasi Maret'!$BC$587:$BC$768)+SUMIF('Rekapitulasi Maret'!$BA$587:$BA$768,APS!$B100,'Rekapitulasi Maret'!$BF$587:$BF$768)</f>
        <v>100</v>
      </c>
      <c r="FK100" s="10"/>
      <c r="FL100" s="154">
        <f t="shared" si="364"/>
        <v>0</v>
      </c>
      <c r="FM100" s="154">
        <f t="shared" si="365"/>
        <v>0</v>
      </c>
      <c r="FN100" s="10">
        <v>100</v>
      </c>
      <c r="FO100" s="152">
        <f>SUMIF('Rekapitulasi Maret'!$BP$587:$BP$768,APS!$B100,'Rekapitulasi Maret'!$BQ$587:$BQ$768)+SUMIF('Rekapitulasi Maret'!$BP$587:$BP$768,APS!$B100,'Rekapitulasi Maret'!$BT$587:$BT$768)</f>
        <v>0</v>
      </c>
      <c r="FP100" s="152">
        <f>SUMIF('Rekapitulasi Maret'!$BP$587:$BP$768,APS!$B100,'Rekapitulasi Maret'!$BR$587:$BR$768)</f>
        <v>0</v>
      </c>
      <c r="FQ100" s="10"/>
      <c r="FR100" s="154">
        <f t="shared" si="366"/>
        <v>0</v>
      </c>
      <c r="FS100" s="154">
        <f t="shared" si="367"/>
        <v>0</v>
      </c>
      <c r="FT100" s="10"/>
      <c r="FU100" s="152">
        <f>SUMIF('Rekapitulasi Maret'!$CE$587:$CE$768,APS!$B100,'Rekapitulasi Maret'!$CI$587:$CI$768)</f>
        <v>0</v>
      </c>
      <c r="FV100" s="10"/>
      <c r="FW100" s="152">
        <f>SUMIF('Rekapitulasi Maret'!$CE$587:$CE$768,APS!$B100,'Rekapitulasi Maret'!$CJ$587:$CJ$768)</f>
        <v>0</v>
      </c>
      <c r="FX100" s="154">
        <f t="shared" si="387"/>
        <v>0</v>
      </c>
      <c r="FY100" s="154">
        <f t="shared" si="388"/>
        <v>0</v>
      </c>
      <c r="FZ100" s="10">
        <v>200</v>
      </c>
      <c r="GA100" s="152">
        <f>SUMIF('Rekapitulasi Maret'!$D$785:$D$963,APS!$B100,'Rekapitulasi Maret'!$E$785:$E$963)+SUMIF('Rekapitulasi Maret'!$D$785:$D$963,APS!$B100,'Rekapitulasi Maret'!$J$785:$J$963)</f>
        <v>300</v>
      </c>
      <c r="GB100" s="152">
        <f>SUMIF('Rekapitulasi Maret'!$D$785:$D$963,APS!$B100,'Rekapitulasi Maret'!$F$785:$F$963)</f>
        <v>200</v>
      </c>
      <c r="GC100" s="152">
        <f>SUMIF('Rekapitulasi Maret'!$D$785:$D$963,APS!$B100,'Rekapitulasi Maret'!$K$785:$K$963)</f>
        <v>0</v>
      </c>
      <c r="GD100" s="154">
        <f t="shared" si="368"/>
        <v>100</v>
      </c>
      <c r="GE100" s="154">
        <f t="shared" si="369"/>
        <v>66.666666666666657</v>
      </c>
      <c r="GF100" s="10">
        <v>200</v>
      </c>
      <c r="GG100" s="152">
        <f>SUMIF('Rekapitulasi Maret'!$U$785:$U$963,APS!$B100,'Rekapitulasi Maret'!$V$785:$V$963)+SUMIF('Rekapitulasi Maret'!$U$785:$U$963,APS!$B100,'Rekapitulasi Maret'!$AA$785:$AA$963)</f>
        <v>100</v>
      </c>
      <c r="GH100" s="152">
        <f>SUMIF('Rekapitulasi Maret'!$U$785:$U$963,APS!$B100,'Rekapitulasi Maret'!$W$785:$W$963)</f>
        <v>52</v>
      </c>
      <c r="GI100" s="152">
        <f>SUMIF('Rekapitulasi Maret'!$U$785:$U$963,APS!$B100,'Rekapitulasi Maret'!$AB$785:$AB$963)</f>
        <v>0</v>
      </c>
      <c r="GJ100" s="154">
        <f t="shared" si="370"/>
        <v>26</v>
      </c>
      <c r="GK100" s="154">
        <f t="shared" si="371"/>
        <v>52</v>
      </c>
      <c r="GL100" s="10">
        <v>100</v>
      </c>
      <c r="GM100" s="152">
        <f>SUMIF('Rekapitulasi Maret'!$AL$785:$AL$963,APS!$B100,'Rekapitulasi Maret'!$AM$785:$AM$963)+SUMIF('Rekapitulasi Maret'!$AL$785:$AL$963,APS!$B100,'Rekapitulasi Maret'!$AP$785:$AP$963)</f>
        <v>0</v>
      </c>
      <c r="GN100" s="152">
        <f>SUMIF('Rekapitulasi Maret'!$AL$785:$AL$963,APS!$B100,'Rekapitulasi Maret'!$AN$785:$AN$963)</f>
        <v>44</v>
      </c>
      <c r="GO100" s="152">
        <f>SUMIF('Rekapitulasi Maret'!$AL$785:$AL$963,APS!$B100,'Rekapitulasi Maret'!$AQ$785:$AQ$963)</f>
        <v>0</v>
      </c>
      <c r="GP100" s="154">
        <f t="shared" si="372"/>
        <v>44</v>
      </c>
      <c r="GQ100" s="154">
        <f t="shared" si="373"/>
        <v>0</v>
      </c>
      <c r="GR100" s="76">
        <f t="shared" si="374"/>
        <v>1100</v>
      </c>
      <c r="GS100" s="76">
        <f t="shared" si="375"/>
        <v>800</v>
      </c>
      <c r="GT100" s="76">
        <f t="shared" si="376"/>
        <v>712</v>
      </c>
      <c r="GU100" s="76">
        <f t="shared" si="377"/>
        <v>0</v>
      </c>
      <c r="GV100" s="157">
        <f t="shared" si="378"/>
        <v>712</v>
      </c>
      <c r="GW100" s="157">
        <f t="shared" si="379"/>
        <v>-388</v>
      </c>
      <c r="GX100" s="158">
        <f t="shared" si="380"/>
        <v>64.72727272727272</v>
      </c>
      <c r="GY100" s="157">
        <f t="shared" si="397"/>
        <v>3000</v>
      </c>
      <c r="GZ100" s="157">
        <f t="shared" si="398"/>
        <v>2140</v>
      </c>
      <c r="HA100" s="157">
        <f t="shared" si="399"/>
        <v>1939</v>
      </c>
      <c r="HB100" s="157">
        <f t="shared" si="400"/>
        <v>0</v>
      </c>
      <c r="HC100" s="157">
        <f t="shared" si="401"/>
        <v>1939</v>
      </c>
      <c r="HD100" s="157">
        <f t="shared" si="402"/>
        <v>-1061</v>
      </c>
      <c r="HE100" s="158">
        <f t="shared" si="406"/>
        <v>64.633333333333326</v>
      </c>
      <c r="HF100" s="21"/>
      <c r="HG100" s="16" t="s">
        <v>988</v>
      </c>
      <c r="HH100" s="88"/>
    </row>
    <row r="101" spans="1:216" ht="15.75">
      <c r="A101" s="16" t="s">
        <v>108</v>
      </c>
      <c r="B101" s="16" t="s">
        <v>109</v>
      </c>
      <c r="C101" s="25" t="s">
        <v>3</v>
      </c>
      <c r="D101" s="25" t="s">
        <v>614</v>
      </c>
      <c r="E101" s="25" t="s">
        <v>598</v>
      </c>
      <c r="F101" s="17">
        <v>1200</v>
      </c>
      <c r="G101" s="17">
        <v>0</v>
      </c>
      <c r="H101" s="17">
        <v>0</v>
      </c>
      <c r="I101" s="18">
        <v>0</v>
      </c>
      <c r="J101" s="17">
        <v>0</v>
      </c>
      <c r="K101" s="19">
        <f t="shared" si="441"/>
        <v>1200</v>
      </c>
      <c r="L101" s="19">
        <f t="shared" si="442"/>
        <v>1200</v>
      </c>
      <c r="M101" s="23">
        <v>2000</v>
      </c>
      <c r="N101" s="20">
        <f t="shared" si="353"/>
        <v>2500</v>
      </c>
      <c r="O101" s="20">
        <v>500</v>
      </c>
      <c r="P101" s="75">
        <f t="shared" si="407"/>
        <v>-400</v>
      </c>
      <c r="Q101" s="74">
        <f t="shared" si="403"/>
        <v>2100</v>
      </c>
      <c r="R101" s="22">
        <f t="shared" si="443"/>
        <v>2500</v>
      </c>
      <c r="S101" s="10">
        <v>500</v>
      </c>
      <c r="T101" s="10"/>
      <c r="U101" s="152">
        <f>SUMIF('Rekapitulasi Maret'!$D$9:$D$173,APS!$B101,'Rekapitulasi Maret'!$E$9:$E$173)</f>
        <v>0</v>
      </c>
      <c r="V101" s="152">
        <f>SUMIF('Rekapitulasi Maret'!$D$9:$D$173,APS!$B101,'Rekapitulasi Maret'!$F$9:$F$173)</f>
        <v>0</v>
      </c>
      <c r="W101" s="10"/>
      <c r="X101" s="154">
        <f t="shared" si="428"/>
        <v>0</v>
      </c>
      <c r="Y101" s="154">
        <f t="shared" si="429"/>
        <v>0</v>
      </c>
      <c r="Z101" s="10"/>
      <c r="AA101" s="152">
        <f>SUMIF('Rekapitulasi Maret'!$U$9:$U$173,APS!$B101,'Rekapitulasi Maret'!$V$9:$V$173)</f>
        <v>0</v>
      </c>
      <c r="AB101" s="152">
        <f>SUMIF('Rekapitulasi Maret'!$U$9:$U$173,APS!$B101,'Rekapitulasi Maret'!$W$9:$W$173)</f>
        <v>0</v>
      </c>
      <c r="AC101" s="152"/>
      <c r="AD101" s="154">
        <f t="shared" si="404"/>
        <v>0</v>
      </c>
      <c r="AE101" s="154">
        <f t="shared" si="405"/>
        <v>0</v>
      </c>
      <c r="AF101" s="10"/>
      <c r="AG101" s="152">
        <f>SUMIF('Rekapitulasi Maret'!$AL$9:$AL$173,APS!$B101,'Rekapitulasi Maret'!$AM$9:$AM$173)</f>
        <v>0</v>
      </c>
      <c r="AH101" s="152">
        <f>SUMIF('Rekapitulasi Maret'!$AL$9:$AL$173,APS!$B101,'Rekapitulasi Maret'!$AN$9:$AN$173)</f>
        <v>0</v>
      </c>
      <c r="AI101" s="152">
        <f>SUMIF('Rekapitulasi Maret'!$AL$9:$AL$173,APS!$B101,'Rekapitulasi Maret'!$AQ$9:$AQ$173)</f>
        <v>0</v>
      </c>
      <c r="AJ101" s="154">
        <f t="shared" si="426"/>
        <v>0</v>
      </c>
      <c r="AK101" s="154">
        <f t="shared" si="427"/>
        <v>0</v>
      </c>
      <c r="AL101" s="10">
        <v>200</v>
      </c>
      <c r="AM101" s="152">
        <f>SUMIF('Rekapitulasi Maret'!$BA$9:$BA$173,APS!$B101,'Rekapitulasi Maret'!$BB$9:$BB$173)</f>
        <v>0</v>
      </c>
      <c r="AN101" s="152">
        <f>SUMIF('Rekapitulasi Maret'!$BA$9:$BA$173,APS!$B101,'Rekapitulasi Maret'!$BC$9:$BC$173)</f>
        <v>0</v>
      </c>
      <c r="AO101" s="10"/>
      <c r="AP101" s="154">
        <f t="shared" si="410"/>
        <v>0</v>
      </c>
      <c r="AQ101" s="154">
        <f t="shared" si="411"/>
        <v>0</v>
      </c>
      <c r="AR101" s="10"/>
      <c r="AS101" s="152">
        <f>SUMIF('Rekapitulasi Maret'!$BP$9:$BP$173,APS!$B101,'Rekapitulasi Maret'!$BQ$9:$BQ$173)</f>
        <v>0</v>
      </c>
      <c r="AT101" s="152">
        <f>SUMIF('Rekapitulasi Maret'!$BP$9:$BP$173,APS!$B101,'Rekapitulasi Maret'!$BR$9:$BR$173)</f>
        <v>0</v>
      </c>
      <c r="AU101" s="10"/>
      <c r="AV101" s="154">
        <f t="shared" si="393"/>
        <v>0</v>
      </c>
      <c r="AW101" s="154">
        <f t="shared" si="394"/>
        <v>0</v>
      </c>
      <c r="AX101" s="10"/>
      <c r="AY101" s="152">
        <f>SUMIF('Rekapitulasi Maret'!$CE$9:$CE$173,APS!$B101,'Rekapitulasi Maret'!$CI$9:$CI$173)</f>
        <v>0</v>
      </c>
      <c r="AZ101" s="10"/>
      <c r="BA101" s="152">
        <f>SUMIF('Rekapitulasi Maret'!$CE$9:$CE$173,APS!$B101,'Rekapitulasi Maret'!$CJ$9:$CJ$173)</f>
        <v>0</v>
      </c>
      <c r="BB101" s="154">
        <f t="shared" si="395"/>
        <v>0</v>
      </c>
      <c r="BC101" s="154">
        <f t="shared" si="396"/>
        <v>0</v>
      </c>
      <c r="BD101" s="76">
        <f t="shared" si="412"/>
        <v>200</v>
      </c>
      <c r="BE101" s="76">
        <f t="shared" si="413"/>
        <v>0</v>
      </c>
      <c r="BF101" s="76">
        <f t="shared" si="414"/>
        <v>0</v>
      </c>
      <c r="BG101" s="76">
        <f t="shared" si="415"/>
        <v>0</v>
      </c>
      <c r="BH101" s="76">
        <f t="shared" si="416"/>
        <v>0</v>
      </c>
      <c r="BI101" s="76">
        <f t="shared" si="417"/>
        <v>-200</v>
      </c>
      <c r="BJ101" s="154">
        <f t="shared" si="418"/>
        <v>0</v>
      </c>
      <c r="BK101" s="10">
        <v>500</v>
      </c>
      <c r="BL101" s="10"/>
      <c r="BM101" s="152">
        <f>SUMIF('Rekapitulasi Maret'!$D$194:$D$375,APS!$B101,'Rekapitulasi Maret'!$E$194:$E$375)+SUMIF('Rekapitulasi Maret'!$D$194:$D$375,APS!$B101,'Rekapitulasi Maret'!$J$194:$J$375)</f>
        <v>0</v>
      </c>
      <c r="BN101" s="152">
        <f>SUMIF('Rekapitulasi Maret'!$D$194:$D$375,APS!$B101,'Rekapitulasi Maret'!$F$194:$F$375)</f>
        <v>0</v>
      </c>
      <c r="BO101" s="152">
        <f>SUMIF('Rekapitulasi Maret'!$D$194:$D$375,APS!$B101,'Rekapitulasi Maret'!$K$194:$K$375)</f>
        <v>0</v>
      </c>
      <c r="BP101" s="154">
        <f t="shared" si="389"/>
        <v>0</v>
      </c>
      <c r="BQ101" s="154">
        <f t="shared" si="390"/>
        <v>0</v>
      </c>
      <c r="BR101" s="10">
        <v>200</v>
      </c>
      <c r="BS101" s="152">
        <f>SUMIF('Rekapitulasi Maret'!$U$194:$U$375,APS!$B101,'Rekapitulasi Maret'!$V$194:$V$375)+SUMIF('Rekapitulasi Maret'!$U$194:$U$375,APS!$B101,'Rekapitulasi Maret'!$AA$194:$AA$375)</f>
        <v>100</v>
      </c>
      <c r="BT101" s="152">
        <f>SUMIF('Rekapitulasi Maret'!$U$194:$U$375,APS!$B101,'Rekapitulasi Maret'!$W$194:$W$375)</f>
        <v>100</v>
      </c>
      <c r="BU101" s="152">
        <f>SUMIF('Rekapitulasi Maret'!$U$194:$U$375,APS!$B101,'Rekapitulasi Maret'!$AB$194:$AB$375)</f>
        <v>0</v>
      </c>
      <c r="BV101" s="154">
        <f t="shared" si="391"/>
        <v>50</v>
      </c>
      <c r="BW101" s="154">
        <f t="shared" si="392"/>
        <v>100</v>
      </c>
      <c r="BX101" s="10"/>
      <c r="BY101" s="152">
        <f>SUMIF('Rekapitulasi Maret'!$AL$194:$AL$375,APS!$B101,'Rekapitulasi Maret'!$AM$194:$AM$375)+SUMIF('Rekapitulasi Maret'!$AL$194:$AL$375,APS!$B101,'Rekapitulasi Maret'!$AP$194:$AP$375)</f>
        <v>0</v>
      </c>
      <c r="BZ101" s="152">
        <f>SUMIF('Rekapitulasi Maret'!$AL$194:$AL$375,APS!$B101,'Rekapitulasi Maret'!$AN$194:$AN$375)</f>
        <v>0</v>
      </c>
      <c r="CA101" s="152">
        <f>SUMIF('Rekapitulasi Maret'!$AL$194:$AL$375,APS!$B101,'Rekapitulasi Maret'!$AQ$194:$AQ$375)</f>
        <v>0</v>
      </c>
      <c r="CB101" s="154">
        <f t="shared" si="408"/>
        <v>0</v>
      </c>
      <c r="CC101" s="154">
        <f t="shared" si="409"/>
        <v>0</v>
      </c>
      <c r="CD101" s="10"/>
      <c r="CE101" s="152">
        <f>SUMIF('Rekapitulasi Maret'!$BA$194:$BA$375,APS!$B101,'Rekapitulasi Maret'!$BB$194:$BB$375)+SUMIF('Rekapitulasi Maret'!$BA$194:$BA$375,APS!$B101,'Rekapitulasi Maret'!$BE$194:$BE$375)</f>
        <v>0</v>
      </c>
      <c r="CF101" s="152">
        <f>SUMIF('Rekapitulasi Maret'!$BA$194:$BA$375,APS!$B101,'Rekapitulasi Maret'!$BC$194:$BC$375)</f>
        <v>0</v>
      </c>
      <c r="CG101" s="10"/>
      <c r="CH101" s="154">
        <f t="shared" si="381"/>
        <v>0</v>
      </c>
      <c r="CI101" s="154">
        <f t="shared" si="382"/>
        <v>0</v>
      </c>
      <c r="CJ101" s="10">
        <v>100</v>
      </c>
      <c r="CK101" s="152">
        <f>SUMIF('Rekapitulasi Maret'!$BP$194:$BP$375,APS!$B101,'Rekapitulasi Maret'!$BQ$194:$BQ$375)+SUMIF('Rekapitulasi Maret'!$BP$194:$BP$375,APS!$B101,'Rekapitulasi Maret'!$BT$194:$BT$375)</f>
        <v>0</v>
      </c>
      <c r="CL101" s="152">
        <f>SUMIF('Rekapitulasi Maret'!$BP$194:$BP$375,APS!$B101,'Rekapitulasi Maret'!$BR$194:$BR$375)</f>
        <v>0</v>
      </c>
      <c r="CM101" s="152">
        <f>SUMIF('Rekapitulasi Maret'!$BP$194:$BP$375,APS!$B101,'Rekapitulasi Maret'!$BU$194:$BU$375)</f>
        <v>0</v>
      </c>
      <c r="CN101" s="154">
        <f t="shared" si="383"/>
        <v>0</v>
      </c>
      <c r="CO101" s="154">
        <f t="shared" si="384"/>
        <v>0</v>
      </c>
      <c r="CP101" s="76">
        <f t="shared" si="419"/>
        <v>300</v>
      </c>
      <c r="CQ101" s="76">
        <f t="shared" si="420"/>
        <v>100</v>
      </c>
      <c r="CR101" s="76">
        <f t="shared" si="421"/>
        <v>100</v>
      </c>
      <c r="CS101" s="76">
        <f t="shared" si="422"/>
        <v>0</v>
      </c>
      <c r="CT101" s="76">
        <f t="shared" si="423"/>
        <v>100</v>
      </c>
      <c r="CU101" s="76">
        <f t="shared" si="424"/>
        <v>-200</v>
      </c>
      <c r="CV101" s="154">
        <f t="shared" si="425"/>
        <v>33.333333333333329</v>
      </c>
      <c r="CW101" s="10">
        <v>500</v>
      </c>
      <c r="CX101" s="10"/>
      <c r="CY101" s="152">
        <f>SUMIF('Rekapitulasi Maret'!$D$391:$D$568,APS!$B101,'Rekapitulasi Maret'!$E$391:$E$568)+SUMIF('Rekapitulasi Maret'!$D$391:$D$568,APS!$B101,'Rekapitulasi Maret'!$J$391:$J$568)</f>
        <v>0</v>
      </c>
      <c r="CZ101" s="152">
        <f>SUMIF('Rekapitulasi Maret'!$D$391:$D$568,APS!$B101,'Rekapitulasi Maret'!$F$391:$F$568)</f>
        <v>0</v>
      </c>
      <c r="DA101" s="152">
        <f>SUMIF('Rekapitulasi Maret'!$D$391:$D$568,APS!$B101,'Rekapitulasi Maret'!$K$391:$K$568)</f>
        <v>0</v>
      </c>
      <c r="DB101" s="154">
        <f t="shared" si="385"/>
        <v>0</v>
      </c>
      <c r="DC101" s="154">
        <f t="shared" si="386"/>
        <v>0</v>
      </c>
      <c r="DD101" s="10"/>
      <c r="DE101" s="152">
        <f>SUMIF('Rekapitulasi Maret'!$U$391:$U$568,APS!$B101,'Rekapitulasi Maret'!$V$391:$V$568)+SUMIF('Rekapitulasi Maret'!$U$391:$U$568,APS!$B101,'Rekapitulasi Maret'!$AA$391:$AA$568)</f>
        <v>0</v>
      </c>
      <c r="DF101" s="152">
        <f>SUMIF('Rekapitulasi Maret'!$U$391:$U$568,APS!$B101,'Rekapitulasi Maret'!$W$391:$W$568)</f>
        <v>0</v>
      </c>
      <c r="DG101" s="152">
        <f>SUMIF('Rekapitulasi Maret'!$U$391:$U$568,APS!$B101,'Rekapitulasi Maret'!$AB$391:$AB$568)</f>
        <v>0</v>
      </c>
      <c r="DH101" s="154">
        <f t="shared" si="430"/>
        <v>0</v>
      </c>
      <c r="DI101" s="154">
        <f t="shared" si="431"/>
        <v>0</v>
      </c>
      <c r="DJ101" s="10"/>
      <c r="DK101" s="152">
        <f>SUMIF('Rekapitulasi Maret'!$AL$391:$AL$568,APS!$B101,'Rekapitulasi Maret'!$AM$391:$AM$568)+SUMIF('Rekapitulasi Maret'!$AL$391:$AL$568,APS!$B101,'Rekapitulasi Maret'!$AP$391:$AP$568)</f>
        <v>0</v>
      </c>
      <c r="DL101" s="152">
        <f>SUMIF('Rekapitulasi Maret'!$AL$391:$AL$568,APS!$B101,'Rekapitulasi Maret'!$AN$391:$AN$568)</f>
        <v>100</v>
      </c>
      <c r="DM101" s="152">
        <f>SUMIF('Rekapitulasi Maret'!$AL$391:$AL$568,APS!$B101,'Rekapitulasi Maret'!$AQ$391:$AQ$568)</f>
        <v>0</v>
      </c>
      <c r="DN101" s="154">
        <f t="shared" si="354"/>
        <v>0</v>
      </c>
      <c r="DO101" s="154">
        <f t="shared" si="355"/>
        <v>0</v>
      </c>
      <c r="DP101" s="10"/>
      <c r="DQ101" s="152">
        <f>SUMIF('Rekapitulasi Maret'!$BA$391:$BA$568,APS!$B101,'Rekapitulasi Maret'!$BB$391:$BB$568)+SUMIF('Rekapitulasi Maret'!$BA$391:$BA$568,APS!$B101,'Rekapitulasi Maret'!$BE$391:$BE$568)</f>
        <v>0</v>
      </c>
      <c r="DR101" s="152">
        <f>SUMIF('Rekapitulasi Maret'!$BA$391:$BA$568,APS!$B101,'Rekapitulasi Maret'!$BC$391:$BC$568)</f>
        <v>0</v>
      </c>
      <c r="DS101" s="152">
        <f>SUMIF('Rekapitulasi Maret'!$BA$391:$BA$568,APS!$B101,'Rekapitulasi Maret'!$BF$391:$BF$568)</f>
        <v>0</v>
      </c>
      <c r="DT101" s="154">
        <f t="shared" si="432"/>
        <v>0</v>
      </c>
      <c r="DU101" s="154">
        <f t="shared" si="433"/>
        <v>0</v>
      </c>
      <c r="DV101" s="10">
        <v>300</v>
      </c>
      <c r="DW101" s="152">
        <f>SUMIF('Rekapitulasi Maret'!$BP$391:$BP$568,APS!$B101,'Rekapitulasi Maret'!$BQ$391:$BQ$568)+SUMIF('Rekapitulasi Maret'!$BP$391:$BP$568,APS!$B101,'Rekapitulasi Maret'!$BT$391:$BT$568)</f>
        <v>0</v>
      </c>
      <c r="DX101" s="152">
        <f>SUMIF('Rekapitulasi Maret'!$BP$391:$BP$568,APS!$B101,'Rekapitulasi Maret'!$BR$391:$BR$568)</f>
        <v>0</v>
      </c>
      <c r="DY101" s="152">
        <f>SUMIF('Rekapitulasi Maret'!$BP$391:$BP$568,APS!$B101,'Rekapitulasi Maret'!$BU$391:$BU$568)</f>
        <v>0</v>
      </c>
      <c r="DZ101" s="154">
        <f t="shared" si="326"/>
        <v>0</v>
      </c>
      <c r="EA101" s="154">
        <f t="shared" si="327"/>
        <v>0</v>
      </c>
      <c r="EB101" s="10"/>
      <c r="EC101" s="152">
        <f>SUMIF('Rekapitulasi Maret'!$CE$391:$CE$568,APS!$B101,'Rekapitulasi Maret'!$CF$391:$CF$568)+SUMIF('Rekapitulasi Maret'!$CE$391:$CE$568,APS!$B101,'Rekapitulasi Maret'!$CI$391:$CI$568)</f>
        <v>0</v>
      </c>
      <c r="ED101" s="152">
        <f>SUMIF('Rekapitulasi Maret'!$CE$391:$CE$568,APS!$B101,'Rekapitulasi Maret'!$CG$391:$CG$568)</f>
        <v>0</v>
      </c>
      <c r="EE101" s="152">
        <f>SUMIF('Rekapitulasi Maret'!$CE$391:$CE$568,APS!$B101,'Rekapitulasi Maret'!$CJ$391:$CJ$568)</f>
        <v>0</v>
      </c>
      <c r="EF101" s="154">
        <f t="shared" si="356"/>
        <v>0</v>
      </c>
      <c r="EG101" s="154">
        <f t="shared" si="357"/>
        <v>0</v>
      </c>
      <c r="EH101" s="76">
        <f t="shared" si="434"/>
        <v>300</v>
      </c>
      <c r="EI101" s="76">
        <f t="shared" si="435"/>
        <v>0</v>
      </c>
      <c r="EJ101" s="76">
        <f t="shared" si="436"/>
        <v>100</v>
      </c>
      <c r="EK101" s="76">
        <f t="shared" si="437"/>
        <v>0</v>
      </c>
      <c r="EL101" s="76">
        <f t="shared" si="438"/>
        <v>100</v>
      </c>
      <c r="EM101" s="76">
        <f t="shared" si="439"/>
        <v>-200</v>
      </c>
      <c r="EN101" s="154">
        <f t="shared" si="440"/>
        <v>33.333333333333329</v>
      </c>
      <c r="EO101" s="10">
        <f>500+500</f>
        <v>1000</v>
      </c>
      <c r="EP101" s="10">
        <v>100</v>
      </c>
      <c r="EQ101" s="152">
        <f>SUMIF('Rekapitulasi Maret'!$D$587:$D$768,APS!$B101,'Rekapitulasi Maret'!$E$587:$E$768)+SUMIF('Rekapitulasi Maret'!$D$587:$D$768,APS!$B101,'Rekapitulasi Maret'!$G$587:$G$768)</f>
        <v>0</v>
      </c>
      <c r="ER101" s="152">
        <f>SUMIF('Rekapitulasi Maret'!$D$587:$D$768,APS!$B101,'Rekapitulasi Maret'!$F$587:$F$768)+SUMIF('Rekapitulasi Maret'!$D$587:$D$768,APS!$B101,'Rekapitulasi Maret'!$H$587:$H$768)</f>
        <v>0</v>
      </c>
      <c r="ES101" s="10"/>
      <c r="ET101" s="154">
        <f t="shared" si="358"/>
        <v>0</v>
      </c>
      <c r="EU101" s="154">
        <f t="shared" si="359"/>
        <v>0</v>
      </c>
      <c r="EV101" s="10">
        <v>100</v>
      </c>
      <c r="EW101" s="152">
        <f>SUMIF('Rekapitulasi Maret'!$U$587:$U$768,APS!$B101,'Rekapitulasi Maret'!$V$587:$V$768)+SUMIF('Rekapitulasi Maret'!$U$587:$U$768,APS!$B101,'Rekapitulasi Maret'!$X$587:$X$768)</f>
        <v>0</v>
      </c>
      <c r="EX101" s="152">
        <f>SUMIF('Rekapitulasi Maret'!$U$587:$U$768,APS!$B101,'Rekapitulasi Maret'!$W$587:$W$768)+SUMIF('Rekapitulasi Maret'!$U$587:$U$768,APS!$B101,'Rekapitulasi Maret'!$Y$587:$Y$768)</f>
        <v>0</v>
      </c>
      <c r="EY101" s="10"/>
      <c r="EZ101" s="154">
        <f t="shared" si="360"/>
        <v>0</v>
      </c>
      <c r="FA101" s="154">
        <f t="shared" si="361"/>
        <v>0</v>
      </c>
      <c r="FB101" s="10">
        <v>200</v>
      </c>
      <c r="FC101" s="152">
        <f>SUMIF('Rekapitulasi Maret'!$AL$587:$AL$768,APS!$B101,'Rekapitulasi Maret'!$AM$587:$AM$768)+SUMIF('Rekapitulasi Maret'!$AL$587:$AL$768,APS!$B101,'Rekapitulasi Maret'!$AP$587:$AP$768)</f>
        <v>0</v>
      </c>
      <c r="FD101" s="152">
        <f>SUMIF('Rekapitulasi Maret'!$AL$587:$AL$768,APS!$B101,'Rekapitulasi Maret'!$AN$587:$AN$768)</f>
        <v>0</v>
      </c>
      <c r="FE101" s="10"/>
      <c r="FF101" s="154">
        <f t="shared" si="362"/>
        <v>0</v>
      </c>
      <c r="FG101" s="154">
        <f t="shared" si="363"/>
        <v>0</v>
      </c>
      <c r="FH101" s="10">
        <v>100</v>
      </c>
      <c r="FI101" s="152">
        <f>SUMIF('Rekapitulasi Maret'!$BA$587:$BA$768,APS!$B101,'Rekapitulasi Maret'!$BB$587:$BB$768)+SUMIF('Rekapitulasi Maret'!$BA$587:$BA$768,APS!$B101,'Rekapitulasi Maret'!$BE$587:$BE$768)</f>
        <v>0</v>
      </c>
      <c r="FJ101" s="152">
        <f>SUMIF('Rekapitulasi Maret'!$BA$587:$BA$768,APS!$B101,'Rekapitulasi Maret'!$BC$587:$BC$768)+SUMIF('Rekapitulasi Maret'!$BA$587:$BA$768,APS!$B101,'Rekapitulasi Maret'!$BF$587:$BF$768)</f>
        <v>0</v>
      </c>
      <c r="FK101" s="10"/>
      <c r="FL101" s="154">
        <f t="shared" si="364"/>
        <v>0</v>
      </c>
      <c r="FM101" s="154">
        <f t="shared" si="365"/>
        <v>0</v>
      </c>
      <c r="FN101" s="10">
        <v>100</v>
      </c>
      <c r="FO101" s="152">
        <f>SUMIF('Rekapitulasi Maret'!$BP$587:$BP$768,APS!$B101,'Rekapitulasi Maret'!$BQ$587:$BQ$768)+SUMIF('Rekapitulasi Maret'!$BP$587:$BP$768,APS!$B101,'Rekapitulasi Maret'!$BT$587:$BT$768)</f>
        <v>0</v>
      </c>
      <c r="FP101" s="152">
        <f>SUMIF('Rekapitulasi Maret'!$BP$587:$BP$768,APS!$B101,'Rekapitulasi Maret'!$BR$587:$BR$768)</f>
        <v>200</v>
      </c>
      <c r="FQ101" s="10"/>
      <c r="FR101" s="154">
        <f t="shared" si="366"/>
        <v>200</v>
      </c>
      <c r="FS101" s="154">
        <f t="shared" si="367"/>
        <v>0</v>
      </c>
      <c r="FT101" s="10"/>
      <c r="FU101" s="152">
        <f>SUMIF('Rekapitulasi Maret'!$CE$587:$CE$768,APS!$B101,'Rekapitulasi Maret'!$CI$587:$CI$768)</f>
        <v>0</v>
      </c>
      <c r="FV101" s="10"/>
      <c r="FW101" s="152">
        <f>SUMIF('Rekapitulasi Maret'!$CE$587:$CE$768,APS!$B101,'Rekapitulasi Maret'!$CJ$587:$CJ$768)</f>
        <v>0</v>
      </c>
      <c r="FX101" s="154">
        <f t="shared" si="387"/>
        <v>0</v>
      </c>
      <c r="FY101" s="154">
        <f t="shared" si="388"/>
        <v>0</v>
      </c>
      <c r="FZ101" s="10">
        <v>200</v>
      </c>
      <c r="GA101" s="152">
        <f>SUMIF('Rekapitulasi Maret'!$D$785:$D$963,APS!$B101,'Rekapitulasi Maret'!$E$785:$E$963)+SUMIF('Rekapitulasi Maret'!$D$785:$D$963,APS!$B101,'Rekapitulasi Maret'!$J$785:$J$963)</f>
        <v>100</v>
      </c>
      <c r="GB101" s="152">
        <f>SUMIF('Rekapitulasi Maret'!$D$785:$D$963,APS!$B101,'Rekapitulasi Maret'!$F$785:$F$963)</f>
        <v>100</v>
      </c>
      <c r="GC101" s="152">
        <f>SUMIF('Rekapitulasi Maret'!$D$785:$D$963,APS!$B101,'Rekapitulasi Maret'!$K$785:$K$963)</f>
        <v>0</v>
      </c>
      <c r="GD101" s="154">
        <f t="shared" si="368"/>
        <v>50</v>
      </c>
      <c r="GE101" s="154">
        <f t="shared" si="369"/>
        <v>100</v>
      </c>
      <c r="GF101" s="10">
        <v>300</v>
      </c>
      <c r="GG101" s="152">
        <f>SUMIF('Rekapitulasi Maret'!$U$785:$U$963,APS!$B101,'Rekapitulasi Maret'!$V$785:$V$963)+SUMIF('Rekapitulasi Maret'!$U$785:$U$963,APS!$B101,'Rekapitulasi Maret'!$AA$785:$AA$963)</f>
        <v>200</v>
      </c>
      <c r="GH101" s="152">
        <f>SUMIF('Rekapitulasi Maret'!$U$785:$U$963,APS!$B101,'Rekapitulasi Maret'!$W$785:$W$963)</f>
        <v>100</v>
      </c>
      <c r="GI101" s="152">
        <f>SUMIF('Rekapitulasi Maret'!$U$785:$U$963,APS!$B101,'Rekapitulasi Maret'!$AB$785:$AB$963)</f>
        <v>0</v>
      </c>
      <c r="GJ101" s="154">
        <f t="shared" si="370"/>
        <v>33.333333333333329</v>
      </c>
      <c r="GK101" s="154">
        <f t="shared" si="371"/>
        <v>50</v>
      </c>
      <c r="GL101" s="10">
        <v>200</v>
      </c>
      <c r="GM101" s="152">
        <f>SUMIF('Rekapitulasi Maret'!$AL$785:$AL$963,APS!$B101,'Rekapitulasi Maret'!$AM$785:$AM$963)+SUMIF('Rekapitulasi Maret'!$AL$785:$AL$963,APS!$B101,'Rekapitulasi Maret'!$AP$785:$AP$963)</f>
        <v>0</v>
      </c>
      <c r="GN101" s="152">
        <f>SUMIF('Rekapitulasi Maret'!$AL$785:$AL$963,APS!$B101,'Rekapitulasi Maret'!$AN$785:$AN$963)</f>
        <v>200</v>
      </c>
      <c r="GO101" s="152">
        <f>SUMIF('Rekapitulasi Maret'!$AL$785:$AL$963,APS!$B101,'Rekapitulasi Maret'!$AQ$785:$AQ$963)</f>
        <v>0</v>
      </c>
      <c r="GP101" s="154">
        <f t="shared" si="372"/>
        <v>100</v>
      </c>
      <c r="GQ101" s="154">
        <f t="shared" si="373"/>
        <v>0</v>
      </c>
      <c r="GR101" s="76">
        <f t="shared" si="374"/>
        <v>1300</v>
      </c>
      <c r="GS101" s="76">
        <f t="shared" si="375"/>
        <v>300</v>
      </c>
      <c r="GT101" s="76">
        <f t="shared" si="376"/>
        <v>600</v>
      </c>
      <c r="GU101" s="76">
        <f t="shared" si="377"/>
        <v>0</v>
      </c>
      <c r="GV101" s="157">
        <f t="shared" si="378"/>
        <v>600</v>
      </c>
      <c r="GW101" s="157">
        <f t="shared" si="379"/>
        <v>-700</v>
      </c>
      <c r="GX101" s="158">
        <f t="shared" si="380"/>
        <v>46.153846153846153</v>
      </c>
      <c r="GY101" s="157">
        <f t="shared" si="397"/>
        <v>2100</v>
      </c>
      <c r="GZ101" s="157">
        <f t="shared" si="398"/>
        <v>400</v>
      </c>
      <c r="HA101" s="157">
        <f t="shared" si="399"/>
        <v>800</v>
      </c>
      <c r="HB101" s="157">
        <f t="shared" si="400"/>
        <v>0</v>
      </c>
      <c r="HC101" s="157">
        <f t="shared" si="401"/>
        <v>800</v>
      </c>
      <c r="HD101" s="157">
        <f t="shared" si="402"/>
        <v>-1700</v>
      </c>
      <c r="HE101" s="158">
        <f t="shared" si="406"/>
        <v>32</v>
      </c>
      <c r="HF101" s="21"/>
      <c r="HG101" s="16" t="s">
        <v>988</v>
      </c>
      <c r="HH101" s="88"/>
    </row>
    <row r="102" spans="1:216" ht="15.75">
      <c r="A102" s="16" t="s">
        <v>110</v>
      </c>
      <c r="B102" s="16" t="s">
        <v>111</v>
      </c>
      <c r="C102" s="25" t="s">
        <v>3</v>
      </c>
      <c r="D102" s="25" t="s">
        <v>614</v>
      </c>
      <c r="E102" s="25" t="s">
        <v>598</v>
      </c>
      <c r="F102" s="17">
        <v>0</v>
      </c>
      <c r="G102" s="17">
        <v>0</v>
      </c>
      <c r="H102" s="17">
        <v>0</v>
      </c>
      <c r="I102" s="18">
        <v>0</v>
      </c>
      <c r="J102" s="17">
        <v>0</v>
      </c>
      <c r="K102" s="19">
        <f t="shared" si="441"/>
        <v>0</v>
      </c>
      <c r="L102" s="19">
        <f t="shared" si="442"/>
        <v>0</v>
      </c>
      <c r="M102" s="23">
        <v>0</v>
      </c>
      <c r="N102" s="20">
        <f t="shared" si="353"/>
        <v>0</v>
      </c>
      <c r="O102" s="20"/>
      <c r="P102" s="75">
        <f t="shared" si="407"/>
        <v>0</v>
      </c>
      <c r="Q102" s="74">
        <f t="shared" si="403"/>
        <v>0</v>
      </c>
      <c r="R102" s="22">
        <f t="shared" si="443"/>
        <v>0</v>
      </c>
      <c r="S102" s="10"/>
      <c r="T102" s="10"/>
      <c r="U102" s="152">
        <f>SUMIF('Rekapitulasi Maret'!$D$9:$D$173,APS!$B102,'Rekapitulasi Maret'!$E$9:$E$173)</f>
        <v>0</v>
      </c>
      <c r="V102" s="152">
        <f>SUMIF('Rekapitulasi Maret'!$D$9:$D$173,APS!$B102,'Rekapitulasi Maret'!$F$9:$F$173)</f>
        <v>0</v>
      </c>
      <c r="W102" s="10"/>
      <c r="X102" s="154">
        <f t="shared" si="428"/>
        <v>0</v>
      </c>
      <c r="Y102" s="154">
        <f t="shared" si="429"/>
        <v>0</v>
      </c>
      <c r="Z102" s="10"/>
      <c r="AA102" s="152">
        <f>SUMIF('Rekapitulasi Maret'!$U$9:$U$173,APS!$B102,'Rekapitulasi Maret'!$V$9:$V$173)</f>
        <v>0</v>
      </c>
      <c r="AB102" s="152">
        <f>SUMIF('Rekapitulasi Maret'!$U$9:$U$173,APS!$B102,'Rekapitulasi Maret'!$W$9:$W$173)</f>
        <v>0</v>
      </c>
      <c r="AC102" s="152"/>
      <c r="AD102" s="154">
        <f t="shared" si="404"/>
        <v>0</v>
      </c>
      <c r="AE102" s="154">
        <f t="shared" si="405"/>
        <v>0</v>
      </c>
      <c r="AF102" s="10"/>
      <c r="AG102" s="152">
        <f>SUMIF('Rekapitulasi Maret'!$AL$9:$AL$173,APS!$B102,'Rekapitulasi Maret'!$AM$9:$AM$173)</f>
        <v>0</v>
      </c>
      <c r="AH102" s="152">
        <f>SUMIF('Rekapitulasi Maret'!$AL$9:$AL$173,APS!$B102,'Rekapitulasi Maret'!$AN$9:$AN$173)</f>
        <v>0</v>
      </c>
      <c r="AI102" s="152">
        <f>SUMIF('Rekapitulasi Maret'!$AL$9:$AL$173,APS!$B102,'Rekapitulasi Maret'!$AQ$9:$AQ$173)</f>
        <v>0</v>
      </c>
      <c r="AJ102" s="154">
        <f t="shared" si="426"/>
        <v>0</v>
      </c>
      <c r="AK102" s="154">
        <f t="shared" si="427"/>
        <v>0</v>
      </c>
      <c r="AL102" s="10"/>
      <c r="AM102" s="152">
        <f>SUMIF('Rekapitulasi Maret'!$BA$9:$BA$173,APS!$B102,'Rekapitulasi Maret'!$BB$9:$BB$173)</f>
        <v>0</v>
      </c>
      <c r="AN102" s="152">
        <f>SUMIF('Rekapitulasi Maret'!$BA$9:$BA$173,APS!$B102,'Rekapitulasi Maret'!$BC$9:$BC$173)</f>
        <v>0</v>
      </c>
      <c r="AO102" s="10"/>
      <c r="AP102" s="154">
        <f t="shared" si="410"/>
        <v>0</v>
      </c>
      <c r="AQ102" s="154">
        <f t="shared" si="411"/>
        <v>0</v>
      </c>
      <c r="AR102" s="10"/>
      <c r="AS102" s="152">
        <f>SUMIF('Rekapitulasi Maret'!$BP$9:$BP$173,APS!$B102,'Rekapitulasi Maret'!$BQ$9:$BQ$173)</f>
        <v>0</v>
      </c>
      <c r="AT102" s="152">
        <f>SUMIF('Rekapitulasi Maret'!$BP$9:$BP$173,APS!$B102,'Rekapitulasi Maret'!$BR$9:$BR$173)</f>
        <v>0</v>
      </c>
      <c r="AU102" s="10"/>
      <c r="AV102" s="154">
        <f t="shared" si="393"/>
        <v>0</v>
      </c>
      <c r="AW102" s="154">
        <f t="shared" si="394"/>
        <v>0</v>
      </c>
      <c r="AX102" s="10"/>
      <c r="AY102" s="152">
        <f>SUMIF('Rekapitulasi Maret'!$CE$9:$CE$173,APS!$B102,'Rekapitulasi Maret'!$CI$9:$CI$173)</f>
        <v>0</v>
      </c>
      <c r="AZ102" s="10"/>
      <c r="BA102" s="152">
        <f>SUMIF('Rekapitulasi Maret'!$CE$9:$CE$173,APS!$B102,'Rekapitulasi Maret'!$CJ$9:$CJ$173)</f>
        <v>0</v>
      </c>
      <c r="BB102" s="154">
        <f t="shared" si="395"/>
        <v>0</v>
      </c>
      <c r="BC102" s="154">
        <f t="shared" si="396"/>
        <v>0</v>
      </c>
      <c r="BD102" s="76">
        <f t="shared" si="412"/>
        <v>0</v>
      </c>
      <c r="BE102" s="76">
        <f t="shared" si="413"/>
        <v>0</v>
      </c>
      <c r="BF102" s="76">
        <f t="shared" si="414"/>
        <v>0</v>
      </c>
      <c r="BG102" s="76">
        <f t="shared" si="415"/>
        <v>0</v>
      </c>
      <c r="BH102" s="76">
        <f t="shared" si="416"/>
        <v>0</v>
      </c>
      <c r="BI102" s="76">
        <f t="shared" si="417"/>
        <v>0</v>
      </c>
      <c r="BJ102" s="154">
        <f t="shared" si="418"/>
        <v>0</v>
      </c>
      <c r="BK102" s="10"/>
      <c r="BL102" s="10"/>
      <c r="BM102" s="152">
        <f>SUMIF('Rekapitulasi Maret'!$D$194:$D$375,APS!$B102,'Rekapitulasi Maret'!$E$194:$E$375)+SUMIF('Rekapitulasi Maret'!$D$194:$D$375,APS!$B102,'Rekapitulasi Maret'!$J$194:$J$375)</f>
        <v>0</v>
      </c>
      <c r="BN102" s="152">
        <f>SUMIF('Rekapitulasi Maret'!$D$194:$D$375,APS!$B102,'Rekapitulasi Maret'!$F$194:$F$375)</f>
        <v>0</v>
      </c>
      <c r="BO102" s="152">
        <f>SUMIF('Rekapitulasi Maret'!$D$194:$D$375,APS!$B102,'Rekapitulasi Maret'!$K$194:$K$375)</f>
        <v>0</v>
      </c>
      <c r="BP102" s="154">
        <f t="shared" si="389"/>
        <v>0</v>
      </c>
      <c r="BQ102" s="154">
        <f t="shared" si="390"/>
        <v>0</v>
      </c>
      <c r="BR102" s="10"/>
      <c r="BS102" s="152">
        <f>SUMIF('Rekapitulasi Maret'!$U$194:$U$375,APS!$B102,'Rekapitulasi Maret'!$V$194:$V$375)+SUMIF('Rekapitulasi Maret'!$U$194:$U$375,APS!$B102,'Rekapitulasi Maret'!$AA$194:$AA$375)</f>
        <v>0</v>
      </c>
      <c r="BT102" s="152">
        <f>SUMIF('Rekapitulasi Maret'!$U$194:$U$375,APS!$B102,'Rekapitulasi Maret'!$W$194:$W$375)</f>
        <v>0</v>
      </c>
      <c r="BU102" s="152">
        <f>SUMIF('Rekapitulasi Maret'!$U$194:$U$375,APS!$B102,'Rekapitulasi Maret'!$AB$194:$AB$375)</f>
        <v>0</v>
      </c>
      <c r="BV102" s="154">
        <f t="shared" si="391"/>
        <v>0</v>
      </c>
      <c r="BW102" s="154">
        <f t="shared" si="392"/>
        <v>0</v>
      </c>
      <c r="BX102" s="10"/>
      <c r="BY102" s="152">
        <f>SUMIF('Rekapitulasi Maret'!$AL$194:$AL$375,APS!$B102,'Rekapitulasi Maret'!$AM$194:$AM$375)+SUMIF('Rekapitulasi Maret'!$AL$194:$AL$375,APS!$B102,'Rekapitulasi Maret'!$AP$194:$AP$375)</f>
        <v>0</v>
      </c>
      <c r="BZ102" s="152">
        <f>SUMIF('Rekapitulasi Maret'!$AL$194:$AL$375,APS!$B102,'Rekapitulasi Maret'!$AN$194:$AN$375)</f>
        <v>0</v>
      </c>
      <c r="CA102" s="152">
        <f>SUMIF('Rekapitulasi Maret'!$AL$194:$AL$375,APS!$B102,'Rekapitulasi Maret'!$AQ$194:$AQ$375)</f>
        <v>0</v>
      </c>
      <c r="CB102" s="154">
        <f t="shared" si="408"/>
        <v>0</v>
      </c>
      <c r="CC102" s="154">
        <f t="shared" si="409"/>
        <v>0</v>
      </c>
      <c r="CD102" s="10"/>
      <c r="CE102" s="152">
        <f>SUMIF('Rekapitulasi Maret'!$BA$194:$BA$375,APS!$B102,'Rekapitulasi Maret'!$BB$194:$BB$375)+SUMIF('Rekapitulasi Maret'!$BA$194:$BA$375,APS!$B102,'Rekapitulasi Maret'!$BE$194:$BE$375)</f>
        <v>0</v>
      </c>
      <c r="CF102" s="152">
        <f>SUMIF('Rekapitulasi Maret'!$BA$194:$BA$375,APS!$B102,'Rekapitulasi Maret'!$BC$194:$BC$375)</f>
        <v>0</v>
      </c>
      <c r="CG102" s="10"/>
      <c r="CH102" s="154">
        <f t="shared" si="381"/>
        <v>0</v>
      </c>
      <c r="CI102" s="154">
        <f t="shared" si="382"/>
        <v>0</v>
      </c>
      <c r="CJ102" s="10"/>
      <c r="CK102" s="152">
        <f>SUMIF('Rekapitulasi Maret'!$BP$194:$BP$375,APS!$B102,'Rekapitulasi Maret'!$BQ$194:$BQ$375)+SUMIF('Rekapitulasi Maret'!$BP$194:$BP$375,APS!$B102,'Rekapitulasi Maret'!$BT$194:$BT$375)</f>
        <v>0</v>
      </c>
      <c r="CL102" s="152">
        <f>SUMIF('Rekapitulasi Maret'!$BP$194:$BP$375,APS!$B102,'Rekapitulasi Maret'!$BR$194:$BR$375)</f>
        <v>0</v>
      </c>
      <c r="CM102" s="152">
        <f>SUMIF('Rekapitulasi Maret'!$BP$194:$BP$375,APS!$B102,'Rekapitulasi Maret'!$BU$194:$BU$375)</f>
        <v>0</v>
      </c>
      <c r="CN102" s="154">
        <f t="shared" si="383"/>
        <v>0</v>
      </c>
      <c r="CO102" s="154">
        <f t="shared" si="384"/>
        <v>0</v>
      </c>
      <c r="CP102" s="76">
        <f t="shared" si="419"/>
        <v>0</v>
      </c>
      <c r="CQ102" s="76">
        <f t="shared" si="420"/>
        <v>0</v>
      </c>
      <c r="CR102" s="76">
        <f t="shared" si="421"/>
        <v>0</v>
      </c>
      <c r="CS102" s="76">
        <f t="shared" si="422"/>
        <v>0</v>
      </c>
      <c r="CT102" s="76">
        <f t="shared" si="423"/>
        <v>0</v>
      </c>
      <c r="CU102" s="76">
        <f t="shared" si="424"/>
        <v>0</v>
      </c>
      <c r="CV102" s="154">
        <f t="shared" si="425"/>
        <v>0</v>
      </c>
      <c r="CW102" s="10"/>
      <c r="CX102" s="10"/>
      <c r="CY102" s="152">
        <f>SUMIF('Rekapitulasi Maret'!$D$391:$D$568,APS!$B102,'Rekapitulasi Maret'!$E$391:$E$568)+SUMIF('Rekapitulasi Maret'!$D$391:$D$568,APS!$B102,'Rekapitulasi Maret'!$J$391:$J$568)</f>
        <v>0</v>
      </c>
      <c r="CZ102" s="152">
        <f>SUMIF('Rekapitulasi Maret'!$D$391:$D$568,APS!$B102,'Rekapitulasi Maret'!$F$391:$F$568)</f>
        <v>0</v>
      </c>
      <c r="DA102" s="152">
        <f>SUMIF('Rekapitulasi Maret'!$D$391:$D$568,APS!$B102,'Rekapitulasi Maret'!$K$391:$K$568)</f>
        <v>0</v>
      </c>
      <c r="DB102" s="154">
        <f t="shared" si="385"/>
        <v>0</v>
      </c>
      <c r="DC102" s="154">
        <f t="shared" si="386"/>
        <v>0</v>
      </c>
      <c r="DD102" s="10"/>
      <c r="DE102" s="152">
        <f>SUMIF('Rekapitulasi Maret'!$U$391:$U$568,APS!$B102,'Rekapitulasi Maret'!$V$391:$V$568)+SUMIF('Rekapitulasi Maret'!$U$391:$U$568,APS!$B102,'Rekapitulasi Maret'!$AA$391:$AA$568)</f>
        <v>0</v>
      </c>
      <c r="DF102" s="152">
        <f>SUMIF('Rekapitulasi Maret'!$U$391:$U$568,APS!$B102,'Rekapitulasi Maret'!$W$391:$W$568)</f>
        <v>72</v>
      </c>
      <c r="DG102" s="152">
        <f>SUMIF('Rekapitulasi Maret'!$U$391:$U$568,APS!$B102,'Rekapitulasi Maret'!$AB$391:$AB$568)</f>
        <v>0</v>
      </c>
      <c r="DH102" s="154">
        <f t="shared" si="430"/>
        <v>0</v>
      </c>
      <c r="DI102" s="154">
        <f t="shared" si="431"/>
        <v>0</v>
      </c>
      <c r="DJ102" s="10"/>
      <c r="DK102" s="152">
        <f>SUMIF('Rekapitulasi Maret'!$AL$391:$AL$568,APS!$B102,'Rekapitulasi Maret'!$AM$391:$AM$568)+SUMIF('Rekapitulasi Maret'!$AL$391:$AL$568,APS!$B102,'Rekapitulasi Maret'!$AP$391:$AP$568)</f>
        <v>0</v>
      </c>
      <c r="DL102" s="152">
        <f>SUMIF('Rekapitulasi Maret'!$AL$391:$AL$568,APS!$B102,'Rekapitulasi Maret'!$AN$391:$AN$568)</f>
        <v>0</v>
      </c>
      <c r="DM102" s="152">
        <f>SUMIF('Rekapitulasi Maret'!$AL$391:$AL$568,APS!$B102,'Rekapitulasi Maret'!$AQ$391:$AQ$568)</f>
        <v>0</v>
      </c>
      <c r="DN102" s="154">
        <f t="shared" si="354"/>
        <v>0</v>
      </c>
      <c r="DO102" s="154">
        <f t="shared" si="355"/>
        <v>0</v>
      </c>
      <c r="DP102" s="10"/>
      <c r="DQ102" s="152">
        <f>SUMIF('Rekapitulasi Maret'!$BA$391:$BA$568,APS!$B102,'Rekapitulasi Maret'!$BB$391:$BB$568)+SUMIF('Rekapitulasi Maret'!$BA$391:$BA$568,APS!$B102,'Rekapitulasi Maret'!$BE$391:$BE$568)</f>
        <v>0</v>
      </c>
      <c r="DR102" s="152">
        <f>SUMIF('Rekapitulasi Maret'!$BA$391:$BA$568,APS!$B102,'Rekapitulasi Maret'!$BC$391:$BC$568)</f>
        <v>0</v>
      </c>
      <c r="DS102" s="152">
        <f>SUMIF('Rekapitulasi Maret'!$BA$391:$BA$568,APS!$B102,'Rekapitulasi Maret'!$BF$391:$BF$568)</f>
        <v>0</v>
      </c>
      <c r="DT102" s="154">
        <f t="shared" si="432"/>
        <v>0</v>
      </c>
      <c r="DU102" s="154">
        <f t="shared" si="433"/>
        <v>0</v>
      </c>
      <c r="DV102" s="10"/>
      <c r="DW102" s="152">
        <f>SUMIF('Rekapitulasi Maret'!$BP$391:$BP$568,APS!$B102,'Rekapitulasi Maret'!$BQ$391:$BQ$568)+SUMIF('Rekapitulasi Maret'!$BP$391:$BP$568,APS!$B102,'Rekapitulasi Maret'!$BT$391:$BT$568)</f>
        <v>0</v>
      </c>
      <c r="DX102" s="152">
        <f>SUMIF('Rekapitulasi Maret'!$BP$391:$BP$568,APS!$B102,'Rekapitulasi Maret'!$BR$391:$BR$568)</f>
        <v>0</v>
      </c>
      <c r="DY102" s="152">
        <f>SUMIF('Rekapitulasi Maret'!$BP$391:$BP$568,APS!$B102,'Rekapitulasi Maret'!$BU$391:$BU$568)</f>
        <v>0</v>
      </c>
      <c r="DZ102" s="154">
        <f t="shared" si="326"/>
        <v>0</v>
      </c>
      <c r="EA102" s="154">
        <f t="shared" si="327"/>
        <v>0</v>
      </c>
      <c r="EB102" s="10"/>
      <c r="EC102" s="152">
        <f>SUMIF('Rekapitulasi Maret'!$CE$391:$CE$568,APS!$B102,'Rekapitulasi Maret'!$CF$391:$CF$568)+SUMIF('Rekapitulasi Maret'!$CE$391:$CE$568,APS!$B102,'Rekapitulasi Maret'!$CI$391:$CI$568)</f>
        <v>0</v>
      </c>
      <c r="ED102" s="152">
        <f>SUMIF('Rekapitulasi Maret'!$CE$391:$CE$568,APS!$B102,'Rekapitulasi Maret'!$CG$391:$CG$568)</f>
        <v>0</v>
      </c>
      <c r="EE102" s="152">
        <f>SUMIF('Rekapitulasi Maret'!$CE$391:$CE$568,APS!$B102,'Rekapitulasi Maret'!$CJ$391:$CJ$568)</f>
        <v>0</v>
      </c>
      <c r="EF102" s="154">
        <f t="shared" si="356"/>
        <v>0</v>
      </c>
      <c r="EG102" s="154">
        <f t="shared" si="357"/>
        <v>0</v>
      </c>
      <c r="EH102" s="76">
        <f t="shared" si="434"/>
        <v>0</v>
      </c>
      <c r="EI102" s="76">
        <f t="shared" si="435"/>
        <v>0</v>
      </c>
      <c r="EJ102" s="76">
        <f t="shared" si="436"/>
        <v>72</v>
      </c>
      <c r="EK102" s="76">
        <f t="shared" si="437"/>
        <v>0</v>
      </c>
      <c r="EL102" s="76">
        <f t="shared" si="438"/>
        <v>72</v>
      </c>
      <c r="EM102" s="76">
        <f t="shared" si="439"/>
        <v>72</v>
      </c>
      <c r="EN102" s="154">
        <f t="shared" si="440"/>
        <v>0</v>
      </c>
      <c r="EO102" s="10"/>
      <c r="EP102" s="10"/>
      <c r="EQ102" s="152">
        <f>SUMIF('Rekapitulasi Maret'!$D$587:$D$768,APS!$B102,'Rekapitulasi Maret'!$E$587:$E$768)+SUMIF('Rekapitulasi Maret'!$D$587:$D$768,APS!$B102,'Rekapitulasi Maret'!$G$587:$G$768)</f>
        <v>0</v>
      </c>
      <c r="ER102" s="152">
        <f>SUMIF('Rekapitulasi Maret'!$D$587:$D$768,APS!$B102,'Rekapitulasi Maret'!$F$587:$F$768)+SUMIF('Rekapitulasi Maret'!$D$587:$D$768,APS!$B102,'Rekapitulasi Maret'!$H$587:$H$768)</f>
        <v>0</v>
      </c>
      <c r="ES102" s="10"/>
      <c r="ET102" s="154">
        <f t="shared" si="358"/>
        <v>0</v>
      </c>
      <c r="EU102" s="154">
        <f t="shared" si="359"/>
        <v>0</v>
      </c>
      <c r="EV102" s="10"/>
      <c r="EW102" s="152">
        <f>SUMIF('Rekapitulasi Maret'!$U$587:$U$768,APS!$B102,'Rekapitulasi Maret'!$V$587:$V$768)+SUMIF('Rekapitulasi Maret'!$U$587:$U$768,APS!$B102,'Rekapitulasi Maret'!$X$587:$X$768)</f>
        <v>0</v>
      </c>
      <c r="EX102" s="152">
        <f>SUMIF('Rekapitulasi Maret'!$U$587:$U$768,APS!$B102,'Rekapitulasi Maret'!$W$587:$W$768)+SUMIF('Rekapitulasi Maret'!$U$587:$U$768,APS!$B102,'Rekapitulasi Maret'!$Y$587:$Y$768)</f>
        <v>0</v>
      </c>
      <c r="EY102" s="10"/>
      <c r="EZ102" s="154">
        <f t="shared" si="360"/>
        <v>0</v>
      </c>
      <c r="FA102" s="154">
        <f t="shared" si="361"/>
        <v>0</v>
      </c>
      <c r="FB102" s="10"/>
      <c r="FC102" s="152">
        <f>SUMIF('Rekapitulasi Maret'!$AL$587:$AL$768,APS!$B102,'Rekapitulasi Maret'!$AM$587:$AM$768)+SUMIF('Rekapitulasi Maret'!$AL$587:$AL$768,APS!$B102,'Rekapitulasi Maret'!$AP$587:$AP$768)</f>
        <v>0</v>
      </c>
      <c r="FD102" s="152">
        <f>SUMIF('Rekapitulasi Maret'!$AL$587:$AL$768,APS!$B102,'Rekapitulasi Maret'!$AN$587:$AN$768)</f>
        <v>0</v>
      </c>
      <c r="FE102" s="10"/>
      <c r="FF102" s="154">
        <f t="shared" si="362"/>
        <v>0</v>
      </c>
      <c r="FG102" s="154">
        <f t="shared" si="363"/>
        <v>0</v>
      </c>
      <c r="FH102" s="10"/>
      <c r="FI102" s="152">
        <f>SUMIF('Rekapitulasi Maret'!$BA$587:$BA$768,APS!$B102,'Rekapitulasi Maret'!$BB$587:$BB$768)+SUMIF('Rekapitulasi Maret'!$BA$587:$BA$768,APS!$B102,'Rekapitulasi Maret'!$BE$587:$BE$768)</f>
        <v>0</v>
      </c>
      <c r="FJ102" s="152">
        <f>SUMIF('Rekapitulasi Maret'!$BA$587:$BA$768,APS!$B102,'Rekapitulasi Maret'!$BC$587:$BC$768)+SUMIF('Rekapitulasi Maret'!$BA$587:$BA$768,APS!$B102,'Rekapitulasi Maret'!$BF$587:$BF$768)</f>
        <v>0</v>
      </c>
      <c r="FK102" s="10"/>
      <c r="FL102" s="154">
        <f t="shared" si="364"/>
        <v>0</v>
      </c>
      <c r="FM102" s="154">
        <f t="shared" si="365"/>
        <v>0</v>
      </c>
      <c r="FN102" s="10"/>
      <c r="FO102" s="152">
        <f>SUMIF('Rekapitulasi Maret'!$BP$587:$BP$768,APS!$B102,'Rekapitulasi Maret'!$BQ$587:$BQ$768)+SUMIF('Rekapitulasi Maret'!$BP$587:$BP$768,APS!$B102,'Rekapitulasi Maret'!$BT$587:$BT$768)</f>
        <v>0</v>
      </c>
      <c r="FP102" s="152">
        <f>SUMIF('Rekapitulasi Maret'!$BP$587:$BP$768,APS!$B102,'Rekapitulasi Maret'!$BR$587:$BR$768)</f>
        <v>0</v>
      </c>
      <c r="FQ102" s="10"/>
      <c r="FR102" s="154">
        <f t="shared" si="366"/>
        <v>0</v>
      </c>
      <c r="FS102" s="154">
        <f t="shared" si="367"/>
        <v>0</v>
      </c>
      <c r="FT102" s="10"/>
      <c r="FU102" s="152">
        <f>SUMIF('Rekapitulasi Maret'!$CE$587:$CE$768,APS!$B102,'Rekapitulasi Maret'!$CI$587:$CI$768)</f>
        <v>0</v>
      </c>
      <c r="FV102" s="10"/>
      <c r="FW102" s="152">
        <f>SUMIF('Rekapitulasi Maret'!$CE$587:$CE$768,APS!$B102,'Rekapitulasi Maret'!$CJ$587:$CJ$768)</f>
        <v>0</v>
      </c>
      <c r="FX102" s="154">
        <f t="shared" si="387"/>
        <v>0</v>
      </c>
      <c r="FY102" s="154">
        <f t="shared" si="388"/>
        <v>0</v>
      </c>
      <c r="FZ102" s="10"/>
      <c r="GA102" s="152">
        <f>SUMIF('Rekapitulasi Maret'!$D$785:$D$963,APS!$B102,'Rekapitulasi Maret'!$E$785:$E$963)+SUMIF('Rekapitulasi Maret'!$D$785:$D$963,APS!$B102,'Rekapitulasi Maret'!$J$785:$J$963)</f>
        <v>0</v>
      </c>
      <c r="GB102" s="152">
        <f>SUMIF('Rekapitulasi Maret'!$D$785:$D$963,APS!$B102,'Rekapitulasi Maret'!$F$785:$F$963)</f>
        <v>0</v>
      </c>
      <c r="GC102" s="152">
        <f>SUMIF('Rekapitulasi Maret'!$D$785:$D$963,APS!$B102,'Rekapitulasi Maret'!$K$785:$K$963)</f>
        <v>0</v>
      </c>
      <c r="GD102" s="154">
        <f t="shared" si="368"/>
        <v>0</v>
      </c>
      <c r="GE102" s="154">
        <f t="shared" si="369"/>
        <v>0</v>
      </c>
      <c r="GF102" s="10"/>
      <c r="GG102" s="152">
        <f>SUMIF('Rekapitulasi Maret'!$U$785:$U$963,APS!$B102,'Rekapitulasi Maret'!$V$785:$V$963)+SUMIF('Rekapitulasi Maret'!$U$785:$U$963,APS!$B102,'Rekapitulasi Maret'!$AA$785:$AA$963)</f>
        <v>0</v>
      </c>
      <c r="GH102" s="152">
        <f>SUMIF('Rekapitulasi Maret'!$U$785:$U$963,APS!$B102,'Rekapitulasi Maret'!$W$785:$W$963)</f>
        <v>0</v>
      </c>
      <c r="GI102" s="152">
        <f>SUMIF('Rekapitulasi Maret'!$U$785:$U$963,APS!$B102,'Rekapitulasi Maret'!$AB$785:$AB$963)</f>
        <v>0</v>
      </c>
      <c r="GJ102" s="154">
        <f t="shared" si="370"/>
        <v>0</v>
      </c>
      <c r="GK102" s="154">
        <f t="shared" si="371"/>
        <v>0</v>
      </c>
      <c r="GL102" s="10"/>
      <c r="GM102" s="152">
        <f>SUMIF('Rekapitulasi Maret'!$AL$785:$AL$963,APS!$B102,'Rekapitulasi Maret'!$AM$785:$AM$963)+SUMIF('Rekapitulasi Maret'!$AL$785:$AL$963,APS!$B102,'Rekapitulasi Maret'!$AP$785:$AP$963)</f>
        <v>0</v>
      </c>
      <c r="GN102" s="152">
        <f>SUMIF('Rekapitulasi Maret'!$AL$785:$AL$963,APS!$B102,'Rekapitulasi Maret'!$AN$785:$AN$963)</f>
        <v>0</v>
      </c>
      <c r="GO102" s="152">
        <f>SUMIF('Rekapitulasi Maret'!$AL$785:$AL$963,APS!$B102,'Rekapitulasi Maret'!$AQ$785:$AQ$963)</f>
        <v>0</v>
      </c>
      <c r="GP102" s="154">
        <f t="shared" si="372"/>
        <v>0</v>
      </c>
      <c r="GQ102" s="154">
        <f t="shared" si="373"/>
        <v>0</v>
      </c>
      <c r="GR102" s="76">
        <f t="shared" si="374"/>
        <v>0</v>
      </c>
      <c r="GS102" s="76">
        <f t="shared" si="375"/>
        <v>0</v>
      </c>
      <c r="GT102" s="76">
        <f t="shared" si="376"/>
        <v>0</v>
      </c>
      <c r="GU102" s="76">
        <f t="shared" si="377"/>
        <v>0</v>
      </c>
      <c r="GV102" s="157">
        <f t="shared" si="378"/>
        <v>0</v>
      </c>
      <c r="GW102" s="157">
        <f t="shared" si="379"/>
        <v>0</v>
      </c>
      <c r="GX102" s="158">
        <f t="shared" si="380"/>
        <v>0</v>
      </c>
      <c r="GY102" s="157">
        <f t="shared" si="397"/>
        <v>0</v>
      </c>
      <c r="GZ102" s="157">
        <f t="shared" si="398"/>
        <v>0</v>
      </c>
      <c r="HA102" s="157">
        <f t="shared" si="399"/>
        <v>72</v>
      </c>
      <c r="HB102" s="157">
        <f t="shared" si="400"/>
        <v>0</v>
      </c>
      <c r="HC102" s="157">
        <f t="shared" si="401"/>
        <v>72</v>
      </c>
      <c r="HD102" s="157">
        <f t="shared" si="402"/>
        <v>72</v>
      </c>
      <c r="HE102" s="158">
        <f t="shared" si="406"/>
        <v>0</v>
      </c>
      <c r="HF102" s="21"/>
      <c r="HG102" s="16" t="s">
        <v>988</v>
      </c>
      <c r="HH102" s="88"/>
    </row>
    <row r="103" spans="1:216" ht="15.75">
      <c r="A103" s="38" t="s">
        <v>538</v>
      </c>
      <c r="B103" s="38" t="s">
        <v>448</v>
      </c>
      <c r="C103" s="25" t="s">
        <v>3</v>
      </c>
      <c r="D103" s="25" t="s">
        <v>614</v>
      </c>
      <c r="E103" s="25" t="s">
        <v>598</v>
      </c>
      <c r="F103" s="38">
        <v>100</v>
      </c>
      <c r="G103" s="38"/>
      <c r="H103" s="38"/>
      <c r="I103" s="18">
        <v>0</v>
      </c>
      <c r="J103" s="17">
        <v>0</v>
      </c>
      <c r="K103" s="38"/>
      <c r="L103" s="38"/>
      <c r="M103" s="40">
        <v>100</v>
      </c>
      <c r="N103" s="20">
        <f t="shared" si="353"/>
        <v>100</v>
      </c>
      <c r="O103" s="20"/>
      <c r="P103" s="75">
        <f t="shared" si="407"/>
        <v>0</v>
      </c>
      <c r="Q103" s="74">
        <f t="shared" si="403"/>
        <v>100</v>
      </c>
      <c r="R103" s="22">
        <f t="shared" si="443"/>
        <v>100</v>
      </c>
      <c r="S103" s="40"/>
      <c r="T103" s="40"/>
      <c r="U103" s="152">
        <f>SUMIF('Rekapitulasi Maret'!$D$9:$D$173,APS!$B103,'Rekapitulasi Maret'!$E$9:$E$173)</f>
        <v>0</v>
      </c>
      <c r="V103" s="152">
        <f>SUMIF('Rekapitulasi Maret'!$D$9:$D$173,APS!$B103,'Rekapitulasi Maret'!$F$9:$F$173)</f>
        <v>0</v>
      </c>
      <c r="W103" s="40"/>
      <c r="X103" s="154">
        <f t="shared" si="428"/>
        <v>0</v>
      </c>
      <c r="Y103" s="154">
        <f t="shared" si="429"/>
        <v>0</v>
      </c>
      <c r="Z103" s="40"/>
      <c r="AA103" s="152">
        <f>SUMIF('Rekapitulasi Maret'!$U$9:$U$173,APS!$B103,'Rekapitulasi Maret'!$V$9:$V$173)</f>
        <v>0</v>
      </c>
      <c r="AB103" s="152">
        <f>SUMIF('Rekapitulasi Maret'!$U$9:$U$173,APS!$B103,'Rekapitulasi Maret'!$W$9:$W$173)</f>
        <v>0</v>
      </c>
      <c r="AC103" s="152"/>
      <c r="AD103" s="154">
        <f t="shared" si="404"/>
        <v>0</v>
      </c>
      <c r="AE103" s="154">
        <f t="shared" si="405"/>
        <v>0</v>
      </c>
      <c r="AF103" s="40"/>
      <c r="AG103" s="152">
        <f>SUMIF('Rekapitulasi Maret'!$AL$9:$AL$173,APS!$B103,'Rekapitulasi Maret'!$AM$9:$AM$173)</f>
        <v>0</v>
      </c>
      <c r="AH103" s="152">
        <f>SUMIF('Rekapitulasi Maret'!$AL$9:$AL$173,APS!$B103,'Rekapitulasi Maret'!$AN$9:$AN$173)</f>
        <v>0</v>
      </c>
      <c r="AI103" s="152">
        <f>SUMIF('Rekapitulasi Maret'!$AL$9:$AL$173,APS!$B103,'Rekapitulasi Maret'!$AQ$9:$AQ$173)</f>
        <v>0</v>
      </c>
      <c r="AJ103" s="154">
        <f t="shared" si="426"/>
        <v>0</v>
      </c>
      <c r="AK103" s="154">
        <f t="shared" si="427"/>
        <v>0</v>
      </c>
      <c r="AL103" s="40"/>
      <c r="AM103" s="152">
        <f>SUMIF('Rekapitulasi Maret'!$BA$9:$BA$173,APS!$B103,'Rekapitulasi Maret'!$BB$9:$BB$173)</f>
        <v>0</v>
      </c>
      <c r="AN103" s="152">
        <f>SUMIF('Rekapitulasi Maret'!$BA$9:$BA$173,APS!$B103,'Rekapitulasi Maret'!$BC$9:$BC$173)</f>
        <v>0</v>
      </c>
      <c r="AO103" s="10"/>
      <c r="AP103" s="154">
        <f t="shared" si="410"/>
        <v>0</v>
      </c>
      <c r="AQ103" s="154">
        <f t="shared" si="411"/>
        <v>0</v>
      </c>
      <c r="AR103" s="40"/>
      <c r="AS103" s="152">
        <f>SUMIF('Rekapitulasi Maret'!$BP$9:$BP$173,APS!$B103,'Rekapitulasi Maret'!$BQ$9:$BQ$173)</f>
        <v>0</v>
      </c>
      <c r="AT103" s="152">
        <f>SUMIF('Rekapitulasi Maret'!$BP$9:$BP$173,APS!$B103,'Rekapitulasi Maret'!$BR$9:$BR$173)</f>
        <v>0</v>
      </c>
      <c r="AU103" s="40"/>
      <c r="AV103" s="154">
        <f t="shared" si="393"/>
        <v>0</v>
      </c>
      <c r="AW103" s="154">
        <f t="shared" si="394"/>
        <v>0</v>
      </c>
      <c r="AX103" s="40"/>
      <c r="AY103" s="152">
        <f>SUMIF('Rekapitulasi Maret'!$CE$9:$CE$173,APS!$B103,'Rekapitulasi Maret'!$CI$9:$CI$173)</f>
        <v>200</v>
      </c>
      <c r="AZ103" s="10"/>
      <c r="BA103" s="152">
        <f>SUMIF('Rekapitulasi Maret'!$CE$9:$CE$173,APS!$B103,'Rekapitulasi Maret'!$CJ$9:$CJ$173)</f>
        <v>96</v>
      </c>
      <c r="BB103" s="154">
        <f t="shared" si="395"/>
        <v>0</v>
      </c>
      <c r="BC103" s="154">
        <f t="shared" si="396"/>
        <v>48</v>
      </c>
      <c r="BD103" s="76">
        <f t="shared" si="412"/>
        <v>0</v>
      </c>
      <c r="BE103" s="76">
        <f t="shared" si="413"/>
        <v>200</v>
      </c>
      <c r="BF103" s="76">
        <f t="shared" si="414"/>
        <v>0</v>
      </c>
      <c r="BG103" s="76">
        <f t="shared" si="415"/>
        <v>96</v>
      </c>
      <c r="BH103" s="76">
        <f t="shared" si="416"/>
        <v>96</v>
      </c>
      <c r="BI103" s="76">
        <f t="shared" si="417"/>
        <v>96</v>
      </c>
      <c r="BJ103" s="154">
        <f t="shared" si="418"/>
        <v>0</v>
      </c>
      <c r="BK103" s="40"/>
      <c r="BL103" s="40"/>
      <c r="BM103" s="152">
        <f>SUMIF('Rekapitulasi Maret'!$D$194:$D$375,APS!$B103,'Rekapitulasi Maret'!$E$194:$E$375)+SUMIF('Rekapitulasi Maret'!$D$194:$D$375,APS!$B103,'Rekapitulasi Maret'!$J$194:$J$375)</f>
        <v>0</v>
      </c>
      <c r="BN103" s="152">
        <f>SUMIF('Rekapitulasi Maret'!$D$194:$D$375,APS!$B103,'Rekapitulasi Maret'!$F$194:$F$375)</f>
        <v>0</v>
      </c>
      <c r="BO103" s="152">
        <f>SUMIF('Rekapitulasi Maret'!$D$194:$D$375,APS!$B103,'Rekapitulasi Maret'!$K$194:$K$375)</f>
        <v>0</v>
      </c>
      <c r="BP103" s="154">
        <f t="shared" si="389"/>
        <v>0</v>
      </c>
      <c r="BQ103" s="154">
        <f t="shared" si="390"/>
        <v>0</v>
      </c>
      <c r="BR103" s="40"/>
      <c r="BS103" s="152">
        <f>SUMIF('Rekapitulasi Maret'!$U$194:$U$375,APS!$B103,'Rekapitulasi Maret'!$V$194:$V$375)+SUMIF('Rekapitulasi Maret'!$U$194:$U$375,APS!$B103,'Rekapitulasi Maret'!$AA$194:$AA$375)</f>
        <v>0</v>
      </c>
      <c r="BT103" s="152">
        <f>SUMIF('Rekapitulasi Maret'!$U$194:$U$375,APS!$B103,'Rekapitulasi Maret'!$W$194:$W$375)</f>
        <v>0</v>
      </c>
      <c r="BU103" s="152">
        <f>SUMIF('Rekapitulasi Maret'!$U$194:$U$375,APS!$B103,'Rekapitulasi Maret'!$AB$194:$AB$375)</f>
        <v>0</v>
      </c>
      <c r="BV103" s="154">
        <f t="shared" si="391"/>
        <v>0</v>
      </c>
      <c r="BW103" s="154">
        <f t="shared" si="392"/>
        <v>0</v>
      </c>
      <c r="BX103" s="40"/>
      <c r="BY103" s="152">
        <f>SUMIF('Rekapitulasi Maret'!$AL$194:$AL$375,APS!$B103,'Rekapitulasi Maret'!$AM$194:$AM$375)+SUMIF('Rekapitulasi Maret'!$AL$194:$AL$375,APS!$B103,'Rekapitulasi Maret'!$AP$194:$AP$375)</f>
        <v>0</v>
      </c>
      <c r="BZ103" s="152">
        <f>SUMIF('Rekapitulasi Maret'!$AL$194:$AL$375,APS!$B103,'Rekapitulasi Maret'!$AN$194:$AN$375)</f>
        <v>0</v>
      </c>
      <c r="CA103" s="152">
        <f>SUMIF('Rekapitulasi Maret'!$AL$194:$AL$375,APS!$B103,'Rekapitulasi Maret'!$AQ$194:$AQ$375)</f>
        <v>0</v>
      </c>
      <c r="CB103" s="154">
        <f t="shared" si="408"/>
        <v>0</v>
      </c>
      <c r="CC103" s="154">
        <f t="shared" si="409"/>
        <v>0</v>
      </c>
      <c r="CD103" s="40"/>
      <c r="CE103" s="152">
        <f>SUMIF('Rekapitulasi Maret'!$BA$194:$BA$375,APS!$B103,'Rekapitulasi Maret'!$BB$194:$BB$375)+SUMIF('Rekapitulasi Maret'!$BA$194:$BA$375,APS!$B103,'Rekapitulasi Maret'!$BE$194:$BE$375)</f>
        <v>0</v>
      </c>
      <c r="CF103" s="152">
        <f>SUMIF('Rekapitulasi Maret'!$BA$194:$BA$375,APS!$B103,'Rekapitulasi Maret'!$BC$194:$BC$375)</f>
        <v>0</v>
      </c>
      <c r="CG103" s="40"/>
      <c r="CH103" s="154">
        <f t="shared" si="381"/>
        <v>0</v>
      </c>
      <c r="CI103" s="154">
        <f t="shared" si="382"/>
        <v>0</v>
      </c>
      <c r="CJ103" s="40"/>
      <c r="CK103" s="152">
        <f>SUMIF('Rekapitulasi Maret'!$BP$194:$BP$375,APS!$B103,'Rekapitulasi Maret'!$BQ$194:$BQ$375)+SUMIF('Rekapitulasi Maret'!$BP$194:$BP$375,APS!$B103,'Rekapitulasi Maret'!$BT$194:$BT$375)</f>
        <v>0</v>
      </c>
      <c r="CL103" s="152">
        <f>SUMIF('Rekapitulasi Maret'!$BP$194:$BP$375,APS!$B103,'Rekapitulasi Maret'!$BR$194:$BR$375)</f>
        <v>0</v>
      </c>
      <c r="CM103" s="152">
        <f>SUMIF('Rekapitulasi Maret'!$BP$194:$BP$375,APS!$B103,'Rekapitulasi Maret'!$BU$194:$BU$375)</f>
        <v>0</v>
      </c>
      <c r="CN103" s="154">
        <f t="shared" si="383"/>
        <v>0</v>
      </c>
      <c r="CO103" s="154">
        <f t="shared" si="384"/>
        <v>0</v>
      </c>
      <c r="CP103" s="76">
        <f t="shared" si="419"/>
        <v>0</v>
      </c>
      <c r="CQ103" s="76">
        <f t="shared" si="420"/>
        <v>0</v>
      </c>
      <c r="CR103" s="76">
        <f t="shared" si="421"/>
        <v>0</v>
      </c>
      <c r="CS103" s="76">
        <f t="shared" si="422"/>
        <v>0</v>
      </c>
      <c r="CT103" s="76">
        <f t="shared" si="423"/>
        <v>0</v>
      </c>
      <c r="CU103" s="76">
        <f t="shared" si="424"/>
        <v>0</v>
      </c>
      <c r="CV103" s="154">
        <f t="shared" si="425"/>
        <v>0</v>
      </c>
      <c r="CW103" s="40">
        <v>100</v>
      </c>
      <c r="CX103" s="40"/>
      <c r="CY103" s="152">
        <f>SUMIF('Rekapitulasi Maret'!$D$391:$D$568,APS!$B103,'Rekapitulasi Maret'!$E$391:$E$568)+SUMIF('Rekapitulasi Maret'!$D$391:$D$568,APS!$B103,'Rekapitulasi Maret'!$J$391:$J$568)</f>
        <v>0</v>
      </c>
      <c r="CZ103" s="152">
        <f>SUMIF('Rekapitulasi Maret'!$D$391:$D$568,APS!$B103,'Rekapitulasi Maret'!$F$391:$F$568)</f>
        <v>0</v>
      </c>
      <c r="DA103" s="152">
        <f>SUMIF('Rekapitulasi Maret'!$D$391:$D$568,APS!$B103,'Rekapitulasi Maret'!$K$391:$K$568)</f>
        <v>0</v>
      </c>
      <c r="DB103" s="154">
        <f t="shared" si="385"/>
        <v>0</v>
      </c>
      <c r="DC103" s="154">
        <f t="shared" si="386"/>
        <v>0</v>
      </c>
      <c r="DD103" s="40"/>
      <c r="DE103" s="152">
        <f>SUMIF('Rekapitulasi Maret'!$U$391:$U$568,APS!$B103,'Rekapitulasi Maret'!$V$391:$V$568)+SUMIF('Rekapitulasi Maret'!$U$391:$U$568,APS!$B103,'Rekapitulasi Maret'!$AA$391:$AA$568)</f>
        <v>0</v>
      </c>
      <c r="DF103" s="152">
        <f>SUMIF('Rekapitulasi Maret'!$U$391:$U$568,APS!$B103,'Rekapitulasi Maret'!$W$391:$W$568)</f>
        <v>0</v>
      </c>
      <c r="DG103" s="152">
        <f>SUMIF('Rekapitulasi Maret'!$U$391:$U$568,APS!$B103,'Rekapitulasi Maret'!$AB$391:$AB$568)</f>
        <v>0</v>
      </c>
      <c r="DH103" s="154">
        <f t="shared" si="430"/>
        <v>0</v>
      </c>
      <c r="DI103" s="154">
        <f t="shared" si="431"/>
        <v>0</v>
      </c>
      <c r="DJ103" s="40"/>
      <c r="DK103" s="152">
        <f>SUMIF('Rekapitulasi Maret'!$AL$391:$AL$568,APS!$B103,'Rekapitulasi Maret'!$AM$391:$AM$568)+SUMIF('Rekapitulasi Maret'!$AL$391:$AL$568,APS!$B103,'Rekapitulasi Maret'!$AP$391:$AP$568)</f>
        <v>0</v>
      </c>
      <c r="DL103" s="152">
        <f>SUMIF('Rekapitulasi Maret'!$AL$391:$AL$568,APS!$B103,'Rekapitulasi Maret'!$AN$391:$AN$568)</f>
        <v>0</v>
      </c>
      <c r="DM103" s="152">
        <f>SUMIF('Rekapitulasi Maret'!$AL$391:$AL$568,APS!$B103,'Rekapitulasi Maret'!$AQ$391:$AQ$568)</f>
        <v>0</v>
      </c>
      <c r="DN103" s="154">
        <f t="shared" si="354"/>
        <v>0</v>
      </c>
      <c r="DO103" s="154">
        <f t="shared" si="355"/>
        <v>0</v>
      </c>
      <c r="DP103" s="40"/>
      <c r="DQ103" s="152">
        <f>SUMIF('Rekapitulasi Maret'!$BA$391:$BA$568,APS!$B103,'Rekapitulasi Maret'!$BB$391:$BB$568)+SUMIF('Rekapitulasi Maret'!$BA$391:$BA$568,APS!$B103,'Rekapitulasi Maret'!$BE$391:$BE$568)</f>
        <v>0</v>
      </c>
      <c r="DR103" s="152">
        <f>SUMIF('Rekapitulasi Maret'!$BA$391:$BA$568,APS!$B103,'Rekapitulasi Maret'!$BC$391:$BC$568)</f>
        <v>0</v>
      </c>
      <c r="DS103" s="152">
        <f>SUMIF('Rekapitulasi Maret'!$BA$391:$BA$568,APS!$B103,'Rekapitulasi Maret'!$BF$391:$BF$568)</f>
        <v>0</v>
      </c>
      <c r="DT103" s="154">
        <f t="shared" si="432"/>
        <v>0</v>
      </c>
      <c r="DU103" s="154">
        <f t="shared" si="433"/>
        <v>0</v>
      </c>
      <c r="DV103" s="40"/>
      <c r="DW103" s="152">
        <f>SUMIF('Rekapitulasi Maret'!$BP$391:$BP$568,APS!$B103,'Rekapitulasi Maret'!$BQ$391:$BQ$568)+SUMIF('Rekapitulasi Maret'!$BP$391:$BP$568,APS!$B103,'Rekapitulasi Maret'!$BT$391:$BT$568)</f>
        <v>0</v>
      </c>
      <c r="DX103" s="152">
        <f>SUMIF('Rekapitulasi Maret'!$BP$391:$BP$568,APS!$B103,'Rekapitulasi Maret'!$BR$391:$BR$568)</f>
        <v>0</v>
      </c>
      <c r="DY103" s="152">
        <f>SUMIF('Rekapitulasi Maret'!$BP$391:$BP$568,APS!$B103,'Rekapitulasi Maret'!$BU$391:$BU$568)</f>
        <v>0</v>
      </c>
      <c r="DZ103" s="154">
        <f t="shared" si="326"/>
        <v>0</v>
      </c>
      <c r="EA103" s="154">
        <f t="shared" si="327"/>
        <v>0</v>
      </c>
      <c r="EB103" s="40"/>
      <c r="EC103" s="152">
        <f>SUMIF('Rekapitulasi Maret'!$CE$391:$CE$568,APS!$B103,'Rekapitulasi Maret'!$CF$391:$CF$568)+SUMIF('Rekapitulasi Maret'!$CE$391:$CE$568,APS!$B103,'Rekapitulasi Maret'!$CI$391:$CI$568)</f>
        <v>0</v>
      </c>
      <c r="ED103" s="152">
        <f>SUMIF('Rekapitulasi Maret'!$CE$391:$CE$568,APS!$B103,'Rekapitulasi Maret'!$CG$391:$CG$568)</f>
        <v>0</v>
      </c>
      <c r="EE103" s="152">
        <f>SUMIF('Rekapitulasi Maret'!$CE$391:$CE$568,APS!$B103,'Rekapitulasi Maret'!$CJ$391:$CJ$568)</f>
        <v>0</v>
      </c>
      <c r="EF103" s="154">
        <f t="shared" si="356"/>
        <v>0</v>
      </c>
      <c r="EG103" s="154">
        <f t="shared" si="357"/>
        <v>0</v>
      </c>
      <c r="EH103" s="76">
        <f t="shared" si="434"/>
        <v>0</v>
      </c>
      <c r="EI103" s="76">
        <f t="shared" si="435"/>
        <v>0</v>
      </c>
      <c r="EJ103" s="76">
        <f t="shared" si="436"/>
        <v>0</v>
      </c>
      <c r="EK103" s="76">
        <f t="shared" si="437"/>
        <v>0</v>
      </c>
      <c r="EL103" s="76">
        <f t="shared" si="438"/>
        <v>0</v>
      </c>
      <c r="EM103" s="76">
        <f t="shared" si="439"/>
        <v>0</v>
      </c>
      <c r="EN103" s="154">
        <f t="shared" si="440"/>
        <v>0</v>
      </c>
      <c r="EO103" s="40"/>
      <c r="EP103" s="10"/>
      <c r="EQ103" s="152">
        <f>SUMIF('Rekapitulasi Maret'!$D$587:$D$768,APS!$B103,'Rekapitulasi Maret'!$E$587:$E$768)+SUMIF('Rekapitulasi Maret'!$D$587:$D$768,APS!$B103,'Rekapitulasi Maret'!$G$587:$G$768)</f>
        <v>0</v>
      </c>
      <c r="ER103" s="152">
        <f>SUMIF('Rekapitulasi Maret'!$D$587:$D$768,APS!$B103,'Rekapitulasi Maret'!$F$587:$F$768)+SUMIF('Rekapitulasi Maret'!$D$587:$D$768,APS!$B103,'Rekapitulasi Maret'!$H$587:$H$768)</f>
        <v>0</v>
      </c>
      <c r="ES103" s="10"/>
      <c r="ET103" s="154">
        <f t="shared" si="358"/>
        <v>0</v>
      </c>
      <c r="EU103" s="154">
        <f t="shared" si="359"/>
        <v>0</v>
      </c>
      <c r="EV103" s="10"/>
      <c r="EW103" s="152">
        <f>SUMIF('Rekapitulasi Maret'!$U$587:$U$768,APS!$B103,'Rekapitulasi Maret'!$V$587:$V$768)+SUMIF('Rekapitulasi Maret'!$U$587:$U$768,APS!$B103,'Rekapitulasi Maret'!$X$587:$X$768)</f>
        <v>0</v>
      </c>
      <c r="EX103" s="152">
        <f>SUMIF('Rekapitulasi Maret'!$U$587:$U$768,APS!$B103,'Rekapitulasi Maret'!$W$587:$W$768)+SUMIF('Rekapitulasi Maret'!$U$587:$U$768,APS!$B103,'Rekapitulasi Maret'!$Y$587:$Y$768)</f>
        <v>0</v>
      </c>
      <c r="EY103" s="10"/>
      <c r="EZ103" s="154">
        <f t="shared" si="360"/>
        <v>0</v>
      </c>
      <c r="FA103" s="154">
        <f t="shared" si="361"/>
        <v>0</v>
      </c>
      <c r="FB103" s="10"/>
      <c r="FC103" s="152">
        <f>SUMIF('Rekapitulasi Maret'!$AL$587:$AL$768,APS!$B103,'Rekapitulasi Maret'!$AM$587:$AM$768)+SUMIF('Rekapitulasi Maret'!$AL$587:$AL$768,APS!$B103,'Rekapitulasi Maret'!$AP$587:$AP$768)</f>
        <v>0</v>
      </c>
      <c r="FD103" s="152">
        <f>SUMIF('Rekapitulasi Maret'!$AL$587:$AL$768,APS!$B103,'Rekapitulasi Maret'!$AN$587:$AN$768)</f>
        <v>0</v>
      </c>
      <c r="FE103" s="10"/>
      <c r="FF103" s="154">
        <f t="shared" si="362"/>
        <v>0</v>
      </c>
      <c r="FG103" s="154">
        <f t="shared" si="363"/>
        <v>0</v>
      </c>
      <c r="FH103" s="10"/>
      <c r="FI103" s="152">
        <f>SUMIF('Rekapitulasi Maret'!$BA$587:$BA$768,APS!$B103,'Rekapitulasi Maret'!$BB$587:$BB$768)+SUMIF('Rekapitulasi Maret'!$BA$587:$BA$768,APS!$B103,'Rekapitulasi Maret'!$BE$587:$BE$768)</f>
        <v>0</v>
      </c>
      <c r="FJ103" s="152">
        <f>SUMIF('Rekapitulasi Maret'!$BA$587:$BA$768,APS!$B103,'Rekapitulasi Maret'!$BC$587:$BC$768)+SUMIF('Rekapitulasi Maret'!$BA$587:$BA$768,APS!$B103,'Rekapitulasi Maret'!$BF$587:$BF$768)</f>
        <v>0</v>
      </c>
      <c r="FK103" s="10"/>
      <c r="FL103" s="154">
        <f t="shared" si="364"/>
        <v>0</v>
      </c>
      <c r="FM103" s="154">
        <f t="shared" si="365"/>
        <v>0</v>
      </c>
      <c r="FN103" s="10"/>
      <c r="FO103" s="152">
        <f>SUMIF('Rekapitulasi Maret'!$BP$587:$BP$768,APS!$B103,'Rekapitulasi Maret'!$BQ$587:$BQ$768)+SUMIF('Rekapitulasi Maret'!$BP$587:$BP$768,APS!$B103,'Rekapitulasi Maret'!$BT$587:$BT$768)</f>
        <v>0</v>
      </c>
      <c r="FP103" s="152">
        <f>SUMIF('Rekapitulasi Maret'!$BP$587:$BP$768,APS!$B103,'Rekapitulasi Maret'!$BR$587:$BR$768)</f>
        <v>0</v>
      </c>
      <c r="FQ103" s="10"/>
      <c r="FR103" s="154">
        <f t="shared" si="366"/>
        <v>0</v>
      </c>
      <c r="FS103" s="154">
        <f t="shared" si="367"/>
        <v>0</v>
      </c>
      <c r="FT103" s="10"/>
      <c r="FU103" s="152">
        <f>SUMIF('Rekapitulasi Maret'!$CE$587:$CE$768,APS!$B103,'Rekapitulasi Maret'!$CI$587:$CI$768)</f>
        <v>0</v>
      </c>
      <c r="FV103" s="10"/>
      <c r="FW103" s="152">
        <f>SUMIF('Rekapitulasi Maret'!$CE$587:$CE$768,APS!$B103,'Rekapitulasi Maret'!$CJ$587:$CJ$768)</f>
        <v>0</v>
      </c>
      <c r="FX103" s="154">
        <f t="shared" si="387"/>
        <v>0</v>
      </c>
      <c r="FY103" s="154">
        <f t="shared" si="388"/>
        <v>0</v>
      </c>
      <c r="FZ103" s="10">
        <v>100</v>
      </c>
      <c r="GA103" s="152">
        <f>SUMIF('Rekapitulasi Maret'!$D$785:$D$963,APS!$B103,'Rekapitulasi Maret'!$E$785:$E$963)+SUMIF('Rekapitulasi Maret'!$D$785:$D$963,APS!$B103,'Rekapitulasi Maret'!$J$785:$J$963)</f>
        <v>0</v>
      </c>
      <c r="GB103" s="152">
        <f>SUMIF('Rekapitulasi Maret'!$D$785:$D$963,APS!$B103,'Rekapitulasi Maret'!$F$785:$F$963)</f>
        <v>0</v>
      </c>
      <c r="GC103" s="152">
        <f>SUMIF('Rekapitulasi Maret'!$D$785:$D$963,APS!$B103,'Rekapitulasi Maret'!$K$785:$K$963)</f>
        <v>0</v>
      </c>
      <c r="GD103" s="154">
        <f t="shared" si="368"/>
        <v>0</v>
      </c>
      <c r="GE103" s="154">
        <f t="shared" si="369"/>
        <v>0</v>
      </c>
      <c r="GF103" s="10"/>
      <c r="GG103" s="152">
        <f>SUMIF('Rekapitulasi Maret'!$U$785:$U$963,APS!$B103,'Rekapitulasi Maret'!$V$785:$V$963)+SUMIF('Rekapitulasi Maret'!$U$785:$U$963,APS!$B103,'Rekapitulasi Maret'!$AA$785:$AA$963)</f>
        <v>0</v>
      </c>
      <c r="GH103" s="152">
        <f>SUMIF('Rekapitulasi Maret'!$U$785:$U$963,APS!$B103,'Rekapitulasi Maret'!$W$785:$W$963)</f>
        <v>0</v>
      </c>
      <c r="GI103" s="152">
        <f>SUMIF('Rekapitulasi Maret'!$U$785:$U$963,APS!$B103,'Rekapitulasi Maret'!$AB$785:$AB$963)</f>
        <v>0</v>
      </c>
      <c r="GJ103" s="154">
        <f t="shared" si="370"/>
        <v>0</v>
      </c>
      <c r="GK103" s="154">
        <f t="shared" si="371"/>
        <v>0</v>
      </c>
      <c r="GL103" s="10"/>
      <c r="GM103" s="152">
        <f>SUMIF('Rekapitulasi Maret'!$AL$785:$AL$963,APS!$B103,'Rekapitulasi Maret'!$AM$785:$AM$963)+SUMIF('Rekapitulasi Maret'!$AL$785:$AL$963,APS!$B103,'Rekapitulasi Maret'!$AP$785:$AP$963)</f>
        <v>0</v>
      </c>
      <c r="GN103" s="152">
        <f>SUMIF('Rekapitulasi Maret'!$AL$785:$AL$963,APS!$B103,'Rekapitulasi Maret'!$AN$785:$AN$963)</f>
        <v>0</v>
      </c>
      <c r="GO103" s="152">
        <f>SUMIF('Rekapitulasi Maret'!$AL$785:$AL$963,APS!$B103,'Rekapitulasi Maret'!$AQ$785:$AQ$963)</f>
        <v>0</v>
      </c>
      <c r="GP103" s="154">
        <f t="shared" si="372"/>
        <v>0</v>
      </c>
      <c r="GQ103" s="154">
        <f t="shared" si="373"/>
        <v>0</v>
      </c>
      <c r="GR103" s="76">
        <f t="shared" si="374"/>
        <v>100</v>
      </c>
      <c r="GS103" s="76">
        <f t="shared" si="375"/>
        <v>0</v>
      </c>
      <c r="GT103" s="76">
        <f t="shared" si="376"/>
        <v>0</v>
      </c>
      <c r="GU103" s="76">
        <f t="shared" si="377"/>
        <v>0</v>
      </c>
      <c r="GV103" s="157">
        <f t="shared" si="378"/>
        <v>0</v>
      </c>
      <c r="GW103" s="157">
        <f t="shared" si="379"/>
        <v>-100</v>
      </c>
      <c r="GX103" s="158">
        <f t="shared" si="380"/>
        <v>0</v>
      </c>
      <c r="GY103" s="157">
        <f t="shared" si="397"/>
        <v>100</v>
      </c>
      <c r="GZ103" s="157">
        <f t="shared" si="398"/>
        <v>200</v>
      </c>
      <c r="HA103" s="157">
        <f t="shared" si="399"/>
        <v>0</v>
      </c>
      <c r="HB103" s="157">
        <f t="shared" si="400"/>
        <v>96</v>
      </c>
      <c r="HC103" s="157">
        <f t="shared" si="401"/>
        <v>96</v>
      </c>
      <c r="HD103" s="157">
        <f t="shared" si="402"/>
        <v>-4</v>
      </c>
      <c r="HE103" s="158">
        <f t="shared" si="406"/>
        <v>96</v>
      </c>
      <c r="HF103" s="2"/>
      <c r="HG103" s="16" t="s">
        <v>988</v>
      </c>
      <c r="HH103" s="88"/>
    </row>
    <row r="104" spans="1:216" ht="15.75">
      <c r="A104" s="16" t="s">
        <v>112</v>
      </c>
      <c r="B104" s="16" t="s">
        <v>113</v>
      </c>
      <c r="C104" s="25" t="s">
        <v>3</v>
      </c>
      <c r="D104" s="25" t="s">
        <v>614</v>
      </c>
      <c r="E104" s="25" t="s">
        <v>598</v>
      </c>
      <c r="F104" s="17">
        <v>300</v>
      </c>
      <c r="G104" s="17">
        <v>0</v>
      </c>
      <c r="H104" s="17">
        <v>0</v>
      </c>
      <c r="I104" s="18">
        <v>0</v>
      </c>
      <c r="J104" s="17">
        <v>0</v>
      </c>
      <c r="K104" s="19">
        <f t="shared" ref="K104:K131" si="444">(H104+F104+G104)-(I104+J104)</f>
        <v>300</v>
      </c>
      <c r="L104" s="19">
        <f t="shared" ref="L104:L131" si="445">IF(K104&gt;0,K104,0)</f>
        <v>300</v>
      </c>
      <c r="M104" s="23">
        <v>0</v>
      </c>
      <c r="N104" s="20">
        <f t="shared" si="353"/>
        <v>0</v>
      </c>
      <c r="O104" s="20"/>
      <c r="P104" s="75">
        <f t="shared" si="407"/>
        <v>0</v>
      </c>
      <c r="Q104" s="74">
        <f t="shared" si="403"/>
        <v>0</v>
      </c>
      <c r="R104" s="22">
        <f t="shared" si="443"/>
        <v>0</v>
      </c>
      <c r="S104" s="10"/>
      <c r="T104" s="10"/>
      <c r="U104" s="152">
        <f>SUMIF('Rekapitulasi Maret'!$D$9:$D$173,APS!$B104,'Rekapitulasi Maret'!$E$9:$E$173)</f>
        <v>0</v>
      </c>
      <c r="V104" s="152">
        <f>SUMIF('Rekapitulasi Maret'!$D$9:$D$173,APS!$B104,'Rekapitulasi Maret'!$F$9:$F$173)</f>
        <v>0</v>
      </c>
      <c r="W104" s="10"/>
      <c r="X104" s="154">
        <f t="shared" si="428"/>
        <v>0</v>
      </c>
      <c r="Y104" s="154">
        <f t="shared" si="429"/>
        <v>0</v>
      </c>
      <c r="Z104" s="10"/>
      <c r="AA104" s="152">
        <f>SUMIF('Rekapitulasi Maret'!$U$9:$U$173,APS!$B104,'Rekapitulasi Maret'!$V$9:$V$173)</f>
        <v>0</v>
      </c>
      <c r="AB104" s="152">
        <f>SUMIF('Rekapitulasi Maret'!$U$9:$U$173,APS!$B104,'Rekapitulasi Maret'!$W$9:$W$173)</f>
        <v>0</v>
      </c>
      <c r="AC104" s="152"/>
      <c r="AD104" s="154">
        <f t="shared" si="404"/>
        <v>0</v>
      </c>
      <c r="AE104" s="154">
        <f t="shared" si="405"/>
        <v>0</v>
      </c>
      <c r="AF104" s="10"/>
      <c r="AG104" s="152">
        <f>SUMIF('Rekapitulasi Maret'!$AL$9:$AL$173,APS!$B104,'Rekapitulasi Maret'!$AM$9:$AM$173)</f>
        <v>0</v>
      </c>
      <c r="AH104" s="152">
        <f>SUMIF('Rekapitulasi Maret'!$AL$9:$AL$173,APS!$B104,'Rekapitulasi Maret'!$AN$9:$AN$173)</f>
        <v>0</v>
      </c>
      <c r="AI104" s="152">
        <f>SUMIF('Rekapitulasi Maret'!$AL$9:$AL$173,APS!$B104,'Rekapitulasi Maret'!$AQ$9:$AQ$173)</f>
        <v>0</v>
      </c>
      <c r="AJ104" s="154">
        <f t="shared" si="426"/>
        <v>0</v>
      </c>
      <c r="AK104" s="154">
        <f t="shared" si="427"/>
        <v>0</v>
      </c>
      <c r="AL104" s="10"/>
      <c r="AM104" s="152">
        <f>SUMIF('Rekapitulasi Maret'!$BA$9:$BA$173,APS!$B104,'Rekapitulasi Maret'!$BB$9:$BB$173)</f>
        <v>0</v>
      </c>
      <c r="AN104" s="152">
        <f>SUMIF('Rekapitulasi Maret'!$BA$9:$BA$173,APS!$B104,'Rekapitulasi Maret'!$BC$9:$BC$173)</f>
        <v>0</v>
      </c>
      <c r="AO104" s="10"/>
      <c r="AP104" s="154">
        <f t="shared" si="410"/>
        <v>0</v>
      </c>
      <c r="AQ104" s="154">
        <f t="shared" si="411"/>
        <v>0</v>
      </c>
      <c r="AR104" s="10"/>
      <c r="AS104" s="152">
        <f>SUMIF('Rekapitulasi Maret'!$BP$9:$BP$173,APS!$B104,'Rekapitulasi Maret'!$BQ$9:$BQ$173)</f>
        <v>0</v>
      </c>
      <c r="AT104" s="152">
        <f>SUMIF('Rekapitulasi Maret'!$BP$9:$BP$173,APS!$B104,'Rekapitulasi Maret'!$BR$9:$BR$173)</f>
        <v>0</v>
      </c>
      <c r="AU104" s="10"/>
      <c r="AV104" s="154">
        <f t="shared" si="393"/>
        <v>0</v>
      </c>
      <c r="AW104" s="154">
        <f t="shared" si="394"/>
        <v>0</v>
      </c>
      <c r="AX104" s="10"/>
      <c r="AY104" s="152">
        <f>SUMIF('Rekapitulasi Maret'!$CE$9:$CE$173,APS!$B104,'Rekapitulasi Maret'!$CI$9:$CI$173)</f>
        <v>0</v>
      </c>
      <c r="AZ104" s="10"/>
      <c r="BA104" s="152">
        <f>SUMIF('Rekapitulasi Maret'!$CE$9:$CE$173,APS!$B104,'Rekapitulasi Maret'!$CJ$9:$CJ$173)</f>
        <v>0</v>
      </c>
      <c r="BB104" s="154">
        <f t="shared" si="395"/>
        <v>0</v>
      </c>
      <c r="BC104" s="154">
        <f t="shared" si="396"/>
        <v>0</v>
      </c>
      <c r="BD104" s="76">
        <f t="shared" si="412"/>
        <v>0</v>
      </c>
      <c r="BE104" s="76">
        <f t="shared" si="413"/>
        <v>0</v>
      </c>
      <c r="BF104" s="76">
        <f t="shared" si="414"/>
        <v>0</v>
      </c>
      <c r="BG104" s="76">
        <f t="shared" si="415"/>
        <v>0</v>
      </c>
      <c r="BH104" s="76">
        <f t="shared" si="416"/>
        <v>0</v>
      </c>
      <c r="BI104" s="76">
        <f t="shared" si="417"/>
        <v>0</v>
      </c>
      <c r="BJ104" s="154">
        <f t="shared" si="418"/>
        <v>0</v>
      </c>
      <c r="BK104" s="10"/>
      <c r="BL104" s="10"/>
      <c r="BM104" s="152">
        <f>SUMIF('Rekapitulasi Maret'!$D$194:$D$375,APS!$B104,'Rekapitulasi Maret'!$E$194:$E$375)+SUMIF('Rekapitulasi Maret'!$D$194:$D$375,APS!$B104,'Rekapitulasi Maret'!$J$194:$J$375)</f>
        <v>0</v>
      </c>
      <c r="BN104" s="152">
        <f>SUMIF('Rekapitulasi Maret'!$D$194:$D$375,APS!$B104,'Rekapitulasi Maret'!$F$194:$F$375)</f>
        <v>0</v>
      </c>
      <c r="BO104" s="152">
        <f>SUMIF('Rekapitulasi Maret'!$D$194:$D$375,APS!$B104,'Rekapitulasi Maret'!$K$194:$K$375)</f>
        <v>0</v>
      </c>
      <c r="BP104" s="154">
        <f t="shared" si="389"/>
        <v>0</v>
      </c>
      <c r="BQ104" s="154">
        <f t="shared" si="390"/>
        <v>0</v>
      </c>
      <c r="BR104" s="10"/>
      <c r="BS104" s="152">
        <f>SUMIF('Rekapitulasi Maret'!$U$194:$U$375,APS!$B104,'Rekapitulasi Maret'!$V$194:$V$375)+SUMIF('Rekapitulasi Maret'!$U$194:$U$375,APS!$B104,'Rekapitulasi Maret'!$AA$194:$AA$375)</f>
        <v>0</v>
      </c>
      <c r="BT104" s="152">
        <f>SUMIF('Rekapitulasi Maret'!$U$194:$U$375,APS!$B104,'Rekapitulasi Maret'!$W$194:$W$375)</f>
        <v>0</v>
      </c>
      <c r="BU104" s="152">
        <f>SUMIF('Rekapitulasi Maret'!$U$194:$U$375,APS!$B104,'Rekapitulasi Maret'!$AB$194:$AB$375)</f>
        <v>0</v>
      </c>
      <c r="BV104" s="154">
        <f t="shared" si="391"/>
        <v>0</v>
      </c>
      <c r="BW104" s="154">
        <f t="shared" si="392"/>
        <v>0</v>
      </c>
      <c r="BX104" s="10"/>
      <c r="BY104" s="152">
        <f>SUMIF('Rekapitulasi Maret'!$AL$194:$AL$375,APS!$B104,'Rekapitulasi Maret'!$AM$194:$AM$375)+SUMIF('Rekapitulasi Maret'!$AL$194:$AL$375,APS!$B104,'Rekapitulasi Maret'!$AP$194:$AP$375)</f>
        <v>0</v>
      </c>
      <c r="BZ104" s="152">
        <f>SUMIF('Rekapitulasi Maret'!$AL$194:$AL$375,APS!$B104,'Rekapitulasi Maret'!$AN$194:$AN$375)</f>
        <v>0</v>
      </c>
      <c r="CA104" s="152">
        <f>SUMIF('Rekapitulasi Maret'!$AL$194:$AL$375,APS!$B104,'Rekapitulasi Maret'!$AQ$194:$AQ$375)</f>
        <v>0</v>
      </c>
      <c r="CB104" s="154">
        <f t="shared" si="408"/>
        <v>0</v>
      </c>
      <c r="CC104" s="154">
        <f t="shared" si="409"/>
        <v>0</v>
      </c>
      <c r="CD104" s="10"/>
      <c r="CE104" s="152">
        <f>SUMIF('Rekapitulasi Maret'!$BA$194:$BA$375,APS!$B104,'Rekapitulasi Maret'!$BB$194:$BB$375)+SUMIF('Rekapitulasi Maret'!$BA$194:$BA$375,APS!$B104,'Rekapitulasi Maret'!$BE$194:$BE$375)</f>
        <v>0</v>
      </c>
      <c r="CF104" s="152">
        <f>SUMIF('Rekapitulasi Maret'!$BA$194:$BA$375,APS!$B104,'Rekapitulasi Maret'!$BC$194:$BC$375)</f>
        <v>0</v>
      </c>
      <c r="CG104" s="10"/>
      <c r="CH104" s="154">
        <f t="shared" si="381"/>
        <v>0</v>
      </c>
      <c r="CI104" s="154">
        <f t="shared" si="382"/>
        <v>0</v>
      </c>
      <c r="CJ104" s="10"/>
      <c r="CK104" s="152">
        <f>SUMIF('Rekapitulasi Maret'!$BP$194:$BP$375,APS!$B104,'Rekapitulasi Maret'!$BQ$194:$BQ$375)+SUMIF('Rekapitulasi Maret'!$BP$194:$BP$375,APS!$B104,'Rekapitulasi Maret'!$BT$194:$BT$375)</f>
        <v>0</v>
      </c>
      <c r="CL104" s="152">
        <f>SUMIF('Rekapitulasi Maret'!$BP$194:$BP$375,APS!$B104,'Rekapitulasi Maret'!$BR$194:$BR$375)</f>
        <v>0</v>
      </c>
      <c r="CM104" s="152">
        <f>SUMIF('Rekapitulasi Maret'!$BP$194:$BP$375,APS!$B104,'Rekapitulasi Maret'!$BU$194:$BU$375)</f>
        <v>0</v>
      </c>
      <c r="CN104" s="154">
        <f t="shared" si="383"/>
        <v>0</v>
      </c>
      <c r="CO104" s="154">
        <f t="shared" si="384"/>
        <v>0</v>
      </c>
      <c r="CP104" s="76">
        <f t="shared" si="419"/>
        <v>0</v>
      </c>
      <c r="CQ104" s="76">
        <f t="shared" si="420"/>
        <v>0</v>
      </c>
      <c r="CR104" s="76">
        <f t="shared" si="421"/>
        <v>0</v>
      </c>
      <c r="CS104" s="76">
        <f t="shared" si="422"/>
        <v>0</v>
      </c>
      <c r="CT104" s="76">
        <f t="shared" si="423"/>
        <v>0</v>
      </c>
      <c r="CU104" s="76">
        <f t="shared" si="424"/>
        <v>0</v>
      </c>
      <c r="CV104" s="154">
        <f t="shared" si="425"/>
        <v>0</v>
      </c>
      <c r="CW104" s="10"/>
      <c r="CX104" s="10"/>
      <c r="CY104" s="152">
        <f>SUMIF('Rekapitulasi Maret'!$D$391:$D$568,APS!$B104,'Rekapitulasi Maret'!$E$391:$E$568)+SUMIF('Rekapitulasi Maret'!$D$391:$D$568,APS!$B104,'Rekapitulasi Maret'!$J$391:$J$568)</f>
        <v>0</v>
      </c>
      <c r="CZ104" s="152">
        <f>SUMIF('Rekapitulasi Maret'!$D$391:$D$568,APS!$B104,'Rekapitulasi Maret'!$F$391:$F$568)</f>
        <v>0</v>
      </c>
      <c r="DA104" s="152">
        <f>SUMIF('Rekapitulasi Maret'!$D$391:$D$568,APS!$B104,'Rekapitulasi Maret'!$K$391:$K$568)</f>
        <v>0</v>
      </c>
      <c r="DB104" s="154">
        <f t="shared" si="385"/>
        <v>0</v>
      </c>
      <c r="DC104" s="154">
        <f t="shared" si="386"/>
        <v>0</v>
      </c>
      <c r="DD104" s="10"/>
      <c r="DE104" s="152">
        <f>SUMIF('Rekapitulasi Maret'!$U$391:$U$568,APS!$B104,'Rekapitulasi Maret'!$V$391:$V$568)+SUMIF('Rekapitulasi Maret'!$U$391:$U$568,APS!$B104,'Rekapitulasi Maret'!$AA$391:$AA$568)</f>
        <v>0</v>
      </c>
      <c r="DF104" s="152">
        <f>SUMIF('Rekapitulasi Maret'!$U$391:$U$568,APS!$B104,'Rekapitulasi Maret'!$W$391:$W$568)</f>
        <v>0</v>
      </c>
      <c r="DG104" s="152">
        <f>SUMIF('Rekapitulasi Maret'!$U$391:$U$568,APS!$B104,'Rekapitulasi Maret'!$AB$391:$AB$568)</f>
        <v>0</v>
      </c>
      <c r="DH104" s="154">
        <f t="shared" si="430"/>
        <v>0</v>
      </c>
      <c r="DI104" s="154">
        <f t="shared" si="431"/>
        <v>0</v>
      </c>
      <c r="DJ104" s="10"/>
      <c r="DK104" s="152">
        <f>SUMIF('Rekapitulasi Maret'!$AL$391:$AL$568,APS!$B104,'Rekapitulasi Maret'!$AM$391:$AM$568)+SUMIF('Rekapitulasi Maret'!$AL$391:$AL$568,APS!$B104,'Rekapitulasi Maret'!$AP$391:$AP$568)</f>
        <v>0</v>
      </c>
      <c r="DL104" s="152">
        <f>SUMIF('Rekapitulasi Maret'!$AL$391:$AL$568,APS!$B104,'Rekapitulasi Maret'!$AN$391:$AN$568)</f>
        <v>0</v>
      </c>
      <c r="DM104" s="152">
        <f>SUMIF('Rekapitulasi Maret'!$AL$391:$AL$568,APS!$B104,'Rekapitulasi Maret'!$AQ$391:$AQ$568)</f>
        <v>0</v>
      </c>
      <c r="DN104" s="154">
        <f t="shared" si="354"/>
        <v>0</v>
      </c>
      <c r="DO104" s="154">
        <f t="shared" si="355"/>
        <v>0</v>
      </c>
      <c r="DP104" s="10"/>
      <c r="DQ104" s="152">
        <f>SUMIF('Rekapitulasi Maret'!$BA$391:$BA$568,APS!$B104,'Rekapitulasi Maret'!$BB$391:$BB$568)+SUMIF('Rekapitulasi Maret'!$BA$391:$BA$568,APS!$B104,'Rekapitulasi Maret'!$BE$391:$BE$568)</f>
        <v>0</v>
      </c>
      <c r="DR104" s="152">
        <f>SUMIF('Rekapitulasi Maret'!$BA$391:$BA$568,APS!$B104,'Rekapitulasi Maret'!$BC$391:$BC$568)</f>
        <v>0</v>
      </c>
      <c r="DS104" s="152">
        <f>SUMIF('Rekapitulasi Maret'!$BA$391:$BA$568,APS!$B104,'Rekapitulasi Maret'!$BF$391:$BF$568)</f>
        <v>0</v>
      </c>
      <c r="DT104" s="154">
        <f t="shared" si="432"/>
        <v>0</v>
      </c>
      <c r="DU104" s="154">
        <f t="shared" si="433"/>
        <v>0</v>
      </c>
      <c r="DV104" s="10"/>
      <c r="DW104" s="152">
        <f>SUMIF('Rekapitulasi Maret'!$BP$391:$BP$568,APS!$B104,'Rekapitulasi Maret'!$BQ$391:$BQ$568)+SUMIF('Rekapitulasi Maret'!$BP$391:$BP$568,APS!$B104,'Rekapitulasi Maret'!$BT$391:$BT$568)</f>
        <v>0</v>
      </c>
      <c r="DX104" s="152">
        <f>SUMIF('Rekapitulasi Maret'!$BP$391:$BP$568,APS!$B104,'Rekapitulasi Maret'!$BR$391:$BR$568)</f>
        <v>0</v>
      </c>
      <c r="DY104" s="152">
        <f>SUMIF('Rekapitulasi Maret'!$BP$391:$BP$568,APS!$B104,'Rekapitulasi Maret'!$BU$391:$BU$568)</f>
        <v>0</v>
      </c>
      <c r="DZ104" s="154">
        <f t="shared" si="326"/>
        <v>0</v>
      </c>
      <c r="EA104" s="154">
        <f t="shared" si="327"/>
        <v>0</v>
      </c>
      <c r="EB104" s="10"/>
      <c r="EC104" s="152">
        <f>SUMIF('Rekapitulasi Maret'!$CE$391:$CE$568,APS!$B104,'Rekapitulasi Maret'!$CF$391:$CF$568)+SUMIF('Rekapitulasi Maret'!$CE$391:$CE$568,APS!$B104,'Rekapitulasi Maret'!$CI$391:$CI$568)</f>
        <v>0</v>
      </c>
      <c r="ED104" s="152">
        <f>SUMIF('Rekapitulasi Maret'!$CE$391:$CE$568,APS!$B104,'Rekapitulasi Maret'!$CG$391:$CG$568)</f>
        <v>0</v>
      </c>
      <c r="EE104" s="152">
        <f>SUMIF('Rekapitulasi Maret'!$CE$391:$CE$568,APS!$B104,'Rekapitulasi Maret'!$CJ$391:$CJ$568)</f>
        <v>0</v>
      </c>
      <c r="EF104" s="154">
        <f t="shared" si="356"/>
        <v>0</v>
      </c>
      <c r="EG104" s="154">
        <f t="shared" si="357"/>
        <v>0</v>
      </c>
      <c r="EH104" s="76">
        <f t="shared" si="434"/>
        <v>0</v>
      </c>
      <c r="EI104" s="76">
        <f t="shared" si="435"/>
        <v>0</v>
      </c>
      <c r="EJ104" s="76">
        <f t="shared" si="436"/>
        <v>0</v>
      </c>
      <c r="EK104" s="76">
        <f t="shared" si="437"/>
        <v>0</v>
      </c>
      <c r="EL104" s="76">
        <f t="shared" si="438"/>
        <v>0</v>
      </c>
      <c r="EM104" s="76">
        <f t="shared" si="439"/>
        <v>0</v>
      </c>
      <c r="EN104" s="154">
        <f t="shared" si="440"/>
        <v>0</v>
      </c>
      <c r="EO104" s="10"/>
      <c r="EP104" s="10"/>
      <c r="EQ104" s="152">
        <f>SUMIF('Rekapitulasi Maret'!$D$587:$D$768,APS!$B104,'Rekapitulasi Maret'!$E$587:$E$768)+SUMIF('Rekapitulasi Maret'!$D$587:$D$768,APS!$B104,'Rekapitulasi Maret'!$G$587:$G$768)</f>
        <v>0</v>
      </c>
      <c r="ER104" s="152">
        <f>SUMIF('Rekapitulasi Maret'!$D$587:$D$768,APS!$B104,'Rekapitulasi Maret'!$F$587:$F$768)+SUMIF('Rekapitulasi Maret'!$D$587:$D$768,APS!$B104,'Rekapitulasi Maret'!$H$587:$H$768)</f>
        <v>0</v>
      </c>
      <c r="ES104" s="10"/>
      <c r="ET104" s="154">
        <f t="shared" si="358"/>
        <v>0</v>
      </c>
      <c r="EU104" s="154">
        <f t="shared" si="359"/>
        <v>0</v>
      </c>
      <c r="EV104" s="10"/>
      <c r="EW104" s="152">
        <f>SUMIF('Rekapitulasi Maret'!$U$587:$U$768,APS!$B104,'Rekapitulasi Maret'!$V$587:$V$768)+SUMIF('Rekapitulasi Maret'!$U$587:$U$768,APS!$B104,'Rekapitulasi Maret'!$X$587:$X$768)</f>
        <v>0</v>
      </c>
      <c r="EX104" s="152">
        <f>SUMIF('Rekapitulasi Maret'!$U$587:$U$768,APS!$B104,'Rekapitulasi Maret'!$W$587:$W$768)+SUMIF('Rekapitulasi Maret'!$U$587:$U$768,APS!$B104,'Rekapitulasi Maret'!$Y$587:$Y$768)</f>
        <v>0</v>
      </c>
      <c r="EY104" s="10"/>
      <c r="EZ104" s="154">
        <f t="shared" si="360"/>
        <v>0</v>
      </c>
      <c r="FA104" s="154">
        <f t="shared" si="361"/>
        <v>0</v>
      </c>
      <c r="FB104" s="10"/>
      <c r="FC104" s="152">
        <f>SUMIF('Rekapitulasi Maret'!$AL$587:$AL$768,APS!$B104,'Rekapitulasi Maret'!$AM$587:$AM$768)+SUMIF('Rekapitulasi Maret'!$AL$587:$AL$768,APS!$B104,'Rekapitulasi Maret'!$AP$587:$AP$768)</f>
        <v>0</v>
      </c>
      <c r="FD104" s="152">
        <f>SUMIF('Rekapitulasi Maret'!$AL$587:$AL$768,APS!$B104,'Rekapitulasi Maret'!$AN$587:$AN$768)</f>
        <v>0</v>
      </c>
      <c r="FE104" s="10"/>
      <c r="FF104" s="154">
        <f t="shared" si="362"/>
        <v>0</v>
      </c>
      <c r="FG104" s="154">
        <f t="shared" si="363"/>
        <v>0</v>
      </c>
      <c r="FH104" s="10"/>
      <c r="FI104" s="152">
        <f>SUMIF('Rekapitulasi Maret'!$BA$587:$BA$768,APS!$B104,'Rekapitulasi Maret'!$BB$587:$BB$768)+SUMIF('Rekapitulasi Maret'!$BA$587:$BA$768,APS!$B104,'Rekapitulasi Maret'!$BE$587:$BE$768)</f>
        <v>0</v>
      </c>
      <c r="FJ104" s="152">
        <f>SUMIF('Rekapitulasi Maret'!$BA$587:$BA$768,APS!$B104,'Rekapitulasi Maret'!$BC$587:$BC$768)+SUMIF('Rekapitulasi Maret'!$BA$587:$BA$768,APS!$B104,'Rekapitulasi Maret'!$BF$587:$BF$768)</f>
        <v>0</v>
      </c>
      <c r="FK104" s="10"/>
      <c r="FL104" s="154">
        <f t="shared" si="364"/>
        <v>0</v>
      </c>
      <c r="FM104" s="154">
        <f t="shared" si="365"/>
        <v>0</v>
      </c>
      <c r="FN104" s="10"/>
      <c r="FO104" s="152">
        <f>SUMIF('Rekapitulasi Maret'!$BP$587:$BP$768,APS!$B104,'Rekapitulasi Maret'!$BQ$587:$BQ$768)+SUMIF('Rekapitulasi Maret'!$BP$587:$BP$768,APS!$B104,'Rekapitulasi Maret'!$BT$587:$BT$768)</f>
        <v>0</v>
      </c>
      <c r="FP104" s="152">
        <f>SUMIF('Rekapitulasi Maret'!$BP$587:$BP$768,APS!$B104,'Rekapitulasi Maret'!$BR$587:$BR$768)</f>
        <v>0</v>
      </c>
      <c r="FQ104" s="10"/>
      <c r="FR104" s="154">
        <f t="shared" si="366"/>
        <v>0</v>
      </c>
      <c r="FS104" s="154">
        <f t="shared" si="367"/>
        <v>0</v>
      </c>
      <c r="FT104" s="10"/>
      <c r="FU104" s="152">
        <f>SUMIF('Rekapitulasi Maret'!$CE$587:$CE$768,APS!$B104,'Rekapitulasi Maret'!$CI$587:$CI$768)</f>
        <v>0</v>
      </c>
      <c r="FV104" s="10"/>
      <c r="FW104" s="152">
        <f>SUMIF('Rekapitulasi Maret'!$CE$587:$CE$768,APS!$B104,'Rekapitulasi Maret'!$CJ$587:$CJ$768)</f>
        <v>0</v>
      </c>
      <c r="FX104" s="154">
        <f t="shared" si="387"/>
        <v>0</v>
      </c>
      <c r="FY104" s="154">
        <f t="shared" si="388"/>
        <v>0</v>
      </c>
      <c r="FZ104" s="10"/>
      <c r="GA104" s="152">
        <f>SUMIF('Rekapitulasi Maret'!$D$785:$D$963,APS!$B104,'Rekapitulasi Maret'!$E$785:$E$963)+SUMIF('Rekapitulasi Maret'!$D$785:$D$963,APS!$B104,'Rekapitulasi Maret'!$J$785:$J$963)</f>
        <v>0</v>
      </c>
      <c r="GB104" s="152">
        <f>SUMIF('Rekapitulasi Maret'!$D$785:$D$963,APS!$B104,'Rekapitulasi Maret'!$F$785:$F$963)</f>
        <v>0</v>
      </c>
      <c r="GC104" s="152">
        <f>SUMIF('Rekapitulasi Maret'!$D$785:$D$963,APS!$B104,'Rekapitulasi Maret'!$K$785:$K$963)</f>
        <v>0</v>
      </c>
      <c r="GD104" s="154">
        <f t="shared" si="368"/>
        <v>0</v>
      </c>
      <c r="GE104" s="154">
        <f t="shared" si="369"/>
        <v>0</v>
      </c>
      <c r="GF104" s="10"/>
      <c r="GG104" s="152">
        <f>SUMIF('Rekapitulasi Maret'!$U$785:$U$963,APS!$B104,'Rekapitulasi Maret'!$V$785:$V$963)+SUMIF('Rekapitulasi Maret'!$U$785:$U$963,APS!$B104,'Rekapitulasi Maret'!$AA$785:$AA$963)</f>
        <v>0</v>
      </c>
      <c r="GH104" s="152">
        <f>SUMIF('Rekapitulasi Maret'!$U$785:$U$963,APS!$B104,'Rekapitulasi Maret'!$W$785:$W$963)</f>
        <v>0</v>
      </c>
      <c r="GI104" s="152">
        <f>SUMIF('Rekapitulasi Maret'!$U$785:$U$963,APS!$B104,'Rekapitulasi Maret'!$AB$785:$AB$963)</f>
        <v>0</v>
      </c>
      <c r="GJ104" s="154">
        <f t="shared" si="370"/>
        <v>0</v>
      </c>
      <c r="GK104" s="154">
        <f t="shared" si="371"/>
        <v>0</v>
      </c>
      <c r="GL104" s="10"/>
      <c r="GM104" s="152">
        <f>SUMIF('Rekapitulasi Maret'!$AL$785:$AL$963,APS!$B104,'Rekapitulasi Maret'!$AM$785:$AM$963)+SUMIF('Rekapitulasi Maret'!$AL$785:$AL$963,APS!$B104,'Rekapitulasi Maret'!$AP$785:$AP$963)</f>
        <v>0</v>
      </c>
      <c r="GN104" s="152">
        <f>SUMIF('Rekapitulasi Maret'!$AL$785:$AL$963,APS!$B104,'Rekapitulasi Maret'!$AN$785:$AN$963)</f>
        <v>0</v>
      </c>
      <c r="GO104" s="152">
        <f>SUMIF('Rekapitulasi Maret'!$AL$785:$AL$963,APS!$B104,'Rekapitulasi Maret'!$AQ$785:$AQ$963)</f>
        <v>0</v>
      </c>
      <c r="GP104" s="154">
        <f t="shared" si="372"/>
        <v>0</v>
      </c>
      <c r="GQ104" s="154">
        <f t="shared" si="373"/>
        <v>0</v>
      </c>
      <c r="GR104" s="76">
        <f t="shared" si="374"/>
        <v>0</v>
      </c>
      <c r="GS104" s="76">
        <f t="shared" si="375"/>
        <v>0</v>
      </c>
      <c r="GT104" s="76">
        <f t="shared" si="376"/>
        <v>0</v>
      </c>
      <c r="GU104" s="76">
        <f t="shared" si="377"/>
        <v>0</v>
      </c>
      <c r="GV104" s="157">
        <f t="shared" si="378"/>
        <v>0</v>
      </c>
      <c r="GW104" s="157">
        <f t="shared" si="379"/>
        <v>0</v>
      </c>
      <c r="GX104" s="158">
        <f t="shared" si="380"/>
        <v>0</v>
      </c>
      <c r="GY104" s="157">
        <f t="shared" si="397"/>
        <v>0</v>
      </c>
      <c r="GZ104" s="157">
        <f t="shared" si="398"/>
        <v>0</v>
      </c>
      <c r="HA104" s="157">
        <f t="shared" si="399"/>
        <v>0</v>
      </c>
      <c r="HB104" s="157">
        <f t="shared" si="400"/>
        <v>0</v>
      </c>
      <c r="HC104" s="157">
        <f t="shared" si="401"/>
        <v>0</v>
      </c>
      <c r="HD104" s="157">
        <f t="shared" si="402"/>
        <v>0</v>
      </c>
      <c r="HE104" s="158">
        <f t="shared" si="406"/>
        <v>0</v>
      </c>
      <c r="HF104" s="21"/>
      <c r="HG104" s="16" t="s">
        <v>988</v>
      </c>
      <c r="HH104" s="88"/>
    </row>
    <row r="105" spans="1:216" ht="15.75">
      <c r="A105" s="16" t="s">
        <v>114</v>
      </c>
      <c r="B105" s="16" t="s">
        <v>115</v>
      </c>
      <c r="C105" s="25" t="s">
        <v>3</v>
      </c>
      <c r="D105" s="25" t="s">
        <v>614</v>
      </c>
      <c r="E105" s="25" t="s">
        <v>598</v>
      </c>
      <c r="F105" s="17">
        <v>340</v>
      </c>
      <c r="G105" s="17">
        <v>0</v>
      </c>
      <c r="H105" s="17">
        <v>0</v>
      </c>
      <c r="I105" s="18">
        <v>0</v>
      </c>
      <c r="J105" s="17">
        <v>0</v>
      </c>
      <c r="K105" s="19">
        <f t="shared" si="444"/>
        <v>340</v>
      </c>
      <c r="L105" s="19">
        <f t="shared" si="445"/>
        <v>340</v>
      </c>
      <c r="M105" s="23">
        <v>100</v>
      </c>
      <c r="N105" s="20">
        <f t="shared" si="353"/>
        <v>100</v>
      </c>
      <c r="O105" s="20"/>
      <c r="P105" s="75">
        <f t="shared" si="407"/>
        <v>0</v>
      </c>
      <c r="Q105" s="74">
        <f t="shared" si="403"/>
        <v>100</v>
      </c>
      <c r="R105" s="22">
        <f t="shared" si="443"/>
        <v>0</v>
      </c>
      <c r="S105" s="10"/>
      <c r="T105" s="10"/>
      <c r="U105" s="152">
        <f>SUMIF('Rekapitulasi Maret'!$D$9:$D$173,APS!$B105,'Rekapitulasi Maret'!$E$9:$E$173)</f>
        <v>0</v>
      </c>
      <c r="V105" s="152">
        <f>SUMIF('Rekapitulasi Maret'!$D$9:$D$173,APS!$B105,'Rekapitulasi Maret'!$F$9:$F$173)</f>
        <v>0</v>
      </c>
      <c r="W105" s="10"/>
      <c r="X105" s="154">
        <f t="shared" si="428"/>
        <v>0</v>
      </c>
      <c r="Y105" s="154">
        <f t="shared" si="429"/>
        <v>0</v>
      </c>
      <c r="Z105" s="10"/>
      <c r="AA105" s="152">
        <f>SUMIF('Rekapitulasi Maret'!$U$9:$U$173,APS!$B105,'Rekapitulasi Maret'!$V$9:$V$173)</f>
        <v>0</v>
      </c>
      <c r="AB105" s="152">
        <f>SUMIF('Rekapitulasi Maret'!$U$9:$U$173,APS!$B105,'Rekapitulasi Maret'!$W$9:$W$173)</f>
        <v>100</v>
      </c>
      <c r="AC105" s="152"/>
      <c r="AD105" s="154">
        <f t="shared" si="404"/>
        <v>0</v>
      </c>
      <c r="AE105" s="154">
        <f t="shared" si="405"/>
        <v>0</v>
      </c>
      <c r="AF105" s="10"/>
      <c r="AG105" s="152">
        <f>SUMIF('Rekapitulasi Maret'!$AL$9:$AL$173,APS!$B105,'Rekapitulasi Maret'!$AM$9:$AM$173)</f>
        <v>0</v>
      </c>
      <c r="AH105" s="152">
        <f>SUMIF('Rekapitulasi Maret'!$AL$9:$AL$173,APS!$B105,'Rekapitulasi Maret'!$AN$9:$AN$173)</f>
        <v>0</v>
      </c>
      <c r="AI105" s="152">
        <f>SUMIF('Rekapitulasi Maret'!$AL$9:$AL$173,APS!$B105,'Rekapitulasi Maret'!$AQ$9:$AQ$173)</f>
        <v>0</v>
      </c>
      <c r="AJ105" s="154">
        <f t="shared" si="426"/>
        <v>0</v>
      </c>
      <c r="AK105" s="154">
        <f t="shared" si="427"/>
        <v>0</v>
      </c>
      <c r="AL105" s="10"/>
      <c r="AM105" s="152">
        <f>SUMIF('Rekapitulasi Maret'!$BA$9:$BA$173,APS!$B105,'Rekapitulasi Maret'!$BB$9:$BB$173)</f>
        <v>0</v>
      </c>
      <c r="AN105" s="152">
        <f>SUMIF('Rekapitulasi Maret'!$BA$9:$BA$173,APS!$B105,'Rekapitulasi Maret'!$BC$9:$BC$173)</f>
        <v>0</v>
      </c>
      <c r="AO105" s="10"/>
      <c r="AP105" s="154">
        <f t="shared" si="410"/>
        <v>0</v>
      </c>
      <c r="AQ105" s="154">
        <f t="shared" si="411"/>
        <v>0</v>
      </c>
      <c r="AR105" s="10"/>
      <c r="AS105" s="152">
        <f>SUMIF('Rekapitulasi Maret'!$BP$9:$BP$173,APS!$B105,'Rekapitulasi Maret'!$BQ$9:$BQ$173)</f>
        <v>0</v>
      </c>
      <c r="AT105" s="152">
        <f>SUMIF('Rekapitulasi Maret'!$BP$9:$BP$173,APS!$B105,'Rekapitulasi Maret'!$BR$9:$BR$173)</f>
        <v>0</v>
      </c>
      <c r="AU105" s="10"/>
      <c r="AV105" s="154">
        <f t="shared" si="393"/>
        <v>0</v>
      </c>
      <c r="AW105" s="154">
        <f t="shared" si="394"/>
        <v>0</v>
      </c>
      <c r="AX105" s="10"/>
      <c r="AY105" s="152">
        <f>SUMIF('Rekapitulasi Maret'!$CE$9:$CE$173,APS!$B105,'Rekapitulasi Maret'!$CI$9:$CI$173)</f>
        <v>0</v>
      </c>
      <c r="AZ105" s="10"/>
      <c r="BA105" s="152">
        <f>SUMIF('Rekapitulasi Maret'!$CE$9:$CE$173,APS!$B105,'Rekapitulasi Maret'!$CJ$9:$CJ$173)</f>
        <v>0</v>
      </c>
      <c r="BB105" s="154">
        <f t="shared" si="395"/>
        <v>0</v>
      </c>
      <c r="BC105" s="154">
        <f t="shared" si="396"/>
        <v>0</v>
      </c>
      <c r="BD105" s="76">
        <f t="shared" si="412"/>
        <v>0</v>
      </c>
      <c r="BE105" s="76">
        <f t="shared" si="413"/>
        <v>0</v>
      </c>
      <c r="BF105" s="76">
        <f t="shared" si="414"/>
        <v>100</v>
      </c>
      <c r="BG105" s="76">
        <f t="shared" si="415"/>
        <v>0</v>
      </c>
      <c r="BH105" s="76">
        <f t="shared" si="416"/>
        <v>100</v>
      </c>
      <c r="BI105" s="76">
        <f t="shared" si="417"/>
        <v>100</v>
      </c>
      <c r="BJ105" s="154">
        <f t="shared" si="418"/>
        <v>0</v>
      </c>
      <c r="BK105" s="10"/>
      <c r="BL105" s="10"/>
      <c r="BM105" s="152">
        <f>SUMIF('Rekapitulasi Maret'!$D$194:$D$375,APS!$B105,'Rekapitulasi Maret'!$E$194:$E$375)+SUMIF('Rekapitulasi Maret'!$D$194:$D$375,APS!$B105,'Rekapitulasi Maret'!$J$194:$J$375)</f>
        <v>0</v>
      </c>
      <c r="BN105" s="152">
        <f>SUMIF('Rekapitulasi Maret'!$D$194:$D$375,APS!$B105,'Rekapitulasi Maret'!$F$194:$F$375)</f>
        <v>0</v>
      </c>
      <c r="BO105" s="152">
        <f>SUMIF('Rekapitulasi Maret'!$D$194:$D$375,APS!$B105,'Rekapitulasi Maret'!$K$194:$K$375)</f>
        <v>0</v>
      </c>
      <c r="BP105" s="154">
        <f t="shared" si="389"/>
        <v>0</v>
      </c>
      <c r="BQ105" s="154">
        <f t="shared" si="390"/>
        <v>0</v>
      </c>
      <c r="BR105" s="10"/>
      <c r="BS105" s="152">
        <f>SUMIF('Rekapitulasi Maret'!$U$194:$U$375,APS!$B105,'Rekapitulasi Maret'!$V$194:$V$375)+SUMIF('Rekapitulasi Maret'!$U$194:$U$375,APS!$B105,'Rekapitulasi Maret'!$AA$194:$AA$375)</f>
        <v>0</v>
      </c>
      <c r="BT105" s="152">
        <f>SUMIF('Rekapitulasi Maret'!$U$194:$U$375,APS!$B105,'Rekapitulasi Maret'!$W$194:$W$375)</f>
        <v>0</v>
      </c>
      <c r="BU105" s="152">
        <f>SUMIF('Rekapitulasi Maret'!$U$194:$U$375,APS!$B105,'Rekapitulasi Maret'!$AB$194:$AB$375)</f>
        <v>0</v>
      </c>
      <c r="BV105" s="154">
        <f t="shared" si="391"/>
        <v>0</v>
      </c>
      <c r="BW105" s="154">
        <f t="shared" si="392"/>
        <v>0</v>
      </c>
      <c r="BX105" s="10"/>
      <c r="BY105" s="152">
        <f>SUMIF('Rekapitulasi Maret'!$AL$194:$AL$375,APS!$B105,'Rekapitulasi Maret'!$AM$194:$AM$375)+SUMIF('Rekapitulasi Maret'!$AL$194:$AL$375,APS!$B105,'Rekapitulasi Maret'!$AP$194:$AP$375)</f>
        <v>0</v>
      </c>
      <c r="BZ105" s="152">
        <f>SUMIF('Rekapitulasi Maret'!$AL$194:$AL$375,APS!$B105,'Rekapitulasi Maret'!$AN$194:$AN$375)</f>
        <v>0</v>
      </c>
      <c r="CA105" s="152">
        <f>SUMIF('Rekapitulasi Maret'!$AL$194:$AL$375,APS!$B105,'Rekapitulasi Maret'!$AQ$194:$AQ$375)</f>
        <v>0</v>
      </c>
      <c r="CB105" s="154">
        <f t="shared" si="408"/>
        <v>0</v>
      </c>
      <c r="CC105" s="154">
        <f t="shared" si="409"/>
        <v>0</v>
      </c>
      <c r="CD105" s="10"/>
      <c r="CE105" s="152">
        <f>SUMIF('Rekapitulasi Maret'!$BA$194:$BA$375,APS!$B105,'Rekapitulasi Maret'!$BB$194:$BB$375)+SUMIF('Rekapitulasi Maret'!$BA$194:$BA$375,APS!$B105,'Rekapitulasi Maret'!$BE$194:$BE$375)</f>
        <v>0</v>
      </c>
      <c r="CF105" s="152">
        <f>SUMIF('Rekapitulasi Maret'!$BA$194:$BA$375,APS!$B105,'Rekapitulasi Maret'!$BC$194:$BC$375)</f>
        <v>0</v>
      </c>
      <c r="CG105" s="10"/>
      <c r="CH105" s="154">
        <f t="shared" si="381"/>
        <v>0</v>
      </c>
      <c r="CI105" s="154">
        <f t="shared" si="382"/>
        <v>0</v>
      </c>
      <c r="CJ105" s="10"/>
      <c r="CK105" s="152">
        <f>SUMIF('Rekapitulasi Maret'!$BP$194:$BP$375,APS!$B105,'Rekapitulasi Maret'!$BQ$194:$BQ$375)+SUMIF('Rekapitulasi Maret'!$BP$194:$BP$375,APS!$B105,'Rekapitulasi Maret'!$BT$194:$BT$375)</f>
        <v>0</v>
      </c>
      <c r="CL105" s="152">
        <f>SUMIF('Rekapitulasi Maret'!$BP$194:$BP$375,APS!$B105,'Rekapitulasi Maret'!$BR$194:$BR$375)</f>
        <v>0</v>
      </c>
      <c r="CM105" s="152">
        <f>SUMIF('Rekapitulasi Maret'!$BP$194:$BP$375,APS!$B105,'Rekapitulasi Maret'!$BU$194:$BU$375)</f>
        <v>0</v>
      </c>
      <c r="CN105" s="154">
        <f t="shared" si="383"/>
        <v>0</v>
      </c>
      <c r="CO105" s="154">
        <f t="shared" si="384"/>
        <v>0</v>
      </c>
      <c r="CP105" s="76">
        <f t="shared" si="419"/>
        <v>0</v>
      </c>
      <c r="CQ105" s="76">
        <f t="shared" si="420"/>
        <v>0</v>
      </c>
      <c r="CR105" s="76">
        <f t="shared" si="421"/>
        <v>0</v>
      </c>
      <c r="CS105" s="76">
        <f t="shared" si="422"/>
        <v>0</v>
      </c>
      <c r="CT105" s="76">
        <f t="shared" si="423"/>
        <v>0</v>
      </c>
      <c r="CU105" s="76">
        <f t="shared" si="424"/>
        <v>0</v>
      </c>
      <c r="CV105" s="154">
        <f t="shared" si="425"/>
        <v>0</v>
      </c>
      <c r="CW105" s="10"/>
      <c r="CX105" s="10">
        <v>100</v>
      </c>
      <c r="CY105" s="152">
        <f>SUMIF('Rekapitulasi Maret'!$D$391:$D$568,APS!$B105,'Rekapitulasi Maret'!$E$391:$E$568)+SUMIF('Rekapitulasi Maret'!$D$391:$D$568,APS!$B105,'Rekapitulasi Maret'!$J$391:$J$568)</f>
        <v>0</v>
      </c>
      <c r="CZ105" s="152">
        <f>SUMIF('Rekapitulasi Maret'!$D$391:$D$568,APS!$B105,'Rekapitulasi Maret'!$F$391:$F$568)</f>
        <v>0</v>
      </c>
      <c r="DA105" s="152">
        <f>SUMIF('Rekapitulasi Maret'!$D$391:$D$568,APS!$B105,'Rekapitulasi Maret'!$K$391:$K$568)</f>
        <v>0</v>
      </c>
      <c r="DB105" s="154">
        <f t="shared" si="385"/>
        <v>0</v>
      </c>
      <c r="DC105" s="154">
        <f t="shared" si="386"/>
        <v>0</v>
      </c>
      <c r="DD105" s="10"/>
      <c r="DE105" s="152">
        <f>SUMIF('Rekapitulasi Maret'!$U$391:$U$568,APS!$B105,'Rekapitulasi Maret'!$V$391:$V$568)+SUMIF('Rekapitulasi Maret'!$U$391:$U$568,APS!$B105,'Rekapitulasi Maret'!$AA$391:$AA$568)</f>
        <v>0</v>
      </c>
      <c r="DF105" s="152">
        <f>SUMIF('Rekapitulasi Maret'!$U$391:$U$568,APS!$B105,'Rekapitulasi Maret'!$W$391:$W$568)</f>
        <v>0</v>
      </c>
      <c r="DG105" s="152">
        <f>SUMIF('Rekapitulasi Maret'!$U$391:$U$568,APS!$B105,'Rekapitulasi Maret'!$AB$391:$AB$568)</f>
        <v>0</v>
      </c>
      <c r="DH105" s="154">
        <f t="shared" si="430"/>
        <v>0</v>
      </c>
      <c r="DI105" s="154">
        <f t="shared" si="431"/>
        <v>0</v>
      </c>
      <c r="DJ105" s="10"/>
      <c r="DK105" s="152">
        <f>SUMIF('Rekapitulasi Maret'!$AL$391:$AL$568,APS!$B105,'Rekapitulasi Maret'!$AM$391:$AM$568)+SUMIF('Rekapitulasi Maret'!$AL$391:$AL$568,APS!$B105,'Rekapitulasi Maret'!$AP$391:$AP$568)</f>
        <v>0</v>
      </c>
      <c r="DL105" s="152">
        <f>SUMIF('Rekapitulasi Maret'!$AL$391:$AL$568,APS!$B105,'Rekapitulasi Maret'!$AN$391:$AN$568)</f>
        <v>0</v>
      </c>
      <c r="DM105" s="152">
        <f>SUMIF('Rekapitulasi Maret'!$AL$391:$AL$568,APS!$B105,'Rekapitulasi Maret'!$AQ$391:$AQ$568)</f>
        <v>0</v>
      </c>
      <c r="DN105" s="154">
        <f t="shared" si="354"/>
        <v>0</v>
      </c>
      <c r="DO105" s="154">
        <f t="shared" si="355"/>
        <v>0</v>
      </c>
      <c r="DP105" s="10"/>
      <c r="DQ105" s="152">
        <f>SUMIF('Rekapitulasi Maret'!$BA$391:$BA$568,APS!$B105,'Rekapitulasi Maret'!$BB$391:$BB$568)+SUMIF('Rekapitulasi Maret'!$BA$391:$BA$568,APS!$B105,'Rekapitulasi Maret'!$BE$391:$BE$568)</f>
        <v>0</v>
      </c>
      <c r="DR105" s="152">
        <f>SUMIF('Rekapitulasi Maret'!$BA$391:$BA$568,APS!$B105,'Rekapitulasi Maret'!$BC$391:$BC$568)</f>
        <v>0</v>
      </c>
      <c r="DS105" s="152">
        <f>SUMIF('Rekapitulasi Maret'!$BA$391:$BA$568,APS!$B105,'Rekapitulasi Maret'!$BF$391:$BF$568)</f>
        <v>0</v>
      </c>
      <c r="DT105" s="154">
        <f t="shared" si="432"/>
        <v>0</v>
      </c>
      <c r="DU105" s="154">
        <f t="shared" si="433"/>
        <v>0</v>
      </c>
      <c r="DV105" s="10"/>
      <c r="DW105" s="152">
        <f>SUMIF('Rekapitulasi Maret'!$BP$391:$BP$568,APS!$B105,'Rekapitulasi Maret'!$BQ$391:$BQ$568)+SUMIF('Rekapitulasi Maret'!$BP$391:$BP$568,APS!$B105,'Rekapitulasi Maret'!$BT$391:$BT$568)</f>
        <v>0</v>
      </c>
      <c r="DX105" s="152">
        <f>SUMIF('Rekapitulasi Maret'!$BP$391:$BP$568,APS!$B105,'Rekapitulasi Maret'!$BR$391:$BR$568)</f>
        <v>0</v>
      </c>
      <c r="DY105" s="152">
        <f>SUMIF('Rekapitulasi Maret'!$BP$391:$BP$568,APS!$B105,'Rekapitulasi Maret'!$BU$391:$BU$568)</f>
        <v>0</v>
      </c>
      <c r="DZ105" s="154">
        <f t="shared" si="326"/>
        <v>0</v>
      </c>
      <c r="EA105" s="154">
        <f t="shared" si="327"/>
        <v>0</v>
      </c>
      <c r="EB105" s="10"/>
      <c r="EC105" s="152">
        <f>SUMIF('Rekapitulasi Maret'!$CE$391:$CE$568,APS!$B105,'Rekapitulasi Maret'!$CF$391:$CF$568)+SUMIF('Rekapitulasi Maret'!$CE$391:$CE$568,APS!$B105,'Rekapitulasi Maret'!$CI$391:$CI$568)</f>
        <v>0</v>
      </c>
      <c r="ED105" s="152">
        <f>SUMIF('Rekapitulasi Maret'!$CE$391:$CE$568,APS!$B105,'Rekapitulasi Maret'!$CG$391:$CG$568)</f>
        <v>0</v>
      </c>
      <c r="EE105" s="152">
        <f>SUMIF('Rekapitulasi Maret'!$CE$391:$CE$568,APS!$B105,'Rekapitulasi Maret'!$CJ$391:$CJ$568)</f>
        <v>0</v>
      </c>
      <c r="EF105" s="154">
        <f t="shared" si="356"/>
        <v>0</v>
      </c>
      <c r="EG105" s="154">
        <f t="shared" si="357"/>
        <v>0</v>
      </c>
      <c r="EH105" s="76">
        <f t="shared" si="434"/>
        <v>100</v>
      </c>
      <c r="EI105" s="76">
        <f t="shared" si="435"/>
        <v>0</v>
      </c>
      <c r="EJ105" s="76">
        <f t="shared" si="436"/>
        <v>0</v>
      </c>
      <c r="EK105" s="76">
        <f t="shared" si="437"/>
        <v>0</v>
      </c>
      <c r="EL105" s="76">
        <f t="shared" si="438"/>
        <v>0</v>
      </c>
      <c r="EM105" s="76">
        <f t="shared" si="439"/>
        <v>-100</v>
      </c>
      <c r="EN105" s="154">
        <f t="shared" si="440"/>
        <v>0</v>
      </c>
      <c r="EO105" s="10"/>
      <c r="EP105" s="10"/>
      <c r="EQ105" s="152">
        <f>SUMIF('Rekapitulasi Maret'!$D$587:$D$768,APS!$B105,'Rekapitulasi Maret'!$E$587:$E$768)+SUMIF('Rekapitulasi Maret'!$D$587:$D$768,APS!$B105,'Rekapitulasi Maret'!$G$587:$G$768)</f>
        <v>0</v>
      </c>
      <c r="ER105" s="152">
        <f>SUMIF('Rekapitulasi Maret'!$D$587:$D$768,APS!$B105,'Rekapitulasi Maret'!$F$587:$F$768)+SUMIF('Rekapitulasi Maret'!$D$587:$D$768,APS!$B105,'Rekapitulasi Maret'!$H$587:$H$768)</f>
        <v>0</v>
      </c>
      <c r="ES105" s="10"/>
      <c r="ET105" s="154">
        <f t="shared" si="358"/>
        <v>0</v>
      </c>
      <c r="EU105" s="154">
        <f t="shared" si="359"/>
        <v>0</v>
      </c>
      <c r="EV105" s="10"/>
      <c r="EW105" s="152">
        <f>SUMIF('Rekapitulasi Maret'!$U$587:$U$768,APS!$B105,'Rekapitulasi Maret'!$V$587:$V$768)+SUMIF('Rekapitulasi Maret'!$U$587:$U$768,APS!$B105,'Rekapitulasi Maret'!$X$587:$X$768)</f>
        <v>0</v>
      </c>
      <c r="EX105" s="152">
        <f>SUMIF('Rekapitulasi Maret'!$U$587:$U$768,APS!$B105,'Rekapitulasi Maret'!$W$587:$W$768)+SUMIF('Rekapitulasi Maret'!$U$587:$U$768,APS!$B105,'Rekapitulasi Maret'!$Y$587:$Y$768)</f>
        <v>0</v>
      </c>
      <c r="EY105" s="10"/>
      <c r="EZ105" s="154">
        <f t="shared" si="360"/>
        <v>0</v>
      </c>
      <c r="FA105" s="154">
        <f t="shared" si="361"/>
        <v>0</v>
      </c>
      <c r="FB105" s="10"/>
      <c r="FC105" s="152">
        <f>SUMIF('Rekapitulasi Maret'!$AL$587:$AL$768,APS!$B105,'Rekapitulasi Maret'!$AM$587:$AM$768)+SUMIF('Rekapitulasi Maret'!$AL$587:$AL$768,APS!$B105,'Rekapitulasi Maret'!$AP$587:$AP$768)</f>
        <v>0</v>
      </c>
      <c r="FD105" s="152">
        <f>SUMIF('Rekapitulasi Maret'!$AL$587:$AL$768,APS!$B105,'Rekapitulasi Maret'!$AN$587:$AN$768)</f>
        <v>0</v>
      </c>
      <c r="FE105" s="10"/>
      <c r="FF105" s="154">
        <f t="shared" si="362"/>
        <v>0</v>
      </c>
      <c r="FG105" s="154">
        <f t="shared" si="363"/>
        <v>0</v>
      </c>
      <c r="FH105" s="10"/>
      <c r="FI105" s="152">
        <f>SUMIF('Rekapitulasi Maret'!$BA$587:$BA$768,APS!$B105,'Rekapitulasi Maret'!$BB$587:$BB$768)+SUMIF('Rekapitulasi Maret'!$BA$587:$BA$768,APS!$B105,'Rekapitulasi Maret'!$BE$587:$BE$768)</f>
        <v>0</v>
      </c>
      <c r="FJ105" s="152">
        <f>SUMIF('Rekapitulasi Maret'!$BA$587:$BA$768,APS!$B105,'Rekapitulasi Maret'!$BC$587:$BC$768)+SUMIF('Rekapitulasi Maret'!$BA$587:$BA$768,APS!$B105,'Rekapitulasi Maret'!$BF$587:$BF$768)</f>
        <v>0</v>
      </c>
      <c r="FK105" s="10"/>
      <c r="FL105" s="154">
        <f t="shared" si="364"/>
        <v>0</v>
      </c>
      <c r="FM105" s="154">
        <f t="shared" si="365"/>
        <v>0</v>
      </c>
      <c r="FN105" s="10"/>
      <c r="FO105" s="152">
        <f>SUMIF('Rekapitulasi Maret'!$BP$587:$BP$768,APS!$B105,'Rekapitulasi Maret'!$BQ$587:$BQ$768)+SUMIF('Rekapitulasi Maret'!$BP$587:$BP$768,APS!$B105,'Rekapitulasi Maret'!$BT$587:$BT$768)</f>
        <v>0</v>
      </c>
      <c r="FP105" s="152">
        <f>SUMIF('Rekapitulasi Maret'!$BP$587:$BP$768,APS!$B105,'Rekapitulasi Maret'!$BR$587:$BR$768)</f>
        <v>0</v>
      </c>
      <c r="FQ105" s="10"/>
      <c r="FR105" s="154">
        <f t="shared" si="366"/>
        <v>0</v>
      </c>
      <c r="FS105" s="154">
        <f t="shared" si="367"/>
        <v>0</v>
      </c>
      <c r="FT105" s="10"/>
      <c r="FU105" s="152">
        <f>SUMIF('Rekapitulasi Maret'!$CE$587:$CE$768,APS!$B105,'Rekapitulasi Maret'!$CI$587:$CI$768)</f>
        <v>0</v>
      </c>
      <c r="FV105" s="10"/>
      <c r="FW105" s="152">
        <f>SUMIF('Rekapitulasi Maret'!$CE$587:$CE$768,APS!$B105,'Rekapitulasi Maret'!$CJ$587:$CJ$768)</f>
        <v>0</v>
      </c>
      <c r="FX105" s="154">
        <f t="shared" si="387"/>
        <v>0</v>
      </c>
      <c r="FY105" s="154">
        <f t="shared" si="388"/>
        <v>0</v>
      </c>
      <c r="FZ105" s="10"/>
      <c r="GA105" s="152">
        <f>SUMIF('Rekapitulasi Maret'!$D$785:$D$963,APS!$B105,'Rekapitulasi Maret'!$E$785:$E$963)+SUMIF('Rekapitulasi Maret'!$D$785:$D$963,APS!$B105,'Rekapitulasi Maret'!$J$785:$J$963)</f>
        <v>0</v>
      </c>
      <c r="GB105" s="152">
        <f>SUMIF('Rekapitulasi Maret'!$D$785:$D$963,APS!$B105,'Rekapitulasi Maret'!$F$785:$F$963)</f>
        <v>0</v>
      </c>
      <c r="GC105" s="152">
        <f>SUMIF('Rekapitulasi Maret'!$D$785:$D$963,APS!$B105,'Rekapitulasi Maret'!$K$785:$K$963)</f>
        <v>0</v>
      </c>
      <c r="GD105" s="154">
        <f t="shared" si="368"/>
        <v>0</v>
      </c>
      <c r="GE105" s="154">
        <f t="shared" si="369"/>
        <v>0</v>
      </c>
      <c r="GF105" s="10"/>
      <c r="GG105" s="152">
        <f>SUMIF('Rekapitulasi Maret'!$U$785:$U$963,APS!$B105,'Rekapitulasi Maret'!$V$785:$V$963)+SUMIF('Rekapitulasi Maret'!$U$785:$U$963,APS!$B105,'Rekapitulasi Maret'!$AA$785:$AA$963)</f>
        <v>0</v>
      </c>
      <c r="GH105" s="152">
        <f>SUMIF('Rekapitulasi Maret'!$U$785:$U$963,APS!$B105,'Rekapitulasi Maret'!$W$785:$W$963)</f>
        <v>0</v>
      </c>
      <c r="GI105" s="152">
        <f>SUMIF('Rekapitulasi Maret'!$U$785:$U$963,APS!$B105,'Rekapitulasi Maret'!$AB$785:$AB$963)</f>
        <v>0</v>
      </c>
      <c r="GJ105" s="154">
        <f t="shared" si="370"/>
        <v>0</v>
      </c>
      <c r="GK105" s="154">
        <f t="shared" si="371"/>
        <v>0</v>
      </c>
      <c r="GL105" s="10"/>
      <c r="GM105" s="152">
        <f>SUMIF('Rekapitulasi Maret'!$AL$785:$AL$963,APS!$B105,'Rekapitulasi Maret'!$AM$785:$AM$963)+SUMIF('Rekapitulasi Maret'!$AL$785:$AL$963,APS!$B105,'Rekapitulasi Maret'!$AP$785:$AP$963)</f>
        <v>0</v>
      </c>
      <c r="GN105" s="152">
        <f>SUMIF('Rekapitulasi Maret'!$AL$785:$AL$963,APS!$B105,'Rekapitulasi Maret'!$AN$785:$AN$963)</f>
        <v>0</v>
      </c>
      <c r="GO105" s="152">
        <f>SUMIF('Rekapitulasi Maret'!$AL$785:$AL$963,APS!$B105,'Rekapitulasi Maret'!$AQ$785:$AQ$963)</f>
        <v>0</v>
      </c>
      <c r="GP105" s="154">
        <f t="shared" si="372"/>
        <v>0</v>
      </c>
      <c r="GQ105" s="154">
        <f t="shared" si="373"/>
        <v>0</v>
      </c>
      <c r="GR105" s="76">
        <f t="shared" si="374"/>
        <v>0</v>
      </c>
      <c r="GS105" s="76">
        <f t="shared" si="375"/>
        <v>0</v>
      </c>
      <c r="GT105" s="76">
        <f t="shared" si="376"/>
        <v>0</v>
      </c>
      <c r="GU105" s="76">
        <f t="shared" si="377"/>
        <v>0</v>
      </c>
      <c r="GV105" s="157">
        <f t="shared" si="378"/>
        <v>0</v>
      </c>
      <c r="GW105" s="157">
        <f t="shared" si="379"/>
        <v>0</v>
      </c>
      <c r="GX105" s="158">
        <f t="shared" si="380"/>
        <v>0</v>
      </c>
      <c r="GY105" s="157">
        <f t="shared" si="397"/>
        <v>100</v>
      </c>
      <c r="GZ105" s="157">
        <f t="shared" si="398"/>
        <v>0</v>
      </c>
      <c r="HA105" s="157">
        <f t="shared" si="399"/>
        <v>100</v>
      </c>
      <c r="HB105" s="157">
        <f t="shared" si="400"/>
        <v>0</v>
      </c>
      <c r="HC105" s="157">
        <f t="shared" si="401"/>
        <v>100</v>
      </c>
      <c r="HD105" s="157">
        <f t="shared" si="402"/>
        <v>0</v>
      </c>
      <c r="HE105" s="158">
        <f t="shared" si="406"/>
        <v>100</v>
      </c>
      <c r="HF105" s="21"/>
      <c r="HG105" s="16" t="s">
        <v>988</v>
      </c>
      <c r="HH105" s="88"/>
    </row>
    <row r="106" spans="1:216" ht="15.75">
      <c r="A106" s="16" t="s">
        <v>349</v>
      </c>
      <c r="B106" s="16" t="s">
        <v>350</v>
      </c>
      <c r="C106" s="25" t="s">
        <v>3</v>
      </c>
      <c r="D106" s="25" t="s">
        <v>614</v>
      </c>
      <c r="E106" s="25" t="s">
        <v>598</v>
      </c>
      <c r="F106" s="17">
        <v>0</v>
      </c>
      <c r="G106" s="17">
        <v>0</v>
      </c>
      <c r="H106" s="17">
        <v>0</v>
      </c>
      <c r="I106" s="18">
        <v>0</v>
      </c>
      <c r="J106" s="17">
        <v>0</v>
      </c>
      <c r="K106" s="19">
        <f t="shared" si="444"/>
        <v>0</v>
      </c>
      <c r="L106" s="19">
        <f t="shared" si="445"/>
        <v>0</v>
      </c>
      <c r="M106" s="23">
        <v>0</v>
      </c>
      <c r="N106" s="20">
        <f t="shared" si="353"/>
        <v>0</v>
      </c>
      <c r="O106" s="20"/>
      <c r="P106" s="75">
        <f t="shared" si="407"/>
        <v>0</v>
      </c>
      <c r="Q106" s="74">
        <f t="shared" si="403"/>
        <v>0</v>
      </c>
      <c r="R106" s="22">
        <f t="shared" si="443"/>
        <v>0</v>
      </c>
      <c r="S106" s="10"/>
      <c r="T106" s="10"/>
      <c r="U106" s="152">
        <f>SUMIF('Rekapitulasi Maret'!$D$9:$D$173,APS!$B106,'Rekapitulasi Maret'!$E$9:$E$173)</f>
        <v>0</v>
      </c>
      <c r="V106" s="152">
        <f>SUMIF('Rekapitulasi Maret'!$D$9:$D$173,APS!$B106,'Rekapitulasi Maret'!$F$9:$F$173)</f>
        <v>0</v>
      </c>
      <c r="W106" s="10"/>
      <c r="X106" s="154">
        <f t="shared" si="428"/>
        <v>0</v>
      </c>
      <c r="Y106" s="154">
        <f t="shared" si="429"/>
        <v>0</v>
      </c>
      <c r="Z106" s="10"/>
      <c r="AA106" s="152">
        <f>SUMIF('Rekapitulasi Maret'!$U$9:$U$173,APS!$B106,'Rekapitulasi Maret'!$V$9:$V$173)</f>
        <v>0</v>
      </c>
      <c r="AB106" s="152">
        <f>SUMIF('Rekapitulasi Maret'!$U$9:$U$173,APS!$B106,'Rekapitulasi Maret'!$W$9:$W$173)</f>
        <v>0</v>
      </c>
      <c r="AC106" s="152"/>
      <c r="AD106" s="154">
        <f t="shared" si="404"/>
        <v>0</v>
      </c>
      <c r="AE106" s="154">
        <f t="shared" si="405"/>
        <v>0</v>
      </c>
      <c r="AF106" s="10"/>
      <c r="AG106" s="152">
        <f>SUMIF('Rekapitulasi Maret'!$AL$9:$AL$173,APS!$B106,'Rekapitulasi Maret'!$AM$9:$AM$173)</f>
        <v>0</v>
      </c>
      <c r="AH106" s="152">
        <f>SUMIF('Rekapitulasi Maret'!$AL$9:$AL$173,APS!$B106,'Rekapitulasi Maret'!$AN$9:$AN$173)</f>
        <v>0</v>
      </c>
      <c r="AI106" s="152">
        <f>SUMIF('Rekapitulasi Maret'!$AL$9:$AL$173,APS!$B106,'Rekapitulasi Maret'!$AQ$9:$AQ$173)</f>
        <v>0</v>
      </c>
      <c r="AJ106" s="154">
        <f t="shared" si="426"/>
        <v>0</v>
      </c>
      <c r="AK106" s="154">
        <f t="shared" si="427"/>
        <v>0</v>
      </c>
      <c r="AL106" s="10"/>
      <c r="AM106" s="152">
        <f>SUMIF('Rekapitulasi Maret'!$BA$9:$BA$173,APS!$B106,'Rekapitulasi Maret'!$BB$9:$BB$173)</f>
        <v>0</v>
      </c>
      <c r="AN106" s="152">
        <f>SUMIF('Rekapitulasi Maret'!$BA$9:$BA$173,APS!$B106,'Rekapitulasi Maret'!$BC$9:$BC$173)</f>
        <v>0</v>
      </c>
      <c r="AO106" s="10"/>
      <c r="AP106" s="154">
        <f t="shared" si="410"/>
        <v>0</v>
      </c>
      <c r="AQ106" s="154">
        <f t="shared" si="411"/>
        <v>0</v>
      </c>
      <c r="AR106" s="10"/>
      <c r="AS106" s="152">
        <f>SUMIF('Rekapitulasi Maret'!$BP$9:$BP$173,APS!$B106,'Rekapitulasi Maret'!$BQ$9:$BQ$173)</f>
        <v>0</v>
      </c>
      <c r="AT106" s="152">
        <f>SUMIF('Rekapitulasi Maret'!$BP$9:$BP$173,APS!$B106,'Rekapitulasi Maret'!$BR$9:$BR$173)</f>
        <v>0</v>
      </c>
      <c r="AU106" s="10"/>
      <c r="AV106" s="154">
        <f t="shared" si="393"/>
        <v>0</v>
      </c>
      <c r="AW106" s="154">
        <f t="shared" si="394"/>
        <v>0</v>
      </c>
      <c r="AX106" s="10"/>
      <c r="AY106" s="152">
        <f>SUMIF('Rekapitulasi Maret'!$CE$9:$CE$173,APS!$B106,'Rekapitulasi Maret'!$CI$9:$CI$173)</f>
        <v>0</v>
      </c>
      <c r="AZ106" s="10"/>
      <c r="BA106" s="152">
        <f>SUMIF('Rekapitulasi Maret'!$CE$9:$CE$173,APS!$B106,'Rekapitulasi Maret'!$CJ$9:$CJ$173)</f>
        <v>0</v>
      </c>
      <c r="BB106" s="154">
        <f t="shared" si="395"/>
        <v>0</v>
      </c>
      <c r="BC106" s="154">
        <f t="shared" si="396"/>
        <v>0</v>
      </c>
      <c r="BD106" s="76">
        <f t="shared" si="412"/>
        <v>0</v>
      </c>
      <c r="BE106" s="76">
        <f t="shared" si="413"/>
        <v>0</v>
      </c>
      <c r="BF106" s="76">
        <f t="shared" si="414"/>
        <v>0</v>
      </c>
      <c r="BG106" s="76">
        <f t="shared" si="415"/>
        <v>0</v>
      </c>
      <c r="BH106" s="76">
        <f t="shared" si="416"/>
        <v>0</v>
      </c>
      <c r="BI106" s="76">
        <f t="shared" si="417"/>
        <v>0</v>
      </c>
      <c r="BJ106" s="154">
        <f t="shared" si="418"/>
        <v>0</v>
      </c>
      <c r="BK106" s="10"/>
      <c r="BL106" s="10"/>
      <c r="BM106" s="152">
        <f>SUMIF('Rekapitulasi Maret'!$D$194:$D$375,APS!$B106,'Rekapitulasi Maret'!$E$194:$E$375)+SUMIF('Rekapitulasi Maret'!$D$194:$D$375,APS!$B106,'Rekapitulasi Maret'!$J$194:$J$375)</f>
        <v>0</v>
      </c>
      <c r="BN106" s="152">
        <f>SUMIF('Rekapitulasi Maret'!$D$194:$D$375,APS!$B106,'Rekapitulasi Maret'!$F$194:$F$375)</f>
        <v>0</v>
      </c>
      <c r="BO106" s="152">
        <f>SUMIF('Rekapitulasi Maret'!$D$194:$D$375,APS!$B106,'Rekapitulasi Maret'!$K$194:$K$375)</f>
        <v>0</v>
      </c>
      <c r="BP106" s="154">
        <f t="shared" si="389"/>
        <v>0</v>
      </c>
      <c r="BQ106" s="154">
        <f t="shared" si="390"/>
        <v>0</v>
      </c>
      <c r="BR106" s="10"/>
      <c r="BS106" s="152">
        <f>SUMIF('Rekapitulasi Maret'!$U$194:$U$375,APS!$B106,'Rekapitulasi Maret'!$V$194:$V$375)+SUMIF('Rekapitulasi Maret'!$U$194:$U$375,APS!$B106,'Rekapitulasi Maret'!$AA$194:$AA$375)</f>
        <v>0</v>
      </c>
      <c r="BT106" s="152">
        <f>SUMIF('Rekapitulasi Maret'!$U$194:$U$375,APS!$B106,'Rekapitulasi Maret'!$W$194:$W$375)</f>
        <v>0</v>
      </c>
      <c r="BU106" s="152">
        <f>SUMIF('Rekapitulasi Maret'!$U$194:$U$375,APS!$B106,'Rekapitulasi Maret'!$AB$194:$AB$375)</f>
        <v>0</v>
      </c>
      <c r="BV106" s="154">
        <f t="shared" si="391"/>
        <v>0</v>
      </c>
      <c r="BW106" s="154">
        <f t="shared" si="392"/>
        <v>0</v>
      </c>
      <c r="BX106" s="10"/>
      <c r="BY106" s="152">
        <f>SUMIF('Rekapitulasi Maret'!$AL$194:$AL$375,APS!$B106,'Rekapitulasi Maret'!$AM$194:$AM$375)+SUMIF('Rekapitulasi Maret'!$AL$194:$AL$375,APS!$B106,'Rekapitulasi Maret'!$AP$194:$AP$375)</f>
        <v>0</v>
      </c>
      <c r="BZ106" s="152">
        <f>SUMIF('Rekapitulasi Maret'!$AL$194:$AL$375,APS!$B106,'Rekapitulasi Maret'!$AN$194:$AN$375)</f>
        <v>0</v>
      </c>
      <c r="CA106" s="152">
        <f>SUMIF('Rekapitulasi Maret'!$AL$194:$AL$375,APS!$B106,'Rekapitulasi Maret'!$AQ$194:$AQ$375)</f>
        <v>0</v>
      </c>
      <c r="CB106" s="154">
        <f t="shared" si="408"/>
        <v>0</v>
      </c>
      <c r="CC106" s="154">
        <f t="shared" si="409"/>
        <v>0</v>
      </c>
      <c r="CD106" s="10"/>
      <c r="CE106" s="152">
        <f>SUMIF('Rekapitulasi Maret'!$BA$194:$BA$375,APS!$B106,'Rekapitulasi Maret'!$BB$194:$BB$375)+SUMIF('Rekapitulasi Maret'!$BA$194:$BA$375,APS!$B106,'Rekapitulasi Maret'!$BE$194:$BE$375)</f>
        <v>0</v>
      </c>
      <c r="CF106" s="152">
        <f>SUMIF('Rekapitulasi Maret'!$BA$194:$BA$375,APS!$B106,'Rekapitulasi Maret'!$BC$194:$BC$375)</f>
        <v>0</v>
      </c>
      <c r="CG106" s="10"/>
      <c r="CH106" s="154">
        <f t="shared" si="381"/>
        <v>0</v>
      </c>
      <c r="CI106" s="154">
        <f t="shared" si="382"/>
        <v>0</v>
      </c>
      <c r="CJ106" s="10"/>
      <c r="CK106" s="152">
        <f>SUMIF('Rekapitulasi Maret'!$BP$194:$BP$375,APS!$B106,'Rekapitulasi Maret'!$BQ$194:$BQ$375)+SUMIF('Rekapitulasi Maret'!$BP$194:$BP$375,APS!$B106,'Rekapitulasi Maret'!$BT$194:$BT$375)</f>
        <v>0</v>
      </c>
      <c r="CL106" s="152">
        <f>SUMIF('Rekapitulasi Maret'!$BP$194:$BP$375,APS!$B106,'Rekapitulasi Maret'!$BR$194:$BR$375)</f>
        <v>0</v>
      </c>
      <c r="CM106" s="152">
        <f>SUMIF('Rekapitulasi Maret'!$BP$194:$BP$375,APS!$B106,'Rekapitulasi Maret'!$BU$194:$BU$375)</f>
        <v>0</v>
      </c>
      <c r="CN106" s="154">
        <f t="shared" si="383"/>
        <v>0</v>
      </c>
      <c r="CO106" s="154">
        <f t="shared" si="384"/>
        <v>0</v>
      </c>
      <c r="CP106" s="76">
        <f t="shared" si="419"/>
        <v>0</v>
      </c>
      <c r="CQ106" s="76">
        <f t="shared" si="420"/>
        <v>0</v>
      </c>
      <c r="CR106" s="76">
        <f t="shared" si="421"/>
        <v>0</v>
      </c>
      <c r="CS106" s="76">
        <f t="shared" si="422"/>
        <v>0</v>
      </c>
      <c r="CT106" s="76">
        <f t="shared" si="423"/>
        <v>0</v>
      </c>
      <c r="CU106" s="76">
        <f t="shared" si="424"/>
        <v>0</v>
      </c>
      <c r="CV106" s="154">
        <f t="shared" si="425"/>
        <v>0</v>
      </c>
      <c r="CW106" s="10"/>
      <c r="CX106" s="10"/>
      <c r="CY106" s="152">
        <f>SUMIF('Rekapitulasi Maret'!$D$391:$D$568,APS!$B106,'Rekapitulasi Maret'!$E$391:$E$568)+SUMIF('Rekapitulasi Maret'!$D$391:$D$568,APS!$B106,'Rekapitulasi Maret'!$J$391:$J$568)</f>
        <v>0</v>
      </c>
      <c r="CZ106" s="152">
        <f>SUMIF('Rekapitulasi Maret'!$D$391:$D$568,APS!$B106,'Rekapitulasi Maret'!$F$391:$F$568)</f>
        <v>0</v>
      </c>
      <c r="DA106" s="152">
        <f>SUMIF('Rekapitulasi Maret'!$D$391:$D$568,APS!$B106,'Rekapitulasi Maret'!$K$391:$K$568)</f>
        <v>0</v>
      </c>
      <c r="DB106" s="154">
        <f t="shared" si="385"/>
        <v>0</v>
      </c>
      <c r="DC106" s="154">
        <f t="shared" si="386"/>
        <v>0</v>
      </c>
      <c r="DD106" s="10"/>
      <c r="DE106" s="152">
        <f>SUMIF('Rekapitulasi Maret'!$U$391:$U$568,APS!$B106,'Rekapitulasi Maret'!$V$391:$V$568)+SUMIF('Rekapitulasi Maret'!$U$391:$U$568,APS!$B106,'Rekapitulasi Maret'!$AA$391:$AA$568)</f>
        <v>0</v>
      </c>
      <c r="DF106" s="152">
        <f>SUMIF('Rekapitulasi Maret'!$U$391:$U$568,APS!$B106,'Rekapitulasi Maret'!$W$391:$W$568)</f>
        <v>0</v>
      </c>
      <c r="DG106" s="152">
        <f>SUMIF('Rekapitulasi Maret'!$U$391:$U$568,APS!$B106,'Rekapitulasi Maret'!$AB$391:$AB$568)</f>
        <v>0</v>
      </c>
      <c r="DH106" s="154">
        <f t="shared" si="430"/>
        <v>0</v>
      </c>
      <c r="DI106" s="154">
        <f t="shared" si="431"/>
        <v>0</v>
      </c>
      <c r="DJ106" s="10"/>
      <c r="DK106" s="152">
        <f>SUMIF('Rekapitulasi Maret'!$AL$391:$AL$568,APS!$B106,'Rekapitulasi Maret'!$AM$391:$AM$568)+SUMIF('Rekapitulasi Maret'!$AL$391:$AL$568,APS!$B106,'Rekapitulasi Maret'!$AP$391:$AP$568)</f>
        <v>0</v>
      </c>
      <c r="DL106" s="152">
        <f>SUMIF('Rekapitulasi Maret'!$AL$391:$AL$568,APS!$B106,'Rekapitulasi Maret'!$AN$391:$AN$568)</f>
        <v>0</v>
      </c>
      <c r="DM106" s="152">
        <f>SUMIF('Rekapitulasi Maret'!$AL$391:$AL$568,APS!$B106,'Rekapitulasi Maret'!$AQ$391:$AQ$568)</f>
        <v>0</v>
      </c>
      <c r="DN106" s="154">
        <f t="shared" si="354"/>
        <v>0</v>
      </c>
      <c r="DO106" s="154">
        <f t="shared" si="355"/>
        <v>0</v>
      </c>
      <c r="DP106" s="10"/>
      <c r="DQ106" s="152">
        <f>SUMIF('Rekapitulasi Maret'!$BA$391:$BA$568,APS!$B106,'Rekapitulasi Maret'!$BB$391:$BB$568)+SUMIF('Rekapitulasi Maret'!$BA$391:$BA$568,APS!$B106,'Rekapitulasi Maret'!$BE$391:$BE$568)</f>
        <v>0</v>
      </c>
      <c r="DR106" s="152">
        <f>SUMIF('Rekapitulasi Maret'!$BA$391:$BA$568,APS!$B106,'Rekapitulasi Maret'!$BC$391:$BC$568)</f>
        <v>0</v>
      </c>
      <c r="DS106" s="152">
        <f>SUMIF('Rekapitulasi Maret'!$BA$391:$BA$568,APS!$B106,'Rekapitulasi Maret'!$BF$391:$BF$568)</f>
        <v>0</v>
      </c>
      <c r="DT106" s="154">
        <f t="shared" si="432"/>
        <v>0</v>
      </c>
      <c r="DU106" s="154">
        <f t="shared" si="433"/>
        <v>0</v>
      </c>
      <c r="DV106" s="10"/>
      <c r="DW106" s="152">
        <f>SUMIF('Rekapitulasi Maret'!$BP$391:$BP$568,APS!$B106,'Rekapitulasi Maret'!$BQ$391:$BQ$568)+SUMIF('Rekapitulasi Maret'!$BP$391:$BP$568,APS!$B106,'Rekapitulasi Maret'!$BT$391:$BT$568)</f>
        <v>0</v>
      </c>
      <c r="DX106" s="152">
        <f>SUMIF('Rekapitulasi Maret'!$BP$391:$BP$568,APS!$B106,'Rekapitulasi Maret'!$BR$391:$BR$568)</f>
        <v>0</v>
      </c>
      <c r="DY106" s="152">
        <f>SUMIF('Rekapitulasi Maret'!$BP$391:$BP$568,APS!$B106,'Rekapitulasi Maret'!$BU$391:$BU$568)</f>
        <v>0</v>
      </c>
      <c r="DZ106" s="154">
        <f t="shared" si="326"/>
        <v>0</v>
      </c>
      <c r="EA106" s="154">
        <f t="shared" si="327"/>
        <v>0</v>
      </c>
      <c r="EB106" s="10"/>
      <c r="EC106" s="152">
        <f>SUMIF('Rekapitulasi Maret'!$CE$391:$CE$568,APS!$B106,'Rekapitulasi Maret'!$CF$391:$CF$568)+SUMIF('Rekapitulasi Maret'!$CE$391:$CE$568,APS!$B106,'Rekapitulasi Maret'!$CI$391:$CI$568)</f>
        <v>0</v>
      </c>
      <c r="ED106" s="152">
        <f>SUMIF('Rekapitulasi Maret'!$CE$391:$CE$568,APS!$B106,'Rekapitulasi Maret'!$CG$391:$CG$568)</f>
        <v>0</v>
      </c>
      <c r="EE106" s="152">
        <f>SUMIF('Rekapitulasi Maret'!$CE$391:$CE$568,APS!$B106,'Rekapitulasi Maret'!$CJ$391:$CJ$568)</f>
        <v>0</v>
      </c>
      <c r="EF106" s="154">
        <f t="shared" si="356"/>
        <v>0</v>
      </c>
      <c r="EG106" s="154">
        <f t="shared" si="357"/>
        <v>0</v>
      </c>
      <c r="EH106" s="76">
        <f t="shared" si="434"/>
        <v>0</v>
      </c>
      <c r="EI106" s="76">
        <f t="shared" si="435"/>
        <v>0</v>
      </c>
      <c r="EJ106" s="76">
        <f t="shared" si="436"/>
        <v>0</v>
      </c>
      <c r="EK106" s="76">
        <f t="shared" si="437"/>
        <v>0</v>
      </c>
      <c r="EL106" s="76">
        <f t="shared" si="438"/>
        <v>0</v>
      </c>
      <c r="EM106" s="76">
        <f t="shared" si="439"/>
        <v>0</v>
      </c>
      <c r="EN106" s="154">
        <f t="shared" si="440"/>
        <v>0</v>
      </c>
      <c r="EO106" s="10"/>
      <c r="EP106" s="40"/>
      <c r="EQ106" s="152">
        <f>SUMIF('Rekapitulasi Maret'!$D$587:$D$768,APS!$B106,'Rekapitulasi Maret'!$E$587:$E$768)+SUMIF('Rekapitulasi Maret'!$D$587:$D$768,APS!$B106,'Rekapitulasi Maret'!$G$587:$G$768)</f>
        <v>0</v>
      </c>
      <c r="ER106" s="152">
        <f>SUMIF('Rekapitulasi Maret'!$D$587:$D$768,APS!$B106,'Rekapitulasi Maret'!$F$587:$F$768)+SUMIF('Rekapitulasi Maret'!$D$587:$D$768,APS!$B106,'Rekapitulasi Maret'!$H$587:$H$768)</f>
        <v>0</v>
      </c>
      <c r="ES106" s="40"/>
      <c r="ET106" s="154">
        <f t="shared" si="358"/>
        <v>0</v>
      </c>
      <c r="EU106" s="154">
        <f t="shared" si="359"/>
        <v>0</v>
      </c>
      <c r="EV106" s="40"/>
      <c r="EW106" s="152">
        <f>SUMIF('Rekapitulasi Maret'!$U$587:$U$768,APS!$B106,'Rekapitulasi Maret'!$V$587:$V$768)+SUMIF('Rekapitulasi Maret'!$U$587:$U$768,APS!$B106,'Rekapitulasi Maret'!$X$587:$X$768)</f>
        <v>0</v>
      </c>
      <c r="EX106" s="152">
        <f>SUMIF('Rekapitulasi Maret'!$U$587:$U$768,APS!$B106,'Rekapitulasi Maret'!$W$587:$W$768)+SUMIF('Rekapitulasi Maret'!$U$587:$U$768,APS!$B106,'Rekapitulasi Maret'!$Y$587:$Y$768)</f>
        <v>0</v>
      </c>
      <c r="EY106" s="10"/>
      <c r="EZ106" s="154">
        <f t="shared" si="360"/>
        <v>0</v>
      </c>
      <c r="FA106" s="154">
        <f t="shared" si="361"/>
        <v>0</v>
      </c>
      <c r="FB106" s="40"/>
      <c r="FC106" s="152">
        <f>SUMIF('Rekapitulasi Maret'!$AL$587:$AL$768,APS!$B106,'Rekapitulasi Maret'!$AM$587:$AM$768)+SUMIF('Rekapitulasi Maret'!$AL$587:$AL$768,APS!$B106,'Rekapitulasi Maret'!$AP$587:$AP$768)</f>
        <v>0</v>
      </c>
      <c r="FD106" s="152">
        <f>SUMIF('Rekapitulasi Maret'!$AL$587:$AL$768,APS!$B106,'Rekapitulasi Maret'!$AN$587:$AN$768)</f>
        <v>0</v>
      </c>
      <c r="FE106" s="40"/>
      <c r="FF106" s="154">
        <f t="shared" si="362"/>
        <v>0</v>
      </c>
      <c r="FG106" s="154">
        <f t="shared" si="363"/>
        <v>0</v>
      </c>
      <c r="FH106" s="40"/>
      <c r="FI106" s="152">
        <f>SUMIF('Rekapitulasi Maret'!$BA$587:$BA$768,APS!$B106,'Rekapitulasi Maret'!$BB$587:$BB$768)+SUMIF('Rekapitulasi Maret'!$BA$587:$BA$768,APS!$B106,'Rekapitulasi Maret'!$BE$587:$BE$768)</f>
        <v>0</v>
      </c>
      <c r="FJ106" s="152">
        <f>SUMIF('Rekapitulasi Maret'!$BA$587:$BA$768,APS!$B106,'Rekapitulasi Maret'!$BC$587:$BC$768)+SUMIF('Rekapitulasi Maret'!$BA$587:$BA$768,APS!$B106,'Rekapitulasi Maret'!$BF$587:$BF$768)</f>
        <v>0</v>
      </c>
      <c r="FK106" s="10"/>
      <c r="FL106" s="154">
        <f t="shared" si="364"/>
        <v>0</v>
      </c>
      <c r="FM106" s="154">
        <f t="shared" si="365"/>
        <v>0</v>
      </c>
      <c r="FN106" s="40"/>
      <c r="FO106" s="152">
        <f>SUMIF('Rekapitulasi Maret'!$BP$587:$BP$768,APS!$B106,'Rekapitulasi Maret'!$BQ$587:$BQ$768)+SUMIF('Rekapitulasi Maret'!$BP$587:$BP$768,APS!$B106,'Rekapitulasi Maret'!$BT$587:$BT$768)</f>
        <v>0</v>
      </c>
      <c r="FP106" s="152">
        <f>SUMIF('Rekapitulasi Maret'!$BP$587:$BP$768,APS!$B106,'Rekapitulasi Maret'!$BR$587:$BR$768)</f>
        <v>0</v>
      </c>
      <c r="FQ106" s="10"/>
      <c r="FR106" s="154">
        <f t="shared" si="366"/>
        <v>0</v>
      </c>
      <c r="FS106" s="154">
        <f t="shared" si="367"/>
        <v>0</v>
      </c>
      <c r="FT106" s="40"/>
      <c r="FU106" s="152">
        <f>SUMIF('Rekapitulasi Maret'!$CE$587:$CE$768,APS!$B106,'Rekapitulasi Maret'!$CI$587:$CI$768)</f>
        <v>0</v>
      </c>
      <c r="FV106" s="10"/>
      <c r="FW106" s="152">
        <f>SUMIF('Rekapitulasi Maret'!$CE$587:$CE$768,APS!$B106,'Rekapitulasi Maret'!$CJ$587:$CJ$768)</f>
        <v>0</v>
      </c>
      <c r="FX106" s="154">
        <f t="shared" si="387"/>
        <v>0</v>
      </c>
      <c r="FY106" s="154">
        <f t="shared" si="388"/>
        <v>0</v>
      </c>
      <c r="FZ106" s="40"/>
      <c r="GA106" s="152">
        <f>SUMIF('Rekapitulasi Maret'!$D$785:$D$963,APS!$B106,'Rekapitulasi Maret'!$E$785:$E$963)+SUMIF('Rekapitulasi Maret'!$D$785:$D$963,APS!$B106,'Rekapitulasi Maret'!$J$785:$J$963)</f>
        <v>0</v>
      </c>
      <c r="GB106" s="152">
        <f>SUMIF('Rekapitulasi Maret'!$D$785:$D$963,APS!$B106,'Rekapitulasi Maret'!$F$785:$F$963)</f>
        <v>0</v>
      </c>
      <c r="GC106" s="152">
        <f>SUMIF('Rekapitulasi Maret'!$D$785:$D$963,APS!$B106,'Rekapitulasi Maret'!$K$785:$K$963)</f>
        <v>0</v>
      </c>
      <c r="GD106" s="154">
        <f t="shared" si="368"/>
        <v>0</v>
      </c>
      <c r="GE106" s="154">
        <f t="shared" si="369"/>
        <v>0</v>
      </c>
      <c r="GF106" s="40"/>
      <c r="GG106" s="152">
        <f>SUMIF('Rekapitulasi Maret'!$U$785:$U$963,APS!$B106,'Rekapitulasi Maret'!$V$785:$V$963)+SUMIF('Rekapitulasi Maret'!$U$785:$U$963,APS!$B106,'Rekapitulasi Maret'!$AA$785:$AA$963)</f>
        <v>0</v>
      </c>
      <c r="GH106" s="152">
        <f>SUMIF('Rekapitulasi Maret'!$U$785:$U$963,APS!$B106,'Rekapitulasi Maret'!$W$785:$W$963)</f>
        <v>0</v>
      </c>
      <c r="GI106" s="152">
        <f>SUMIF('Rekapitulasi Maret'!$U$785:$U$963,APS!$B106,'Rekapitulasi Maret'!$AB$785:$AB$963)</f>
        <v>0</v>
      </c>
      <c r="GJ106" s="154">
        <f t="shared" si="370"/>
        <v>0</v>
      </c>
      <c r="GK106" s="154">
        <f t="shared" si="371"/>
        <v>0</v>
      </c>
      <c r="GL106" s="40"/>
      <c r="GM106" s="152">
        <f>SUMIF('Rekapitulasi Maret'!$AL$785:$AL$963,APS!$B106,'Rekapitulasi Maret'!$AM$785:$AM$963)+SUMIF('Rekapitulasi Maret'!$AL$785:$AL$963,APS!$B106,'Rekapitulasi Maret'!$AP$785:$AP$963)</f>
        <v>0</v>
      </c>
      <c r="GN106" s="152">
        <f>SUMIF('Rekapitulasi Maret'!$AL$785:$AL$963,APS!$B106,'Rekapitulasi Maret'!$AN$785:$AN$963)</f>
        <v>0</v>
      </c>
      <c r="GO106" s="152">
        <f>SUMIF('Rekapitulasi Maret'!$AL$785:$AL$963,APS!$B106,'Rekapitulasi Maret'!$AQ$785:$AQ$963)</f>
        <v>0</v>
      </c>
      <c r="GP106" s="154">
        <f t="shared" si="372"/>
        <v>0</v>
      </c>
      <c r="GQ106" s="154">
        <f t="shared" si="373"/>
        <v>0</v>
      </c>
      <c r="GR106" s="76">
        <f t="shared" si="374"/>
        <v>0</v>
      </c>
      <c r="GS106" s="76">
        <f t="shared" si="375"/>
        <v>0</v>
      </c>
      <c r="GT106" s="76">
        <f t="shared" si="376"/>
        <v>0</v>
      </c>
      <c r="GU106" s="76">
        <f t="shared" si="377"/>
        <v>0</v>
      </c>
      <c r="GV106" s="157">
        <f t="shared" si="378"/>
        <v>0</v>
      </c>
      <c r="GW106" s="157">
        <f t="shared" si="379"/>
        <v>0</v>
      </c>
      <c r="GX106" s="158">
        <f t="shared" si="380"/>
        <v>0</v>
      </c>
      <c r="GY106" s="157">
        <f t="shared" si="397"/>
        <v>0</v>
      </c>
      <c r="GZ106" s="157">
        <f t="shared" si="398"/>
        <v>0</v>
      </c>
      <c r="HA106" s="157">
        <f t="shared" si="399"/>
        <v>0</v>
      </c>
      <c r="HB106" s="157">
        <f t="shared" si="400"/>
        <v>0</v>
      </c>
      <c r="HC106" s="157">
        <f t="shared" si="401"/>
        <v>0</v>
      </c>
      <c r="HD106" s="157">
        <f t="shared" si="402"/>
        <v>0</v>
      </c>
      <c r="HE106" s="158">
        <f t="shared" si="406"/>
        <v>0</v>
      </c>
      <c r="HG106" s="16" t="s">
        <v>988</v>
      </c>
      <c r="HH106" s="88"/>
    </row>
    <row r="107" spans="1:216" ht="15.75">
      <c r="A107" s="16" t="s">
        <v>116</v>
      </c>
      <c r="B107" s="16" t="s">
        <v>117</v>
      </c>
      <c r="C107" s="25" t="s">
        <v>3</v>
      </c>
      <c r="D107" s="25" t="s">
        <v>614</v>
      </c>
      <c r="E107" s="25" t="s">
        <v>598</v>
      </c>
      <c r="F107" s="17">
        <v>500</v>
      </c>
      <c r="G107" s="17">
        <v>0</v>
      </c>
      <c r="H107" s="17">
        <v>0</v>
      </c>
      <c r="I107" s="18">
        <v>0</v>
      </c>
      <c r="J107" s="17">
        <v>0</v>
      </c>
      <c r="K107" s="19">
        <f t="shared" si="444"/>
        <v>500</v>
      </c>
      <c r="L107" s="19">
        <f t="shared" si="445"/>
        <v>500</v>
      </c>
      <c r="M107" s="23">
        <v>800</v>
      </c>
      <c r="N107" s="20">
        <f t="shared" si="353"/>
        <v>800</v>
      </c>
      <c r="O107" s="20"/>
      <c r="P107" s="75">
        <f t="shared" si="407"/>
        <v>0</v>
      </c>
      <c r="Q107" s="74">
        <f t="shared" si="403"/>
        <v>800</v>
      </c>
      <c r="R107" s="22">
        <f t="shared" si="443"/>
        <v>800</v>
      </c>
      <c r="S107" s="10">
        <v>300</v>
      </c>
      <c r="T107" s="10"/>
      <c r="U107" s="152">
        <f>SUMIF('Rekapitulasi Maret'!$D$9:$D$173,APS!$B107,'Rekapitulasi Maret'!$E$9:$E$173)</f>
        <v>0</v>
      </c>
      <c r="V107" s="152">
        <f>SUMIF('Rekapitulasi Maret'!$D$9:$D$173,APS!$B107,'Rekapitulasi Maret'!$F$9:$F$173)</f>
        <v>0</v>
      </c>
      <c r="W107" s="10"/>
      <c r="X107" s="154">
        <f t="shared" si="428"/>
        <v>0</v>
      </c>
      <c r="Y107" s="154">
        <f t="shared" si="429"/>
        <v>0</v>
      </c>
      <c r="Z107" s="10"/>
      <c r="AA107" s="152">
        <f>SUMIF('Rekapitulasi Maret'!$U$9:$U$173,APS!$B107,'Rekapitulasi Maret'!$V$9:$V$173)</f>
        <v>0</v>
      </c>
      <c r="AB107" s="152">
        <f>SUMIF('Rekapitulasi Maret'!$U$9:$U$173,APS!$B107,'Rekapitulasi Maret'!$W$9:$W$173)</f>
        <v>0</v>
      </c>
      <c r="AC107" s="152"/>
      <c r="AD107" s="154">
        <f t="shared" si="404"/>
        <v>0</v>
      </c>
      <c r="AE107" s="154">
        <f t="shared" si="405"/>
        <v>0</v>
      </c>
      <c r="AF107" s="10"/>
      <c r="AG107" s="152">
        <f>SUMIF('Rekapitulasi Maret'!$AL$9:$AL$173,APS!$B107,'Rekapitulasi Maret'!$AM$9:$AM$173)</f>
        <v>0</v>
      </c>
      <c r="AH107" s="152">
        <f>SUMIF('Rekapitulasi Maret'!$AL$9:$AL$173,APS!$B107,'Rekapitulasi Maret'!$AN$9:$AN$173)</f>
        <v>0</v>
      </c>
      <c r="AI107" s="152">
        <f>SUMIF('Rekapitulasi Maret'!$AL$9:$AL$173,APS!$B107,'Rekapitulasi Maret'!$AQ$9:$AQ$173)</f>
        <v>0</v>
      </c>
      <c r="AJ107" s="154">
        <f t="shared" si="426"/>
        <v>0</v>
      </c>
      <c r="AK107" s="154">
        <f t="shared" si="427"/>
        <v>0</v>
      </c>
      <c r="AL107" s="10"/>
      <c r="AM107" s="152">
        <f>SUMIF('Rekapitulasi Maret'!$BA$9:$BA$173,APS!$B107,'Rekapitulasi Maret'!$BB$9:$BB$173)</f>
        <v>0</v>
      </c>
      <c r="AN107" s="152">
        <f>SUMIF('Rekapitulasi Maret'!$BA$9:$BA$173,APS!$B107,'Rekapitulasi Maret'!$BC$9:$BC$173)</f>
        <v>0</v>
      </c>
      <c r="AO107" s="10"/>
      <c r="AP107" s="154">
        <f t="shared" si="410"/>
        <v>0</v>
      </c>
      <c r="AQ107" s="154">
        <f t="shared" si="411"/>
        <v>0</v>
      </c>
      <c r="AR107" s="10"/>
      <c r="AS107" s="152">
        <f>SUMIF('Rekapitulasi Maret'!$BP$9:$BP$173,APS!$B107,'Rekapitulasi Maret'!$BQ$9:$BQ$173)</f>
        <v>0</v>
      </c>
      <c r="AT107" s="152">
        <f>SUMIF('Rekapitulasi Maret'!$BP$9:$BP$173,APS!$B107,'Rekapitulasi Maret'!$BR$9:$BR$173)</f>
        <v>0</v>
      </c>
      <c r="AU107" s="10"/>
      <c r="AV107" s="154">
        <f t="shared" si="393"/>
        <v>0</v>
      </c>
      <c r="AW107" s="154">
        <f t="shared" si="394"/>
        <v>0</v>
      </c>
      <c r="AX107" s="10"/>
      <c r="AY107" s="152">
        <f>SUMIF('Rekapitulasi Maret'!$CE$9:$CE$173,APS!$B107,'Rekapitulasi Maret'!$CI$9:$CI$173)</f>
        <v>0</v>
      </c>
      <c r="AZ107" s="10"/>
      <c r="BA107" s="152">
        <f>SUMIF('Rekapitulasi Maret'!$CE$9:$CE$173,APS!$B107,'Rekapitulasi Maret'!$CJ$9:$CJ$173)</f>
        <v>0</v>
      </c>
      <c r="BB107" s="154">
        <f t="shared" si="395"/>
        <v>0</v>
      </c>
      <c r="BC107" s="154">
        <f t="shared" si="396"/>
        <v>0</v>
      </c>
      <c r="BD107" s="76">
        <f t="shared" si="412"/>
        <v>0</v>
      </c>
      <c r="BE107" s="76">
        <f t="shared" si="413"/>
        <v>0</v>
      </c>
      <c r="BF107" s="76">
        <f t="shared" si="414"/>
        <v>0</v>
      </c>
      <c r="BG107" s="76">
        <f t="shared" si="415"/>
        <v>0</v>
      </c>
      <c r="BH107" s="76">
        <f t="shared" si="416"/>
        <v>0</v>
      </c>
      <c r="BI107" s="76">
        <f t="shared" si="417"/>
        <v>0</v>
      </c>
      <c r="BJ107" s="154">
        <f t="shared" si="418"/>
        <v>0</v>
      </c>
      <c r="BK107" s="10">
        <v>200</v>
      </c>
      <c r="BL107" s="10"/>
      <c r="BM107" s="152">
        <f>SUMIF('Rekapitulasi Maret'!$D$194:$D$375,APS!$B107,'Rekapitulasi Maret'!$E$194:$E$375)+SUMIF('Rekapitulasi Maret'!$D$194:$D$375,APS!$B107,'Rekapitulasi Maret'!$J$194:$J$375)</f>
        <v>0</v>
      </c>
      <c r="BN107" s="152">
        <f>SUMIF('Rekapitulasi Maret'!$D$194:$D$375,APS!$B107,'Rekapitulasi Maret'!$F$194:$F$375)</f>
        <v>0</v>
      </c>
      <c r="BO107" s="152">
        <f>SUMIF('Rekapitulasi Maret'!$D$194:$D$375,APS!$B107,'Rekapitulasi Maret'!$K$194:$K$375)</f>
        <v>0</v>
      </c>
      <c r="BP107" s="154">
        <f t="shared" si="389"/>
        <v>0</v>
      </c>
      <c r="BQ107" s="154">
        <f t="shared" si="390"/>
        <v>0</v>
      </c>
      <c r="BR107" s="10"/>
      <c r="BS107" s="152">
        <f>SUMIF('Rekapitulasi Maret'!$U$194:$U$375,APS!$B107,'Rekapitulasi Maret'!$V$194:$V$375)+SUMIF('Rekapitulasi Maret'!$U$194:$U$375,APS!$B107,'Rekapitulasi Maret'!$AA$194:$AA$375)</f>
        <v>156</v>
      </c>
      <c r="BT107" s="152">
        <f>SUMIF('Rekapitulasi Maret'!$U$194:$U$375,APS!$B107,'Rekapitulasi Maret'!$W$194:$W$375)</f>
        <v>156</v>
      </c>
      <c r="BU107" s="152">
        <f>SUMIF('Rekapitulasi Maret'!$U$194:$U$375,APS!$B107,'Rekapitulasi Maret'!$AB$194:$AB$375)</f>
        <v>0</v>
      </c>
      <c r="BV107" s="154">
        <f t="shared" si="391"/>
        <v>0</v>
      </c>
      <c r="BW107" s="154">
        <f t="shared" si="392"/>
        <v>100</v>
      </c>
      <c r="BX107" s="10"/>
      <c r="BY107" s="152">
        <f>SUMIF('Rekapitulasi Maret'!$AL$194:$AL$375,APS!$B107,'Rekapitulasi Maret'!$AM$194:$AM$375)+SUMIF('Rekapitulasi Maret'!$AL$194:$AL$375,APS!$B107,'Rekapitulasi Maret'!$AP$194:$AP$375)</f>
        <v>0</v>
      </c>
      <c r="BZ107" s="152">
        <f>SUMIF('Rekapitulasi Maret'!$AL$194:$AL$375,APS!$B107,'Rekapitulasi Maret'!$AN$194:$AN$375)</f>
        <v>320</v>
      </c>
      <c r="CA107" s="152">
        <f>SUMIF('Rekapitulasi Maret'!$AL$194:$AL$375,APS!$B107,'Rekapitulasi Maret'!$AQ$194:$AQ$375)</f>
        <v>0</v>
      </c>
      <c r="CB107" s="154">
        <f t="shared" si="408"/>
        <v>0</v>
      </c>
      <c r="CC107" s="154">
        <f t="shared" si="409"/>
        <v>0</v>
      </c>
      <c r="CD107" s="10"/>
      <c r="CE107" s="152">
        <f>SUMIF('Rekapitulasi Maret'!$BA$194:$BA$375,APS!$B107,'Rekapitulasi Maret'!$BB$194:$BB$375)+SUMIF('Rekapitulasi Maret'!$BA$194:$BA$375,APS!$B107,'Rekapitulasi Maret'!$BE$194:$BE$375)</f>
        <v>0</v>
      </c>
      <c r="CF107" s="152">
        <f>SUMIF('Rekapitulasi Maret'!$BA$194:$BA$375,APS!$B107,'Rekapitulasi Maret'!$BC$194:$BC$375)</f>
        <v>0</v>
      </c>
      <c r="CG107" s="10"/>
      <c r="CH107" s="154">
        <f t="shared" si="381"/>
        <v>0</v>
      </c>
      <c r="CI107" s="154">
        <f t="shared" si="382"/>
        <v>0</v>
      </c>
      <c r="CJ107" s="10"/>
      <c r="CK107" s="152">
        <f>SUMIF('Rekapitulasi Maret'!$BP$194:$BP$375,APS!$B107,'Rekapitulasi Maret'!$BQ$194:$BQ$375)+SUMIF('Rekapitulasi Maret'!$BP$194:$BP$375,APS!$B107,'Rekapitulasi Maret'!$BT$194:$BT$375)</f>
        <v>0</v>
      </c>
      <c r="CL107" s="152">
        <f>SUMIF('Rekapitulasi Maret'!$BP$194:$BP$375,APS!$B107,'Rekapitulasi Maret'!$BR$194:$BR$375)</f>
        <v>0</v>
      </c>
      <c r="CM107" s="152">
        <f>SUMIF('Rekapitulasi Maret'!$BP$194:$BP$375,APS!$B107,'Rekapitulasi Maret'!$BU$194:$BU$375)</f>
        <v>0</v>
      </c>
      <c r="CN107" s="154">
        <f t="shared" si="383"/>
        <v>0</v>
      </c>
      <c r="CO107" s="154">
        <f t="shared" si="384"/>
        <v>0</v>
      </c>
      <c r="CP107" s="76">
        <f t="shared" si="419"/>
        <v>0</v>
      </c>
      <c r="CQ107" s="76">
        <f t="shared" si="420"/>
        <v>156</v>
      </c>
      <c r="CR107" s="76">
        <f t="shared" si="421"/>
        <v>476</v>
      </c>
      <c r="CS107" s="76">
        <f t="shared" si="422"/>
        <v>0</v>
      </c>
      <c r="CT107" s="76">
        <f t="shared" si="423"/>
        <v>476</v>
      </c>
      <c r="CU107" s="76">
        <f t="shared" si="424"/>
        <v>476</v>
      </c>
      <c r="CV107" s="154">
        <f t="shared" si="425"/>
        <v>0</v>
      </c>
      <c r="CW107" s="10">
        <v>300</v>
      </c>
      <c r="CX107" s="10"/>
      <c r="CY107" s="152">
        <f>SUMIF('Rekapitulasi Maret'!$D$391:$D$568,APS!$B107,'Rekapitulasi Maret'!$E$391:$E$568)+SUMIF('Rekapitulasi Maret'!$D$391:$D$568,APS!$B107,'Rekapitulasi Maret'!$J$391:$J$568)</f>
        <v>0</v>
      </c>
      <c r="CZ107" s="152">
        <f>SUMIF('Rekapitulasi Maret'!$D$391:$D$568,APS!$B107,'Rekapitulasi Maret'!$F$391:$F$568)</f>
        <v>0</v>
      </c>
      <c r="DA107" s="152">
        <f>SUMIF('Rekapitulasi Maret'!$D$391:$D$568,APS!$B107,'Rekapitulasi Maret'!$K$391:$K$568)</f>
        <v>0</v>
      </c>
      <c r="DB107" s="154">
        <f t="shared" si="385"/>
        <v>0</v>
      </c>
      <c r="DC107" s="154">
        <f t="shared" si="386"/>
        <v>0</v>
      </c>
      <c r="DD107" s="10"/>
      <c r="DE107" s="152">
        <f>SUMIF('Rekapitulasi Maret'!$U$391:$U$568,APS!$B107,'Rekapitulasi Maret'!$V$391:$V$568)+SUMIF('Rekapitulasi Maret'!$U$391:$U$568,APS!$B107,'Rekapitulasi Maret'!$AA$391:$AA$568)</f>
        <v>0</v>
      </c>
      <c r="DF107" s="152">
        <f>SUMIF('Rekapitulasi Maret'!$U$391:$U$568,APS!$B107,'Rekapitulasi Maret'!$W$391:$W$568)</f>
        <v>0</v>
      </c>
      <c r="DG107" s="152">
        <f>SUMIF('Rekapitulasi Maret'!$U$391:$U$568,APS!$B107,'Rekapitulasi Maret'!$AB$391:$AB$568)</f>
        <v>0</v>
      </c>
      <c r="DH107" s="154">
        <f t="shared" si="430"/>
        <v>0</v>
      </c>
      <c r="DI107" s="154">
        <f t="shared" si="431"/>
        <v>0</v>
      </c>
      <c r="DJ107" s="10"/>
      <c r="DK107" s="152">
        <f>SUMIF('Rekapitulasi Maret'!$AL$391:$AL$568,APS!$B107,'Rekapitulasi Maret'!$AM$391:$AM$568)+SUMIF('Rekapitulasi Maret'!$AL$391:$AL$568,APS!$B107,'Rekapitulasi Maret'!$AP$391:$AP$568)</f>
        <v>0</v>
      </c>
      <c r="DL107" s="152">
        <f>SUMIF('Rekapitulasi Maret'!$AL$391:$AL$568,APS!$B107,'Rekapitulasi Maret'!$AN$391:$AN$568)</f>
        <v>0</v>
      </c>
      <c r="DM107" s="152">
        <f>SUMIF('Rekapitulasi Maret'!$AL$391:$AL$568,APS!$B107,'Rekapitulasi Maret'!$AQ$391:$AQ$568)</f>
        <v>0</v>
      </c>
      <c r="DN107" s="154">
        <f t="shared" si="354"/>
        <v>0</v>
      </c>
      <c r="DO107" s="154">
        <f t="shared" si="355"/>
        <v>0</v>
      </c>
      <c r="DP107" s="10"/>
      <c r="DQ107" s="152">
        <f>SUMIF('Rekapitulasi Maret'!$BA$391:$BA$568,APS!$B107,'Rekapitulasi Maret'!$BB$391:$BB$568)+SUMIF('Rekapitulasi Maret'!$BA$391:$BA$568,APS!$B107,'Rekapitulasi Maret'!$BE$391:$BE$568)</f>
        <v>0</v>
      </c>
      <c r="DR107" s="152">
        <f>SUMIF('Rekapitulasi Maret'!$BA$391:$BA$568,APS!$B107,'Rekapitulasi Maret'!$BC$391:$BC$568)</f>
        <v>0</v>
      </c>
      <c r="DS107" s="152">
        <f>SUMIF('Rekapitulasi Maret'!$BA$391:$BA$568,APS!$B107,'Rekapitulasi Maret'!$BF$391:$BF$568)</f>
        <v>0</v>
      </c>
      <c r="DT107" s="154">
        <f t="shared" si="432"/>
        <v>0</v>
      </c>
      <c r="DU107" s="154">
        <f t="shared" si="433"/>
        <v>0</v>
      </c>
      <c r="DV107" s="10">
        <v>100</v>
      </c>
      <c r="DW107" s="152">
        <f>SUMIF('Rekapitulasi Maret'!$BP$391:$BP$568,APS!$B107,'Rekapitulasi Maret'!$BQ$391:$BQ$568)+SUMIF('Rekapitulasi Maret'!$BP$391:$BP$568,APS!$B107,'Rekapitulasi Maret'!$BT$391:$BT$568)</f>
        <v>0</v>
      </c>
      <c r="DX107" s="152">
        <f>SUMIF('Rekapitulasi Maret'!$BP$391:$BP$568,APS!$B107,'Rekapitulasi Maret'!$BR$391:$BR$568)</f>
        <v>0</v>
      </c>
      <c r="DY107" s="152">
        <f>SUMIF('Rekapitulasi Maret'!$BP$391:$BP$568,APS!$B107,'Rekapitulasi Maret'!$BU$391:$BU$568)</f>
        <v>0</v>
      </c>
      <c r="DZ107" s="154">
        <f t="shared" si="326"/>
        <v>0</v>
      </c>
      <c r="EA107" s="154">
        <f t="shared" si="327"/>
        <v>0</v>
      </c>
      <c r="EB107" s="10">
        <v>100</v>
      </c>
      <c r="EC107" s="152">
        <f>SUMIF('Rekapitulasi Maret'!$CE$391:$CE$568,APS!$B107,'Rekapitulasi Maret'!$CF$391:$CF$568)+SUMIF('Rekapitulasi Maret'!$CE$391:$CE$568,APS!$B107,'Rekapitulasi Maret'!$CI$391:$CI$568)</f>
        <v>0</v>
      </c>
      <c r="ED107" s="152">
        <f>SUMIF('Rekapitulasi Maret'!$CE$391:$CE$568,APS!$B107,'Rekapitulasi Maret'!$CG$391:$CG$568)</f>
        <v>0</v>
      </c>
      <c r="EE107" s="152">
        <f>SUMIF('Rekapitulasi Maret'!$CE$391:$CE$568,APS!$B107,'Rekapitulasi Maret'!$CJ$391:$CJ$568)</f>
        <v>0</v>
      </c>
      <c r="EF107" s="154">
        <f t="shared" si="356"/>
        <v>0</v>
      </c>
      <c r="EG107" s="154">
        <f t="shared" si="357"/>
        <v>0</v>
      </c>
      <c r="EH107" s="76">
        <f t="shared" si="434"/>
        <v>200</v>
      </c>
      <c r="EI107" s="76">
        <f t="shared" si="435"/>
        <v>0</v>
      </c>
      <c r="EJ107" s="76">
        <f t="shared" si="436"/>
        <v>0</v>
      </c>
      <c r="EK107" s="76">
        <f t="shared" si="437"/>
        <v>0</v>
      </c>
      <c r="EL107" s="76">
        <f t="shared" si="438"/>
        <v>0</v>
      </c>
      <c r="EM107" s="76">
        <f t="shared" si="439"/>
        <v>-200</v>
      </c>
      <c r="EN107" s="154">
        <f t="shared" si="440"/>
        <v>0</v>
      </c>
      <c r="EO107" s="10"/>
      <c r="EP107" s="10"/>
      <c r="EQ107" s="152">
        <f>SUMIF('Rekapitulasi Maret'!$D$587:$D$768,APS!$B107,'Rekapitulasi Maret'!$E$587:$E$768)+SUMIF('Rekapitulasi Maret'!$D$587:$D$768,APS!$B107,'Rekapitulasi Maret'!$G$587:$G$768)</f>
        <v>0</v>
      </c>
      <c r="ER107" s="152">
        <f>SUMIF('Rekapitulasi Maret'!$D$587:$D$768,APS!$B107,'Rekapitulasi Maret'!$F$587:$F$768)+SUMIF('Rekapitulasi Maret'!$D$587:$D$768,APS!$B107,'Rekapitulasi Maret'!$H$587:$H$768)</f>
        <v>0</v>
      </c>
      <c r="ES107" s="10"/>
      <c r="ET107" s="154">
        <f t="shared" si="358"/>
        <v>0</v>
      </c>
      <c r="EU107" s="154">
        <f t="shared" si="359"/>
        <v>0</v>
      </c>
      <c r="EV107" s="10"/>
      <c r="EW107" s="152">
        <f>SUMIF('Rekapitulasi Maret'!$U$587:$U$768,APS!$B107,'Rekapitulasi Maret'!$V$587:$V$768)+SUMIF('Rekapitulasi Maret'!$U$587:$U$768,APS!$B107,'Rekapitulasi Maret'!$X$587:$X$768)</f>
        <v>200</v>
      </c>
      <c r="EX107" s="152">
        <f>SUMIF('Rekapitulasi Maret'!$U$587:$U$768,APS!$B107,'Rekapitulasi Maret'!$W$587:$W$768)+SUMIF('Rekapitulasi Maret'!$U$587:$U$768,APS!$B107,'Rekapitulasi Maret'!$Y$587:$Y$768)</f>
        <v>0</v>
      </c>
      <c r="EY107" s="10"/>
      <c r="EZ107" s="154">
        <f t="shared" si="360"/>
        <v>0</v>
      </c>
      <c r="FA107" s="154">
        <f t="shared" si="361"/>
        <v>0</v>
      </c>
      <c r="FB107" s="10"/>
      <c r="FC107" s="152">
        <f>SUMIF('Rekapitulasi Maret'!$AL$587:$AL$768,APS!$B107,'Rekapitulasi Maret'!$AM$587:$AM$768)+SUMIF('Rekapitulasi Maret'!$AL$587:$AL$768,APS!$B107,'Rekapitulasi Maret'!$AP$587:$AP$768)</f>
        <v>200</v>
      </c>
      <c r="FD107" s="152">
        <f>SUMIF('Rekapitulasi Maret'!$AL$587:$AL$768,APS!$B107,'Rekapitulasi Maret'!$AN$587:$AN$768)</f>
        <v>220</v>
      </c>
      <c r="FE107" s="10"/>
      <c r="FF107" s="154">
        <f t="shared" si="362"/>
        <v>0</v>
      </c>
      <c r="FG107" s="154">
        <f t="shared" si="363"/>
        <v>110.00000000000001</v>
      </c>
      <c r="FH107" s="10">
        <v>100</v>
      </c>
      <c r="FI107" s="152">
        <f>SUMIF('Rekapitulasi Maret'!$BA$587:$BA$768,APS!$B107,'Rekapitulasi Maret'!$BB$587:$BB$768)+SUMIF('Rekapitulasi Maret'!$BA$587:$BA$768,APS!$B107,'Rekapitulasi Maret'!$BE$587:$BE$768)</f>
        <v>0</v>
      </c>
      <c r="FJ107" s="152">
        <f>SUMIF('Rekapitulasi Maret'!$BA$587:$BA$768,APS!$B107,'Rekapitulasi Maret'!$BC$587:$BC$768)+SUMIF('Rekapitulasi Maret'!$BA$587:$BA$768,APS!$B107,'Rekapitulasi Maret'!$BF$587:$BF$768)</f>
        <v>100</v>
      </c>
      <c r="FK107" s="10"/>
      <c r="FL107" s="154">
        <f t="shared" si="364"/>
        <v>100</v>
      </c>
      <c r="FM107" s="154">
        <f t="shared" si="365"/>
        <v>0</v>
      </c>
      <c r="FN107" s="10"/>
      <c r="FO107" s="152">
        <f>SUMIF('Rekapitulasi Maret'!$BP$587:$BP$768,APS!$B107,'Rekapitulasi Maret'!$BQ$587:$BQ$768)+SUMIF('Rekapitulasi Maret'!$BP$587:$BP$768,APS!$B107,'Rekapitulasi Maret'!$BT$587:$BT$768)</f>
        <v>0</v>
      </c>
      <c r="FP107" s="152">
        <f>SUMIF('Rekapitulasi Maret'!$BP$587:$BP$768,APS!$B107,'Rekapitulasi Maret'!$BR$587:$BR$768)</f>
        <v>0</v>
      </c>
      <c r="FQ107" s="10"/>
      <c r="FR107" s="154">
        <f t="shared" si="366"/>
        <v>0</v>
      </c>
      <c r="FS107" s="154">
        <f t="shared" si="367"/>
        <v>0</v>
      </c>
      <c r="FT107" s="10"/>
      <c r="FU107" s="152">
        <f>SUMIF('Rekapitulasi Maret'!$CE$587:$CE$768,APS!$B107,'Rekapitulasi Maret'!$CI$587:$CI$768)</f>
        <v>0</v>
      </c>
      <c r="FV107" s="10"/>
      <c r="FW107" s="152">
        <f>SUMIF('Rekapitulasi Maret'!$CE$587:$CE$768,APS!$B107,'Rekapitulasi Maret'!$CJ$587:$CJ$768)</f>
        <v>0</v>
      </c>
      <c r="FX107" s="154">
        <f t="shared" si="387"/>
        <v>0</v>
      </c>
      <c r="FY107" s="154">
        <f t="shared" si="388"/>
        <v>0</v>
      </c>
      <c r="FZ107" s="10">
        <v>200</v>
      </c>
      <c r="GA107" s="152">
        <f>SUMIF('Rekapitulasi Maret'!$D$785:$D$963,APS!$B107,'Rekapitulasi Maret'!$E$785:$E$963)+SUMIF('Rekapitulasi Maret'!$D$785:$D$963,APS!$B107,'Rekapitulasi Maret'!$J$785:$J$963)</f>
        <v>0</v>
      </c>
      <c r="GB107" s="152">
        <f>SUMIF('Rekapitulasi Maret'!$D$785:$D$963,APS!$B107,'Rekapitulasi Maret'!$F$785:$F$963)</f>
        <v>0</v>
      </c>
      <c r="GC107" s="152">
        <f>SUMIF('Rekapitulasi Maret'!$D$785:$D$963,APS!$B107,'Rekapitulasi Maret'!$K$785:$K$963)</f>
        <v>0</v>
      </c>
      <c r="GD107" s="154">
        <f t="shared" si="368"/>
        <v>0</v>
      </c>
      <c r="GE107" s="154">
        <f t="shared" si="369"/>
        <v>0</v>
      </c>
      <c r="GF107" s="10">
        <v>200</v>
      </c>
      <c r="GG107" s="152">
        <f>SUMIF('Rekapitulasi Maret'!$U$785:$U$963,APS!$B107,'Rekapitulasi Maret'!$V$785:$V$963)+SUMIF('Rekapitulasi Maret'!$U$785:$U$963,APS!$B107,'Rekapitulasi Maret'!$AA$785:$AA$963)</f>
        <v>0</v>
      </c>
      <c r="GH107" s="152">
        <f>SUMIF('Rekapitulasi Maret'!$U$785:$U$963,APS!$B107,'Rekapitulasi Maret'!$W$785:$W$963)</f>
        <v>0</v>
      </c>
      <c r="GI107" s="152">
        <f>SUMIF('Rekapitulasi Maret'!$U$785:$U$963,APS!$B107,'Rekapitulasi Maret'!$AB$785:$AB$963)</f>
        <v>0</v>
      </c>
      <c r="GJ107" s="154">
        <f t="shared" si="370"/>
        <v>0</v>
      </c>
      <c r="GK107" s="154">
        <f t="shared" si="371"/>
        <v>0</v>
      </c>
      <c r="GL107" s="10">
        <v>100</v>
      </c>
      <c r="GM107" s="152">
        <f>SUMIF('Rekapitulasi Maret'!$AL$785:$AL$963,APS!$B107,'Rekapitulasi Maret'!$AM$785:$AM$963)+SUMIF('Rekapitulasi Maret'!$AL$785:$AL$963,APS!$B107,'Rekapitulasi Maret'!$AP$785:$AP$963)</f>
        <v>0</v>
      </c>
      <c r="GN107" s="152">
        <f>SUMIF('Rekapitulasi Maret'!$AL$785:$AL$963,APS!$B107,'Rekapitulasi Maret'!$AN$785:$AN$963)</f>
        <v>0</v>
      </c>
      <c r="GO107" s="152">
        <f>SUMIF('Rekapitulasi Maret'!$AL$785:$AL$963,APS!$B107,'Rekapitulasi Maret'!$AQ$785:$AQ$963)</f>
        <v>0</v>
      </c>
      <c r="GP107" s="154">
        <f t="shared" si="372"/>
        <v>0</v>
      </c>
      <c r="GQ107" s="154">
        <f t="shared" si="373"/>
        <v>0</v>
      </c>
      <c r="GR107" s="76">
        <f t="shared" si="374"/>
        <v>600</v>
      </c>
      <c r="GS107" s="76">
        <f t="shared" si="375"/>
        <v>400</v>
      </c>
      <c r="GT107" s="76">
        <f t="shared" si="376"/>
        <v>320</v>
      </c>
      <c r="GU107" s="76">
        <f t="shared" si="377"/>
        <v>0</v>
      </c>
      <c r="GV107" s="157">
        <f t="shared" si="378"/>
        <v>320</v>
      </c>
      <c r="GW107" s="157">
        <f t="shared" si="379"/>
        <v>-280</v>
      </c>
      <c r="GX107" s="158">
        <f t="shared" si="380"/>
        <v>53.333333333333336</v>
      </c>
      <c r="GY107" s="157">
        <f t="shared" si="397"/>
        <v>800</v>
      </c>
      <c r="GZ107" s="157">
        <f t="shared" si="398"/>
        <v>556</v>
      </c>
      <c r="HA107" s="157">
        <f t="shared" si="399"/>
        <v>796</v>
      </c>
      <c r="HB107" s="157">
        <f t="shared" si="400"/>
        <v>0</v>
      </c>
      <c r="HC107" s="157">
        <f t="shared" si="401"/>
        <v>796</v>
      </c>
      <c r="HD107" s="157">
        <f t="shared" si="402"/>
        <v>-4</v>
      </c>
      <c r="HE107" s="158">
        <f t="shared" si="406"/>
        <v>99.5</v>
      </c>
      <c r="HF107" s="163"/>
      <c r="HG107" s="16" t="s">
        <v>988</v>
      </c>
      <c r="HH107" s="88"/>
    </row>
    <row r="108" spans="1:216" ht="15.75">
      <c r="A108" s="16" t="s">
        <v>118</v>
      </c>
      <c r="B108" s="16" t="s">
        <v>119</v>
      </c>
      <c r="C108" s="25" t="s">
        <v>3</v>
      </c>
      <c r="D108" s="25" t="s">
        <v>614</v>
      </c>
      <c r="E108" s="25" t="s">
        <v>598</v>
      </c>
      <c r="F108" s="17">
        <v>1950</v>
      </c>
      <c r="G108" s="17">
        <v>0</v>
      </c>
      <c r="H108" s="17">
        <v>0</v>
      </c>
      <c r="I108" s="18">
        <v>0</v>
      </c>
      <c r="J108" s="17">
        <v>0</v>
      </c>
      <c r="K108" s="19">
        <f t="shared" si="444"/>
        <v>1950</v>
      </c>
      <c r="L108" s="19">
        <f t="shared" si="445"/>
        <v>1950</v>
      </c>
      <c r="M108" s="23">
        <v>2500</v>
      </c>
      <c r="N108" s="20">
        <f t="shared" si="353"/>
        <v>3000</v>
      </c>
      <c r="O108" s="20">
        <v>500</v>
      </c>
      <c r="P108" s="75">
        <f t="shared" si="407"/>
        <v>-400</v>
      </c>
      <c r="Q108" s="74">
        <f t="shared" si="403"/>
        <v>2600</v>
      </c>
      <c r="R108" s="22">
        <f t="shared" si="443"/>
        <v>3000</v>
      </c>
      <c r="S108" s="10">
        <v>500</v>
      </c>
      <c r="T108" s="10"/>
      <c r="U108" s="152">
        <f>SUMIF('Rekapitulasi Maret'!$D$9:$D$173,APS!$B108,'Rekapitulasi Maret'!$E$9:$E$173)</f>
        <v>0</v>
      </c>
      <c r="V108" s="152">
        <f>SUMIF('Rekapitulasi Maret'!$D$9:$D$173,APS!$B108,'Rekapitulasi Maret'!$F$9:$F$173)</f>
        <v>0</v>
      </c>
      <c r="W108" s="10"/>
      <c r="X108" s="154">
        <f t="shared" si="428"/>
        <v>0</v>
      </c>
      <c r="Y108" s="154">
        <f t="shared" si="429"/>
        <v>0</v>
      </c>
      <c r="Z108" s="10"/>
      <c r="AA108" s="152">
        <f>SUMIF('Rekapitulasi Maret'!$U$9:$U$173,APS!$B108,'Rekapitulasi Maret'!$V$9:$V$173)</f>
        <v>0</v>
      </c>
      <c r="AB108" s="152">
        <f>SUMIF('Rekapitulasi Maret'!$U$9:$U$173,APS!$B108,'Rekapitulasi Maret'!$W$9:$W$173)</f>
        <v>0</v>
      </c>
      <c r="AC108" s="152"/>
      <c r="AD108" s="154">
        <f t="shared" si="404"/>
        <v>0</v>
      </c>
      <c r="AE108" s="154">
        <f t="shared" si="405"/>
        <v>0</v>
      </c>
      <c r="AF108" s="10"/>
      <c r="AG108" s="152">
        <f>SUMIF('Rekapitulasi Maret'!$AL$9:$AL$173,APS!$B108,'Rekapitulasi Maret'!$AM$9:$AM$173)</f>
        <v>0</v>
      </c>
      <c r="AH108" s="152">
        <f>SUMIF('Rekapitulasi Maret'!$AL$9:$AL$173,APS!$B108,'Rekapitulasi Maret'!$AN$9:$AN$173)</f>
        <v>0</v>
      </c>
      <c r="AI108" s="152">
        <f>SUMIF('Rekapitulasi Maret'!$AL$9:$AL$173,APS!$B108,'Rekapitulasi Maret'!$AQ$9:$AQ$173)</f>
        <v>0</v>
      </c>
      <c r="AJ108" s="154">
        <f t="shared" si="426"/>
        <v>0</v>
      </c>
      <c r="AK108" s="154">
        <f t="shared" si="427"/>
        <v>0</v>
      </c>
      <c r="AL108" s="10">
        <v>200</v>
      </c>
      <c r="AM108" s="152">
        <f>SUMIF('Rekapitulasi Maret'!$BA$9:$BA$173,APS!$B108,'Rekapitulasi Maret'!$BB$9:$BB$173)</f>
        <v>0</v>
      </c>
      <c r="AN108" s="152">
        <f>SUMIF('Rekapitulasi Maret'!$BA$9:$BA$173,APS!$B108,'Rekapitulasi Maret'!$BC$9:$BC$173)</f>
        <v>0</v>
      </c>
      <c r="AO108" s="10"/>
      <c r="AP108" s="154">
        <f t="shared" si="410"/>
        <v>0</v>
      </c>
      <c r="AQ108" s="154">
        <f t="shared" si="411"/>
        <v>0</v>
      </c>
      <c r="AR108" s="10"/>
      <c r="AS108" s="152">
        <f>SUMIF('Rekapitulasi Maret'!$BP$9:$BP$173,APS!$B108,'Rekapitulasi Maret'!$BQ$9:$BQ$173)</f>
        <v>0</v>
      </c>
      <c r="AT108" s="152">
        <f>SUMIF('Rekapitulasi Maret'!$BP$9:$BP$173,APS!$B108,'Rekapitulasi Maret'!$BR$9:$BR$173)</f>
        <v>0</v>
      </c>
      <c r="AU108" s="10"/>
      <c r="AV108" s="154">
        <f t="shared" si="393"/>
        <v>0</v>
      </c>
      <c r="AW108" s="154">
        <f t="shared" si="394"/>
        <v>0</v>
      </c>
      <c r="AX108" s="10"/>
      <c r="AY108" s="152">
        <f>SUMIF('Rekapitulasi Maret'!$CE$9:$CE$173,APS!$B108,'Rekapitulasi Maret'!$CI$9:$CI$173)</f>
        <v>0</v>
      </c>
      <c r="AZ108" s="10"/>
      <c r="BA108" s="152">
        <f>SUMIF('Rekapitulasi Maret'!$CE$9:$CE$173,APS!$B108,'Rekapitulasi Maret'!$CJ$9:$CJ$173)</f>
        <v>0</v>
      </c>
      <c r="BB108" s="154">
        <f t="shared" si="395"/>
        <v>0</v>
      </c>
      <c r="BC108" s="154">
        <f t="shared" si="396"/>
        <v>0</v>
      </c>
      <c r="BD108" s="76">
        <f t="shared" si="412"/>
        <v>200</v>
      </c>
      <c r="BE108" s="76">
        <f t="shared" si="413"/>
        <v>0</v>
      </c>
      <c r="BF108" s="76">
        <f t="shared" si="414"/>
        <v>0</v>
      </c>
      <c r="BG108" s="76">
        <f t="shared" si="415"/>
        <v>0</v>
      </c>
      <c r="BH108" s="76">
        <f t="shared" si="416"/>
        <v>0</v>
      </c>
      <c r="BI108" s="76">
        <f t="shared" si="417"/>
        <v>-200</v>
      </c>
      <c r="BJ108" s="154">
        <f t="shared" si="418"/>
        <v>0</v>
      </c>
      <c r="BK108" s="10">
        <v>500</v>
      </c>
      <c r="BL108" s="10">
        <v>200</v>
      </c>
      <c r="BM108" s="152">
        <f>SUMIF('Rekapitulasi Maret'!$D$194:$D$375,APS!$B108,'Rekapitulasi Maret'!$E$194:$E$375)+SUMIF('Rekapitulasi Maret'!$D$194:$D$375,APS!$B108,'Rekapitulasi Maret'!$J$194:$J$375)</f>
        <v>0</v>
      </c>
      <c r="BN108" s="152">
        <f>SUMIF('Rekapitulasi Maret'!$D$194:$D$375,APS!$B108,'Rekapitulasi Maret'!$F$194:$F$375)</f>
        <v>0</v>
      </c>
      <c r="BO108" s="152">
        <f>SUMIF('Rekapitulasi Maret'!$D$194:$D$375,APS!$B108,'Rekapitulasi Maret'!$K$194:$K$375)</f>
        <v>0</v>
      </c>
      <c r="BP108" s="154">
        <f t="shared" si="389"/>
        <v>0</v>
      </c>
      <c r="BQ108" s="154">
        <f t="shared" si="390"/>
        <v>0</v>
      </c>
      <c r="BR108" s="10"/>
      <c r="BS108" s="152">
        <f>SUMIF('Rekapitulasi Maret'!$U$194:$U$375,APS!$B108,'Rekapitulasi Maret'!$V$194:$V$375)+SUMIF('Rekapitulasi Maret'!$U$194:$U$375,APS!$B108,'Rekapitulasi Maret'!$AA$194:$AA$375)</f>
        <v>150</v>
      </c>
      <c r="BT108" s="152">
        <f>SUMIF('Rekapitulasi Maret'!$U$194:$U$375,APS!$B108,'Rekapitulasi Maret'!$W$194:$W$375)</f>
        <v>150</v>
      </c>
      <c r="BU108" s="152">
        <f>SUMIF('Rekapitulasi Maret'!$U$194:$U$375,APS!$B108,'Rekapitulasi Maret'!$AB$194:$AB$375)</f>
        <v>0</v>
      </c>
      <c r="BV108" s="154">
        <f t="shared" si="391"/>
        <v>0</v>
      </c>
      <c r="BW108" s="154">
        <f t="shared" si="392"/>
        <v>100</v>
      </c>
      <c r="BX108" s="10">
        <v>100</v>
      </c>
      <c r="BY108" s="152">
        <f>SUMIF('Rekapitulasi Maret'!$AL$194:$AL$375,APS!$B108,'Rekapitulasi Maret'!$AM$194:$AM$375)+SUMIF('Rekapitulasi Maret'!$AL$194:$AL$375,APS!$B108,'Rekapitulasi Maret'!$AP$194:$AP$375)</f>
        <v>0</v>
      </c>
      <c r="BZ108" s="152">
        <f>SUMIF('Rekapitulasi Maret'!$AL$194:$AL$375,APS!$B108,'Rekapitulasi Maret'!$AN$194:$AN$375)</f>
        <v>0</v>
      </c>
      <c r="CA108" s="152">
        <f>SUMIF('Rekapitulasi Maret'!$AL$194:$AL$375,APS!$B108,'Rekapitulasi Maret'!$AQ$194:$AQ$375)</f>
        <v>0</v>
      </c>
      <c r="CB108" s="154">
        <f t="shared" si="408"/>
        <v>0</v>
      </c>
      <c r="CC108" s="154">
        <f t="shared" si="409"/>
        <v>0</v>
      </c>
      <c r="CD108" s="10">
        <v>100</v>
      </c>
      <c r="CE108" s="152">
        <f>SUMIF('Rekapitulasi Maret'!$BA$194:$BA$375,APS!$B108,'Rekapitulasi Maret'!$BB$194:$BB$375)+SUMIF('Rekapitulasi Maret'!$BA$194:$BA$375,APS!$B108,'Rekapitulasi Maret'!$BE$194:$BE$375)</f>
        <v>0</v>
      </c>
      <c r="CF108" s="152">
        <f>SUMIF('Rekapitulasi Maret'!$BA$194:$BA$375,APS!$B108,'Rekapitulasi Maret'!$BC$194:$BC$375)</f>
        <v>0</v>
      </c>
      <c r="CG108" s="10"/>
      <c r="CH108" s="154">
        <f t="shared" si="381"/>
        <v>0</v>
      </c>
      <c r="CI108" s="154">
        <f t="shared" si="382"/>
        <v>0</v>
      </c>
      <c r="CJ108" s="10">
        <v>100</v>
      </c>
      <c r="CK108" s="152">
        <f>SUMIF('Rekapitulasi Maret'!$BP$194:$BP$375,APS!$B108,'Rekapitulasi Maret'!$BQ$194:$BQ$375)+SUMIF('Rekapitulasi Maret'!$BP$194:$BP$375,APS!$B108,'Rekapitulasi Maret'!$BT$194:$BT$375)</f>
        <v>0</v>
      </c>
      <c r="CL108" s="152">
        <f>SUMIF('Rekapitulasi Maret'!$BP$194:$BP$375,APS!$B108,'Rekapitulasi Maret'!$BR$194:$BR$375)</f>
        <v>0</v>
      </c>
      <c r="CM108" s="152">
        <f>SUMIF('Rekapitulasi Maret'!$BP$194:$BP$375,APS!$B108,'Rekapitulasi Maret'!$BU$194:$BU$375)</f>
        <v>0</v>
      </c>
      <c r="CN108" s="154">
        <f t="shared" si="383"/>
        <v>0</v>
      </c>
      <c r="CO108" s="154">
        <f t="shared" si="384"/>
        <v>0</v>
      </c>
      <c r="CP108" s="76">
        <f t="shared" si="419"/>
        <v>500</v>
      </c>
      <c r="CQ108" s="76">
        <f t="shared" si="420"/>
        <v>150</v>
      </c>
      <c r="CR108" s="76">
        <f t="shared" si="421"/>
        <v>150</v>
      </c>
      <c r="CS108" s="76">
        <f t="shared" si="422"/>
        <v>0</v>
      </c>
      <c r="CT108" s="76">
        <f t="shared" si="423"/>
        <v>150</v>
      </c>
      <c r="CU108" s="76">
        <f t="shared" si="424"/>
        <v>-350</v>
      </c>
      <c r="CV108" s="154">
        <f t="shared" si="425"/>
        <v>30</v>
      </c>
      <c r="CW108" s="10">
        <v>1000</v>
      </c>
      <c r="CX108" s="10">
        <v>200</v>
      </c>
      <c r="CY108" s="152">
        <f>SUMIF('Rekapitulasi Maret'!$D$391:$D$568,APS!$B108,'Rekapitulasi Maret'!$E$391:$E$568)+SUMIF('Rekapitulasi Maret'!$D$391:$D$568,APS!$B108,'Rekapitulasi Maret'!$J$391:$J$568)</f>
        <v>0</v>
      </c>
      <c r="CZ108" s="152">
        <f>SUMIF('Rekapitulasi Maret'!$D$391:$D$568,APS!$B108,'Rekapitulasi Maret'!$F$391:$F$568)</f>
        <v>0</v>
      </c>
      <c r="DA108" s="152">
        <f>SUMIF('Rekapitulasi Maret'!$D$391:$D$568,APS!$B108,'Rekapitulasi Maret'!$K$391:$K$568)</f>
        <v>0</v>
      </c>
      <c r="DB108" s="154">
        <f t="shared" si="385"/>
        <v>0</v>
      </c>
      <c r="DC108" s="154">
        <f t="shared" si="386"/>
        <v>0</v>
      </c>
      <c r="DD108" s="10">
        <v>300</v>
      </c>
      <c r="DE108" s="152">
        <f>SUMIF('Rekapitulasi Maret'!$U$391:$U$568,APS!$B108,'Rekapitulasi Maret'!$V$391:$V$568)+SUMIF('Rekapitulasi Maret'!$U$391:$U$568,APS!$B108,'Rekapitulasi Maret'!$AA$391:$AA$568)</f>
        <v>0</v>
      </c>
      <c r="DF108" s="152">
        <f>SUMIF('Rekapitulasi Maret'!$U$391:$U$568,APS!$B108,'Rekapitulasi Maret'!$W$391:$W$568)</f>
        <v>0</v>
      </c>
      <c r="DG108" s="152">
        <f>SUMIF('Rekapitulasi Maret'!$U$391:$U$568,APS!$B108,'Rekapitulasi Maret'!$AB$391:$AB$568)</f>
        <v>0</v>
      </c>
      <c r="DH108" s="154">
        <f t="shared" si="430"/>
        <v>0</v>
      </c>
      <c r="DI108" s="154">
        <f t="shared" si="431"/>
        <v>0</v>
      </c>
      <c r="DJ108" s="10">
        <v>200</v>
      </c>
      <c r="DK108" s="152">
        <f>SUMIF('Rekapitulasi Maret'!$AL$391:$AL$568,APS!$B108,'Rekapitulasi Maret'!$AM$391:$AM$568)+SUMIF('Rekapitulasi Maret'!$AL$391:$AL$568,APS!$B108,'Rekapitulasi Maret'!$AP$391:$AP$568)</f>
        <v>0</v>
      </c>
      <c r="DL108" s="152">
        <f>SUMIF('Rekapitulasi Maret'!$AL$391:$AL$568,APS!$B108,'Rekapitulasi Maret'!$AN$391:$AN$568)</f>
        <v>0</v>
      </c>
      <c r="DM108" s="152">
        <f>SUMIF('Rekapitulasi Maret'!$AL$391:$AL$568,APS!$B108,'Rekapitulasi Maret'!$AQ$391:$AQ$568)</f>
        <v>0</v>
      </c>
      <c r="DN108" s="154">
        <f t="shared" si="354"/>
        <v>0</v>
      </c>
      <c r="DO108" s="154">
        <f t="shared" si="355"/>
        <v>0</v>
      </c>
      <c r="DP108" s="10">
        <v>300</v>
      </c>
      <c r="DQ108" s="152">
        <f>SUMIF('Rekapitulasi Maret'!$BA$391:$BA$568,APS!$B108,'Rekapitulasi Maret'!$BB$391:$BB$568)+SUMIF('Rekapitulasi Maret'!$BA$391:$BA$568,APS!$B108,'Rekapitulasi Maret'!$BE$391:$BE$568)</f>
        <v>100</v>
      </c>
      <c r="DR108" s="152">
        <f>SUMIF('Rekapitulasi Maret'!$BA$391:$BA$568,APS!$B108,'Rekapitulasi Maret'!$BC$391:$BC$568)</f>
        <v>252</v>
      </c>
      <c r="DS108" s="152">
        <f>SUMIF('Rekapitulasi Maret'!$BA$391:$BA$568,APS!$B108,'Rekapitulasi Maret'!$BF$391:$BF$568)</f>
        <v>0</v>
      </c>
      <c r="DT108" s="154">
        <f t="shared" si="432"/>
        <v>84</v>
      </c>
      <c r="DU108" s="154">
        <f t="shared" si="433"/>
        <v>252</v>
      </c>
      <c r="DV108" s="10"/>
      <c r="DW108" s="152">
        <f>SUMIF('Rekapitulasi Maret'!$BP$391:$BP$568,APS!$B108,'Rekapitulasi Maret'!$BQ$391:$BQ$568)+SUMIF('Rekapitulasi Maret'!$BP$391:$BP$568,APS!$B108,'Rekapitulasi Maret'!$BT$391:$BT$568)</f>
        <v>100</v>
      </c>
      <c r="DX108" s="152">
        <f>SUMIF('Rekapitulasi Maret'!$BP$391:$BP$568,APS!$B108,'Rekapitulasi Maret'!$BR$391:$BR$568)</f>
        <v>0</v>
      </c>
      <c r="DY108" s="152">
        <f>SUMIF('Rekapitulasi Maret'!$BP$391:$BP$568,APS!$B108,'Rekapitulasi Maret'!$BU$391:$BU$568)</f>
        <v>0</v>
      </c>
      <c r="DZ108" s="154">
        <f t="shared" si="326"/>
        <v>0</v>
      </c>
      <c r="EA108" s="154">
        <f t="shared" si="327"/>
        <v>0</v>
      </c>
      <c r="EB108" s="10"/>
      <c r="EC108" s="152">
        <f>SUMIF('Rekapitulasi Maret'!$CE$391:$CE$568,APS!$B108,'Rekapitulasi Maret'!$CF$391:$CF$568)+SUMIF('Rekapitulasi Maret'!$CE$391:$CE$568,APS!$B108,'Rekapitulasi Maret'!$CI$391:$CI$568)</f>
        <v>0</v>
      </c>
      <c r="ED108" s="152">
        <f>SUMIF('Rekapitulasi Maret'!$CE$391:$CE$568,APS!$B108,'Rekapitulasi Maret'!$CG$391:$CG$568)</f>
        <v>0</v>
      </c>
      <c r="EE108" s="152">
        <f>SUMIF('Rekapitulasi Maret'!$CE$391:$CE$568,APS!$B108,'Rekapitulasi Maret'!$CJ$391:$CJ$568)</f>
        <v>0</v>
      </c>
      <c r="EF108" s="154">
        <f t="shared" si="356"/>
        <v>0</v>
      </c>
      <c r="EG108" s="154">
        <f t="shared" si="357"/>
        <v>0</v>
      </c>
      <c r="EH108" s="76">
        <f t="shared" si="434"/>
        <v>1000</v>
      </c>
      <c r="EI108" s="76">
        <f t="shared" si="435"/>
        <v>200</v>
      </c>
      <c r="EJ108" s="76">
        <f t="shared" si="436"/>
        <v>252</v>
      </c>
      <c r="EK108" s="76">
        <f t="shared" si="437"/>
        <v>0</v>
      </c>
      <c r="EL108" s="76">
        <f t="shared" si="438"/>
        <v>252</v>
      </c>
      <c r="EM108" s="76">
        <f t="shared" si="439"/>
        <v>-748</v>
      </c>
      <c r="EN108" s="154">
        <f t="shared" si="440"/>
        <v>25.2</v>
      </c>
      <c r="EO108" s="10">
        <f>500+500</f>
        <v>1000</v>
      </c>
      <c r="EP108" s="10">
        <v>100</v>
      </c>
      <c r="EQ108" s="152">
        <f>SUMIF('Rekapitulasi Maret'!$D$587:$D$768,APS!$B108,'Rekapitulasi Maret'!$E$587:$E$768)+SUMIF('Rekapitulasi Maret'!$D$587:$D$768,APS!$B108,'Rekapitulasi Maret'!$G$587:$G$768)</f>
        <v>0</v>
      </c>
      <c r="ER108" s="152">
        <f>SUMIF('Rekapitulasi Maret'!$D$587:$D$768,APS!$B108,'Rekapitulasi Maret'!$F$587:$F$768)+SUMIF('Rekapitulasi Maret'!$D$587:$D$768,APS!$B108,'Rekapitulasi Maret'!$H$587:$H$768)</f>
        <v>0</v>
      </c>
      <c r="ES108" s="10"/>
      <c r="ET108" s="154">
        <f t="shared" si="358"/>
        <v>0</v>
      </c>
      <c r="EU108" s="154">
        <f t="shared" si="359"/>
        <v>0</v>
      </c>
      <c r="EV108" s="10">
        <v>200</v>
      </c>
      <c r="EW108" s="152">
        <f>SUMIF('Rekapitulasi Maret'!$U$587:$U$768,APS!$B108,'Rekapitulasi Maret'!$V$587:$V$768)+SUMIF('Rekapitulasi Maret'!$U$587:$U$768,APS!$B108,'Rekapitulasi Maret'!$X$587:$X$768)</f>
        <v>0</v>
      </c>
      <c r="EX108" s="152">
        <f>SUMIF('Rekapitulasi Maret'!$U$587:$U$768,APS!$B108,'Rekapitulasi Maret'!$W$587:$W$768)+SUMIF('Rekapitulasi Maret'!$U$587:$U$768,APS!$B108,'Rekapitulasi Maret'!$Y$587:$Y$768)</f>
        <v>0</v>
      </c>
      <c r="EY108" s="10"/>
      <c r="EZ108" s="154">
        <f t="shared" si="360"/>
        <v>0</v>
      </c>
      <c r="FA108" s="154">
        <f t="shared" si="361"/>
        <v>0</v>
      </c>
      <c r="FB108" s="10">
        <v>200</v>
      </c>
      <c r="FC108" s="152">
        <f>SUMIF('Rekapitulasi Maret'!$AL$587:$AL$768,APS!$B108,'Rekapitulasi Maret'!$AM$587:$AM$768)+SUMIF('Rekapitulasi Maret'!$AL$587:$AL$768,APS!$B108,'Rekapitulasi Maret'!$AP$587:$AP$768)</f>
        <v>0</v>
      </c>
      <c r="FD108" s="152">
        <f>SUMIF('Rekapitulasi Maret'!$AL$587:$AL$768,APS!$B108,'Rekapitulasi Maret'!$AN$587:$AN$768)</f>
        <v>0</v>
      </c>
      <c r="FE108" s="10"/>
      <c r="FF108" s="154">
        <f t="shared" si="362"/>
        <v>0</v>
      </c>
      <c r="FG108" s="154">
        <f t="shared" si="363"/>
        <v>0</v>
      </c>
      <c r="FH108" s="10">
        <v>100</v>
      </c>
      <c r="FI108" s="152">
        <f>SUMIF('Rekapitulasi Maret'!$BA$587:$BA$768,APS!$B108,'Rekapitulasi Maret'!$BB$587:$BB$768)+SUMIF('Rekapitulasi Maret'!$BA$587:$BA$768,APS!$B108,'Rekapitulasi Maret'!$BE$587:$BE$768)</f>
        <v>0</v>
      </c>
      <c r="FJ108" s="152">
        <f>SUMIF('Rekapitulasi Maret'!$BA$587:$BA$768,APS!$B108,'Rekapitulasi Maret'!$BC$587:$BC$768)+SUMIF('Rekapitulasi Maret'!$BA$587:$BA$768,APS!$B108,'Rekapitulasi Maret'!$BF$587:$BF$768)</f>
        <v>0</v>
      </c>
      <c r="FK108" s="10"/>
      <c r="FL108" s="154">
        <f t="shared" si="364"/>
        <v>0</v>
      </c>
      <c r="FM108" s="154">
        <f t="shared" si="365"/>
        <v>0</v>
      </c>
      <c r="FN108" s="10"/>
      <c r="FO108" s="152">
        <f>SUMIF('Rekapitulasi Maret'!$BP$587:$BP$768,APS!$B108,'Rekapitulasi Maret'!$BQ$587:$BQ$768)+SUMIF('Rekapitulasi Maret'!$BP$587:$BP$768,APS!$B108,'Rekapitulasi Maret'!$BT$587:$BT$768)</f>
        <v>0</v>
      </c>
      <c r="FP108" s="152">
        <f>SUMIF('Rekapitulasi Maret'!$BP$587:$BP$768,APS!$B108,'Rekapitulasi Maret'!$BR$587:$BR$768)</f>
        <v>300</v>
      </c>
      <c r="FQ108" s="10"/>
      <c r="FR108" s="154">
        <f t="shared" si="366"/>
        <v>0</v>
      </c>
      <c r="FS108" s="154">
        <f t="shared" si="367"/>
        <v>0</v>
      </c>
      <c r="FT108" s="10"/>
      <c r="FU108" s="152">
        <f>SUMIF('Rekapitulasi Maret'!$CE$587:$CE$768,APS!$B108,'Rekapitulasi Maret'!$CI$587:$CI$768)</f>
        <v>0</v>
      </c>
      <c r="FV108" s="10"/>
      <c r="FW108" s="152">
        <f>SUMIF('Rekapitulasi Maret'!$CE$587:$CE$768,APS!$B108,'Rekapitulasi Maret'!$CJ$587:$CJ$768)</f>
        <v>0</v>
      </c>
      <c r="FX108" s="154">
        <f t="shared" si="387"/>
        <v>0</v>
      </c>
      <c r="FY108" s="154">
        <f t="shared" si="388"/>
        <v>0</v>
      </c>
      <c r="FZ108" s="10"/>
      <c r="GA108" s="152">
        <f>SUMIF('Rekapitulasi Maret'!$D$785:$D$963,APS!$B108,'Rekapitulasi Maret'!$E$785:$E$963)+SUMIF('Rekapitulasi Maret'!$D$785:$D$963,APS!$B108,'Rekapitulasi Maret'!$J$785:$J$963)</f>
        <v>0</v>
      </c>
      <c r="GB108" s="152">
        <f>SUMIF('Rekapitulasi Maret'!$D$785:$D$963,APS!$B108,'Rekapitulasi Maret'!$F$785:$F$963)</f>
        <v>0</v>
      </c>
      <c r="GC108" s="152">
        <f>SUMIF('Rekapitulasi Maret'!$D$785:$D$963,APS!$B108,'Rekapitulasi Maret'!$K$785:$K$963)</f>
        <v>0</v>
      </c>
      <c r="GD108" s="154">
        <f t="shared" si="368"/>
        <v>0</v>
      </c>
      <c r="GE108" s="154">
        <f t="shared" si="369"/>
        <v>0</v>
      </c>
      <c r="GF108" s="10">
        <v>200</v>
      </c>
      <c r="GG108" s="152">
        <f>SUMIF('Rekapitulasi Maret'!$U$785:$U$963,APS!$B108,'Rekapitulasi Maret'!$V$785:$V$963)+SUMIF('Rekapitulasi Maret'!$U$785:$U$963,APS!$B108,'Rekapitulasi Maret'!$AA$785:$AA$963)</f>
        <v>0</v>
      </c>
      <c r="GH108" s="152">
        <f>SUMIF('Rekapitulasi Maret'!$U$785:$U$963,APS!$B108,'Rekapitulasi Maret'!$W$785:$W$963)</f>
        <v>0</v>
      </c>
      <c r="GI108" s="152">
        <f>SUMIF('Rekapitulasi Maret'!$U$785:$U$963,APS!$B108,'Rekapitulasi Maret'!$AB$785:$AB$963)</f>
        <v>0</v>
      </c>
      <c r="GJ108" s="154">
        <f t="shared" si="370"/>
        <v>0</v>
      </c>
      <c r="GK108" s="154">
        <f t="shared" si="371"/>
        <v>0</v>
      </c>
      <c r="GL108" s="10">
        <v>100</v>
      </c>
      <c r="GM108" s="152">
        <f>SUMIF('Rekapitulasi Maret'!$AL$785:$AL$963,APS!$B108,'Rekapitulasi Maret'!$AM$785:$AM$963)+SUMIF('Rekapitulasi Maret'!$AL$785:$AL$963,APS!$B108,'Rekapitulasi Maret'!$AP$785:$AP$963)</f>
        <v>0</v>
      </c>
      <c r="GN108" s="152">
        <f>SUMIF('Rekapitulasi Maret'!$AL$785:$AL$963,APS!$B108,'Rekapitulasi Maret'!$AN$785:$AN$963)</f>
        <v>0</v>
      </c>
      <c r="GO108" s="152">
        <f>SUMIF('Rekapitulasi Maret'!$AL$785:$AL$963,APS!$B108,'Rekapitulasi Maret'!$AQ$785:$AQ$963)</f>
        <v>0</v>
      </c>
      <c r="GP108" s="154">
        <f t="shared" si="372"/>
        <v>0</v>
      </c>
      <c r="GQ108" s="154">
        <f t="shared" si="373"/>
        <v>0</v>
      </c>
      <c r="GR108" s="76">
        <f t="shared" si="374"/>
        <v>900</v>
      </c>
      <c r="GS108" s="76">
        <f t="shared" si="375"/>
        <v>0</v>
      </c>
      <c r="GT108" s="76">
        <f t="shared" si="376"/>
        <v>300</v>
      </c>
      <c r="GU108" s="76">
        <f t="shared" si="377"/>
        <v>0</v>
      </c>
      <c r="GV108" s="157">
        <f t="shared" si="378"/>
        <v>300</v>
      </c>
      <c r="GW108" s="157">
        <f t="shared" si="379"/>
        <v>-600</v>
      </c>
      <c r="GX108" s="158">
        <f t="shared" si="380"/>
        <v>33.333333333333329</v>
      </c>
      <c r="GY108" s="157">
        <f t="shared" si="397"/>
        <v>2600</v>
      </c>
      <c r="GZ108" s="157">
        <f t="shared" si="398"/>
        <v>350</v>
      </c>
      <c r="HA108" s="157">
        <f t="shared" si="399"/>
        <v>702</v>
      </c>
      <c r="HB108" s="157">
        <f t="shared" si="400"/>
        <v>0</v>
      </c>
      <c r="HC108" s="157">
        <f t="shared" si="401"/>
        <v>702</v>
      </c>
      <c r="HD108" s="157">
        <f t="shared" si="402"/>
        <v>-2298</v>
      </c>
      <c r="HE108" s="158">
        <f t="shared" si="406"/>
        <v>23.400000000000002</v>
      </c>
      <c r="HF108" s="163"/>
      <c r="HG108" s="16" t="s">
        <v>988</v>
      </c>
      <c r="HH108" s="88"/>
    </row>
    <row r="109" spans="1:216" ht="15.75">
      <c r="A109" s="16" t="s">
        <v>121</v>
      </c>
      <c r="B109" s="16" t="s">
        <v>122</v>
      </c>
      <c r="C109" s="25" t="s">
        <v>3</v>
      </c>
      <c r="D109" s="25" t="s">
        <v>614</v>
      </c>
      <c r="E109" s="25" t="s">
        <v>598</v>
      </c>
      <c r="F109" s="17">
        <v>0</v>
      </c>
      <c r="G109" s="17">
        <v>0</v>
      </c>
      <c r="H109" s="17">
        <v>0</v>
      </c>
      <c r="I109" s="18">
        <v>0</v>
      </c>
      <c r="J109" s="17">
        <v>0</v>
      </c>
      <c r="K109" s="19">
        <f t="shared" si="444"/>
        <v>0</v>
      </c>
      <c r="L109" s="19">
        <f t="shared" si="445"/>
        <v>0</v>
      </c>
      <c r="M109" s="23">
        <v>0</v>
      </c>
      <c r="N109" s="20">
        <f t="shared" si="353"/>
        <v>0</v>
      </c>
      <c r="O109" s="20"/>
      <c r="P109" s="75">
        <f t="shared" si="407"/>
        <v>0</v>
      </c>
      <c r="Q109" s="74">
        <f t="shared" si="403"/>
        <v>0</v>
      </c>
      <c r="R109" s="22">
        <f t="shared" si="443"/>
        <v>0</v>
      </c>
      <c r="S109" s="10"/>
      <c r="T109" s="10"/>
      <c r="U109" s="152">
        <f>SUMIF('Rekapitulasi Maret'!$D$9:$D$173,APS!$B109,'Rekapitulasi Maret'!$E$9:$E$173)</f>
        <v>0</v>
      </c>
      <c r="V109" s="152">
        <f>SUMIF('Rekapitulasi Maret'!$D$9:$D$173,APS!$B109,'Rekapitulasi Maret'!$F$9:$F$173)</f>
        <v>0</v>
      </c>
      <c r="W109" s="10"/>
      <c r="X109" s="154">
        <f t="shared" si="428"/>
        <v>0</v>
      </c>
      <c r="Y109" s="154">
        <f t="shared" si="429"/>
        <v>0</v>
      </c>
      <c r="Z109" s="10"/>
      <c r="AA109" s="152">
        <f>SUMIF('Rekapitulasi Maret'!$U$9:$U$173,APS!$B109,'Rekapitulasi Maret'!$V$9:$V$173)</f>
        <v>0</v>
      </c>
      <c r="AB109" s="152">
        <f>SUMIF('Rekapitulasi Maret'!$U$9:$U$173,APS!$B109,'Rekapitulasi Maret'!$W$9:$W$173)</f>
        <v>0</v>
      </c>
      <c r="AC109" s="152"/>
      <c r="AD109" s="154">
        <f t="shared" si="404"/>
        <v>0</v>
      </c>
      <c r="AE109" s="154">
        <f t="shared" si="405"/>
        <v>0</v>
      </c>
      <c r="AF109" s="10"/>
      <c r="AG109" s="152">
        <f>SUMIF('Rekapitulasi Maret'!$AL$9:$AL$173,APS!$B109,'Rekapitulasi Maret'!$AM$9:$AM$173)</f>
        <v>0</v>
      </c>
      <c r="AH109" s="152">
        <f>SUMIF('Rekapitulasi Maret'!$AL$9:$AL$173,APS!$B109,'Rekapitulasi Maret'!$AN$9:$AN$173)</f>
        <v>0</v>
      </c>
      <c r="AI109" s="152">
        <f>SUMIF('Rekapitulasi Maret'!$AL$9:$AL$173,APS!$B109,'Rekapitulasi Maret'!$AQ$9:$AQ$173)</f>
        <v>0</v>
      </c>
      <c r="AJ109" s="154">
        <f t="shared" si="426"/>
        <v>0</v>
      </c>
      <c r="AK109" s="154">
        <f t="shared" si="427"/>
        <v>0</v>
      </c>
      <c r="AL109" s="10"/>
      <c r="AM109" s="152">
        <f>SUMIF('Rekapitulasi Maret'!$BA$9:$BA$173,APS!$B109,'Rekapitulasi Maret'!$BB$9:$BB$173)</f>
        <v>0</v>
      </c>
      <c r="AN109" s="152">
        <f>SUMIF('Rekapitulasi Maret'!$BA$9:$BA$173,APS!$B109,'Rekapitulasi Maret'!$BC$9:$BC$173)</f>
        <v>0</v>
      </c>
      <c r="AO109" s="10"/>
      <c r="AP109" s="154">
        <f t="shared" si="410"/>
        <v>0</v>
      </c>
      <c r="AQ109" s="154">
        <f t="shared" si="411"/>
        <v>0</v>
      </c>
      <c r="AR109" s="10"/>
      <c r="AS109" s="152">
        <f>SUMIF('Rekapitulasi Maret'!$BP$9:$BP$173,APS!$B109,'Rekapitulasi Maret'!$BQ$9:$BQ$173)</f>
        <v>0</v>
      </c>
      <c r="AT109" s="152">
        <f>SUMIF('Rekapitulasi Maret'!$BP$9:$BP$173,APS!$B109,'Rekapitulasi Maret'!$BR$9:$BR$173)</f>
        <v>0</v>
      </c>
      <c r="AU109" s="10"/>
      <c r="AV109" s="154">
        <f t="shared" si="393"/>
        <v>0</v>
      </c>
      <c r="AW109" s="154">
        <f t="shared" si="394"/>
        <v>0</v>
      </c>
      <c r="AX109" s="10"/>
      <c r="AY109" s="152">
        <f>SUMIF('Rekapitulasi Maret'!$CE$9:$CE$173,APS!$B109,'Rekapitulasi Maret'!$CI$9:$CI$173)</f>
        <v>0</v>
      </c>
      <c r="AZ109" s="10"/>
      <c r="BA109" s="152">
        <f>SUMIF('Rekapitulasi Maret'!$CE$9:$CE$173,APS!$B109,'Rekapitulasi Maret'!$CJ$9:$CJ$173)</f>
        <v>0</v>
      </c>
      <c r="BB109" s="154">
        <f t="shared" si="395"/>
        <v>0</v>
      </c>
      <c r="BC109" s="154">
        <f t="shared" si="396"/>
        <v>0</v>
      </c>
      <c r="BD109" s="76">
        <f t="shared" si="412"/>
        <v>0</v>
      </c>
      <c r="BE109" s="76">
        <f t="shared" si="413"/>
        <v>0</v>
      </c>
      <c r="BF109" s="76">
        <f t="shared" si="414"/>
        <v>0</v>
      </c>
      <c r="BG109" s="76">
        <f t="shared" si="415"/>
        <v>0</v>
      </c>
      <c r="BH109" s="76">
        <f t="shared" si="416"/>
        <v>0</v>
      </c>
      <c r="BI109" s="76">
        <f t="shared" si="417"/>
        <v>0</v>
      </c>
      <c r="BJ109" s="154">
        <f t="shared" si="418"/>
        <v>0</v>
      </c>
      <c r="BK109" s="10"/>
      <c r="BL109" s="10"/>
      <c r="BM109" s="152">
        <f>SUMIF('Rekapitulasi Maret'!$D$194:$D$375,APS!$B109,'Rekapitulasi Maret'!$E$194:$E$375)+SUMIF('Rekapitulasi Maret'!$D$194:$D$375,APS!$B109,'Rekapitulasi Maret'!$J$194:$J$375)</f>
        <v>0</v>
      </c>
      <c r="BN109" s="152">
        <f>SUMIF('Rekapitulasi Maret'!$D$194:$D$375,APS!$B109,'Rekapitulasi Maret'!$F$194:$F$375)</f>
        <v>0</v>
      </c>
      <c r="BO109" s="152">
        <f>SUMIF('Rekapitulasi Maret'!$D$194:$D$375,APS!$B109,'Rekapitulasi Maret'!$K$194:$K$375)</f>
        <v>0</v>
      </c>
      <c r="BP109" s="154">
        <f t="shared" si="389"/>
        <v>0</v>
      </c>
      <c r="BQ109" s="154">
        <f t="shared" si="390"/>
        <v>0</v>
      </c>
      <c r="BR109" s="10"/>
      <c r="BS109" s="152">
        <f>SUMIF('Rekapitulasi Maret'!$U$194:$U$375,APS!$B109,'Rekapitulasi Maret'!$V$194:$V$375)+SUMIF('Rekapitulasi Maret'!$U$194:$U$375,APS!$B109,'Rekapitulasi Maret'!$AA$194:$AA$375)</f>
        <v>0</v>
      </c>
      <c r="BT109" s="152">
        <f>SUMIF('Rekapitulasi Maret'!$U$194:$U$375,APS!$B109,'Rekapitulasi Maret'!$W$194:$W$375)</f>
        <v>0</v>
      </c>
      <c r="BU109" s="152">
        <f>SUMIF('Rekapitulasi Maret'!$U$194:$U$375,APS!$B109,'Rekapitulasi Maret'!$AB$194:$AB$375)</f>
        <v>0</v>
      </c>
      <c r="BV109" s="154">
        <f t="shared" si="391"/>
        <v>0</v>
      </c>
      <c r="BW109" s="154">
        <f t="shared" si="392"/>
        <v>0</v>
      </c>
      <c r="BX109" s="10"/>
      <c r="BY109" s="152">
        <f>SUMIF('Rekapitulasi Maret'!$AL$194:$AL$375,APS!$B109,'Rekapitulasi Maret'!$AM$194:$AM$375)+SUMIF('Rekapitulasi Maret'!$AL$194:$AL$375,APS!$B109,'Rekapitulasi Maret'!$AP$194:$AP$375)</f>
        <v>0</v>
      </c>
      <c r="BZ109" s="152">
        <f>SUMIF('Rekapitulasi Maret'!$AL$194:$AL$375,APS!$B109,'Rekapitulasi Maret'!$AN$194:$AN$375)</f>
        <v>0</v>
      </c>
      <c r="CA109" s="152">
        <f>SUMIF('Rekapitulasi Maret'!$AL$194:$AL$375,APS!$B109,'Rekapitulasi Maret'!$AQ$194:$AQ$375)</f>
        <v>0</v>
      </c>
      <c r="CB109" s="154">
        <f t="shared" si="408"/>
        <v>0</v>
      </c>
      <c r="CC109" s="154">
        <f t="shared" si="409"/>
        <v>0</v>
      </c>
      <c r="CD109" s="10"/>
      <c r="CE109" s="152">
        <f>SUMIF('Rekapitulasi Maret'!$BA$194:$BA$375,APS!$B109,'Rekapitulasi Maret'!$BB$194:$BB$375)+SUMIF('Rekapitulasi Maret'!$BA$194:$BA$375,APS!$B109,'Rekapitulasi Maret'!$BE$194:$BE$375)</f>
        <v>0</v>
      </c>
      <c r="CF109" s="152">
        <f>SUMIF('Rekapitulasi Maret'!$BA$194:$BA$375,APS!$B109,'Rekapitulasi Maret'!$BC$194:$BC$375)</f>
        <v>0</v>
      </c>
      <c r="CG109" s="10"/>
      <c r="CH109" s="154">
        <f t="shared" si="381"/>
        <v>0</v>
      </c>
      <c r="CI109" s="154">
        <f t="shared" si="382"/>
        <v>0</v>
      </c>
      <c r="CJ109" s="10"/>
      <c r="CK109" s="152">
        <f>SUMIF('Rekapitulasi Maret'!$BP$194:$BP$375,APS!$B109,'Rekapitulasi Maret'!$BQ$194:$BQ$375)+SUMIF('Rekapitulasi Maret'!$BP$194:$BP$375,APS!$B109,'Rekapitulasi Maret'!$BT$194:$BT$375)</f>
        <v>0</v>
      </c>
      <c r="CL109" s="152">
        <f>SUMIF('Rekapitulasi Maret'!$BP$194:$BP$375,APS!$B109,'Rekapitulasi Maret'!$BR$194:$BR$375)</f>
        <v>0</v>
      </c>
      <c r="CM109" s="152">
        <f>SUMIF('Rekapitulasi Maret'!$BP$194:$BP$375,APS!$B109,'Rekapitulasi Maret'!$BU$194:$BU$375)</f>
        <v>0</v>
      </c>
      <c r="CN109" s="154">
        <f t="shared" si="383"/>
        <v>0</v>
      </c>
      <c r="CO109" s="154">
        <f t="shared" si="384"/>
        <v>0</v>
      </c>
      <c r="CP109" s="76">
        <f t="shared" si="419"/>
        <v>0</v>
      </c>
      <c r="CQ109" s="76">
        <f t="shared" si="420"/>
        <v>0</v>
      </c>
      <c r="CR109" s="76">
        <f t="shared" si="421"/>
        <v>0</v>
      </c>
      <c r="CS109" s="76">
        <f t="shared" si="422"/>
        <v>0</v>
      </c>
      <c r="CT109" s="76">
        <f t="shared" si="423"/>
        <v>0</v>
      </c>
      <c r="CU109" s="76">
        <f t="shared" si="424"/>
        <v>0</v>
      </c>
      <c r="CV109" s="154">
        <f t="shared" si="425"/>
        <v>0</v>
      </c>
      <c r="CW109" s="10"/>
      <c r="CX109" s="10"/>
      <c r="CY109" s="152">
        <f>SUMIF('Rekapitulasi Maret'!$D$391:$D$568,APS!$B109,'Rekapitulasi Maret'!$E$391:$E$568)+SUMIF('Rekapitulasi Maret'!$D$391:$D$568,APS!$B109,'Rekapitulasi Maret'!$J$391:$J$568)</f>
        <v>0</v>
      </c>
      <c r="CZ109" s="152">
        <f>SUMIF('Rekapitulasi Maret'!$D$391:$D$568,APS!$B109,'Rekapitulasi Maret'!$F$391:$F$568)</f>
        <v>0</v>
      </c>
      <c r="DA109" s="152">
        <f>SUMIF('Rekapitulasi Maret'!$D$391:$D$568,APS!$B109,'Rekapitulasi Maret'!$K$391:$K$568)</f>
        <v>0</v>
      </c>
      <c r="DB109" s="154">
        <f t="shared" si="385"/>
        <v>0</v>
      </c>
      <c r="DC109" s="154">
        <f t="shared" si="386"/>
        <v>0</v>
      </c>
      <c r="DD109" s="10"/>
      <c r="DE109" s="152">
        <f>SUMIF('Rekapitulasi Maret'!$U$391:$U$568,APS!$B109,'Rekapitulasi Maret'!$V$391:$V$568)+SUMIF('Rekapitulasi Maret'!$U$391:$U$568,APS!$B109,'Rekapitulasi Maret'!$AA$391:$AA$568)</f>
        <v>0</v>
      </c>
      <c r="DF109" s="152">
        <f>SUMIF('Rekapitulasi Maret'!$U$391:$U$568,APS!$B109,'Rekapitulasi Maret'!$W$391:$W$568)</f>
        <v>0</v>
      </c>
      <c r="DG109" s="152">
        <f>SUMIF('Rekapitulasi Maret'!$U$391:$U$568,APS!$B109,'Rekapitulasi Maret'!$AB$391:$AB$568)</f>
        <v>0</v>
      </c>
      <c r="DH109" s="154">
        <f t="shared" si="430"/>
        <v>0</v>
      </c>
      <c r="DI109" s="154">
        <f t="shared" si="431"/>
        <v>0</v>
      </c>
      <c r="DJ109" s="10"/>
      <c r="DK109" s="152">
        <f>SUMIF('Rekapitulasi Maret'!$AL$391:$AL$568,APS!$B109,'Rekapitulasi Maret'!$AM$391:$AM$568)+SUMIF('Rekapitulasi Maret'!$AL$391:$AL$568,APS!$B109,'Rekapitulasi Maret'!$AP$391:$AP$568)</f>
        <v>0</v>
      </c>
      <c r="DL109" s="152">
        <f>SUMIF('Rekapitulasi Maret'!$AL$391:$AL$568,APS!$B109,'Rekapitulasi Maret'!$AN$391:$AN$568)</f>
        <v>0</v>
      </c>
      <c r="DM109" s="152">
        <f>SUMIF('Rekapitulasi Maret'!$AL$391:$AL$568,APS!$B109,'Rekapitulasi Maret'!$AQ$391:$AQ$568)</f>
        <v>0</v>
      </c>
      <c r="DN109" s="154">
        <f t="shared" si="354"/>
        <v>0</v>
      </c>
      <c r="DO109" s="154">
        <f t="shared" si="355"/>
        <v>0</v>
      </c>
      <c r="DP109" s="10"/>
      <c r="DQ109" s="152">
        <f>SUMIF('Rekapitulasi Maret'!$BA$391:$BA$568,APS!$B109,'Rekapitulasi Maret'!$BB$391:$BB$568)+SUMIF('Rekapitulasi Maret'!$BA$391:$BA$568,APS!$B109,'Rekapitulasi Maret'!$BE$391:$BE$568)</f>
        <v>0</v>
      </c>
      <c r="DR109" s="152">
        <f>SUMIF('Rekapitulasi Maret'!$BA$391:$BA$568,APS!$B109,'Rekapitulasi Maret'!$BC$391:$BC$568)</f>
        <v>0</v>
      </c>
      <c r="DS109" s="152">
        <f>SUMIF('Rekapitulasi Maret'!$BA$391:$BA$568,APS!$B109,'Rekapitulasi Maret'!$BF$391:$BF$568)</f>
        <v>0</v>
      </c>
      <c r="DT109" s="154">
        <f t="shared" si="432"/>
        <v>0</v>
      </c>
      <c r="DU109" s="154">
        <f t="shared" si="433"/>
        <v>0</v>
      </c>
      <c r="DV109" s="10"/>
      <c r="DW109" s="152">
        <f>SUMIF('Rekapitulasi Maret'!$BP$391:$BP$568,APS!$B109,'Rekapitulasi Maret'!$BQ$391:$BQ$568)+SUMIF('Rekapitulasi Maret'!$BP$391:$BP$568,APS!$B109,'Rekapitulasi Maret'!$BT$391:$BT$568)</f>
        <v>0</v>
      </c>
      <c r="DX109" s="152">
        <f>SUMIF('Rekapitulasi Maret'!$BP$391:$BP$568,APS!$B109,'Rekapitulasi Maret'!$BR$391:$BR$568)</f>
        <v>0</v>
      </c>
      <c r="DY109" s="152">
        <f>SUMIF('Rekapitulasi Maret'!$BP$391:$BP$568,APS!$B109,'Rekapitulasi Maret'!$BU$391:$BU$568)</f>
        <v>0</v>
      </c>
      <c r="DZ109" s="154">
        <f t="shared" si="326"/>
        <v>0</v>
      </c>
      <c r="EA109" s="154">
        <f t="shared" si="327"/>
        <v>0</v>
      </c>
      <c r="EB109" s="10"/>
      <c r="EC109" s="152">
        <f>SUMIF('Rekapitulasi Maret'!$CE$391:$CE$568,APS!$B109,'Rekapitulasi Maret'!$CF$391:$CF$568)+SUMIF('Rekapitulasi Maret'!$CE$391:$CE$568,APS!$B109,'Rekapitulasi Maret'!$CI$391:$CI$568)</f>
        <v>0</v>
      </c>
      <c r="ED109" s="152">
        <f>SUMIF('Rekapitulasi Maret'!$CE$391:$CE$568,APS!$B109,'Rekapitulasi Maret'!$CG$391:$CG$568)</f>
        <v>0</v>
      </c>
      <c r="EE109" s="152">
        <f>SUMIF('Rekapitulasi Maret'!$CE$391:$CE$568,APS!$B109,'Rekapitulasi Maret'!$CJ$391:$CJ$568)</f>
        <v>0</v>
      </c>
      <c r="EF109" s="154">
        <f t="shared" si="356"/>
        <v>0</v>
      </c>
      <c r="EG109" s="154">
        <f t="shared" si="357"/>
        <v>0</v>
      </c>
      <c r="EH109" s="76">
        <f t="shared" si="434"/>
        <v>0</v>
      </c>
      <c r="EI109" s="76">
        <f t="shared" si="435"/>
        <v>0</v>
      </c>
      <c r="EJ109" s="76">
        <f t="shared" si="436"/>
        <v>0</v>
      </c>
      <c r="EK109" s="76">
        <f t="shared" si="437"/>
        <v>0</v>
      </c>
      <c r="EL109" s="76">
        <f t="shared" si="438"/>
        <v>0</v>
      </c>
      <c r="EM109" s="76">
        <f t="shared" si="439"/>
        <v>0</v>
      </c>
      <c r="EN109" s="154">
        <f t="shared" si="440"/>
        <v>0</v>
      </c>
      <c r="EO109" s="10"/>
      <c r="EP109" s="10"/>
      <c r="EQ109" s="152">
        <f>SUMIF('Rekapitulasi Maret'!$D$587:$D$768,APS!$B109,'Rekapitulasi Maret'!$E$587:$E$768)+SUMIF('Rekapitulasi Maret'!$D$587:$D$768,APS!$B109,'Rekapitulasi Maret'!$G$587:$G$768)</f>
        <v>65</v>
      </c>
      <c r="ER109" s="152">
        <f>SUMIF('Rekapitulasi Maret'!$D$587:$D$768,APS!$B109,'Rekapitulasi Maret'!$F$587:$F$768)+SUMIF('Rekapitulasi Maret'!$D$587:$D$768,APS!$B109,'Rekapitulasi Maret'!$H$587:$H$768)</f>
        <v>0</v>
      </c>
      <c r="ES109" s="10"/>
      <c r="ET109" s="154">
        <f t="shared" si="358"/>
        <v>0</v>
      </c>
      <c r="EU109" s="154">
        <f t="shared" si="359"/>
        <v>0</v>
      </c>
      <c r="EV109" s="10"/>
      <c r="EW109" s="152">
        <f>SUMIF('Rekapitulasi Maret'!$U$587:$U$768,APS!$B109,'Rekapitulasi Maret'!$V$587:$V$768)+SUMIF('Rekapitulasi Maret'!$U$587:$U$768,APS!$B109,'Rekapitulasi Maret'!$X$587:$X$768)</f>
        <v>0</v>
      </c>
      <c r="EX109" s="152">
        <f>SUMIF('Rekapitulasi Maret'!$U$587:$U$768,APS!$B109,'Rekapitulasi Maret'!$W$587:$W$768)+SUMIF('Rekapitulasi Maret'!$U$587:$U$768,APS!$B109,'Rekapitulasi Maret'!$Y$587:$Y$768)</f>
        <v>0</v>
      </c>
      <c r="EY109" s="10"/>
      <c r="EZ109" s="154">
        <f t="shared" si="360"/>
        <v>0</v>
      </c>
      <c r="FA109" s="154">
        <f t="shared" si="361"/>
        <v>0</v>
      </c>
      <c r="FB109" s="10"/>
      <c r="FC109" s="152">
        <f>SUMIF('Rekapitulasi Maret'!$AL$587:$AL$768,APS!$B109,'Rekapitulasi Maret'!$AM$587:$AM$768)+SUMIF('Rekapitulasi Maret'!$AL$587:$AL$768,APS!$B109,'Rekapitulasi Maret'!$AP$587:$AP$768)</f>
        <v>0</v>
      </c>
      <c r="FD109" s="152">
        <f>SUMIF('Rekapitulasi Maret'!$AL$587:$AL$768,APS!$B109,'Rekapitulasi Maret'!$AN$587:$AN$768)</f>
        <v>0</v>
      </c>
      <c r="FE109" s="10"/>
      <c r="FF109" s="154">
        <f t="shared" si="362"/>
        <v>0</v>
      </c>
      <c r="FG109" s="154">
        <f t="shared" si="363"/>
        <v>0</v>
      </c>
      <c r="FH109" s="10"/>
      <c r="FI109" s="152">
        <f>SUMIF('Rekapitulasi Maret'!$BA$587:$BA$768,APS!$B109,'Rekapitulasi Maret'!$BB$587:$BB$768)+SUMIF('Rekapitulasi Maret'!$BA$587:$BA$768,APS!$B109,'Rekapitulasi Maret'!$BE$587:$BE$768)</f>
        <v>0</v>
      </c>
      <c r="FJ109" s="152">
        <f>SUMIF('Rekapitulasi Maret'!$BA$587:$BA$768,APS!$B109,'Rekapitulasi Maret'!$BC$587:$BC$768)+SUMIF('Rekapitulasi Maret'!$BA$587:$BA$768,APS!$B109,'Rekapitulasi Maret'!$BF$587:$BF$768)</f>
        <v>0</v>
      </c>
      <c r="FK109" s="10"/>
      <c r="FL109" s="154">
        <f t="shared" si="364"/>
        <v>0</v>
      </c>
      <c r="FM109" s="154">
        <f t="shared" si="365"/>
        <v>0</v>
      </c>
      <c r="FN109" s="10"/>
      <c r="FO109" s="152">
        <f>SUMIF('Rekapitulasi Maret'!$BP$587:$BP$768,APS!$B109,'Rekapitulasi Maret'!$BQ$587:$BQ$768)+SUMIF('Rekapitulasi Maret'!$BP$587:$BP$768,APS!$B109,'Rekapitulasi Maret'!$BT$587:$BT$768)</f>
        <v>0</v>
      </c>
      <c r="FP109" s="152">
        <f>SUMIF('Rekapitulasi Maret'!$BP$587:$BP$768,APS!$B109,'Rekapitulasi Maret'!$BR$587:$BR$768)</f>
        <v>0</v>
      </c>
      <c r="FQ109" s="10"/>
      <c r="FR109" s="154">
        <f t="shared" si="366"/>
        <v>0</v>
      </c>
      <c r="FS109" s="154">
        <f t="shared" si="367"/>
        <v>0</v>
      </c>
      <c r="FT109" s="10"/>
      <c r="FU109" s="152">
        <f>SUMIF('Rekapitulasi Maret'!$CE$587:$CE$768,APS!$B109,'Rekapitulasi Maret'!$CI$587:$CI$768)</f>
        <v>0</v>
      </c>
      <c r="FV109" s="10"/>
      <c r="FW109" s="152">
        <f>SUMIF('Rekapitulasi Maret'!$CE$587:$CE$768,APS!$B109,'Rekapitulasi Maret'!$CJ$587:$CJ$768)</f>
        <v>0</v>
      </c>
      <c r="FX109" s="154">
        <f t="shared" si="387"/>
        <v>0</v>
      </c>
      <c r="FY109" s="154">
        <f t="shared" si="388"/>
        <v>0</v>
      </c>
      <c r="FZ109" s="10"/>
      <c r="GA109" s="152">
        <f>SUMIF('Rekapitulasi Maret'!$D$785:$D$963,APS!$B109,'Rekapitulasi Maret'!$E$785:$E$963)+SUMIF('Rekapitulasi Maret'!$D$785:$D$963,APS!$B109,'Rekapitulasi Maret'!$J$785:$J$963)</f>
        <v>0</v>
      </c>
      <c r="GB109" s="152">
        <f>SUMIF('Rekapitulasi Maret'!$D$785:$D$963,APS!$B109,'Rekapitulasi Maret'!$F$785:$F$963)</f>
        <v>0</v>
      </c>
      <c r="GC109" s="152">
        <f>SUMIF('Rekapitulasi Maret'!$D$785:$D$963,APS!$B109,'Rekapitulasi Maret'!$K$785:$K$963)</f>
        <v>0</v>
      </c>
      <c r="GD109" s="154">
        <f t="shared" si="368"/>
        <v>0</v>
      </c>
      <c r="GE109" s="154">
        <f t="shared" si="369"/>
        <v>0</v>
      </c>
      <c r="GF109" s="10"/>
      <c r="GG109" s="152">
        <f>SUMIF('Rekapitulasi Maret'!$U$785:$U$963,APS!$B109,'Rekapitulasi Maret'!$V$785:$V$963)+SUMIF('Rekapitulasi Maret'!$U$785:$U$963,APS!$B109,'Rekapitulasi Maret'!$AA$785:$AA$963)</f>
        <v>0</v>
      </c>
      <c r="GH109" s="152">
        <f>SUMIF('Rekapitulasi Maret'!$U$785:$U$963,APS!$B109,'Rekapitulasi Maret'!$W$785:$W$963)</f>
        <v>220</v>
      </c>
      <c r="GI109" s="152">
        <f>SUMIF('Rekapitulasi Maret'!$U$785:$U$963,APS!$B109,'Rekapitulasi Maret'!$AB$785:$AB$963)</f>
        <v>0</v>
      </c>
      <c r="GJ109" s="154">
        <f t="shared" si="370"/>
        <v>0</v>
      </c>
      <c r="GK109" s="154">
        <f t="shared" si="371"/>
        <v>0</v>
      </c>
      <c r="GL109" s="10"/>
      <c r="GM109" s="152">
        <f>SUMIF('Rekapitulasi Maret'!$AL$785:$AL$963,APS!$B109,'Rekapitulasi Maret'!$AM$785:$AM$963)+SUMIF('Rekapitulasi Maret'!$AL$785:$AL$963,APS!$B109,'Rekapitulasi Maret'!$AP$785:$AP$963)</f>
        <v>0</v>
      </c>
      <c r="GN109" s="152">
        <f>SUMIF('Rekapitulasi Maret'!$AL$785:$AL$963,APS!$B109,'Rekapitulasi Maret'!$AN$785:$AN$963)</f>
        <v>0</v>
      </c>
      <c r="GO109" s="152">
        <f>SUMIF('Rekapitulasi Maret'!$AL$785:$AL$963,APS!$B109,'Rekapitulasi Maret'!$AQ$785:$AQ$963)</f>
        <v>0</v>
      </c>
      <c r="GP109" s="154">
        <f t="shared" si="372"/>
        <v>0</v>
      </c>
      <c r="GQ109" s="154">
        <f t="shared" si="373"/>
        <v>0</v>
      </c>
      <c r="GR109" s="76">
        <f t="shared" si="374"/>
        <v>0</v>
      </c>
      <c r="GS109" s="76">
        <f t="shared" si="375"/>
        <v>65</v>
      </c>
      <c r="GT109" s="76">
        <f t="shared" si="376"/>
        <v>220</v>
      </c>
      <c r="GU109" s="76">
        <f t="shared" si="377"/>
        <v>0</v>
      </c>
      <c r="GV109" s="157">
        <f t="shared" si="378"/>
        <v>220</v>
      </c>
      <c r="GW109" s="157">
        <f t="shared" si="379"/>
        <v>220</v>
      </c>
      <c r="GX109" s="158">
        <f t="shared" si="380"/>
        <v>0</v>
      </c>
      <c r="GY109" s="157">
        <f t="shared" si="397"/>
        <v>0</v>
      </c>
      <c r="GZ109" s="157">
        <f t="shared" si="398"/>
        <v>65</v>
      </c>
      <c r="HA109" s="157">
        <f t="shared" si="399"/>
        <v>220</v>
      </c>
      <c r="HB109" s="157">
        <f t="shared" si="400"/>
        <v>0</v>
      </c>
      <c r="HC109" s="157">
        <f t="shared" si="401"/>
        <v>220</v>
      </c>
      <c r="HD109" s="157">
        <f t="shared" si="402"/>
        <v>220</v>
      </c>
      <c r="HE109" s="158">
        <f t="shared" si="406"/>
        <v>0</v>
      </c>
      <c r="HF109" s="164"/>
      <c r="HG109" s="16" t="s">
        <v>988</v>
      </c>
      <c r="HH109" s="88"/>
    </row>
    <row r="110" spans="1:216" ht="15.75">
      <c r="A110" s="16" t="s">
        <v>123</v>
      </c>
      <c r="B110" s="16" t="s">
        <v>124</v>
      </c>
      <c r="C110" s="25" t="s">
        <v>3</v>
      </c>
      <c r="D110" s="25" t="s">
        <v>614</v>
      </c>
      <c r="E110" s="25" t="s">
        <v>598</v>
      </c>
      <c r="F110" s="17">
        <v>200</v>
      </c>
      <c r="G110" s="17">
        <v>0</v>
      </c>
      <c r="H110" s="17">
        <v>0</v>
      </c>
      <c r="I110" s="18">
        <v>0</v>
      </c>
      <c r="J110" s="17">
        <v>0</v>
      </c>
      <c r="K110" s="19">
        <f t="shared" si="444"/>
        <v>200</v>
      </c>
      <c r="L110" s="19">
        <f t="shared" si="445"/>
        <v>200</v>
      </c>
      <c r="M110" s="23">
        <v>200</v>
      </c>
      <c r="N110" s="20">
        <f t="shared" si="353"/>
        <v>200</v>
      </c>
      <c r="O110" s="20"/>
      <c r="P110" s="75">
        <f t="shared" si="407"/>
        <v>0</v>
      </c>
      <c r="Q110" s="74">
        <f t="shared" si="403"/>
        <v>200</v>
      </c>
      <c r="R110" s="22">
        <f t="shared" si="443"/>
        <v>200</v>
      </c>
      <c r="S110" s="10">
        <v>200</v>
      </c>
      <c r="T110" s="10"/>
      <c r="U110" s="152">
        <f>SUMIF('Rekapitulasi Maret'!$D$9:$D$173,APS!$B110,'Rekapitulasi Maret'!$E$9:$E$173)</f>
        <v>0</v>
      </c>
      <c r="V110" s="152">
        <f>SUMIF('Rekapitulasi Maret'!$D$9:$D$173,APS!$B110,'Rekapitulasi Maret'!$F$9:$F$173)</f>
        <v>0</v>
      </c>
      <c r="W110" s="10"/>
      <c r="X110" s="154">
        <f t="shared" si="428"/>
        <v>0</v>
      </c>
      <c r="Y110" s="154">
        <f t="shared" si="429"/>
        <v>0</v>
      </c>
      <c r="Z110" s="10"/>
      <c r="AA110" s="152">
        <f>SUMIF('Rekapitulasi Maret'!$U$9:$U$173,APS!$B110,'Rekapitulasi Maret'!$V$9:$V$173)</f>
        <v>0</v>
      </c>
      <c r="AB110" s="152">
        <f>SUMIF('Rekapitulasi Maret'!$U$9:$U$173,APS!$B110,'Rekapitulasi Maret'!$W$9:$W$173)</f>
        <v>0</v>
      </c>
      <c r="AC110" s="152"/>
      <c r="AD110" s="154">
        <f t="shared" si="404"/>
        <v>0</v>
      </c>
      <c r="AE110" s="154">
        <f t="shared" si="405"/>
        <v>0</v>
      </c>
      <c r="AF110" s="10"/>
      <c r="AG110" s="152">
        <f>SUMIF('Rekapitulasi Maret'!$AL$9:$AL$173,APS!$B110,'Rekapitulasi Maret'!$AM$9:$AM$173)</f>
        <v>0</v>
      </c>
      <c r="AH110" s="152">
        <f>SUMIF('Rekapitulasi Maret'!$AL$9:$AL$173,APS!$B110,'Rekapitulasi Maret'!$AN$9:$AN$173)</f>
        <v>0</v>
      </c>
      <c r="AI110" s="152">
        <f>SUMIF('Rekapitulasi Maret'!$AL$9:$AL$173,APS!$B110,'Rekapitulasi Maret'!$AQ$9:$AQ$173)</f>
        <v>0</v>
      </c>
      <c r="AJ110" s="154">
        <f t="shared" si="426"/>
        <v>0</v>
      </c>
      <c r="AK110" s="154">
        <f t="shared" si="427"/>
        <v>0</v>
      </c>
      <c r="AL110" s="10"/>
      <c r="AM110" s="152">
        <f>SUMIF('Rekapitulasi Maret'!$BA$9:$BA$173,APS!$B110,'Rekapitulasi Maret'!$BB$9:$BB$173)</f>
        <v>0</v>
      </c>
      <c r="AN110" s="152">
        <f>SUMIF('Rekapitulasi Maret'!$BA$9:$BA$173,APS!$B110,'Rekapitulasi Maret'!$BC$9:$BC$173)</f>
        <v>0</v>
      </c>
      <c r="AO110" s="10"/>
      <c r="AP110" s="154">
        <f t="shared" si="410"/>
        <v>0</v>
      </c>
      <c r="AQ110" s="154">
        <f t="shared" si="411"/>
        <v>0</v>
      </c>
      <c r="AR110" s="10">
        <v>100</v>
      </c>
      <c r="AS110" s="152">
        <f>SUMIF('Rekapitulasi Maret'!$BP$9:$BP$173,APS!$B110,'Rekapitulasi Maret'!$BQ$9:$BQ$173)</f>
        <v>0</v>
      </c>
      <c r="AT110" s="152">
        <f>SUMIF('Rekapitulasi Maret'!$BP$9:$BP$173,APS!$B110,'Rekapitulasi Maret'!$BR$9:$BR$173)</f>
        <v>0</v>
      </c>
      <c r="AU110" s="10"/>
      <c r="AV110" s="154">
        <f t="shared" si="393"/>
        <v>0</v>
      </c>
      <c r="AW110" s="154">
        <f t="shared" si="394"/>
        <v>0</v>
      </c>
      <c r="AX110" s="10"/>
      <c r="AY110" s="152">
        <f>SUMIF('Rekapitulasi Maret'!$CE$9:$CE$173,APS!$B110,'Rekapitulasi Maret'!$CI$9:$CI$173)</f>
        <v>252</v>
      </c>
      <c r="AZ110" s="10"/>
      <c r="BA110" s="152">
        <f>SUMIF('Rekapitulasi Maret'!$CE$9:$CE$173,APS!$B110,'Rekapitulasi Maret'!$CJ$9:$CJ$173)</f>
        <v>252</v>
      </c>
      <c r="BB110" s="154">
        <f t="shared" si="395"/>
        <v>0</v>
      </c>
      <c r="BC110" s="154">
        <f t="shared" si="396"/>
        <v>100</v>
      </c>
      <c r="BD110" s="76">
        <f t="shared" si="412"/>
        <v>100</v>
      </c>
      <c r="BE110" s="76">
        <f t="shared" si="413"/>
        <v>252</v>
      </c>
      <c r="BF110" s="76">
        <f t="shared" si="414"/>
        <v>0</v>
      </c>
      <c r="BG110" s="76">
        <f t="shared" si="415"/>
        <v>252</v>
      </c>
      <c r="BH110" s="76">
        <f t="shared" si="416"/>
        <v>252</v>
      </c>
      <c r="BI110" s="76">
        <f t="shared" si="417"/>
        <v>152</v>
      </c>
      <c r="BJ110" s="154">
        <f t="shared" si="418"/>
        <v>252</v>
      </c>
      <c r="BK110" s="10"/>
      <c r="BL110" s="10"/>
      <c r="BM110" s="152">
        <f>SUMIF('Rekapitulasi Maret'!$D$194:$D$375,APS!$B110,'Rekapitulasi Maret'!$E$194:$E$375)+SUMIF('Rekapitulasi Maret'!$D$194:$D$375,APS!$B110,'Rekapitulasi Maret'!$J$194:$J$375)</f>
        <v>0</v>
      </c>
      <c r="BN110" s="152">
        <f>SUMIF('Rekapitulasi Maret'!$D$194:$D$375,APS!$B110,'Rekapitulasi Maret'!$F$194:$F$375)</f>
        <v>0</v>
      </c>
      <c r="BO110" s="152">
        <f>SUMIF('Rekapitulasi Maret'!$D$194:$D$375,APS!$B110,'Rekapitulasi Maret'!$K$194:$K$375)</f>
        <v>0</v>
      </c>
      <c r="BP110" s="154">
        <f t="shared" si="389"/>
        <v>0</v>
      </c>
      <c r="BQ110" s="154">
        <f t="shared" si="390"/>
        <v>0</v>
      </c>
      <c r="BR110" s="10"/>
      <c r="BS110" s="152">
        <f>SUMIF('Rekapitulasi Maret'!$U$194:$U$375,APS!$B110,'Rekapitulasi Maret'!$V$194:$V$375)+SUMIF('Rekapitulasi Maret'!$U$194:$U$375,APS!$B110,'Rekapitulasi Maret'!$AA$194:$AA$375)</f>
        <v>0</v>
      </c>
      <c r="BT110" s="152">
        <f>SUMIF('Rekapitulasi Maret'!$U$194:$U$375,APS!$B110,'Rekapitulasi Maret'!$W$194:$W$375)</f>
        <v>0</v>
      </c>
      <c r="BU110" s="152">
        <f>SUMIF('Rekapitulasi Maret'!$U$194:$U$375,APS!$B110,'Rekapitulasi Maret'!$AB$194:$AB$375)</f>
        <v>0</v>
      </c>
      <c r="BV110" s="154">
        <f t="shared" si="391"/>
        <v>0</v>
      </c>
      <c r="BW110" s="154">
        <f t="shared" si="392"/>
        <v>0</v>
      </c>
      <c r="BX110" s="10"/>
      <c r="BY110" s="152">
        <f>SUMIF('Rekapitulasi Maret'!$AL$194:$AL$375,APS!$B110,'Rekapitulasi Maret'!$AM$194:$AM$375)+SUMIF('Rekapitulasi Maret'!$AL$194:$AL$375,APS!$B110,'Rekapitulasi Maret'!$AP$194:$AP$375)</f>
        <v>0</v>
      </c>
      <c r="BZ110" s="152">
        <f>SUMIF('Rekapitulasi Maret'!$AL$194:$AL$375,APS!$B110,'Rekapitulasi Maret'!$AN$194:$AN$375)</f>
        <v>0</v>
      </c>
      <c r="CA110" s="152">
        <f>SUMIF('Rekapitulasi Maret'!$AL$194:$AL$375,APS!$B110,'Rekapitulasi Maret'!$AQ$194:$AQ$375)</f>
        <v>0</v>
      </c>
      <c r="CB110" s="154">
        <f t="shared" si="408"/>
        <v>0</v>
      </c>
      <c r="CC110" s="154">
        <f t="shared" si="409"/>
        <v>0</v>
      </c>
      <c r="CD110" s="10"/>
      <c r="CE110" s="152">
        <f>SUMIF('Rekapitulasi Maret'!$BA$194:$BA$375,APS!$B110,'Rekapitulasi Maret'!$BB$194:$BB$375)+SUMIF('Rekapitulasi Maret'!$BA$194:$BA$375,APS!$B110,'Rekapitulasi Maret'!$BE$194:$BE$375)</f>
        <v>0</v>
      </c>
      <c r="CF110" s="152">
        <f>SUMIF('Rekapitulasi Maret'!$BA$194:$BA$375,APS!$B110,'Rekapitulasi Maret'!$BC$194:$BC$375)</f>
        <v>0</v>
      </c>
      <c r="CG110" s="10"/>
      <c r="CH110" s="154">
        <f t="shared" si="381"/>
        <v>0</v>
      </c>
      <c r="CI110" s="154">
        <f t="shared" si="382"/>
        <v>0</v>
      </c>
      <c r="CJ110" s="10"/>
      <c r="CK110" s="152">
        <f>SUMIF('Rekapitulasi Maret'!$BP$194:$BP$375,APS!$B110,'Rekapitulasi Maret'!$BQ$194:$BQ$375)+SUMIF('Rekapitulasi Maret'!$BP$194:$BP$375,APS!$B110,'Rekapitulasi Maret'!$BT$194:$BT$375)</f>
        <v>0</v>
      </c>
      <c r="CL110" s="152">
        <f>SUMIF('Rekapitulasi Maret'!$BP$194:$BP$375,APS!$B110,'Rekapitulasi Maret'!$BR$194:$BR$375)</f>
        <v>0</v>
      </c>
      <c r="CM110" s="152">
        <f>SUMIF('Rekapitulasi Maret'!$BP$194:$BP$375,APS!$B110,'Rekapitulasi Maret'!$BU$194:$BU$375)</f>
        <v>0</v>
      </c>
      <c r="CN110" s="154">
        <f t="shared" si="383"/>
        <v>0</v>
      </c>
      <c r="CO110" s="154">
        <f t="shared" si="384"/>
        <v>0</v>
      </c>
      <c r="CP110" s="76">
        <f t="shared" si="419"/>
        <v>0</v>
      </c>
      <c r="CQ110" s="76">
        <f t="shared" si="420"/>
        <v>0</v>
      </c>
      <c r="CR110" s="76">
        <f t="shared" si="421"/>
        <v>0</v>
      </c>
      <c r="CS110" s="76">
        <f t="shared" si="422"/>
        <v>0</v>
      </c>
      <c r="CT110" s="76">
        <f t="shared" si="423"/>
        <v>0</v>
      </c>
      <c r="CU110" s="76">
        <f t="shared" si="424"/>
        <v>0</v>
      </c>
      <c r="CV110" s="154">
        <f t="shared" si="425"/>
        <v>0</v>
      </c>
      <c r="CW110" s="10"/>
      <c r="CX110" s="10"/>
      <c r="CY110" s="152">
        <f>SUMIF('Rekapitulasi Maret'!$D$391:$D$568,APS!$B110,'Rekapitulasi Maret'!$E$391:$E$568)+SUMIF('Rekapitulasi Maret'!$D$391:$D$568,APS!$B110,'Rekapitulasi Maret'!$J$391:$J$568)</f>
        <v>0</v>
      </c>
      <c r="CZ110" s="152">
        <f>SUMIF('Rekapitulasi Maret'!$D$391:$D$568,APS!$B110,'Rekapitulasi Maret'!$F$391:$F$568)</f>
        <v>0</v>
      </c>
      <c r="DA110" s="152">
        <f>SUMIF('Rekapitulasi Maret'!$D$391:$D$568,APS!$B110,'Rekapitulasi Maret'!$K$391:$K$568)</f>
        <v>0</v>
      </c>
      <c r="DB110" s="154">
        <f t="shared" si="385"/>
        <v>0</v>
      </c>
      <c r="DC110" s="154">
        <f t="shared" si="386"/>
        <v>0</v>
      </c>
      <c r="DD110" s="10"/>
      <c r="DE110" s="152">
        <f>SUMIF('Rekapitulasi Maret'!$U$391:$U$568,APS!$B110,'Rekapitulasi Maret'!$V$391:$V$568)+SUMIF('Rekapitulasi Maret'!$U$391:$U$568,APS!$B110,'Rekapitulasi Maret'!$AA$391:$AA$568)</f>
        <v>0</v>
      </c>
      <c r="DF110" s="152">
        <f>SUMIF('Rekapitulasi Maret'!$U$391:$U$568,APS!$B110,'Rekapitulasi Maret'!$W$391:$W$568)</f>
        <v>0</v>
      </c>
      <c r="DG110" s="152">
        <f>SUMIF('Rekapitulasi Maret'!$U$391:$U$568,APS!$B110,'Rekapitulasi Maret'!$AB$391:$AB$568)</f>
        <v>0</v>
      </c>
      <c r="DH110" s="154">
        <f t="shared" si="430"/>
        <v>0</v>
      </c>
      <c r="DI110" s="154">
        <f t="shared" si="431"/>
        <v>0</v>
      </c>
      <c r="DJ110" s="10"/>
      <c r="DK110" s="152">
        <f>SUMIF('Rekapitulasi Maret'!$AL$391:$AL$568,APS!$B110,'Rekapitulasi Maret'!$AM$391:$AM$568)+SUMIF('Rekapitulasi Maret'!$AL$391:$AL$568,APS!$B110,'Rekapitulasi Maret'!$AP$391:$AP$568)</f>
        <v>0</v>
      </c>
      <c r="DL110" s="152">
        <f>SUMIF('Rekapitulasi Maret'!$AL$391:$AL$568,APS!$B110,'Rekapitulasi Maret'!$AN$391:$AN$568)</f>
        <v>0</v>
      </c>
      <c r="DM110" s="152">
        <f>SUMIF('Rekapitulasi Maret'!$AL$391:$AL$568,APS!$B110,'Rekapitulasi Maret'!$AQ$391:$AQ$568)</f>
        <v>0</v>
      </c>
      <c r="DN110" s="154">
        <f t="shared" si="354"/>
        <v>0</v>
      </c>
      <c r="DO110" s="154">
        <f t="shared" si="355"/>
        <v>0</v>
      </c>
      <c r="DP110" s="10"/>
      <c r="DQ110" s="152">
        <f>SUMIF('Rekapitulasi Maret'!$BA$391:$BA$568,APS!$B110,'Rekapitulasi Maret'!$BB$391:$BB$568)+SUMIF('Rekapitulasi Maret'!$BA$391:$BA$568,APS!$B110,'Rekapitulasi Maret'!$BE$391:$BE$568)</f>
        <v>0</v>
      </c>
      <c r="DR110" s="152">
        <f>SUMIF('Rekapitulasi Maret'!$BA$391:$BA$568,APS!$B110,'Rekapitulasi Maret'!$BC$391:$BC$568)</f>
        <v>0</v>
      </c>
      <c r="DS110" s="152">
        <f>SUMIF('Rekapitulasi Maret'!$BA$391:$BA$568,APS!$B110,'Rekapitulasi Maret'!$BF$391:$BF$568)</f>
        <v>0</v>
      </c>
      <c r="DT110" s="154">
        <f t="shared" si="432"/>
        <v>0</v>
      </c>
      <c r="DU110" s="154">
        <f t="shared" si="433"/>
        <v>0</v>
      </c>
      <c r="DV110" s="10"/>
      <c r="DW110" s="152">
        <f>SUMIF('Rekapitulasi Maret'!$BP$391:$BP$568,APS!$B110,'Rekapitulasi Maret'!$BQ$391:$BQ$568)+SUMIF('Rekapitulasi Maret'!$BP$391:$BP$568,APS!$B110,'Rekapitulasi Maret'!$BT$391:$BT$568)</f>
        <v>0</v>
      </c>
      <c r="DX110" s="152">
        <f>SUMIF('Rekapitulasi Maret'!$BP$391:$BP$568,APS!$B110,'Rekapitulasi Maret'!$BR$391:$BR$568)</f>
        <v>0</v>
      </c>
      <c r="DY110" s="152">
        <f>SUMIF('Rekapitulasi Maret'!$BP$391:$BP$568,APS!$B110,'Rekapitulasi Maret'!$BU$391:$BU$568)</f>
        <v>0</v>
      </c>
      <c r="DZ110" s="154">
        <f t="shared" si="326"/>
        <v>0</v>
      </c>
      <c r="EA110" s="154">
        <f t="shared" si="327"/>
        <v>0</v>
      </c>
      <c r="EB110" s="10"/>
      <c r="EC110" s="152">
        <f>SUMIF('Rekapitulasi Maret'!$CE$391:$CE$568,APS!$B110,'Rekapitulasi Maret'!$CF$391:$CF$568)+SUMIF('Rekapitulasi Maret'!$CE$391:$CE$568,APS!$B110,'Rekapitulasi Maret'!$CI$391:$CI$568)</f>
        <v>0</v>
      </c>
      <c r="ED110" s="152">
        <f>SUMIF('Rekapitulasi Maret'!$CE$391:$CE$568,APS!$B110,'Rekapitulasi Maret'!$CG$391:$CG$568)</f>
        <v>0</v>
      </c>
      <c r="EE110" s="152">
        <f>SUMIF('Rekapitulasi Maret'!$CE$391:$CE$568,APS!$B110,'Rekapitulasi Maret'!$CJ$391:$CJ$568)</f>
        <v>0</v>
      </c>
      <c r="EF110" s="154">
        <f t="shared" si="356"/>
        <v>0</v>
      </c>
      <c r="EG110" s="154">
        <f t="shared" si="357"/>
        <v>0</v>
      </c>
      <c r="EH110" s="76">
        <f t="shared" si="434"/>
        <v>0</v>
      </c>
      <c r="EI110" s="76">
        <f t="shared" si="435"/>
        <v>0</v>
      </c>
      <c r="EJ110" s="76">
        <f t="shared" si="436"/>
        <v>0</v>
      </c>
      <c r="EK110" s="76">
        <f t="shared" si="437"/>
        <v>0</v>
      </c>
      <c r="EL110" s="76">
        <f t="shared" si="438"/>
        <v>0</v>
      </c>
      <c r="EM110" s="76">
        <f t="shared" si="439"/>
        <v>0</v>
      </c>
      <c r="EN110" s="154">
        <f t="shared" si="440"/>
        <v>0</v>
      </c>
      <c r="EO110" s="10"/>
      <c r="EP110" s="10"/>
      <c r="EQ110" s="152">
        <f>SUMIF('Rekapitulasi Maret'!$D$587:$D$768,APS!$B110,'Rekapitulasi Maret'!$E$587:$E$768)+SUMIF('Rekapitulasi Maret'!$D$587:$D$768,APS!$B110,'Rekapitulasi Maret'!$G$587:$G$768)</f>
        <v>0</v>
      </c>
      <c r="ER110" s="152">
        <f>SUMIF('Rekapitulasi Maret'!$D$587:$D$768,APS!$B110,'Rekapitulasi Maret'!$F$587:$F$768)+SUMIF('Rekapitulasi Maret'!$D$587:$D$768,APS!$B110,'Rekapitulasi Maret'!$H$587:$H$768)</f>
        <v>0</v>
      </c>
      <c r="ES110" s="10"/>
      <c r="ET110" s="154">
        <f t="shared" si="358"/>
        <v>0</v>
      </c>
      <c r="EU110" s="154">
        <f t="shared" si="359"/>
        <v>0</v>
      </c>
      <c r="EV110" s="10"/>
      <c r="EW110" s="152">
        <f>SUMIF('Rekapitulasi Maret'!$U$587:$U$768,APS!$B110,'Rekapitulasi Maret'!$V$587:$V$768)+SUMIF('Rekapitulasi Maret'!$U$587:$U$768,APS!$B110,'Rekapitulasi Maret'!$X$587:$X$768)</f>
        <v>0</v>
      </c>
      <c r="EX110" s="152">
        <f>SUMIF('Rekapitulasi Maret'!$U$587:$U$768,APS!$B110,'Rekapitulasi Maret'!$W$587:$W$768)+SUMIF('Rekapitulasi Maret'!$U$587:$U$768,APS!$B110,'Rekapitulasi Maret'!$Y$587:$Y$768)</f>
        <v>0</v>
      </c>
      <c r="EY110" s="10"/>
      <c r="EZ110" s="154">
        <f t="shared" si="360"/>
        <v>0</v>
      </c>
      <c r="FA110" s="154">
        <f t="shared" si="361"/>
        <v>0</v>
      </c>
      <c r="FB110" s="10"/>
      <c r="FC110" s="152">
        <f>SUMIF('Rekapitulasi Maret'!$AL$587:$AL$768,APS!$B110,'Rekapitulasi Maret'!$AM$587:$AM$768)+SUMIF('Rekapitulasi Maret'!$AL$587:$AL$768,APS!$B110,'Rekapitulasi Maret'!$AP$587:$AP$768)</f>
        <v>0</v>
      </c>
      <c r="FD110" s="152">
        <f>SUMIF('Rekapitulasi Maret'!$AL$587:$AL$768,APS!$B110,'Rekapitulasi Maret'!$AN$587:$AN$768)</f>
        <v>0</v>
      </c>
      <c r="FE110" s="10"/>
      <c r="FF110" s="154">
        <f t="shared" si="362"/>
        <v>0</v>
      </c>
      <c r="FG110" s="154">
        <f t="shared" si="363"/>
        <v>0</v>
      </c>
      <c r="FH110" s="10">
        <v>100</v>
      </c>
      <c r="FI110" s="152">
        <f>SUMIF('Rekapitulasi Maret'!$BA$587:$BA$768,APS!$B110,'Rekapitulasi Maret'!$BB$587:$BB$768)+SUMIF('Rekapitulasi Maret'!$BA$587:$BA$768,APS!$B110,'Rekapitulasi Maret'!$BE$587:$BE$768)</f>
        <v>0</v>
      </c>
      <c r="FJ110" s="152">
        <f>SUMIF('Rekapitulasi Maret'!$BA$587:$BA$768,APS!$B110,'Rekapitulasi Maret'!$BC$587:$BC$768)+SUMIF('Rekapitulasi Maret'!$BA$587:$BA$768,APS!$B110,'Rekapitulasi Maret'!$BF$587:$BF$768)</f>
        <v>0</v>
      </c>
      <c r="FK110" s="10"/>
      <c r="FL110" s="154">
        <f t="shared" si="364"/>
        <v>0</v>
      </c>
      <c r="FM110" s="154">
        <f t="shared" si="365"/>
        <v>0</v>
      </c>
      <c r="FN110" s="10"/>
      <c r="FO110" s="152">
        <f>SUMIF('Rekapitulasi Maret'!$BP$587:$BP$768,APS!$B110,'Rekapitulasi Maret'!$BQ$587:$BQ$768)+SUMIF('Rekapitulasi Maret'!$BP$587:$BP$768,APS!$B110,'Rekapitulasi Maret'!$BT$587:$BT$768)</f>
        <v>0</v>
      </c>
      <c r="FP110" s="152">
        <f>SUMIF('Rekapitulasi Maret'!$BP$587:$BP$768,APS!$B110,'Rekapitulasi Maret'!$BR$587:$BR$768)</f>
        <v>0</v>
      </c>
      <c r="FQ110" s="10"/>
      <c r="FR110" s="154">
        <f t="shared" si="366"/>
        <v>0</v>
      </c>
      <c r="FS110" s="154">
        <f t="shared" si="367"/>
        <v>0</v>
      </c>
      <c r="FT110" s="10"/>
      <c r="FU110" s="152">
        <f>SUMIF('Rekapitulasi Maret'!$CE$587:$CE$768,APS!$B110,'Rekapitulasi Maret'!$CI$587:$CI$768)</f>
        <v>0</v>
      </c>
      <c r="FV110" s="10"/>
      <c r="FW110" s="152">
        <f>SUMIF('Rekapitulasi Maret'!$CE$587:$CE$768,APS!$B110,'Rekapitulasi Maret'!$CJ$587:$CJ$768)</f>
        <v>0</v>
      </c>
      <c r="FX110" s="154">
        <f t="shared" si="387"/>
        <v>0</v>
      </c>
      <c r="FY110" s="154">
        <f t="shared" si="388"/>
        <v>0</v>
      </c>
      <c r="FZ110" s="10"/>
      <c r="GA110" s="152">
        <f>SUMIF('Rekapitulasi Maret'!$D$785:$D$963,APS!$B110,'Rekapitulasi Maret'!$E$785:$E$963)+SUMIF('Rekapitulasi Maret'!$D$785:$D$963,APS!$B110,'Rekapitulasi Maret'!$J$785:$J$963)</f>
        <v>0</v>
      </c>
      <c r="GB110" s="152">
        <f>SUMIF('Rekapitulasi Maret'!$D$785:$D$963,APS!$B110,'Rekapitulasi Maret'!$F$785:$F$963)</f>
        <v>0</v>
      </c>
      <c r="GC110" s="152">
        <f>SUMIF('Rekapitulasi Maret'!$D$785:$D$963,APS!$B110,'Rekapitulasi Maret'!$K$785:$K$963)</f>
        <v>0</v>
      </c>
      <c r="GD110" s="154">
        <f t="shared" si="368"/>
        <v>0</v>
      </c>
      <c r="GE110" s="154">
        <f t="shared" si="369"/>
        <v>0</v>
      </c>
      <c r="GF110" s="10"/>
      <c r="GG110" s="152">
        <f>SUMIF('Rekapitulasi Maret'!$U$785:$U$963,APS!$B110,'Rekapitulasi Maret'!$V$785:$V$963)+SUMIF('Rekapitulasi Maret'!$U$785:$U$963,APS!$B110,'Rekapitulasi Maret'!$AA$785:$AA$963)</f>
        <v>0</v>
      </c>
      <c r="GH110" s="152">
        <f>SUMIF('Rekapitulasi Maret'!$U$785:$U$963,APS!$B110,'Rekapitulasi Maret'!$W$785:$W$963)</f>
        <v>0</v>
      </c>
      <c r="GI110" s="152">
        <f>SUMIF('Rekapitulasi Maret'!$U$785:$U$963,APS!$B110,'Rekapitulasi Maret'!$AB$785:$AB$963)</f>
        <v>0</v>
      </c>
      <c r="GJ110" s="154">
        <f t="shared" si="370"/>
        <v>0</v>
      </c>
      <c r="GK110" s="154">
        <f t="shared" si="371"/>
        <v>0</v>
      </c>
      <c r="GL110" s="10"/>
      <c r="GM110" s="152">
        <f>SUMIF('Rekapitulasi Maret'!$AL$785:$AL$963,APS!$B110,'Rekapitulasi Maret'!$AM$785:$AM$963)+SUMIF('Rekapitulasi Maret'!$AL$785:$AL$963,APS!$B110,'Rekapitulasi Maret'!$AP$785:$AP$963)</f>
        <v>0</v>
      </c>
      <c r="GN110" s="152">
        <f>SUMIF('Rekapitulasi Maret'!$AL$785:$AL$963,APS!$B110,'Rekapitulasi Maret'!$AN$785:$AN$963)</f>
        <v>0</v>
      </c>
      <c r="GO110" s="152">
        <f>SUMIF('Rekapitulasi Maret'!$AL$785:$AL$963,APS!$B110,'Rekapitulasi Maret'!$AQ$785:$AQ$963)</f>
        <v>0</v>
      </c>
      <c r="GP110" s="154">
        <f t="shared" si="372"/>
        <v>0</v>
      </c>
      <c r="GQ110" s="154">
        <f t="shared" si="373"/>
        <v>0</v>
      </c>
      <c r="GR110" s="76">
        <f t="shared" si="374"/>
        <v>100</v>
      </c>
      <c r="GS110" s="76">
        <f t="shared" si="375"/>
        <v>0</v>
      </c>
      <c r="GT110" s="76">
        <f t="shared" si="376"/>
        <v>0</v>
      </c>
      <c r="GU110" s="76">
        <f t="shared" si="377"/>
        <v>0</v>
      </c>
      <c r="GV110" s="157">
        <f t="shared" si="378"/>
        <v>0</v>
      </c>
      <c r="GW110" s="157">
        <f t="shared" si="379"/>
        <v>-100</v>
      </c>
      <c r="GX110" s="158">
        <f t="shared" si="380"/>
        <v>0</v>
      </c>
      <c r="GY110" s="157">
        <f t="shared" si="397"/>
        <v>200</v>
      </c>
      <c r="GZ110" s="157">
        <f t="shared" si="398"/>
        <v>252</v>
      </c>
      <c r="HA110" s="157">
        <f t="shared" si="399"/>
        <v>0</v>
      </c>
      <c r="HB110" s="157">
        <f t="shared" si="400"/>
        <v>252</v>
      </c>
      <c r="HC110" s="157">
        <f t="shared" si="401"/>
        <v>252</v>
      </c>
      <c r="HD110" s="157">
        <f t="shared" si="402"/>
        <v>52</v>
      </c>
      <c r="HE110" s="158">
        <f t="shared" si="406"/>
        <v>126</v>
      </c>
      <c r="HF110" s="163"/>
      <c r="HG110" s="16" t="s">
        <v>988</v>
      </c>
      <c r="HH110" s="88"/>
    </row>
    <row r="111" spans="1:216" ht="15.75">
      <c r="A111" s="16" t="s">
        <v>125</v>
      </c>
      <c r="B111" s="16" t="s">
        <v>126</v>
      </c>
      <c r="C111" s="25" t="s">
        <v>3</v>
      </c>
      <c r="D111" s="25" t="s">
        <v>614</v>
      </c>
      <c r="E111" s="25" t="s">
        <v>598</v>
      </c>
      <c r="F111" s="17">
        <v>100</v>
      </c>
      <c r="G111" s="17">
        <v>0</v>
      </c>
      <c r="H111" s="17">
        <v>0</v>
      </c>
      <c r="I111" s="18">
        <v>0</v>
      </c>
      <c r="J111" s="17">
        <v>0</v>
      </c>
      <c r="K111" s="19">
        <f t="shared" si="444"/>
        <v>100</v>
      </c>
      <c r="L111" s="19">
        <f t="shared" si="445"/>
        <v>100</v>
      </c>
      <c r="M111" s="23">
        <v>100</v>
      </c>
      <c r="N111" s="20">
        <f t="shared" si="353"/>
        <v>100</v>
      </c>
      <c r="O111" s="20"/>
      <c r="P111" s="75">
        <f t="shared" si="407"/>
        <v>0</v>
      </c>
      <c r="Q111" s="74">
        <f t="shared" si="403"/>
        <v>100</v>
      </c>
      <c r="R111" s="22">
        <f t="shared" si="443"/>
        <v>100</v>
      </c>
      <c r="S111" s="10"/>
      <c r="T111" s="10"/>
      <c r="U111" s="152">
        <f>SUMIF('Rekapitulasi Maret'!$D$9:$D$173,APS!$B111,'Rekapitulasi Maret'!$E$9:$E$173)</f>
        <v>0</v>
      </c>
      <c r="V111" s="152">
        <f>SUMIF('Rekapitulasi Maret'!$D$9:$D$173,APS!$B111,'Rekapitulasi Maret'!$F$9:$F$173)</f>
        <v>0</v>
      </c>
      <c r="W111" s="10"/>
      <c r="X111" s="154">
        <f t="shared" si="428"/>
        <v>0</v>
      </c>
      <c r="Y111" s="154">
        <f t="shared" si="429"/>
        <v>0</v>
      </c>
      <c r="Z111" s="10"/>
      <c r="AA111" s="152">
        <f>SUMIF('Rekapitulasi Maret'!$U$9:$U$173,APS!$B111,'Rekapitulasi Maret'!$V$9:$V$173)</f>
        <v>0</v>
      </c>
      <c r="AB111" s="152">
        <f>SUMIF('Rekapitulasi Maret'!$U$9:$U$173,APS!$B111,'Rekapitulasi Maret'!$W$9:$W$173)</f>
        <v>0</v>
      </c>
      <c r="AC111" s="152"/>
      <c r="AD111" s="154">
        <f t="shared" si="404"/>
        <v>0</v>
      </c>
      <c r="AE111" s="154">
        <f t="shared" si="405"/>
        <v>0</v>
      </c>
      <c r="AF111" s="10"/>
      <c r="AG111" s="152">
        <f>SUMIF('Rekapitulasi Maret'!$AL$9:$AL$173,APS!$B111,'Rekapitulasi Maret'!$AM$9:$AM$173)</f>
        <v>0</v>
      </c>
      <c r="AH111" s="152">
        <f>SUMIF('Rekapitulasi Maret'!$AL$9:$AL$173,APS!$B111,'Rekapitulasi Maret'!$AN$9:$AN$173)</f>
        <v>0</v>
      </c>
      <c r="AI111" s="152">
        <f>SUMIF('Rekapitulasi Maret'!$AL$9:$AL$173,APS!$B111,'Rekapitulasi Maret'!$AQ$9:$AQ$173)</f>
        <v>0</v>
      </c>
      <c r="AJ111" s="154">
        <f t="shared" si="426"/>
        <v>0</v>
      </c>
      <c r="AK111" s="154">
        <f t="shared" si="427"/>
        <v>0</v>
      </c>
      <c r="AL111" s="10"/>
      <c r="AM111" s="152">
        <f>SUMIF('Rekapitulasi Maret'!$BA$9:$BA$173,APS!$B111,'Rekapitulasi Maret'!$BB$9:$BB$173)</f>
        <v>0</v>
      </c>
      <c r="AN111" s="152">
        <f>SUMIF('Rekapitulasi Maret'!$BA$9:$BA$173,APS!$B111,'Rekapitulasi Maret'!$BC$9:$BC$173)</f>
        <v>0</v>
      </c>
      <c r="AO111" s="10"/>
      <c r="AP111" s="154">
        <f t="shared" si="410"/>
        <v>0</v>
      </c>
      <c r="AQ111" s="154">
        <f t="shared" si="411"/>
        <v>0</v>
      </c>
      <c r="AR111" s="10"/>
      <c r="AS111" s="152">
        <f>SUMIF('Rekapitulasi Maret'!$BP$9:$BP$173,APS!$B111,'Rekapitulasi Maret'!$BQ$9:$BQ$173)</f>
        <v>0</v>
      </c>
      <c r="AT111" s="152">
        <f>SUMIF('Rekapitulasi Maret'!$BP$9:$BP$173,APS!$B111,'Rekapitulasi Maret'!$BR$9:$BR$173)</f>
        <v>0</v>
      </c>
      <c r="AU111" s="10"/>
      <c r="AV111" s="154">
        <f t="shared" si="393"/>
        <v>0</v>
      </c>
      <c r="AW111" s="154">
        <f t="shared" si="394"/>
        <v>0</v>
      </c>
      <c r="AX111" s="10"/>
      <c r="AY111" s="152">
        <f>SUMIF('Rekapitulasi Maret'!$CE$9:$CE$173,APS!$B111,'Rekapitulasi Maret'!$CI$9:$CI$173)</f>
        <v>148</v>
      </c>
      <c r="AZ111" s="10"/>
      <c r="BA111" s="152">
        <f>SUMIF('Rekapitulasi Maret'!$CE$9:$CE$173,APS!$B111,'Rekapitulasi Maret'!$CJ$9:$CJ$173)</f>
        <v>92</v>
      </c>
      <c r="BB111" s="154">
        <f t="shared" si="395"/>
        <v>0</v>
      </c>
      <c r="BC111" s="154">
        <f t="shared" si="396"/>
        <v>62.162162162162161</v>
      </c>
      <c r="BD111" s="76">
        <f t="shared" si="412"/>
        <v>0</v>
      </c>
      <c r="BE111" s="76">
        <f t="shared" si="413"/>
        <v>148</v>
      </c>
      <c r="BF111" s="76">
        <f t="shared" si="414"/>
        <v>0</v>
      </c>
      <c r="BG111" s="76">
        <f t="shared" si="415"/>
        <v>92</v>
      </c>
      <c r="BH111" s="76">
        <f t="shared" si="416"/>
        <v>92</v>
      </c>
      <c r="BI111" s="76">
        <f t="shared" si="417"/>
        <v>92</v>
      </c>
      <c r="BJ111" s="154">
        <f t="shared" si="418"/>
        <v>0</v>
      </c>
      <c r="BK111" s="10"/>
      <c r="BL111" s="10"/>
      <c r="BM111" s="152">
        <f>SUMIF('Rekapitulasi Maret'!$D$194:$D$375,APS!$B111,'Rekapitulasi Maret'!$E$194:$E$375)+SUMIF('Rekapitulasi Maret'!$D$194:$D$375,APS!$B111,'Rekapitulasi Maret'!$J$194:$J$375)</f>
        <v>0</v>
      </c>
      <c r="BN111" s="152">
        <f>SUMIF('Rekapitulasi Maret'!$D$194:$D$375,APS!$B111,'Rekapitulasi Maret'!$F$194:$F$375)</f>
        <v>0</v>
      </c>
      <c r="BO111" s="152">
        <f>SUMIF('Rekapitulasi Maret'!$D$194:$D$375,APS!$B111,'Rekapitulasi Maret'!$K$194:$K$375)</f>
        <v>0</v>
      </c>
      <c r="BP111" s="154">
        <f t="shared" si="389"/>
        <v>0</v>
      </c>
      <c r="BQ111" s="154">
        <f t="shared" si="390"/>
        <v>0</v>
      </c>
      <c r="BR111" s="10"/>
      <c r="BS111" s="152">
        <f>SUMIF('Rekapitulasi Maret'!$U$194:$U$375,APS!$B111,'Rekapitulasi Maret'!$V$194:$V$375)+SUMIF('Rekapitulasi Maret'!$U$194:$U$375,APS!$B111,'Rekapitulasi Maret'!$AA$194:$AA$375)</f>
        <v>0</v>
      </c>
      <c r="BT111" s="152">
        <f>SUMIF('Rekapitulasi Maret'!$U$194:$U$375,APS!$B111,'Rekapitulasi Maret'!$W$194:$W$375)</f>
        <v>0</v>
      </c>
      <c r="BU111" s="152">
        <f>SUMIF('Rekapitulasi Maret'!$U$194:$U$375,APS!$B111,'Rekapitulasi Maret'!$AB$194:$AB$375)</f>
        <v>0</v>
      </c>
      <c r="BV111" s="154">
        <f t="shared" si="391"/>
        <v>0</v>
      </c>
      <c r="BW111" s="154">
        <f t="shared" si="392"/>
        <v>0</v>
      </c>
      <c r="BX111" s="10"/>
      <c r="BY111" s="152">
        <f>SUMIF('Rekapitulasi Maret'!$AL$194:$AL$375,APS!$B111,'Rekapitulasi Maret'!$AM$194:$AM$375)+SUMIF('Rekapitulasi Maret'!$AL$194:$AL$375,APS!$B111,'Rekapitulasi Maret'!$AP$194:$AP$375)</f>
        <v>0</v>
      </c>
      <c r="BZ111" s="152">
        <f>SUMIF('Rekapitulasi Maret'!$AL$194:$AL$375,APS!$B111,'Rekapitulasi Maret'!$AN$194:$AN$375)</f>
        <v>0</v>
      </c>
      <c r="CA111" s="152">
        <f>SUMIF('Rekapitulasi Maret'!$AL$194:$AL$375,APS!$B111,'Rekapitulasi Maret'!$AQ$194:$AQ$375)</f>
        <v>0</v>
      </c>
      <c r="CB111" s="154">
        <f t="shared" si="408"/>
        <v>0</v>
      </c>
      <c r="CC111" s="154">
        <f t="shared" si="409"/>
        <v>0</v>
      </c>
      <c r="CD111" s="10"/>
      <c r="CE111" s="152">
        <f>SUMIF('Rekapitulasi Maret'!$BA$194:$BA$375,APS!$B111,'Rekapitulasi Maret'!$BB$194:$BB$375)+SUMIF('Rekapitulasi Maret'!$BA$194:$BA$375,APS!$B111,'Rekapitulasi Maret'!$BE$194:$BE$375)</f>
        <v>0</v>
      </c>
      <c r="CF111" s="152">
        <f>SUMIF('Rekapitulasi Maret'!$BA$194:$BA$375,APS!$B111,'Rekapitulasi Maret'!$BC$194:$BC$375)</f>
        <v>0</v>
      </c>
      <c r="CG111" s="10"/>
      <c r="CH111" s="154">
        <f t="shared" si="381"/>
        <v>0</v>
      </c>
      <c r="CI111" s="154">
        <f t="shared" si="382"/>
        <v>0</v>
      </c>
      <c r="CJ111" s="10"/>
      <c r="CK111" s="152">
        <f>SUMIF('Rekapitulasi Maret'!$BP$194:$BP$375,APS!$B111,'Rekapitulasi Maret'!$BQ$194:$BQ$375)+SUMIF('Rekapitulasi Maret'!$BP$194:$BP$375,APS!$B111,'Rekapitulasi Maret'!$BT$194:$BT$375)</f>
        <v>0</v>
      </c>
      <c r="CL111" s="152">
        <f>SUMIF('Rekapitulasi Maret'!$BP$194:$BP$375,APS!$B111,'Rekapitulasi Maret'!$BR$194:$BR$375)</f>
        <v>0</v>
      </c>
      <c r="CM111" s="152">
        <f>SUMIF('Rekapitulasi Maret'!$BP$194:$BP$375,APS!$B111,'Rekapitulasi Maret'!$BU$194:$BU$375)</f>
        <v>0</v>
      </c>
      <c r="CN111" s="154">
        <f t="shared" si="383"/>
        <v>0</v>
      </c>
      <c r="CO111" s="154">
        <f t="shared" si="384"/>
        <v>0</v>
      </c>
      <c r="CP111" s="76">
        <f t="shared" si="419"/>
        <v>0</v>
      </c>
      <c r="CQ111" s="76">
        <f t="shared" si="420"/>
        <v>0</v>
      </c>
      <c r="CR111" s="76">
        <f t="shared" si="421"/>
        <v>0</v>
      </c>
      <c r="CS111" s="76">
        <f t="shared" si="422"/>
        <v>0</v>
      </c>
      <c r="CT111" s="76">
        <f t="shared" si="423"/>
        <v>0</v>
      </c>
      <c r="CU111" s="76">
        <f t="shared" si="424"/>
        <v>0</v>
      </c>
      <c r="CV111" s="154">
        <f t="shared" si="425"/>
        <v>0</v>
      </c>
      <c r="CW111" s="10">
        <v>100</v>
      </c>
      <c r="CX111" s="10"/>
      <c r="CY111" s="152">
        <f>SUMIF('Rekapitulasi Maret'!$D$391:$D$568,APS!$B111,'Rekapitulasi Maret'!$E$391:$E$568)+SUMIF('Rekapitulasi Maret'!$D$391:$D$568,APS!$B111,'Rekapitulasi Maret'!$J$391:$J$568)</f>
        <v>0</v>
      </c>
      <c r="CZ111" s="152">
        <f>SUMIF('Rekapitulasi Maret'!$D$391:$D$568,APS!$B111,'Rekapitulasi Maret'!$F$391:$F$568)</f>
        <v>0</v>
      </c>
      <c r="DA111" s="152">
        <f>SUMIF('Rekapitulasi Maret'!$D$391:$D$568,APS!$B111,'Rekapitulasi Maret'!$K$391:$K$568)</f>
        <v>0</v>
      </c>
      <c r="DB111" s="154">
        <f t="shared" si="385"/>
        <v>0</v>
      </c>
      <c r="DC111" s="154">
        <f t="shared" si="386"/>
        <v>0</v>
      </c>
      <c r="DD111" s="10"/>
      <c r="DE111" s="152">
        <f>SUMIF('Rekapitulasi Maret'!$U$391:$U$568,APS!$B111,'Rekapitulasi Maret'!$V$391:$V$568)+SUMIF('Rekapitulasi Maret'!$U$391:$U$568,APS!$B111,'Rekapitulasi Maret'!$AA$391:$AA$568)</f>
        <v>0</v>
      </c>
      <c r="DF111" s="152">
        <f>SUMIF('Rekapitulasi Maret'!$U$391:$U$568,APS!$B111,'Rekapitulasi Maret'!$W$391:$W$568)</f>
        <v>0</v>
      </c>
      <c r="DG111" s="152">
        <f>SUMIF('Rekapitulasi Maret'!$U$391:$U$568,APS!$B111,'Rekapitulasi Maret'!$AB$391:$AB$568)</f>
        <v>0</v>
      </c>
      <c r="DH111" s="154">
        <f t="shared" si="430"/>
        <v>0</v>
      </c>
      <c r="DI111" s="154">
        <f t="shared" si="431"/>
        <v>0</v>
      </c>
      <c r="DJ111" s="10"/>
      <c r="DK111" s="152">
        <f>SUMIF('Rekapitulasi Maret'!$AL$391:$AL$568,APS!$B111,'Rekapitulasi Maret'!$AM$391:$AM$568)+SUMIF('Rekapitulasi Maret'!$AL$391:$AL$568,APS!$B111,'Rekapitulasi Maret'!$AP$391:$AP$568)</f>
        <v>0</v>
      </c>
      <c r="DL111" s="152">
        <f>SUMIF('Rekapitulasi Maret'!$AL$391:$AL$568,APS!$B111,'Rekapitulasi Maret'!$AN$391:$AN$568)</f>
        <v>0</v>
      </c>
      <c r="DM111" s="152">
        <f>SUMIF('Rekapitulasi Maret'!$AL$391:$AL$568,APS!$B111,'Rekapitulasi Maret'!$AQ$391:$AQ$568)</f>
        <v>0</v>
      </c>
      <c r="DN111" s="154">
        <f t="shared" si="354"/>
        <v>0</v>
      </c>
      <c r="DO111" s="154">
        <f t="shared" si="355"/>
        <v>0</v>
      </c>
      <c r="DP111" s="10"/>
      <c r="DQ111" s="152">
        <f>SUMIF('Rekapitulasi Maret'!$BA$391:$BA$568,APS!$B111,'Rekapitulasi Maret'!$BB$391:$BB$568)+SUMIF('Rekapitulasi Maret'!$BA$391:$BA$568,APS!$B111,'Rekapitulasi Maret'!$BE$391:$BE$568)</f>
        <v>0</v>
      </c>
      <c r="DR111" s="152">
        <f>SUMIF('Rekapitulasi Maret'!$BA$391:$BA$568,APS!$B111,'Rekapitulasi Maret'!$BC$391:$BC$568)</f>
        <v>0</v>
      </c>
      <c r="DS111" s="152">
        <f>SUMIF('Rekapitulasi Maret'!$BA$391:$BA$568,APS!$B111,'Rekapitulasi Maret'!$BF$391:$BF$568)</f>
        <v>0</v>
      </c>
      <c r="DT111" s="154">
        <f t="shared" si="432"/>
        <v>0</v>
      </c>
      <c r="DU111" s="154">
        <f t="shared" si="433"/>
        <v>0</v>
      </c>
      <c r="DV111" s="10"/>
      <c r="DW111" s="152">
        <f>SUMIF('Rekapitulasi Maret'!$BP$391:$BP$568,APS!$B111,'Rekapitulasi Maret'!$BQ$391:$BQ$568)+SUMIF('Rekapitulasi Maret'!$BP$391:$BP$568,APS!$B111,'Rekapitulasi Maret'!$BT$391:$BT$568)</f>
        <v>0</v>
      </c>
      <c r="DX111" s="152">
        <f>SUMIF('Rekapitulasi Maret'!$BP$391:$BP$568,APS!$B111,'Rekapitulasi Maret'!$BR$391:$BR$568)</f>
        <v>0</v>
      </c>
      <c r="DY111" s="152">
        <f>SUMIF('Rekapitulasi Maret'!$BP$391:$BP$568,APS!$B111,'Rekapitulasi Maret'!$BU$391:$BU$568)</f>
        <v>0</v>
      </c>
      <c r="DZ111" s="154">
        <f t="shared" si="326"/>
        <v>0</v>
      </c>
      <c r="EA111" s="154">
        <f t="shared" si="327"/>
        <v>0</v>
      </c>
      <c r="EB111" s="10"/>
      <c r="EC111" s="152">
        <f>SUMIF('Rekapitulasi Maret'!$CE$391:$CE$568,APS!$B111,'Rekapitulasi Maret'!$CF$391:$CF$568)+SUMIF('Rekapitulasi Maret'!$CE$391:$CE$568,APS!$B111,'Rekapitulasi Maret'!$CI$391:$CI$568)</f>
        <v>0</v>
      </c>
      <c r="ED111" s="152">
        <f>SUMIF('Rekapitulasi Maret'!$CE$391:$CE$568,APS!$B111,'Rekapitulasi Maret'!$CG$391:$CG$568)</f>
        <v>0</v>
      </c>
      <c r="EE111" s="152">
        <f>SUMIF('Rekapitulasi Maret'!$CE$391:$CE$568,APS!$B111,'Rekapitulasi Maret'!$CJ$391:$CJ$568)</f>
        <v>0</v>
      </c>
      <c r="EF111" s="154">
        <f t="shared" si="356"/>
        <v>0</v>
      </c>
      <c r="EG111" s="154">
        <f t="shared" si="357"/>
        <v>0</v>
      </c>
      <c r="EH111" s="76">
        <f t="shared" si="434"/>
        <v>0</v>
      </c>
      <c r="EI111" s="76">
        <f t="shared" si="435"/>
        <v>0</v>
      </c>
      <c r="EJ111" s="76">
        <f t="shared" si="436"/>
        <v>0</v>
      </c>
      <c r="EK111" s="76">
        <f t="shared" si="437"/>
        <v>0</v>
      </c>
      <c r="EL111" s="76">
        <f t="shared" si="438"/>
        <v>0</v>
      </c>
      <c r="EM111" s="76">
        <f t="shared" si="439"/>
        <v>0</v>
      </c>
      <c r="EN111" s="154">
        <f t="shared" si="440"/>
        <v>0</v>
      </c>
      <c r="EO111" s="10"/>
      <c r="EP111" s="10"/>
      <c r="EQ111" s="152">
        <f>SUMIF('Rekapitulasi Maret'!$D$587:$D$768,APS!$B111,'Rekapitulasi Maret'!$E$587:$E$768)+SUMIF('Rekapitulasi Maret'!$D$587:$D$768,APS!$B111,'Rekapitulasi Maret'!$G$587:$G$768)</f>
        <v>0</v>
      </c>
      <c r="ER111" s="152">
        <f>SUMIF('Rekapitulasi Maret'!$D$587:$D$768,APS!$B111,'Rekapitulasi Maret'!$F$587:$F$768)+SUMIF('Rekapitulasi Maret'!$D$587:$D$768,APS!$B111,'Rekapitulasi Maret'!$H$587:$H$768)</f>
        <v>0</v>
      </c>
      <c r="ES111" s="10"/>
      <c r="ET111" s="154">
        <f t="shared" si="358"/>
        <v>0</v>
      </c>
      <c r="EU111" s="154">
        <f t="shared" si="359"/>
        <v>0</v>
      </c>
      <c r="EV111" s="10"/>
      <c r="EW111" s="152">
        <f>SUMIF('Rekapitulasi Maret'!$U$587:$U$768,APS!$B111,'Rekapitulasi Maret'!$V$587:$V$768)+SUMIF('Rekapitulasi Maret'!$U$587:$U$768,APS!$B111,'Rekapitulasi Maret'!$X$587:$X$768)</f>
        <v>0</v>
      </c>
      <c r="EX111" s="152">
        <f>SUMIF('Rekapitulasi Maret'!$U$587:$U$768,APS!$B111,'Rekapitulasi Maret'!$W$587:$W$768)+SUMIF('Rekapitulasi Maret'!$U$587:$U$768,APS!$B111,'Rekapitulasi Maret'!$Y$587:$Y$768)</f>
        <v>0</v>
      </c>
      <c r="EY111" s="10"/>
      <c r="EZ111" s="154">
        <f t="shared" si="360"/>
        <v>0</v>
      </c>
      <c r="FA111" s="154">
        <f t="shared" si="361"/>
        <v>0</v>
      </c>
      <c r="FB111" s="10"/>
      <c r="FC111" s="152">
        <f>SUMIF('Rekapitulasi Maret'!$AL$587:$AL$768,APS!$B111,'Rekapitulasi Maret'!$AM$587:$AM$768)+SUMIF('Rekapitulasi Maret'!$AL$587:$AL$768,APS!$B111,'Rekapitulasi Maret'!$AP$587:$AP$768)</f>
        <v>0</v>
      </c>
      <c r="FD111" s="152">
        <f>SUMIF('Rekapitulasi Maret'!$AL$587:$AL$768,APS!$B111,'Rekapitulasi Maret'!$AN$587:$AN$768)</f>
        <v>0</v>
      </c>
      <c r="FE111" s="10"/>
      <c r="FF111" s="154">
        <f t="shared" si="362"/>
        <v>0</v>
      </c>
      <c r="FG111" s="154">
        <f t="shared" si="363"/>
        <v>0</v>
      </c>
      <c r="FH111" s="10"/>
      <c r="FI111" s="152">
        <f>SUMIF('Rekapitulasi Maret'!$BA$587:$BA$768,APS!$B111,'Rekapitulasi Maret'!$BB$587:$BB$768)+SUMIF('Rekapitulasi Maret'!$BA$587:$BA$768,APS!$B111,'Rekapitulasi Maret'!$BE$587:$BE$768)</f>
        <v>0</v>
      </c>
      <c r="FJ111" s="152">
        <f>SUMIF('Rekapitulasi Maret'!$BA$587:$BA$768,APS!$B111,'Rekapitulasi Maret'!$BC$587:$BC$768)+SUMIF('Rekapitulasi Maret'!$BA$587:$BA$768,APS!$B111,'Rekapitulasi Maret'!$BF$587:$BF$768)</f>
        <v>0</v>
      </c>
      <c r="FK111" s="10"/>
      <c r="FL111" s="154">
        <f t="shared" si="364"/>
        <v>0</v>
      </c>
      <c r="FM111" s="154">
        <f t="shared" si="365"/>
        <v>0</v>
      </c>
      <c r="FN111" s="10">
        <v>100</v>
      </c>
      <c r="FO111" s="152">
        <f>SUMIF('Rekapitulasi Maret'!$BP$587:$BP$768,APS!$B111,'Rekapitulasi Maret'!$BQ$587:$BQ$768)+SUMIF('Rekapitulasi Maret'!$BP$587:$BP$768,APS!$B111,'Rekapitulasi Maret'!$BT$587:$BT$768)</f>
        <v>0</v>
      </c>
      <c r="FP111" s="152">
        <f>SUMIF('Rekapitulasi Maret'!$BP$587:$BP$768,APS!$B111,'Rekapitulasi Maret'!$BR$587:$BR$768)</f>
        <v>0</v>
      </c>
      <c r="FQ111" s="10"/>
      <c r="FR111" s="154">
        <f t="shared" si="366"/>
        <v>0</v>
      </c>
      <c r="FS111" s="154">
        <f t="shared" si="367"/>
        <v>0</v>
      </c>
      <c r="FT111" s="10"/>
      <c r="FU111" s="152">
        <f>SUMIF('Rekapitulasi Maret'!$CE$587:$CE$768,APS!$B111,'Rekapitulasi Maret'!$CI$587:$CI$768)</f>
        <v>0</v>
      </c>
      <c r="FV111" s="10"/>
      <c r="FW111" s="152">
        <f>SUMIF('Rekapitulasi Maret'!$CE$587:$CE$768,APS!$B111,'Rekapitulasi Maret'!$CJ$587:$CJ$768)</f>
        <v>0</v>
      </c>
      <c r="FX111" s="154">
        <f t="shared" si="387"/>
        <v>0</v>
      </c>
      <c r="FY111" s="154">
        <f t="shared" si="388"/>
        <v>0</v>
      </c>
      <c r="FZ111" s="10"/>
      <c r="GA111" s="152">
        <f>SUMIF('Rekapitulasi Maret'!$D$785:$D$963,APS!$B111,'Rekapitulasi Maret'!$E$785:$E$963)+SUMIF('Rekapitulasi Maret'!$D$785:$D$963,APS!$B111,'Rekapitulasi Maret'!$J$785:$J$963)</f>
        <v>0</v>
      </c>
      <c r="GB111" s="152">
        <f>SUMIF('Rekapitulasi Maret'!$D$785:$D$963,APS!$B111,'Rekapitulasi Maret'!$F$785:$F$963)</f>
        <v>0</v>
      </c>
      <c r="GC111" s="152">
        <f>SUMIF('Rekapitulasi Maret'!$D$785:$D$963,APS!$B111,'Rekapitulasi Maret'!$K$785:$K$963)</f>
        <v>0</v>
      </c>
      <c r="GD111" s="154">
        <f t="shared" si="368"/>
        <v>0</v>
      </c>
      <c r="GE111" s="154">
        <f t="shared" si="369"/>
        <v>0</v>
      </c>
      <c r="GF111" s="10"/>
      <c r="GG111" s="152">
        <f>SUMIF('Rekapitulasi Maret'!$U$785:$U$963,APS!$B111,'Rekapitulasi Maret'!$V$785:$V$963)+SUMIF('Rekapitulasi Maret'!$U$785:$U$963,APS!$B111,'Rekapitulasi Maret'!$AA$785:$AA$963)</f>
        <v>0</v>
      </c>
      <c r="GH111" s="152">
        <f>SUMIF('Rekapitulasi Maret'!$U$785:$U$963,APS!$B111,'Rekapitulasi Maret'!$W$785:$W$963)</f>
        <v>0</v>
      </c>
      <c r="GI111" s="152">
        <f>SUMIF('Rekapitulasi Maret'!$U$785:$U$963,APS!$B111,'Rekapitulasi Maret'!$AB$785:$AB$963)</f>
        <v>0</v>
      </c>
      <c r="GJ111" s="154">
        <f t="shared" si="370"/>
        <v>0</v>
      </c>
      <c r="GK111" s="154">
        <f t="shared" si="371"/>
        <v>0</v>
      </c>
      <c r="GL111" s="10"/>
      <c r="GM111" s="152">
        <f>SUMIF('Rekapitulasi Maret'!$AL$785:$AL$963,APS!$B111,'Rekapitulasi Maret'!$AM$785:$AM$963)+SUMIF('Rekapitulasi Maret'!$AL$785:$AL$963,APS!$B111,'Rekapitulasi Maret'!$AP$785:$AP$963)</f>
        <v>0</v>
      </c>
      <c r="GN111" s="152">
        <f>SUMIF('Rekapitulasi Maret'!$AL$785:$AL$963,APS!$B111,'Rekapitulasi Maret'!$AN$785:$AN$963)</f>
        <v>0</v>
      </c>
      <c r="GO111" s="152">
        <f>SUMIF('Rekapitulasi Maret'!$AL$785:$AL$963,APS!$B111,'Rekapitulasi Maret'!$AQ$785:$AQ$963)</f>
        <v>0</v>
      </c>
      <c r="GP111" s="154">
        <f t="shared" si="372"/>
        <v>0</v>
      </c>
      <c r="GQ111" s="154">
        <f t="shared" si="373"/>
        <v>0</v>
      </c>
      <c r="GR111" s="76">
        <f t="shared" si="374"/>
        <v>100</v>
      </c>
      <c r="GS111" s="76">
        <f t="shared" si="375"/>
        <v>0</v>
      </c>
      <c r="GT111" s="76">
        <f t="shared" si="376"/>
        <v>0</v>
      </c>
      <c r="GU111" s="76">
        <f t="shared" si="377"/>
        <v>0</v>
      </c>
      <c r="GV111" s="157">
        <f t="shared" si="378"/>
        <v>0</v>
      </c>
      <c r="GW111" s="157">
        <f t="shared" si="379"/>
        <v>-100</v>
      </c>
      <c r="GX111" s="158">
        <f t="shared" si="380"/>
        <v>0</v>
      </c>
      <c r="GY111" s="157">
        <f t="shared" si="397"/>
        <v>100</v>
      </c>
      <c r="GZ111" s="157">
        <f t="shared" si="398"/>
        <v>148</v>
      </c>
      <c r="HA111" s="157">
        <f t="shared" si="399"/>
        <v>0</v>
      </c>
      <c r="HB111" s="157">
        <f t="shared" si="400"/>
        <v>92</v>
      </c>
      <c r="HC111" s="157">
        <f t="shared" si="401"/>
        <v>92</v>
      </c>
      <c r="HD111" s="157">
        <f t="shared" si="402"/>
        <v>-8</v>
      </c>
      <c r="HE111" s="158">
        <f t="shared" si="406"/>
        <v>92</v>
      </c>
      <c r="HF111" s="163" t="s">
        <v>120</v>
      </c>
      <c r="HG111" s="16" t="s">
        <v>988</v>
      </c>
      <c r="HH111" s="88"/>
    </row>
    <row r="112" spans="1:216" ht="15.75">
      <c r="A112" s="16" t="s">
        <v>539</v>
      </c>
      <c r="B112" s="16" t="s">
        <v>127</v>
      </c>
      <c r="C112" s="25" t="s">
        <v>3</v>
      </c>
      <c r="D112" s="25" t="s">
        <v>614</v>
      </c>
      <c r="E112" s="25" t="s">
        <v>598</v>
      </c>
      <c r="F112" s="17">
        <v>0</v>
      </c>
      <c r="G112" s="17">
        <v>0</v>
      </c>
      <c r="H112" s="17">
        <v>0</v>
      </c>
      <c r="I112" s="18">
        <v>0</v>
      </c>
      <c r="J112" s="17">
        <v>0</v>
      </c>
      <c r="K112" s="19">
        <f t="shared" si="444"/>
        <v>0</v>
      </c>
      <c r="L112" s="19">
        <f t="shared" si="445"/>
        <v>0</v>
      </c>
      <c r="M112" s="23">
        <v>0</v>
      </c>
      <c r="N112" s="20">
        <f t="shared" si="353"/>
        <v>0</v>
      </c>
      <c r="O112" s="20"/>
      <c r="P112" s="75">
        <f t="shared" si="407"/>
        <v>0</v>
      </c>
      <c r="Q112" s="74">
        <f t="shared" si="403"/>
        <v>0</v>
      </c>
      <c r="R112" s="22">
        <f t="shared" si="443"/>
        <v>0</v>
      </c>
      <c r="S112" s="10"/>
      <c r="T112" s="10"/>
      <c r="U112" s="152">
        <f>SUMIF('Rekapitulasi Maret'!$D$9:$D$173,APS!$B112,'Rekapitulasi Maret'!$E$9:$E$173)</f>
        <v>0</v>
      </c>
      <c r="V112" s="152">
        <f>SUMIF('Rekapitulasi Maret'!$D$9:$D$173,APS!$B112,'Rekapitulasi Maret'!$F$9:$F$173)</f>
        <v>0</v>
      </c>
      <c r="W112" s="10"/>
      <c r="X112" s="154">
        <f t="shared" si="428"/>
        <v>0</v>
      </c>
      <c r="Y112" s="154">
        <f t="shared" si="429"/>
        <v>0</v>
      </c>
      <c r="Z112" s="10"/>
      <c r="AA112" s="152">
        <f>SUMIF('Rekapitulasi Maret'!$U$9:$U$173,APS!$B112,'Rekapitulasi Maret'!$V$9:$V$173)</f>
        <v>0</v>
      </c>
      <c r="AB112" s="152">
        <f>SUMIF('Rekapitulasi Maret'!$U$9:$U$173,APS!$B112,'Rekapitulasi Maret'!$W$9:$W$173)</f>
        <v>0</v>
      </c>
      <c r="AC112" s="152"/>
      <c r="AD112" s="154">
        <f t="shared" si="404"/>
        <v>0</v>
      </c>
      <c r="AE112" s="154">
        <f t="shared" si="405"/>
        <v>0</v>
      </c>
      <c r="AF112" s="10"/>
      <c r="AG112" s="152">
        <f>SUMIF('Rekapitulasi Maret'!$AL$9:$AL$173,APS!$B112,'Rekapitulasi Maret'!$AM$9:$AM$173)</f>
        <v>0</v>
      </c>
      <c r="AH112" s="152">
        <f>SUMIF('Rekapitulasi Maret'!$AL$9:$AL$173,APS!$B112,'Rekapitulasi Maret'!$AN$9:$AN$173)</f>
        <v>0</v>
      </c>
      <c r="AI112" s="152">
        <f>SUMIF('Rekapitulasi Maret'!$AL$9:$AL$173,APS!$B112,'Rekapitulasi Maret'!$AQ$9:$AQ$173)</f>
        <v>0</v>
      </c>
      <c r="AJ112" s="154">
        <f t="shared" si="426"/>
        <v>0</v>
      </c>
      <c r="AK112" s="154">
        <f t="shared" si="427"/>
        <v>0</v>
      </c>
      <c r="AL112" s="10"/>
      <c r="AM112" s="152">
        <f>SUMIF('Rekapitulasi Maret'!$BA$9:$BA$173,APS!$B112,'Rekapitulasi Maret'!$BB$9:$BB$173)</f>
        <v>0</v>
      </c>
      <c r="AN112" s="152">
        <f>SUMIF('Rekapitulasi Maret'!$BA$9:$BA$173,APS!$B112,'Rekapitulasi Maret'!$BC$9:$BC$173)</f>
        <v>0</v>
      </c>
      <c r="AO112" s="10"/>
      <c r="AP112" s="154">
        <f t="shared" si="410"/>
        <v>0</v>
      </c>
      <c r="AQ112" s="154">
        <f t="shared" si="411"/>
        <v>0</v>
      </c>
      <c r="AR112" s="10"/>
      <c r="AS112" s="152">
        <f>SUMIF('Rekapitulasi Maret'!$BP$9:$BP$173,APS!$B112,'Rekapitulasi Maret'!$BQ$9:$BQ$173)</f>
        <v>0</v>
      </c>
      <c r="AT112" s="152">
        <f>SUMIF('Rekapitulasi Maret'!$BP$9:$BP$173,APS!$B112,'Rekapitulasi Maret'!$BR$9:$BR$173)</f>
        <v>0</v>
      </c>
      <c r="AU112" s="10"/>
      <c r="AV112" s="154">
        <f t="shared" si="393"/>
        <v>0</v>
      </c>
      <c r="AW112" s="154">
        <f t="shared" si="394"/>
        <v>0</v>
      </c>
      <c r="AX112" s="10"/>
      <c r="AY112" s="152">
        <f>SUMIF('Rekapitulasi Maret'!$CE$9:$CE$173,APS!$B112,'Rekapitulasi Maret'!$CI$9:$CI$173)</f>
        <v>0</v>
      </c>
      <c r="AZ112" s="10"/>
      <c r="BA112" s="152">
        <f>SUMIF('Rekapitulasi Maret'!$CE$9:$CE$173,APS!$B112,'Rekapitulasi Maret'!$CJ$9:$CJ$173)</f>
        <v>0</v>
      </c>
      <c r="BB112" s="154">
        <f t="shared" si="395"/>
        <v>0</v>
      </c>
      <c r="BC112" s="154">
        <f t="shared" si="396"/>
        <v>0</v>
      </c>
      <c r="BD112" s="76">
        <f t="shared" si="412"/>
        <v>0</v>
      </c>
      <c r="BE112" s="76">
        <f t="shared" si="413"/>
        <v>0</v>
      </c>
      <c r="BF112" s="76">
        <f t="shared" si="414"/>
        <v>0</v>
      </c>
      <c r="BG112" s="76">
        <f t="shared" si="415"/>
        <v>0</v>
      </c>
      <c r="BH112" s="76">
        <f t="shared" si="416"/>
        <v>0</v>
      </c>
      <c r="BI112" s="76">
        <f t="shared" si="417"/>
        <v>0</v>
      </c>
      <c r="BJ112" s="154">
        <f t="shared" si="418"/>
        <v>0</v>
      </c>
      <c r="BK112" s="10"/>
      <c r="BL112" s="10"/>
      <c r="BM112" s="152">
        <f>SUMIF('Rekapitulasi Maret'!$D$194:$D$375,APS!$B112,'Rekapitulasi Maret'!$E$194:$E$375)+SUMIF('Rekapitulasi Maret'!$D$194:$D$375,APS!$B112,'Rekapitulasi Maret'!$J$194:$J$375)</f>
        <v>0</v>
      </c>
      <c r="BN112" s="152">
        <f>SUMIF('Rekapitulasi Maret'!$D$194:$D$375,APS!$B112,'Rekapitulasi Maret'!$F$194:$F$375)</f>
        <v>0</v>
      </c>
      <c r="BO112" s="152">
        <f>SUMIF('Rekapitulasi Maret'!$D$194:$D$375,APS!$B112,'Rekapitulasi Maret'!$K$194:$K$375)</f>
        <v>0</v>
      </c>
      <c r="BP112" s="154">
        <f t="shared" si="389"/>
        <v>0</v>
      </c>
      <c r="BQ112" s="154">
        <f t="shared" si="390"/>
        <v>0</v>
      </c>
      <c r="BR112" s="10"/>
      <c r="BS112" s="152">
        <f>SUMIF('Rekapitulasi Maret'!$U$194:$U$375,APS!$B112,'Rekapitulasi Maret'!$V$194:$V$375)+SUMIF('Rekapitulasi Maret'!$U$194:$U$375,APS!$B112,'Rekapitulasi Maret'!$AA$194:$AA$375)</f>
        <v>0</v>
      </c>
      <c r="BT112" s="152">
        <f>SUMIF('Rekapitulasi Maret'!$U$194:$U$375,APS!$B112,'Rekapitulasi Maret'!$W$194:$W$375)</f>
        <v>0</v>
      </c>
      <c r="BU112" s="152">
        <f>SUMIF('Rekapitulasi Maret'!$U$194:$U$375,APS!$B112,'Rekapitulasi Maret'!$AB$194:$AB$375)</f>
        <v>0</v>
      </c>
      <c r="BV112" s="154">
        <f t="shared" si="391"/>
        <v>0</v>
      </c>
      <c r="BW112" s="154">
        <f t="shared" si="392"/>
        <v>0</v>
      </c>
      <c r="BX112" s="10"/>
      <c r="BY112" s="152">
        <f>SUMIF('Rekapitulasi Maret'!$AL$194:$AL$375,APS!$B112,'Rekapitulasi Maret'!$AM$194:$AM$375)+SUMIF('Rekapitulasi Maret'!$AL$194:$AL$375,APS!$B112,'Rekapitulasi Maret'!$AP$194:$AP$375)</f>
        <v>0</v>
      </c>
      <c r="BZ112" s="152">
        <f>SUMIF('Rekapitulasi Maret'!$AL$194:$AL$375,APS!$B112,'Rekapitulasi Maret'!$AN$194:$AN$375)</f>
        <v>0</v>
      </c>
      <c r="CA112" s="152">
        <f>SUMIF('Rekapitulasi Maret'!$AL$194:$AL$375,APS!$B112,'Rekapitulasi Maret'!$AQ$194:$AQ$375)</f>
        <v>0</v>
      </c>
      <c r="CB112" s="154">
        <f t="shared" si="408"/>
        <v>0</v>
      </c>
      <c r="CC112" s="154">
        <f t="shared" si="409"/>
        <v>0</v>
      </c>
      <c r="CD112" s="10"/>
      <c r="CE112" s="152">
        <f>SUMIF('Rekapitulasi Maret'!$BA$194:$BA$375,APS!$B112,'Rekapitulasi Maret'!$BB$194:$BB$375)+SUMIF('Rekapitulasi Maret'!$BA$194:$BA$375,APS!$B112,'Rekapitulasi Maret'!$BE$194:$BE$375)</f>
        <v>0</v>
      </c>
      <c r="CF112" s="152">
        <f>SUMIF('Rekapitulasi Maret'!$BA$194:$BA$375,APS!$B112,'Rekapitulasi Maret'!$BC$194:$BC$375)</f>
        <v>0</v>
      </c>
      <c r="CG112" s="10"/>
      <c r="CH112" s="154">
        <f t="shared" si="381"/>
        <v>0</v>
      </c>
      <c r="CI112" s="154">
        <f t="shared" si="382"/>
        <v>0</v>
      </c>
      <c r="CJ112" s="10"/>
      <c r="CK112" s="152">
        <f>SUMIF('Rekapitulasi Maret'!$BP$194:$BP$375,APS!$B112,'Rekapitulasi Maret'!$BQ$194:$BQ$375)+SUMIF('Rekapitulasi Maret'!$BP$194:$BP$375,APS!$B112,'Rekapitulasi Maret'!$BT$194:$BT$375)</f>
        <v>0</v>
      </c>
      <c r="CL112" s="152">
        <f>SUMIF('Rekapitulasi Maret'!$BP$194:$BP$375,APS!$B112,'Rekapitulasi Maret'!$BR$194:$BR$375)</f>
        <v>0</v>
      </c>
      <c r="CM112" s="152">
        <f>SUMIF('Rekapitulasi Maret'!$BP$194:$BP$375,APS!$B112,'Rekapitulasi Maret'!$BU$194:$BU$375)</f>
        <v>0</v>
      </c>
      <c r="CN112" s="154">
        <f t="shared" si="383"/>
        <v>0</v>
      </c>
      <c r="CO112" s="154">
        <f t="shared" si="384"/>
        <v>0</v>
      </c>
      <c r="CP112" s="76">
        <f t="shared" si="419"/>
        <v>0</v>
      </c>
      <c r="CQ112" s="76">
        <f t="shared" si="420"/>
        <v>0</v>
      </c>
      <c r="CR112" s="76">
        <f t="shared" si="421"/>
        <v>0</v>
      </c>
      <c r="CS112" s="76">
        <f t="shared" si="422"/>
        <v>0</v>
      </c>
      <c r="CT112" s="76">
        <f t="shared" si="423"/>
        <v>0</v>
      </c>
      <c r="CU112" s="76">
        <f t="shared" si="424"/>
        <v>0</v>
      </c>
      <c r="CV112" s="154">
        <f t="shared" si="425"/>
        <v>0</v>
      </c>
      <c r="CW112" s="10"/>
      <c r="CX112" s="10"/>
      <c r="CY112" s="152">
        <f>SUMIF('Rekapitulasi Maret'!$D$391:$D$568,APS!$B112,'Rekapitulasi Maret'!$E$391:$E$568)+SUMIF('Rekapitulasi Maret'!$D$391:$D$568,APS!$B112,'Rekapitulasi Maret'!$J$391:$J$568)</f>
        <v>0</v>
      </c>
      <c r="CZ112" s="152">
        <f>SUMIF('Rekapitulasi Maret'!$D$391:$D$568,APS!$B112,'Rekapitulasi Maret'!$F$391:$F$568)</f>
        <v>0</v>
      </c>
      <c r="DA112" s="152">
        <f>SUMIF('Rekapitulasi Maret'!$D$391:$D$568,APS!$B112,'Rekapitulasi Maret'!$K$391:$K$568)</f>
        <v>0</v>
      </c>
      <c r="DB112" s="154">
        <f t="shared" si="385"/>
        <v>0</v>
      </c>
      <c r="DC112" s="154">
        <f t="shared" si="386"/>
        <v>0</v>
      </c>
      <c r="DD112" s="10"/>
      <c r="DE112" s="152">
        <f>SUMIF('Rekapitulasi Maret'!$U$391:$U$568,APS!$B112,'Rekapitulasi Maret'!$V$391:$V$568)+SUMIF('Rekapitulasi Maret'!$U$391:$U$568,APS!$B112,'Rekapitulasi Maret'!$AA$391:$AA$568)</f>
        <v>0</v>
      </c>
      <c r="DF112" s="152">
        <f>SUMIF('Rekapitulasi Maret'!$U$391:$U$568,APS!$B112,'Rekapitulasi Maret'!$W$391:$W$568)</f>
        <v>0</v>
      </c>
      <c r="DG112" s="152">
        <f>SUMIF('Rekapitulasi Maret'!$U$391:$U$568,APS!$B112,'Rekapitulasi Maret'!$AB$391:$AB$568)</f>
        <v>0</v>
      </c>
      <c r="DH112" s="154">
        <f t="shared" si="430"/>
        <v>0</v>
      </c>
      <c r="DI112" s="154">
        <f t="shared" si="431"/>
        <v>0</v>
      </c>
      <c r="DJ112" s="10"/>
      <c r="DK112" s="152">
        <f>SUMIF('Rekapitulasi Maret'!$AL$391:$AL$568,APS!$B112,'Rekapitulasi Maret'!$AM$391:$AM$568)+SUMIF('Rekapitulasi Maret'!$AL$391:$AL$568,APS!$B112,'Rekapitulasi Maret'!$AP$391:$AP$568)</f>
        <v>0</v>
      </c>
      <c r="DL112" s="152">
        <f>SUMIF('Rekapitulasi Maret'!$AL$391:$AL$568,APS!$B112,'Rekapitulasi Maret'!$AN$391:$AN$568)</f>
        <v>0</v>
      </c>
      <c r="DM112" s="152">
        <f>SUMIF('Rekapitulasi Maret'!$AL$391:$AL$568,APS!$B112,'Rekapitulasi Maret'!$AQ$391:$AQ$568)</f>
        <v>0</v>
      </c>
      <c r="DN112" s="154">
        <f t="shared" si="354"/>
        <v>0</v>
      </c>
      <c r="DO112" s="154">
        <f t="shared" si="355"/>
        <v>0</v>
      </c>
      <c r="DP112" s="10"/>
      <c r="DQ112" s="152">
        <f>SUMIF('Rekapitulasi Maret'!$BA$391:$BA$568,APS!$B112,'Rekapitulasi Maret'!$BB$391:$BB$568)+SUMIF('Rekapitulasi Maret'!$BA$391:$BA$568,APS!$B112,'Rekapitulasi Maret'!$BE$391:$BE$568)</f>
        <v>0</v>
      </c>
      <c r="DR112" s="152">
        <f>SUMIF('Rekapitulasi Maret'!$BA$391:$BA$568,APS!$B112,'Rekapitulasi Maret'!$BC$391:$BC$568)</f>
        <v>0</v>
      </c>
      <c r="DS112" s="152">
        <f>SUMIF('Rekapitulasi Maret'!$BA$391:$BA$568,APS!$B112,'Rekapitulasi Maret'!$BF$391:$BF$568)</f>
        <v>0</v>
      </c>
      <c r="DT112" s="154">
        <f t="shared" si="432"/>
        <v>0</v>
      </c>
      <c r="DU112" s="154">
        <f t="shared" si="433"/>
        <v>0</v>
      </c>
      <c r="DV112" s="10"/>
      <c r="DW112" s="152">
        <f>SUMIF('Rekapitulasi Maret'!$BP$391:$BP$568,APS!$B112,'Rekapitulasi Maret'!$BQ$391:$BQ$568)+SUMIF('Rekapitulasi Maret'!$BP$391:$BP$568,APS!$B112,'Rekapitulasi Maret'!$BT$391:$BT$568)</f>
        <v>0</v>
      </c>
      <c r="DX112" s="152">
        <f>SUMIF('Rekapitulasi Maret'!$BP$391:$BP$568,APS!$B112,'Rekapitulasi Maret'!$BR$391:$BR$568)</f>
        <v>0</v>
      </c>
      <c r="DY112" s="152">
        <f>SUMIF('Rekapitulasi Maret'!$BP$391:$BP$568,APS!$B112,'Rekapitulasi Maret'!$BU$391:$BU$568)</f>
        <v>0</v>
      </c>
      <c r="DZ112" s="154">
        <f t="shared" si="326"/>
        <v>0</v>
      </c>
      <c r="EA112" s="154">
        <f t="shared" si="327"/>
        <v>0</v>
      </c>
      <c r="EB112" s="10"/>
      <c r="EC112" s="152">
        <f>SUMIF('Rekapitulasi Maret'!$CE$391:$CE$568,APS!$B112,'Rekapitulasi Maret'!$CF$391:$CF$568)+SUMIF('Rekapitulasi Maret'!$CE$391:$CE$568,APS!$B112,'Rekapitulasi Maret'!$CI$391:$CI$568)</f>
        <v>0</v>
      </c>
      <c r="ED112" s="152">
        <f>SUMIF('Rekapitulasi Maret'!$CE$391:$CE$568,APS!$B112,'Rekapitulasi Maret'!$CG$391:$CG$568)</f>
        <v>0</v>
      </c>
      <c r="EE112" s="152">
        <f>SUMIF('Rekapitulasi Maret'!$CE$391:$CE$568,APS!$B112,'Rekapitulasi Maret'!$CJ$391:$CJ$568)</f>
        <v>0</v>
      </c>
      <c r="EF112" s="154">
        <f t="shared" si="356"/>
        <v>0</v>
      </c>
      <c r="EG112" s="154">
        <f t="shared" si="357"/>
        <v>0</v>
      </c>
      <c r="EH112" s="76">
        <f t="shared" si="434"/>
        <v>0</v>
      </c>
      <c r="EI112" s="76">
        <f t="shared" si="435"/>
        <v>0</v>
      </c>
      <c r="EJ112" s="76">
        <f t="shared" si="436"/>
        <v>0</v>
      </c>
      <c r="EK112" s="76">
        <f t="shared" si="437"/>
        <v>0</v>
      </c>
      <c r="EL112" s="76">
        <f t="shared" si="438"/>
        <v>0</v>
      </c>
      <c r="EM112" s="76">
        <f t="shared" si="439"/>
        <v>0</v>
      </c>
      <c r="EN112" s="154">
        <f t="shared" si="440"/>
        <v>0</v>
      </c>
      <c r="EO112" s="10"/>
      <c r="EP112" s="10"/>
      <c r="EQ112" s="152">
        <f>SUMIF('Rekapitulasi Maret'!$D$587:$D$768,APS!$B112,'Rekapitulasi Maret'!$E$587:$E$768)+SUMIF('Rekapitulasi Maret'!$D$587:$D$768,APS!$B112,'Rekapitulasi Maret'!$G$587:$G$768)</f>
        <v>0</v>
      </c>
      <c r="ER112" s="152">
        <f>SUMIF('Rekapitulasi Maret'!$D$587:$D$768,APS!$B112,'Rekapitulasi Maret'!$F$587:$F$768)+SUMIF('Rekapitulasi Maret'!$D$587:$D$768,APS!$B112,'Rekapitulasi Maret'!$H$587:$H$768)</f>
        <v>0</v>
      </c>
      <c r="ES112" s="10"/>
      <c r="ET112" s="154">
        <f t="shared" si="358"/>
        <v>0</v>
      </c>
      <c r="EU112" s="154">
        <f t="shared" si="359"/>
        <v>0</v>
      </c>
      <c r="EV112" s="10"/>
      <c r="EW112" s="152">
        <f>SUMIF('Rekapitulasi Maret'!$U$587:$U$768,APS!$B112,'Rekapitulasi Maret'!$V$587:$V$768)+SUMIF('Rekapitulasi Maret'!$U$587:$U$768,APS!$B112,'Rekapitulasi Maret'!$X$587:$X$768)</f>
        <v>0</v>
      </c>
      <c r="EX112" s="152">
        <f>SUMIF('Rekapitulasi Maret'!$U$587:$U$768,APS!$B112,'Rekapitulasi Maret'!$W$587:$W$768)+SUMIF('Rekapitulasi Maret'!$U$587:$U$768,APS!$B112,'Rekapitulasi Maret'!$Y$587:$Y$768)</f>
        <v>0</v>
      </c>
      <c r="EY112" s="10"/>
      <c r="EZ112" s="154">
        <f t="shared" si="360"/>
        <v>0</v>
      </c>
      <c r="FA112" s="154">
        <f t="shared" si="361"/>
        <v>0</v>
      </c>
      <c r="FB112" s="10"/>
      <c r="FC112" s="152">
        <f>SUMIF('Rekapitulasi Maret'!$AL$587:$AL$768,APS!$B112,'Rekapitulasi Maret'!$AM$587:$AM$768)+SUMIF('Rekapitulasi Maret'!$AL$587:$AL$768,APS!$B112,'Rekapitulasi Maret'!$AP$587:$AP$768)</f>
        <v>0</v>
      </c>
      <c r="FD112" s="152">
        <f>SUMIF('Rekapitulasi Maret'!$AL$587:$AL$768,APS!$B112,'Rekapitulasi Maret'!$AN$587:$AN$768)</f>
        <v>0</v>
      </c>
      <c r="FE112" s="10"/>
      <c r="FF112" s="154">
        <f t="shared" si="362"/>
        <v>0</v>
      </c>
      <c r="FG112" s="154">
        <f t="shared" si="363"/>
        <v>0</v>
      </c>
      <c r="FH112" s="10"/>
      <c r="FI112" s="152">
        <f>SUMIF('Rekapitulasi Maret'!$BA$587:$BA$768,APS!$B112,'Rekapitulasi Maret'!$BB$587:$BB$768)+SUMIF('Rekapitulasi Maret'!$BA$587:$BA$768,APS!$B112,'Rekapitulasi Maret'!$BE$587:$BE$768)</f>
        <v>0</v>
      </c>
      <c r="FJ112" s="152">
        <f>SUMIF('Rekapitulasi Maret'!$BA$587:$BA$768,APS!$B112,'Rekapitulasi Maret'!$BC$587:$BC$768)+SUMIF('Rekapitulasi Maret'!$BA$587:$BA$768,APS!$B112,'Rekapitulasi Maret'!$BF$587:$BF$768)</f>
        <v>0</v>
      </c>
      <c r="FK112" s="10"/>
      <c r="FL112" s="154">
        <f t="shared" si="364"/>
        <v>0</v>
      </c>
      <c r="FM112" s="154">
        <f t="shared" si="365"/>
        <v>0</v>
      </c>
      <c r="FN112" s="10"/>
      <c r="FO112" s="152">
        <f>SUMIF('Rekapitulasi Maret'!$BP$587:$BP$768,APS!$B112,'Rekapitulasi Maret'!$BQ$587:$BQ$768)+SUMIF('Rekapitulasi Maret'!$BP$587:$BP$768,APS!$B112,'Rekapitulasi Maret'!$BT$587:$BT$768)</f>
        <v>0</v>
      </c>
      <c r="FP112" s="152">
        <f>SUMIF('Rekapitulasi Maret'!$BP$587:$BP$768,APS!$B112,'Rekapitulasi Maret'!$BR$587:$BR$768)</f>
        <v>0</v>
      </c>
      <c r="FQ112" s="10"/>
      <c r="FR112" s="154">
        <f t="shared" si="366"/>
        <v>0</v>
      </c>
      <c r="FS112" s="154">
        <f t="shared" si="367"/>
        <v>0</v>
      </c>
      <c r="FT112" s="10"/>
      <c r="FU112" s="152">
        <f>SUMIF('Rekapitulasi Maret'!$CE$587:$CE$768,APS!$B112,'Rekapitulasi Maret'!$CI$587:$CI$768)</f>
        <v>0</v>
      </c>
      <c r="FV112" s="10"/>
      <c r="FW112" s="152">
        <f>SUMIF('Rekapitulasi Maret'!$CE$587:$CE$768,APS!$B112,'Rekapitulasi Maret'!$CJ$587:$CJ$768)</f>
        <v>0</v>
      </c>
      <c r="FX112" s="154">
        <f t="shared" si="387"/>
        <v>0</v>
      </c>
      <c r="FY112" s="154">
        <f t="shared" si="388"/>
        <v>0</v>
      </c>
      <c r="FZ112" s="10"/>
      <c r="GA112" s="152">
        <f>SUMIF('Rekapitulasi Maret'!$D$785:$D$963,APS!$B112,'Rekapitulasi Maret'!$E$785:$E$963)+SUMIF('Rekapitulasi Maret'!$D$785:$D$963,APS!$B112,'Rekapitulasi Maret'!$J$785:$J$963)</f>
        <v>0</v>
      </c>
      <c r="GB112" s="152">
        <f>SUMIF('Rekapitulasi Maret'!$D$785:$D$963,APS!$B112,'Rekapitulasi Maret'!$F$785:$F$963)</f>
        <v>0</v>
      </c>
      <c r="GC112" s="152">
        <f>SUMIF('Rekapitulasi Maret'!$D$785:$D$963,APS!$B112,'Rekapitulasi Maret'!$K$785:$K$963)</f>
        <v>0</v>
      </c>
      <c r="GD112" s="154">
        <f t="shared" si="368"/>
        <v>0</v>
      </c>
      <c r="GE112" s="154">
        <f t="shared" si="369"/>
        <v>0</v>
      </c>
      <c r="GF112" s="10"/>
      <c r="GG112" s="152">
        <f>SUMIF('Rekapitulasi Maret'!$U$785:$U$963,APS!$B112,'Rekapitulasi Maret'!$V$785:$V$963)+SUMIF('Rekapitulasi Maret'!$U$785:$U$963,APS!$B112,'Rekapitulasi Maret'!$AA$785:$AA$963)</f>
        <v>0</v>
      </c>
      <c r="GH112" s="152">
        <f>SUMIF('Rekapitulasi Maret'!$U$785:$U$963,APS!$B112,'Rekapitulasi Maret'!$W$785:$W$963)</f>
        <v>0</v>
      </c>
      <c r="GI112" s="152">
        <f>SUMIF('Rekapitulasi Maret'!$U$785:$U$963,APS!$B112,'Rekapitulasi Maret'!$AB$785:$AB$963)</f>
        <v>0</v>
      </c>
      <c r="GJ112" s="154">
        <f t="shared" si="370"/>
        <v>0</v>
      </c>
      <c r="GK112" s="154">
        <f t="shared" si="371"/>
        <v>0</v>
      </c>
      <c r="GL112" s="10"/>
      <c r="GM112" s="152">
        <f>SUMIF('Rekapitulasi Maret'!$AL$785:$AL$963,APS!$B112,'Rekapitulasi Maret'!$AM$785:$AM$963)+SUMIF('Rekapitulasi Maret'!$AL$785:$AL$963,APS!$B112,'Rekapitulasi Maret'!$AP$785:$AP$963)</f>
        <v>0</v>
      </c>
      <c r="GN112" s="152">
        <f>SUMIF('Rekapitulasi Maret'!$AL$785:$AL$963,APS!$B112,'Rekapitulasi Maret'!$AN$785:$AN$963)</f>
        <v>0</v>
      </c>
      <c r="GO112" s="152">
        <f>SUMIF('Rekapitulasi Maret'!$AL$785:$AL$963,APS!$B112,'Rekapitulasi Maret'!$AQ$785:$AQ$963)</f>
        <v>0</v>
      </c>
      <c r="GP112" s="154">
        <f t="shared" si="372"/>
        <v>0</v>
      </c>
      <c r="GQ112" s="154">
        <f t="shared" si="373"/>
        <v>0</v>
      </c>
      <c r="GR112" s="76">
        <f t="shared" si="374"/>
        <v>0</v>
      </c>
      <c r="GS112" s="76">
        <f t="shared" si="375"/>
        <v>0</v>
      </c>
      <c r="GT112" s="76">
        <f t="shared" si="376"/>
        <v>0</v>
      </c>
      <c r="GU112" s="76">
        <f t="shared" si="377"/>
        <v>0</v>
      </c>
      <c r="GV112" s="157">
        <f t="shared" si="378"/>
        <v>0</v>
      </c>
      <c r="GW112" s="157">
        <f t="shared" si="379"/>
        <v>0</v>
      </c>
      <c r="GX112" s="158">
        <f t="shared" si="380"/>
        <v>0</v>
      </c>
      <c r="GY112" s="157">
        <f t="shared" si="397"/>
        <v>0</v>
      </c>
      <c r="GZ112" s="157">
        <f t="shared" si="398"/>
        <v>0</v>
      </c>
      <c r="HA112" s="157">
        <f t="shared" si="399"/>
        <v>0</v>
      </c>
      <c r="HB112" s="157">
        <f t="shared" si="400"/>
        <v>0</v>
      </c>
      <c r="HC112" s="157">
        <f t="shared" si="401"/>
        <v>0</v>
      </c>
      <c r="HD112" s="157">
        <f t="shared" si="402"/>
        <v>0</v>
      </c>
      <c r="HE112" s="158">
        <f t="shared" si="406"/>
        <v>0</v>
      </c>
      <c r="HF112" s="163"/>
      <c r="HG112" s="16" t="s">
        <v>988</v>
      </c>
      <c r="HH112" s="88"/>
    </row>
    <row r="113" spans="1:216" ht="15.75">
      <c r="A113" s="16" t="s">
        <v>128</v>
      </c>
      <c r="B113" s="16" t="s">
        <v>129</v>
      </c>
      <c r="C113" s="25" t="s">
        <v>3</v>
      </c>
      <c r="D113" s="25" t="s">
        <v>614</v>
      </c>
      <c r="E113" s="25" t="s">
        <v>598</v>
      </c>
      <c r="F113" s="17">
        <f>500+100</f>
        <v>600</v>
      </c>
      <c r="G113" s="17">
        <v>0</v>
      </c>
      <c r="H113" s="17">
        <v>0</v>
      </c>
      <c r="I113" s="18">
        <v>0</v>
      </c>
      <c r="J113" s="17">
        <v>0</v>
      </c>
      <c r="K113" s="19">
        <f t="shared" si="444"/>
        <v>600</v>
      </c>
      <c r="L113" s="19">
        <f t="shared" si="445"/>
        <v>600</v>
      </c>
      <c r="M113" s="23">
        <v>600</v>
      </c>
      <c r="N113" s="20">
        <f t="shared" si="353"/>
        <v>600</v>
      </c>
      <c r="O113" s="20"/>
      <c r="P113" s="75">
        <f t="shared" si="407"/>
        <v>0</v>
      </c>
      <c r="Q113" s="74">
        <f t="shared" si="403"/>
        <v>600</v>
      </c>
      <c r="R113" s="22">
        <f t="shared" si="443"/>
        <v>600</v>
      </c>
      <c r="S113" s="10">
        <v>300</v>
      </c>
      <c r="T113" s="10"/>
      <c r="U113" s="152">
        <f>SUMIF('Rekapitulasi Maret'!$D$9:$D$173,APS!$B113,'Rekapitulasi Maret'!$E$9:$E$173)</f>
        <v>0</v>
      </c>
      <c r="V113" s="152">
        <f>SUMIF('Rekapitulasi Maret'!$D$9:$D$173,APS!$B113,'Rekapitulasi Maret'!$F$9:$F$173)</f>
        <v>0</v>
      </c>
      <c r="W113" s="10"/>
      <c r="X113" s="154">
        <f t="shared" si="428"/>
        <v>0</v>
      </c>
      <c r="Y113" s="154">
        <f t="shared" si="429"/>
        <v>0</v>
      </c>
      <c r="Z113" s="10"/>
      <c r="AA113" s="152">
        <f>SUMIF('Rekapitulasi Maret'!$U$9:$U$173,APS!$B113,'Rekapitulasi Maret'!$V$9:$V$173)</f>
        <v>0</v>
      </c>
      <c r="AB113" s="152">
        <f>SUMIF('Rekapitulasi Maret'!$U$9:$U$173,APS!$B113,'Rekapitulasi Maret'!$W$9:$W$173)</f>
        <v>0</v>
      </c>
      <c r="AC113" s="152"/>
      <c r="AD113" s="154">
        <f t="shared" si="404"/>
        <v>0</v>
      </c>
      <c r="AE113" s="154">
        <f t="shared" si="405"/>
        <v>0</v>
      </c>
      <c r="AF113" s="10"/>
      <c r="AG113" s="152">
        <f>SUMIF('Rekapitulasi Maret'!$AL$9:$AL$173,APS!$B113,'Rekapitulasi Maret'!$AM$9:$AM$173)</f>
        <v>0</v>
      </c>
      <c r="AH113" s="152">
        <f>SUMIF('Rekapitulasi Maret'!$AL$9:$AL$173,APS!$B113,'Rekapitulasi Maret'!$AN$9:$AN$173)</f>
        <v>0</v>
      </c>
      <c r="AI113" s="152">
        <f>SUMIF('Rekapitulasi Maret'!$AL$9:$AL$173,APS!$B113,'Rekapitulasi Maret'!$AQ$9:$AQ$173)</f>
        <v>0</v>
      </c>
      <c r="AJ113" s="154">
        <f t="shared" si="426"/>
        <v>0</v>
      </c>
      <c r="AK113" s="154">
        <f t="shared" si="427"/>
        <v>0</v>
      </c>
      <c r="AL113" s="10"/>
      <c r="AM113" s="152">
        <f>SUMIF('Rekapitulasi Maret'!$BA$9:$BA$173,APS!$B113,'Rekapitulasi Maret'!$BB$9:$BB$173)</f>
        <v>0</v>
      </c>
      <c r="AN113" s="152">
        <f>SUMIF('Rekapitulasi Maret'!$BA$9:$BA$173,APS!$B113,'Rekapitulasi Maret'!$BC$9:$BC$173)</f>
        <v>0</v>
      </c>
      <c r="AO113" s="10"/>
      <c r="AP113" s="154">
        <f t="shared" si="410"/>
        <v>0</v>
      </c>
      <c r="AQ113" s="154">
        <f t="shared" si="411"/>
        <v>0</v>
      </c>
      <c r="AR113" s="10">
        <v>100</v>
      </c>
      <c r="AS113" s="152">
        <f>SUMIF('Rekapitulasi Maret'!$BP$9:$BP$173,APS!$B113,'Rekapitulasi Maret'!$BQ$9:$BQ$173)</f>
        <v>200</v>
      </c>
      <c r="AT113" s="152">
        <f>SUMIF('Rekapitulasi Maret'!$BP$9:$BP$173,APS!$B113,'Rekapitulasi Maret'!$BR$9:$BR$173)</f>
        <v>200</v>
      </c>
      <c r="AU113" s="10"/>
      <c r="AV113" s="154">
        <f t="shared" si="393"/>
        <v>200</v>
      </c>
      <c r="AW113" s="154">
        <f t="shared" si="394"/>
        <v>100</v>
      </c>
      <c r="AX113" s="10"/>
      <c r="AY113" s="152">
        <f>SUMIF('Rekapitulasi Maret'!$CE$9:$CE$173,APS!$B113,'Rekapitulasi Maret'!$CI$9:$CI$173)</f>
        <v>0</v>
      </c>
      <c r="AZ113" s="10"/>
      <c r="BA113" s="152">
        <f>SUMIF('Rekapitulasi Maret'!$CE$9:$CE$173,APS!$B113,'Rekapitulasi Maret'!$CJ$9:$CJ$173)</f>
        <v>0</v>
      </c>
      <c r="BB113" s="154">
        <f t="shared" si="395"/>
        <v>0</v>
      </c>
      <c r="BC113" s="154">
        <f t="shared" si="396"/>
        <v>0</v>
      </c>
      <c r="BD113" s="76">
        <f t="shared" si="412"/>
        <v>100</v>
      </c>
      <c r="BE113" s="76">
        <f t="shared" si="413"/>
        <v>200</v>
      </c>
      <c r="BF113" s="76">
        <f t="shared" si="414"/>
        <v>200</v>
      </c>
      <c r="BG113" s="76">
        <f t="shared" si="415"/>
        <v>0</v>
      </c>
      <c r="BH113" s="76">
        <f t="shared" si="416"/>
        <v>200</v>
      </c>
      <c r="BI113" s="76">
        <f t="shared" si="417"/>
        <v>100</v>
      </c>
      <c r="BJ113" s="154">
        <f t="shared" si="418"/>
        <v>200</v>
      </c>
      <c r="BK113" s="10">
        <v>200</v>
      </c>
      <c r="BL113" s="10"/>
      <c r="BM113" s="152">
        <f>SUMIF('Rekapitulasi Maret'!$D$194:$D$375,APS!$B113,'Rekapitulasi Maret'!$E$194:$E$375)+SUMIF('Rekapitulasi Maret'!$D$194:$D$375,APS!$B113,'Rekapitulasi Maret'!$J$194:$J$375)</f>
        <v>200</v>
      </c>
      <c r="BN113" s="152">
        <f>SUMIF('Rekapitulasi Maret'!$D$194:$D$375,APS!$B113,'Rekapitulasi Maret'!$F$194:$F$375)</f>
        <v>100</v>
      </c>
      <c r="BO113" s="152">
        <f>SUMIF('Rekapitulasi Maret'!$D$194:$D$375,APS!$B113,'Rekapitulasi Maret'!$K$194:$K$375)</f>
        <v>0</v>
      </c>
      <c r="BP113" s="154">
        <f t="shared" si="389"/>
        <v>0</v>
      </c>
      <c r="BQ113" s="154">
        <f t="shared" si="390"/>
        <v>50</v>
      </c>
      <c r="BR113" s="10"/>
      <c r="BS113" s="152">
        <f>SUMIF('Rekapitulasi Maret'!$U$194:$U$375,APS!$B113,'Rekapitulasi Maret'!$V$194:$V$375)+SUMIF('Rekapitulasi Maret'!$U$194:$U$375,APS!$B113,'Rekapitulasi Maret'!$AA$194:$AA$375)</f>
        <v>0</v>
      </c>
      <c r="BT113" s="152">
        <f>SUMIF('Rekapitulasi Maret'!$U$194:$U$375,APS!$B113,'Rekapitulasi Maret'!$W$194:$W$375)</f>
        <v>0</v>
      </c>
      <c r="BU113" s="152">
        <f>SUMIF('Rekapitulasi Maret'!$U$194:$U$375,APS!$B113,'Rekapitulasi Maret'!$AB$194:$AB$375)</f>
        <v>0</v>
      </c>
      <c r="BV113" s="154">
        <f t="shared" si="391"/>
        <v>0</v>
      </c>
      <c r="BW113" s="154">
        <f t="shared" si="392"/>
        <v>0</v>
      </c>
      <c r="BX113" s="10">
        <v>100</v>
      </c>
      <c r="BY113" s="152">
        <f>SUMIF('Rekapitulasi Maret'!$AL$194:$AL$375,APS!$B113,'Rekapitulasi Maret'!$AM$194:$AM$375)+SUMIF('Rekapitulasi Maret'!$AL$194:$AL$375,APS!$B113,'Rekapitulasi Maret'!$AP$194:$AP$375)</f>
        <v>0</v>
      </c>
      <c r="BZ113" s="152">
        <f>SUMIF('Rekapitulasi Maret'!$AL$194:$AL$375,APS!$B113,'Rekapitulasi Maret'!$AN$194:$AN$375)</f>
        <v>0</v>
      </c>
      <c r="CA113" s="152">
        <f>SUMIF('Rekapitulasi Maret'!$AL$194:$AL$375,APS!$B113,'Rekapitulasi Maret'!$AQ$194:$AQ$375)</f>
        <v>0</v>
      </c>
      <c r="CB113" s="154">
        <f t="shared" si="408"/>
        <v>0</v>
      </c>
      <c r="CC113" s="154">
        <f t="shared" si="409"/>
        <v>0</v>
      </c>
      <c r="CD113" s="10"/>
      <c r="CE113" s="152">
        <f>SUMIF('Rekapitulasi Maret'!$BA$194:$BA$375,APS!$B113,'Rekapitulasi Maret'!$BB$194:$BB$375)+SUMIF('Rekapitulasi Maret'!$BA$194:$BA$375,APS!$B113,'Rekapitulasi Maret'!$BE$194:$BE$375)</f>
        <v>0</v>
      </c>
      <c r="CF113" s="152">
        <f>SUMIF('Rekapitulasi Maret'!$BA$194:$BA$375,APS!$B113,'Rekapitulasi Maret'!$BC$194:$BC$375)</f>
        <v>0</v>
      </c>
      <c r="CG113" s="10"/>
      <c r="CH113" s="154">
        <f t="shared" si="381"/>
        <v>0</v>
      </c>
      <c r="CI113" s="154">
        <f t="shared" si="382"/>
        <v>0</v>
      </c>
      <c r="CJ113" s="10"/>
      <c r="CK113" s="152">
        <f>SUMIF('Rekapitulasi Maret'!$BP$194:$BP$375,APS!$B113,'Rekapitulasi Maret'!$BQ$194:$BQ$375)+SUMIF('Rekapitulasi Maret'!$BP$194:$BP$375,APS!$B113,'Rekapitulasi Maret'!$BT$194:$BT$375)</f>
        <v>0</v>
      </c>
      <c r="CL113" s="152">
        <f>SUMIF('Rekapitulasi Maret'!$BP$194:$BP$375,APS!$B113,'Rekapitulasi Maret'!$BR$194:$BR$375)</f>
        <v>0</v>
      </c>
      <c r="CM113" s="152">
        <f>SUMIF('Rekapitulasi Maret'!$BP$194:$BP$375,APS!$B113,'Rekapitulasi Maret'!$BU$194:$BU$375)</f>
        <v>0</v>
      </c>
      <c r="CN113" s="154">
        <f t="shared" si="383"/>
        <v>0</v>
      </c>
      <c r="CO113" s="154">
        <f t="shared" si="384"/>
        <v>0</v>
      </c>
      <c r="CP113" s="76">
        <f t="shared" si="419"/>
        <v>100</v>
      </c>
      <c r="CQ113" s="76">
        <f t="shared" si="420"/>
        <v>200</v>
      </c>
      <c r="CR113" s="76">
        <f t="shared" si="421"/>
        <v>100</v>
      </c>
      <c r="CS113" s="76">
        <f t="shared" si="422"/>
        <v>0</v>
      </c>
      <c r="CT113" s="76">
        <f t="shared" si="423"/>
        <v>100</v>
      </c>
      <c r="CU113" s="76">
        <f t="shared" si="424"/>
        <v>0</v>
      </c>
      <c r="CV113" s="154">
        <f t="shared" si="425"/>
        <v>100</v>
      </c>
      <c r="CW113" s="10">
        <v>100</v>
      </c>
      <c r="CX113" s="10"/>
      <c r="CY113" s="152">
        <f>SUMIF('Rekapitulasi Maret'!$D$391:$D$568,APS!$B113,'Rekapitulasi Maret'!$E$391:$E$568)+SUMIF('Rekapitulasi Maret'!$D$391:$D$568,APS!$B113,'Rekapitulasi Maret'!$J$391:$J$568)</f>
        <v>0</v>
      </c>
      <c r="CZ113" s="152">
        <f>SUMIF('Rekapitulasi Maret'!$D$391:$D$568,APS!$B113,'Rekapitulasi Maret'!$F$391:$F$568)</f>
        <v>0</v>
      </c>
      <c r="DA113" s="152">
        <f>SUMIF('Rekapitulasi Maret'!$D$391:$D$568,APS!$B113,'Rekapitulasi Maret'!$K$391:$K$568)</f>
        <v>0</v>
      </c>
      <c r="DB113" s="154">
        <f t="shared" si="385"/>
        <v>0</v>
      </c>
      <c r="DC113" s="154">
        <f t="shared" si="386"/>
        <v>0</v>
      </c>
      <c r="DD113" s="10"/>
      <c r="DE113" s="152">
        <f>SUMIF('Rekapitulasi Maret'!$U$391:$U$568,APS!$B113,'Rekapitulasi Maret'!$V$391:$V$568)+SUMIF('Rekapitulasi Maret'!$U$391:$U$568,APS!$B113,'Rekapitulasi Maret'!$AA$391:$AA$568)</f>
        <v>0</v>
      </c>
      <c r="DF113" s="152">
        <f>SUMIF('Rekapitulasi Maret'!$U$391:$U$568,APS!$B113,'Rekapitulasi Maret'!$W$391:$W$568)</f>
        <v>0</v>
      </c>
      <c r="DG113" s="152">
        <f>SUMIF('Rekapitulasi Maret'!$U$391:$U$568,APS!$B113,'Rekapitulasi Maret'!$AB$391:$AB$568)</f>
        <v>0</v>
      </c>
      <c r="DH113" s="154">
        <f t="shared" si="430"/>
        <v>0</v>
      </c>
      <c r="DI113" s="154">
        <f t="shared" si="431"/>
        <v>0</v>
      </c>
      <c r="DJ113" s="10"/>
      <c r="DK113" s="152">
        <f>SUMIF('Rekapitulasi Maret'!$AL$391:$AL$568,APS!$B113,'Rekapitulasi Maret'!$AM$391:$AM$568)+SUMIF('Rekapitulasi Maret'!$AL$391:$AL$568,APS!$B113,'Rekapitulasi Maret'!$AP$391:$AP$568)</f>
        <v>0</v>
      </c>
      <c r="DL113" s="152">
        <f>SUMIF('Rekapitulasi Maret'!$AL$391:$AL$568,APS!$B113,'Rekapitulasi Maret'!$AN$391:$AN$568)</f>
        <v>0</v>
      </c>
      <c r="DM113" s="152">
        <f>SUMIF('Rekapitulasi Maret'!$AL$391:$AL$568,APS!$B113,'Rekapitulasi Maret'!$AQ$391:$AQ$568)</f>
        <v>0</v>
      </c>
      <c r="DN113" s="154">
        <f t="shared" si="354"/>
        <v>0</v>
      </c>
      <c r="DO113" s="154">
        <f t="shared" si="355"/>
        <v>0</v>
      </c>
      <c r="DP113" s="10"/>
      <c r="DQ113" s="152">
        <f>SUMIF('Rekapitulasi Maret'!$BA$391:$BA$568,APS!$B113,'Rekapitulasi Maret'!$BB$391:$BB$568)+SUMIF('Rekapitulasi Maret'!$BA$391:$BA$568,APS!$B113,'Rekapitulasi Maret'!$BE$391:$BE$568)</f>
        <v>0</v>
      </c>
      <c r="DR113" s="152">
        <f>SUMIF('Rekapitulasi Maret'!$BA$391:$BA$568,APS!$B113,'Rekapitulasi Maret'!$BC$391:$BC$568)</f>
        <v>0</v>
      </c>
      <c r="DS113" s="152">
        <f>SUMIF('Rekapitulasi Maret'!$BA$391:$BA$568,APS!$B113,'Rekapitulasi Maret'!$BF$391:$BF$568)</f>
        <v>0</v>
      </c>
      <c r="DT113" s="154">
        <f t="shared" si="432"/>
        <v>0</v>
      </c>
      <c r="DU113" s="154">
        <f t="shared" si="433"/>
        <v>0</v>
      </c>
      <c r="DV113" s="10"/>
      <c r="DW113" s="152">
        <f>SUMIF('Rekapitulasi Maret'!$BP$391:$BP$568,APS!$B113,'Rekapitulasi Maret'!$BQ$391:$BQ$568)+SUMIF('Rekapitulasi Maret'!$BP$391:$BP$568,APS!$B113,'Rekapitulasi Maret'!$BT$391:$BT$568)</f>
        <v>150</v>
      </c>
      <c r="DX113" s="152">
        <f>SUMIF('Rekapitulasi Maret'!$BP$391:$BP$568,APS!$B113,'Rekapitulasi Maret'!$BR$391:$BR$568)</f>
        <v>152</v>
      </c>
      <c r="DY113" s="152">
        <f>SUMIF('Rekapitulasi Maret'!$BP$391:$BP$568,APS!$B113,'Rekapitulasi Maret'!$BU$391:$BU$568)</f>
        <v>0</v>
      </c>
      <c r="DZ113" s="154">
        <f t="shared" si="326"/>
        <v>0</v>
      </c>
      <c r="EA113" s="154">
        <f t="shared" si="327"/>
        <v>101.33333333333334</v>
      </c>
      <c r="EB113" s="10">
        <v>100</v>
      </c>
      <c r="EC113" s="152">
        <f>SUMIF('Rekapitulasi Maret'!$CE$391:$CE$568,APS!$B113,'Rekapitulasi Maret'!$CF$391:$CF$568)+SUMIF('Rekapitulasi Maret'!$CE$391:$CE$568,APS!$B113,'Rekapitulasi Maret'!$CI$391:$CI$568)</f>
        <v>0</v>
      </c>
      <c r="ED113" s="152">
        <f>SUMIF('Rekapitulasi Maret'!$CE$391:$CE$568,APS!$B113,'Rekapitulasi Maret'!$CG$391:$CG$568)</f>
        <v>0</v>
      </c>
      <c r="EE113" s="152">
        <f>SUMIF('Rekapitulasi Maret'!$CE$391:$CE$568,APS!$B113,'Rekapitulasi Maret'!$CJ$391:$CJ$568)</f>
        <v>0</v>
      </c>
      <c r="EF113" s="154">
        <f t="shared" si="356"/>
        <v>0</v>
      </c>
      <c r="EG113" s="154">
        <f t="shared" si="357"/>
        <v>0</v>
      </c>
      <c r="EH113" s="76">
        <f t="shared" si="434"/>
        <v>100</v>
      </c>
      <c r="EI113" s="76">
        <f t="shared" si="435"/>
        <v>150</v>
      </c>
      <c r="EJ113" s="76">
        <f t="shared" si="436"/>
        <v>152</v>
      </c>
      <c r="EK113" s="76">
        <f t="shared" si="437"/>
        <v>0</v>
      </c>
      <c r="EL113" s="76">
        <f t="shared" si="438"/>
        <v>152</v>
      </c>
      <c r="EM113" s="76">
        <f t="shared" si="439"/>
        <v>52</v>
      </c>
      <c r="EN113" s="154">
        <f t="shared" si="440"/>
        <v>152</v>
      </c>
      <c r="EO113" s="10"/>
      <c r="EP113" s="10"/>
      <c r="EQ113" s="152">
        <f>SUMIF('Rekapitulasi Maret'!$D$587:$D$768,APS!$B113,'Rekapitulasi Maret'!$E$587:$E$768)+SUMIF('Rekapitulasi Maret'!$D$587:$D$768,APS!$B113,'Rekapitulasi Maret'!$G$587:$G$768)</f>
        <v>0</v>
      </c>
      <c r="ER113" s="152">
        <f>SUMIF('Rekapitulasi Maret'!$D$587:$D$768,APS!$B113,'Rekapitulasi Maret'!$F$587:$F$768)+SUMIF('Rekapitulasi Maret'!$D$587:$D$768,APS!$B113,'Rekapitulasi Maret'!$H$587:$H$768)</f>
        <v>0</v>
      </c>
      <c r="ES113" s="10"/>
      <c r="ET113" s="154">
        <f t="shared" si="358"/>
        <v>0</v>
      </c>
      <c r="EU113" s="154">
        <f t="shared" si="359"/>
        <v>0</v>
      </c>
      <c r="EV113" s="10"/>
      <c r="EW113" s="152">
        <f>SUMIF('Rekapitulasi Maret'!$U$587:$U$768,APS!$B113,'Rekapitulasi Maret'!$V$587:$V$768)+SUMIF('Rekapitulasi Maret'!$U$587:$U$768,APS!$B113,'Rekapitulasi Maret'!$X$587:$X$768)</f>
        <v>0</v>
      </c>
      <c r="EX113" s="152">
        <f>SUMIF('Rekapitulasi Maret'!$U$587:$U$768,APS!$B113,'Rekapitulasi Maret'!$W$587:$W$768)+SUMIF('Rekapitulasi Maret'!$U$587:$U$768,APS!$B113,'Rekapitulasi Maret'!$Y$587:$Y$768)</f>
        <v>0</v>
      </c>
      <c r="EY113" s="10"/>
      <c r="EZ113" s="154">
        <f t="shared" si="360"/>
        <v>0</v>
      </c>
      <c r="FA113" s="154">
        <f t="shared" si="361"/>
        <v>0</v>
      </c>
      <c r="FB113" s="10"/>
      <c r="FC113" s="152">
        <f>SUMIF('Rekapitulasi Maret'!$AL$587:$AL$768,APS!$B113,'Rekapitulasi Maret'!$AM$587:$AM$768)+SUMIF('Rekapitulasi Maret'!$AL$587:$AL$768,APS!$B113,'Rekapitulasi Maret'!$AP$587:$AP$768)</f>
        <v>0</v>
      </c>
      <c r="FD113" s="152">
        <f>SUMIF('Rekapitulasi Maret'!$AL$587:$AL$768,APS!$B113,'Rekapitulasi Maret'!$AN$587:$AN$768)</f>
        <v>0</v>
      </c>
      <c r="FE113" s="10"/>
      <c r="FF113" s="154">
        <f t="shared" si="362"/>
        <v>0</v>
      </c>
      <c r="FG113" s="154">
        <f t="shared" si="363"/>
        <v>0</v>
      </c>
      <c r="FH113" s="10">
        <v>100</v>
      </c>
      <c r="FI113" s="152">
        <f>SUMIF('Rekapitulasi Maret'!$BA$587:$BA$768,APS!$B113,'Rekapitulasi Maret'!$BB$587:$BB$768)+SUMIF('Rekapitulasi Maret'!$BA$587:$BA$768,APS!$B113,'Rekapitulasi Maret'!$BE$587:$BE$768)</f>
        <v>0</v>
      </c>
      <c r="FJ113" s="152">
        <f>SUMIF('Rekapitulasi Maret'!$BA$587:$BA$768,APS!$B113,'Rekapitulasi Maret'!$BC$587:$BC$768)+SUMIF('Rekapitulasi Maret'!$BA$587:$BA$768,APS!$B113,'Rekapitulasi Maret'!$BF$587:$BF$768)</f>
        <v>0</v>
      </c>
      <c r="FK113" s="10"/>
      <c r="FL113" s="154">
        <f t="shared" si="364"/>
        <v>0</v>
      </c>
      <c r="FM113" s="154">
        <f t="shared" si="365"/>
        <v>0</v>
      </c>
      <c r="FN113" s="10">
        <v>100</v>
      </c>
      <c r="FO113" s="152">
        <f>SUMIF('Rekapitulasi Maret'!$BP$587:$BP$768,APS!$B113,'Rekapitulasi Maret'!$BQ$587:$BQ$768)+SUMIF('Rekapitulasi Maret'!$BP$587:$BP$768,APS!$B113,'Rekapitulasi Maret'!$BT$587:$BT$768)</f>
        <v>0</v>
      </c>
      <c r="FP113" s="152">
        <f>SUMIF('Rekapitulasi Maret'!$BP$587:$BP$768,APS!$B113,'Rekapitulasi Maret'!$BR$587:$BR$768)</f>
        <v>0</v>
      </c>
      <c r="FQ113" s="10"/>
      <c r="FR113" s="154">
        <f t="shared" si="366"/>
        <v>0</v>
      </c>
      <c r="FS113" s="154">
        <f t="shared" si="367"/>
        <v>0</v>
      </c>
      <c r="FT113" s="10"/>
      <c r="FU113" s="152">
        <f>SUMIF('Rekapitulasi Maret'!$CE$587:$CE$768,APS!$B113,'Rekapitulasi Maret'!$CI$587:$CI$768)</f>
        <v>0</v>
      </c>
      <c r="FV113" s="10"/>
      <c r="FW113" s="152">
        <f>SUMIF('Rekapitulasi Maret'!$CE$587:$CE$768,APS!$B113,'Rekapitulasi Maret'!$CJ$587:$CJ$768)</f>
        <v>0</v>
      </c>
      <c r="FX113" s="154">
        <f t="shared" si="387"/>
        <v>0</v>
      </c>
      <c r="FY113" s="154">
        <f t="shared" si="388"/>
        <v>0</v>
      </c>
      <c r="FZ113" s="10"/>
      <c r="GA113" s="152">
        <f>SUMIF('Rekapitulasi Maret'!$D$785:$D$963,APS!$B113,'Rekapitulasi Maret'!$E$785:$E$963)+SUMIF('Rekapitulasi Maret'!$D$785:$D$963,APS!$B113,'Rekapitulasi Maret'!$J$785:$J$963)</f>
        <v>0</v>
      </c>
      <c r="GB113" s="152">
        <f>SUMIF('Rekapitulasi Maret'!$D$785:$D$963,APS!$B113,'Rekapitulasi Maret'!$F$785:$F$963)</f>
        <v>0</v>
      </c>
      <c r="GC113" s="152">
        <f>SUMIF('Rekapitulasi Maret'!$D$785:$D$963,APS!$B113,'Rekapitulasi Maret'!$K$785:$K$963)</f>
        <v>0</v>
      </c>
      <c r="GD113" s="154">
        <f t="shared" si="368"/>
        <v>0</v>
      </c>
      <c r="GE113" s="154">
        <f t="shared" si="369"/>
        <v>0</v>
      </c>
      <c r="GF113" s="10">
        <v>100</v>
      </c>
      <c r="GG113" s="152">
        <f>SUMIF('Rekapitulasi Maret'!$U$785:$U$963,APS!$B113,'Rekapitulasi Maret'!$V$785:$V$963)+SUMIF('Rekapitulasi Maret'!$U$785:$U$963,APS!$B113,'Rekapitulasi Maret'!$AA$785:$AA$963)</f>
        <v>0</v>
      </c>
      <c r="GH113" s="152">
        <f>SUMIF('Rekapitulasi Maret'!$U$785:$U$963,APS!$B113,'Rekapitulasi Maret'!$W$785:$W$963)</f>
        <v>0</v>
      </c>
      <c r="GI113" s="152">
        <f>SUMIF('Rekapitulasi Maret'!$U$785:$U$963,APS!$B113,'Rekapitulasi Maret'!$AB$785:$AB$963)</f>
        <v>0</v>
      </c>
      <c r="GJ113" s="154">
        <f t="shared" si="370"/>
        <v>0</v>
      </c>
      <c r="GK113" s="154">
        <f t="shared" si="371"/>
        <v>0</v>
      </c>
      <c r="GL113" s="10"/>
      <c r="GM113" s="152">
        <f>SUMIF('Rekapitulasi Maret'!$AL$785:$AL$963,APS!$B113,'Rekapitulasi Maret'!$AM$785:$AM$963)+SUMIF('Rekapitulasi Maret'!$AL$785:$AL$963,APS!$B113,'Rekapitulasi Maret'!$AP$785:$AP$963)</f>
        <v>0</v>
      </c>
      <c r="GN113" s="152">
        <f>SUMIF('Rekapitulasi Maret'!$AL$785:$AL$963,APS!$B113,'Rekapitulasi Maret'!$AN$785:$AN$963)</f>
        <v>0</v>
      </c>
      <c r="GO113" s="152">
        <f>SUMIF('Rekapitulasi Maret'!$AL$785:$AL$963,APS!$B113,'Rekapitulasi Maret'!$AQ$785:$AQ$963)</f>
        <v>0</v>
      </c>
      <c r="GP113" s="154">
        <f t="shared" si="372"/>
        <v>0</v>
      </c>
      <c r="GQ113" s="154">
        <f t="shared" si="373"/>
        <v>0</v>
      </c>
      <c r="GR113" s="76">
        <f t="shared" si="374"/>
        <v>300</v>
      </c>
      <c r="GS113" s="76">
        <f t="shared" si="375"/>
        <v>0</v>
      </c>
      <c r="GT113" s="76">
        <f t="shared" si="376"/>
        <v>0</v>
      </c>
      <c r="GU113" s="76">
        <f t="shared" si="377"/>
        <v>0</v>
      </c>
      <c r="GV113" s="157">
        <f t="shared" si="378"/>
        <v>0</v>
      </c>
      <c r="GW113" s="157">
        <f t="shared" si="379"/>
        <v>-300</v>
      </c>
      <c r="GX113" s="158">
        <f t="shared" si="380"/>
        <v>0</v>
      </c>
      <c r="GY113" s="157">
        <f t="shared" si="397"/>
        <v>600</v>
      </c>
      <c r="GZ113" s="157">
        <f t="shared" si="398"/>
        <v>550</v>
      </c>
      <c r="HA113" s="157">
        <f t="shared" si="399"/>
        <v>452</v>
      </c>
      <c r="HB113" s="157">
        <f t="shared" si="400"/>
        <v>0</v>
      </c>
      <c r="HC113" s="157">
        <f t="shared" si="401"/>
        <v>452</v>
      </c>
      <c r="HD113" s="157">
        <f t="shared" si="402"/>
        <v>-148</v>
      </c>
      <c r="HE113" s="158">
        <f t="shared" si="406"/>
        <v>75.333333333333329</v>
      </c>
      <c r="HF113" s="163"/>
      <c r="HG113" s="16" t="s">
        <v>988</v>
      </c>
      <c r="HH113" s="88"/>
    </row>
    <row r="114" spans="1:216" ht="15.75">
      <c r="A114" s="34" t="s">
        <v>347</v>
      </c>
      <c r="B114" s="34" t="s">
        <v>348</v>
      </c>
      <c r="C114" s="25" t="s">
        <v>3</v>
      </c>
      <c r="D114" s="25" t="s">
        <v>614</v>
      </c>
      <c r="E114" s="25" t="s">
        <v>598</v>
      </c>
      <c r="F114" s="17">
        <v>0</v>
      </c>
      <c r="G114" s="17">
        <v>0</v>
      </c>
      <c r="H114" s="17">
        <v>0</v>
      </c>
      <c r="I114" s="18">
        <v>0</v>
      </c>
      <c r="J114" s="17">
        <v>0</v>
      </c>
      <c r="K114" s="19">
        <f t="shared" si="444"/>
        <v>0</v>
      </c>
      <c r="L114" s="19">
        <f t="shared" si="445"/>
        <v>0</v>
      </c>
      <c r="M114" s="23">
        <v>0</v>
      </c>
      <c r="N114" s="20">
        <f t="shared" si="353"/>
        <v>0</v>
      </c>
      <c r="O114" s="20"/>
      <c r="P114" s="75">
        <f t="shared" si="407"/>
        <v>0</v>
      </c>
      <c r="Q114" s="74">
        <f t="shared" si="403"/>
        <v>0</v>
      </c>
      <c r="R114" s="22">
        <f t="shared" si="443"/>
        <v>0</v>
      </c>
      <c r="S114" s="10"/>
      <c r="T114" s="10"/>
      <c r="U114" s="152">
        <f>SUMIF('Rekapitulasi Maret'!$D$9:$D$173,APS!$B114,'Rekapitulasi Maret'!$E$9:$E$173)</f>
        <v>0</v>
      </c>
      <c r="V114" s="152">
        <f>SUMIF('Rekapitulasi Maret'!$D$9:$D$173,APS!$B114,'Rekapitulasi Maret'!$F$9:$F$173)</f>
        <v>0</v>
      </c>
      <c r="W114" s="10"/>
      <c r="X114" s="154">
        <f t="shared" si="428"/>
        <v>0</v>
      </c>
      <c r="Y114" s="154">
        <f t="shared" si="429"/>
        <v>0</v>
      </c>
      <c r="Z114" s="10"/>
      <c r="AA114" s="152">
        <f>SUMIF('Rekapitulasi Maret'!$U$9:$U$173,APS!$B114,'Rekapitulasi Maret'!$V$9:$V$173)</f>
        <v>0</v>
      </c>
      <c r="AB114" s="152">
        <f>SUMIF('Rekapitulasi Maret'!$U$9:$U$173,APS!$B114,'Rekapitulasi Maret'!$W$9:$W$173)</f>
        <v>0</v>
      </c>
      <c r="AC114" s="152"/>
      <c r="AD114" s="154">
        <f t="shared" si="404"/>
        <v>0</v>
      </c>
      <c r="AE114" s="154">
        <f t="shared" si="405"/>
        <v>0</v>
      </c>
      <c r="AF114" s="10"/>
      <c r="AG114" s="152">
        <f>SUMIF('Rekapitulasi Maret'!$AL$9:$AL$173,APS!$B114,'Rekapitulasi Maret'!$AM$9:$AM$173)</f>
        <v>0</v>
      </c>
      <c r="AH114" s="152">
        <f>SUMIF('Rekapitulasi Maret'!$AL$9:$AL$173,APS!$B114,'Rekapitulasi Maret'!$AN$9:$AN$173)</f>
        <v>0</v>
      </c>
      <c r="AI114" s="152">
        <f>SUMIF('Rekapitulasi Maret'!$AL$9:$AL$173,APS!$B114,'Rekapitulasi Maret'!$AQ$9:$AQ$173)</f>
        <v>0</v>
      </c>
      <c r="AJ114" s="154">
        <f t="shared" si="426"/>
        <v>0</v>
      </c>
      <c r="AK114" s="154">
        <f t="shared" si="427"/>
        <v>0</v>
      </c>
      <c r="AL114" s="10"/>
      <c r="AM114" s="152">
        <f>SUMIF('Rekapitulasi Maret'!$BA$9:$BA$173,APS!$B114,'Rekapitulasi Maret'!$BB$9:$BB$173)</f>
        <v>0</v>
      </c>
      <c r="AN114" s="152">
        <f>SUMIF('Rekapitulasi Maret'!$BA$9:$BA$173,APS!$B114,'Rekapitulasi Maret'!$BC$9:$BC$173)</f>
        <v>0</v>
      </c>
      <c r="AO114" s="10"/>
      <c r="AP114" s="154">
        <f t="shared" si="410"/>
        <v>0</v>
      </c>
      <c r="AQ114" s="154">
        <f t="shared" si="411"/>
        <v>0</v>
      </c>
      <c r="AR114" s="10"/>
      <c r="AS114" s="152">
        <f>SUMIF('Rekapitulasi Maret'!$BP$9:$BP$173,APS!$B114,'Rekapitulasi Maret'!$BQ$9:$BQ$173)</f>
        <v>0</v>
      </c>
      <c r="AT114" s="152">
        <f>SUMIF('Rekapitulasi Maret'!$BP$9:$BP$173,APS!$B114,'Rekapitulasi Maret'!$BR$9:$BR$173)</f>
        <v>0</v>
      </c>
      <c r="AU114" s="10"/>
      <c r="AV114" s="154">
        <f t="shared" si="393"/>
        <v>0</v>
      </c>
      <c r="AW114" s="154">
        <f t="shared" si="394"/>
        <v>0</v>
      </c>
      <c r="AX114" s="10"/>
      <c r="AY114" s="152">
        <f>SUMIF('Rekapitulasi Maret'!$CE$9:$CE$173,APS!$B114,'Rekapitulasi Maret'!$CI$9:$CI$173)</f>
        <v>0</v>
      </c>
      <c r="AZ114" s="10"/>
      <c r="BA114" s="152">
        <f>SUMIF('Rekapitulasi Maret'!$CE$9:$CE$173,APS!$B114,'Rekapitulasi Maret'!$CJ$9:$CJ$173)</f>
        <v>0</v>
      </c>
      <c r="BB114" s="154">
        <f t="shared" si="395"/>
        <v>0</v>
      </c>
      <c r="BC114" s="154">
        <f t="shared" si="396"/>
        <v>0</v>
      </c>
      <c r="BD114" s="76">
        <f t="shared" si="412"/>
        <v>0</v>
      </c>
      <c r="BE114" s="76">
        <f t="shared" si="413"/>
        <v>0</v>
      </c>
      <c r="BF114" s="76">
        <f t="shared" si="414"/>
        <v>0</v>
      </c>
      <c r="BG114" s="76">
        <f t="shared" si="415"/>
        <v>0</v>
      </c>
      <c r="BH114" s="76">
        <f t="shared" si="416"/>
        <v>0</v>
      </c>
      <c r="BI114" s="76">
        <f t="shared" si="417"/>
        <v>0</v>
      </c>
      <c r="BJ114" s="154">
        <f t="shared" si="418"/>
        <v>0</v>
      </c>
      <c r="BK114" s="10"/>
      <c r="BL114" s="10"/>
      <c r="BM114" s="152">
        <f>SUMIF('Rekapitulasi Maret'!$D$194:$D$375,APS!$B114,'Rekapitulasi Maret'!$E$194:$E$375)+SUMIF('Rekapitulasi Maret'!$D$194:$D$375,APS!$B114,'Rekapitulasi Maret'!$J$194:$J$375)</f>
        <v>0</v>
      </c>
      <c r="BN114" s="152">
        <f>SUMIF('Rekapitulasi Maret'!$D$194:$D$375,APS!$B114,'Rekapitulasi Maret'!$F$194:$F$375)</f>
        <v>0</v>
      </c>
      <c r="BO114" s="152">
        <f>SUMIF('Rekapitulasi Maret'!$D$194:$D$375,APS!$B114,'Rekapitulasi Maret'!$K$194:$K$375)</f>
        <v>0</v>
      </c>
      <c r="BP114" s="154">
        <f t="shared" si="389"/>
        <v>0</v>
      </c>
      <c r="BQ114" s="154">
        <f t="shared" si="390"/>
        <v>0</v>
      </c>
      <c r="BR114" s="10"/>
      <c r="BS114" s="152">
        <f>SUMIF('Rekapitulasi Maret'!$U$194:$U$375,APS!$B114,'Rekapitulasi Maret'!$V$194:$V$375)+SUMIF('Rekapitulasi Maret'!$U$194:$U$375,APS!$B114,'Rekapitulasi Maret'!$AA$194:$AA$375)</f>
        <v>0</v>
      </c>
      <c r="BT114" s="152">
        <f>SUMIF('Rekapitulasi Maret'!$U$194:$U$375,APS!$B114,'Rekapitulasi Maret'!$W$194:$W$375)</f>
        <v>0</v>
      </c>
      <c r="BU114" s="152">
        <f>SUMIF('Rekapitulasi Maret'!$U$194:$U$375,APS!$B114,'Rekapitulasi Maret'!$AB$194:$AB$375)</f>
        <v>0</v>
      </c>
      <c r="BV114" s="154">
        <f t="shared" si="391"/>
        <v>0</v>
      </c>
      <c r="BW114" s="154">
        <f t="shared" si="392"/>
        <v>0</v>
      </c>
      <c r="BX114" s="10"/>
      <c r="BY114" s="152">
        <f>SUMIF('Rekapitulasi Maret'!$AL$194:$AL$375,APS!$B114,'Rekapitulasi Maret'!$AM$194:$AM$375)+SUMIF('Rekapitulasi Maret'!$AL$194:$AL$375,APS!$B114,'Rekapitulasi Maret'!$AP$194:$AP$375)</f>
        <v>0</v>
      </c>
      <c r="BZ114" s="152">
        <f>SUMIF('Rekapitulasi Maret'!$AL$194:$AL$375,APS!$B114,'Rekapitulasi Maret'!$AN$194:$AN$375)</f>
        <v>0</v>
      </c>
      <c r="CA114" s="152">
        <f>SUMIF('Rekapitulasi Maret'!$AL$194:$AL$375,APS!$B114,'Rekapitulasi Maret'!$AQ$194:$AQ$375)</f>
        <v>0</v>
      </c>
      <c r="CB114" s="154">
        <f t="shared" si="408"/>
        <v>0</v>
      </c>
      <c r="CC114" s="154">
        <f t="shared" si="409"/>
        <v>0</v>
      </c>
      <c r="CD114" s="10"/>
      <c r="CE114" s="152">
        <f>SUMIF('Rekapitulasi Maret'!$BA$194:$BA$375,APS!$B114,'Rekapitulasi Maret'!$BB$194:$BB$375)+SUMIF('Rekapitulasi Maret'!$BA$194:$BA$375,APS!$B114,'Rekapitulasi Maret'!$BE$194:$BE$375)</f>
        <v>0</v>
      </c>
      <c r="CF114" s="152">
        <f>SUMIF('Rekapitulasi Maret'!$BA$194:$BA$375,APS!$B114,'Rekapitulasi Maret'!$BC$194:$BC$375)</f>
        <v>0</v>
      </c>
      <c r="CG114" s="10"/>
      <c r="CH114" s="154">
        <f t="shared" si="381"/>
        <v>0</v>
      </c>
      <c r="CI114" s="154">
        <f t="shared" si="382"/>
        <v>0</v>
      </c>
      <c r="CJ114" s="10"/>
      <c r="CK114" s="152">
        <f>SUMIF('Rekapitulasi Maret'!$BP$194:$BP$375,APS!$B114,'Rekapitulasi Maret'!$BQ$194:$BQ$375)+SUMIF('Rekapitulasi Maret'!$BP$194:$BP$375,APS!$B114,'Rekapitulasi Maret'!$BT$194:$BT$375)</f>
        <v>0</v>
      </c>
      <c r="CL114" s="152">
        <f>SUMIF('Rekapitulasi Maret'!$BP$194:$BP$375,APS!$B114,'Rekapitulasi Maret'!$BR$194:$BR$375)</f>
        <v>0</v>
      </c>
      <c r="CM114" s="152">
        <f>SUMIF('Rekapitulasi Maret'!$BP$194:$BP$375,APS!$B114,'Rekapitulasi Maret'!$BU$194:$BU$375)</f>
        <v>0</v>
      </c>
      <c r="CN114" s="154">
        <f t="shared" si="383"/>
        <v>0</v>
      </c>
      <c r="CO114" s="154">
        <f t="shared" si="384"/>
        <v>0</v>
      </c>
      <c r="CP114" s="76">
        <f t="shared" si="419"/>
        <v>0</v>
      </c>
      <c r="CQ114" s="76">
        <f t="shared" si="420"/>
        <v>0</v>
      </c>
      <c r="CR114" s="76">
        <f t="shared" si="421"/>
        <v>0</v>
      </c>
      <c r="CS114" s="76">
        <f t="shared" si="422"/>
        <v>0</v>
      </c>
      <c r="CT114" s="76">
        <f t="shared" si="423"/>
        <v>0</v>
      </c>
      <c r="CU114" s="76">
        <f t="shared" si="424"/>
        <v>0</v>
      </c>
      <c r="CV114" s="154">
        <f t="shared" si="425"/>
        <v>0</v>
      </c>
      <c r="CW114" s="10"/>
      <c r="CX114" s="10"/>
      <c r="CY114" s="152">
        <f>SUMIF('Rekapitulasi Maret'!$D$391:$D$568,APS!$B114,'Rekapitulasi Maret'!$E$391:$E$568)+SUMIF('Rekapitulasi Maret'!$D$391:$D$568,APS!$B114,'Rekapitulasi Maret'!$J$391:$J$568)</f>
        <v>0</v>
      </c>
      <c r="CZ114" s="152">
        <f>SUMIF('Rekapitulasi Maret'!$D$391:$D$568,APS!$B114,'Rekapitulasi Maret'!$F$391:$F$568)</f>
        <v>0</v>
      </c>
      <c r="DA114" s="152">
        <f>SUMIF('Rekapitulasi Maret'!$D$391:$D$568,APS!$B114,'Rekapitulasi Maret'!$K$391:$K$568)</f>
        <v>0</v>
      </c>
      <c r="DB114" s="154">
        <f t="shared" si="385"/>
        <v>0</v>
      </c>
      <c r="DC114" s="154">
        <f t="shared" si="386"/>
        <v>0</v>
      </c>
      <c r="DD114" s="10"/>
      <c r="DE114" s="152">
        <f>SUMIF('Rekapitulasi Maret'!$U$391:$U$568,APS!$B114,'Rekapitulasi Maret'!$V$391:$V$568)+SUMIF('Rekapitulasi Maret'!$U$391:$U$568,APS!$B114,'Rekapitulasi Maret'!$AA$391:$AA$568)</f>
        <v>0</v>
      </c>
      <c r="DF114" s="152">
        <f>SUMIF('Rekapitulasi Maret'!$U$391:$U$568,APS!$B114,'Rekapitulasi Maret'!$W$391:$W$568)</f>
        <v>0</v>
      </c>
      <c r="DG114" s="152">
        <f>SUMIF('Rekapitulasi Maret'!$U$391:$U$568,APS!$B114,'Rekapitulasi Maret'!$AB$391:$AB$568)</f>
        <v>0</v>
      </c>
      <c r="DH114" s="154">
        <f t="shared" si="430"/>
        <v>0</v>
      </c>
      <c r="DI114" s="154">
        <f t="shared" si="431"/>
        <v>0</v>
      </c>
      <c r="DJ114" s="10"/>
      <c r="DK114" s="152">
        <f>SUMIF('Rekapitulasi Maret'!$AL$391:$AL$568,APS!$B114,'Rekapitulasi Maret'!$AM$391:$AM$568)+SUMIF('Rekapitulasi Maret'!$AL$391:$AL$568,APS!$B114,'Rekapitulasi Maret'!$AP$391:$AP$568)</f>
        <v>0</v>
      </c>
      <c r="DL114" s="152">
        <f>SUMIF('Rekapitulasi Maret'!$AL$391:$AL$568,APS!$B114,'Rekapitulasi Maret'!$AN$391:$AN$568)</f>
        <v>0</v>
      </c>
      <c r="DM114" s="152">
        <f>SUMIF('Rekapitulasi Maret'!$AL$391:$AL$568,APS!$B114,'Rekapitulasi Maret'!$AQ$391:$AQ$568)</f>
        <v>0</v>
      </c>
      <c r="DN114" s="154">
        <f t="shared" si="354"/>
        <v>0</v>
      </c>
      <c r="DO114" s="154">
        <f t="shared" si="355"/>
        <v>0</v>
      </c>
      <c r="DP114" s="10"/>
      <c r="DQ114" s="152">
        <f>SUMIF('Rekapitulasi Maret'!$BA$391:$BA$568,APS!$B114,'Rekapitulasi Maret'!$BB$391:$BB$568)+SUMIF('Rekapitulasi Maret'!$BA$391:$BA$568,APS!$B114,'Rekapitulasi Maret'!$BE$391:$BE$568)</f>
        <v>0</v>
      </c>
      <c r="DR114" s="152">
        <f>SUMIF('Rekapitulasi Maret'!$BA$391:$BA$568,APS!$B114,'Rekapitulasi Maret'!$BC$391:$BC$568)</f>
        <v>0</v>
      </c>
      <c r="DS114" s="152">
        <f>SUMIF('Rekapitulasi Maret'!$BA$391:$BA$568,APS!$B114,'Rekapitulasi Maret'!$BF$391:$BF$568)</f>
        <v>0</v>
      </c>
      <c r="DT114" s="154">
        <f t="shared" si="432"/>
        <v>0</v>
      </c>
      <c r="DU114" s="154">
        <f t="shared" si="433"/>
        <v>0</v>
      </c>
      <c r="DV114" s="10"/>
      <c r="DW114" s="152">
        <f>SUMIF('Rekapitulasi Maret'!$BP$391:$BP$568,APS!$B114,'Rekapitulasi Maret'!$BQ$391:$BQ$568)+SUMIF('Rekapitulasi Maret'!$BP$391:$BP$568,APS!$B114,'Rekapitulasi Maret'!$BT$391:$BT$568)</f>
        <v>0</v>
      </c>
      <c r="DX114" s="152">
        <f>SUMIF('Rekapitulasi Maret'!$BP$391:$BP$568,APS!$B114,'Rekapitulasi Maret'!$BR$391:$BR$568)</f>
        <v>0</v>
      </c>
      <c r="DY114" s="152">
        <f>SUMIF('Rekapitulasi Maret'!$BP$391:$BP$568,APS!$B114,'Rekapitulasi Maret'!$BU$391:$BU$568)</f>
        <v>0</v>
      </c>
      <c r="DZ114" s="154">
        <f t="shared" si="326"/>
        <v>0</v>
      </c>
      <c r="EA114" s="154">
        <f t="shared" si="327"/>
        <v>0</v>
      </c>
      <c r="EB114" s="10"/>
      <c r="EC114" s="152">
        <f>SUMIF('Rekapitulasi Maret'!$CE$391:$CE$568,APS!$B114,'Rekapitulasi Maret'!$CF$391:$CF$568)+SUMIF('Rekapitulasi Maret'!$CE$391:$CE$568,APS!$B114,'Rekapitulasi Maret'!$CI$391:$CI$568)</f>
        <v>0</v>
      </c>
      <c r="ED114" s="152">
        <f>SUMIF('Rekapitulasi Maret'!$CE$391:$CE$568,APS!$B114,'Rekapitulasi Maret'!$CG$391:$CG$568)</f>
        <v>0</v>
      </c>
      <c r="EE114" s="152">
        <f>SUMIF('Rekapitulasi Maret'!$CE$391:$CE$568,APS!$B114,'Rekapitulasi Maret'!$CJ$391:$CJ$568)</f>
        <v>0</v>
      </c>
      <c r="EF114" s="154">
        <f t="shared" si="356"/>
        <v>0</v>
      </c>
      <c r="EG114" s="154">
        <f t="shared" si="357"/>
        <v>0</v>
      </c>
      <c r="EH114" s="76">
        <f t="shared" si="434"/>
        <v>0</v>
      </c>
      <c r="EI114" s="76">
        <f t="shared" si="435"/>
        <v>0</v>
      </c>
      <c r="EJ114" s="76">
        <f t="shared" si="436"/>
        <v>0</v>
      </c>
      <c r="EK114" s="76">
        <f t="shared" si="437"/>
        <v>0</v>
      </c>
      <c r="EL114" s="76">
        <f t="shared" si="438"/>
        <v>0</v>
      </c>
      <c r="EM114" s="76">
        <f t="shared" si="439"/>
        <v>0</v>
      </c>
      <c r="EN114" s="154">
        <f t="shared" si="440"/>
        <v>0</v>
      </c>
      <c r="EO114" s="10"/>
      <c r="EP114" s="10"/>
      <c r="EQ114" s="152">
        <f>SUMIF('Rekapitulasi Maret'!$D$587:$D$768,APS!$B114,'Rekapitulasi Maret'!$E$587:$E$768)+SUMIF('Rekapitulasi Maret'!$D$587:$D$768,APS!$B114,'Rekapitulasi Maret'!$G$587:$G$768)</f>
        <v>0</v>
      </c>
      <c r="ER114" s="152">
        <f>SUMIF('Rekapitulasi Maret'!$D$587:$D$768,APS!$B114,'Rekapitulasi Maret'!$F$587:$F$768)+SUMIF('Rekapitulasi Maret'!$D$587:$D$768,APS!$B114,'Rekapitulasi Maret'!$H$587:$H$768)</f>
        <v>0</v>
      </c>
      <c r="ES114" s="10"/>
      <c r="ET114" s="154">
        <f t="shared" si="358"/>
        <v>0</v>
      </c>
      <c r="EU114" s="154">
        <f t="shared" si="359"/>
        <v>0</v>
      </c>
      <c r="EV114" s="10"/>
      <c r="EW114" s="152">
        <f>SUMIF('Rekapitulasi Maret'!$U$587:$U$768,APS!$B114,'Rekapitulasi Maret'!$V$587:$V$768)+SUMIF('Rekapitulasi Maret'!$U$587:$U$768,APS!$B114,'Rekapitulasi Maret'!$X$587:$X$768)</f>
        <v>0</v>
      </c>
      <c r="EX114" s="152">
        <f>SUMIF('Rekapitulasi Maret'!$U$587:$U$768,APS!$B114,'Rekapitulasi Maret'!$W$587:$W$768)+SUMIF('Rekapitulasi Maret'!$U$587:$U$768,APS!$B114,'Rekapitulasi Maret'!$Y$587:$Y$768)</f>
        <v>0</v>
      </c>
      <c r="EY114" s="10"/>
      <c r="EZ114" s="154">
        <f t="shared" si="360"/>
        <v>0</v>
      </c>
      <c r="FA114" s="154">
        <f t="shared" si="361"/>
        <v>0</v>
      </c>
      <c r="FB114" s="10"/>
      <c r="FC114" s="152">
        <f>SUMIF('Rekapitulasi Maret'!$AL$587:$AL$768,APS!$B114,'Rekapitulasi Maret'!$AM$587:$AM$768)+SUMIF('Rekapitulasi Maret'!$AL$587:$AL$768,APS!$B114,'Rekapitulasi Maret'!$AP$587:$AP$768)</f>
        <v>0</v>
      </c>
      <c r="FD114" s="152">
        <f>SUMIF('Rekapitulasi Maret'!$AL$587:$AL$768,APS!$B114,'Rekapitulasi Maret'!$AN$587:$AN$768)</f>
        <v>0</v>
      </c>
      <c r="FE114" s="10"/>
      <c r="FF114" s="154">
        <f t="shared" si="362"/>
        <v>0</v>
      </c>
      <c r="FG114" s="154">
        <f t="shared" si="363"/>
        <v>0</v>
      </c>
      <c r="FH114" s="10"/>
      <c r="FI114" s="152">
        <f>SUMIF('Rekapitulasi Maret'!$BA$587:$BA$768,APS!$B114,'Rekapitulasi Maret'!$BB$587:$BB$768)+SUMIF('Rekapitulasi Maret'!$BA$587:$BA$768,APS!$B114,'Rekapitulasi Maret'!$BE$587:$BE$768)</f>
        <v>0</v>
      </c>
      <c r="FJ114" s="152">
        <f>SUMIF('Rekapitulasi Maret'!$BA$587:$BA$768,APS!$B114,'Rekapitulasi Maret'!$BC$587:$BC$768)+SUMIF('Rekapitulasi Maret'!$BA$587:$BA$768,APS!$B114,'Rekapitulasi Maret'!$BF$587:$BF$768)</f>
        <v>0</v>
      </c>
      <c r="FK114" s="10"/>
      <c r="FL114" s="154">
        <f t="shared" si="364"/>
        <v>0</v>
      </c>
      <c r="FM114" s="154">
        <f t="shared" si="365"/>
        <v>0</v>
      </c>
      <c r="FN114" s="10"/>
      <c r="FO114" s="152">
        <f>SUMIF('Rekapitulasi Maret'!$BP$587:$BP$768,APS!$B114,'Rekapitulasi Maret'!$BQ$587:$BQ$768)+SUMIF('Rekapitulasi Maret'!$BP$587:$BP$768,APS!$B114,'Rekapitulasi Maret'!$BT$587:$BT$768)</f>
        <v>0</v>
      </c>
      <c r="FP114" s="152">
        <f>SUMIF('Rekapitulasi Maret'!$BP$587:$BP$768,APS!$B114,'Rekapitulasi Maret'!$BR$587:$BR$768)</f>
        <v>0</v>
      </c>
      <c r="FQ114" s="10"/>
      <c r="FR114" s="154">
        <f t="shared" si="366"/>
        <v>0</v>
      </c>
      <c r="FS114" s="154">
        <f t="shared" si="367"/>
        <v>0</v>
      </c>
      <c r="FT114" s="10"/>
      <c r="FU114" s="152">
        <f>SUMIF('Rekapitulasi Maret'!$CE$587:$CE$768,APS!$B114,'Rekapitulasi Maret'!$CI$587:$CI$768)</f>
        <v>0</v>
      </c>
      <c r="FV114" s="10"/>
      <c r="FW114" s="152">
        <f>SUMIF('Rekapitulasi Maret'!$CE$587:$CE$768,APS!$B114,'Rekapitulasi Maret'!$CJ$587:$CJ$768)</f>
        <v>0</v>
      </c>
      <c r="FX114" s="154">
        <f t="shared" si="387"/>
        <v>0</v>
      </c>
      <c r="FY114" s="154">
        <f t="shared" si="388"/>
        <v>0</v>
      </c>
      <c r="FZ114" s="10"/>
      <c r="GA114" s="152">
        <f>SUMIF('Rekapitulasi Maret'!$D$785:$D$963,APS!$B114,'Rekapitulasi Maret'!$E$785:$E$963)+SUMIF('Rekapitulasi Maret'!$D$785:$D$963,APS!$B114,'Rekapitulasi Maret'!$J$785:$J$963)</f>
        <v>0</v>
      </c>
      <c r="GB114" s="152">
        <f>SUMIF('Rekapitulasi Maret'!$D$785:$D$963,APS!$B114,'Rekapitulasi Maret'!$F$785:$F$963)</f>
        <v>0</v>
      </c>
      <c r="GC114" s="152">
        <f>SUMIF('Rekapitulasi Maret'!$D$785:$D$963,APS!$B114,'Rekapitulasi Maret'!$K$785:$K$963)</f>
        <v>0</v>
      </c>
      <c r="GD114" s="154">
        <f t="shared" si="368"/>
        <v>0</v>
      </c>
      <c r="GE114" s="154">
        <f t="shared" si="369"/>
        <v>0</v>
      </c>
      <c r="GF114" s="10"/>
      <c r="GG114" s="152">
        <f>SUMIF('Rekapitulasi Maret'!$U$785:$U$963,APS!$B114,'Rekapitulasi Maret'!$V$785:$V$963)+SUMIF('Rekapitulasi Maret'!$U$785:$U$963,APS!$B114,'Rekapitulasi Maret'!$AA$785:$AA$963)</f>
        <v>0</v>
      </c>
      <c r="GH114" s="152">
        <f>SUMIF('Rekapitulasi Maret'!$U$785:$U$963,APS!$B114,'Rekapitulasi Maret'!$W$785:$W$963)</f>
        <v>0</v>
      </c>
      <c r="GI114" s="152">
        <f>SUMIF('Rekapitulasi Maret'!$U$785:$U$963,APS!$B114,'Rekapitulasi Maret'!$AB$785:$AB$963)</f>
        <v>0</v>
      </c>
      <c r="GJ114" s="154">
        <f t="shared" si="370"/>
        <v>0</v>
      </c>
      <c r="GK114" s="154">
        <f t="shared" si="371"/>
        <v>0</v>
      </c>
      <c r="GL114" s="10"/>
      <c r="GM114" s="152">
        <f>SUMIF('Rekapitulasi Maret'!$AL$785:$AL$963,APS!$B114,'Rekapitulasi Maret'!$AM$785:$AM$963)+SUMIF('Rekapitulasi Maret'!$AL$785:$AL$963,APS!$B114,'Rekapitulasi Maret'!$AP$785:$AP$963)</f>
        <v>0</v>
      </c>
      <c r="GN114" s="152">
        <f>SUMIF('Rekapitulasi Maret'!$AL$785:$AL$963,APS!$B114,'Rekapitulasi Maret'!$AN$785:$AN$963)</f>
        <v>0</v>
      </c>
      <c r="GO114" s="152">
        <f>SUMIF('Rekapitulasi Maret'!$AL$785:$AL$963,APS!$B114,'Rekapitulasi Maret'!$AQ$785:$AQ$963)</f>
        <v>0</v>
      </c>
      <c r="GP114" s="154">
        <f t="shared" si="372"/>
        <v>0</v>
      </c>
      <c r="GQ114" s="154">
        <f t="shared" si="373"/>
        <v>0</v>
      </c>
      <c r="GR114" s="76">
        <f t="shared" si="374"/>
        <v>0</v>
      </c>
      <c r="GS114" s="76">
        <f t="shared" si="375"/>
        <v>0</v>
      </c>
      <c r="GT114" s="76">
        <f t="shared" si="376"/>
        <v>0</v>
      </c>
      <c r="GU114" s="76">
        <f t="shared" si="377"/>
        <v>0</v>
      </c>
      <c r="GV114" s="157">
        <f t="shared" si="378"/>
        <v>0</v>
      </c>
      <c r="GW114" s="157">
        <f t="shared" si="379"/>
        <v>0</v>
      </c>
      <c r="GX114" s="158">
        <f t="shared" si="380"/>
        <v>0</v>
      </c>
      <c r="GY114" s="157">
        <f t="shared" si="397"/>
        <v>0</v>
      </c>
      <c r="GZ114" s="157">
        <f t="shared" si="398"/>
        <v>0</v>
      </c>
      <c r="HA114" s="157">
        <f t="shared" si="399"/>
        <v>0</v>
      </c>
      <c r="HB114" s="157">
        <f t="shared" si="400"/>
        <v>0</v>
      </c>
      <c r="HC114" s="157">
        <f t="shared" si="401"/>
        <v>0</v>
      </c>
      <c r="HD114" s="157">
        <f t="shared" si="402"/>
        <v>0</v>
      </c>
      <c r="HE114" s="158">
        <f t="shared" si="406"/>
        <v>0</v>
      </c>
      <c r="HF114" s="163"/>
      <c r="HG114" s="16" t="s">
        <v>988</v>
      </c>
      <c r="HH114" s="88"/>
    </row>
    <row r="115" spans="1:216" ht="15.75">
      <c r="A115" s="16" t="s">
        <v>130</v>
      </c>
      <c r="B115" s="16" t="s">
        <v>131</v>
      </c>
      <c r="C115" s="25" t="s">
        <v>3</v>
      </c>
      <c r="D115" s="25" t="s">
        <v>614</v>
      </c>
      <c r="E115" s="25" t="s">
        <v>598</v>
      </c>
      <c r="F115" s="17">
        <v>3000</v>
      </c>
      <c r="G115" s="17">
        <v>0</v>
      </c>
      <c r="H115" s="17">
        <v>0</v>
      </c>
      <c r="I115" s="18">
        <v>0</v>
      </c>
      <c r="J115" s="17">
        <v>0</v>
      </c>
      <c r="K115" s="19">
        <f t="shared" si="444"/>
        <v>3000</v>
      </c>
      <c r="L115" s="19">
        <f t="shared" si="445"/>
        <v>3000</v>
      </c>
      <c r="M115" s="23">
        <v>5000</v>
      </c>
      <c r="N115" s="20">
        <f t="shared" si="353"/>
        <v>5000</v>
      </c>
      <c r="O115" s="20"/>
      <c r="P115" s="75">
        <f t="shared" si="407"/>
        <v>0</v>
      </c>
      <c r="Q115" s="74">
        <f t="shared" si="403"/>
        <v>5000</v>
      </c>
      <c r="R115" s="22">
        <f t="shared" si="443"/>
        <v>5000</v>
      </c>
      <c r="S115" s="10">
        <v>2000</v>
      </c>
      <c r="T115" s="10"/>
      <c r="U115" s="152">
        <f>SUMIF('Rekapitulasi Maret'!$D$9:$D$173,APS!$B115,'Rekapitulasi Maret'!$E$9:$E$173)</f>
        <v>0</v>
      </c>
      <c r="V115" s="152">
        <f>SUMIF('Rekapitulasi Maret'!$D$9:$D$173,APS!$B115,'Rekapitulasi Maret'!$F$9:$F$173)</f>
        <v>0</v>
      </c>
      <c r="W115" s="10"/>
      <c r="X115" s="154">
        <f t="shared" si="428"/>
        <v>0</v>
      </c>
      <c r="Y115" s="154">
        <f t="shared" si="429"/>
        <v>0</v>
      </c>
      <c r="Z115" s="10"/>
      <c r="AA115" s="152">
        <f>SUMIF('Rekapitulasi Maret'!$U$9:$U$173,APS!$B115,'Rekapitulasi Maret'!$V$9:$V$173)</f>
        <v>0</v>
      </c>
      <c r="AB115" s="152">
        <f>SUMIF('Rekapitulasi Maret'!$U$9:$U$173,APS!$B115,'Rekapitulasi Maret'!$W$9:$W$173)</f>
        <v>0</v>
      </c>
      <c r="AC115" s="152"/>
      <c r="AD115" s="154">
        <f t="shared" si="404"/>
        <v>0</v>
      </c>
      <c r="AE115" s="154">
        <f t="shared" si="405"/>
        <v>0</v>
      </c>
      <c r="AF115" s="10"/>
      <c r="AG115" s="152">
        <f>SUMIF('Rekapitulasi Maret'!$AL$9:$AL$173,APS!$B115,'Rekapitulasi Maret'!$AM$9:$AM$173)</f>
        <v>0</v>
      </c>
      <c r="AH115" s="152">
        <f>SUMIF('Rekapitulasi Maret'!$AL$9:$AL$173,APS!$B115,'Rekapitulasi Maret'!$AN$9:$AN$173)</f>
        <v>108</v>
      </c>
      <c r="AI115" s="152">
        <f>SUMIF('Rekapitulasi Maret'!$AL$9:$AL$173,APS!$B115,'Rekapitulasi Maret'!$AQ$9:$AQ$173)</f>
        <v>300</v>
      </c>
      <c r="AJ115" s="154">
        <f t="shared" si="426"/>
        <v>0</v>
      </c>
      <c r="AK115" s="154">
        <f t="shared" si="427"/>
        <v>0</v>
      </c>
      <c r="AL115" s="10">
        <v>300</v>
      </c>
      <c r="AM115" s="152">
        <f>SUMIF('Rekapitulasi Maret'!$BA$9:$BA$173,APS!$B115,'Rekapitulasi Maret'!$BB$9:$BB$173)</f>
        <v>300</v>
      </c>
      <c r="AN115" s="152">
        <f>SUMIF('Rekapitulasi Maret'!$BA$9:$BA$173,APS!$B115,'Rekapitulasi Maret'!$BC$9:$BC$173)</f>
        <v>276</v>
      </c>
      <c r="AO115" s="10"/>
      <c r="AP115" s="154">
        <f t="shared" si="410"/>
        <v>92</v>
      </c>
      <c r="AQ115" s="154">
        <f t="shared" si="411"/>
        <v>92</v>
      </c>
      <c r="AR115" s="10">
        <v>500</v>
      </c>
      <c r="AS115" s="152">
        <f>SUMIF('Rekapitulasi Maret'!$BP$9:$BP$173,APS!$B115,'Rekapitulasi Maret'!$BQ$9:$BQ$173)</f>
        <v>400</v>
      </c>
      <c r="AT115" s="152">
        <f>SUMIF('Rekapitulasi Maret'!$BP$9:$BP$173,APS!$B115,'Rekapitulasi Maret'!$BR$9:$BR$173)</f>
        <v>236</v>
      </c>
      <c r="AU115" s="10"/>
      <c r="AV115" s="154">
        <f t="shared" si="393"/>
        <v>47.199999999999996</v>
      </c>
      <c r="AW115" s="154">
        <f t="shared" si="394"/>
        <v>59</v>
      </c>
      <c r="AX115" s="10"/>
      <c r="AY115" s="152">
        <f>SUMIF('Rekapitulasi Maret'!$CE$9:$CE$173,APS!$B115,'Rekapitulasi Maret'!$CI$9:$CI$173)</f>
        <v>540</v>
      </c>
      <c r="AZ115" s="10"/>
      <c r="BA115" s="152">
        <f>SUMIF('Rekapitulasi Maret'!$CE$9:$CE$173,APS!$B115,'Rekapitulasi Maret'!$CJ$9:$CJ$173)</f>
        <v>448</v>
      </c>
      <c r="BB115" s="154">
        <f t="shared" si="395"/>
        <v>0</v>
      </c>
      <c r="BC115" s="154">
        <f t="shared" si="396"/>
        <v>82.962962962962962</v>
      </c>
      <c r="BD115" s="76">
        <f t="shared" si="412"/>
        <v>800</v>
      </c>
      <c r="BE115" s="76">
        <f t="shared" si="413"/>
        <v>1240</v>
      </c>
      <c r="BF115" s="76">
        <f t="shared" si="414"/>
        <v>620</v>
      </c>
      <c r="BG115" s="76">
        <f t="shared" si="415"/>
        <v>748</v>
      </c>
      <c r="BH115" s="76">
        <f t="shared" si="416"/>
        <v>1368</v>
      </c>
      <c r="BI115" s="76">
        <f t="shared" si="417"/>
        <v>568</v>
      </c>
      <c r="BJ115" s="154">
        <f t="shared" si="418"/>
        <v>171</v>
      </c>
      <c r="BK115" s="10">
        <v>1000</v>
      </c>
      <c r="BL115" s="10">
        <v>200</v>
      </c>
      <c r="BM115" s="152">
        <f>SUMIF('Rekapitulasi Maret'!$D$194:$D$375,APS!$B115,'Rekapitulasi Maret'!$E$194:$E$375)+SUMIF('Rekapitulasi Maret'!$D$194:$D$375,APS!$B115,'Rekapitulasi Maret'!$J$194:$J$375)</f>
        <v>300</v>
      </c>
      <c r="BN115" s="152">
        <f>SUMIF('Rekapitulasi Maret'!$D$194:$D$375,APS!$B115,'Rekapitulasi Maret'!$F$194:$F$375)</f>
        <v>388</v>
      </c>
      <c r="BO115" s="152">
        <f>SUMIF('Rekapitulasi Maret'!$D$194:$D$375,APS!$B115,'Rekapitulasi Maret'!$K$194:$K$375)</f>
        <v>0</v>
      </c>
      <c r="BP115" s="154">
        <f t="shared" si="389"/>
        <v>194</v>
      </c>
      <c r="BQ115" s="154">
        <f t="shared" si="390"/>
        <v>129.33333333333331</v>
      </c>
      <c r="BR115" s="10">
        <v>100</v>
      </c>
      <c r="BS115" s="152">
        <f>SUMIF('Rekapitulasi Maret'!$U$194:$U$375,APS!$B115,'Rekapitulasi Maret'!$V$194:$V$375)+SUMIF('Rekapitulasi Maret'!$U$194:$U$375,APS!$B115,'Rekapitulasi Maret'!$AA$194:$AA$375)</f>
        <v>340</v>
      </c>
      <c r="BT115" s="152">
        <f>SUMIF('Rekapitulasi Maret'!$U$194:$U$375,APS!$B115,'Rekapitulasi Maret'!$W$194:$W$375)</f>
        <v>340</v>
      </c>
      <c r="BU115" s="152">
        <f>SUMIF('Rekapitulasi Maret'!$U$194:$U$375,APS!$B115,'Rekapitulasi Maret'!$AB$194:$AB$375)</f>
        <v>0</v>
      </c>
      <c r="BV115" s="154">
        <f t="shared" si="391"/>
        <v>340</v>
      </c>
      <c r="BW115" s="154">
        <f t="shared" si="392"/>
        <v>100</v>
      </c>
      <c r="BX115" s="10">
        <v>300</v>
      </c>
      <c r="BY115" s="152">
        <f>SUMIF('Rekapitulasi Maret'!$AL$194:$AL$375,APS!$B115,'Rekapitulasi Maret'!$AM$194:$AM$375)+SUMIF('Rekapitulasi Maret'!$AL$194:$AL$375,APS!$B115,'Rekapitulasi Maret'!$AP$194:$AP$375)</f>
        <v>0</v>
      </c>
      <c r="BZ115" s="152">
        <f>SUMIF('Rekapitulasi Maret'!$AL$194:$AL$375,APS!$B115,'Rekapitulasi Maret'!$AN$194:$AN$375)</f>
        <v>36</v>
      </c>
      <c r="CA115" s="152">
        <f>SUMIF('Rekapitulasi Maret'!$AL$194:$AL$375,APS!$B115,'Rekapitulasi Maret'!$AQ$194:$AQ$375)</f>
        <v>0</v>
      </c>
      <c r="CB115" s="154">
        <f t="shared" si="408"/>
        <v>12</v>
      </c>
      <c r="CC115" s="154">
        <f t="shared" si="409"/>
        <v>0</v>
      </c>
      <c r="CD115" s="10">
        <v>200</v>
      </c>
      <c r="CE115" s="152">
        <f>SUMIF('Rekapitulasi Maret'!$BA$194:$BA$375,APS!$B115,'Rekapitulasi Maret'!$BB$194:$BB$375)+SUMIF('Rekapitulasi Maret'!$BA$194:$BA$375,APS!$B115,'Rekapitulasi Maret'!$BE$194:$BE$375)</f>
        <v>300</v>
      </c>
      <c r="CF115" s="152">
        <f>SUMIF('Rekapitulasi Maret'!$BA$194:$BA$375,APS!$B115,'Rekapitulasi Maret'!$BC$194:$BC$375)</f>
        <v>168</v>
      </c>
      <c r="CG115" s="10"/>
      <c r="CH115" s="154">
        <f t="shared" si="381"/>
        <v>84</v>
      </c>
      <c r="CI115" s="154">
        <f t="shared" si="382"/>
        <v>56.000000000000007</v>
      </c>
      <c r="CJ115" s="10">
        <v>350</v>
      </c>
      <c r="CK115" s="152">
        <f>SUMIF('Rekapitulasi Maret'!$BP$194:$BP$375,APS!$B115,'Rekapitulasi Maret'!$BQ$194:$BQ$375)+SUMIF('Rekapitulasi Maret'!$BP$194:$BP$375,APS!$B115,'Rekapitulasi Maret'!$BT$194:$BT$375)</f>
        <v>0</v>
      </c>
      <c r="CL115" s="152">
        <f>SUMIF('Rekapitulasi Maret'!$BP$194:$BP$375,APS!$B115,'Rekapitulasi Maret'!$BR$194:$BR$375)</f>
        <v>0</v>
      </c>
      <c r="CM115" s="152">
        <f>SUMIF('Rekapitulasi Maret'!$BP$194:$BP$375,APS!$B115,'Rekapitulasi Maret'!$BU$194:$BU$375)</f>
        <v>0</v>
      </c>
      <c r="CN115" s="154">
        <f t="shared" si="383"/>
        <v>0</v>
      </c>
      <c r="CO115" s="154">
        <f t="shared" si="384"/>
        <v>0</v>
      </c>
      <c r="CP115" s="76">
        <f t="shared" si="419"/>
        <v>1150</v>
      </c>
      <c r="CQ115" s="76">
        <f t="shared" si="420"/>
        <v>940</v>
      </c>
      <c r="CR115" s="76">
        <f t="shared" si="421"/>
        <v>932</v>
      </c>
      <c r="CS115" s="76">
        <f t="shared" si="422"/>
        <v>0</v>
      </c>
      <c r="CT115" s="76">
        <f t="shared" si="423"/>
        <v>932</v>
      </c>
      <c r="CU115" s="76">
        <f t="shared" si="424"/>
        <v>-218</v>
      </c>
      <c r="CV115" s="154">
        <f t="shared" si="425"/>
        <v>81.043478260869563</v>
      </c>
      <c r="CW115" s="10">
        <v>1000</v>
      </c>
      <c r="CX115" s="10">
        <v>200</v>
      </c>
      <c r="CY115" s="152">
        <f>SUMIF('Rekapitulasi Maret'!$D$391:$D$568,APS!$B115,'Rekapitulasi Maret'!$E$391:$E$568)+SUMIF('Rekapitulasi Maret'!$D$391:$D$568,APS!$B115,'Rekapitulasi Maret'!$J$391:$J$568)</f>
        <v>0</v>
      </c>
      <c r="CZ115" s="152">
        <f>SUMIF('Rekapitulasi Maret'!$D$391:$D$568,APS!$B115,'Rekapitulasi Maret'!$F$391:$F$568)</f>
        <v>200</v>
      </c>
      <c r="DA115" s="152">
        <f>SUMIF('Rekapitulasi Maret'!$D$391:$D$568,APS!$B115,'Rekapitulasi Maret'!$K$391:$K$568)</f>
        <v>0</v>
      </c>
      <c r="DB115" s="154">
        <f t="shared" si="385"/>
        <v>100</v>
      </c>
      <c r="DC115" s="154">
        <f t="shared" si="386"/>
        <v>0</v>
      </c>
      <c r="DD115" s="10">
        <v>200</v>
      </c>
      <c r="DE115" s="152">
        <f>SUMIF('Rekapitulasi Maret'!$U$391:$U$568,APS!$B115,'Rekapitulasi Maret'!$V$391:$V$568)+SUMIF('Rekapitulasi Maret'!$U$391:$U$568,APS!$B115,'Rekapitulasi Maret'!$AA$391:$AA$568)</f>
        <v>620</v>
      </c>
      <c r="DF115" s="152">
        <f>SUMIF('Rekapitulasi Maret'!$U$391:$U$568,APS!$B115,'Rekapitulasi Maret'!$W$391:$W$568)</f>
        <v>300</v>
      </c>
      <c r="DG115" s="152">
        <f>SUMIF('Rekapitulasi Maret'!$U$391:$U$568,APS!$B115,'Rekapitulasi Maret'!$AB$391:$AB$568)</f>
        <v>0</v>
      </c>
      <c r="DH115" s="154">
        <f t="shared" si="430"/>
        <v>150</v>
      </c>
      <c r="DI115" s="154">
        <f t="shared" si="431"/>
        <v>48.387096774193552</v>
      </c>
      <c r="DJ115" s="10">
        <v>200</v>
      </c>
      <c r="DK115" s="152">
        <f>SUMIF('Rekapitulasi Maret'!$AL$391:$AL$568,APS!$B115,'Rekapitulasi Maret'!$AM$391:$AM$568)+SUMIF('Rekapitulasi Maret'!$AL$391:$AL$568,APS!$B115,'Rekapitulasi Maret'!$AP$391:$AP$568)</f>
        <v>0</v>
      </c>
      <c r="DL115" s="152">
        <f>SUMIF('Rekapitulasi Maret'!$AL$391:$AL$568,APS!$B115,'Rekapitulasi Maret'!$AN$391:$AN$568)</f>
        <v>0</v>
      </c>
      <c r="DM115" s="152">
        <f>SUMIF('Rekapitulasi Maret'!$AL$391:$AL$568,APS!$B115,'Rekapitulasi Maret'!$AQ$391:$AQ$568)</f>
        <v>0</v>
      </c>
      <c r="DN115" s="154">
        <f t="shared" si="354"/>
        <v>0</v>
      </c>
      <c r="DO115" s="154">
        <f t="shared" si="355"/>
        <v>0</v>
      </c>
      <c r="DP115" s="10">
        <v>100</v>
      </c>
      <c r="DQ115" s="152">
        <f>SUMIF('Rekapitulasi Maret'!$BA$391:$BA$568,APS!$B115,'Rekapitulasi Maret'!$BB$391:$BB$568)+SUMIF('Rekapitulasi Maret'!$BA$391:$BA$568,APS!$B115,'Rekapitulasi Maret'!$BE$391:$BE$568)</f>
        <v>300</v>
      </c>
      <c r="DR115" s="152">
        <f>SUMIF('Rekapitulasi Maret'!$BA$391:$BA$568,APS!$B115,'Rekapitulasi Maret'!$BC$391:$BC$568)</f>
        <v>0</v>
      </c>
      <c r="DS115" s="152">
        <f>SUMIF('Rekapitulasi Maret'!$BA$391:$BA$568,APS!$B115,'Rekapitulasi Maret'!$BF$391:$BF$568)</f>
        <v>0</v>
      </c>
      <c r="DT115" s="154">
        <f t="shared" si="432"/>
        <v>0</v>
      </c>
      <c r="DU115" s="154">
        <f t="shared" si="433"/>
        <v>0</v>
      </c>
      <c r="DV115" s="10">
        <v>400</v>
      </c>
      <c r="DW115" s="152">
        <f>SUMIF('Rekapitulasi Maret'!$BP$391:$BP$568,APS!$B115,'Rekapitulasi Maret'!$BQ$391:$BQ$568)+SUMIF('Rekapitulasi Maret'!$BP$391:$BP$568,APS!$B115,'Rekapitulasi Maret'!$BT$391:$BT$568)</f>
        <v>0</v>
      </c>
      <c r="DX115" s="152">
        <f>SUMIF('Rekapitulasi Maret'!$BP$391:$BP$568,APS!$B115,'Rekapitulasi Maret'!$BR$391:$BR$568)</f>
        <v>88</v>
      </c>
      <c r="DY115" s="152">
        <f>SUMIF('Rekapitulasi Maret'!$BP$391:$BP$568,APS!$B115,'Rekapitulasi Maret'!$BU$391:$BU$568)</f>
        <v>0</v>
      </c>
      <c r="DZ115" s="154">
        <f t="shared" si="326"/>
        <v>22</v>
      </c>
      <c r="EA115" s="154">
        <f t="shared" si="327"/>
        <v>0</v>
      </c>
      <c r="EB115" s="10">
        <v>400</v>
      </c>
      <c r="EC115" s="152">
        <f>SUMIF('Rekapitulasi Maret'!$CE$391:$CE$568,APS!$B115,'Rekapitulasi Maret'!$CF$391:$CF$568)+SUMIF('Rekapitulasi Maret'!$CE$391:$CE$568,APS!$B115,'Rekapitulasi Maret'!$CI$391:$CI$568)</f>
        <v>0</v>
      </c>
      <c r="ED115" s="152">
        <f>SUMIF('Rekapitulasi Maret'!$CE$391:$CE$568,APS!$B115,'Rekapitulasi Maret'!$CG$391:$CG$568)</f>
        <v>0</v>
      </c>
      <c r="EE115" s="152">
        <f>SUMIF('Rekapitulasi Maret'!$CE$391:$CE$568,APS!$B115,'Rekapitulasi Maret'!$CJ$391:$CJ$568)</f>
        <v>0</v>
      </c>
      <c r="EF115" s="154">
        <f t="shared" si="356"/>
        <v>0</v>
      </c>
      <c r="EG115" s="154">
        <f t="shared" si="357"/>
        <v>0</v>
      </c>
      <c r="EH115" s="76">
        <f t="shared" si="434"/>
        <v>1500</v>
      </c>
      <c r="EI115" s="76">
        <f t="shared" si="435"/>
        <v>920</v>
      </c>
      <c r="EJ115" s="76">
        <f t="shared" si="436"/>
        <v>588</v>
      </c>
      <c r="EK115" s="76">
        <f t="shared" si="437"/>
        <v>0</v>
      </c>
      <c r="EL115" s="76">
        <f t="shared" si="438"/>
        <v>588</v>
      </c>
      <c r="EM115" s="76">
        <f t="shared" si="439"/>
        <v>-912</v>
      </c>
      <c r="EN115" s="154">
        <f t="shared" si="440"/>
        <v>39.200000000000003</v>
      </c>
      <c r="EO115" s="10">
        <v>1000</v>
      </c>
      <c r="EP115" s="10">
        <v>300</v>
      </c>
      <c r="EQ115" s="152">
        <f>SUMIF('Rekapitulasi Maret'!$D$587:$D$768,APS!$B115,'Rekapitulasi Maret'!$E$587:$E$768)+SUMIF('Rekapitulasi Maret'!$D$587:$D$768,APS!$B115,'Rekapitulasi Maret'!$G$587:$G$768)</f>
        <v>0</v>
      </c>
      <c r="ER115" s="152">
        <f>SUMIF('Rekapitulasi Maret'!$D$587:$D$768,APS!$B115,'Rekapitulasi Maret'!$F$587:$F$768)+SUMIF('Rekapitulasi Maret'!$D$587:$D$768,APS!$B115,'Rekapitulasi Maret'!$H$587:$H$768)</f>
        <v>0</v>
      </c>
      <c r="ES115" s="10"/>
      <c r="ET115" s="154">
        <f t="shared" si="358"/>
        <v>0</v>
      </c>
      <c r="EU115" s="154">
        <f t="shared" si="359"/>
        <v>0</v>
      </c>
      <c r="EV115" s="10">
        <v>200</v>
      </c>
      <c r="EW115" s="152">
        <f>SUMIF('Rekapitulasi Maret'!$U$587:$U$768,APS!$B115,'Rekapitulasi Maret'!$V$587:$V$768)+SUMIF('Rekapitulasi Maret'!$U$587:$U$768,APS!$B115,'Rekapitulasi Maret'!$X$587:$X$768)</f>
        <v>200</v>
      </c>
      <c r="EX115" s="152">
        <f>SUMIF('Rekapitulasi Maret'!$U$587:$U$768,APS!$B115,'Rekapitulasi Maret'!$W$587:$W$768)+SUMIF('Rekapitulasi Maret'!$U$587:$U$768,APS!$B115,'Rekapitulasi Maret'!$Y$587:$Y$768)</f>
        <v>0</v>
      </c>
      <c r="EY115" s="10"/>
      <c r="EZ115" s="154">
        <f t="shared" si="360"/>
        <v>0</v>
      </c>
      <c r="FA115" s="154">
        <f t="shared" si="361"/>
        <v>0</v>
      </c>
      <c r="FB115" s="10">
        <v>200</v>
      </c>
      <c r="FC115" s="152">
        <f>SUMIF('Rekapitulasi Maret'!$AL$587:$AL$768,APS!$B115,'Rekapitulasi Maret'!$AM$587:$AM$768)+SUMIF('Rekapitulasi Maret'!$AL$587:$AL$768,APS!$B115,'Rekapitulasi Maret'!$AP$587:$AP$768)</f>
        <v>200</v>
      </c>
      <c r="FD115" s="152">
        <f>SUMIF('Rekapitulasi Maret'!$AL$587:$AL$768,APS!$B115,'Rekapitulasi Maret'!$AN$587:$AN$768)</f>
        <v>100</v>
      </c>
      <c r="FE115" s="10"/>
      <c r="FF115" s="154">
        <f t="shared" si="362"/>
        <v>50</v>
      </c>
      <c r="FG115" s="154">
        <f t="shared" si="363"/>
        <v>50</v>
      </c>
      <c r="FH115" s="10">
        <v>300</v>
      </c>
      <c r="FI115" s="152">
        <f>SUMIF('Rekapitulasi Maret'!$BA$587:$BA$768,APS!$B115,'Rekapitulasi Maret'!$BB$587:$BB$768)+SUMIF('Rekapitulasi Maret'!$BA$587:$BA$768,APS!$B115,'Rekapitulasi Maret'!$BE$587:$BE$768)</f>
        <v>0</v>
      </c>
      <c r="FJ115" s="152">
        <f>SUMIF('Rekapitulasi Maret'!$BA$587:$BA$768,APS!$B115,'Rekapitulasi Maret'!$BC$587:$BC$768)+SUMIF('Rekapitulasi Maret'!$BA$587:$BA$768,APS!$B115,'Rekapitulasi Maret'!$BF$587:$BF$768)</f>
        <v>100</v>
      </c>
      <c r="FK115" s="10"/>
      <c r="FL115" s="154">
        <f t="shared" si="364"/>
        <v>33.333333333333329</v>
      </c>
      <c r="FM115" s="154">
        <f t="shared" si="365"/>
        <v>0</v>
      </c>
      <c r="FN115" s="10"/>
      <c r="FO115" s="152">
        <f>SUMIF('Rekapitulasi Maret'!$BP$587:$BP$768,APS!$B115,'Rekapitulasi Maret'!$BQ$587:$BQ$768)+SUMIF('Rekapitulasi Maret'!$BP$587:$BP$768,APS!$B115,'Rekapitulasi Maret'!$BT$587:$BT$768)</f>
        <v>0</v>
      </c>
      <c r="FP115" s="152">
        <f>SUMIF('Rekapitulasi Maret'!$BP$587:$BP$768,APS!$B115,'Rekapitulasi Maret'!$BR$587:$BR$768)</f>
        <v>52</v>
      </c>
      <c r="FQ115" s="10"/>
      <c r="FR115" s="154">
        <f t="shared" si="366"/>
        <v>0</v>
      </c>
      <c r="FS115" s="154">
        <f t="shared" si="367"/>
        <v>0</v>
      </c>
      <c r="FT115" s="10"/>
      <c r="FU115" s="152">
        <f>SUMIF('Rekapitulasi Maret'!$CE$587:$CE$768,APS!$B115,'Rekapitulasi Maret'!$CI$587:$CI$768)</f>
        <v>0</v>
      </c>
      <c r="FV115" s="10"/>
      <c r="FW115" s="152">
        <f>SUMIF('Rekapitulasi Maret'!$CE$587:$CE$768,APS!$B115,'Rekapitulasi Maret'!$CJ$587:$CJ$768)</f>
        <v>0</v>
      </c>
      <c r="FX115" s="154">
        <f t="shared" si="387"/>
        <v>0</v>
      </c>
      <c r="FY115" s="154">
        <f t="shared" si="388"/>
        <v>0</v>
      </c>
      <c r="FZ115" s="10">
        <v>200</v>
      </c>
      <c r="GA115" s="152">
        <f>SUMIF('Rekapitulasi Maret'!$D$785:$D$963,APS!$B115,'Rekapitulasi Maret'!$E$785:$E$963)+SUMIF('Rekapitulasi Maret'!$D$785:$D$963,APS!$B115,'Rekapitulasi Maret'!$J$785:$J$963)</f>
        <v>0</v>
      </c>
      <c r="GB115" s="152">
        <f>SUMIF('Rekapitulasi Maret'!$D$785:$D$963,APS!$B115,'Rekapitulasi Maret'!$F$785:$F$963)</f>
        <v>60</v>
      </c>
      <c r="GC115" s="152">
        <f>SUMIF('Rekapitulasi Maret'!$D$785:$D$963,APS!$B115,'Rekapitulasi Maret'!$K$785:$K$963)</f>
        <v>0</v>
      </c>
      <c r="GD115" s="154">
        <f t="shared" si="368"/>
        <v>30</v>
      </c>
      <c r="GE115" s="154">
        <f t="shared" si="369"/>
        <v>0</v>
      </c>
      <c r="GF115" s="10">
        <v>100</v>
      </c>
      <c r="GG115" s="152">
        <f>SUMIF('Rekapitulasi Maret'!$U$785:$U$963,APS!$B115,'Rekapitulasi Maret'!$V$785:$V$963)+SUMIF('Rekapitulasi Maret'!$U$785:$U$963,APS!$B115,'Rekapitulasi Maret'!$AA$785:$AA$963)</f>
        <v>300</v>
      </c>
      <c r="GH115" s="152">
        <f>SUMIF('Rekapitulasi Maret'!$U$785:$U$963,APS!$B115,'Rekapitulasi Maret'!$W$785:$W$963)</f>
        <v>0</v>
      </c>
      <c r="GI115" s="152">
        <f>SUMIF('Rekapitulasi Maret'!$U$785:$U$963,APS!$B115,'Rekapitulasi Maret'!$AB$785:$AB$963)</f>
        <v>0</v>
      </c>
      <c r="GJ115" s="154">
        <f t="shared" si="370"/>
        <v>0</v>
      </c>
      <c r="GK115" s="154">
        <f t="shared" si="371"/>
        <v>0</v>
      </c>
      <c r="GL115" s="10">
        <v>250</v>
      </c>
      <c r="GM115" s="152">
        <f>SUMIF('Rekapitulasi Maret'!$AL$785:$AL$963,APS!$B115,'Rekapitulasi Maret'!$AM$785:$AM$963)+SUMIF('Rekapitulasi Maret'!$AL$785:$AL$963,APS!$B115,'Rekapitulasi Maret'!$AP$785:$AP$963)</f>
        <v>0</v>
      </c>
      <c r="GN115" s="152">
        <f>SUMIF('Rekapitulasi Maret'!$AL$785:$AL$963,APS!$B115,'Rekapitulasi Maret'!$AN$785:$AN$963)</f>
        <v>52</v>
      </c>
      <c r="GO115" s="152">
        <f>SUMIF('Rekapitulasi Maret'!$AL$785:$AL$963,APS!$B115,'Rekapitulasi Maret'!$AQ$785:$AQ$963)</f>
        <v>0</v>
      </c>
      <c r="GP115" s="154">
        <f t="shared" si="372"/>
        <v>20.8</v>
      </c>
      <c r="GQ115" s="154">
        <f t="shared" si="373"/>
        <v>0</v>
      </c>
      <c r="GR115" s="76">
        <f t="shared" si="374"/>
        <v>1550</v>
      </c>
      <c r="GS115" s="76">
        <f t="shared" si="375"/>
        <v>700</v>
      </c>
      <c r="GT115" s="76">
        <f t="shared" si="376"/>
        <v>364</v>
      </c>
      <c r="GU115" s="76">
        <f t="shared" si="377"/>
        <v>0</v>
      </c>
      <c r="GV115" s="157">
        <f t="shared" si="378"/>
        <v>364</v>
      </c>
      <c r="GW115" s="157">
        <f t="shared" si="379"/>
        <v>-1186</v>
      </c>
      <c r="GX115" s="158">
        <f t="shared" si="380"/>
        <v>23.483870967741936</v>
      </c>
      <c r="GY115" s="157">
        <f t="shared" si="397"/>
        <v>5000</v>
      </c>
      <c r="GZ115" s="157">
        <f t="shared" si="398"/>
        <v>3800</v>
      </c>
      <c r="HA115" s="157">
        <f t="shared" si="399"/>
        <v>2504</v>
      </c>
      <c r="HB115" s="157">
        <f t="shared" si="400"/>
        <v>748</v>
      </c>
      <c r="HC115" s="157">
        <f t="shared" si="401"/>
        <v>3252</v>
      </c>
      <c r="HD115" s="157">
        <f t="shared" si="402"/>
        <v>-1748</v>
      </c>
      <c r="HE115" s="158">
        <f t="shared" si="406"/>
        <v>65.039999999999992</v>
      </c>
      <c r="HF115" s="164"/>
      <c r="HG115" s="16" t="s">
        <v>988</v>
      </c>
      <c r="HH115" s="88"/>
    </row>
    <row r="116" spans="1:216" ht="15.75">
      <c r="A116" s="16" t="s">
        <v>132</v>
      </c>
      <c r="B116" s="16" t="s">
        <v>133</v>
      </c>
      <c r="C116" s="25" t="s">
        <v>3</v>
      </c>
      <c r="D116" s="25" t="s">
        <v>614</v>
      </c>
      <c r="E116" s="25" t="s">
        <v>598</v>
      </c>
      <c r="F116" s="17">
        <v>1600</v>
      </c>
      <c r="G116" s="17">
        <v>0</v>
      </c>
      <c r="H116" s="17">
        <v>0</v>
      </c>
      <c r="I116" s="18">
        <v>0</v>
      </c>
      <c r="J116" s="17">
        <v>0</v>
      </c>
      <c r="K116" s="19">
        <f t="shared" si="444"/>
        <v>1600</v>
      </c>
      <c r="L116" s="19">
        <f t="shared" si="445"/>
        <v>1600</v>
      </c>
      <c r="M116" s="23">
        <v>2000</v>
      </c>
      <c r="N116" s="20">
        <f t="shared" si="353"/>
        <v>2500</v>
      </c>
      <c r="O116" s="20">
        <v>500</v>
      </c>
      <c r="P116" s="75">
        <f t="shared" si="407"/>
        <v>-400</v>
      </c>
      <c r="Q116" s="74">
        <f t="shared" si="403"/>
        <v>2100</v>
      </c>
      <c r="R116" s="22">
        <f t="shared" si="443"/>
        <v>2500</v>
      </c>
      <c r="S116" s="10">
        <v>500</v>
      </c>
      <c r="T116" s="10"/>
      <c r="U116" s="152">
        <f>SUMIF('Rekapitulasi Maret'!$D$9:$D$173,APS!$B116,'Rekapitulasi Maret'!$E$9:$E$173)</f>
        <v>0</v>
      </c>
      <c r="V116" s="152">
        <f>SUMIF('Rekapitulasi Maret'!$D$9:$D$173,APS!$B116,'Rekapitulasi Maret'!$F$9:$F$173)</f>
        <v>0</v>
      </c>
      <c r="W116" s="10"/>
      <c r="X116" s="154">
        <f t="shared" si="428"/>
        <v>0</v>
      </c>
      <c r="Y116" s="154">
        <f t="shared" si="429"/>
        <v>0</v>
      </c>
      <c r="Z116" s="10"/>
      <c r="AA116" s="152">
        <f>SUMIF('Rekapitulasi Maret'!$U$9:$U$173,APS!$B116,'Rekapitulasi Maret'!$V$9:$V$173)</f>
        <v>0</v>
      </c>
      <c r="AB116" s="152">
        <f>SUMIF('Rekapitulasi Maret'!$U$9:$U$173,APS!$B116,'Rekapitulasi Maret'!$W$9:$W$173)</f>
        <v>0</v>
      </c>
      <c r="AC116" s="152"/>
      <c r="AD116" s="154">
        <f t="shared" si="404"/>
        <v>0</v>
      </c>
      <c r="AE116" s="154">
        <f t="shared" si="405"/>
        <v>0</v>
      </c>
      <c r="AF116" s="10"/>
      <c r="AG116" s="152">
        <f>SUMIF('Rekapitulasi Maret'!$AL$9:$AL$173,APS!$B116,'Rekapitulasi Maret'!$AM$9:$AM$173)</f>
        <v>0</v>
      </c>
      <c r="AH116" s="152">
        <f>SUMIF('Rekapitulasi Maret'!$AL$9:$AL$173,APS!$B116,'Rekapitulasi Maret'!$AN$9:$AN$173)</f>
        <v>0</v>
      </c>
      <c r="AI116" s="152">
        <f>SUMIF('Rekapitulasi Maret'!$AL$9:$AL$173,APS!$B116,'Rekapitulasi Maret'!$AQ$9:$AQ$173)</f>
        <v>0</v>
      </c>
      <c r="AJ116" s="154">
        <f t="shared" si="426"/>
        <v>0</v>
      </c>
      <c r="AK116" s="154">
        <f t="shared" si="427"/>
        <v>0</v>
      </c>
      <c r="AL116" s="10"/>
      <c r="AM116" s="152">
        <f>SUMIF('Rekapitulasi Maret'!$BA$9:$BA$173,APS!$B116,'Rekapitulasi Maret'!$BB$9:$BB$173)</f>
        <v>0</v>
      </c>
      <c r="AN116" s="152">
        <f>SUMIF('Rekapitulasi Maret'!$BA$9:$BA$173,APS!$B116,'Rekapitulasi Maret'!$BC$9:$BC$173)</f>
        <v>24</v>
      </c>
      <c r="AO116" s="10"/>
      <c r="AP116" s="154">
        <f t="shared" si="410"/>
        <v>0</v>
      </c>
      <c r="AQ116" s="154">
        <f t="shared" si="411"/>
        <v>0</v>
      </c>
      <c r="AR116" s="10">
        <v>200</v>
      </c>
      <c r="AS116" s="152">
        <f>SUMIF('Rekapitulasi Maret'!$BP$9:$BP$173,APS!$B116,'Rekapitulasi Maret'!$BQ$9:$BQ$173)</f>
        <v>100</v>
      </c>
      <c r="AT116" s="152">
        <f>SUMIF('Rekapitulasi Maret'!$BP$9:$BP$173,APS!$B116,'Rekapitulasi Maret'!$BR$9:$BR$173)</f>
        <v>100</v>
      </c>
      <c r="AU116" s="10"/>
      <c r="AV116" s="154">
        <f t="shared" si="393"/>
        <v>50</v>
      </c>
      <c r="AW116" s="154">
        <f t="shared" si="394"/>
        <v>100</v>
      </c>
      <c r="AX116" s="10"/>
      <c r="AY116" s="152">
        <f>SUMIF('Rekapitulasi Maret'!$CE$9:$CE$173,APS!$B116,'Rekapitulasi Maret'!$CI$9:$CI$173)</f>
        <v>0</v>
      </c>
      <c r="AZ116" s="10"/>
      <c r="BA116" s="152">
        <f>SUMIF('Rekapitulasi Maret'!$CE$9:$CE$173,APS!$B116,'Rekapitulasi Maret'!$CJ$9:$CJ$173)</f>
        <v>0</v>
      </c>
      <c r="BB116" s="154">
        <f t="shared" si="395"/>
        <v>0</v>
      </c>
      <c r="BC116" s="154">
        <f t="shared" si="396"/>
        <v>0</v>
      </c>
      <c r="BD116" s="76">
        <f t="shared" si="412"/>
        <v>200</v>
      </c>
      <c r="BE116" s="76">
        <f t="shared" si="413"/>
        <v>100</v>
      </c>
      <c r="BF116" s="76">
        <f t="shared" si="414"/>
        <v>124</v>
      </c>
      <c r="BG116" s="76">
        <f t="shared" si="415"/>
        <v>0</v>
      </c>
      <c r="BH116" s="76">
        <f t="shared" si="416"/>
        <v>124</v>
      </c>
      <c r="BI116" s="76">
        <f t="shared" si="417"/>
        <v>-76</v>
      </c>
      <c r="BJ116" s="154">
        <f t="shared" si="418"/>
        <v>62</v>
      </c>
      <c r="BK116" s="10">
        <v>500</v>
      </c>
      <c r="BL116" s="10">
        <v>100</v>
      </c>
      <c r="BM116" s="152">
        <f>SUMIF('Rekapitulasi Maret'!$D$194:$D$375,APS!$B116,'Rekapitulasi Maret'!$E$194:$E$375)+SUMIF('Rekapitulasi Maret'!$D$194:$D$375,APS!$B116,'Rekapitulasi Maret'!$J$194:$J$375)</f>
        <v>200</v>
      </c>
      <c r="BN116" s="152">
        <f>SUMIF('Rekapitulasi Maret'!$D$194:$D$375,APS!$B116,'Rekapitulasi Maret'!$F$194:$F$375)</f>
        <v>264</v>
      </c>
      <c r="BO116" s="152">
        <f>SUMIF('Rekapitulasi Maret'!$D$194:$D$375,APS!$B116,'Rekapitulasi Maret'!$K$194:$K$375)</f>
        <v>0</v>
      </c>
      <c r="BP116" s="154">
        <f t="shared" si="389"/>
        <v>264</v>
      </c>
      <c r="BQ116" s="154">
        <f t="shared" si="390"/>
        <v>132</v>
      </c>
      <c r="BR116" s="10"/>
      <c r="BS116" s="152">
        <f>SUMIF('Rekapitulasi Maret'!$U$194:$U$375,APS!$B116,'Rekapitulasi Maret'!$V$194:$V$375)+SUMIF('Rekapitulasi Maret'!$U$194:$U$375,APS!$B116,'Rekapitulasi Maret'!$AA$194:$AA$375)</f>
        <v>240</v>
      </c>
      <c r="BT116" s="152">
        <f>SUMIF('Rekapitulasi Maret'!$U$194:$U$375,APS!$B116,'Rekapitulasi Maret'!$W$194:$W$375)</f>
        <v>240</v>
      </c>
      <c r="BU116" s="152">
        <f>SUMIF('Rekapitulasi Maret'!$U$194:$U$375,APS!$B116,'Rekapitulasi Maret'!$AB$194:$AB$375)</f>
        <v>0</v>
      </c>
      <c r="BV116" s="154">
        <f t="shared" si="391"/>
        <v>0</v>
      </c>
      <c r="BW116" s="154">
        <f t="shared" si="392"/>
        <v>100</v>
      </c>
      <c r="BX116" s="10">
        <v>200</v>
      </c>
      <c r="BY116" s="152">
        <f>SUMIF('Rekapitulasi Maret'!$AL$194:$AL$375,APS!$B116,'Rekapitulasi Maret'!$AM$194:$AM$375)+SUMIF('Rekapitulasi Maret'!$AL$194:$AL$375,APS!$B116,'Rekapitulasi Maret'!$AP$194:$AP$375)</f>
        <v>0</v>
      </c>
      <c r="BZ116" s="152">
        <f>SUMIF('Rekapitulasi Maret'!$AL$194:$AL$375,APS!$B116,'Rekapitulasi Maret'!$AN$194:$AN$375)</f>
        <v>0</v>
      </c>
      <c r="CA116" s="152">
        <f>SUMIF('Rekapitulasi Maret'!$AL$194:$AL$375,APS!$B116,'Rekapitulasi Maret'!$AQ$194:$AQ$375)</f>
        <v>0</v>
      </c>
      <c r="CB116" s="154">
        <f t="shared" si="408"/>
        <v>0</v>
      </c>
      <c r="CC116" s="154">
        <f t="shared" si="409"/>
        <v>0</v>
      </c>
      <c r="CD116" s="10">
        <v>200</v>
      </c>
      <c r="CE116" s="152">
        <f>SUMIF('Rekapitulasi Maret'!$BA$194:$BA$375,APS!$B116,'Rekapitulasi Maret'!$BB$194:$BB$375)+SUMIF('Rekapitulasi Maret'!$BA$194:$BA$375,APS!$B116,'Rekapitulasi Maret'!$BE$194:$BE$375)</f>
        <v>0</v>
      </c>
      <c r="CF116" s="152">
        <f>SUMIF('Rekapitulasi Maret'!$BA$194:$BA$375,APS!$B116,'Rekapitulasi Maret'!$BC$194:$BC$375)</f>
        <v>184</v>
      </c>
      <c r="CG116" s="10"/>
      <c r="CH116" s="154">
        <f t="shared" si="381"/>
        <v>92</v>
      </c>
      <c r="CI116" s="154">
        <f t="shared" si="382"/>
        <v>0</v>
      </c>
      <c r="CJ116" s="10"/>
      <c r="CK116" s="152">
        <f>SUMIF('Rekapitulasi Maret'!$BP$194:$BP$375,APS!$B116,'Rekapitulasi Maret'!$BQ$194:$BQ$375)+SUMIF('Rekapitulasi Maret'!$BP$194:$BP$375,APS!$B116,'Rekapitulasi Maret'!$BT$194:$BT$375)</f>
        <v>0</v>
      </c>
      <c r="CL116" s="152">
        <f>SUMIF('Rekapitulasi Maret'!$BP$194:$BP$375,APS!$B116,'Rekapitulasi Maret'!$BR$194:$BR$375)</f>
        <v>0</v>
      </c>
      <c r="CM116" s="152">
        <f>SUMIF('Rekapitulasi Maret'!$BP$194:$BP$375,APS!$B116,'Rekapitulasi Maret'!$BU$194:$BU$375)</f>
        <v>0</v>
      </c>
      <c r="CN116" s="154">
        <f t="shared" si="383"/>
        <v>0</v>
      </c>
      <c r="CO116" s="154">
        <f t="shared" si="384"/>
        <v>0</v>
      </c>
      <c r="CP116" s="76">
        <f t="shared" si="419"/>
        <v>500</v>
      </c>
      <c r="CQ116" s="76">
        <f t="shared" si="420"/>
        <v>440</v>
      </c>
      <c r="CR116" s="76">
        <f t="shared" si="421"/>
        <v>688</v>
      </c>
      <c r="CS116" s="76">
        <f t="shared" si="422"/>
        <v>0</v>
      </c>
      <c r="CT116" s="76">
        <f t="shared" si="423"/>
        <v>688</v>
      </c>
      <c r="CU116" s="76">
        <f t="shared" si="424"/>
        <v>188</v>
      </c>
      <c r="CV116" s="154">
        <f t="shared" si="425"/>
        <v>137.6</v>
      </c>
      <c r="CW116" s="10">
        <v>500</v>
      </c>
      <c r="CX116" s="10">
        <v>100</v>
      </c>
      <c r="CY116" s="152">
        <f>SUMIF('Rekapitulasi Maret'!$D$391:$D$568,APS!$B116,'Rekapitulasi Maret'!$E$391:$E$568)+SUMIF('Rekapitulasi Maret'!$D$391:$D$568,APS!$B116,'Rekapitulasi Maret'!$J$391:$J$568)</f>
        <v>0</v>
      </c>
      <c r="CZ116" s="152">
        <f>SUMIF('Rekapitulasi Maret'!$D$391:$D$568,APS!$B116,'Rekapitulasi Maret'!$F$391:$F$568)</f>
        <v>0</v>
      </c>
      <c r="DA116" s="152">
        <f>SUMIF('Rekapitulasi Maret'!$D$391:$D$568,APS!$B116,'Rekapitulasi Maret'!$K$391:$K$568)</f>
        <v>0</v>
      </c>
      <c r="DB116" s="154">
        <f t="shared" si="385"/>
        <v>0</v>
      </c>
      <c r="DC116" s="154">
        <f t="shared" si="386"/>
        <v>0</v>
      </c>
      <c r="DD116" s="10"/>
      <c r="DE116" s="152">
        <f>SUMIF('Rekapitulasi Maret'!$U$391:$U$568,APS!$B116,'Rekapitulasi Maret'!$V$391:$V$568)+SUMIF('Rekapitulasi Maret'!$U$391:$U$568,APS!$B116,'Rekapitulasi Maret'!$AA$391:$AA$568)</f>
        <v>0</v>
      </c>
      <c r="DF116" s="152">
        <f>SUMIF('Rekapitulasi Maret'!$U$391:$U$568,APS!$B116,'Rekapitulasi Maret'!$W$391:$W$568)</f>
        <v>0</v>
      </c>
      <c r="DG116" s="152">
        <f>SUMIF('Rekapitulasi Maret'!$U$391:$U$568,APS!$B116,'Rekapitulasi Maret'!$AB$391:$AB$568)</f>
        <v>0</v>
      </c>
      <c r="DH116" s="154">
        <f t="shared" si="430"/>
        <v>0</v>
      </c>
      <c r="DI116" s="154">
        <f t="shared" si="431"/>
        <v>0</v>
      </c>
      <c r="DJ116" s="10">
        <v>100</v>
      </c>
      <c r="DK116" s="152">
        <f>SUMIF('Rekapitulasi Maret'!$AL$391:$AL$568,APS!$B116,'Rekapitulasi Maret'!$AM$391:$AM$568)+SUMIF('Rekapitulasi Maret'!$AL$391:$AL$568,APS!$B116,'Rekapitulasi Maret'!$AP$391:$AP$568)</f>
        <v>0</v>
      </c>
      <c r="DL116" s="152">
        <f>SUMIF('Rekapitulasi Maret'!$AL$391:$AL$568,APS!$B116,'Rekapitulasi Maret'!$AN$391:$AN$568)</f>
        <v>0</v>
      </c>
      <c r="DM116" s="152">
        <f>SUMIF('Rekapitulasi Maret'!$AL$391:$AL$568,APS!$B116,'Rekapitulasi Maret'!$AQ$391:$AQ$568)</f>
        <v>0</v>
      </c>
      <c r="DN116" s="154">
        <f t="shared" si="354"/>
        <v>0</v>
      </c>
      <c r="DO116" s="154">
        <f t="shared" si="355"/>
        <v>0</v>
      </c>
      <c r="DP116" s="10"/>
      <c r="DQ116" s="152">
        <f>SUMIF('Rekapitulasi Maret'!$BA$391:$BA$568,APS!$B116,'Rekapitulasi Maret'!$BB$391:$BB$568)+SUMIF('Rekapitulasi Maret'!$BA$391:$BA$568,APS!$B116,'Rekapitulasi Maret'!$BE$391:$BE$568)</f>
        <v>0</v>
      </c>
      <c r="DR116" s="152">
        <f>SUMIF('Rekapitulasi Maret'!$BA$391:$BA$568,APS!$B116,'Rekapitulasi Maret'!$BC$391:$BC$568)</f>
        <v>0</v>
      </c>
      <c r="DS116" s="152">
        <f>SUMIF('Rekapitulasi Maret'!$BA$391:$BA$568,APS!$B116,'Rekapitulasi Maret'!$BF$391:$BF$568)</f>
        <v>0</v>
      </c>
      <c r="DT116" s="154">
        <f t="shared" si="432"/>
        <v>0</v>
      </c>
      <c r="DU116" s="154">
        <f t="shared" si="433"/>
        <v>0</v>
      </c>
      <c r="DV116" s="10">
        <v>300</v>
      </c>
      <c r="DW116" s="152">
        <f>SUMIF('Rekapitulasi Maret'!$BP$391:$BP$568,APS!$B116,'Rekapitulasi Maret'!$BQ$391:$BQ$568)+SUMIF('Rekapitulasi Maret'!$BP$391:$BP$568,APS!$B116,'Rekapitulasi Maret'!$BT$391:$BT$568)</f>
        <v>200</v>
      </c>
      <c r="DX116" s="152">
        <f>SUMIF('Rekapitulasi Maret'!$BP$391:$BP$568,APS!$B116,'Rekapitulasi Maret'!$BR$391:$BR$568)</f>
        <v>100</v>
      </c>
      <c r="DY116" s="152">
        <f>SUMIF('Rekapitulasi Maret'!$BP$391:$BP$568,APS!$B116,'Rekapitulasi Maret'!$BU$391:$BU$568)</f>
        <v>0</v>
      </c>
      <c r="DZ116" s="154">
        <f t="shared" si="326"/>
        <v>33.333333333333329</v>
      </c>
      <c r="EA116" s="154">
        <f t="shared" si="327"/>
        <v>50</v>
      </c>
      <c r="EB116" s="10">
        <v>200</v>
      </c>
      <c r="EC116" s="152">
        <f>SUMIF('Rekapitulasi Maret'!$CE$391:$CE$568,APS!$B116,'Rekapitulasi Maret'!$CF$391:$CF$568)+SUMIF('Rekapitulasi Maret'!$CE$391:$CE$568,APS!$B116,'Rekapitulasi Maret'!$CI$391:$CI$568)</f>
        <v>0</v>
      </c>
      <c r="ED116" s="152">
        <f>SUMIF('Rekapitulasi Maret'!$CE$391:$CE$568,APS!$B116,'Rekapitulasi Maret'!$CG$391:$CG$568)</f>
        <v>0</v>
      </c>
      <c r="EE116" s="152">
        <f>SUMIF('Rekapitulasi Maret'!$CE$391:$CE$568,APS!$B116,'Rekapitulasi Maret'!$CJ$391:$CJ$568)</f>
        <v>0</v>
      </c>
      <c r="EF116" s="154">
        <f t="shared" si="356"/>
        <v>0</v>
      </c>
      <c r="EG116" s="154">
        <f t="shared" si="357"/>
        <v>0</v>
      </c>
      <c r="EH116" s="76">
        <f t="shared" si="434"/>
        <v>700</v>
      </c>
      <c r="EI116" s="76">
        <f t="shared" si="435"/>
        <v>200</v>
      </c>
      <c r="EJ116" s="76">
        <f t="shared" si="436"/>
        <v>100</v>
      </c>
      <c r="EK116" s="76">
        <f t="shared" si="437"/>
        <v>0</v>
      </c>
      <c r="EL116" s="76">
        <f t="shared" si="438"/>
        <v>100</v>
      </c>
      <c r="EM116" s="76">
        <f t="shared" si="439"/>
        <v>-600</v>
      </c>
      <c r="EN116" s="154">
        <f t="shared" si="440"/>
        <v>14.285714285714285</v>
      </c>
      <c r="EO116" s="10">
        <f>500+500</f>
        <v>1000</v>
      </c>
      <c r="EP116" s="10">
        <v>100</v>
      </c>
      <c r="EQ116" s="152">
        <f>SUMIF('Rekapitulasi Maret'!$D$587:$D$768,APS!$B116,'Rekapitulasi Maret'!$E$587:$E$768)+SUMIF('Rekapitulasi Maret'!$D$587:$D$768,APS!$B116,'Rekapitulasi Maret'!$G$587:$G$768)</f>
        <v>200</v>
      </c>
      <c r="ER116" s="152">
        <f>SUMIF('Rekapitulasi Maret'!$D$587:$D$768,APS!$B116,'Rekapitulasi Maret'!$F$587:$F$768)+SUMIF('Rekapitulasi Maret'!$D$587:$D$768,APS!$B116,'Rekapitulasi Maret'!$H$587:$H$768)</f>
        <v>176</v>
      </c>
      <c r="ES116" s="10"/>
      <c r="ET116" s="154">
        <f t="shared" si="358"/>
        <v>176</v>
      </c>
      <c r="EU116" s="154">
        <f t="shared" si="359"/>
        <v>88</v>
      </c>
      <c r="EV116" s="10">
        <v>100</v>
      </c>
      <c r="EW116" s="152">
        <f>SUMIF('Rekapitulasi Maret'!$U$587:$U$768,APS!$B116,'Rekapitulasi Maret'!$V$587:$V$768)+SUMIF('Rekapitulasi Maret'!$U$587:$U$768,APS!$B116,'Rekapitulasi Maret'!$X$587:$X$768)</f>
        <v>100</v>
      </c>
      <c r="EX116" s="152">
        <f>SUMIF('Rekapitulasi Maret'!$U$587:$U$768,APS!$B116,'Rekapitulasi Maret'!$W$587:$W$768)+SUMIF('Rekapitulasi Maret'!$U$587:$U$768,APS!$B116,'Rekapitulasi Maret'!$Y$587:$Y$768)</f>
        <v>340</v>
      </c>
      <c r="EY116" s="10"/>
      <c r="EZ116" s="154">
        <f t="shared" si="360"/>
        <v>340</v>
      </c>
      <c r="FA116" s="154">
        <f t="shared" si="361"/>
        <v>340</v>
      </c>
      <c r="FB116" s="10"/>
      <c r="FC116" s="152">
        <f>SUMIF('Rekapitulasi Maret'!$AL$587:$AL$768,APS!$B116,'Rekapitulasi Maret'!$AM$587:$AM$768)+SUMIF('Rekapitulasi Maret'!$AL$587:$AL$768,APS!$B116,'Rekapitulasi Maret'!$AP$587:$AP$768)</f>
        <v>0</v>
      </c>
      <c r="FD116" s="152">
        <f>SUMIF('Rekapitulasi Maret'!$AL$587:$AL$768,APS!$B116,'Rekapitulasi Maret'!$AN$587:$AN$768)</f>
        <v>200</v>
      </c>
      <c r="FE116" s="10"/>
      <c r="FF116" s="154">
        <f t="shared" si="362"/>
        <v>0</v>
      </c>
      <c r="FG116" s="154">
        <f t="shared" si="363"/>
        <v>0</v>
      </c>
      <c r="FH116" s="10">
        <v>100</v>
      </c>
      <c r="FI116" s="152">
        <f>SUMIF('Rekapitulasi Maret'!$BA$587:$BA$768,APS!$B116,'Rekapitulasi Maret'!$BB$587:$BB$768)+SUMIF('Rekapitulasi Maret'!$BA$587:$BA$768,APS!$B116,'Rekapitulasi Maret'!$BE$587:$BE$768)</f>
        <v>0</v>
      </c>
      <c r="FJ116" s="152">
        <f>SUMIF('Rekapitulasi Maret'!$BA$587:$BA$768,APS!$B116,'Rekapitulasi Maret'!$BC$587:$BC$768)+SUMIF('Rekapitulasi Maret'!$BA$587:$BA$768,APS!$B116,'Rekapitulasi Maret'!$BF$587:$BF$768)</f>
        <v>200</v>
      </c>
      <c r="FK116" s="10"/>
      <c r="FL116" s="154">
        <f t="shared" si="364"/>
        <v>200</v>
      </c>
      <c r="FM116" s="154">
        <f t="shared" si="365"/>
        <v>0</v>
      </c>
      <c r="FN116" s="10">
        <v>200</v>
      </c>
      <c r="FO116" s="152">
        <f>SUMIF('Rekapitulasi Maret'!$BP$587:$BP$768,APS!$B116,'Rekapitulasi Maret'!$BQ$587:$BQ$768)+SUMIF('Rekapitulasi Maret'!$BP$587:$BP$768,APS!$B116,'Rekapitulasi Maret'!$BT$587:$BT$768)</f>
        <v>0</v>
      </c>
      <c r="FP116" s="152">
        <f>SUMIF('Rekapitulasi Maret'!$BP$587:$BP$768,APS!$B116,'Rekapitulasi Maret'!$BR$587:$BR$768)</f>
        <v>0</v>
      </c>
      <c r="FQ116" s="10"/>
      <c r="FR116" s="154">
        <f t="shared" si="366"/>
        <v>0</v>
      </c>
      <c r="FS116" s="154">
        <f t="shared" si="367"/>
        <v>0</v>
      </c>
      <c r="FT116" s="10"/>
      <c r="FU116" s="152">
        <f>SUMIF('Rekapitulasi Maret'!$CE$587:$CE$768,APS!$B116,'Rekapitulasi Maret'!$CI$587:$CI$768)</f>
        <v>0</v>
      </c>
      <c r="FV116" s="10"/>
      <c r="FW116" s="152">
        <f>SUMIF('Rekapitulasi Maret'!$CE$587:$CE$768,APS!$B116,'Rekapitulasi Maret'!$CJ$587:$CJ$768)</f>
        <v>0</v>
      </c>
      <c r="FX116" s="154">
        <f t="shared" si="387"/>
        <v>0</v>
      </c>
      <c r="FY116" s="154">
        <f t="shared" si="388"/>
        <v>0</v>
      </c>
      <c r="FZ116" s="10"/>
      <c r="GA116" s="152">
        <f>SUMIF('Rekapitulasi Maret'!$D$785:$D$963,APS!$B116,'Rekapitulasi Maret'!$E$785:$E$963)+SUMIF('Rekapitulasi Maret'!$D$785:$D$963,APS!$B116,'Rekapitulasi Maret'!$J$785:$J$963)</f>
        <v>200</v>
      </c>
      <c r="GB116" s="152">
        <f>SUMIF('Rekapitulasi Maret'!$D$785:$D$963,APS!$B116,'Rekapitulasi Maret'!$F$785:$F$963)</f>
        <v>200</v>
      </c>
      <c r="GC116" s="152">
        <f>SUMIF('Rekapitulasi Maret'!$D$785:$D$963,APS!$B116,'Rekapitulasi Maret'!$K$785:$K$963)</f>
        <v>0</v>
      </c>
      <c r="GD116" s="154">
        <f t="shared" si="368"/>
        <v>0</v>
      </c>
      <c r="GE116" s="154">
        <f t="shared" si="369"/>
        <v>100</v>
      </c>
      <c r="GF116" s="10"/>
      <c r="GG116" s="152">
        <f>SUMIF('Rekapitulasi Maret'!$U$785:$U$963,APS!$B116,'Rekapitulasi Maret'!$V$785:$V$963)+SUMIF('Rekapitulasi Maret'!$U$785:$U$963,APS!$B116,'Rekapitulasi Maret'!$AA$785:$AA$963)</f>
        <v>0</v>
      </c>
      <c r="GH116" s="152">
        <f>SUMIF('Rekapitulasi Maret'!$U$785:$U$963,APS!$B116,'Rekapitulasi Maret'!$W$785:$W$963)</f>
        <v>0</v>
      </c>
      <c r="GI116" s="152">
        <f>SUMIF('Rekapitulasi Maret'!$U$785:$U$963,APS!$B116,'Rekapitulasi Maret'!$AB$785:$AB$963)</f>
        <v>0</v>
      </c>
      <c r="GJ116" s="154">
        <f t="shared" si="370"/>
        <v>0</v>
      </c>
      <c r="GK116" s="154">
        <f t="shared" si="371"/>
        <v>0</v>
      </c>
      <c r="GL116" s="10">
        <v>200</v>
      </c>
      <c r="GM116" s="152">
        <f>SUMIF('Rekapitulasi Maret'!$AL$785:$AL$963,APS!$B116,'Rekapitulasi Maret'!$AM$785:$AM$963)+SUMIF('Rekapitulasi Maret'!$AL$785:$AL$963,APS!$B116,'Rekapitulasi Maret'!$AP$785:$AP$963)</f>
        <v>0</v>
      </c>
      <c r="GN116" s="152">
        <f>SUMIF('Rekapitulasi Maret'!$AL$785:$AL$963,APS!$B116,'Rekapitulasi Maret'!$AN$785:$AN$963)</f>
        <v>148</v>
      </c>
      <c r="GO116" s="152">
        <f>SUMIF('Rekapitulasi Maret'!$AL$785:$AL$963,APS!$B116,'Rekapitulasi Maret'!$AQ$785:$AQ$963)</f>
        <v>0</v>
      </c>
      <c r="GP116" s="154">
        <f t="shared" si="372"/>
        <v>74</v>
      </c>
      <c r="GQ116" s="154">
        <f t="shared" si="373"/>
        <v>0</v>
      </c>
      <c r="GR116" s="76">
        <f t="shared" si="374"/>
        <v>700</v>
      </c>
      <c r="GS116" s="76">
        <f t="shared" si="375"/>
        <v>500</v>
      </c>
      <c r="GT116" s="76">
        <f t="shared" si="376"/>
        <v>1264</v>
      </c>
      <c r="GU116" s="76">
        <f t="shared" si="377"/>
        <v>0</v>
      </c>
      <c r="GV116" s="157">
        <f t="shared" si="378"/>
        <v>1264</v>
      </c>
      <c r="GW116" s="157">
        <f t="shared" si="379"/>
        <v>564</v>
      </c>
      <c r="GX116" s="158">
        <f t="shared" si="380"/>
        <v>180.57142857142856</v>
      </c>
      <c r="GY116" s="157">
        <f t="shared" si="397"/>
        <v>2100</v>
      </c>
      <c r="GZ116" s="157">
        <f t="shared" si="398"/>
        <v>1240</v>
      </c>
      <c r="HA116" s="157">
        <f t="shared" si="399"/>
        <v>2176</v>
      </c>
      <c r="HB116" s="157">
        <f t="shared" si="400"/>
        <v>0</v>
      </c>
      <c r="HC116" s="157">
        <f t="shared" si="401"/>
        <v>2176</v>
      </c>
      <c r="HD116" s="157">
        <f t="shared" si="402"/>
        <v>-324</v>
      </c>
      <c r="HE116" s="158">
        <f t="shared" si="406"/>
        <v>87.039999999999992</v>
      </c>
      <c r="HF116" s="164"/>
      <c r="HG116" s="16" t="s">
        <v>988</v>
      </c>
      <c r="HH116" s="88"/>
    </row>
    <row r="117" spans="1:216" ht="15.75">
      <c r="A117" s="16" t="s">
        <v>134</v>
      </c>
      <c r="B117" s="16" t="s">
        <v>135</v>
      </c>
      <c r="C117" s="25" t="s">
        <v>3</v>
      </c>
      <c r="D117" s="25" t="s">
        <v>614</v>
      </c>
      <c r="E117" s="25" t="s">
        <v>598</v>
      </c>
      <c r="F117" s="17">
        <v>20</v>
      </c>
      <c r="G117" s="17">
        <v>0</v>
      </c>
      <c r="H117" s="17">
        <v>0</v>
      </c>
      <c r="I117" s="18">
        <v>0</v>
      </c>
      <c r="J117" s="17">
        <v>0</v>
      </c>
      <c r="K117" s="19">
        <f t="shared" si="444"/>
        <v>20</v>
      </c>
      <c r="L117" s="19">
        <f t="shared" si="445"/>
        <v>20</v>
      </c>
      <c r="M117" s="23">
        <v>20</v>
      </c>
      <c r="N117" s="20">
        <f t="shared" si="353"/>
        <v>20</v>
      </c>
      <c r="O117" s="20"/>
      <c r="P117" s="75">
        <f t="shared" si="407"/>
        <v>0</v>
      </c>
      <c r="Q117" s="74">
        <f t="shared" si="403"/>
        <v>20</v>
      </c>
      <c r="R117" s="22">
        <f t="shared" si="443"/>
        <v>20</v>
      </c>
      <c r="S117" s="10">
        <v>20</v>
      </c>
      <c r="T117" s="10"/>
      <c r="U117" s="152">
        <f>SUMIF('Rekapitulasi Maret'!$D$9:$D$173,APS!$B117,'Rekapitulasi Maret'!$E$9:$E$173)</f>
        <v>0</v>
      </c>
      <c r="V117" s="152">
        <f>SUMIF('Rekapitulasi Maret'!$D$9:$D$173,APS!$B117,'Rekapitulasi Maret'!$F$9:$F$173)</f>
        <v>0</v>
      </c>
      <c r="W117" s="10"/>
      <c r="X117" s="154">
        <f t="shared" si="428"/>
        <v>0</v>
      </c>
      <c r="Y117" s="154">
        <f t="shared" si="429"/>
        <v>0</v>
      </c>
      <c r="Z117" s="10"/>
      <c r="AA117" s="152">
        <f>SUMIF('Rekapitulasi Maret'!$U$9:$U$173,APS!$B117,'Rekapitulasi Maret'!$V$9:$V$173)</f>
        <v>0</v>
      </c>
      <c r="AB117" s="152">
        <f>SUMIF('Rekapitulasi Maret'!$U$9:$U$173,APS!$B117,'Rekapitulasi Maret'!$W$9:$W$173)</f>
        <v>0</v>
      </c>
      <c r="AC117" s="152"/>
      <c r="AD117" s="154">
        <f t="shared" si="404"/>
        <v>0</v>
      </c>
      <c r="AE117" s="154">
        <f t="shared" si="405"/>
        <v>0</v>
      </c>
      <c r="AF117" s="10"/>
      <c r="AG117" s="152">
        <f>SUMIF('Rekapitulasi Maret'!$AL$9:$AL$173,APS!$B117,'Rekapitulasi Maret'!$AM$9:$AM$173)</f>
        <v>0</v>
      </c>
      <c r="AH117" s="152">
        <f>SUMIF('Rekapitulasi Maret'!$AL$9:$AL$173,APS!$B117,'Rekapitulasi Maret'!$AN$9:$AN$173)</f>
        <v>0</v>
      </c>
      <c r="AI117" s="152">
        <f>SUMIF('Rekapitulasi Maret'!$AL$9:$AL$173,APS!$B117,'Rekapitulasi Maret'!$AQ$9:$AQ$173)</f>
        <v>0</v>
      </c>
      <c r="AJ117" s="154">
        <f t="shared" si="426"/>
        <v>0</v>
      </c>
      <c r="AK117" s="154">
        <f t="shared" si="427"/>
        <v>0</v>
      </c>
      <c r="AL117" s="10"/>
      <c r="AM117" s="152">
        <f>SUMIF('Rekapitulasi Maret'!$BA$9:$BA$173,APS!$B117,'Rekapitulasi Maret'!$BB$9:$BB$173)</f>
        <v>0</v>
      </c>
      <c r="AN117" s="152">
        <f>SUMIF('Rekapitulasi Maret'!$BA$9:$BA$173,APS!$B117,'Rekapitulasi Maret'!$BC$9:$BC$173)</f>
        <v>0</v>
      </c>
      <c r="AO117" s="10"/>
      <c r="AP117" s="154">
        <f t="shared" si="410"/>
        <v>0</v>
      </c>
      <c r="AQ117" s="154">
        <f t="shared" si="411"/>
        <v>0</v>
      </c>
      <c r="AR117" s="10"/>
      <c r="AS117" s="152">
        <f>SUMIF('Rekapitulasi Maret'!$BP$9:$BP$173,APS!$B117,'Rekapitulasi Maret'!$BQ$9:$BQ$173)</f>
        <v>0</v>
      </c>
      <c r="AT117" s="152">
        <f>SUMIF('Rekapitulasi Maret'!$BP$9:$BP$173,APS!$B117,'Rekapitulasi Maret'!$BR$9:$BR$173)</f>
        <v>0</v>
      </c>
      <c r="AU117" s="10"/>
      <c r="AV117" s="154">
        <f t="shared" si="393"/>
        <v>0</v>
      </c>
      <c r="AW117" s="154">
        <f t="shared" si="394"/>
        <v>0</v>
      </c>
      <c r="AX117" s="10"/>
      <c r="AY117" s="152">
        <f>SUMIF('Rekapitulasi Maret'!$CE$9:$CE$173,APS!$B117,'Rekapitulasi Maret'!$CI$9:$CI$173)</f>
        <v>0</v>
      </c>
      <c r="AZ117" s="10"/>
      <c r="BA117" s="152">
        <f>SUMIF('Rekapitulasi Maret'!$CE$9:$CE$173,APS!$B117,'Rekapitulasi Maret'!$CJ$9:$CJ$173)</f>
        <v>0</v>
      </c>
      <c r="BB117" s="154">
        <f t="shared" si="395"/>
        <v>0</v>
      </c>
      <c r="BC117" s="154">
        <f t="shared" si="396"/>
        <v>0</v>
      </c>
      <c r="BD117" s="76">
        <f t="shared" si="412"/>
        <v>0</v>
      </c>
      <c r="BE117" s="76">
        <f t="shared" si="413"/>
        <v>0</v>
      </c>
      <c r="BF117" s="76">
        <f t="shared" si="414"/>
        <v>0</v>
      </c>
      <c r="BG117" s="76">
        <f t="shared" si="415"/>
        <v>0</v>
      </c>
      <c r="BH117" s="76">
        <f t="shared" si="416"/>
        <v>0</v>
      </c>
      <c r="BI117" s="76">
        <f t="shared" si="417"/>
        <v>0</v>
      </c>
      <c r="BJ117" s="154">
        <f t="shared" si="418"/>
        <v>0</v>
      </c>
      <c r="BK117" s="10"/>
      <c r="BL117" s="10"/>
      <c r="BM117" s="152">
        <f>SUMIF('Rekapitulasi Maret'!$D$194:$D$375,APS!$B117,'Rekapitulasi Maret'!$E$194:$E$375)+SUMIF('Rekapitulasi Maret'!$D$194:$D$375,APS!$B117,'Rekapitulasi Maret'!$J$194:$J$375)</f>
        <v>0</v>
      </c>
      <c r="BN117" s="152">
        <f>SUMIF('Rekapitulasi Maret'!$D$194:$D$375,APS!$B117,'Rekapitulasi Maret'!$F$194:$F$375)</f>
        <v>0</v>
      </c>
      <c r="BO117" s="152">
        <f>SUMIF('Rekapitulasi Maret'!$D$194:$D$375,APS!$B117,'Rekapitulasi Maret'!$K$194:$K$375)</f>
        <v>0</v>
      </c>
      <c r="BP117" s="154">
        <f t="shared" si="389"/>
        <v>0</v>
      </c>
      <c r="BQ117" s="154">
        <f t="shared" si="390"/>
        <v>0</v>
      </c>
      <c r="BR117" s="10"/>
      <c r="BS117" s="152">
        <f>SUMIF('Rekapitulasi Maret'!$U$194:$U$375,APS!$B117,'Rekapitulasi Maret'!$V$194:$V$375)+SUMIF('Rekapitulasi Maret'!$U$194:$U$375,APS!$B117,'Rekapitulasi Maret'!$AA$194:$AA$375)</f>
        <v>0</v>
      </c>
      <c r="BT117" s="152">
        <f>SUMIF('Rekapitulasi Maret'!$U$194:$U$375,APS!$B117,'Rekapitulasi Maret'!$W$194:$W$375)</f>
        <v>0</v>
      </c>
      <c r="BU117" s="152">
        <f>SUMIF('Rekapitulasi Maret'!$U$194:$U$375,APS!$B117,'Rekapitulasi Maret'!$AB$194:$AB$375)</f>
        <v>0</v>
      </c>
      <c r="BV117" s="154">
        <f t="shared" si="391"/>
        <v>0</v>
      </c>
      <c r="BW117" s="154">
        <f t="shared" si="392"/>
        <v>0</v>
      </c>
      <c r="BX117" s="10"/>
      <c r="BY117" s="152">
        <f>SUMIF('Rekapitulasi Maret'!$AL$194:$AL$375,APS!$B117,'Rekapitulasi Maret'!$AM$194:$AM$375)+SUMIF('Rekapitulasi Maret'!$AL$194:$AL$375,APS!$B117,'Rekapitulasi Maret'!$AP$194:$AP$375)</f>
        <v>0</v>
      </c>
      <c r="BZ117" s="152">
        <f>SUMIF('Rekapitulasi Maret'!$AL$194:$AL$375,APS!$B117,'Rekapitulasi Maret'!$AN$194:$AN$375)</f>
        <v>0</v>
      </c>
      <c r="CA117" s="152">
        <f>SUMIF('Rekapitulasi Maret'!$AL$194:$AL$375,APS!$B117,'Rekapitulasi Maret'!$AQ$194:$AQ$375)</f>
        <v>0</v>
      </c>
      <c r="CB117" s="154">
        <f t="shared" si="408"/>
        <v>0</v>
      </c>
      <c r="CC117" s="154">
        <f t="shared" si="409"/>
        <v>0</v>
      </c>
      <c r="CD117" s="10"/>
      <c r="CE117" s="152">
        <f>SUMIF('Rekapitulasi Maret'!$BA$194:$BA$375,APS!$B117,'Rekapitulasi Maret'!$BB$194:$BB$375)+SUMIF('Rekapitulasi Maret'!$BA$194:$BA$375,APS!$B117,'Rekapitulasi Maret'!$BE$194:$BE$375)</f>
        <v>0</v>
      </c>
      <c r="CF117" s="152">
        <f>SUMIF('Rekapitulasi Maret'!$BA$194:$BA$375,APS!$B117,'Rekapitulasi Maret'!$BC$194:$BC$375)</f>
        <v>0</v>
      </c>
      <c r="CG117" s="10"/>
      <c r="CH117" s="154">
        <f t="shared" si="381"/>
        <v>0</v>
      </c>
      <c r="CI117" s="154">
        <f t="shared" si="382"/>
        <v>0</v>
      </c>
      <c r="CJ117" s="10">
        <v>20</v>
      </c>
      <c r="CK117" s="152">
        <f>SUMIF('Rekapitulasi Maret'!$BP$194:$BP$375,APS!$B117,'Rekapitulasi Maret'!$BQ$194:$BQ$375)+SUMIF('Rekapitulasi Maret'!$BP$194:$BP$375,APS!$B117,'Rekapitulasi Maret'!$BT$194:$BT$375)</f>
        <v>0</v>
      </c>
      <c r="CL117" s="152">
        <f>SUMIF('Rekapitulasi Maret'!$BP$194:$BP$375,APS!$B117,'Rekapitulasi Maret'!$BR$194:$BR$375)</f>
        <v>0</v>
      </c>
      <c r="CM117" s="152">
        <f>SUMIF('Rekapitulasi Maret'!$BP$194:$BP$375,APS!$B117,'Rekapitulasi Maret'!$BU$194:$BU$375)</f>
        <v>0</v>
      </c>
      <c r="CN117" s="154">
        <f t="shared" si="383"/>
        <v>0</v>
      </c>
      <c r="CO117" s="154">
        <f t="shared" si="384"/>
        <v>0</v>
      </c>
      <c r="CP117" s="76">
        <f t="shared" si="419"/>
        <v>20</v>
      </c>
      <c r="CQ117" s="76">
        <f t="shared" si="420"/>
        <v>0</v>
      </c>
      <c r="CR117" s="76">
        <f t="shared" si="421"/>
        <v>0</v>
      </c>
      <c r="CS117" s="76">
        <f t="shared" si="422"/>
        <v>0</v>
      </c>
      <c r="CT117" s="76">
        <f t="shared" si="423"/>
        <v>0</v>
      </c>
      <c r="CU117" s="76">
        <f t="shared" si="424"/>
        <v>-20</v>
      </c>
      <c r="CV117" s="154">
        <f t="shared" si="425"/>
        <v>0</v>
      </c>
      <c r="CW117" s="10"/>
      <c r="CX117" s="10"/>
      <c r="CY117" s="152">
        <f>SUMIF('Rekapitulasi Maret'!$D$391:$D$568,APS!$B117,'Rekapitulasi Maret'!$E$391:$E$568)+SUMIF('Rekapitulasi Maret'!$D$391:$D$568,APS!$B117,'Rekapitulasi Maret'!$J$391:$J$568)</f>
        <v>0</v>
      </c>
      <c r="CZ117" s="152">
        <f>SUMIF('Rekapitulasi Maret'!$D$391:$D$568,APS!$B117,'Rekapitulasi Maret'!$F$391:$F$568)</f>
        <v>0</v>
      </c>
      <c r="DA117" s="152">
        <f>SUMIF('Rekapitulasi Maret'!$D$391:$D$568,APS!$B117,'Rekapitulasi Maret'!$K$391:$K$568)</f>
        <v>0</v>
      </c>
      <c r="DB117" s="154">
        <f t="shared" si="385"/>
        <v>0</v>
      </c>
      <c r="DC117" s="154">
        <f t="shared" si="386"/>
        <v>0</v>
      </c>
      <c r="DD117" s="10"/>
      <c r="DE117" s="152">
        <f>SUMIF('Rekapitulasi Maret'!$U$391:$U$568,APS!$B117,'Rekapitulasi Maret'!$V$391:$V$568)+SUMIF('Rekapitulasi Maret'!$U$391:$U$568,APS!$B117,'Rekapitulasi Maret'!$AA$391:$AA$568)</f>
        <v>0</v>
      </c>
      <c r="DF117" s="152">
        <f>SUMIF('Rekapitulasi Maret'!$U$391:$U$568,APS!$B117,'Rekapitulasi Maret'!$W$391:$W$568)</f>
        <v>0</v>
      </c>
      <c r="DG117" s="152">
        <f>SUMIF('Rekapitulasi Maret'!$U$391:$U$568,APS!$B117,'Rekapitulasi Maret'!$AB$391:$AB$568)</f>
        <v>0</v>
      </c>
      <c r="DH117" s="154">
        <f t="shared" si="430"/>
        <v>0</v>
      </c>
      <c r="DI117" s="154">
        <f t="shared" si="431"/>
        <v>0</v>
      </c>
      <c r="DJ117" s="10"/>
      <c r="DK117" s="152">
        <f>SUMIF('Rekapitulasi Maret'!$AL$391:$AL$568,APS!$B117,'Rekapitulasi Maret'!$AM$391:$AM$568)+SUMIF('Rekapitulasi Maret'!$AL$391:$AL$568,APS!$B117,'Rekapitulasi Maret'!$AP$391:$AP$568)</f>
        <v>0</v>
      </c>
      <c r="DL117" s="152">
        <f>SUMIF('Rekapitulasi Maret'!$AL$391:$AL$568,APS!$B117,'Rekapitulasi Maret'!$AN$391:$AN$568)</f>
        <v>0</v>
      </c>
      <c r="DM117" s="152">
        <f>SUMIF('Rekapitulasi Maret'!$AL$391:$AL$568,APS!$B117,'Rekapitulasi Maret'!$AQ$391:$AQ$568)</f>
        <v>0</v>
      </c>
      <c r="DN117" s="154">
        <f t="shared" si="354"/>
        <v>0</v>
      </c>
      <c r="DO117" s="154">
        <f t="shared" si="355"/>
        <v>0</v>
      </c>
      <c r="DP117" s="10"/>
      <c r="DQ117" s="152">
        <f>SUMIF('Rekapitulasi Maret'!$BA$391:$BA$568,APS!$B117,'Rekapitulasi Maret'!$BB$391:$BB$568)+SUMIF('Rekapitulasi Maret'!$BA$391:$BA$568,APS!$B117,'Rekapitulasi Maret'!$BE$391:$BE$568)</f>
        <v>0</v>
      </c>
      <c r="DR117" s="152">
        <f>SUMIF('Rekapitulasi Maret'!$BA$391:$BA$568,APS!$B117,'Rekapitulasi Maret'!$BC$391:$BC$568)</f>
        <v>0</v>
      </c>
      <c r="DS117" s="152">
        <f>SUMIF('Rekapitulasi Maret'!$BA$391:$BA$568,APS!$B117,'Rekapitulasi Maret'!$BF$391:$BF$568)</f>
        <v>0</v>
      </c>
      <c r="DT117" s="154">
        <f t="shared" si="432"/>
        <v>0</v>
      </c>
      <c r="DU117" s="154">
        <f t="shared" si="433"/>
        <v>0</v>
      </c>
      <c r="DV117" s="10"/>
      <c r="DW117" s="152">
        <f>SUMIF('Rekapitulasi Maret'!$BP$391:$BP$568,APS!$B117,'Rekapitulasi Maret'!$BQ$391:$BQ$568)+SUMIF('Rekapitulasi Maret'!$BP$391:$BP$568,APS!$B117,'Rekapitulasi Maret'!$BT$391:$BT$568)</f>
        <v>0</v>
      </c>
      <c r="DX117" s="152">
        <f>SUMIF('Rekapitulasi Maret'!$BP$391:$BP$568,APS!$B117,'Rekapitulasi Maret'!$BR$391:$BR$568)</f>
        <v>0</v>
      </c>
      <c r="DY117" s="152">
        <f>SUMIF('Rekapitulasi Maret'!$BP$391:$BP$568,APS!$B117,'Rekapitulasi Maret'!$BU$391:$BU$568)</f>
        <v>0</v>
      </c>
      <c r="DZ117" s="154">
        <f t="shared" si="326"/>
        <v>0</v>
      </c>
      <c r="EA117" s="154">
        <f t="shared" si="327"/>
        <v>0</v>
      </c>
      <c r="EB117" s="10"/>
      <c r="EC117" s="152">
        <f>SUMIF('Rekapitulasi Maret'!$CE$391:$CE$568,APS!$B117,'Rekapitulasi Maret'!$CF$391:$CF$568)+SUMIF('Rekapitulasi Maret'!$CE$391:$CE$568,APS!$B117,'Rekapitulasi Maret'!$CI$391:$CI$568)</f>
        <v>0</v>
      </c>
      <c r="ED117" s="152">
        <f>SUMIF('Rekapitulasi Maret'!$CE$391:$CE$568,APS!$B117,'Rekapitulasi Maret'!$CG$391:$CG$568)</f>
        <v>0</v>
      </c>
      <c r="EE117" s="152">
        <f>SUMIF('Rekapitulasi Maret'!$CE$391:$CE$568,APS!$B117,'Rekapitulasi Maret'!$CJ$391:$CJ$568)</f>
        <v>0</v>
      </c>
      <c r="EF117" s="154">
        <f t="shared" si="356"/>
        <v>0</v>
      </c>
      <c r="EG117" s="154">
        <f t="shared" si="357"/>
        <v>0</v>
      </c>
      <c r="EH117" s="76">
        <f t="shared" si="434"/>
        <v>0</v>
      </c>
      <c r="EI117" s="76">
        <f t="shared" si="435"/>
        <v>0</v>
      </c>
      <c r="EJ117" s="76">
        <f t="shared" si="436"/>
        <v>0</v>
      </c>
      <c r="EK117" s="76">
        <f t="shared" si="437"/>
        <v>0</v>
      </c>
      <c r="EL117" s="76">
        <f t="shared" si="438"/>
        <v>0</v>
      </c>
      <c r="EM117" s="76">
        <f t="shared" si="439"/>
        <v>0</v>
      </c>
      <c r="EN117" s="154">
        <f t="shared" si="440"/>
        <v>0</v>
      </c>
      <c r="EO117" s="10"/>
      <c r="EP117" s="10"/>
      <c r="EQ117" s="152">
        <f>SUMIF('Rekapitulasi Maret'!$D$587:$D$768,APS!$B117,'Rekapitulasi Maret'!$E$587:$E$768)+SUMIF('Rekapitulasi Maret'!$D$587:$D$768,APS!$B117,'Rekapitulasi Maret'!$G$587:$G$768)</f>
        <v>0</v>
      </c>
      <c r="ER117" s="152">
        <f>SUMIF('Rekapitulasi Maret'!$D$587:$D$768,APS!$B117,'Rekapitulasi Maret'!$F$587:$F$768)+SUMIF('Rekapitulasi Maret'!$D$587:$D$768,APS!$B117,'Rekapitulasi Maret'!$H$587:$H$768)</f>
        <v>0</v>
      </c>
      <c r="ES117" s="10"/>
      <c r="ET117" s="154">
        <f t="shared" si="358"/>
        <v>0</v>
      </c>
      <c r="EU117" s="154">
        <f t="shared" si="359"/>
        <v>0</v>
      </c>
      <c r="EV117" s="10"/>
      <c r="EW117" s="152">
        <f>SUMIF('Rekapitulasi Maret'!$U$587:$U$768,APS!$B117,'Rekapitulasi Maret'!$V$587:$V$768)+SUMIF('Rekapitulasi Maret'!$U$587:$U$768,APS!$B117,'Rekapitulasi Maret'!$X$587:$X$768)</f>
        <v>0</v>
      </c>
      <c r="EX117" s="152">
        <f>SUMIF('Rekapitulasi Maret'!$U$587:$U$768,APS!$B117,'Rekapitulasi Maret'!$W$587:$W$768)+SUMIF('Rekapitulasi Maret'!$U$587:$U$768,APS!$B117,'Rekapitulasi Maret'!$Y$587:$Y$768)</f>
        <v>0</v>
      </c>
      <c r="EY117" s="10"/>
      <c r="EZ117" s="154">
        <f t="shared" si="360"/>
        <v>0</v>
      </c>
      <c r="FA117" s="154">
        <f t="shared" si="361"/>
        <v>0</v>
      </c>
      <c r="FB117" s="10"/>
      <c r="FC117" s="152">
        <f>SUMIF('Rekapitulasi Maret'!$AL$587:$AL$768,APS!$B117,'Rekapitulasi Maret'!$AM$587:$AM$768)+SUMIF('Rekapitulasi Maret'!$AL$587:$AL$768,APS!$B117,'Rekapitulasi Maret'!$AP$587:$AP$768)</f>
        <v>0</v>
      </c>
      <c r="FD117" s="152">
        <f>SUMIF('Rekapitulasi Maret'!$AL$587:$AL$768,APS!$B117,'Rekapitulasi Maret'!$AN$587:$AN$768)</f>
        <v>0</v>
      </c>
      <c r="FE117" s="10"/>
      <c r="FF117" s="154">
        <f t="shared" si="362"/>
        <v>0</v>
      </c>
      <c r="FG117" s="154">
        <f t="shared" si="363"/>
        <v>0</v>
      </c>
      <c r="FH117" s="10"/>
      <c r="FI117" s="152">
        <f>SUMIF('Rekapitulasi Maret'!$BA$587:$BA$768,APS!$B117,'Rekapitulasi Maret'!$BB$587:$BB$768)+SUMIF('Rekapitulasi Maret'!$BA$587:$BA$768,APS!$B117,'Rekapitulasi Maret'!$BE$587:$BE$768)</f>
        <v>0</v>
      </c>
      <c r="FJ117" s="152">
        <f>SUMIF('Rekapitulasi Maret'!$BA$587:$BA$768,APS!$B117,'Rekapitulasi Maret'!$BC$587:$BC$768)+SUMIF('Rekapitulasi Maret'!$BA$587:$BA$768,APS!$B117,'Rekapitulasi Maret'!$BF$587:$BF$768)</f>
        <v>0</v>
      </c>
      <c r="FK117" s="10"/>
      <c r="FL117" s="154">
        <f t="shared" si="364"/>
        <v>0</v>
      </c>
      <c r="FM117" s="154">
        <f t="shared" si="365"/>
        <v>0</v>
      </c>
      <c r="FN117" s="10"/>
      <c r="FO117" s="152">
        <f>SUMIF('Rekapitulasi Maret'!$BP$587:$BP$768,APS!$B117,'Rekapitulasi Maret'!$BQ$587:$BQ$768)+SUMIF('Rekapitulasi Maret'!$BP$587:$BP$768,APS!$B117,'Rekapitulasi Maret'!$BT$587:$BT$768)</f>
        <v>0</v>
      </c>
      <c r="FP117" s="152">
        <f>SUMIF('Rekapitulasi Maret'!$BP$587:$BP$768,APS!$B117,'Rekapitulasi Maret'!$BR$587:$BR$768)</f>
        <v>0</v>
      </c>
      <c r="FQ117" s="10"/>
      <c r="FR117" s="154">
        <f t="shared" si="366"/>
        <v>0</v>
      </c>
      <c r="FS117" s="154">
        <f t="shared" si="367"/>
        <v>0</v>
      </c>
      <c r="FT117" s="10"/>
      <c r="FU117" s="152">
        <f>SUMIF('Rekapitulasi Maret'!$CE$587:$CE$768,APS!$B117,'Rekapitulasi Maret'!$CI$587:$CI$768)</f>
        <v>0</v>
      </c>
      <c r="FV117" s="10"/>
      <c r="FW117" s="152">
        <f>SUMIF('Rekapitulasi Maret'!$CE$587:$CE$768,APS!$B117,'Rekapitulasi Maret'!$CJ$587:$CJ$768)</f>
        <v>0</v>
      </c>
      <c r="FX117" s="154">
        <f t="shared" si="387"/>
        <v>0</v>
      </c>
      <c r="FY117" s="154">
        <f t="shared" si="388"/>
        <v>0</v>
      </c>
      <c r="FZ117" s="10"/>
      <c r="GA117" s="152">
        <f>SUMIF('Rekapitulasi Maret'!$D$785:$D$963,APS!$B117,'Rekapitulasi Maret'!$E$785:$E$963)+SUMIF('Rekapitulasi Maret'!$D$785:$D$963,APS!$B117,'Rekapitulasi Maret'!$J$785:$J$963)</f>
        <v>0</v>
      </c>
      <c r="GB117" s="152">
        <f>SUMIF('Rekapitulasi Maret'!$D$785:$D$963,APS!$B117,'Rekapitulasi Maret'!$F$785:$F$963)</f>
        <v>0</v>
      </c>
      <c r="GC117" s="152">
        <f>SUMIF('Rekapitulasi Maret'!$D$785:$D$963,APS!$B117,'Rekapitulasi Maret'!$K$785:$K$963)</f>
        <v>0</v>
      </c>
      <c r="GD117" s="154">
        <f t="shared" si="368"/>
        <v>0</v>
      </c>
      <c r="GE117" s="154">
        <f t="shared" si="369"/>
        <v>0</v>
      </c>
      <c r="GF117" s="10"/>
      <c r="GG117" s="152">
        <f>SUMIF('Rekapitulasi Maret'!$U$785:$U$963,APS!$B117,'Rekapitulasi Maret'!$V$785:$V$963)+SUMIF('Rekapitulasi Maret'!$U$785:$U$963,APS!$B117,'Rekapitulasi Maret'!$AA$785:$AA$963)</f>
        <v>0</v>
      </c>
      <c r="GH117" s="152">
        <f>SUMIF('Rekapitulasi Maret'!$U$785:$U$963,APS!$B117,'Rekapitulasi Maret'!$W$785:$W$963)</f>
        <v>0</v>
      </c>
      <c r="GI117" s="152">
        <f>SUMIF('Rekapitulasi Maret'!$U$785:$U$963,APS!$B117,'Rekapitulasi Maret'!$AB$785:$AB$963)</f>
        <v>0</v>
      </c>
      <c r="GJ117" s="154">
        <f t="shared" si="370"/>
        <v>0</v>
      </c>
      <c r="GK117" s="154">
        <f t="shared" si="371"/>
        <v>0</v>
      </c>
      <c r="GL117" s="10"/>
      <c r="GM117" s="152">
        <f>SUMIF('Rekapitulasi Maret'!$AL$785:$AL$963,APS!$B117,'Rekapitulasi Maret'!$AM$785:$AM$963)+SUMIF('Rekapitulasi Maret'!$AL$785:$AL$963,APS!$B117,'Rekapitulasi Maret'!$AP$785:$AP$963)</f>
        <v>0</v>
      </c>
      <c r="GN117" s="152">
        <f>SUMIF('Rekapitulasi Maret'!$AL$785:$AL$963,APS!$B117,'Rekapitulasi Maret'!$AN$785:$AN$963)</f>
        <v>0</v>
      </c>
      <c r="GO117" s="152">
        <f>SUMIF('Rekapitulasi Maret'!$AL$785:$AL$963,APS!$B117,'Rekapitulasi Maret'!$AQ$785:$AQ$963)</f>
        <v>0</v>
      </c>
      <c r="GP117" s="154">
        <f t="shared" si="372"/>
        <v>0</v>
      </c>
      <c r="GQ117" s="154">
        <f t="shared" si="373"/>
        <v>0</v>
      </c>
      <c r="GR117" s="76">
        <f t="shared" si="374"/>
        <v>0</v>
      </c>
      <c r="GS117" s="76">
        <f t="shared" si="375"/>
        <v>0</v>
      </c>
      <c r="GT117" s="76">
        <f t="shared" si="376"/>
        <v>0</v>
      </c>
      <c r="GU117" s="76">
        <f t="shared" si="377"/>
        <v>0</v>
      </c>
      <c r="GV117" s="157">
        <f t="shared" si="378"/>
        <v>0</v>
      </c>
      <c r="GW117" s="157">
        <f t="shared" si="379"/>
        <v>0</v>
      </c>
      <c r="GX117" s="158">
        <f t="shared" si="380"/>
        <v>0</v>
      </c>
      <c r="GY117" s="157">
        <f t="shared" si="397"/>
        <v>20</v>
      </c>
      <c r="GZ117" s="157">
        <f t="shared" si="398"/>
        <v>0</v>
      </c>
      <c r="HA117" s="157">
        <f t="shared" si="399"/>
        <v>0</v>
      </c>
      <c r="HB117" s="157">
        <f t="shared" si="400"/>
        <v>0</v>
      </c>
      <c r="HC117" s="157">
        <f t="shared" si="401"/>
        <v>0</v>
      </c>
      <c r="HD117" s="157">
        <f t="shared" si="402"/>
        <v>-20</v>
      </c>
      <c r="HE117" s="158">
        <f t="shared" si="406"/>
        <v>0</v>
      </c>
      <c r="HF117" s="164"/>
      <c r="HG117" s="16" t="s">
        <v>988</v>
      </c>
      <c r="HH117" s="88"/>
    </row>
    <row r="118" spans="1:216" ht="15.75">
      <c r="A118" s="16" t="s">
        <v>540</v>
      </c>
      <c r="B118" s="16" t="s">
        <v>354</v>
      </c>
      <c r="C118" s="25" t="s">
        <v>3</v>
      </c>
      <c r="D118" s="25" t="s">
        <v>614</v>
      </c>
      <c r="E118" s="25" t="s">
        <v>598</v>
      </c>
      <c r="F118" s="17">
        <v>24</v>
      </c>
      <c r="G118" s="17">
        <v>0</v>
      </c>
      <c r="H118" s="17">
        <v>0</v>
      </c>
      <c r="I118" s="18">
        <v>0</v>
      </c>
      <c r="J118" s="17">
        <v>0</v>
      </c>
      <c r="K118" s="19">
        <f t="shared" si="444"/>
        <v>24</v>
      </c>
      <c r="L118" s="19">
        <f t="shared" si="445"/>
        <v>24</v>
      </c>
      <c r="M118" s="23">
        <v>24</v>
      </c>
      <c r="N118" s="20">
        <f t="shared" si="353"/>
        <v>24</v>
      </c>
      <c r="O118" s="20"/>
      <c r="P118" s="75">
        <f t="shared" si="407"/>
        <v>0</v>
      </c>
      <c r="Q118" s="74">
        <f t="shared" si="403"/>
        <v>24</v>
      </c>
      <c r="R118" s="22">
        <f t="shared" si="443"/>
        <v>24</v>
      </c>
      <c r="S118" s="10">
        <v>24</v>
      </c>
      <c r="T118" s="10"/>
      <c r="U118" s="152">
        <f>SUMIF('Rekapitulasi Maret'!$D$9:$D$173,APS!$B118,'Rekapitulasi Maret'!$E$9:$E$173)</f>
        <v>0</v>
      </c>
      <c r="V118" s="152">
        <f>SUMIF('Rekapitulasi Maret'!$D$9:$D$173,APS!$B118,'Rekapitulasi Maret'!$F$9:$F$173)</f>
        <v>0</v>
      </c>
      <c r="W118" s="10"/>
      <c r="X118" s="154">
        <f t="shared" si="428"/>
        <v>0</v>
      </c>
      <c r="Y118" s="154">
        <f t="shared" si="429"/>
        <v>0</v>
      </c>
      <c r="Z118" s="10"/>
      <c r="AA118" s="152">
        <f>SUMIF('Rekapitulasi Maret'!$U$9:$U$173,APS!$B118,'Rekapitulasi Maret'!$V$9:$V$173)</f>
        <v>0</v>
      </c>
      <c r="AB118" s="152">
        <f>SUMIF('Rekapitulasi Maret'!$U$9:$U$173,APS!$B118,'Rekapitulasi Maret'!$W$9:$W$173)</f>
        <v>0</v>
      </c>
      <c r="AC118" s="152"/>
      <c r="AD118" s="154">
        <f t="shared" si="404"/>
        <v>0</v>
      </c>
      <c r="AE118" s="154">
        <f t="shared" si="405"/>
        <v>0</v>
      </c>
      <c r="AF118" s="10"/>
      <c r="AG118" s="152">
        <f>SUMIF('Rekapitulasi Maret'!$AL$9:$AL$173,APS!$B118,'Rekapitulasi Maret'!$AM$9:$AM$173)</f>
        <v>0</v>
      </c>
      <c r="AH118" s="152">
        <f>SUMIF('Rekapitulasi Maret'!$AL$9:$AL$173,APS!$B118,'Rekapitulasi Maret'!$AN$9:$AN$173)</f>
        <v>0</v>
      </c>
      <c r="AI118" s="152">
        <f>SUMIF('Rekapitulasi Maret'!$AL$9:$AL$173,APS!$B118,'Rekapitulasi Maret'!$AQ$9:$AQ$173)</f>
        <v>0</v>
      </c>
      <c r="AJ118" s="154">
        <f t="shared" si="426"/>
        <v>0</v>
      </c>
      <c r="AK118" s="154">
        <f t="shared" si="427"/>
        <v>0</v>
      </c>
      <c r="AL118" s="10"/>
      <c r="AM118" s="152">
        <f>SUMIF('Rekapitulasi Maret'!$BA$9:$BA$173,APS!$B118,'Rekapitulasi Maret'!$BB$9:$BB$173)</f>
        <v>0</v>
      </c>
      <c r="AN118" s="152">
        <f>SUMIF('Rekapitulasi Maret'!$BA$9:$BA$173,APS!$B118,'Rekapitulasi Maret'!$BC$9:$BC$173)</f>
        <v>0</v>
      </c>
      <c r="AO118" s="10"/>
      <c r="AP118" s="154">
        <f t="shared" si="410"/>
        <v>0</v>
      </c>
      <c r="AQ118" s="154">
        <f t="shared" si="411"/>
        <v>0</v>
      </c>
      <c r="AR118" s="10"/>
      <c r="AS118" s="152">
        <f>SUMIF('Rekapitulasi Maret'!$BP$9:$BP$173,APS!$B118,'Rekapitulasi Maret'!$BQ$9:$BQ$173)</f>
        <v>0</v>
      </c>
      <c r="AT118" s="152">
        <f>SUMIF('Rekapitulasi Maret'!$BP$9:$BP$173,APS!$B118,'Rekapitulasi Maret'!$BR$9:$BR$173)</f>
        <v>0</v>
      </c>
      <c r="AU118" s="10"/>
      <c r="AV118" s="154">
        <f t="shared" si="393"/>
        <v>0</v>
      </c>
      <c r="AW118" s="154">
        <f t="shared" si="394"/>
        <v>0</v>
      </c>
      <c r="AX118" s="10"/>
      <c r="AY118" s="152">
        <f>SUMIF('Rekapitulasi Maret'!$CE$9:$CE$173,APS!$B118,'Rekapitulasi Maret'!$CI$9:$CI$173)</f>
        <v>0</v>
      </c>
      <c r="AZ118" s="10"/>
      <c r="BA118" s="152">
        <f>SUMIF('Rekapitulasi Maret'!$CE$9:$CE$173,APS!$B118,'Rekapitulasi Maret'!$CJ$9:$CJ$173)</f>
        <v>0</v>
      </c>
      <c r="BB118" s="154">
        <f t="shared" si="395"/>
        <v>0</v>
      </c>
      <c r="BC118" s="154">
        <f t="shared" si="396"/>
        <v>0</v>
      </c>
      <c r="BD118" s="76">
        <f t="shared" si="412"/>
        <v>0</v>
      </c>
      <c r="BE118" s="76">
        <f t="shared" si="413"/>
        <v>0</v>
      </c>
      <c r="BF118" s="76">
        <f t="shared" si="414"/>
        <v>0</v>
      </c>
      <c r="BG118" s="76">
        <f t="shared" si="415"/>
        <v>0</v>
      </c>
      <c r="BH118" s="76">
        <f t="shared" si="416"/>
        <v>0</v>
      </c>
      <c r="BI118" s="76">
        <f t="shared" si="417"/>
        <v>0</v>
      </c>
      <c r="BJ118" s="154">
        <f t="shared" si="418"/>
        <v>0</v>
      </c>
      <c r="BK118" s="10"/>
      <c r="BL118" s="10"/>
      <c r="BM118" s="152">
        <f>SUMIF('Rekapitulasi Maret'!$D$194:$D$375,APS!$B118,'Rekapitulasi Maret'!$E$194:$E$375)+SUMIF('Rekapitulasi Maret'!$D$194:$D$375,APS!$B118,'Rekapitulasi Maret'!$J$194:$J$375)</f>
        <v>0</v>
      </c>
      <c r="BN118" s="152">
        <f>SUMIF('Rekapitulasi Maret'!$D$194:$D$375,APS!$B118,'Rekapitulasi Maret'!$F$194:$F$375)</f>
        <v>0</v>
      </c>
      <c r="BO118" s="152">
        <f>SUMIF('Rekapitulasi Maret'!$D$194:$D$375,APS!$B118,'Rekapitulasi Maret'!$K$194:$K$375)</f>
        <v>0</v>
      </c>
      <c r="BP118" s="154">
        <f t="shared" si="389"/>
        <v>0</v>
      </c>
      <c r="BQ118" s="154">
        <f t="shared" si="390"/>
        <v>0</v>
      </c>
      <c r="BR118" s="10"/>
      <c r="BS118" s="152">
        <f>SUMIF('Rekapitulasi Maret'!$U$194:$U$375,APS!$B118,'Rekapitulasi Maret'!$V$194:$V$375)+SUMIF('Rekapitulasi Maret'!$U$194:$U$375,APS!$B118,'Rekapitulasi Maret'!$AA$194:$AA$375)</f>
        <v>20</v>
      </c>
      <c r="BT118" s="152">
        <f>SUMIF('Rekapitulasi Maret'!$U$194:$U$375,APS!$B118,'Rekapitulasi Maret'!$W$194:$W$375)</f>
        <v>20</v>
      </c>
      <c r="BU118" s="152">
        <f>SUMIF('Rekapitulasi Maret'!$U$194:$U$375,APS!$B118,'Rekapitulasi Maret'!$AB$194:$AB$375)</f>
        <v>0</v>
      </c>
      <c r="BV118" s="154">
        <f t="shared" si="391"/>
        <v>0</v>
      </c>
      <c r="BW118" s="154">
        <f t="shared" si="392"/>
        <v>100</v>
      </c>
      <c r="BX118" s="10"/>
      <c r="BY118" s="152">
        <f>SUMIF('Rekapitulasi Maret'!$AL$194:$AL$375,APS!$B118,'Rekapitulasi Maret'!$AM$194:$AM$375)+SUMIF('Rekapitulasi Maret'!$AL$194:$AL$375,APS!$B118,'Rekapitulasi Maret'!$AP$194:$AP$375)</f>
        <v>0</v>
      </c>
      <c r="BZ118" s="152">
        <f>SUMIF('Rekapitulasi Maret'!$AL$194:$AL$375,APS!$B118,'Rekapitulasi Maret'!$AN$194:$AN$375)</f>
        <v>0</v>
      </c>
      <c r="CA118" s="152">
        <f>SUMIF('Rekapitulasi Maret'!$AL$194:$AL$375,APS!$B118,'Rekapitulasi Maret'!$AQ$194:$AQ$375)</f>
        <v>0</v>
      </c>
      <c r="CB118" s="154">
        <f t="shared" si="408"/>
        <v>0</v>
      </c>
      <c r="CC118" s="154">
        <f t="shared" si="409"/>
        <v>0</v>
      </c>
      <c r="CD118" s="10"/>
      <c r="CE118" s="152">
        <f>SUMIF('Rekapitulasi Maret'!$BA$194:$BA$375,APS!$B118,'Rekapitulasi Maret'!$BB$194:$BB$375)+SUMIF('Rekapitulasi Maret'!$BA$194:$BA$375,APS!$B118,'Rekapitulasi Maret'!$BE$194:$BE$375)</f>
        <v>0</v>
      </c>
      <c r="CF118" s="152">
        <f>SUMIF('Rekapitulasi Maret'!$BA$194:$BA$375,APS!$B118,'Rekapitulasi Maret'!$BC$194:$BC$375)</f>
        <v>4</v>
      </c>
      <c r="CG118" s="10"/>
      <c r="CH118" s="154">
        <f t="shared" si="381"/>
        <v>0</v>
      </c>
      <c r="CI118" s="154">
        <f t="shared" si="382"/>
        <v>0</v>
      </c>
      <c r="CJ118" s="10">
        <v>24</v>
      </c>
      <c r="CK118" s="152">
        <f>SUMIF('Rekapitulasi Maret'!$BP$194:$BP$375,APS!$B118,'Rekapitulasi Maret'!$BQ$194:$BQ$375)+SUMIF('Rekapitulasi Maret'!$BP$194:$BP$375,APS!$B118,'Rekapitulasi Maret'!$BT$194:$BT$375)</f>
        <v>0</v>
      </c>
      <c r="CL118" s="152">
        <f>SUMIF('Rekapitulasi Maret'!$BP$194:$BP$375,APS!$B118,'Rekapitulasi Maret'!$BR$194:$BR$375)</f>
        <v>0</v>
      </c>
      <c r="CM118" s="152">
        <f>SUMIF('Rekapitulasi Maret'!$BP$194:$BP$375,APS!$B118,'Rekapitulasi Maret'!$BU$194:$BU$375)</f>
        <v>0</v>
      </c>
      <c r="CN118" s="154">
        <f t="shared" si="383"/>
        <v>0</v>
      </c>
      <c r="CO118" s="154">
        <f t="shared" si="384"/>
        <v>0</v>
      </c>
      <c r="CP118" s="76">
        <f t="shared" si="419"/>
        <v>24</v>
      </c>
      <c r="CQ118" s="76">
        <f t="shared" si="420"/>
        <v>20</v>
      </c>
      <c r="CR118" s="76">
        <f t="shared" si="421"/>
        <v>24</v>
      </c>
      <c r="CS118" s="76">
        <f t="shared" si="422"/>
        <v>0</v>
      </c>
      <c r="CT118" s="76">
        <f t="shared" si="423"/>
        <v>24</v>
      </c>
      <c r="CU118" s="76">
        <f t="shared" si="424"/>
        <v>0</v>
      </c>
      <c r="CV118" s="154">
        <f t="shared" si="425"/>
        <v>100</v>
      </c>
      <c r="CW118" s="10"/>
      <c r="CX118" s="10"/>
      <c r="CY118" s="152">
        <f>SUMIF('Rekapitulasi Maret'!$D$391:$D$568,APS!$B118,'Rekapitulasi Maret'!$E$391:$E$568)+SUMIF('Rekapitulasi Maret'!$D$391:$D$568,APS!$B118,'Rekapitulasi Maret'!$J$391:$J$568)</f>
        <v>0</v>
      </c>
      <c r="CZ118" s="152">
        <f>SUMIF('Rekapitulasi Maret'!$D$391:$D$568,APS!$B118,'Rekapitulasi Maret'!$F$391:$F$568)</f>
        <v>0</v>
      </c>
      <c r="DA118" s="152">
        <f>SUMIF('Rekapitulasi Maret'!$D$391:$D$568,APS!$B118,'Rekapitulasi Maret'!$K$391:$K$568)</f>
        <v>0</v>
      </c>
      <c r="DB118" s="154">
        <f t="shared" si="385"/>
        <v>0</v>
      </c>
      <c r="DC118" s="154">
        <f t="shared" si="386"/>
        <v>0</v>
      </c>
      <c r="DD118" s="10"/>
      <c r="DE118" s="152">
        <f>SUMIF('Rekapitulasi Maret'!$U$391:$U$568,APS!$B118,'Rekapitulasi Maret'!$V$391:$V$568)+SUMIF('Rekapitulasi Maret'!$U$391:$U$568,APS!$B118,'Rekapitulasi Maret'!$AA$391:$AA$568)</f>
        <v>0</v>
      </c>
      <c r="DF118" s="152">
        <f>SUMIF('Rekapitulasi Maret'!$U$391:$U$568,APS!$B118,'Rekapitulasi Maret'!$W$391:$W$568)</f>
        <v>0</v>
      </c>
      <c r="DG118" s="152">
        <f>SUMIF('Rekapitulasi Maret'!$U$391:$U$568,APS!$B118,'Rekapitulasi Maret'!$AB$391:$AB$568)</f>
        <v>0</v>
      </c>
      <c r="DH118" s="154">
        <f t="shared" si="430"/>
        <v>0</v>
      </c>
      <c r="DI118" s="154">
        <f t="shared" si="431"/>
        <v>0</v>
      </c>
      <c r="DJ118" s="10"/>
      <c r="DK118" s="152">
        <f>SUMIF('Rekapitulasi Maret'!$AL$391:$AL$568,APS!$B118,'Rekapitulasi Maret'!$AM$391:$AM$568)+SUMIF('Rekapitulasi Maret'!$AL$391:$AL$568,APS!$B118,'Rekapitulasi Maret'!$AP$391:$AP$568)</f>
        <v>0</v>
      </c>
      <c r="DL118" s="152">
        <f>SUMIF('Rekapitulasi Maret'!$AL$391:$AL$568,APS!$B118,'Rekapitulasi Maret'!$AN$391:$AN$568)</f>
        <v>0</v>
      </c>
      <c r="DM118" s="152">
        <f>SUMIF('Rekapitulasi Maret'!$AL$391:$AL$568,APS!$B118,'Rekapitulasi Maret'!$AQ$391:$AQ$568)</f>
        <v>0</v>
      </c>
      <c r="DN118" s="154">
        <f t="shared" si="354"/>
        <v>0</v>
      </c>
      <c r="DO118" s="154">
        <f t="shared" si="355"/>
        <v>0</v>
      </c>
      <c r="DP118" s="10"/>
      <c r="DQ118" s="152">
        <f>SUMIF('Rekapitulasi Maret'!$BA$391:$BA$568,APS!$B118,'Rekapitulasi Maret'!$BB$391:$BB$568)+SUMIF('Rekapitulasi Maret'!$BA$391:$BA$568,APS!$B118,'Rekapitulasi Maret'!$BE$391:$BE$568)</f>
        <v>0</v>
      </c>
      <c r="DR118" s="152">
        <f>SUMIF('Rekapitulasi Maret'!$BA$391:$BA$568,APS!$B118,'Rekapitulasi Maret'!$BC$391:$BC$568)</f>
        <v>0</v>
      </c>
      <c r="DS118" s="152">
        <f>SUMIF('Rekapitulasi Maret'!$BA$391:$BA$568,APS!$B118,'Rekapitulasi Maret'!$BF$391:$BF$568)</f>
        <v>0</v>
      </c>
      <c r="DT118" s="154">
        <f t="shared" si="432"/>
        <v>0</v>
      </c>
      <c r="DU118" s="154">
        <f t="shared" si="433"/>
        <v>0</v>
      </c>
      <c r="DV118" s="10"/>
      <c r="DW118" s="152">
        <f>SUMIF('Rekapitulasi Maret'!$BP$391:$BP$568,APS!$B118,'Rekapitulasi Maret'!$BQ$391:$BQ$568)+SUMIF('Rekapitulasi Maret'!$BP$391:$BP$568,APS!$B118,'Rekapitulasi Maret'!$BT$391:$BT$568)</f>
        <v>0</v>
      </c>
      <c r="DX118" s="152">
        <f>SUMIF('Rekapitulasi Maret'!$BP$391:$BP$568,APS!$B118,'Rekapitulasi Maret'!$BR$391:$BR$568)</f>
        <v>0</v>
      </c>
      <c r="DY118" s="152">
        <f>SUMIF('Rekapitulasi Maret'!$BP$391:$BP$568,APS!$B118,'Rekapitulasi Maret'!$BU$391:$BU$568)</f>
        <v>0</v>
      </c>
      <c r="DZ118" s="154">
        <f t="shared" si="326"/>
        <v>0</v>
      </c>
      <c r="EA118" s="154">
        <f t="shared" si="327"/>
        <v>0</v>
      </c>
      <c r="EB118" s="10"/>
      <c r="EC118" s="152">
        <f>SUMIF('Rekapitulasi Maret'!$CE$391:$CE$568,APS!$B118,'Rekapitulasi Maret'!$CF$391:$CF$568)+SUMIF('Rekapitulasi Maret'!$CE$391:$CE$568,APS!$B118,'Rekapitulasi Maret'!$CI$391:$CI$568)</f>
        <v>0</v>
      </c>
      <c r="ED118" s="152">
        <f>SUMIF('Rekapitulasi Maret'!$CE$391:$CE$568,APS!$B118,'Rekapitulasi Maret'!$CG$391:$CG$568)</f>
        <v>0</v>
      </c>
      <c r="EE118" s="152">
        <f>SUMIF('Rekapitulasi Maret'!$CE$391:$CE$568,APS!$B118,'Rekapitulasi Maret'!$CJ$391:$CJ$568)</f>
        <v>0</v>
      </c>
      <c r="EF118" s="154">
        <f t="shared" si="356"/>
        <v>0</v>
      </c>
      <c r="EG118" s="154">
        <f t="shared" si="357"/>
        <v>0</v>
      </c>
      <c r="EH118" s="76">
        <f t="shared" si="434"/>
        <v>0</v>
      </c>
      <c r="EI118" s="76">
        <f t="shared" si="435"/>
        <v>0</v>
      </c>
      <c r="EJ118" s="76">
        <f t="shared" si="436"/>
        <v>0</v>
      </c>
      <c r="EK118" s="76">
        <f t="shared" si="437"/>
        <v>0</v>
      </c>
      <c r="EL118" s="76">
        <f t="shared" si="438"/>
        <v>0</v>
      </c>
      <c r="EM118" s="76">
        <f t="shared" si="439"/>
        <v>0</v>
      </c>
      <c r="EN118" s="154">
        <f t="shared" si="440"/>
        <v>0</v>
      </c>
      <c r="EO118" s="10"/>
      <c r="EP118" s="10"/>
      <c r="EQ118" s="152">
        <f>SUMIF('Rekapitulasi Maret'!$D$587:$D$768,APS!$B118,'Rekapitulasi Maret'!$E$587:$E$768)+SUMIF('Rekapitulasi Maret'!$D$587:$D$768,APS!$B118,'Rekapitulasi Maret'!$G$587:$G$768)</f>
        <v>0</v>
      </c>
      <c r="ER118" s="152">
        <f>SUMIF('Rekapitulasi Maret'!$D$587:$D$768,APS!$B118,'Rekapitulasi Maret'!$F$587:$F$768)+SUMIF('Rekapitulasi Maret'!$D$587:$D$768,APS!$B118,'Rekapitulasi Maret'!$H$587:$H$768)</f>
        <v>0</v>
      </c>
      <c r="ES118" s="10"/>
      <c r="ET118" s="154">
        <f t="shared" si="358"/>
        <v>0</v>
      </c>
      <c r="EU118" s="154">
        <f t="shared" si="359"/>
        <v>0</v>
      </c>
      <c r="EV118" s="10"/>
      <c r="EW118" s="152">
        <f>SUMIF('Rekapitulasi Maret'!$U$587:$U$768,APS!$B118,'Rekapitulasi Maret'!$V$587:$V$768)+SUMIF('Rekapitulasi Maret'!$U$587:$U$768,APS!$B118,'Rekapitulasi Maret'!$X$587:$X$768)</f>
        <v>0</v>
      </c>
      <c r="EX118" s="152">
        <f>SUMIF('Rekapitulasi Maret'!$U$587:$U$768,APS!$B118,'Rekapitulasi Maret'!$W$587:$W$768)+SUMIF('Rekapitulasi Maret'!$U$587:$U$768,APS!$B118,'Rekapitulasi Maret'!$Y$587:$Y$768)</f>
        <v>0</v>
      </c>
      <c r="EY118" s="10"/>
      <c r="EZ118" s="154">
        <f t="shared" si="360"/>
        <v>0</v>
      </c>
      <c r="FA118" s="154">
        <f t="shared" si="361"/>
        <v>0</v>
      </c>
      <c r="FB118" s="10"/>
      <c r="FC118" s="152">
        <f>SUMIF('Rekapitulasi Maret'!$AL$587:$AL$768,APS!$B118,'Rekapitulasi Maret'!$AM$587:$AM$768)+SUMIF('Rekapitulasi Maret'!$AL$587:$AL$768,APS!$B118,'Rekapitulasi Maret'!$AP$587:$AP$768)</f>
        <v>0</v>
      </c>
      <c r="FD118" s="152">
        <f>SUMIF('Rekapitulasi Maret'!$AL$587:$AL$768,APS!$B118,'Rekapitulasi Maret'!$AN$587:$AN$768)</f>
        <v>0</v>
      </c>
      <c r="FE118" s="10"/>
      <c r="FF118" s="154">
        <f t="shared" si="362"/>
        <v>0</v>
      </c>
      <c r="FG118" s="154">
        <f t="shared" si="363"/>
        <v>0</v>
      </c>
      <c r="FH118" s="10"/>
      <c r="FI118" s="152">
        <f>SUMIF('Rekapitulasi Maret'!$BA$587:$BA$768,APS!$B118,'Rekapitulasi Maret'!$BB$587:$BB$768)+SUMIF('Rekapitulasi Maret'!$BA$587:$BA$768,APS!$B118,'Rekapitulasi Maret'!$BE$587:$BE$768)</f>
        <v>0</v>
      </c>
      <c r="FJ118" s="152">
        <f>SUMIF('Rekapitulasi Maret'!$BA$587:$BA$768,APS!$B118,'Rekapitulasi Maret'!$BC$587:$BC$768)+SUMIF('Rekapitulasi Maret'!$BA$587:$BA$768,APS!$B118,'Rekapitulasi Maret'!$BF$587:$BF$768)</f>
        <v>0</v>
      </c>
      <c r="FK118" s="10"/>
      <c r="FL118" s="154">
        <f t="shared" si="364"/>
        <v>0</v>
      </c>
      <c r="FM118" s="154">
        <f t="shared" si="365"/>
        <v>0</v>
      </c>
      <c r="FN118" s="10"/>
      <c r="FO118" s="152">
        <f>SUMIF('Rekapitulasi Maret'!$BP$587:$BP$768,APS!$B118,'Rekapitulasi Maret'!$BQ$587:$BQ$768)+SUMIF('Rekapitulasi Maret'!$BP$587:$BP$768,APS!$B118,'Rekapitulasi Maret'!$BT$587:$BT$768)</f>
        <v>0</v>
      </c>
      <c r="FP118" s="152">
        <f>SUMIF('Rekapitulasi Maret'!$BP$587:$BP$768,APS!$B118,'Rekapitulasi Maret'!$BR$587:$BR$768)</f>
        <v>0</v>
      </c>
      <c r="FQ118" s="10"/>
      <c r="FR118" s="154">
        <f t="shared" si="366"/>
        <v>0</v>
      </c>
      <c r="FS118" s="154">
        <f t="shared" si="367"/>
        <v>0</v>
      </c>
      <c r="FT118" s="10"/>
      <c r="FU118" s="152">
        <f>SUMIF('Rekapitulasi Maret'!$CE$587:$CE$768,APS!$B118,'Rekapitulasi Maret'!$CI$587:$CI$768)</f>
        <v>0</v>
      </c>
      <c r="FV118" s="10"/>
      <c r="FW118" s="152">
        <f>SUMIF('Rekapitulasi Maret'!$CE$587:$CE$768,APS!$B118,'Rekapitulasi Maret'!$CJ$587:$CJ$768)</f>
        <v>0</v>
      </c>
      <c r="FX118" s="154">
        <f t="shared" si="387"/>
        <v>0</v>
      </c>
      <c r="FY118" s="154">
        <f t="shared" si="388"/>
        <v>0</v>
      </c>
      <c r="FZ118" s="10"/>
      <c r="GA118" s="152">
        <f>SUMIF('Rekapitulasi Maret'!$D$785:$D$963,APS!$B118,'Rekapitulasi Maret'!$E$785:$E$963)+SUMIF('Rekapitulasi Maret'!$D$785:$D$963,APS!$B118,'Rekapitulasi Maret'!$J$785:$J$963)</f>
        <v>0</v>
      </c>
      <c r="GB118" s="152">
        <f>SUMIF('Rekapitulasi Maret'!$D$785:$D$963,APS!$B118,'Rekapitulasi Maret'!$F$785:$F$963)</f>
        <v>0</v>
      </c>
      <c r="GC118" s="152">
        <f>SUMIF('Rekapitulasi Maret'!$D$785:$D$963,APS!$B118,'Rekapitulasi Maret'!$K$785:$K$963)</f>
        <v>0</v>
      </c>
      <c r="GD118" s="154">
        <f t="shared" si="368"/>
        <v>0</v>
      </c>
      <c r="GE118" s="154">
        <f t="shared" si="369"/>
        <v>0</v>
      </c>
      <c r="GF118" s="10"/>
      <c r="GG118" s="152">
        <f>SUMIF('Rekapitulasi Maret'!$U$785:$U$963,APS!$B118,'Rekapitulasi Maret'!$V$785:$V$963)+SUMIF('Rekapitulasi Maret'!$U$785:$U$963,APS!$B118,'Rekapitulasi Maret'!$AA$785:$AA$963)</f>
        <v>0</v>
      </c>
      <c r="GH118" s="152">
        <f>SUMIF('Rekapitulasi Maret'!$U$785:$U$963,APS!$B118,'Rekapitulasi Maret'!$W$785:$W$963)</f>
        <v>0</v>
      </c>
      <c r="GI118" s="152">
        <f>SUMIF('Rekapitulasi Maret'!$U$785:$U$963,APS!$B118,'Rekapitulasi Maret'!$AB$785:$AB$963)</f>
        <v>0</v>
      </c>
      <c r="GJ118" s="154">
        <f t="shared" si="370"/>
        <v>0</v>
      </c>
      <c r="GK118" s="154">
        <f t="shared" si="371"/>
        <v>0</v>
      </c>
      <c r="GL118" s="10"/>
      <c r="GM118" s="152">
        <f>SUMIF('Rekapitulasi Maret'!$AL$785:$AL$963,APS!$B118,'Rekapitulasi Maret'!$AM$785:$AM$963)+SUMIF('Rekapitulasi Maret'!$AL$785:$AL$963,APS!$B118,'Rekapitulasi Maret'!$AP$785:$AP$963)</f>
        <v>0</v>
      </c>
      <c r="GN118" s="152">
        <f>SUMIF('Rekapitulasi Maret'!$AL$785:$AL$963,APS!$B118,'Rekapitulasi Maret'!$AN$785:$AN$963)</f>
        <v>0</v>
      </c>
      <c r="GO118" s="152">
        <f>SUMIF('Rekapitulasi Maret'!$AL$785:$AL$963,APS!$B118,'Rekapitulasi Maret'!$AQ$785:$AQ$963)</f>
        <v>0</v>
      </c>
      <c r="GP118" s="154">
        <f t="shared" si="372"/>
        <v>0</v>
      </c>
      <c r="GQ118" s="154">
        <f t="shared" si="373"/>
        <v>0</v>
      </c>
      <c r="GR118" s="76">
        <f t="shared" si="374"/>
        <v>0</v>
      </c>
      <c r="GS118" s="76">
        <f t="shared" si="375"/>
        <v>0</v>
      </c>
      <c r="GT118" s="76">
        <f t="shared" si="376"/>
        <v>0</v>
      </c>
      <c r="GU118" s="76">
        <f t="shared" si="377"/>
        <v>0</v>
      </c>
      <c r="GV118" s="157">
        <f t="shared" si="378"/>
        <v>0</v>
      </c>
      <c r="GW118" s="157">
        <f t="shared" si="379"/>
        <v>0</v>
      </c>
      <c r="GX118" s="158">
        <f t="shared" si="380"/>
        <v>0</v>
      </c>
      <c r="GY118" s="157">
        <f t="shared" si="397"/>
        <v>24</v>
      </c>
      <c r="GZ118" s="157">
        <f t="shared" si="398"/>
        <v>20</v>
      </c>
      <c r="HA118" s="157">
        <f t="shared" si="399"/>
        <v>24</v>
      </c>
      <c r="HB118" s="157">
        <f t="shared" si="400"/>
        <v>0</v>
      </c>
      <c r="HC118" s="157">
        <f t="shared" si="401"/>
        <v>24</v>
      </c>
      <c r="HD118" s="157">
        <f t="shared" si="402"/>
        <v>0</v>
      </c>
      <c r="HE118" s="158">
        <f t="shared" si="406"/>
        <v>100</v>
      </c>
      <c r="HF118" s="163"/>
      <c r="HG118" s="16" t="s">
        <v>988</v>
      </c>
      <c r="HH118" s="88"/>
    </row>
    <row r="119" spans="1:216" ht="15.75">
      <c r="A119" s="16" t="s">
        <v>541</v>
      </c>
      <c r="B119" s="16" t="s">
        <v>355</v>
      </c>
      <c r="C119" s="25" t="s">
        <v>3</v>
      </c>
      <c r="D119" s="25" t="s">
        <v>614</v>
      </c>
      <c r="E119" s="25" t="s">
        <v>598</v>
      </c>
      <c r="F119" s="17">
        <v>24</v>
      </c>
      <c r="G119" s="17">
        <v>0</v>
      </c>
      <c r="H119" s="17">
        <v>0</v>
      </c>
      <c r="I119" s="18">
        <v>0</v>
      </c>
      <c r="J119" s="17">
        <v>0</v>
      </c>
      <c r="K119" s="19">
        <f t="shared" si="444"/>
        <v>24</v>
      </c>
      <c r="L119" s="19">
        <f t="shared" si="445"/>
        <v>24</v>
      </c>
      <c r="M119" s="23">
        <v>24</v>
      </c>
      <c r="N119" s="20">
        <f t="shared" si="353"/>
        <v>24</v>
      </c>
      <c r="O119" s="20"/>
      <c r="P119" s="75">
        <f t="shared" si="407"/>
        <v>0</v>
      </c>
      <c r="Q119" s="74">
        <f t="shared" si="403"/>
        <v>24</v>
      </c>
      <c r="R119" s="22">
        <f t="shared" si="443"/>
        <v>24</v>
      </c>
      <c r="S119" s="10">
        <v>24</v>
      </c>
      <c r="T119" s="10"/>
      <c r="U119" s="152">
        <f>SUMIF('Rekapitulasi Maret'!$D$9:$D$173,APS!$B119,'Rekapitulasi Maret'!$E$9:$E$173)</f>
        <v>0</v>
      </c>
      <c r="V119" s="152">
        <f>SUMIF('Rekapitulasi Maret'!$D$9:$D$173,APS!$B119,'Rekapitulasi Maret'!$F$9:$F$173)</f>
        <v>0</v>
      </c>
      <c r="W119" s="10"/>
      <c r="X119" s="154">
        <f t="shared" si="428"/>
        <v>0</v>
      </c>
      <c r="Y119" s="154">
        <f t="shared" si="429"/>
        <v>0</v>
      </c>
      <c r="Z119" s="10"/>
      <c r="AA119" s="152">
        <f>SUMIF('Rekapitulasi Maret'!$U$9:$U$173,APS!$B119,'Rekapitulasi Maret'!$V$9:$V$173)</f>
        <v>0</v>
      </c>
      <c r="AB119" s="152">
        <f>SUMIF('Rekapitulasi Maret'!$U$9:$U$173,APS!$B119,'Rekapitulasi Maret'!$W$9:$W$173)</f>
        <v>0</v>
      </c>
      <c r="AC119" s="152"/>
      <c r="AD119" s="154">
        <f t="shared" si="404"/>
        <v>0</v>
      </c>
      <c r="AE119" s="154">
        <f t="shared" si="405"/>
        <v>0</v>
      </c>
      <c r="AF119" s="10"/>
      <c r="AG119" s="152">
        <f>SUMIF('Rekapitulasi Maret'!$AL$9:$AL$173,APS!$B119,'Rekapitulasi Maret'!$AM$9:$AM$173)</f>
        <v>0</v>
      </c>
      <c r="AH119" s="152">
        <f>SUMIF('Rekapitulasi Maret'!$AL$9:$AL$173,APS!$B119,'Rekapitulasi Maret'!$AN$9:$AN$173)</f>
        <v>0</v>
      </c>
      <c r="AI119" s="152">
        <f>SUMIF('Rekapitulasi Maret'!$AL$9:$AL$173,APS!$B119,'Rekapitulasi Maret'!$AQ$9:$AQ$173)</f>
        <v>0</v>
      </c>
      <c r="AJ119" s="154">
        <f t="shared" si="426"/>
        <v>0</v>
      </c>
      <c r="AK119" s="154">
        <f t="shared" si="427"/>
        <v>0</v>
      </c>
      <c r="AL119" s="10"/>
      <c r="AM119" s="152">
        <f>SUMIF('Rekapitulasi Maret'!$BA$9:$BA$173,APS!$B119,'Rekapitulasi Maret'!$BB$9:$BB$173)</f>
        <v>0</v>
      </c>
      <c r="AN119" s="152">
        <f>SUMIF('Rekapitulasi Maret'!$BA$9:$BA$173,APS!$B119,'Rekapitulasi Maret'!$BC$9:$BC$173)</f>
        <v>0</v>
      </c>
      <c r="AO119" s="10"/>
      <c r="AP119" s="154">
        <f t="shared" si="410"/>
        <v>0</v>
      </c>
      <c r="AQ119" s="154">
        <f t="shared" si="411"/>
        <v>0</v>
      </c>
      <c r="AR119" s="10"/>
      <c r="AS119" s="152">
        <f>SUMIF('Rekapitulasi Maret'!$BP$9:$BP$173,APS!$B119,'Rekapitulasi Maret'!$BQ$9:$BQ$173)</f>
        <v>0</v>
      </c>
      <c r="AT119" s="152">
        <f>SUMIF('Rekapitulasi Maret'!$BP$9:$BP$173,APS!$B119,'Rekapitulasi Maret'!$BR$9:$BR$173)</f>
        <v>0</v>
      </c>
      <c r="AU119" s="10"/>
      <c r="AV119" s="154">
        <f t="shared" si="393"/>
        <v>0</v>
      </c>
      <c r="AW119" s="154">
        <f t="shared" si="394"/>
        <v>0</v>
      </c>
      <c r="AX119" s="10"/>
      <c r="AY119" s="152">
        <f>SUMIF('Rekapitulasi Maret'!$CE$9:$CE$173,APS!$B119,'Rekapitulasi Maret'!$CI$9:$CI$173)</f>
        <v>0</v>
      </c>
      <c r="AZ119" s="10"/>
      <c r="BA119" s="152">
        <f>SUMIF('Rekapitulasi Maret'!$CE$9:$CE$173,APS!$B119,'Rekapitulasi Maret'!$CJ$9:$CJ$173)</f>
        <v>0</v>
      </c>
      <c r="BB119" s="154">
        <f t="shared" si="395"/>
        <v>0</v>
      </c>
      <c r="BC119" s="154">
        <f t="shared" si="396"/>
        <v>0</v>
      </c>
      <c r="BD119" s="76">
        <f t="shared" si="412"/>
        <v>0</v>
      </c>
      <c r="BE119" s="76">
        <f t="shared" si="413"/>
        <v>0</v>
      </c>
      <c r="BF119" s="76">
        <f t="shared" si="414"/>
        <v>0</v>
      </c>
      <c r="BG119" s="76">
        <f t="shared" si="415"/>
        <v>0</v>
      </c>
      <c r="BH119" s="76">
        <f t="shared" si="416"/>
        <v>0</v>
      </c>
      <c r="BI119" s="76">
        <f t="shared" si="417"/>
        <v>0</v>
      </c>
      <c r="BJ119" s="154">
        <f t="shared" si="418"/>
        <v>0</v>
      </c>
      <c r="BK119" s="10"/>
      <c r="BL119" s="10"/>
      <c r="BM119" s="152">
        <f>SUMIF('Rekapitulasi Maret'!$D$194:$D$375,APS!$B119,'Rekapitulasi Maret'!$E$194:$E$375)+SUMIF('Rekapitulasi Maret'!$D$194:$D$375,APS!$B119,'Rekapitulasi Maret'!$J$194:$J$375)</f>
        <v>0</v>
      </c>
      <c r="BN119" s="152">
        <f>SUMIF('Rekapitulasi Maret'!$D$194:$D$375,APS!$B119,'Rekapitulasi Maret'!$F$194:$F$375)</f>
        <v>0</v>
      </c>
      <c r="BO119" s="152">
        <f>SUMIF('Rekapitulasi Maret'!$D$194:$D$375,APS!$B119,'Rekapitulasi Maret'!$K$194:$K$375)</f>
        <v>0</v>
      </c>
      <c r="BP119" s="154">
        <f t="shared" si="389"/>
        <v>0</v>
      </c>
      <c r="BQ119" s="154">
        <f t="shared" si="390"/>
        <v>0</v>
      </c>
      <c r="BR119" s="10"/>
      <c r="BS119" s="152">
        <f>SUMIF('Rekapitulasi Maret'!$U$194:$U$375,APS!$B119,'Rekapitulasi Maret'!$V$194:$V$375)+SUMIF('Rekapitulasi Maret'!$U$194:$U$375,APS!$B119,'Rekapitulasi Maret'!$AA$194:$AA$375)</f>
        <v>10</v>
      </c>
      <c r="BT119" s="152">
        <f>SUMIF('Rekapitulasi Maret'!$U$194:$U$375,APS!$B119,'Rekapitulasi Maret'!$W$194:$W$375)</f>
        <v>12</v>
      </c>
      <c r="BU119" s="152">
        <f>SUMIF('Rekapitulasi Maret'!$U$194:$U$375,APS!$B119,'Rekapitulasi Maret'!$AB$194:$AB$375)</f>
        <v>0</v>
      </c>
      <c r="BV119" s="154">
        <f t="shared" si="391"/>
        <v>0</v>
      </c>
      <c r="BW119" s="154">
        <f t="shared" si="392"/>
        <v>120</v>
      </c>
      <c r="BX119" s="10"/>
      <c r="BY119" s="152">
        <f>SUMIF('Rekapitulasi Maret'!$AL$194:$AL$375,APS!$B119,'Rekapitulasi Maret'!$AM$194:$AM$375)+SUMIF('Rekapitulasi Maret'!$AL$194:$AL$375,APS!$B119,'Rekapitulasi Maret'!$AP$194:$AP$375)</f>
        <v>0</v>
      </c>
      <c r="BZ119" s="152">
        <f>SUMIF('Rekapitulasi Maret'!$AL$194:$AL$375,APS!$B119,'Rekapitulasi Maret'!$AN$194:$AN$375)</f>
        <v>0</v>
      </c>
      <c r="CA119" s="152">
        <f>SUMIF('Rekapitulasi Maret'!$AL$194:$AL$375,APS!$B119,'Rekapitulasi Maret'!$AQ$194:$AQ$375)</f>
        <v>0</v>
      </c>
      <c r="CB119" s="154">
        <f t="shared" si="408"/>
        <v>0</v>
      </c>
      <c r="CC119" s="154">
        <f t="shared" si="409"/>
        <v>0</v>
      </c>
      <c r="CD119" s="10"/>
      <c r="CE119" s="152">
        <f>SUMIF('Rekapitulasi Maret'!$BA$194:$BA$375,APS!$B119,'Rekapitulasi Maret'!$BB$194:$BB$375)+SUMIF('Rekapitulasi Maret'!$BA$194:$BA$375,APS!$B119,'Rekapitulasi Maret'!$BE$194:$BE$375)</f>
        <v>0</v>
      </c>
      <c r="CF119" s="152">
        <f>SUMIF('Rekapitulasi Maret'!$BA$194:$BA$375,APS!$B119,'Rekapitulasi Maret'!$BC$194:$BC$375)</f>
        <v>0</v>
      </c>
      <c r="CG119" s="10"/>
      <c r="CH119" s="154">
        <f t="shared" si="381"/>
        <v>0</v>
      </c>
      <c r="CI119" s="154">
        <f t="shared" si="382"/>
        <v>0</v>
      </c>
      <c r="CJ119" s="10">
        <v>24</v>
      </c>
      <c r="CK119" s="152">
        <f>SUMIF('Rekapitulasi Maret'!$BP$194:$BP$375,APS!$B119,'Rekapitulasi Maret'!$BQ$194:$BQ$375)+SUMIF('Rekapitulasi Maret'!$BP$194:$BP$375,APS!$B119,'Rekapitulasi Maret'!$BT$194:$BT$375)</f>
        <v>0</v>
      </c>
      <c r="CL119" s="152">
        <f>SUMIF('Rekapitulasi Maret'!$BP$194:$BP$375,APS!$B119,'Rekapitulasi Maret'!$BR$194:$BR$375)</f>
        <v>0</v>
      </c>
      <c r="CM119" s="152">
        <f>SUMIF('Rekapitulasi Maret'!$BP$194:$BP$375,APS!$B119,'Rekapitulasi Maret'!$BU$194:$BU$375)</f>
        <v>0</v>
      </c>
      <c r="CN119" s="154">
        <f t="shared" si="383"/>
        <v>0</v>
      </c>
      <c r="CO119" s="154">
        <f t="shared" si="384"/>
        <v>0</v>
      </c>
      <c r="CP119" s="76">
        <f t="shared" si="419"/>
        <v>24</v>
      </c>
      <c r="CQ119" s="76">
        <f t="shared" si="420"/>
        <v>10</v>
      </c>
      <c r="CR119" s="76">
        <f t="shared" si="421"/>
        <v>12</v>
      </c>
      <c r="CS119" s="76">
        <f t="shared" si="422"/>
        <v>0</v>
      </c>
      <c r="CT119" s="76">
        <f t="shared" si="423"/>
        <v>12</v>
      </c>
      <c r="CU119" s="76">
        <f t="shared" si="424"/>
        <v>-12</v>
      </c>
      <c r="CV119" s="154">
        <f t="shared" si="425"/>
        <v>50</v>
      </c>
      <c r="CW119" s="10"/>
      <c r="CX119" s="10"/>
      <c r="CY119" s="152">
        <f>SUMIF('Rekapitulasi Maret'!$D$391:$D$568,APS!$B119,'Rekapitulasi Maret'!$E$391:$E$568)+SUMIF('Rekapitulasi Maret'!$D$391:$D$568,APS!$B119,'Rekapitulasi Maret'!$J$391:$J$568)</f>
        <v>0</v>
      </c>
      <c r="CZ119" s="152">
        <f>SUMIF('Rekapitulasi Maret'!$D$391:$D$568,APS!$B119,'Rekapitulasi Maret'!$F$391:$F$568)</f>
        <v>0</v>
      </c>
      <c r="DA119" s="152">
        <f>SUMIF('Rekapitulasi Maret'!$D$391:$D$568,APS!$B119,'Rekapitulasi Maret'!$K$391:$K$568)</f>
        <v>0</v>
      </c>
      <c r="DB119" s="154">
        <f t="shared" si="385"/>
        <v>0</v>
      </c>
      <c r="DC119" s="154">
        <f t="shared" si="386"/>
        <v>0</v>
      </c>
      <c r="DD119" s="10"/>
      <c r="DE119" s="152">
        <f>SUMIF('Rekapitulasi Maret'!$U$391:$U$568,APS!$B119,'Rekapitulasi Maret'!$V$391:$V$568)+SUMIF('Rekapitulasi Maret'!$U$391:$U$568,APS!$B119,'Rekapitulasi Maret'!$AA$391:$AA$568)</f>
        <v>0</v>
      </c>
      <c r="DF119" s="152">
        <f>SUMIF('Rekapitulasi Maret'!$U$391:$U$568,APS!$B119,'Rekapitulasi Maret'!$W$391:$W$568)</f>
        <v>0</v>
      </c>
      <c r="DG119" s="152">
        <f>SUMIF('Rekapitulasi Maret'!$U$391:$U$568,APS!$B119,'Rekapitulasi Maret'!$AB$391:$AB$568)</f>
        <v>0</v>
      </c>
      <c r="DH119" s="154">
        <f t="shared" si="430"/>
        <v>0</v>
      </c>
      <c r="DI119" s="154">
        <f t="shared" si="431"/>
        <v>0</v>
      </c>
      <c r="DJ119" s="10"/>
      <c r="DK119" s="152">
        <f>SUMIF('Rekapitulasi Maret'!$AL$391:$AL$568,APS!$B119,'Rekapitulasi Maret'!$AM$391:$AM$568)+SUMIF('Rekapitulasi Maret'!$AL$391:$AL$568,APS!$B119,'Rekapitulasi Maret'!$AP$391:$AP$568)</f>
        <v>0</v>
      </c>
      <c r="DL119" s="152">
        <f>SUMIF('Rekapitulasi Maret'!$AL$391:$AL$568,APS!$B119,'Rekapitulasi Maret'!$AN$391:$AN$568)</f>
        <v>12</v>
      </c>
      <c r="DM119" s="152">
        <f>SUMIF('Rekapitulasi Maret'!$AL$391:$AL$568,APS!$B119,'Rekapitulasi Maret'!$AQ$391:$AQ$568)</f>
        <v>0</v>
      </c>
      <c r="DN119" s="154">
        <f t="shared" si="354"/>
        <v>0</v>
      </c>
      <c r="DO119" s="154">
        <f t="shared" si="355"/>
        <v>0</v>
      </c>
      <c r="DP119" s="10"/>
      <c r="DQ119" s="152">
        <f>SUMIF('Rekapitulasi Maret'!$BA$391:$BA$568,APS!$B119,'Rekapitulasi Maret'!$BB$391:$BB$568)+SUMIF('Rekapitulasi Maret'!$BA$391:$BA$568,APS!$B119,'Rekapitulasi Maret'!$BE$391:$BE$568)</f>
        <v>0</v>
      </c>
      <c r="DR119" s="152">
        <f>SUMIF('Rekapitulasi Maret'!$BA$391:$BA$568,APS!$B119,'Rekapitulasi Maret'!$BC$391:$BC$568)</f>
        <v>0</v>
      </c>
      <c r="DS119" s="152">
        <f>SUMIF('Rekapitulasi Maret'!$BA$391:$BA$568,APS!$B119,'Rekapitulasi Maret'!$BF$391:$BF$568)</f>
        <v>0</v>
      </c>
      <c r="DT119" s="154">
        <f t="shared" si="432"/>
        <v>0</v>
      </c>
      <c r="DU119" s="154">
        <f t="shared" si="433"/>
        <v>0</v>
      </c>
      <c r="DV119" s="10"/>
      <c r="DW119" s="152">
        <f>SUMIF('Rekapitulasi Maret'!$BP$391:$BP$568,APS!$B119,'Rekapitulasi Maret'!$BQ$391:$BQ$568)+SUMIF('Rekapitulasi Maret'!$BP$391:$BP$568,APS!$B119,'Rekapitulasi Maret'!$BT$391:$BT$568)</f>
        <v>0</v>
      </c>
      <c r="DX119" s="152">
        <f>SUMIF('Rekapitulasi Maret'!$BP$391:$BP$568,APS!$B119,'Rekapitulasi Maret'!$BR$391:$BR$568)</f>
        <v>0</v>
      </c>
      <c r="DY119" s="152">
        <f>SUMIF('Rekapitulasi Maret'!$BP$391:$BP$568,APS!$B119,'Rekapitulasi Maret'!$BU$391:$BU$568)</f>
        <v>0</v>
      </c>
      <c r="DZ119" s="154">
        <f t="shared" si="326"/>
        <v>0</v>
      </c>
      <c r="EA119" s="154">
        <f t="shared" si="327"/>
        <v>0</v>
      </c>
      <c r="EB119" s="10"/>
      <c r="EC119" s="152">
        <f>SUMIF('Rekapitulasi Maret'!$CE$391:$CE$568,APS!$B119,'Rekapitulasi Maret'!$CF$391:$CF$568)+SUMIF('Rekapitulasi Maret'!$CE$391:$CE$568,APS!$B119,'Rekapitulasi Maret'!$CI$391:$CI$568)</f>
        <v>0</v>
      </c>
      <c r="ED119" s="152">
        <f>SUMIF('Rekapitulasi Maret'!$CE$391:$CE$568,APS!$B119,'Rekapitulasi Maret'!$CG$391:$CG$568)</f>
        <v>0</v>
      </c>
      <c r="EE119" s="152">
        <f>SUMIF('Rekapitulasi Maret'!$CE$391:$CE$568,APS!$B119,'Rekapitulasi Maret'!$CJ$391:$CJ$568)</f>
        <v>0</v>
      </c>
      <c r="EF119" s="154">
        <f t="shared" si="356"/>
        <v>0</v>
      </c>
      <c r="EG119" s="154">
        <f t="shared" si="357"/>
        <v>0</v>
      </c>
      <c r="EH119" s="76">
        <f t="shared" si="434"/>
        <v>0</v>
      </c>
      <c r="EI119" s="76">
        <f t="shared" si="435"/>
        <v>0</v>
      </c>
      <c r="EJ119" s="76">
        <f t="shared" si="436"/>
        <v>12</v>
      </c>
      <c r="EK119" s="76">
        <f t="shared" si="437"/>
        <v>0</v>
      </c>
      <c r="EL119" s="76">
        <f t="shared" si="438"/>
        <v>12</v>
      </c>
      <c r="EM119" s="76">
        <f t="shared" si="439"/>
        <v>12</v>
      </c>
      <c r="EN119" s="154">
        <f t="shared" si="440"/>
        <v>0</v>
      </c>
      <c r="EO119" s="10"/>
      <c r="EP119" s="10"/>
      <c r="EQ119" s="152">
        <f>SUMIF('Rekapitulasi Maret'!$D$587:$D$768,APS!$B119,'Rekapitulasi Maret'!$E$587:$E$768)+SUMIF('Rekapitulasi Maret'!$D$587:$D$768,APS!$B119,'Rekapitulasi Maret'!$G$587:$G$768)</f>
        <v>0</v>
      </c>
      <c r="ER119" s="152">
        <f>SUMIF('Rekapitulasi Maret'!$D$587:$D$768,APS!$B119,'Rekapitulasi Maret'!$F$587:$F$768)+SUMIF('Rekapitulasi Maret'!$D$587:$D$768,APS!$B119,'Rekapitulasi Maret'!$H$587:$H$768)</f>
        <v>0</v>
      </c>
      <c r="ES119" s="10"/>
      <c r="ET119" s="154">
        <f t="shared" si="358"/>
        <v>0</v>
      </c>
      <c r="EU119" s="154">
        <f t="shared" si="359"/>
        <v>0</v>
      </c>
      <c r="EV119" s="10"/>
      <c r="EW119" s="152">
        <f>SUMIF('Rekapitulasi Maret'!$U$587:$U$768,APS!$B119,'Rekapitulasi Maret'!$V$587:$V$768)+SUMIF('Rekapitulasi Maret'!$U$587:$U$768,APS!$B119,'Rekapitulasi Maret'!$X$587:$X$768)</f>
        <v>0</v>
      </c>
      <c r="EX119" s="152">
        <f>SUMIF('Rekapitulasi Maret'!$U$587:$U$768,APS!$B119,'Rekapitulasi Maret'!$W$587:$W$768)+SUMIF('Rekapitulasi Maret'!$U$587:$U$768,APS!$B119,'Rekapitulasi Maret'!$Y$587:$Y$768)</f>
        <v>0</v>
      </c>
      <c r="EY119" s="10"/>
      <c r="EZ119" s="154">
        <f t="shared" si="360"/>
        <v>0</v>
      </c>
      <c r="FA119" s="154">
        <f t="shared" si="361"/>
        <v>0</v>
      </c>
      <c r="FB119" s="10"/>
      <c r="FC119" s="152">
        <f>SUMIF('Rekapitulasi Maret'!$AL$587:$AL$768,APS!$B119,'Rekapitulasi Maret'!$AM$587:$AM$768)+SUMIF('Rekapitulasi Maret'!$AL$587:$AL$768,APS!$B119,'Rekapitulasi Maret'!$AP$587:$AP$768)</f>
        <v>0</v>
      </c>
      <c r="FD119" s="152">
        <f>SUMIF('Rekapitulasi Maret'!$AL$587:$AL$768,APS!$B119,'Rekapitulasi Maret'!$AN$587:$AN$768)</f>
        <v>0</v>
      </c>
      <c r="FE119" s="10"/>
      <c r="FF119" s="154">
        <f t="shared" si="362"/>
        <v>0</v>
      </c>
      <c r="FG119" s="154">
        <f t="shared" si="363"/>
        <v>0</v>
      </c>
      <c r="FH119" s="10"/>
      <c r="FI119" s="152">
        <f>SUMIF('Rekapitulasi Maret'!$BA$587:$BA$768,APS!$B119,'Rekapitulasi Maret'!$BB$587:$BB$768)+SUMIF('Rekapitulasi Maret'!$BA$587:$BA$768,APS!$B119,'Rekapitulasi Maret'!$BE$587:$BE$768)</f>
        <v>0</v>
      </c>
      <c r="FJ119" s="152">
        <f>SUMIF('Rekapitulasi Maret'!$BA$587:$BA$768,APS!$B119,'Rekapitulasi Maret'!$BC$587:$BC$768)+SUMIF('Rekapitulasi Maret'!$BA$587:$BA$768,APS!$B119,'Rekapitulasi Maret'!$BF$587:$BF$768)</f>
        <v>0</v>
      </c>
      <c r="FK119" s="10"/>
      <c r="FL119" s="154">
        <f t="shared" si="364"/>
        <v>0</v>
      </c>
      <c r="FM119" s="154">
        <f t="shared" si="365"/>
        <v>0</v>
      </c>
      <c r="FN119" s="10"/>
      <c r="FO119" s="152">
        <f>SUMIF('Rekapitulasi Maret'!$BP$587:$BP$768,APS!$B119,'Rekapitulasi Maret'!$BQ$587:$BQ$768)+SUMIF('Rekapitulasi Maret'!$BP$587:$BP$768,APS!$B119,'Rekapitulasi Maret'!$BT$587:$BT$768)</f>
        <v>0</v>
      </c>
      <c r="FP119" s="152">
        <f>SUMIF('Rekapitulasi Maret'!$BP$587:$BP$768,APS!$B119,'Rekapitulasi Maret'!$BR$587:$BR$768)</f>
        <v>0</v>
      </c>
      <c r="FQ119" s="10"/>
      <c r="FR119" s="154">
        <f t="shared" si="366"/>
        <v>0</v>
      </c>
      <c r="FS119" s="154">
        <f t="shared" si="367"/>
        <v>0</v>
      </c>
      <c r="FT119" s="10"/>
      <c r="FU119" s="152">
        <f>SUMIF('Rekapitulasi Maret'!$CE$587:$CE$768,APS!$B119,'Rekapitulasi Maret'!$CI$587:$CI$768)</f>
        <v>0</v>
      </c>
      <c r="FV119" s="10"/>
      <c r="FW119" s="152">
        <f>SUMIF('Rekapitulasi Maret'!$CE$587:$CE$768,APS!$B119,'Rekapitulasi Maret'!$CJ$587:$CJ$768)</f>
        <v>0</v>
      </c>
      <c r="FX119" s="154">
        <f t="shared" si="387"/>
        <v>0</v>
      </c>
      <c r="FY119" s="154">
        <f t="shared" si="388"/>
        <v>0</v>
      </c>
      <c r="FZ119" s="10"/>
      <c r="GA119" s="152">
        <f>SUMIF('Rekapitulasi Maret'!$D$785:$D$963,APS!$B119,'Rekapitulasi Maret'!$E$785:$E$963)+SUMIF('Rekapitulasi Maret'!$D$785:$D$963,APS!$B119,'Rekapitulasi Maret'!$J$785:$J$963)</f>
        <v>0</v>
      </c>
      <c r="GB119" s="152">
        <f>SUMIF('Rekapitulasi Maret'!$D$785:$D$963,APS!$B119,'Rekapitulasi Maret'!$F$785:$F$963)</f>
        <v>0</v>
      </c>
      <c r="GC119" s="152">
        <f>SUMIF('Rekapitulasi Maret'!$D$785:$D$963,APS!$B119,'Rekapitulasi Maret'!$K$785:$K$963)</f>
        <v>0</v>
      </c>
      <c r="GD119" s="154">
        <f t="shared" si="368"/>
        <v>0</v>
      </c>
      <c r="GE119" s="154">
        <f t="shared" si="369"/>
        <v>0</v>
      </c>
      <c r="GF119" s="10"/>
      <c r="GG119" s="152">
        <f>SUMIF('Rekapitulasi Maret'!$U$785:$U$963,APS!$B119,'Rekapitulasi Maret'!$V$785:$V$963)+SUMIF('Rekapitulasi Maret'!$U$785:$U$963,APS!$B119,'Rekapitulasi Maret'!$AA$785:$AA$963)</f>
        <v>0</v>
      </c>
      <c r="GH119" s="152">
        <f>SUMIF('Rekapitulasi Maret'!$U$785:$U$963,APS!$B119,'Rekapitulasi Maret'!$W$785:$W$963)</f>
        <v>0</v>
      </c>
      <c r="GI119" s="152">
        <f>SUMIF('Rekapitulasi Maret'!$U$785:$U$963,APS!$B119,'Rekapitulasi Maret'!$AB$785:$AB$963)</f>
        <v>0</v>
      </c>
      <c r="GJ119" s="154">
        <f t="shared" si="370"/>
        <v>0</v>
      </c>
      <c r="GK119" s="154">
        <f t="shared" si="371"/>
        <v>0</v>
      </c>
      <c r="GL119" s="10"/>
      <c r="GM119" s="152">
        <f>SUMIF('Rekapitulasi Maret'!$AL$785:$AL$963,APS!$B119,'Rekapitulasi Maret'!$AM$785:$AM$963)+SUMIF('Rekapitulasi Maret'!$AL$785:$AL$963,APS!$B119,'Rekapitulasi Maret'!$AP$785:$AP$963)</f>
        <v>0</v>
      </c>
      <c r="GN119" s="152">
        <f>SUMIF('Rekapitulasi Maret'!$AL$785:$AL$963,APS!$B119,'Rekapitulasi Maret'!$AN$785:$AN$963)</f>
        <v>0</v>
      </c>
      <c r="GO119" s="152">
        <f>SUMIF('Rekapitulasi Maret'!$AL$785:$AL$963,APS!$B119,'Rekapitulasi Maret'!$AQ$785:$AQ$963)</f>
        <v>0</v>
      </c>
      <c r="GP119" s="154">
        <f t="shared" si="372"/>
        <v>0</v>
      </c>
      <c r="GQ119" s="154">
        <f t="shared" si="373"/>
        <v>0</v>
      </c>
      <c r="GR119" s="76">
        <f t="shared" si="374"/>
        <v>0</v>
      </c>
      <c r="GS119" s="76">
        <f t="shared" si="375"/>
        <v>0</v>
      </c>
      <c r="GT119" s="76">
        <f t="shared" si="376"/>
        <v>0</v>
      </c>
      <c r="GU119" s="76">
        <f t="shared" si="377"/>
        <v>0</v>
      </c>
      <c r="GV119" s="157">
        <f t="shared" si="378"/>
        <v>0</v>
      </c>
      <c r="GW119" s="157">
        <f t="shared" si="379"/>
        <v>0</v>
      </c>
      <c r="GX119" s="158">
        <f t="shared" si="380"/>
        <v>0</v>
      </c>
      <c r="GY119" s="157">
        <f t="shared" si="397"/>
        <v>24</v>
      </c>
      <c r="GZ119" s="157">
        <f t="shared" si="398"/>
        <v>10</v>
      </c>
      <c r="HA119" s="157">
        <f t="shared" si="399"/>
        <v>24</v>
      </c>
      <c r="HB119" s="157">
        <f t="shared" si="400"/>
        <v>0</v>
      </c>
      <c r="HC119" s="157">
        <f t="shared" si="401"/>
        <v>24</v>
      </c>
      <c r="HD119" s="157">
        <f t="shared" si="402"/>
        <v>0</v>
      </c>
      <c r="HE119" s="158">
        <f t="shared" si="406"/>
        <v>100</v>
      </c>
      <c r="HF119" s="163"/>
      <c r="HG119" s="16" t="s">
        <v>988</v>
      </c>
      <c r="HH119" s="88"/>
    </row>
    <row r="120" spans="1:216" ht="15.75">
      <c r="A120" s="16" t="s">
        <v>542</v>
      </c>
      <c r="B120" s="16" t="s">
        <v>356</v>
      </c>
      <c r="C120" s="25" t="s">
        <v>3</v>
      </c>
      <c r="D120" s="25" t="s">
        <v>614</v>
      </c>
      <c r="E120" s="25" t="s">
        <v>598</v>
      </c>
      <c r="F120" s="30">
        <v>24</v>
      </c>
      <c r="G120" s="17"/>
      <c r="H120" s="17"/>
      <c r="I120" s="18">
        <v>0</v>
      </c>
      <c r="J120" s="17">
        <v>0</v>
      </c>
      <c r="K120" s="19">
        <f t="shared" si="444"/>
        <v>24</v>
      </c>
      <c r="L120" s="19">
        <f t="shared" si="445"/>
        <v>24</v>
      </c>
      <c r="M120" s="23">
        <v>24</v>
      </c>
      <c r="N120" s="20">
        <f t="shared" si="353"/>
        <v>24</v>
      </c>
      <c r="O120" s="20"/>
      <c r="P120" s="75">
        <f t="shared" si="407"/>
        <v>0</v>
      </c>
      <c r="Q120" s="74">
        <f t="shared" si="403"/>
        <v>24</v>
      </c>
      <c r="R120" s="22">
        <f t="shared" si="443"/>
        <v>24</v>
      </c>
      <c r="S120" s="10">
        <v>24</v>
      </c>
      <c r="T120" s="10"/>
      <c r="U120" s="152">
        <f>SUMIF('Rekapitulasi Maret'!$D$9:$D$173,APS!$B120,'Rekapitulasi Maret'!$E$9:$E$173)</f>
        <v>0</v>
      </c>
      <c r="V120" s="152">
        <f>SUMIF('Rekapitulasi Maret'!$D$9:$D$173,APS!$B120,'Rekapitulasi Maret'!$F$9:$F$173)</f>
        <v>0</v>
      </c>
      <c r="W120" s="10"/>
      <c r="X120" s="154">
        <f t="shared" si="428"/>
        <v>0</v>
      </c>
      <c r="Y120" s="154">
        <f t="shared" si="429"/>
        <v>0</v>
      </c>
      <c r="Z120" s="10"/>
      <c r="AA120" s="152">
        <f>SUMIF('Rekapitulasi Maret'!$U$9:$U$173,APS!$B120,'Rekapitulasi Maret'!$V$9:$V$173)</f>
        <v>0</v>
      </c>
      <c r="AB120" s="152">
        <f>SUMIF('Rekapitulasi Maret'!$U$9:$U$173,APS!$B120,'Rekapitulasi Maret'!$W$9:$W$173)</f>
        <v>0</v>
      </c>
      <c r="AC120" s="152"/>
      <c r="AD120" s="154">
        <f t="shared" si="404"/>
        <v>0</v>
      </c>
      <c r="AE120" s="154">
        <f t="shared" si="405"/>
        <v>0</v>
      </c>
      <c r="AF120" s="10"/>
      <c r="AG120" s="152">
        <f>SUMIF('Rekapitulasi Maret'!$AL$9:$AL$173,APS!$B120,'Rekapitulasi Maret'!$AM$9:$AM$173)</f>
        <v>0</v>
      </c>
      <c r="AH120" s="152">
        <f>SUMIF('Rekapitulasi Maret'!$AL$9:$AL$173,APS!$B120,'Rekapitulasi Maret'!$AN$9:$AN$173)</f>
        <v>0</v>
      </c>
      <c r="AI120" s="152">
        <f>SUMIF('Rekapitulasi Maret'!$AL$9:$AL$173,APS!$B120,'Rekapitulasi Maret'!$AQ$9:$AQ$173)</f>
        <v>0</v>
      </c>
      <c r="AJ120" s="154">
        <f t="shared" si="426"/>
        <v>0</v>
      </c>
      <c r="AK120" s="154">
        <f t="shared" si="427"/>
        <v>0</v>
      </c>
      <c r="AL120" s="10">
        <v>24</v>
      </c>
      <c r="AM120" s="152">
        <f>SUMIF('Rekapitulasi Maret'!$BA$9:$BA$173,APS!$B120,'Rekapitulasi Maret'!$BB$9:$BB$173)</f>
        <v>0</v>
      </c>
      <c r="AN120" s="152">
        <f>SUMIF('Rekapitulasi Maret'!$BA$9:$BA$173,APS!$B120,'Rekapitulasi Maret'!$BC$9:$BC$173)</f>
        <v>0</v>
      </c>
      <c r="AO120" s="10"/>
      <c r="AP120" s="154">
        <f t="shared" si="410"/>
        <v>0</v>
      </c>
      <c r="AQ120" s="154">
        <f t="shared" si="411"/>
        <v>0</v>
      </c>
      <c r="AR120" s="10"/>
      <c r="AS120" s="152">
        <f>SUMIF('Rekapitulasi Maret'!$BP$9:$BP$173,APS!$B120,'Rekapitulasi Maret'!$BQ$9:$BQ$173)</f>
        <v>0</v>
      </c>
      <c r="AT120" s="152">
        <f>SUMIF('Rekapitulasi Maret'!$BP$9:$BP$173,APS!$B120,'Rekapitulasi Maret'!$BR$9:$BR$173)</f>
        <v>0</v>
      </c>
      <c r="AU120" s="10"/>
      <c r="AV120" s="154">
        <f t="shared" si="393"/>
        <v>0</v>
      </c>
      <c r="AW120" s="154">
        <f t="shared" si="394"/>
        <v>0</v>
      </c>
      <c r="AX120" s="10"/>
      <c r="AY120" s="152">
        <f>SUMIF('Rekapitulasi Maret'!$CE$9:$CE$173,APS!$B120,'Rekapitulasi Maret'!$CI$9:$CI$173)</f>
        <v>0</v>
      </c>
      <c r="AZ120" s="10"/>
      <c r="BA120" s="152">
        <f>SUMIF('Rekapitulasi Maret'!$CE$9:$CE$173,APS!$B120,'Rekapitulasi Maret'!$CJ$9:$CJ$173)</f>
        <v>0</v>
      </c>
      <c r="BB120" s="154">
        <f t="shared" si="395"/>
        <v>0</v>
      </c>
      <c r="BC120" s="154">
        <f t="shared" si="396"/>
        <v>0</v>
      </c>
      <c r="BD120" s="76">
        <f t="shared" si="412"/>
        <v>24</v>
      </c>
      <c r="BE120" s="76">
        <f t="shared" si="413"/>
        <v>0</v>
      </c>
      <c r="BF120" s="76">
        <f t="shared" si="414"/>
        <v>0</v>
      </c>
      <c r="BG120" s="76">
        <f t="shared" si="415"/>
        <v>0</v>
      </c>
      <c r="BH120" s="76">
        <f t="shared" si="416"/>
        <v>0</v>
      </c>
      <c r="BI120" s="76">
        <f t="shared" si="417"/>
        <v>-24</v>
      </c>
      <c r="BJ120" s="154">
        <f t="shared" si="418"/>
        <v>0</v>
      </c>
      <c r="BK120" s="10"/>
      <c r="BL120" s="10"/>
      <c r="BM120" s="152">
        <f>SUMIF('Rekapitulasi Maret'!$D$194:$D$375,APS!$B120,'Rekapitulasi Maret'!$E$194:$E$375)+SUMIF('Rekapitulasi Maret'!$D$194:$D$375,APS!$B120,'Rekapitulasi Maret'!$J$194:$J$375)</f>
        <v>0</v>
      </c>
      <c r="BN120" s="152">
        <f>SUMIF('Rekapitulasi Maret'!$D$194:$D$375,APS!$B120,'Rekapitulasi Maret'!$F$194:$F$375)</f>
        <v>0</v>
      </c>
      <c r="BO120" s="152">
        <f>SUMIF('Rekapitulasi Maret'!$D$194:$D$375,APS!$B120,'Rekapitulasi Maret'!$K$194:$K$375)</f>
        <v>0</v>
      </c>
      <c r="BP120" s="154">
        <f t="shared" si="389"/>
        <v>0</v>
      </c>
      <c r="BQ120" s="154">
        <f t="shared" si="390"/>
        <v>0</v>
      </c>
      <c r="BR120" s="10"/>
      <c r="BS120" s="152">
        <f>SUMIF('Rekapitulasi Maret'!$U$194:$U$375,APS!$B120,'Rekapitulasi Maret'!$V$194:$V$375)+SUMIF('Rekapitulasi Maret'!$U$194:$U$375,APS!$B120,'Rekapitulasi Maret'!$AA$194:$AA$375)</f>
        <v>24</v>
      </c>
      <c r="BT120" s="152">
        <f>SUMIF('Rekapitulasi Maret'!$U$194:$U$375,APS!$B120,'Rekapitulasi Maret'!$W$194:$W$375)</f>
        <v>24</v>
      </c>
      <c r="BU120" s="152">
        <f>SUMIF('Rekapitulasi Maret'!$U$194:$U$375,APS!$B120,'Rekapitulasi Maret'!$AB$194:$AB$375)</f>
        <v>0</v>
      </c>
      <c r="BV120" s="154">
        <f t="shared" si="391"/>
        <v>0</v>
      </c>
      <c r="BW120" s="154">
        <f t="shared" si="392"/>
        <v>100</v>
      </c>
      <c r="BX120" s="10"/>
      <c r="BY120" s="152">
        <f>SUMIF('Rekapitulasi Maret'!$AL$194:$AL$375,APS!$B120,'Rekapitulasi Maret'!$AM$194:$AM$375)+SUMIF('Rekapitulasi Maret'!$AL$194:$AL$375,APS!$B120,'Rekapitulasi Maret'!$AP$194:$AP$375)</f>
        <v>0</v>
      </c>
      <c r="BZ120" s="152">
        <f>SUMIF('Rekapitulasi Maret'!$AL$194:$AL$375,APS!$B120,'Rekapitulasi Maret'!$AN$194:$AN$375)</f>
        <v>0</v>
      </c>
      <c r="CA120" s="152">
        <f>SUMIF('Rekapitulasi Maret'!$AL$194:$AL$375,APS!$B120,'Rekapitulasi Maret'!$AQ$194:$AQ$375)</f>
        <v>0</v>
      </c>
      <c r="CB120" s="154">
        <f t="shared" si="408"/>
        <v>0</v>
      </c>
      <c r="CC120" s="154">
        <f t="shared" si="409"/>
        <v>0</v>
      </c>
      <c r="CD120" s="10"/>
      <c r="CE120" s="152">
        <f>SUMIF('Rekapitulasi Maret'!$BA$194:$BA$375,APS!$B120,'Rekapitulasi Maret'!$BB$194:$BB$375)+SUMIF('Rekapitulasi Maret'!$BA$194:$BA$375,APS!$B120,'Rekapitulasi Maret'!$BE$194:$BE$375)</f>
        <v>0</v>
      </c>
      <c r="CF120" s="152">
        <f>SUMIF('Rekapitulasi Maret'!$BA$194:$BA$375,APS!$B120,'Rekapitulasi Maret'!$BC$194:$BC$375)</f>
        <v>0</v>
      </c>
      <c r="CG120" s="10"/>
      <c r="CH120" s="154">
        <f t="shared" si="381"/>
        <v>0</v>
      </c>
      <c r="CI120" s="154">
        <f t="shared" si="382"/>
        <v>0</v>
      </c>
      <c r="CJ120" s="10"/>
      <c r="CK120" s="152">
        <f>SUMIF('Rekapitulasi Maret'!$BP$194:$BP$375,APS!$B120,'Rekapitulasi Maret'!$BQ$194:$BQ$375)+SUMIF('Rekapitulasi Maret'!$BP$194:$BP$375,APS!$B120,'Rekapitulasi Maret'!$BT$194:$BT$375)</f>
        <v>0</v>
      </c>
      <c r="CL120" s="152">
        <f>SUMIF('Rekapitulasi Maret'!$BP$194:$BP$375,APS!$B120,'Rekapitulasi Maret'!$BR$194:$BR$375)</f>
        <v>0</v>
      </c>
      <c r="CM120" s="152">
        <f>SUMIF('Rekapitulasi Maret'!$BP$194:$BP$375,APS!$B120,'Rekapitulasi Maret'!$BU$194:$BU$375)</f>
        <v>0</v>
      </c>
      <c r="CN120" s="154">
        <f t="shared" si="383"/>
        <v>0</v>
      </c>
      <c r="CO120" s="154">
        <f t="shared" si="384"/>
        <v>0</v>
      </c>
      <c r="CP120" s="76">
        <f t="shared" si="419"/>
        <v>0</v>
      </c>
      <c r="CQ120" s="76">
        <f t="shared" si="420"/>
        <v>24</v>
      </c>
      <c r="CR120" s="76">
        <f t="shared" si="421"/>
        <v>24</v>
      </c>
      <c r="CS120" s="76">
        <f t="shared" si="422"/>
        <v>0</v>
      </c>
      <c r="CT120" s="76">
        <f t="shared" si="423"/>
        <v>24</v>
      </c>
      <c r="CU120" s="76">
        <f t="shared" si="424"/>
        <v>24</v>
      </c>
      <c r="CV120" s="154">
        <f t="shared" si="425"/>
        <v>0</v>
      </c>
      <c r="CW120" s="10"/>
      <c r="CX120" s="10"/>
      <c r="CY120" s="152">
        <f>SUMIF('Rekapitulasi Maret'!$D$391:$D$568,APS!$B120,'Rekapitulasi Maret'!$E$391:$E$568)+SUMIF('Rekapitulasi Maret'!$D$391:$D$568,APS!$B120,'Rekapitulasi Maret'!$J$391:$J$568)</f>
        <v>0</v>
      </c>
      <c r="CZ120" s="152">
        <f>SUMIF('Rekapitulasi Maret'!$D$391:$D$568,APS!$B120,'Rekapitulasi Maret'!$F$391:$F$568)</f>
        <v>0</v>
      </c>
      <c r="DA120" s="152">
        <f>SUMIF('Rekapitulasi Maret'!$D$391:$D$568,APS!$B120,'Rekapitulasi Maret'!$K$391:$K$568)</f>
        <v>0</v>
      </c>
      <c r="DB120" s="154">
        <f t="shared" si="385"/>
        <v>0</v>
      </c>
      <c r="DC120" s="154">
        <f t="shared" si="386"/>
        <v>0</v>
      </c>
      <c r="DD120" s="10"/>
      <c r="DE120" s="152">
        <f>SUMIF('Rekapitulasi Maret'!$U$391:$U$568,APS!$B120,'Rekapitulasi Maret'!$V$391:$V$568)+SUMIF('Rekapitulasi Maret'!$U$391:$U$568,APS!$B120,'Rekapitulasi Maret'!$AA$391:$AA$568)</f>
        <v>0</v>
      </c>
      <c r="DF120" s="152">
        <f>SUMIF('Rekapitulasi Maret'!$U$391:$U$568,APS!$B120,'Rekapitulasi Maret'!$W$391:$W$568)</f>
        <v>0</v>
      </c>
      <c r="DG120" s="152">
        <f>SUMIF('Rekapitulasi Maret'!$U$391:$U$568,APS!$B120,'Rekapitulasi Maret'!$AB$391:$AB$568)</f>
        <v>0</v>
      </c>
      <c r="DH120" s="154">
        <f t="shared" si="430"/>
        <v>0</v>
      </c>
      <c r="DI120" s="154">
        <f t="shared" si="431"/>
        <v>0</v>
      </c>
      <c r="DJ120" s="10"/>
      <c r="DK120" s="152">
        <f>SUMIF('Rekapitulasi Maret'!$AL$391:$AL$568,APS!$B120,'Rekapitulasi Maret'!$AM$391:$AM$568)+SUMIF('Rekapitulasi Maret'!$AL$391:$AL$568,APS!$B120,'Rekapitulasi Maret'!$AP$391:$AP$568)</f>
        <v>0</v>
      </c>
      <c r="DL120" s="152">
        <f>SUMIF('Rekapitulasi Maret'!$AL$391:$AL$568,APS!$B120,'Rekapitulasi Maret'!$AN$391:$AN$568)</f>
        <v>0</v>
      </c>
      <c r="DM120" s="152">
        <f>SUMIF('Rekapitulasi Maret'!$AL$391:$AL$568,APS!$B120,'Rekapitulasi Maret'!$AQ$391:$AQ$568)</f>
        <v>0</v>
      </c>
      <c r="DN120" s="154">
        <f t="shared" si="354"/>
        <v>0</v>
      </c>
      <c r="DO120" s="154">
        <f t="shared" si="355"/>
        <v>0</v>
      </c>
      <c r="DP120" s="10"/>
      <c r="DQ120" s="152">
        <f>SUMIF('Rekapitulasi Maret'!$BA$391:$BA$568,APS!$B120,'Rekapitulasi Maret'!$BB$391:$BB$568)+SUMIF('Rekapitulasi Maret'!$BA$391:$BA$568,APS!$B120,'Rekapitulasi Maret'!$BE$391:$BE$568)</f>
        <v>0</v>
      </c>
      <c r="DR120" s="152">
        <f>SUMIF('Rekapitulasi Maret'!$BA$391:$BA$568,APS!$B120,'Rekapitulasi Maret'!$BC$391:$BC$568)</f>
        <v>0</v>
      </c>
      <c r="DS120" s="152">
        <f>SUMIF('Rekapitulasi Maret'!$BA$391:$BA$568,APS!$B120,'Rekapitulasi Maret'!$BF$391:$BF$568)</f>
        <v>0</v>
      </c>
      <c r="DT120" s="154">
        <f t="shared" si="432"/>
        <v>0</v>
      </c>
      <c r="DU120" s="154">
        <f t="shared" si="433"/>
        <v>0</v>
      </c>
      <c r="DV120" s="10"/>
      <c r="DW120" s="152">
        <f>SUMIF('Rekapitulasi Maret'!$BP$391:$BP$568,APS!$B120,'Rekapitulasi Maret'!$BQ$391:$BQ$568)+SUMIF('Rekapitulasi Maret'!$BP$391:$BP$568,APS!$B120,'Rekapitulasi Maret'!$BT$391:$BT$568)</f>
        <v>0</v>
      </c>
      <c r="DX120" s="152">
        <f>SUMIF('Rekapitulasi Maret'!$BP$391:$BP$568,APS!$B120,'Rekapitulasi Maret'!$BR$391:$BR$568)</f>
        <v>0</v>
      </c>
      <c r="DY120" s="152">
        <f>SUMIF('Rekapitulasi Maret'!$BP$391:$BP$568,APS!$B120,'Rekapitulasi Maret'!$BU$391:$BU$568)</f>
        <v>0</v>
      </c>
      <c r="DZ120" s="154">
        <f t="shared" si="326"/>
        <v>0</v>
      </c>
      <c r="EA120" s="154">
        <f t="shared" si="327"/>
        <v>0</v>
      </c>
      <c r="EB120" s="10"/>
      <c r="EC120" s="152">
        <f>SUMIF('Rekapitulasi Maret'!$CE$391:$CE$568,APS!$B120,'Rekapitulasi Maret'!$CF$391:$CF$568)+SUMIF('Rekapitulasi Maret'!$CE$391:$CE$568,APS!$B120,'Rekapitulasi Maret'!$CI$391:$CI$568)</f>
        <v>0</v>
      </c>
      <c r="ED120" s="152">
        <f>SUMIF('Rekapitulasi Maret'!$CE$391:$CE$568,APS!$B120,'Rekapitulasi Maret'!$CG$391:$CG$568)</f>
        <v>0</v>
      </c>
      <c r="EE120" s="152">
        <f>SUMIF('Rekapitulasi Maret'!$CE$391:$CE$568,APS!$B120,'Rekapitulasi Maret'!$CJ$391:$CJ$568)</f>
        <v>0</v>
      </c>
      <c r="EF120" s="154">
        <f t="shared" si="356"/>
        <v>0</v>
      </c>
      <c r="EG120" s="154">
        <f t="shared" si="357"/>
        <v>0</v>
      </c>
      <c r="EH120" s="76">
        <f t="shared" si="434"/>
        <v>0</v>
      </c>
      <c r="EI120" s="76">
        <f t="shared" si="435"/>
        <v>0</v>
      </c>
      <c r="EJ120" s="76">
        <f t="shared" si="436"/>
        <v>0</v>
      </c>
      <c r="EK120" s="76">
        <f t="shared" si="437"/>
        <v>0</v>
      </c>
      <c r="EL120" s="76">
        <f t="shared" si="438"/>
        <v>0</v>
      </c>
      <c r="EM120" s="76">
        <f t="shared" si="439"/>
        <v>0</v>
      </c>
      <c r="EN120" s="154">
        <f t="shared" si="440"/>
        <v>0</v>
      </c>
      <c r="EO120" s="10"/>
      <c r="EP120" s="10"/>
      <c r="EQ120" s="152">
        <f>SUMIF('Rekapitulasi Maret'!$D$587:$D$768,APS!$B120,'Rekapitulasi Maret'!$E$587:$E$768)+SUMIF('Rekapitulasi Maret'!$D$587:$D$768,APS!$B120,'Rekapitulasi Maret'!$G$587:$G$768)</f>
        <v>0</v>
      </c>
      <c r="ER120" s="152">
        <f>SUMIF('Rekapitulasi Maret'!$D$587:$D$768,APS!$B120,'Rekapitulasi Maret'!$F$587:$F$768)+SUMIF('Rekapitulasi Maret'!$D$587:$D$768,APS!$B120,'Rekapitulasi Maret'!$H$587:$H$768)</f>
        <v>0</v>
      </c>
      <c r="ES120" s="10"/>
      <c r="ET120" s="154">
        <f t="shared" si="358"/>
        <v>0</v>
      </c>
      <c r="EU120" s="154">
        <f t="shared" si="359"/>
        <v>0</v>
      </c>
      <c r="EV120" s="10"/>
      <c r="EW120" s="152">
        <f>SUMIF('Rekapitulasi Maret'!$U$587:$U$768,APS!$B120,'Rekapitulasi Maret'!$V$587:$V$768)+SUMIF('Rekapitulasi Maret'!$U$587:$U$768,APS!$B120,'Rekapitulasi Maret'!$X$587:$X$768)</f>
        <v>0</v>
      </c>
      <c r="EX120" s="152">
        <f>SUMIF('Rekapitulasi Maret'!$U$587:$U$768,APS!$B120,'Rekapitulasi Maret'!$W$587:$W$768)+SUMIF('Rekapitulasi Maret'!$U$587:$U$768,APS!$B120,'Rekapitulasi Maret'!$Y$587:$Y$768)</f>
        <v>0</v>
      </c>
      <c r="EY120" s="10"/>
      <c r="EZ120" s="154">
        <f t="shared" si="360"/>
        <v>0</v>
      </c>
      <c r="FA120" s="154">
        <f t="shared" si="361"/>
        <v>0</v>
      </c>
      <c r="FB120" s="10"/>
      <c r="FC120" s="152">
        <f>SUMIF('Rekapitulasi Maret'!$AL$587:$AL$768,APS!$B120,'Rekapitulasi Maret'!$AM$587:$AM$768)+SUMIF('Rekapitulasi Maret'!$AL$587:$AL$768,APS!$B120,'Rekapitulasi Maret'!$AP$587:$AP$768)</f>
        <v>0</v>
      </c>
      <c r="FD120" s="152">
        <f>SUMIF('Rekapitulasi Maret'!$AL$587:$AL$768,APS!$B120,'Rekapitulasi Maret'!$AN$587:$AN$768)</f>
        <v>0</v>
      </c>
      <c r="FE120" s="10"/>
      <c r="FF120" s="154">
        <f t="shared" si="362"/>
        <v>0</v>
      </c>
      <c r="FG120" s="154">
        <f t="shared" si="363"/>
        <v>0</v>
      </c>
      <c r="FH120" s="10"/>
      <c r="FI120" s="152">
        <f>SUMIF('Rekapitulasi Maret'!$BA$587:$BA$768,APS!$B120,'Rekapitulasi Maret'!$BB$587:$BB$768)+SUMIF('Rekapitulasi Maret'!$BA$587:$BA$768,APS!$B120,'Rekapitulasi Maret'!$BE$587:$BE$768)</f>
        <v>0</v>
      </c>
      <c r="FJ120" s="152">
        <f>SUMIF('Rekapitulasi Maret'!$BA$587:$BA$768,APS!$B120,'Rekapitulasi Maret'!$BC$587:$BC$768)+SUMIF('Rekapitulasi Maret'!$BA$587:$BA$768,APS!$B120,'Rekapitulasi Maret'!$BF$587:$BF$768)</f>
        <v>0</v>
      </c>
      <c r="FK120" s="10"/>
      <c r="FL120" s="154">
        <f t="shared" si="364"/>
        <v>0</v>
      </c>
      <c r="FM120" s="154">
        <f t="shared" si="365"/>
        <v>0</v>
      </c>
      <c r="FN120" s="10"/>
      <c r="FO120" s="152">
        <f>SUMIF('Rekapitulasi Maret'!$BP$587:$BP$768,APS!$B120,'Rekapitulasi Maret'!$BQ$587:$BQ$768)+SUMIF('Rekapitulasi Maret'!$BP$587:$BP$768,APS!$B120,'Rekapitulasi Maret'!$BT$587:$BT$768)</f>
        <v>0</v>
      </c>
      <c r="FP120" s="152">
        <f>SUMIF('Rekapitulasi Maret'!$BP$587:$BP$768,APS!$B120,'Rekapitulasi Maret'!$BR$587:$BR$768)</f>
        <v>0</v>
      </c>
      <c r="FQ120" s="10"/>
      <c r="FR120" s="154">
        <f t="shared" si="366"/>
        <v>0</v>
      </c>
      <c r="FS120" s="154">
        <f t="shared" si="367"/>
        <v>0</v>
      </c>
      <c r="FT120" s="10"/>
      <c r="FU120" s="152">
        <f>SUMIF('Rekapitulasi Maret'!$CE$587:$CE$768,APS!$B120,'Rekapitulasi Maret'!$CI$587:$CI$768)</f>
        <v>0</v>
      </c>
      <c r="FV120" s="10"/>
      <c r="FW120" s="152">
        <f>SUMIF('Rekapitulasi Maret'!$CE$587:$CE$768,APS!$B120,'Rekapitulasi Maret'!$CJ$587:$CJ$768)</f>
        <v>0</v>
      </c>
      <c r="FX120" s="154">
        <f t="shared" si="387"/>
        <v>0</v>
      </c>
      <c r="FY120" s="154">
        <f t="shared" si="388"/>
        <v>0</v>
      </c>
      <c r="FZ120" s="10"/>
      <c r="GA120" s="152">
        <f>SUMIF('Rekapitulasi Maret'!$D$785:$D$963,APS!$B120,'Rekapitulasi Maret'!$E$785:$E$963)+SUMIF('Rekapitulasi Maret'!$D$785:$D$963,APS!$B120,'Rekapitulasi Maret'!$J$785:$J$963)</f>
        <v>0</v>
      </c>
      <c r="GB120" s="152">
        <f>SUMIF('Rekapitulasi Maret'!$D$785:$D$963,APS!$B120,'Rekapitulasi Maret'!$F$785:$F$963)</f>
        <v>0</v>
      </c>
      <c r="GC120" s="152">
        <f>SUMIF('Rekapitulasi Maret'!$D$785:$D$963,APS!$B120,'Rekapitulasi Maret'!$K$785:$K$963)</f>
        <v>0</v>
      </c>
      <c r="GD120" s="154">
        <f t="shared" si="368"/>
        <v>0</v>
      </c>
      <c r="GE120" s="154">
        <f t="shared" si="369"/>
        <v>0</v>
      </c>
      <c r="GF120" s="10"/>
      <c r="GG120" s="152">
        <f>SUMIF('Rekapitulasi Maret'!$U$785:$U$963,APS!$B120,'Rekapitulasi Maret'!$V$785:$V$963)+SUMIF('Rekapitulasi Maret'!$U$785:$U$963,APS!$B120,'Rekapitulasi Maret'!$AA$785:$AA$963)</f>
        <v>0</v>
      </c>
      <c r="GH120" s="152">
        <f>SUMIF('Rekapitulasi Maret'!$U$785:$U$963,APS!$B120,'Rekapitulasi Maret'!$W$785:$W$963)</f>
        <v>0</v>
      </c>
      <c r="GI120" s="152">
        <f>SUMIF('Rekapitulasi Maret'!$U$785:$U$963,APS!$B120,'Rekapitulasi Maret'!$AB$785:$AB$963)</f>
        <v>0</v>
      </c>
      <c r="GJ120" s="154">
        <f t="shared" si="370"/>
        <v>0</v>
      </c>
      <c r="GK120" s="154">
        <f t="shared" si="371"/>
        <v>0</v>
      </c>
      <c r="GL120" s="10"/>
      <c r="GM120" s="152">
        <f>SUMIF('Rekapitulasi Maret'!$AL$785:$AL$963,APS!$B120,'Rekapitulasi Maret'!$AM$785:$AM$963)+SUMIF('Rekapitulasi Maret'!$AL$785:$AL$963,APS!$B120,'Rekapitulasi Maret'!$AP$785:$AP$963)</f>
        <v>0</v>
      </c>
      <c r="GN120" s="152">
        <f>SUMIF('Rekapitulasi Maret'!$AL$785:$AL$963,APS!$B120,'Rekapitulasi Maret'!$AN$785:$AN$963)</f>
        <v>6</v>
      </c>
      <c r="GO120" s="152">
        <f>SUMIF('Rekapitulasi Maret'!$AL$785:$AL$963,APS!$B120,'Rekapitulasi Maret'!$AQ$785:$AQ$963)</f>
        <v>0</v>
      </c>
      <c r="GP120" s="154">
        <f t="shared" si="372"/>
        <v>0</v>
      </c>
      <c r="GQ120" s="154">
        <f t="shared" si="373"/>
        <v>0</v>
      </c>
      <c r="GR120" s="76">
        <f t="shared" si="374"/>
        <v>0</v>
      </c>
      <c r="GS120" s="76">
        <f t="shared" si="375"/>
        <v>0</v>
      </c>
      <c r="GT120" s="76">
        <f t="shared" si="376"/>
        <v>6</v>
      </c>
      <c r="GU120" s="76">
        <f t="shared" si="377"/>
        <v>0</v>
      </c>
      <c r="GV120" s="157">
        <f t="shared" si="378"/>
        <v>6</v>
      </c>
      <c r="GW120" s="157">
        <f t="shared" si="379"/>
        <v>6</v>
      </c>
      <c r="GX120" s="158">
        <f t="shared" si="380"/>
        <v>0</v>
      </c>
      <c r="GY120" s="157">
        <f t="shared" si="397"/>
        <v>24</v>
      </c>
      <c r="GZ120" s="157">
        <f t="shared" si="398"/>
        <v>24</v>
      </c>
      <c r="HA120" s="157">
        <f t="shared" si="399"/>
        <v>30</v>
      </c>
      <c r="HB120" s="157">
        <f t="shared" si="400"/>
        <v>0</v>
      </c>
      <c r="HC120" s="157">
        <f t="shared" si="401"/>
        <v>30</v>
      </c>
      <c r="HD120" s="157">
        <f t="shared" si="402"/>
        <v>6</v>
      </c>
      <c r="HE120" s="158">
        <f t="shared" si="406"/>
        <v>125</v>
      </c>
      <c r="HF120" s="163"/>
      <c r="HG120" s="16" t="s">
        <v>988</v>
      </c>
      <c r="HH120" s="88"/>
    </row>
    <row r="121" spans="1:216" ht="15.75">
      <c r="A121" s="16" t="s">
        <v>543</v>
      </c>
      <c r="B121" s="16" t="s">
        <v>137</v>
      </c>
      <c r="C121" s="25" t="s">
        <v>3</v>
      </c>
      <c r="D121" s="25" t="s">
        <v>614</v>
      </c>
      <c r="E121" s="25" t="s">
        <v>598</v>
      </c>
      <c r="F121" s="17">
        <v>0</v>
      </c>
      <c r="G121" s="17">
        <v>0</v>
      </c>
      <c r="H121" s="17">
        <v>0</v>
      </c>
      <c r="I121" s="18">
        <v>0</v>
      </c>
      <c r="J121" s="17">
        <v>0</v>
      </c>
      <c r="K121" s="19">
        <f t="shared" si="444"/>
        <v>0</v>
      </c>
      <c r="L121" s="19">
        <f t="shared" si="445"/>
        <v>0</v>
      </c>
      <c r="M121" s="23">
        <v>0</v>
      </c>
      <c r="N121" s="20">
        <f t="shared" si="353"/>
        <v>0</v>
      </c>
      <c r="O121" s="20"/>
      <c r="P121" s="75">
        <f t="shared" si="407"/>
        <v>0</v>
      </c>
      <c r="Q121" s="74">
        <f t="shared" si="403"/>
        <v>0</v>
      </c>
      <c r="R121" s="22">
        <f t="shared" si="443"/>
        <v>0</v>
      </c>
      <c r="S121" s="10"/>
      <c r="T121" s="10"/>
      <c r="U121" s="152">
        <f>SUMIF('Rekapitulasi Maret'!$D$9:$D$173,APS!$B121,'Rekapitulasi Maret'!$E$9:$E$173)</f>
        <v>0</v>
      </c>
      <c r="V121" s="152">
        <f>SUMIF('Rekapitulasi Maret'!$D$9:$D$173,APS!$B121,'Rekapitulasi Maret'!$F$9:$F$173)</f>
        <v>0</v>
      </c>
      <c r="W121" s="10"/>
      <c r="X121" s="154">
        <f t="shared" si="428"/>
        <v>0</v>
      </c>
      <c r="Y121" s="154">
        <f t="shared" si="429"/>
        <v>0</v>
      </c>
      <c r="Z121" s="10"/>
      <c r="AA121" s="152">
        <f>SUMIF('Rekapitulasi Maret'!$U$9:$U$173,APS!$B121,'Rekapitulasi Maret'!$V$9:$V$173)</f>
        <v>0</v>
      </c>
      <c r="AB121" s="152">
        <f>SUMIF('Rekapitulasi Maret'!$U$9:$U$173,APS!$B121,'Rekapitulasi Maret'!$W$9:$W$173)</f>
        <v>0</v>
      </c>
      <c r="AC121" s="152"/>
      <c r="AD121" s="154">
        <f t="shared" si="404"/>
        <v>0</v>
      </c>
      <c r="AE121" s="154">
        <f t="shared" si="405"/>
        <v>0</v>
      </c>
      <c r="AF121" s="10"/>
      <c r="AG121" s="152">
        <f>SUMIF('Rekapitulasi Maret'!$AL$9:$AL$173,APS!$B121,'Rekapitulasi Maret'!$AM$9:$AM$173)</f>
        <v>0</v>
      </c>
      <c r="AH121" s="152">
        <f>SUMIF('Rekapitulasi Maret'!$AL$9:$AL$173,APS!$B121,'Rekapitulasi Maret'!$AN$9:$AN$173)</f>
        <v>0</v>
      </c>
      <c r="AI121" s="152">
        <f>SUMIF('Rekapitulasi Maret'!$AL$9:$AL$173,APS!$B121,'Rekapitulasi Maret'!$AQ$9:$AQ$173)</f>
        <v>0</v>
      </c>
      <c r="AJ121" s="154">
        <f t="shared" si="426"/>
        <v>0</v>
      </c>
      <c r="AK121" s="154">
        <f t="shared" si="427"/>
        <v>0</v>
      </c>
      <c r="AL121" s="10"/>
      <c r="AM121" s="152">
        <f>SUMIF('Rekapitulasi Maret'!$BA$9:$BA$173,APS!$B121,'Rekapitulasi Maret'!$BB$9:$BB$173)</f>
        <v>0</v>
      </c>
      <c r="AN121" s="152">
        <f>SUMIF('Rekapitulasi Maret'!$BA$9:$BA$173,APS!$B121,'Rekapitulasi Maret'!$BC$9:$BC$173)</f>
        <v>0</v>
      </c>
      <c r="AO121" s="10"/>
      <c r="AP121" s="154">
        <f t="shared" si="410"/>
        <v>0</v>
      </c>
      <c r="AQ121" s="154">
        <f t="shared" si="411"/>
        <v>0</v>
      </c>
      <c r="AR121" s="10"/>
      <c r="AS121" s="152">
        <f>SUMIF('Rekapitulasi Maret'!$BP$9:$BP$173,APS!$B121,'Rekapitulasi Maret'!$BQ$9:$BQ$173)</f>
        <v>0</v>
      </c>
      <c r="AT121" s="152">
        <f>SUMIF('Rekapitulasi Maret'!$BP$9:$BP$173,APS!$B121,'Rekapitulasi Maret'!$BR$9:$BR$173)</f>
        <v>0</v>
      </c>
      <c r="AU121" s="10"/>
      <c r="AV121" s="154">
        <f t="shared" si="393"/>
        <v>0</v>
      </c>
      <c r="AW121" s="154">
        <f t="shared" si="394"/>
        <v>0</v>
      </c>
      <c r="AX121" s="10"/>
      <c r="AY121" s="152">
        <f>SUMIF('Rekapitulasi Maret'!$CE$9:$CE$173,APS!$B121,'Rekapitulasi Maret'!$CI$9:$CI$173)</f>
        <v>0</v>
      </c>
      <c r="AZ121" s="10"/>
      <c r="BA121" s="152">
        <f>SUMIF('Rekapitulasi Maret'!$CE$9:$CE$173,APS!$B121,'Rekapitulasi Maret'!$CJ$9:$CJ$173)</f>
        <v>0</v>
      </c>
      <c r="BB121" s="154">
        <f t="shared" si="395"/>
        <v>0</v>
      </c>
      <c r="BC121" s="154">
        <f t="shared" si="396"/>
        <v>0</v>
      </c>
      <c r="BD121" s="76">
        <f t="shared" si="412"/>
        <v>0</v>
      </c>
      <c r="BE121" s="76">
        <f t="shared" si="413"/>
        <v>0</v>
      </c>
      <c r="BF121" s="76">
        <f t="shared" si="414"/>
        <v>0</v>
      </c>
      <c r="BG121" s="76">
        <f t="shared" si="415"/>
        <v>0</v>
      </c>
      <c r="BH121" s="76">
        <f t="shared" si="416"/>
        <v>0</v>
      </c>
      <c r="BI121" s="76">
        <f t="shared" si="417"/>
        <v>0</v>
      </c>
      <c r="BJ121" s="154">
        <f t="shared" si="418"/>
        <v>0</v>
      </c>
      <c r="BK121" s="10"/>
      <c r="BL121" s="10"/>
      <c r="BM121" s="152">
        <f>SUMIF('Rekapitulasi Maret'!$D$194:$D$375,APS!$B121,'Rekapitulasi Maret'!$E$194:$E$375)+SUMIF('Rekapitulasi Maret'!$D$194:$D$375,APS!$B121,'Rekapitulasi Maret'!$J$194:$J$375)</f>
        <v>0</v>
      </c>
      <c r="BN121" s="152">
        <f>SUMIF('Rekapitulasi Maret'!$D$194:$D$375,APS!$B121,'Rekapitulasi Maret'!$F$194:$F$375)</f>
        <v>0</v>
      </c>
      <c r="BO121" s="152">
        <f>SUMIF('Rekapitulasi Maret'!$D$194:$D$375,APS!$B121,'Rekapitulasi Maret'!$K$194:$K$375)</f>
        <v>0</v>
      </c>
      <c r="BP121" s="154">
        <f t="shared" si="389"/>
        <v>0</v>
      </c>
      <c r="BQ121" s="154">
        <f t="shared" si="390"/>
        <v>0</v>
      </c>
      <c r="BR121" s="10"/>
      <c r="BS121" s="152">
        <f>SUMIF('Rekapitulasi Maret'!$U$194:$U$375,APS!$B121,'Rekapitulasi Maret'!$V$194:$V$375)+SUMIF('Rekapitulasi Maret'!$U$194:$U$375,APS!$B121,'Rekapitulasi Maret'!$AA$194:$AA$375)</f>
        <v>0</v>
      </c>
      <c r="BT121" s="152">
        <f>SUMIF('Rekapitulasi Maret'!$U$194:$U$375,APS!$B121,'Rekapitulasi Maret'!$W$194:$W$375)</f>
        <v>0</v>
      </c>
      <c r="BU121" s="152">
        <f>SUMIF('Rekapitulasi Maret'!$U$194:$U$375,APS!$B121,'Rekapitulasi Maret'!$AB$194:$AB$375)</f>
        <v>0</v>
      </c>
      <c r="BV121" s="154">
        <f t="shared" si="391"/>
        <v>0</v>
      </c>
      <c r="BW121" s="154">
        <f t="shared" si="392"/>
        <v>0</v>
      </c>
      <c r="BX121" s="10"/>
      <c r="BY121" s="152">
        <f>SUMIF('Rekapitulasi Maret'!$AL$194:$AL$375,APS!$B121,'Rekapitulasi Maret'!$AM$194:$AM$375)+SUMIF('Rekapitulasi Maret'!$AL$194:$AL$375,APS!$B121,'Rekapitulasi Maret'!$AP$194:$AP$375)</f>
        <v>0</v>
      </c>
      <c r="BZ121" s="152">
        <f>SUMIF('Rekapitulasi Maret'!$AL$194:$AL$375,APS!$B121,'Rekapitulasi Maret'!$AN$194:$AN$375)</f>
        <v>0</v>
      </c>
      <c r="CA121" s="152">
        <f>SUMIF('Rekapitulasi Maret'!$AL$194:$AL$375,APS!$B121,'Rekapitulasi Maret'!$AQ$194:$AQ$375)</f>
        <v>0</v>
      </c>
      <c r="CB121" s="154">
        <f t="shared" si="408"/>
        <v>0</v>
      </c>
      <c r="CC121" s="154">
        <f t="shared" si="409"/>
        <v>0</v>
      </c>
      <c r="CD121" s="10"/>
      <c r="CE121" s="152">
        <f>SUMIF('Rekapitulasi Maret'!$BA$194:$BA$375,APS!$B121,'Rekapitulasi Maret'!$BB$194:$BB$375)+SUMIF('Rekapitulasi Maret'!$BA$194:$BA$375,APS!$B121,'Rekapitulasi Maret'!$BE$194:$BE$375)</f>
        <v>0</v>
      </c>
      <c r="CF121" s="152">
        <f>SUMIF('Rekapitulasi Maret'!$BA$194:$BA$375,APS!$B121,'Rekapitulasi Maret'!$BC$194:$BC$375)</f>
        <v>0</v>
      </c>
      <c r="CG121" s="10"/>
      <c r="CH121" s="154">
        <f t="shared" si="381"/>
        <v>0</v>
      </c>
      <c r="CI121" s="154">
        <f t="shared" si="382"/>
        <v>0</v>
      </c>
      <c r="CJ121" s="10"/>
      <c r="CK121" s="152">
        <f>SUMIF('Rekapitulasi Maret'!$BP$194:$BP$375,APS!$B121,'Rekapitulasi Maret'!$BQ$194:$BQ$375)+SUMIF('Rekapitulasi Maret'!$BP$194:$BP$375,APS!$B121,'Rekapitulasi Maret'!$BT$194:$BT$375)</f>
        <v>0</v>
      </c>
      <c r="CL121" s="152">
        <f>SUMIF('Rekapitulasi Maret'!$BP$194:$BP$375,APS!$B121,'Rekapitulasi Maret'!$BR$194:$BR$375)</f>
        <v>0</v>
      </c>
      <c r="CM121" s="152">
        <f>SUMIF('Rekapitulasi Maret'!$BP$194:$BP$375,APS!$B121,'Rekapitulasi Maret'!$BU$194:$BU$375)</f>
        <v>0</v>
      </c>
      <c r="CN121" s="154">
        <f t="shared" si="383"/>
        <v>0</v>
      </c>
      <c r="CO121" s="154">
        <f t="shared" si="384"/>
        <v>0</v>
      </c>
      <c r="CP121" s="76">
        <f t="shared" si="419"/>
        <v>0</v>
      </c>
      <c r="CQ121" s="76">
        <f t="shared" si="420"/>
        <v>0</v>
      </c>
      <c r="CR121" s="76">
        <f t="shared" si="421"/>
        <v>0</v>
      </c>
      <c r="CS121" s="76">
        <f t="shared" si="422"/>
        <v>0</v>
      </c>
      <c r="CT121" s="76">
        <f t="shared" si="423"/>
        <v>0</v>
      </c>
      <c r="CU121" s="76">
        <f t="shared" si="424"/>
        <v>0</v>
      </c>
      <c r="CV121" s="154">
        <f t="shared" si="425"/>
        <v>0</v>
      </c>
      <c r="CW121" s="10"/>
      <c r="CX121" s="10"/>
      <c r="CY121" s="152">
        <f>SUMIF('Rekapitulasi Maret'!$D$391:$D$568,APS!$B121,'Rekapitulasi Maret'!$E$391:$E$568)+SUMIF('Rekapitulasi Maret'!$D$391:$D$568,APS!$B121,'Rekapitulasi Maret'!$J$391:$J$568)</f>
        <v>0</v>
      </c>
      <c r="CZ121" s="152">
        <f>SUMIF('Rekapitulasi Maret'!$D$391:$D$568,APS!$B121,'Rekapitulasi Maret'!$F$391:$F$568)</f>
        <v>0</v>
      </c>
      <c r="DA121" s="152">
        <f>SUMIF('Rekapitulasi Maret'!$D$391:$D$568,APS!$B121,'Rekapitulasi Maret'!$K$391:$K$568)</f>
        <v>0</v>
      </c>
      <c r="DB121" s="154">
        <f t="shared" si="385"/>
        <v>0</v>
      </c>
      <c r="DC121" s="154">
        <f t="shared" si="386"/>
        <v>0</v>
      </c>
      <c r="DD121" s="10"/>
      <c r="DE121" s="152">
        <f>SUMIF('Rekapitulasi Maret'!$U$391:$U$568,APS!$B121,'Rekapitulasi Maret'!$V$391:$V$568)+SUMIF('Rekapitulasi Maret'!$U$391:$U$568,APS!$B121,'Rekapitulasi Maret'!$AA$391:$AA$568)</f>
        <v>0</v>
      </c>
      <c r="DF121" s="152">
        <f>SUMIF('Rekapitulasi Maret'!$U$391:$U$568,APS!$B121,'Rekapitulasi Maret'!$W$391:$W$568)</f>
        <v>0</v>
      </c>
      <c r="DG121" s="152">
        <f>SUMIF('Rekapitulasi Maret'!$U$391:$U$568,APS!$B121,'Rekapitulasi Maret'!$AB$391:$AB$568)</f>
        <v>0</v>
      </c>
      <c r="DH121" s="154">
        <f t="shared" si="430"/>
        <v>0</v>
      </c>
      <c r="DI121" s="154">
        <f t="shared" si="431"/>
        <v>0</v>
      </c>
      <c r="DJ121" s="10"/>
      <c r="DK121" s="152">
        <f>SUMIF('Rekapitulasi Maret'!$AL$391:$AL$568,APS!$B121,'Rekapitulasi Maret'!$AM$391:$AM$568)+SUMIF('Rekapitulasi Maret'!$AL$391:$AL$568,APS!$B121,'Rekapitulasi Maret'!$AP$391:$AP$568)</f>
        <v>0</v>
      </c>
      <c r="DL121" s="152">
        <f>SUMIF('Rekapitulasi Maret'!$AL$391:$AL$568,APS!$B121,'Rekapitulasi Maret'!$AN$391:$AN$568)</f>
        <v>0</v>
      </c>
      <c r="DM121" s="152">
        <f>SUMIF('Rekapitulasi Maret'!$AL$391:$AL$568,APS!$B121,'Rekapitulasi Maret'!$AQ$391:$AQ$568)</f>
        <v>0</v>
      </c>
      <c r="DN121" s="154">
        <f t="shared" si="354"/>
        <v>0</v>
      </c>
      <c r="DO121" s="154">
        <f t="shared" si="355"/>
        <v>0</v>
      </c>
      <c r="DP121" s="10"/>
      <c r="DQ121" s="152">
        <f>SUMIF('Rekapitulasi Maret'!$BA$391:$BA$568,APS!$B121,'Rekapitulasi Maret'!$BB$391:$BB$568)+SUMIF('Rekapitulasi Maret'!$BA$391:$BA$568,APS!$B121,'Rekapitulasi Maret'!$BE$391:$BE$568)</f>
        <v>0</v>
      </c>
      <c r="DR121" s="152">
        <f>SUMIF('Rekapitulasi Maret'!$BA$391:$BA$568,APS!$B121,'Rekapitulasi Maret'!$BC$391:$BC$568)</f>
        <v>0</v>
      </c>
      <c r="DS121" s="152">
        <f>SUMIF('Rekapitulasi Maret'!$BA$391:$BA$568,APS!$B121,'Rekapitulasi Maret'!$BF$391:$BF$568)</f>
        <v>0</v>
      </c>
      <c r="DT121" s="154">
        <f t="shared" si="432"/>
        <v>0</v>
      </c>
      <c r="DU121" s="154">
        <f t="shared" si="433"/>
        <v>0</v>
      </c>
      <c r="DV121" s="10"/>
      <c r="DW121" s="152">
        <f>SUMIF('Rekapitulasi Maret'!$BP$391:$BP$568,APS!$B121,'Rekapitulasi Maret'!$BQ$391:$BQ$568)+SUMIF('Rekapitulasi Maret'!$BP$391:$BP$568,APS!$B121,'Rekapitulasi Maret'!$BT$391:$BT$568)</f>
        <v>0</v>
      </c>
      <c r="DX121" s="152">
        <f>SUMIF('Rekapitulasi Maret'!$BP$391:$BP$568,APS!$B121,'Rekapitulasi Maret'!$BR$391:$BR$568)</f>
        <v>0</v>
      </c>
      <c r="DY121" s="152">
        <f>SUMIF('Rekapitulasi Maret'!$BP$391:$BP$568,APS!$B121,'Rekapitulasi Maret'!$BU$391:$BU$568)</f>
        <v>0</v>
      </c>
      <c r="DZ121" s="154">
        <f t="shared" si="326"/>
        <v>0</v>
      </c>
      <c r="EA121" s="154">
        <f t="shared" si="327"/>
        <v>0</v>
      </c>
      <c r="EB121" s="10"/>
      <c r="EC121" s="152">
        <f>SUMIF('Rekapitulasi Maret'!$CE$391:$CE$568,APS!$B121,'Rekapitulasi Maret'!$CF$391:$CF$568)+SUMIF('Rekapitulasi Maret'!$CE$391:$CE$568,APS!$B121,'Rekapitulasi Maret'!$CI$391:$CI$568)</f>
        <v>0</v>
      </c>
      <c r="ED121" s="152">
        <f>SUMIF('Rekapitulasi Maret'!$CE$391:$CE$568,APS!$B121,'Rekapitulasi Maret'!$CG$391:$CG$568)</f>
        <v>0</v>
      </c>
      <c r="EE121" s="152">
        <f>SUMIF('Rekapitulasi Maret'!$CE$391:$CE$568,APS!$B121,'Rekapitulasi Maret'!$CJ$391:$CJ$568)</f>
        <v>0</v>
      </c>
      <c r="EF121" s="154">
        <f t="shared" si="356"/>
        <v>0</v>
      </c>
      <c r="EG121" s="154">
        <f t="shared" si="357"/>
        <v>0</v>
      </c>
      <c r="EH121" s="76">
        <f t="shared" si="434"/>
        <v>0</v>
      </c>
      <c r="EI121" s="76">
        <f t="shared" si="435"/>
        <v>0</v>
      </c>
      <c r="EJ121" s="76">
        <f t="shared" si="436"/>
        <v>0</v>
      </c>
      <c r="EK121" s="76">
        <f t="shared" si="437"/>
        <v>0</v>
      </c>
      <c r="EL121" s="76">
        <f t="shared" si="438"/>
        <v>0</v>
      </c>
      <c r="EM121" s="76">
        <f t="shared" si="439"/>
        <v>0</v>
      </c>
      <c r="EN121" s="154">
        <f t="shared" si="440"/>
        <v>0</v>
      </c>
      <c r="EO121" s="10"/>
      <c r="EP121" s="10"/>
      <c r="EQ121" s="152">
        <f>SUMIF('Rekapitulasi Maret'!$D$587:$D$768,APS!$B121,'Rekapitulasi Maret'!$E$587:$E$768)+SUMIF('Rekapitulasi Maret'!$D$587:$D$768,APS!$B121,'Rekapitulasi Maret'!$G$587:$G$768)</f>
        <v>0</v>
      </c>
      <c r="ER121" s="152">
        <f>SUMIF('Rekapitulasi Maret'!$D$587:$D$768,APS!$B121,'Rekapitulasi Maret'!$F$587:$F$768)+SUMIF('Rekapitulasi Maret'!$D$587:$D$768,APS!$B121,'Rekapitulasi Maret'!$H$587:$H$768)</f>
        <v>0</v>
      </c>
      <c r="ES121" s="10"/>
      <c r="ET121" s="154">
        <f t="shared" si="358"/>
        <v>0</v>
      </c>
      <c r="EU121" s="154">
        <f t="shared" si="359"/>
        <v>0</v>
      </c>
      <c r="EV121" s="10"/>
      <c r="EW121" s="152">
        <f>SUMIF('Rekapitulasi Maret'!$U$587:$U$768,APS!$B121,'Rekapitulasi Maret'!$V$587:$V$768)+SUMIF('Rekapitulasi Maret'!$U$587:$U$768,APS!$B121,'Rekapitulasi Maret'!$X$587:$X$768)</f>
        <v>0</v>
      </c>
      <c r="EX121" s="152">
        <f>SUMIF('Rekapitulasi Maret'!$U$587:$U$768,APS!$B121,'Rekapitulasi Maret'!$W$587:$W$768)+SUMIF('Rekapitulasi Maret'!$U$587:$U$768,APS!$B121,'Rekapitulasi Maret'!$Y$587:$Y$768)</f>
        <v>0</v>
      </c>
      <c r="EY121" s="10"/>
      <c r="EZ121" s="154">
        <f t="shared" si="360"/>
        <v>0</v>
      </c>
      <c r="FA121" s="154">
        <f t="shared" si="361"/>
        <v>0</v>
      </c>
      <c r="FB121" s="10"/>
      <c r="FC121" s="152">
        <f>SUMIF('Rekapitulasi Maret'!$AL$587:$AL$768,APS!$B121,'Rekapitulasi Maret'!$AM$587:$AM$768)+SUMIF('Rekapitulasi Maret'!$AL$587:$AL$768,APS!$B121,'Rekapitulasi Maret'!$AP$587:$AP$768)</f>
        <v>0</v>
      </c>
      <c r="FD121" s="152">
        <f>SUMIF('Rekapitulasi Maret'!$AL$587:$AL$768,APS!$B121,'Rekapitulasi Maret'!$AN$587:$AN$768)</f>
        <v>0</v>
      </c>
      <c r="FE121" s="10"/>
      <c r="FF121" s="154">
        <f t="shared" si="362"/>
        <v>0</v>
      </c>
      <c r="FG121" s="154">
        <f t="shared" si="363"/>
        <v>0</v>
      </c>
      <c r="FH121" s="10"/>
      <c r="FI121" s="152">
        <f>SUMIF('Rekapitulasi Maret'!$BA$587:$BA$768,APS!$B121,'Rekapitulasi Maret'!$BB$587:$BB$768)+SUMIF('Rekapitulasi Maret'!$BA$587:$BA$768,APS!$B121,'Rekapitulasi Maret'!$BE$587:$BE$768)</f>
        <v>0</v>
      </c>
      <c r="FJ121" s="152">
        <f>SUMIF('Rekapitulasi Maret'!$BA$587:$BA$768,APS!$B121,'Rekapitulasi Maret'!$BC$587:$BC$768)+SUMIF('Rekapitulasi Maret'!$BA$587:$BA$768,APS!$B121,'Rekapitulasi Maret'!$BF$587:$BF$768)</f>
        <v>0</v>
      </c>
      <c r="FK121" s="10"/>
      <c r="FL121" s="154">
        <f t="shared" si="364"/>
        <v>0</v>
      </c>
      <c r="FM121" s="154">
        <f t="shared" si="365"/>
        <v>0</v>
      </c>
      <c r="FN121" s="10"/>
      <c r="FO121" s="152">
        <f>SUMIF('Rekapitulasi Maret'!$BP$587:$BP$768,APS!$B121,'Rekapitulasi Maret'!$BQ$587:$BQ$768)+SUMIF('Rekapitulasi Maret'!$BP$587:$BP$768,APS!$B121,'Rekapitulasi Maret'!$BT$587:$BT$768)</f>
        <v>0</v>
      </c>
      <c r="FP121" s="152">
        <f>SUMIF('Rekapitulasi Maret'!$BP$587:$BP$768,APS!$B121,'Rekapitulasi Maret'!$BR$587:$BR$768)</f>
        <v>0</v>
      </c>
      <c r="FQ121" s="10"/>
      <c r="FR121" s="154">
        <f t="shared" si="366"/>
        <v>0</v>
      </c>
      <c r="FS121" s="154">
        <f t="shared" si="367"/>
        <v>0</v>
      </c>
      <c r="FT121" s="10"/>
      <c r="FU121" s="152">
        <f>SUMIF('Rekapitulasi Maret'!$CE$587:$CE$768,APS!$B121,'Rekapitulasi Maret'!$CI$587:$CI$768)</f>
        <v>0</v>
      </c>
      <c r="FV121" s="10"/>
      <c r="FW121" s="152">
        <f>SUMIF('Rekapitulasi Maret'!$CE$587:$CE$768,APS!$B121,'Rekapitulasi Maret'!$CJ$587:$CJ$768)</f>
        <v>0</v>
      </c>
      <c r="FX121" s="154">
        <f t="shared" si="387"/>
        <v>0</v>
      </c>
      <c r="FY121" s="154">
        <f t="shared" si="388"/>
        <v>0</v>
      </c>
      <c r="FZ121" s="10"/>
      <c r="GA121" s="152">
        <f>SUMIF('Rekapitulasi Maret'!$D$785:$D$963,APS!$B121,'Rekapitulasi Maret'!$E$785:$E$963)+SUMIF('Rekapitulasi Maret'!$D$785:$D$963,APS!$B121,'Rekapitulasi Maret'!$J$785:$J$963)</f>
        <v>0</v>
      </c>
      <c r="GB121" s="152">
        <f>SUMIF('Rekapitulasi Maret'!$D$785:$D$963,APS!$B121,'Rekapitulasi Maret'!$F$785:$F$963)</f>
        <v>0</v>
      </c>
      <c r="GC121" s="152">
        <f>SUMIF('Rekapitulasi Maret'!$D$785:$D$963,APS!$B121,'Rekapitulasi Maret'!$K$785:$K$963)</f>
        <v>0</v>
      </c>
      <c r="GD121" s="154">
        <f t="shared" si="368"/>
        <v>0</v>
      </c>
      <c r="GE121" s="154">
        <f t="shared" si="369"/>
        <v>0</v>
      </c>
      <c r="GF121" s="10"/>
      <c r="GG121" s="152">
        <f>SUMIF('Rekapitulasi Maret'!$U$785:$U$963,APS!$B121,'Rekapitulasi Maret'!$V$785:$V$963)+SUMIF('Rekapitulasi Maret'!$U$785:$U$963,APS!$B121,'Rekapitulasi Maret'!$AA$785:$AA$963)</f>
        <v>0</v>
      </c>
      <c r="GH121" s="152">
        <f>SUMIF('Rekapitulasi Maret'!$U$785:$U$963,APS!$B121,'Rekapitulasi Maret'!$W$785:$W$963)</f>
        <v>0</v>
      </c>
      <c r="GI121" s="152">
        <f>SUMIF('Rekapitulasi Maret'!$U$785:$U$963,APS!$B121,'Rekapitulasi Maret'!$AB$785:$AB$963)</f>
        <v>0</v>
      </c>
      <c r="GJ121" s="154">
        <f t="shared" si="370"/>
        <v>0</v>
      </c>
      <c r="GK121" s="154">
        <f t="shared" si="371"/>
        <v>0</v>
      </c>
      <c r="GL121" s="10"/>
      <c r="GM121" s="152">
        <f>SUMIF('Rekapitulasi Maret'!$AL$785:$AL$963,APS!$B121,'Rekapitulasi Maret'!$AM$785:$AM$963)+SUMIF('Rekapitulasi Maret'!$AL$785:$AL$963,APS!$B121,'Rekapitulasi Maret'!$AP$785:$AP$963)</f>
        <v>0</v>
      </c>
      <c r="GN121" s="152">
        <f>SUMIF('Rekapitulasi Maret'!$AL$785:$AL$963,APS!$B121,'Rekapitulasi Maret'!$AN$785:$AN$963)</f>
        <v>0</v>
      </c>
      <c r="GO121" s="152">
        <f>SUMIF('Rekapitulasi Maret'!$AL$785:$AL$963,APS!$B121,'Rekapitulasi Maret'!$AQ$785:$AQ$963)</f>
        <v>0</v>
      </c>
      <c r="GP121" s="154">
        <f t="shared" si="372"/>
        <v>0</v>
      </c>
      <c r="GQ121" s="154">
        <f t="shared" si="373"/>
        <v>0</v>
      </c>
      <c r="GR121" s="76">
        <f t="shared" si="374"/>
        <v>0</v>
      </c>
      <c r="GS121" s="76">
        <f t="shared" si="375"/>
        <v>0</v>
      </c>
      <c r="GT121" s="76">
        <f t="shared" si="376"/>
        <v>0</v>
      </c>
      <c r="GU121" s="76">
        <f t="shared" si="377"/>
        <v>0</v>
      </c>
      <c r="GV121" s="157">
        <f t="shared" si="378"/>
        <v>0</v>
      </c>
      <c r="GW121" s="157">
        <f t="shared" si="379"/>
        <v>0</v>
      </c>
      <c r="GX121" s="158">
        <f t="shared" si="380"/>
        <v>0</v>
      </c>
      <c r="GY121" s="157">
        <f t="shared" si="397"/>
        <v>0</v>
      </c>
      <c r="GZ121" s="157">
        <f t="shared" si="398"/>
        <v>0</v>
      </c>
      <c r="HA121" s="157">
        <f t="shared" si="399"/>
        <v>0</v>
      </c>
      <c r="HB121" s="157">
        <f t="shared" si="400"/>
        <v>0</v>
      </c>
      <c r="HC121" s="157">
        <f t="shared" si="401"/>
        <v>0</v>
      </c>
      <c r="HD121" s="157">
        <f t="shared" si="402"/>
        <v>0</v>
      </c>
      <c r="HE121" s="158">
        <f t="shared" si="406"/>
        <v>0</v>
      </c>
      <c r="HF121" s="164"/>
      <c r="HG121" s="16" t="s">
        <v>988</v>
      </c>
      <c r="HH121" s="88"/>
    </row>
    <row r="122" spans="1:216" ht="15.75">
      <c r="A122" s="16" t="s">
        <v>138</v>
      </c>
      <c r="B122" s="16" t="s">
        <v>139</v>
      </c>
      <c r="C122" s="25" t="s">
        <v>3</v>
      </c>
      <c r="D122" s="25" t="s">
        <v>614</v>
      </c>
      <c r="E122" s="16" t="s">
        <v>608</v>
      </c>
      <c r="F122" s="17">
        <v>0</v>
      </c>
      <c r="G122" s="17">
        <v>0</v>
      </c>
      <c r="H122" s="17">
        <v>0</v>
      </c>
      <c r="I122" s="18">
        <v>0</v>
      </c>
      <c r="J122" s="17">
        <v>0</v>
      </c>
      <c r="K122" s="19">
        <f t="shared" si="444"/>
        <v>0</v>
      </c>
      <c r="L122" s="19">
        <f t="shared" si="445"/>
        <v>0</v>
      </c>
      <c r="M122" s="23">
        <v>0</v>
      </c>
      <c r="N122" s="20">
        <f t="shared" si="353"/>
        <v>0</v>
      </c>
      <c r="O122" s="20"/>
      <c r="P122" s="75">
        <f t="shared" si="407"/>
        <v>0</v>
      </c>
      <c r="Q122" s="74">
        <f t="shared" si="403"/>
        <v>0</v>
      </c>
      <c r="R122" s="22">
        <f t="shared" si="443"/>
        <v>0</v>
      </c>
      <c r="S122" s="10"/>
      <c r="T122" s="10"/>
      <c r="U122" s="152">
        <f>SUMIF('Rekapitulasi Maret'!$D$9:$D$173,APS!$B122,'Rekapitulasi Maret'!$E$9:$E$173)</f>
        <v>0</v>
      </c>
      <c r="V122" s="152">
        <f>SUMIF('Rekapitulasi Maret'!$D$9:$D$173,APS!$B122,'Rekapitulasi Maret'!$F$9:$F$173)</f>
        <v>0</v>
      </c>
      <c r="W122" s="10"/>
      <c r="X122" s="154">
        <f t="shared" si="428"/>
        <v>0</v>
      </c>
      <c r="Y122" s="154">
        <f t="shared" si="429"/>
        <v>0</v>
      </c>
      <c r="Z122" s="10"/>
      <c r="AA122" s="152">
        <f>SUMIF('Rekapitulasi Maret'!$U$9:$U$173,APS!$B122,'Rekapitulasi Maret'!$V$9:$V$173)</f>
        <v>0</v>
      </c>
      <c r="AB122" s="152">
        <f>SUMIF('Rekapitulasi Maret'!$U$9:$U$173,APS!$B122,'Rekapitulasi Maret'!$W$9:$W$173)</f>
        <v>0</v>
      </c>
      <c r="AC122" s="152"/>
      <c r="AD122" s="154">
        <f t="shared" si="404"/>
        <v>0</v>
      </c>
      <c r="AE122" s="154">
        <f t="shared" si="405"/>
        <v>0</v>
      </c>
      <c r="AF122" s="10"/>
      <c r="AG122" s="152">
        <f>SUMIF('Rekapitulasi Maret'!$AL$9:$AL$173,APS!$B122,'Rekapitulasi Maret'!$AM$9:$AM$173)</f>
        <v>0</v>
      </c>
      <c r="AH122" s="152">
        <f>SUMIF('Rekapitulasi Maret'!$AL$9:$AL$173,APS!$B122,'Rekapitulasi Maret'!$AN$9:$AN$173)</f>
        <v>0</v>
      </c>
      <c r="AI122" s="152">
        <f>SUMIF('Rekapitulasi Maret'!$AL$9:$AL$173,APS!$B122,'Rekapitulasi Maret'!$AQ$9:$AQ$173)</f>
        <v>0</v>
      </c>
      <c r="AJ122" s="154">
        <f t="shared" si="426"/>
        <v>0</v>
      </c>
      <c r="AK122" s="154">
        <f t="shared" si="427"/>
        <v>0</v>
      </c>
      <c r="AL122" s="10"/>
      <c r="AM122" s="152">
        <f>SUMIF('Rekapitulasi Maret'!$BA$9:$BA$173,APS!$B122,'Rekapitulasi Maret'!$BB$9:$BB$173)</f>
        <v>0</v>
      </c>
      <c r="AN122" s="152">
        <f>SUMIF('Rekapitulasi Maret'!$BA$9:$BA$173,APS!$B122,'Rekapitulasi Maret'!$BC$9:$BC$173)</f>
        <v>0</v>
      </c>
      <c r="AO122" s="10"/>
      <c r="AP122" s="154">
        <f t="shared" si="410"/>
        <v>0</v>
      </c>
      <c r="AQ122" s="154">
        <f t="shared" si="411"/>
        <v>0</v>
      </c>
      <c r="AR122" s="10"/>
      <c r="AS122" s="152">
        <f>SUMIF('Rekapitulasi Maret'!$BP$9:$BP$173,APS!$B122,'Rekapitulasi Maret'!$BQ$9:$BQ$173)</f>
        <v>0</v>
      </c>
      <c r="AT122" s="152">
        <f>SUMIF('Rekapitulasi Maret'!$BP$9:$BP$173,APS!$B122,'Rekapitulasi Maret'!$BR$9:$BR$173)</f>
        <v>0</v>
      </c>
      <c r="AU122" s="10"/>
      <c r="AV122" s="154">
        <f t="shared" si="393"/>
        <v>0</v>
      </c>
      <c r="AW122" s="154">
        <f t="shared" si="394"/>
        <v>0</v>
      </c>
      <c r="AX122" s="10"/>
      <c r="AY122" s="152">
        <f>SUMIF('Rekapitulasi Maret'!$CE$9:$CE$173,APS!$B122,'Rekapitulasi Maret'!$CI$9:$CI$173)</f>
        <v>0</v>
      </c>
      <c r="AZ122" s="10"/>
      <c r="BA122" s="152">
        <f>SUMIF('Rekapitulasi Maret'!$CE$9:$CE$173,APS!$B122,'Rekapitulasi Maret'!$CJ$9:$CJ$173)</f>
        <v>0</v>
      </c>
      <c r="BB122" s="154">
        <f t="shared" si="395"/>
        <v>0</v>
      </c>
      <c r="BC122" s="154">
        <f t="shared" si="396"/>
        <v>0</v>
      </c>
      <c r="BD122" s="76">
        <f t="shared" si="412"/>
        <v>0</v>
      </c>
      <c r="BE122" s="76">
        <f t="shared" si="413"/>
        <v>0</v>
      </c>
      <c r="BF122" s="76">
        <f t="shared" si="414"/>
        <v>0</v>
      </c>
      <c r="BG122" s="76">
        <f t="shared" si="415"/>
        <v>0</v>
      </c>
      <c r="BH122" s="76">
        <f t="shared" si="416"/>
        <v>0</v>
      </c>
      <c r="BI122" s="76">
        <f t="shared" si="417"/>
        <v>0</v>
      </c>
      <c r="BJ122" s="154">
        <f t="shared" si="418"/>
        <v>0</v>
      </c>
      <c r="BK122" s="10"/>
      <c r="BL122" s="10"/>
      <c r="BM122" s="152">
        <f>SUMIF('Rekapitulasi Maret'!$D$194:$D$375,APS!$B122,'Rekapitulasi Maret'!$E$194:$E$375)+SUMIF('Rekapitulasi Maret'!$D$194:$D$375,APS!$B122,'Rekapitulasi Maret'!$J$194:$J$375)</f>
        <v>0</v>
      </c>
      <c r="BN122" s="152">
        <f>SUMIF('Rekapitulasi Maret'!$D$194:$D$375,APS!$B122,'Rekapitulasi Maret'!$F$194:$F$375)</f>
        <v>0</v>
      </c>
      <c r="BO122" s="152">
        <f>SUMIF('Rekapitulasi Maret'!$D$194:$D$375,APS!$B122,'Rekapitulasi Maret'!$K$194:$K$375)</f>
        <v>0</v>
      </c>
      <c r="BP122" s="154">
        <f t="shared" si="389"/>
        <v>0</v>
      </c>
      <c r="BQ122" s="154">
        <f t="shared" si="390"/>
        <v>0</v>
      </c>
      <c r="BR122" s="10"/>
      <c r="BS122" s="152">
        <f>SUMIF('Rekapitulasi Maret'!$U$194:$U$375,APS!$B122,'Rekapitulasi Maret'!$V$194:$V$375)+SUMIF('Rekapitulasi Maret'!$U$194:$U$375,APS!$B122,'Rekapitulasi Maret'!$AA$194:$AA$375)</f>
        <v>0</v>
      </c>
      <c r="BT122" s="152">
        <f>SUMIF('Rekapitulasi Maret'!$U$194:$U$375,APS!$B122,'Rekapitulasi Maret'!$W$194:$W$375)</f>
        <v>0</v>
      </c>
      <c r="BU122" s="152">
        <f>SUMIF('Rekapitulasi Maret'!$U$194:$U$375,APS!$B122,'Rekapitulasi Maret'!$AB$194:$AB$375)</f>
        <v>0</v>
      </c>
      <c r="BV122" s="154">
        <f t="shared" si="391"/>
        <v>0</v>
      </c>
      <c r="BW122" s="154">
        <f t="shared" si="392"/>
        <v>0</v>
      </c>
      <c r="BX122" s="10"/>
      <c r="BY122" s="152">
        <f>SUMIF('Rekapitulasi Maret'!$AL$194:$AL$375,APS!$B122,'Rekapitulasi Maret'!$AM$194:$AM$375)+SUMIF('Rekapitulasi Maret'!$AL$194:$AL$375,APS!$B122,'Rekapitulasi Maret'!$AP$194:$AP$375)</f>
        <v>0</v>
      </c>
      <c r="BZ122" s="152">
        <f>SUMIF('Rekapitulasi Maret'!$AL$194:$AL$375,APS!$B122,'Rekapitulasi Maret'!$AN$194:$AN$375)</f>
        <v>0</v>
      </c>
      <c r="CA122" s="152">
        <f>SUMIF('Rekapitulasi Maret'!$AL$194:$AL$375,APS!$B122,'Rekapitulasi Maret'!$AQ$194:$AQ$375)</f>
        <v>0</v>
      </c>
      <c r="CB122" s="154">
        <f t="shared" si="408"/>
        <v>0</v>
      </c>
      <c r="CC122" s="154">
        <f t="shared" si="409"/>
        <v>0</v>
      </c>
      <c r="CD122" s="10"/>
      <c r="CE122" s="152">
        <f>SUMIF('Rekapitulasi Maret'!$BA$194:$BA$375,APS!$B122,'Rekapitulasi Maret'!$BB$194:$BB$375)+SUMIF('Rekapitulasi Maret'!$BA$194:$BA$375,APS!$B122,'Rekapitulasi Maret'!$BE$194:$BE$375)</f>
        <v>0</v>
      </c>
      <c r="CF122" s="152">
        <f>SUMIF('Rekapitulasi Maret'!$BA$194:$BA$375,APS!$B122,'Rekapitulasi Maret'!$BC$194:$BC$375)</f>
        <v>0</v>
      </c>
      <c r="CG122" s="10"/>
      <c r="CH122" s="154">
        <f t="shared" si="381"/>
        <v>0</v>
      </c>
      <c r="CI122" s="154">
        <f t="shared" si="382"/>
        <v>0</v>
      </c>
      <c r="CJ122" s="10"/>
      <c r="CK122" s="152">
        <f>SUMIF('Rekapitulasi Maret'!$BP$194:$BP$375,APS!$B122,'Rekapitulasi Maret'!$BQ$194:$BQ$375)+SUMIF('Rekapitulasi Maret'!$BP$194:$BP$375,APS!$B122,'Rekapitulasi Maret'!$BT$194:$BT$375)</f>
        <v>0</v>
      </c>
      <c r="CL122" s="152">
        <f>SUMIF('Rekapitulasi Maret'!$BP$194:$BP$375,APS!$B122,'Rekapitulasi Maret'!$BR$194:$BR$375)</f>
        <v>0</v>
      </c>
      <c r="CM122" s="152">
        <f>SUMIF('Rekapitulasi Maret'!$BP$194:$BP$375,APS!$B122,'Rekapitulasi Maret'!$BU$194:$BU$375)</f>
        <v>0</v>
      </c>
      <c r="CN122" s="154">
        <f t="shared" si="383"/>
        <v>0</v>
      </c>
      <c r="CO122" s="154">
        <f t="shared" si="384"/>
        <v>0</v>
      </c>
      <c r="CP122" s="76">
        <f t="shared" si="419"/>
        <v>0</v>
      </c>
      <c r="CQ122" s="76">
        <f t="shared" si="420"/>
        <v>0</v>
      </c>
      <c r="CR122" s="76">
        <f t="shared" si="421"/>
        <v>0</v>
      </c>
      <c r="CS122" s="76">
        <f t="shared" si="422"/>
        <v>0</v>
      </c>
      <c r="CT122" s="76">
        <f t="shared" si="423"/>
        <v>0</v>
      </c>
      <c r="CU122" s="76">
        <f t="shared" si="424"/>
        <v>0</v>
      </c>
      <c r="CV122" s="154">
        <f t="shared" si="425"/>
        <v>0</v>
      </c>
      <c r="CW122" s="10"/>
      <c r="CX122" s="10"/>
      <c r="CY122" s="152">
        <f>SUMIF('Rekapitulasi Maret'!$D$391:$D$568,APS!$B122,'Rekapitulasi Maret'!$E$391:$E$568)+SUMIF('Rekapitulasi Maret'!$D$391:$D$568,APS!$B122,'Rekapitulasi Maret'!$J$391:$J$568)</f>
        <v>0</v>
      </c>
      <c r="CZ122" s="152">
        <f>SUMIF('Rekapitulasi Maret'!$D$391:$D$568,APS!$B122,'Rekapitulasi Maret'!$F$391:$F$568)</f>
        <v>0</v>
      </c>
      <c r="DA122" s="152">
        <f>SUMIF('Rekapitulasi Maret'!$D$391:$D$568,APS!$B122,'Rekapitulasi Maret'!$K$391:$K$568)</f>
        <v>0</v>
      </c>
      <c r="DB122" s="154">
        <f t="shared" si="385"/>
        <v>0</v>
      </c>
      <c r="DC122" s="154">
        <f t="shared" si="386"/>
        <v>0</v>
      </c>
      <c r="DD122" s="10"/>
      <c r="DE122" s="152">
        <f>SUMIF('Rekapitulasi Maret'!$U$391:$U$568,APS!$B122,'Rekapitulasi Maret'!$V$391:$V$568)+SUMIF('Rekapitulasi Maret'!$U$391:$U$568,APS!$B122,'Rekapitulasi Maret'!$AA$391:$AA$568)</f>
        <v>0</v>
      </c>
      <c r="DF122" s="152">
        <f>SUMIF('Rekapitulasi Maret'!$U$391:$U$568,APS!$B122,'Rekapitulasi Maret'!$W$391:$W$568)</f>
        <v>0</v>
      </c>
      <c r="DG122" s="152">
        <f>SUMIF('Rekapitulasi Maret'!$U$391:$U$568,APS!$B122,'Rekapitulasi Maret'!$AB$391:$AB$568)</f>
        <v>0</v>
      </c>
      <c r="DH122" s="154">
        <f t="shared" si="430"/>
        <v>0</v>
      </c>
      <c r="DI122" s="154">
        <f t="shared" si="431"/>
        <v>0</v>
      </c>
      <c r="DJ122" s="10"/>
      <c r="DK122" s="152">
        <f>SUMIF('Rekapitulasi Maret'!$AL$391:$AL$568,APS!$B122,'Rekapitulasi Maret'!$AM$391:$AM$568)+SUMIF('Rekapitulasi Maret'!$AL$391:$AL$568,APS!$B122,'Rekapitulasi Maret'!$AP$391:$AP$568)</f>
        <v>0</v>
      </c>
      <c r="DL122" s="152">
        <f>SUMIF('Rekapitulasi Maret'!$AL$391:$AL$568,APS!$B122,'Rekapitulasi Maret'!$AN$391:$AN$568)</f>
        <v>0</v>
      </c>
      <c r="DM122" s="152">
        <f>SUMIF('Rekapitulasi Maret'!$AL$391:$AL$568,APS!$B122,'Rekapitulasi Maret'!$AQ$391:$AQ$568)</f>
        <v>0</v>
      </c>
      <c r="DN122" s="154">
        <f t="shared" si="354"/>
        <v>0</v>
      </c>
      <c r="DO122" s="154">
        <f t="shared" si="355"/>
        <v>0</v>
      </c>
      <c r="DP122" s="10"/>
      <c r="DQ122" s="152">
        <f>SUMIF('Rekapitulasi Maret'!$BA$391:$BA$568,APS!$B122,'Rekapitulasi Maret'!$BB$391:$BB$568)+SUMIF('Rekapitulasi Maret'!$BA$391:$BA$568,APS!$B122,'Rekapitulasi Maret'!$BE$391:$BE$568)</f>
        <v>0</v>
      </c>
      <c r="DR122" s="152">
        <f>SUMIF('Rekapitulasi Maret'!$BA$391:$BA$568,APS!$B122,'Rekapitulasi Maret'!$BC$391:$BC$568)</f>
        <v>0</v>
      </c>
      <c r="DS122" s="152">
        <f>SUMIF('Rekapitulasi Maret'!$BA$391:$BA$568,APS!$B122,'Rekapitulasi Maret'!$BF$391:$BF$568)</f>
        <v>0</v>
      </c>
      <c r="DT122" s="154">
        <f t="shared" si="432"/>
        <v>0</v>
      </c>
      <c r="DU122" s="154">
        <f t="shared" si="433"/>
        <v>0</v>
      </c>
      <c r="DV122" s="10"/>
      <c r="DW122" s="152">
        <f>SUMIF('Rekapitulasi Maret'!$BP$391:$BP$568,APS!$B122,'Rekapitulasi Maret'!$BQ$391:$BQ$568)+SUMIF('Rekapitulasi Maret'!$BP$391:$BP$568,APS!$B122,'Rekapitulasi Maret'!$BT$391:$BT$568)</f>
        <v>0</v>
      </c>
      <c r="DX122" s="152">
        <f>SUMIF('Rekapitulasi Maret'!$BP$391:$BP$568,APS!$B122,'Rekapitulasi Maret'!$BR$391:$BR$568)</f>
        <v>0</v>
      </c>
      <c r="DY122" s="152">
        <f>SUMIF('Rekapitulasi Maret'!$BP$391:$BP$568,APS!$B122,'Rekapitulasi Maret'!$BU$391:$BU$568)</f>
        <v>0</v>
      </c>
      <c r="DZ122" s="154">
        <f t="shared" ref="DZ122:DZ185" si="446">IF(DV122=0,0,((DX122+DY122)/DV122)*100)</f>
        <v>0</v>
      </c>
      <c r="EA122" s="154">
        <f t="shared" ref="EA122:EA185" si="447">IF(DW122=0,0,((DX122+DY122)/DW122)*100)</f>
        <v>0</v>
      </c>
      <c r="EB122" s="10"/>
      <c r="EC122" s="152">
        <f>SUMIF('Rekapitulasi Maret'!$CE$391:$CE$568,APS!$B122,'Rekapitulasi Maret'!$CF$391:$CF$568)+SUMIF('Rekapitulasi Maret'!$CE$391:$CE$568,APS!$B122,'Rekapitulasi Maret'!$CI$391:$CI$568)</f>
        <v>0</v>
      </c>
      <c r="ED122" s="152">
        <f>SUMIF('Rekapitulasi Maret'!$CE$391:$CE$568,APS!$B122,'Rekapitulasi Maret'!$CG$391:$CG$568)</f>
        <v>0</v>
      </c>
      <c r="EE122" s="152">
        <f>SUMIF('Rekapitulasi Maret'!$CE$391:$CE$568,APS!$B122,'Rekapitulasi Maret'!$CJ$391:$CJ$568)</f>
        <v>0</v>
      </c>
      <c r="EF122" s="154">
        <f t="shared" si="356"/>
        <v>0</v>
      </c>
      <c r="EG122" s="154">
        <f t="shared" si="357"/>
        <v>0</v>
      </c>
      <c r="EH122" s="76">
        <f t="shared" si="434"/>
        <v>0</v>
      </c>
      <c r="EI122" s="76">
        <f t="shared" si="435"/>
        <v>0</v>
      </c>
      <c r="EJ122" s="76">
        <f t="shared" si="436"/>
        <v>0</v>
      </c>
      <c r="EK122" s="76">
        <f t="shared" si="437"/>
        <v>0</v>
      </c>
      <c r="EL122" s="76">
        <f t="shared" si="438"/>
        <v>0</v>
      </c>
      <c r="EM122" s="76">
        <f t="shared" si="439"/>
        <v>0</v>
      </c>
      <c r="EN122" s="154">
        <f t="shared" si="440"/>
        <v>0</v>
      </c>
      <c r="EO122" s="10"/>
      <c r="EP122" s="10"/>
      <c r="EQ122" s="152">
        <f>SUMIF('Rekapitulasi Maret'!$D$587:$D$768,APS!$B122,'Rekapitulasi Maret'!$E$587:$E$768)+SUMIF('Rekapitulasi Maret'!$D$587:$D$768,APS!$B122,'Rekapitulasi Maret'!$G$587:$G$768)</f>
        <v>0</v>
      </c>
      <c r="ER122" s="152">
        <f>SUMIF('Rekapitulasi Maret'!$D$587:$D$768,APS!$B122,'Rekapitulasi Maret'!$F$587:$F$768)+SUMIF('Rekapitulasi Maret'!$D$587:$D$768,APS!$B122,'Rekapitulasi Maret'!$H$587:$H$768)</f>
        <v>0</v>
      </c>
      <c r="ES122" s="10"/>
      <c r="ET122" s="154">
        <f t="shared" si="358"/>
        <v>0</v>
      </c>
      <c r="EU122" s="154">
        <f t="shared" si="359"/>
        <v>0</v>
      </c>
      <c r="EV122" s="10"/>
      <c r="EW122" s="152">
        <f>SUMIF('Rekapitulasi Maret'!$U$587:$U$768,APS!$B122,'Rekapitulasi Maret'!$V$587:$V$768)+SUMIF('Rekapitulasi Maret'!$U$587:$U$768,APS!$B122,'Rekapitulasi Maret'!$X$587:$X$768)</f>
        <v>0</v>
      </c>
      <c r="EX122" s="152">
        <f>SUMIF('Rekapitulasi Maret'!$U$587:$U$768,APS!$B122,'Rekapitulasi Maret'!$W$587:$W$768)+SUMIF('Rekapitulasi Maret'!$U$587:$U$768,APS!$B122,'Rekapitulasi Maret'!$Y$587:$Y$768)</f>
        <v>0</v>
      </c>
      <c r="EY122" s="10"/>
      <c r="EZ122" s="154">
        <f t="shared" si="360"/>
        <v>0</v>
      </c>
      <c r="FA122" s="154">
        <f t="shared" si="361"/>
        <v>0</v>
      </c>
      <c r="FB122" s="10"/>
      <c r="FC122" s="152">
        <f>SUMIF('Rekapitulasi Maret'!$AL$587:$AL$768,APS!$B122,'Rekapitulasi Maret'!$AM$587:$AM$768)+SUMIF('Rekapitulasi Maret'!$AL$587:$AL$768,APS!$B122,'Rekapitulasi Maret'!$AP$587:$AP$768)</f>
        <v>0</v>
      </c>
      <c r="FD122" s="152">
        <f>SUMIF('Rekapitulasi Maret'!$AL$587:$AL$768,APS!$B122,'Rekapitulasi Maret'!$AN$587:$AN$768)</f>
        <v>0</v>
      </c>
      <c r="FE122" s="10"/>
      <c r="FF122" s="154">
        <f t="shared" si="362"/>
        <v>0</v>
      </c>
      <c r="FG122" s="154">
        <f t="shared" si="363"/>
        <v>0</v>
      </c>
      <c r="FH122" s="10"/>
      <c r="FI122" s="152">
        <f>SUMIF('Rekapitulasi Maret'!$BA$587:$BA$768,APS!$B122,'Rekapitulasi Maret'!$BB$587:$BB$768)+SUMIF('Rekapitulasi Maret'!$BA$587:$BA$768,APS!$B122,'Rekapitulasi Maret'!$BE$587:$BE$768)</f>
        <v>0</v>
      </c>
      <c r="FJ122" s="152">
        <f>SUMIF('Rekapitulasi Maret'!$BA$587:$BA$768,APS!$B122,'Rekapitulasi Maret'!$BC$587:$BC$768)+SUMIF('Rekapitulasi Maret'!$BA$587:$BA$768,APS!$B122,'Rekapitulasi Maret'!$BF$587:$BF$768)</f>
        <v>0</v>
      </c>
      <c r="FK122" s="10"/>
      <c r="FL122" s="154">
        <f t="shared" si="364"/>
        <v>0</v>
      </c>
      <c r="FM122" s="154">
        <f t="shared" si="365"/>
        <v>0</v>
      </c>
      <c r="FN122" s="10"/>
      <c r="FO122" s="152">
        <f>SUMIF('Rekapitulasi Maret'!$BP$587:$BP$768,APS!$B122,'Rekapitulasi Maret'!$BQ$587:$BQ$768)+SUMIF('Rekapitulasi Maret'!$BP$587:$BP$768,APS!$B122,'Rekapitulasi Maret'!$BT$587:$BT$768)</f>
        <v>0</v>
      </c>
      <c r="FP122" s="152">
        <f>SUMIF('Rekapitulasi Maret'!$BP$587:$BP$768,APS!$B122,'Rekapitulasi Maret'!$BR$587:$BR$768)</f>
        <v>0</v>
      </c>
      <c r="FQ122" s="10"/>
      <c r="FR122" s="154">
        <f t="shared" si="366"/>
        <v>0</v>
      </c>
      <c r="FS122" s="154">
        <f t="shared" si="367"/>
        <v>0</v>
      </c>
      <c r="FT122" s="10"/>
      <c r="FU122" s="152">
        <f>SUMIF('Rekapitulasi Maret'!$CE$587:$CE$768,APS!$B122,'Rekapitulasi Maret'!$CI$587:$CI$768)</f>
        <v>0</v>
      </c>
      <c r="FV122" s="10"/>
      <c r="FW122" s="152">
        <f>SUMIF('Rekapitulasi Maret'!$CE$587:$CE$768,APS!$B122,'Rekapitulasi Maret'!$CJ$587:$CJ$768)</f>
        <v>0</v>
      </c>
      <c r="FX122" s="154">
        <f t="shared" si="387"/>
        <v>0</v>
      </c>
      <c r="FY122" s="154">
        <f t="shared" si="388"/>
        <v>0</v>
      </c>
      <c r="FZ122" s="10"/>
      <c r="GA122" s="152">
        <f>SUMIF('Rekapitulasi Maret'!$D$785:$D$963,APS!$B122,'Rekapitulasi Maret'!$E$785:$E$963)+SUMIF('Rekapitulasi Maret'!$D$785:$D$963,APS!$B122,'Rekapitulasi Maret'!$J$785:$J$963)</f>
        <v>0</v>
      </c>
      <c r="GB122" s="152">
        <f>SUMIF('Rekapitulasi Maret'!$D$785:$D$963,APS!$B122,'Rekapitulasi Maret'!$F$785:$F$963)</f>
        <v>0</v>
      </c>
      <c r="GC122" s="152">
        <f>SUMIF('Rekapitulasi Maret'!$D$785:$D$963,APS!$B122,'Rekapitulasi Maret'!$K$785:$K$963)</f>
        <v>0</v>
      </c>
      <c r="GD122" s="154">
        <f t="shared" si="368"/>
        <v>0</v>
      </c>
      <c r="GE122" s="154">
        <f t="shared" si="369"/>
        <v>0</v>
      </c>
      <c r="GF122" s="10"/>
      <c r="GG122" s="152">
        <f>SUMIF('Rekapitulasi Maret'!$U$785:$U$963,APS!$B122,'Rekapitulasi Maret'!$V$785:$V$963)+SUMIF('Rekapitulasi Maret'!$U$785:$U$963,APS!$B122,'Rekapitulasi Maret'!$AA$785:$AA$963)</f>
        <v>0</v>
      </c>
      <c r="GH122" s="152">
        <f>SUMIF('Rekapitulasi Maret'!$U$785:$U$963,APS!$B122,'Rekapitulasi Maret'!$W$785:$W$963)</f>
        <v>0</v>
      </c>
      <c r="GI122" s="152">
        <f>SUMIF('Rekapitulasi Maret'!$U$785:$U$963,APS!$B122,'Rekapitulasi Maret'!$AB$785:$AB$963)</f>
        <v>0</v>
      </c>
      <c r="GJ122" s="154">
        <f t="shared" si="370"/>
        <v>0</v>
      </c>
      <c r="GK122" s="154">
        <f t="shared" si="371"/>
        <v>0</v>
      </c>
      <c r="GL122" s="10"/>
      <c r="GM122" s="152">
        <f>SUMIF('Rekapitulasi Maret'!$AL$785:$AL$963,APS!$B122,'Rekapitulasi Maret'!$AM$785:$AM$963)+SUMIF('Rekapitulasi Maret'!$AL$785:$AL$963,APS!$B122,'Rekapitulasi Maret'!$AP$785:$AP$963)</f>
        <v>0</v>
      </c>
      <c r="GN122" s="152">
        <f>SUMIF('Rekapitulasi Maret'!$AL$785:$AL$963,APS!$B122,'Rekapitulasi Maret'!$AN$785:$AN$963)</f>
        <v>0</v>
      </c>
      <c r="GO122" s="152">
        <f>SUMIF('Rekapitulasi Maret'!$AL$785:$AL$963,APS!$B122,'Rekapitulasi Maret'!$AQ$785:$AQ$963)</f>
        <v>0</v>
      </c>
      <c r="GP122" s="154">
        <f t="shared" si="372"/>
        <v>0</v>
      </c>
      <c r="GQ122" s="154">
        <f t="shared" si="373"/>
        <v>0</v>
      </c>
      <c r="GR122" s="76">
        <f t="shared" si="374"/>
        <v>0</v>
      </c>
      <c r="GS122" s="76">
        <f t="shared" si="375"/>
        <v>0</v>
      </c>
      <c r="GT122" s="76">
        <f t="shared" si="376"/>
        <v>0</v>
      </c>
      <c r="GU122" s="76">
        <f t="shared" si="377"/>
        <v>0</v>
      </c>
      <c r="GV122" s="157">
        <f t="shared" si="378"/>
        <v>0</v>
      </c>
      <c r="GW122" s="157">
        <f t="shared" si="379"/>
        <v>0</v>
      </c>
      <c r="GX122" s="158">
        <f t="shared" si="380"/>
        <v>0</v>
      </c>
      <c r="GY122" s="157">
        <f t="shared" si="397"/>
        <v>0</v>
      </c>
      <c r="GZ122" s="157">
        <f t="shared" si="398"/>
        <v>0</v>
      </c>
      <c r="HA122" s="157">
        <f t="shared" si="399"/>
        <v>0</v>
      </c>
      <c r="HB122" s="157">
        <f t="shared" si="400"/>
        <v>0</v>
      </c>
      <c r="HC122" s="157">
        <f t="shared" si="401"/>
        <v>0</v>
      </c>
      <c r="HD122" s="157">
        <f t="shared" si="402"/>
        <v>0</v>
      </c>
      <c r="HE122" s="158">
        <f t="shared" si="406"/>
        <v>0</v>
      </c>
      <c r="HF122" s="164"/>
      <c r="HG122" s="16" t="s">
        <v>989</v>
      </c>
      <c r="HH122" s="88"/>
    </row>
    <row r="123" spans="1:216" ht="15.75">
      <c r="A123" s="16" t="s">
        <v>141</v>
      </c>
      <c r="B123" s="16" t="s">
        <v>142</v>
      </c>
      <c r="C123" s="16" t="s">
        <v>143</v>
      </c>
      <c r="D123" s="25" t="s">
        <v>614</v>
      </c>
      <c r="E123" s="16"/>
      <c r="F123" s="17">
        <v>4120</v>
      </c>
      <c r="G123" s="17">
        <v>0</v>
      </c>
      <c r="H123" s="17">
        <v>0</v>
      </c>
      <c r="I123" s="18">
        <v>0</v>
      </c>
      <c r="J123" s="17">
        <v>525</v>
      </c>
      <c r="K123" s="19">
        <f t="shared" si="444"/>
        <v>3595</v>
      </c>
      <c r="L123" s="19">
        <f t="shared" si="445"/>
        <v>3595</v>
      </c>
      <c r="M123" s="23">
        <v>4120</v>
      </c>
      <c r="N123" s="20">
        <f t="shared" si="353"/>
        <v>3595</v>
      </c>
      <c r="O123" s="20"/>
      <c r="P123" s="75">
        <f t="shared" si="407"/>
        <v>0</v>
      </c>
      <c r="Q123" s="74">
        <f t="shared" si="403"/>
        <v>3595</v>
      </c>
      <c r="R123" s="22">
        <f t="shared" si="443"/>
        <v>4495</v>
      </c>
      <c r="S123" s="10"/>
      <c r="T123" s="10">
        <v>187</v>
      </c>
      <c r="U123" s="152">
        <f>SUMIF('Rekapitulasi Maret'!$D$9:$D$173,APS!$B123,'Rekapitulasi Maret'!$E$9:$E$173)</f>
        <v>0</v>
      </c>
      <c r="V123" s="152">
        <f>SUMIF('Rekapitulasi Maret'!$D$9:$D$173,APS!$B123,'Rekapitulasi Maret'!$F$9:$F$173)</f>
        <v>0</v>
      </c>
      <c r="W123" s="10"/>
      <c r="X123" s="154">
        <f t="shared" si="428"/>
        <v>0</v>
      </c>
      <c r="Y123" s="154">
        <f t="shared" si="429"/>
        <v>0</v>
      </c>
      <c r="Z123" s="10">
        <v>187</v>
      </c>
      <c r="AA123" s="152">
        <f>SUMIF('Rekapitulasi Maret'!$U$9:$U$173,APS!$B123,'Rekapitulasi Maret'!$V$9:$V$173)</f>
        <v>0</v>
      </c>
      <c r="AB123" s="152">
        <f>SUMIF('Rekapitulasi Maret'!$U$9:$U$173,APS!$B123,'Rekapitulasi Maret'!$W$9:$W$173)</f>
        <v>0</v>
      </c>
      <c r="AC123" s="152"/>
      <c r="AD123" s="154">
        <f t="shared" si="404"/>
        <v>0</v>
      </c>
      <c r="AE123" s="154">
        <f t="shared" si="405"/>
        <v>0</v>
      </c>
      <c r="AF123" s="10">
        <v>187</v>
      </c>
      <c r="AG123" s="152">
        <f>SUMIF('Rekapitulasi Maret'!$AL$9:$AL$173,APS!$B123,'Rekapitulasi Maret'!$AM$9:$AM$173)</f>
        <v>0</v>
      </c>
      <c r="AH123" s="152">
        <f>SUMIF('Rekapitulasi Maret'!$AL$9:$AL$173,APS!$B123,'Rekapitulasi Maret'!$AN$9:$AN$173)</f>
        <v>0</v>
      </c>
      <c r="AI123" s="152">
        <f>SUMIF('Rekapitulasi Maret'!$AL$9:$AL$173,APS!$B123,'Rekapitulasi Maret'!$AQ$9:$AQ$173)</f>
        <v>0</v>
      </c>
      <c r="AJ123" s="154">
        <f t="shared" si="426"/>
        <v>0</v>
      </c>
      <c r="AK123" s="154">
        <f t="shared" si="427"/>
        <v>0</v>
      </c>
      <c r="AL123" s="10">
        <v>187</v>
      </c>
      <c r="AM123" s="152">
        <f>SUMIF('Rekapitulasi Maret'!$BA$9:$BA$173,APS!$B123,'Rekapitulasi Maret'!$BB$9:$BB$173)</f>
        <v>0</v>
      </c>
      <c r="AN123" s="152">
        <f>SUMIF('Rekapitulasi Maret'!$BA$9:$BA$173,APS!$B123,'Rekapitulasi Maret'!$BC$9:$BC$173)</f>
        <v>0</v>
      </c>
      <c r="AO123" s="10"/>
      <c r="AP123" s="154">
        <f t="shared" si="410"/>
        <v>0</v>
      </c>
      <c r="AQ123" s="154">
        <f t="shared" si="411"/>
        <v>0</v>
      </c>
      <c r="AR123" s="10">
        <v>187</v>
      </c>
      <c r="AS123" s="152">
        <f>SUMIF('Rekapitulasi Maret'!$BP$9:$BP$173,APS!$B123,'Rekapitulasi Maret'!$BQ$9:$BQ$173)</f>
        <v>0</v>
      </c>
      <c r="AT123" s="152">
        <f>SUMIF('Rekapitulasi Maret'!$BP$9:$BP$173,APS!$B123,'Rekapitulasi Maret'!$BR$9:$BR$173)</f>
        <v>0</v>
      </c>
      <c r="AU123" s="10"/>
      <c r="AV123" s="154">
        <f t="shared" si="393"/>
        <v>0</v>
      </c>
      <c r="AW123" s="154">
        <f t="shared" si="394"/>
        <v>0</v>
      </c>
      <c r="AX123" s="10"/>
      <c r="AY123" s="152">
        <f>SUMIF('Rekapitulasi Maret'!$CE$9:$CE$173,APS!$B123,'Rekapitulasi Maret'!$CI$9:$CI$173)</f>
        <v>0</v>
      </c>
      <c r="AZ123" s="10"/>
      <c r="BA123" s="152">
        <f>SUMIF('Rekapitulasi Maret'!$CE$9:$CE$173,APS!$B123,'Rekapitulasi Maret'!$CJ$9:$CJ$173)</f>
        <v>0</v>
      </c>
      <c r="BB123" s="154">
        <f t="shared" si="395"/>
        <v>0</v>
      </c>
      <c r="BC123" s="154">
        <f t="shared" si="396"/>
        <v>0</v>
      </c>
      <c r="BD123" s="76">
        <f t="shared" si="412"/>
        <v>935</v>
      </c>
      <c r="BE123" s="76">
        <f t="shared" si="413"/>
        <v>0</v>
      </c>
      <c r="BF123" s="76">
        <f t="shared" si="414"/>
        <v>0</v>
      </c>
      <c r="BG123" s="76">
        <f t="shared" si="415"/>
        <v>0</v>
      </c>
      <c r="BH123" s="76">
        <f t="shared" si="416"/>
        <v>0</v>
      </c>
      <c r="BI123" s="76">
        <f t="shared" si="417"/>
        <v>-935</v>
      </c>
      <c r="BJ123" s="154">
        <f t="shared" si="418"/>
        <v>0</v>
      </c>
      <c r="BK123" s="10">
        <v>188</v>
      </c>
      <c r="BL123" s="10">
        <v>188</v>
      </c>
      <c r="BM123" s="152">
        <f>SUMIF('Rekapitulasi Maret'!$D$194:$D$375,APS!$B123,'Rekapitulasi Maret'!$E$194:$E$375)+SUMIF('Rekapitulasi Maret'!$D$194:$D$375,APS!$B123,'Rekapitulasi Maret'!$J$194:$J$375)</f>
        <v>0</v>
      </c>
      <c r="BN123" s="152">
        <f>SUMIF('Rekapitulasi Maret'!$D$194:$D$375,APS!$B123,'Rekapitulasi Maret'!$F$194:$F$375)</f>
        <v>0</v>
      </c>
      <c r="BO123" s="152">
        <f>SUMIF('Rekapitulasi Maret'!$D$194:$D$375,APS!$B123,'Rekapitulasi Maret'!$K$194:$K$375)</f>
        <v>0</v>
      </c>
      <c r="BP123" s="154">
        <f t="shared" si="389"/>
        <v>0</v>
      </c>
      <c r="BQ123" s="154">
        <f t="shared" si="390"/>
        <v>0</v>
      </c>
      <c r="BR123" s="10">
        <v>188</v>
      </c>
      <c r="BS123" s="152">
        <f>SUMIF('Rekapitulasi Maret'!$U$194:$U$375,APS!$B123,'Rekapitulasi Maret'!$V$194:$V$375)+SUMIF('Rekapitulasi Maret'!$U$194:$U$375,APS!$B123,'Rekapitulasi Maret'!$AA$194:$AA$375)</f>
        <v>0</v>
      </c>
      <c r="BT123" s="152">
        <f>SUMIF('Rekapitulasi Maret'!$U$194:$U$375,APS!$B123,'Rekapitulasi Maret'!$W$194:$W$375)</f>
        <v>0</v>
      </c>
      <c r="BU123" s="152">
        <f>SUMIF('Rekapitulasi Maret'!$U$194:$U$375,APS!$B123,'Rekapitulasi Maret'!$AB$194:$AB$375)</f>
        <v>0</v>
      </c>
      <c r="BV123" s="154">
        <f t="shared" si="391"/>
        <v>0</v>
      </c>
      <c r="BW123" s="154">
        <f t="shared" si="392"/>
        <v>0</v>
      </c>
      <c r="BX123" s="10">
        <v>188</v>
      </c>
      <c r="BY123" s="152">
        <f>SUMIF('Rekapitulasi Maret'!$AL$194:$AL$375,APS!$B123,'Rekapitulasi Maret'!$AM$194:$AM$375)+SUMIF('Rekapitulasi Maret'!$AL$194:$AL$375,APS!$B123,'Rekapitulasi Maret'!$AP$194:$AP$375)</f>
        <v>0</v>
      </c>
      <c r="BZ123" s="152">
        <f>SUMIF('Rekapitulasi Maret'!$AL$194:$AL$375,APS!$B123,'Rekapitulasi Maret'!$AN$194:$AN$375)</f>
        <v>0</v>
      </c>
      <c r="CA123" s="152">
        <f>SUMIF('Rekapitulasi Maret'!$AL$194:$AL$375,APS!$B123,'Rekapitulasi Maret'!$AQ$194:$AQ$375)</f>
        <v>0</v>
      </c>
      <c r="CB123" s="154">
        <f t="shared" si="408"/>
        <v>0</v>
      </c>
      <c r="CC123" s="154">
        <f t="shared" si="409"/>
        <v>0</v>
      </c>
      <c r="CD123" s="10">
        <v>188</v>
      </c>
      <c r="CE123" s="152">
        <f>SUMIF('Rekapitulasi Maret'!$BA$194:$BA$375,APS!$B123,'Rekapitulasi Maret'!$BB$194:$BB$375)+SUMIF('Rekapitulasi Maret'!$BA$194:$BA$375,APS!$B123,'Rekapitulasi Maret'!$BE$194:$BE$375)</f>
        <v>125</v>
      </c>
      <c r="CF123" s="152">
        <f>SUMIF('Rekapitulasi Maret'!$BA$194:$BA$375,APS!$B123,'Rekapitulasi Maret'!$BC$194:$BC$375)</f>
        <v>0</v>
      </c>
      <c r="CG123" s="10"/>
      <c r="CH123" s="154">
        <f t="shared" si="381"/>
        <v>0</v>
      </c>
      <c r="CI123" s="154">
        <f t="shared" si="382"/>
        <v>0</v>
      </c>
      <c r="CJ123" s="10"/>
      <c r="CK123" s="152">
        <f>SUMIF('Rekapitulasi Maret'!$BP$194:$BP$375,APS!$B123,'Rekapitulasi Maret'!$BQ$194:$BQ$375)+SUMIF('Rekapitulasi Maret'!$BP$194:$BP$375,APS!$B123,'Rekapitulasi Maret'!$BT$194:$BT$375)</f>
        <v>0</v>
      </c>
      <c r="CL123" s="152">
        <f>SUMIF('Rekapitulasi Maret'!$BP$194:$BP$375,APS!$B123,'Rekapitulasi Maret'!$BR$194:$BR$375)</f>
        <v>0</v>
      </c>
      <c r="CM123" s="152">
        <f>SUMIF('Rekapitulasi Maret'!$BP$194:$BP$375,APS!$B123,'Rekapitulasi Maret'!$BU$194:$BU$375)</f>
        <v>0</v>
      </c>
      <c r="CN123" s="154">
        <f t="shared" si="383"/>
        <v>0</v>
      </c>
      <c r="CO123" s="154">
        <f t="shared" si="384"/>
        <v>0</v>
      </c>
      <c r="CP123" s="76">
        <f t="shared" si="419"/>
        <v>752</v>
      </c>
      <c r="CQ123" s="76">
        <f t="shared" si="420"/>
        <v>125</v>
      </c>
      <c r="CR123" s="76">
        <f t="shared" si="421"/>
        <v>0</v>
      </c>
      <c r="CS123" s="76">
        <f t="shared" si="422"/>
        <v>0</v>
      </c>
      <c r="CT123" s="76">
        <f t="shared" si="423"/>
        <v>0</v>
      </c>
      <c r="CU123" s="76">
        <f t="shared" si="424"/>
        <v>-752</v>
      </c>
      <c r="CV123" s="154">
        <f t="shared" si="425"/>
        <v>0</v>
      </c>
      <c r="CW123" s="10">
        <v>187</v>
      </c>
      <c r="CX123" s="10">
        <v>187</v>
      </c>
      <c r="CY123" s="152">
        <f>SUMIF('Rekapitulasi Maret'!$D$391:$D$568,APS!$B123,'Rekapitulasi Maret'!$E$391:$E$568)+SUMIF('Rekapitulasi Maret'!$D$391:$D$568,APS!$B123,'Rekapitulasi Maret'!$J$391:$J$568)</f>
        <v>150</v>
      </c>
      <c r="CZ123" s="152">
        <f>SUMIF('Rekapitulasi Maret'!$D$391:$D$568,APS!$B123,'Rekapitulasi Maret'!$F$391:$F$568)</f>
        <v>0</v>
      </c>
      <c r="DA123" s="152">
        <f>SUMIF('Rekapitulasi Maret'!$D$391:$D$568,APS!$B123,'Rekapitulasi Maret'!$K$391:$K$568)</f>
        <v>0</v>
      </c>
      <c r="DB123" s="154">
        <f t="shared" si="385"/>
        <v>0</v>
      </c>
      <c r="DC123" s="154">
        <f t="shared" si="386"/>
        <v>0</v>
      </c>
      <c r="DD123" s="10">
        <v>187</v>
      </c>
      <c r="DE123" s="152">
        <f>SUMIF('Rekapitulasi Maret'!$U$391:$U$568,APS!$B123,'Rekapitulasi Maret'!$V$391:$V$568)+SUMIF('Rekapitulasi Maret'!$U$391:$U$568,APS!$B123,'Rekapitulasi Maret'!$AA$391:$AA$568)</f>
        <v>0</v>
      </c>
      <c r="DF123" s="152">
        <f>SUMIF('Rekapitulasi Maret'!$U$391:$U$568,APS!$B123,'Rekapitulasi Maret'!$W$391:$W$568)</f>
        <v>0</v>
      </c>
      <c r="DG123" s="152">
        <f>SUMIF('Rekapitulasi Maret'!$U$391:$U$568,APS!$B123,'Rekapitulasi Maret'!$AB$391:$AB$568)</f>
        <v>0</v>
      </c>
      <c r="DH123" s="154">
        <f t="shared" si="430"/>
        <v>0</v>
      </c>
      <c r="DI123" s="154">
        <f t="shared" si="431"/>
        <v>0</v>
      </c>
      <c r="DJ123" s="10">
        <v>187</v>
      </c>
      <c r="DK123" s="152">
        <f>SUMIF('Rekapitulasi Maret'!$AL$391:$AL$568,APS!$B123,'Rekapitulasi Maret'!$AM$391:$AM$568)+SUMIF('Rekapitulasi Maret'!$AL$391:$AL$568,APS!$B123,'Rekapitulasi Maret'!$AP$391:$AP$568)</f>
        <v>160</v>
      </c>
      <c r="DL123" s="152">
        <f>SUMIF('Rekapitulasi Maret'!$AL$391:$AL$568,APS!$B123,'Rekapitulasi Maret'!$AN$391:$AN$568)</f>
        <v>0</v>
      </c>
      <c r="DM123" s="152">
        <f>SUMIF('Rekapitulasi Maret'!$AL$391:$AL$568,APS!$B123,'Rekapitulasi Maret'!$AQ$391:$AQ$568)</f>
        <v>0</v>
      </c>
      <c r="DN123" s="154">
        <f t="shared" si="354"/>
        <v>0</v>
      </c>
      <c r="DO123" s="154">
        <f t="shared" si="355"/>
        <v>0</v>
      </c>
      <c r="DP123" s="10">
        <v>187</v>
      </c>
      <c r="DQ123" s="152">
        <f>SUMIF('Rekapitulasi Maret'!$BA$391:$BA$568,APS!$B123,'Rekapitulasi Maret'!$BB$391:$BB$568)+SUMIF('Rekapitulasi Maret'!$BA$391:$BA$568,APS!$B123,'Rekapitulasi Maret'!$BE$391:$BE$568)</f>
        <v>0</v>
      </c>
      <c r="DR123" s="152">
        <f>SUMIF('Rekapitulasi Maret'!$BA$391:$BA$568,APS!$B123,'Rekapitulasi Maret'!$BC$391:$BC$568)</f>
        <v>0</v>
      </c>
      <c r="DS123" s="152">
        <f>SUMIF('Rekapitulasi Maret'!$BA$391:$BA$568,APS!$B123,'Rekapitulasi Maret'!$BF$391:$BF$568)</f>
        <v>0</v>
      </c>
      <c r="DT123" s="154">
        <f t="shared" si="432"/>
        <v>0</v>
      </c>
      <c r="DU123" s="154">
        <f t="shared" si="433"/>
        <v>0</v>
      </c>
      <c r="DV123" s="10">
        <v>187</v>
      </c>
      <c r="DW123" s="152">
        <f>SUMIF('Rekapitulasi Maret'!$BP$391:$BP$568,APS!$B123,'Rekapitulasi Maret'!$BQ$391:$BQ$568)+SUMIF('Rekapitulasi Maret'!$BP$391:$BP$568,APS!$B123,'Rekapitulasi Maret'!$BT$391:$BT$568)</f>
        <v>0</v>
      </c>
      <c r="DX123" s="152">
        <f>SUMIF('Rekapitulasi Maret'!$BP$391:$BP$568,APS!$B123,'Rekapitulasi Maret'!$BR$391:$BR$568)</f>
        <v>0</v>
      </c>
      <c r="DY123" s="152">
        <f>SUMIF('Rekapitulasi Maret'!$BP$391:$BP$568,APS!$B123,'Rekapitulasi Maret'!$BU$391:$BU$568)</f>
        <v>0</v>
      </c>
      <c r="DZ123" s="154">
        <f t="shared" si="446"/>
        <v>0</v>
      </c>
      <c r="EA123" s="154">
        <f t="shared" si="447"/>
        <v>0</v>
      </c>
      <c r="EB123" s="10"/>
      <c r="EC123" s="152">
        <f>SUMIF('Rekapitulasi Maret'!$CE$391:$CE$568,APS!$B123,'Rekapitulasi Maret'!$CF$391:$CF$568)+SUMIF('Rekapitulasi Maret'!$CE$391:$CE$568,APS!$B123,'Rekapitulasi Maret'!$CI$391:$CI$568)</f>
        <v>0</v>
      </c>
      <c r="ED123" s="152">
        <f>SUMIF('Rekapitulasi Maret'!$CE$391:$CE$568,APS!$B123,'Rekapitulasi Maret'!$CG$391:$CG$568)</f>
        <v>0</v>
      </c>
      <c r="EE123" s="152">
        <f>SUMIF('Rekapitulasi Maret'!$CE$391:$CE$568,APS!$B123,'Rekapitulasi Maret'!$CJ$391:$CJ$568)</f>
        <v>0</v>
      </c>
      <c r="EF123" s="154">
        <f t="shared" si="356"/>
        <v>0</v>
      </c>
      <c r="EG123" s="154">
        <f t="shared" si="357"/>
        <v>0</v>
      </c>
      <c r="EH123" s="76">
        <f t="shared" si="434"/>
        <v>935</v>
      </c>
      <c r="EI123" s="76">
        <f t="shared" si="435"/>
        <v>310</v>
      </c>
      <c r="EJ123" s="76">
        <f t="shared" si="436"/>
        <v>0</v>
      </c>
      <c r="EK123" s="76">
        <f t="shared" si="437"/>
        <v>0</v>
      </c>
      <c r="EL123" s="76">
        <f t="shared" si="438"/>
        <v>0</v>
      </c>
      <c r="EM123" s="76">
        <f t="shared" si="439"/>
        <v>-935</v>
      </c>
      <c r="EN123" s="154">
        <f t="shared" si="440"/>
        <v>0</v>
      </c>
      <c r="EO123" s="10">
        <v>4120</v>
      </c>
      <c r="EP123" s="10">
        <v>187</v>
      </c>
      <c r="EQ123" s="152">
        <f>SUMIF('Rekapitulasi Maret'!$D$587:$D$768,APS!$B123,'Rekapitulasi Maret'!$E$587:$E$768)+SUMIF('Rekapitulasi Maret'!$D$587:$D$768,APS!$B123,'Rekapitulasi Maret'!$G$587:$G$768)</f>
        <v>0</v>
      </c>
      <c r="ER123" s="152">
        <f>SUMIF('Rekapitulasi Maret'!$D$587:$D$768,APS!$B123,'Rekapitulasi Maret'!$F$587:$F$768)+SUMIF('Rekapitulasi Maret'!$D$587:$D$768,APS!$B123,'Rekapitulasi Maret'!$H$587:$H$768)</f>
        <v>0</v>
      </c>
      <c r="ES123" s="10"/>
      <c r="ET123" s="154">
        <f t="shared" si="358"/>
        <v>0</v>
      </c>
      <c r="EU123" s="154">
        <f t="shared" si="359"/>
        <v>0</v>
      </c>
      <c r="EV123" s="10">
        <v>187</v>
      </c>
      <c r="EW123" s="152">
        <f>SUMIF('Rekapitulasi Maret'!$U$587:$U$768,APS!$B123,'Rekapitulasi Maret'!$V$587:$V$768)+SUMIF('Rekapitulasi Maret'!$U$587:$U$768,APS!$B123,'Rekapitulasi Maret'!$X$587:$X$768)</f>
        <v>0</v>
      </c>
      <c r="EX123" s="152">
        <f>SUMIF('Rekapitulasi Maret'!$U$587:$U$768,APS!$B123,'Rekapitulasi Maret'!$W$587:$W$768)+SUMIF('Rekapitulasi Maret'!$U$587:$U$768,APS!$B123,'Rekapitulasi Maret'!$Y$587:$Y$768)</f>
        <v>0</v>
      </c>
      <c r="EY123" s="10"/>
      <c r="EZ123" s="154">
        <f t="shared" si="360"/>
        <v>0</v>
      </c>
      <c r="FA123" s="154">
        <f t="shared" si="361"/>
        <v>0</v>
      </c>
      <c r="FB123" s="10">
        <v>187</v>
      </c>
      <c r="FC123" s="152">
        <f>SUMIF('Rekapitulasi Maret'!$AL$587:$AL$768,APS!$B123,'Rekapitulasi Maret'!$AM$587:$AM$768)+SUMIF('Rekapitulasi Maret'!$AL$587:$AL$768,APS!$B123,'Rekapitulasi Maret'!$AP$587:$AP$768)</f>
        <v>0</v>
      </c>
      <c r="FD123" s="152">
        <f>SUMIF('Rekapitulasi Maret'!$AL$587:$AL$768,APS!$B123,'Rekapitulasi Maret'!$AN$587:$AN$768)</f>
        <v>0</v>
      </c>
      <c r="FE123" s="10"/>
      <c r="FF123" s="154">
        <f t="shared" si="362"/>
        <v>0</v>
      </c>
      <c r="FG123" s="154">
        <f t="shared" si="363"/>
        <v>0</v>
      </c>
      <c r="FH123" s="10">
        <v>188</v>
      </c>
      <c r="FI123" s="152">
        <f>SUMIF('Rekapitulasi Maret'!$BA$587:$BA$768,APS!$B123,'Rekapitulasi Maret'!$BB$587:$BB$768)+SUMIF('Rekapitulasi Maret'!$BA$587:$BA$768,APS!$B123,'Rekapitulasi Maret'!$BE$587:$BE$768)</f>
        <v>0</v>
      </c>
      <c r="FJ123" s="152">
        <f>SUMIF('Rekapitulasi Maret'!$BA$587:$BA$768,APS!$B123,'Rekapitulasi Maret'!$BC$587:$BC$768)+SUMIF('Rekapitulasi Maret'!$BA$587:$BA$768,APS!$B123,'Rekapitulasi Maret'!$BF$587:$BF$768)</f>
        <v>0</v>
      </c>
      <c r="FK123" s="10"/>
      <c r="FL123" s="154">
        <f t="shared" si="364"/>
        <v>0</v>
      </c>
      <c r="FM123" s="154">
        <f t="shared" si="365"/>
        <v>0</v>
      </c>
      <c r="FN123" s="10">
        <v>187</v>
      </c>
      <c r="FO123" s="152">
        <f>SUMIF('Rekapitulasi Maret'!$BP$587:$BP$768,APS!$B123,'Rekapitulasi Maret'!$BQ$587:$BQ$768)+SUMIF('Rekapitulasi Maret'!$BP$587:$BP$768,APS!$B123,'Rekapitulasi Maret'!$BT$587:$BT$768)</f>
        <v>80</v>
      </c>
      <c r="FP123" s="152">
        <f>SUMIF('Rekapitulasi Maret'!$BP$587:$BP$768,APS!$B123,'Rekapitulasi Maret'!$BR$587:$BR$768)</f>
        <v>0</v>
      </c>
      <c r="FQ123" s="10"/>
      <c r="FR123" s="154">
        <f t="shared" si="366"/>
        <v>0</v>
      </c>
      <c r="FS123" s="154">
        <f t="shared" si="367"/>
        <v>0</v>
      </c>
      <c r="FT123" s="10"/>
      <c r="FU123" s="152">
        <f>SUMIF('Rekapitulasi Maret'!$CE$587:$CE$768,APS!$B123,'Rekapitulasi Maret'!$CI$587:$CI$768)</f>
        <v>0</v>
      </c>
      <c r="FV123" s="10"/>
      <c r="FW123" s="152">
        <f>SUMIF('Rekapitulasi Maret'!$CE$587:$CE$768,APS!$B123,'Rekapitulasi Maret'!$CJ$587:$CJ$768)</f>
        <v>0</v>
      </c>
      <c r="FX123" s="154">
        <f t="shared" si="387"/>
        <v>0</v>
      </c>
      <c r="FY123" s="154">
        <f t="shared" si="388"/>
        <v>0</v>
      </c>
      <c r="FZ123" s="10">
        <v>37</v>
      </c>
      <c r="GA123" s="152">
        <f>SUMIF('Rekapitulasi Maret'!$D$785:$D$963,APS!$B123,'Rekapitulasi Maret'!$E$785:$E$963)+SUMIF('Rekapitulasi Maret'!$D$785:$D$963,APS!$B123,'Rekapitulasi Maret'!$J$785:$J$963)</f>
        <v>0</v>
      </c>
      <c r="GB123" s="152">
        <f>SUMIF('Rekapitulasi Maret'!$D$785:$D$963,APS!$B123,'Rekapitulasi Maret'!$F$785:$F$963)</f>
        <v>0</v>
      </c>
      <c r="GC123" s="152">
        <f>SUMIF('Rekapitulasi Maret'!$D$785:$D$963,APS!$B123,'Rekapitulasi Maret'!$K$785:$K$963)</f>
        <v>0</v>
      </c>
      <c r="GD123" s="154">
        <f t="shared" si="368"/>
        <v>0</v>
      </c>
      <c r="GE123" s="154">
        <f t="shared" si="369"/>
        <v>0</v>
      </c>
      <c r="GF123" s="10"/>
      <c r="GG123" s="152">
        <f>SUMIF('Rekapitulasi Maret'!$U$785:$U$963,APS!$B123,'Rekapitulasi Maret'!$V$785:$V$963)+SUMIF('Rekapitulasi Maret'!$U$785:$U$963,APS!$B123,'Rekapitulasi Maret'!$AA$785:$AA$963)</f>
        <v>0</v>
      </c>
      <c r="GH123" s="152">
        <f>SUMIF('Rekapitulasi Maret'!$U$785:$U$963,APS!$B123,'Rekapitulasi Maret'!$W$785:$W$963)</f>
        <v>0</v>
      </c>
      <c r="GI123" s="152">
        <f>SUMIF('Rekapitulasi Maret'!$U$785:$U$963,APS!$B123,'Rekapitulasi Maret'!$AB$785:$AB$963)</f>
        <v>0</v>
      </c>
      <c r="GJ123" s="154">
        <f t="shared" si="370"/>
        <v>0</v>
      </c>
      <c r="GK123" s="154">
        <f t="shared" si="371"/>
        <v>0</v>
      </c>
      <c r="GL123" s="10"/>
      <c r="GM123" s="152">
        <f>SUMIF('Rekapitulasi Maret'!$AL$785:$AL$963,APS!$B123,'Rekapitulasi Maret'!$AM$785:$AM$963)+SUMIF('Rekapitulasi Maret'!$AL$785:$AL$963,APS!$B123,'Rekapitulasi Maret'!$AP$785:$AP$963)</f>
        <v>0</v>
      </c>
      <c r="GN123" s="152">
        <f>SUMIF('Rekapitulasi Maret'!$AL$785:$AL$963,APS!$B123,'Rekapitulasi Maret'!$AN$785:$AN$963)</f>
        <v>0</v>
      </c>
      <c r="GO123" s="152">
        <f>SUMIF('Rekapitulasi Maret'!$AL$785:$AL$963,APS!$B123,'Rekapitulasi Maret'!$AQ$785:$AQ$963)</f>
        <v>0</v>
      </c>
      <c r="GP123" s="154">
        <f t="shared" si="372"/>
        <v>0</v>
      </c>
      <c r="GQ123" s="154">
        <f t="shared" si="373"/>
        <v>0</v>
      </c>
      <c r="GR123" s="76">
        <f t="shared" si="374"/>
        <v>973</v>
      </c>
      <c r="GS123" s="76">
        <f t="shared" si="375"/>
        <v>80</v>
      </c>
      <c r="GT123" s="76">
        <f t="shared" si="376"/>
        <v>0</v>
      </c>
      <c r="GU123" s="76">
        <f t="shared" si="377"/>
        <v>0</v>
      </c>
      <c r="GV123" s="157">
        <f t="shared" si="378"/>
        <v>0</v>
      </c>
      <c r="GW123" s="157">
        <f t="shared" si="379"/>
        <v>-973</v>
      </c>
      <c r="GX123" s="158">
        <f t="shared" si="380"/>
        <v>0</v>
      </c>
      <c r="GY123" s="157">
        <f t="shared" si="397"/>
        <v>3595</v>
      </c>
      <c r="GZ123" s="157">
        <f t="shared" si="398"/>
        <v>515</v>
      </c>
      <c r="HA123" s="157">
        <f t="shared" si="399"/>
        <v>0</v>
      </c>
      <c r="HB123" s="157">
        <f t="shared" si="400"/>
        <v>0</v>
      </c>
      <c r="HC123" s="157">
        <f t="shared" si="401"/>
        <v>0</v>
      </c>
      <c r="HD123" s="157">
        <f t="shared" si="402"/>
        <v>-3595</v>
      </c>
      <c r="HE123" s="158">
        <f t="shared" si="406"/>
        <v>0</v>
      </c>
      <c r="HF123" s="164"/>
      <c r="HG123" s="16" t="s">
        <v>141</v>
      </c>
      <c r="HH123" s="88"/>
    </row>
    <row r="124" spans="1:216" ht="15.75">
      <c r="A124" s="153" t="s">
        <v>682</v>
      </c>
      <c r="B124" s="153" t="s">
        <v>683</v>
      </c>
      <c r="C124" s="16" t="s">
        <v>143</v>
      </c>
      <c r="D124" s="25"/>
      <c r="E124" s="16"/>
      <c r="F124" s="17"/>
      <c r="G124" s="17"/>
      <c r="H124" s="17"/>
      <c r="I124" s="18"/>
      <c r="J124" s="17"/>
      <c r="K124" s="19"/>
      <c r="L124" s="19"/>
      <c r="M124" s="23"/>
      <c r="N124" s="20"/>
      <c r="O124" s="20"/>
      <c r="P124" s="75"/>
      <c r="Q124" s="74"/>
      <c r="R124" s="22"/>
      <c r="S124" s="10"/>
      <c r="T124" s="10"/>
      <c r="U124" s="152">
        <f>SUMIF('Rekapitulasi Maret'!$D$9:$D$173,APS!$B124,'Rekapitulasi Maret'!$E$9:$E$173)</f>
        <v>110</v>
      </c>
      <c r="V124" s="152">
        <f>SUMIF('Rekapitulasi Maret'!$D$9:$D$173,APS!$B124,'Rekapitulasi Maret'!$F$9:$F$173)</f>
        <v>0</v>
      </c>
      <c r="W124" s="10"/>
      <c r="X124" s="154">
        <f t="shared" si="428"/>
        <v>0</v>
      </c>
      <c r="Y124" s="154">
        <f t="shared" si="429"/>
        <v>0</v>
      </c>
      <c r="Z124" s="10"/>
      <c r="AA124" s="152">
        <f>SUMIF('Rekapitulasi Maret'!$U$9:$U$173,APS!$B124,'Rekapitulasi Maret'!$V$9:$V$173)</f>
        <v>60</v>
      </c>
      <c r="AB124" s="152">
        <f>SUMIF('Rekapitulasi Maret'!$U$9:$U$173,APS!$B124,'Rekapitulasi Maret'!$W$9:$W$173)</f>
        <v>59</v>
      </c>
      <c r="AC124" s="152"/>
      <c r="AD124" s="154">
        <f t="shared" si="404"/>
        <v>0</v>
      </c>
      <c r="AE124" s="154">
        <f t="shared" si="405"/>
        <v>98.333333333333329</v>
      </c>
      <c r="AF124" s="10"/>
      <c r="AG124" s="152">
        <f>SUMIF('Rekapitulasi Maret'!$AL$9:$AL$173,APS!$B124,'Rekapitulasi Maret'!$AM$9:$AM$173)</f>
        <v>0</v>
      </c>
      <c r="AH124" s="152">
        <f>SUMIF('Rekapitulasi Maret'!$AL$9:$AL$173,APS!$B124,'Rekapitulasi Maret'!$AN$9:$AN$173)</f>
        <v>5</v>
      </c>
      <c r="AI124" s="152">
        <f>SUMIF('Rekapitulasi Maret'!$AL$9:$AL$173,APS!$B124,'Rekapitulasi Maret'!$AQ$9:$AQ$173)</f>
        <v>0</v>
      </c>
      <c r="AJ124" s="154">
        <f t="shared" si="426"/>
        <v>0</v>
      </c>
      <c r="AK124" s="154">
        <f t="shared" si="427"/>
        <v>0</v>
      </c>
      <c r="AL124" s="10"/>
      <c r="AM124" s="152">
        <f>SUMIF('Rekapitulasi Maret'!$BA$9:$BA$173,APS!$B124,'Rekapitulasi Maret'!$BB$9:$BB$173)</f>
        <v>0</v>
      </c>
      <c r="AN124" s="152">
        <f>SUMIF('Rekapitulasi Maret'!$BA$9:$BA$173,APS!$B124,'Rekapitulasi Maret'!$BC$9:$BC$173)</f>
        <v>0</v>
      </c>
      <c r="AO124" s="10"/>
      <c r="AP124" s="154">
        <f t="shared" si="410"/>
        <v>0</v>
      </c>
      <c r="AQ124" s="154">
        <f t="shared" si="411"/>
        <v>0</v>
      </c>
      <c r="AR124" s="10"/>
      <c r="AS124" s="152">
        <f>SUMIF('Rekapitulasi Maret'!$BP$9:$BP$173,APS!$B124,'Rekapitulasi Maret'!$BQ$9:$BQ$173)</f>
        <v>0</v>
      </c>
      <c r="AT124" s="152">
        <f>SUMIF('Rekapitulasi Maret'!$BP$9:$BP$173,APS!$B124,'Rekapitulasi Maret'!$BR$9:$BR$173)</f>
        <v>0</v>
      </c>
      <c r="AU124" s="10"/>
      <c r="AV124" s="154">
        <f t="shared" si="393"/>
        <v>0</v>
      </c>
      <c r="AW124" s="154">
        <f t="shared" si="394"/>
        <v>0</v>
      </c>
      <c r="AX124" s="10"/>
      <c r="AY124" s="152">
        <f>SUMIF('Rekapitulasi Maret'!$CE$9:$CE$173,APS!$B124,'Rekapitulasi Maret'!$CI$9:$CI$173)</f>
        <v>0</v>
      </c>
      <c r="AZ124" s="10"/>
      <c r="BA124" s="152">
        <f>SUMIF('Rekapitulasi Maret'!$CE$9:$CE$173,APS!$B124,'Rekapitulasi Maret'!$CJ$9:$CJ$173)</f>
        <v>0</v>
      </c>
      <c r="BB124" s="154">
        <f t="shared" si="395"/>
        <v>0</v>
      </c>
      <c r="BC124" s="154">
        <f t="shared" si="396"/>
        <v>0</v>
      </c>
      <c r="BD124" s="76">
        <f t="shared" si="412"/>
        <v>0</v>
      </c>
      <c r="BE124" s="76">
        <f t="shared" si="413"/>
        <v>170</v>
      </c>
      <c r="BF124" s="76">
        <f t="shared" si="414"/>
        <v>64</v>
      </c>
      <c r="BG124" s="76">
        <f t="shared" si="415"/>
        <v>0</v>
      </c>
      <c r="BH124" s="76">
        <f t="shared" si="416"/>
        <v>64</v>
      </c>
      <c r="BI124" s="76">
        <f t="shared" si="417"/>
        <v>64</v>
      </c>
      <c r="BJ124" s="154">
        <f t="shared" si="418"/>
        <v>0</v>
      </c>
      <c r="BK124" s="10"/>
      <c r="BL124" s="10"/>
      <c r="BM124" s="152">
        <f>SUMIF('Rekapitulasi Maret'!$D$194:$D$375,APS!$B124,'Rekapitulasi Maret'!$E$194:$E$375)+SUMIF('Rekapitulasi Maret'!$D$194:$D$375,APS!$B124,'Rekapitulasi Maret'!$J$194:$J$375)</f>
        <v>0</v>
      </c>
      <c r="BN124" s="152">
        <f>SUMIF('Rekapitulasi Maret'!$D$194:$D$375,APS!$B124,'Rekapitulasi Maret'!$F$194:$F$375)</f>
        <v>0</v>
      </c>
      <c r="BO124" s="152">
        <f>SUMIF('Rekapitulasi Maret'!$D$194:$D$375,APS!$B124,'Rekapitulasi Maret'!$K$194:$K$375)</f>
        <v>0</v>
      </c>
      <c r="BP124" s="154">
        <f t="shared" si="389"/>
        <v>0</v>
      </c>
      <c r="BQ124" s="154">
        <f t="shared" si="390"/>
        <v>0</v>
      </c>
      <c r="BR124" s="10"/>
      <c r="BS124" s="152">
        <f>SUMIF('Rekapitulasi Maret'!$U$194:$U$375,APS!$B124,'Rekapitulasi Maret'!$V$194:$V$375)+SUMIF('Rekapitulasi Maret'!$U$194:$U$375,APS!$B124,'Rekapitulasi Maret'!$AA$194:$AA$375)</f>
        <v>0</v>
      </c>
      <c r="BT124" s="152">
        <f>SUMIF('Rekapitulasi Maret'!$U$194:$U$375,APS!$B124,'Rekapitulasi Maret'!$W$194:$W$375)</f>
        <v>0</v>
      </c>
      <c r="BU124" s="152">
        <f>SUMIF('Rekapitulasi Maret'!$U$194:$U$375,APS!$B124,'Rekapitulasi Maret'!$AB$194:$AB$375)</f>
        <v>0</v>
      </c>
      <c r="BV124" s="154">
        <f t="shared" si="391"/>
        <v>0</v>
      </c>
      <c r="BW124" s="154">
        <f t="shared" si="392"/>
        <v>0</v>
      </c>
      <c r="BX124" s="10"/>
      <c r="BY124" s="152">
        <f>SUMIF('Rekapitulasi Maret'!$AL$194:$AL$375,APS!$B124,'Rekapitulasi Maret'!$AM$194:$AM$375)+SUMIF('Rekapitulasi Maret'!$AL$194:$AL$375,APS!$B124,'Rekapitulasi Maret'!$AP$194:$AP$375)</f>
        <v>0</v>
      </c>
      <c r="BZ124" s="152">
        <f>SUMIF('Rekapitulasi Maret'!$AL$194:$AL$375,APS!$B124,'Rekapitulasi Maret'!$AN$194:$AN$375)</f>
        <v>0</v>
      </c>
      <c r="CA124" s="152">
        <f>SUMIF('Rekapitulasi Maret'!$AL$194:$AL$375,APS!$B124,'Rekapitulasi Maret'!$AQ$194:$AQ$375)</f>
        <v>0</v>
      </c>
      <c r="CB124" s="154">
        <f t="shared" si="408"/>
        <v>0</v>
      </c>
      <c r="CC124" s="154">
        <f t="shared" si="409"/>
        <v>0</v>
      </c>
      <c r="CD124" s="10"/>
      <c r="CE124" s="152">
        <f>SUMIF('Rekapitulasi Maret'!$BA$194:$BA$375,APS!$B124,'Rekapitulasi Maret'!$BB$194:$BB$375)+SUMIF('Rekapitulasi Maret'!$BA$194:$BA$375,APS!$B124,'Rekapitulasi Maret'!$BE$194:$BE$375)</f>
        <v>0</v>
      </c>
      <c r="CF124" s="152">
        <f>SUMIF('Rekapitulasi Maret'!$BA$194:$BA$375,APS!$B124,'Rekapitulasi Maret'!$BC$194:$BC$375)</f>
        <v>0</v>
      </c>
      <c r="CG124" s="10"/>
      <c r="CH124" s="154">
        <f t="shared" si="381"/>
        <v>0</v>
      </c>
      <c r="CI124" s="154">
        <f t="shared" si="382"/>
        <v>0</v>
      </c>
      <c r="CJ124" s="10"/>
      <c r="CK124" s="152">
        <f>SUMIF('Rekapitulasi Maret'!$BP$194:$BP$375,APS!$B124,'Rekapitulasi Maret'!$BQ$194:$BQ$375)+SUMIF('Rekapitulasi Maret'!$BP$194:$BP$375,APS!$B124,'Rekapitulasi Maret'!$BT$194:$BT$375)</f>
        <v>0</v>
      </c>
      <c r="CL124" s="152">
        <f>SUMIF('Rekapitulasi Maret'!$BP$194:$BP$375,APS!$B124,'Rekapitulasi Maret'!$BR$194:$BR$375)</f>
        <v>0</v>
      </c>
      <c r="CM124" s="152">
        <f>SUMIF('Rekapitulasi Maret'!$BP$194:$BP$375,APS!$B124,'Rekapitulasi Maret'!$BU$194:$BU$375)</f>
        <v>0</v>
      </c>
      <c r="CN124" s="154">
        <f t="shared" si="383"/>
        <v>0</v>
      </c>
      <c r="CO124" s="154">
        <f t="shared" si="384"/>
        <v>0</v>
      </c>
      <c r="CP124" s="76">
        <f t="shared" si="419"/>
        <v>0</v>
      </c>
      <c r="CQ124" s="76">
        <f t="shared" si="420"/>
        <v>0</v>
      </c>
      <c r="CR124" s="76">
        <f t="shared" si="421"/>
        <v>0</v>
      </c>
      <c r="CS124" s="76">
        <f t="shared" si="422"/>
        <v>0</v>
      </c>
      <c r="CT124" s="76">
        <f t="shared" si="423"/>
        <v>0</v>
      </c>
      <c r="CU124" s="76">
        <f t="shared" si="424"/>
        <v>0</v>
      </c>
      <c r="CV124" s="154">
        <f t="shared" si="425"/>
        <v>0</v>
      </c>
      <c r="CW124" s="10"/>
      <c r="CX124" s="10"/>
      <c r="CY124" s="152">
        <f>SUMIF('Rekapitulasi Maret'!$D$391:$D$568,APS!$B124,'Rekapitulasi Maret'!$E$391:$E$568)+SUMIF('Rekapitulasi Maret'!$D$391:$D$568,APS!$B124,'Rekapitulasi Maret'!$J$391:$J$568)</f>
        <v>0</v>
      </c>
      <c r="CZ124" s="152">
        <f>SUMIF('Rekapitulasi Maret'!$D$391:$D$568,APS!$B124,'Rekapitulasi Maret'!$F$391:$F$568)</f>
        <v>0</v>
      </c>
      <c r="DA124" s="152">
        <f>SUMIF('Rekapitulasi Maret'!$D$391:$D$568,APS!$B124,'Rekapitulasi Maret'!$K$391:$K$568)</f>
        <v>0</v>
      </c>
      <c r="DB124" s="154">
        <f t="shared" si="385"/>
        <v>0</v>
      </c>
      <c r="DC124" s="154">
        <f t="shared" si="386"/>
        <v>0</v>
      </c>
      <c r="DD124" s="10"/>
      <c r="DE124" s="152">
        <f>SUMIF('Rekapitulasi Maret'!$U$391:$U$568,APS!$B124,'Rekapitulasi Maret'!$V$391:$V$568)+SUMIF('Rekapitulasi Maret'!$U$391:$U$568,APS!$B124,'Rekapitulasi Maret'!$AA$391:$AA$568)</f>
        <v>0</v>
      </c>
      <c r="DF124" s="152">
        <f>SUMIF('Rekapitulasi Maret'!$U$391:$U$568,APS!$B124,'Rekapitulasi Maret'!$W$391:$W$568)</f>
        <v>0</v>
      </c>
      <c r="DG124" s="152">
        <f>SUMIF('Rekapitulasi Maret'!$U$391:$U$568,APS!$B124,'Rekapitulasi Maret'!$AB$391:$AB$568)</f>
        <v>0</v>
      </c>
      <c r="DH124" s="154">
        <f t="shared" si="430"/>
        <v>0</v>
      </c>
      <c r="DI124" s="154">
        <f t="shared" si="431"/>
        <v>0</v>
      </c>
      <c r="DJ124" s="10"/>
      <c r="DK124" s="152">
        <f>SUMIF('Rekapitulasi Maret'!$AL$391:$AL$568,APS!$B124,'Rekapitulasi Maret'!$AM$391:$AM$568)+SUMIF('Rekapitulasi Maret'!$AL$391:$AL$568,APS!$B124,'Rekapitulasi Maret'!$AP$391:$AP$568)</f>
        <v>0</v>
      </c>
      <c r="DL124" s="152">
        <f>SUMIF('Rekapitulasi Maret'!$AL$391:$AL$568,APS!$B124,'Rekapitulasi Maret'!$AN$391:$AN$568)</f>
        <v>0</v>
      </c>
      <c r="DM124" s="152">
        <f>SUMIF('Rekapitulasi Maret'!$AL$391:$AL$568,APS!$B124,'Rekapitulasi Maret'!$AQ$391:$AQ$568)</f>
        <v>0</v>
      </c>
      <c r="DN124" s="154">
        <f t="shared" si="354"/>
        <v>0</v>
      </c>
      <c r="DO124" s="154">
        <f t="shared" si="355"/>
        <v>0</v>
      </c>
      <c r="DP124" s="10"/>
      <c r="DQ124" s="152">
        <f>SUMIF('Rekapitulasi Maret'!$BA$391:$BA$568,APS!$B124,'Rekapitulasi Maret'!$BB$391:$BB$568)+SUMIF('Rekapitulasi Maret'!$BA$391:$BA$568,APS!$B124,'Rekapitulasi Maret'!$BE$391:$BE$568)</f>
        <v>0</v>
      </c>
      <c r="DR124" s="152">
        <f>SUMIF('Rekapitulasi Maret'!$BA$391:$BA$568,APS!$B124,'Rekapitulasi Maret'!$BC$391:$BC$568)</f>
        <v>0</v>
      </c>
      <c r="DS124" s="152">
        <f>SUMIF('Rekapitulasi Maret'!$BA$391:$BA$568,APS!$B124,'Rekapitulasi Maret'!$BF$391:$BF$568)</f>
        <v>0</v>
      </c>
      <c r="DT124" s="154">
        <f t="shared" si="432"/>
        <v>0</v>
      </c>
      <c r="DU124" s="154">
        <f t="shared" si="433"/>
        <v>0</v>
      </c>
      <c r="DV124" s="10"/>
      <c r="DW124" s="152">
        <f>SUMIF('Rekapitulasi Maret'!$BP$391:$BP$568,APS!$B124,'Rekapitulasi Maret'!$BQ$391:$BQ$568)+SUMIF('Rekapitulasi Maret'!$BP$391:$BP$568,APS!$B124,'Rekapitulasi Maret'!$BT$391:$BT$568)</f>
        <v>0</v>
      </c>
      <c r="DX124" s="152">
        <f>SUMIF('Rekapitulasi Maret'!$BP$391:$BP$568,APS!$B124,'Rekapitulasi Maret'!$BR$391:$BR$568)</f>
        <v>0</v>
      </c>
      <c r="DY124" s="152">
        <f>SUMIF('Rekapitulasi Maret'!$BP$391:$BP$568,APS!$B124,'Rekapitulasi Maret'!$BU$391:$BU$568)</f>
        <v>0</v>
      </c>
      <c r="DZ124" s="154">
        <f t="shared" si="446"/>
        <v>0</v>
      </c>
      <c r="EA124" s="154">
        <f t="shared" si="447"/>
        <v>0</v>
      </c>
      <c r="EB124" s="10"/>
      <c r="EC124" s="152">
        <f>SUMIF('Rekapitulasi Maret'!$CE$391:$CE$568,APS!$B124,'Rekapitulasi Maret'!$CF$391:$CF$568)+SUMIF('Rekapitulasi Maret'!$CE$391:$CE$568,APS!$B124,'Rekapitulasi Maret'!$CI$391:$CI$568)</f>
        <v>0</v>
      </c>
      <c r="ED124" s="152">
        <f>SUMIF('Rekapitulasi Maret'!$CE$391:$CE$568,APS!$B124,'Rekapitulasi Maret'!$CG$391:$CG$568)</f>
        <v>0</v>
      </c>
      <c r="EE124" s="152">
        <f>SUMIF('Rekapitulasi Maret'!$CE$391:$CE$568,APS!$B124,'Rekapitulasi Maret'!$CJ$391:$CJ$568)</f>
        <v>0</v>
      </c>
      <c r="EF124" s="154">
        <f t="shared" si="356"/>
        <v>0</v>
      </c>
      <c r="EG124" s="154">
        <f t="shared" si="357"/>
        <v>0</v>
      </c>
      <c r="EH124" s="76">
        <f t="shared" si="434"/>
        <v>0</v>
      </c>
      <c r="EI124" s="76">
        <f t="shared" si="435"/>
        <v>0</v>
      </c>
      <c r="EJ124" s="76">
        <f t="shared" si="436"/>
        <v>0</v>
      </c>
      <c r="EK124" s="76">
        <f t="shared" si="437"/>
        <v>0</v>
      </c>
      <c r="EL124" s="76">
        <f t="shared" si="438"/>
        <v>0</v>
      </c>
      <c r="EM124" s="76">
        <f t="shared" si="439"/>
        <v>0</v>
      </c>
      <c r="EN124" s="154">
        <f t="shared" si="440"/>
        <v>0</v>
      </c>
      <c r="EO124" s="10"/>
      <c r="EP124" s="10"/>
      <c r="EQ124" s="152">
        <f>SUMIF('Rekapitulasi Maret'!$D$587:$D$768,APS!$B124,'Rekapitulasi Maret'!$E$587:$E$768)+SUMIF('Rekapitulasi Maret'!$D$587:$D$768,APS!$B124,'Rekapitulasi Maret'!$G$587:$G$768)</f>
        <v>0</v>
      </c>
      <c r="ER124" s="152">
        <f>SUMIF('Rekapitulasi Maret'!$D$587:$D$768,APS!$B124,'Rekapitulasi Maret'!$F$587:$F$768)+SUMIF('Rekapitulasi Maret'!$D$587:$D$768,APS!$B124,'Rekapitulasi Maret'!$H$587:$H$768)</f>
        <v>0</v>
      </c>
      <c r="ES124" s="10"/>
      <c r="ET124" s="154">
        <f t="shared" si="358"/>
        <v>0</v>
      </c>
      <c r="EU124" s="154">
        <f t="shared" si="359"/>
        <v>0</v>
      </c>
      <c r="EV124" s="10"/>
      <c r="EW124" s="152">
        <f>SUMIF('Rekapitulasi Maret'!$U$587:$U$768,APS!$B124,'Rekapitulasi Maret'!$V$587:$V$768)+SUMIF('Rekapitulasi Maret'!$U$587:$U$768,APS!$B124,'Rekapitulasi Maret'!$X$587:$X$768)</f>
        <v>0</v>
      </c>
      <c r="EX124" s="152">
        <f>SUMIF('Rekapitulasi Maret'!$U$587:$U$768,APS!$B124,'Rekapitulasi Maret'!$W$587:$W$768)+SUMIF('Rekapitulasi Maret'!$U$587:$U$768,APS!$B124,'Rekapitulasi Maret'!$Y$587:$Y$768)</f>
        <v>0</v>
      </c>
      <c r="EY124" s="10"/>
      <c r="EZ124" s="154">
        <f t="shared" si="360"/>
        <v>0</v>
      </c>
      <c r="FA124" s="154">
        <f t="shared" si="361"/>
        <v>0</v>
      </c>
      <c r="FB124" s="10"/>
      <c r="FC124" s="152">
        <f>SUMIF('Rekapitulasi Maret'!$AL$587:$AL$768,APS!$B124,'Rekapitulasi Maret'!$AM$587:$AM$768)+SUMIF('Rekapitulasi Maret'!$AL$587:$AL$768,APS!$B124,'Rekapitulasi Maret'!$AP$587:$AP$768)</f>
        <v>0</v>
      </c>
      <c r="FD124" s="152">
        <f>SUMIF('Rekapitulasi Maret'!$AL$587:$AL$768,APS!$B124,'Rekapitulasi Maret'!$AN$587:$AN$768)</f>
        <v>0</v>
      </c>
      <c r="FE124" s="10"/>
      <c r="FF124" s="154">
        <f t="shared" si="362"/>
        <v>0</v>
      </c>
      <c r="FG124" s="154">
        <f t="shared" si="363"/>
        <v>0</v>
      </c>
      <c r="FH124" s="10"/>
      <c r="FI124" s="152">
        <f>SUMIF('Rekapitulasi Maret'!$BA$587:$BA$768,APS!$B124,'Rekapitulasi Maret'!$BB$587:$BB$768)+SUMIF('Rekapitulasi Maret'!$BA$587:$BA$768,APS!$B124,'Rekapitulasi Maret'!$BE$587:$BE$768)</f>
        <v>0</v>
      </c>
      <c r="FJ124" s="152">
        <f>SUMIF('Rekapitulasi Maret'!$BA$587:$BA$768,APS!$B124,'Rekapitulasi Maret'!$BC$587:$BC$768)+SUMIF('Rekapitulasi Maret'!$BA$587:$BA$768,APS!$B124,'Rekapitulasi Maret'!$BF$587:$BF$768)</f>
        <v>0</v>
      </c>
      <c r="FK124" s="10"/>
      <c r="FL124" s="154">
        <f t="shared" si="364"/>
        <v>0</v>
      </c>
      <c r="FM124" s="154">
        <f t="shared" si="365"/>
        <v>0</v>
      </c>
      <c r="FN124" s="10"/>
      <c r="FO124" s="152">
        <f>SUMIF('Rekapitulasi Maret'!$BP$587:$BP$768,APS!$B124,'Rekapitulasi Maret'!$BQ$587:$BQ$768)+SUMIF('Rekapitulasi Maret'!$BP$587:$BP$768,APS!$B124,'Rekapitulasi Maret'!$BT$587:$BT$768)</f>
        <v>0</v>
      </c>
      <c r="FP124" s="152">
        <f>SUMIF('Rekapitulasi Maret'!$BP$587:$BP$768,APS!$B124,'Rekapitulasi Maret'!$BR$587:$BR$768)</f>
        <v>0</v>
      </c>
      <c r="FQ124" s="10"/>
      <c r="FR124" s="154">
        <f t="shared" si="366"/>
        <v>0</v>
      </c>
      <c r="FS124" s="154">
        <f t="shared" si="367"/>
        <v>0</v>
      </c>
      <c r="FT124" s="10"/>
      <c r="FU124" s="152">
        <f>SUMIF('Rekapitulasi Maret'!$CE$587:$CE$768,APS!$B124,'Rekapitulasi Maret'!$CI$587:$CI$768)</f>
        <v>0</v>
      </c>
      <c r="FV124" s="10"/>
      <c r="FW124" s="152">
        <f>SUMIF('Rekapitulasi Maret'!$CE$587:$CE$768,APS!$B124,'Rekapitulasi Maret'!$CJ$587:$CJ$768)</f>
        <v>0</v>
      </c>
      <c r="FX124" s="154">
        <f t="shared" si="387"/>
        <v>0</v>
      </c>
      <c r="FY124" s="154">
        <f t="shared" si="388"/>
        <v>0</v>
      </c>
      <c r="FZ124" s="10"/>
      <c r="GA124" s="152">
        <f>SUMIF('Rekapitulasi Maret'!$D$785:$D$963,APS!$B124,'Rekapitulasi Maret'!$E$785:$E$963)+SUMIF('Rekapitulasi Maret'!$D$785:$D$963,APS!$B124,'Rekapitulasi Maret'!$J$785:$J$963)</f>
        <v>0</v>
      </c>
      <c r="GB124" s="152">
        <f>SUMIF('Rekapitulasi Maret'!$D$785:$D$963,APS!$B124,'Rekapitulasi Maret'!$F$785:$F$963)</f>
        <v>0</v>
      </c>
      <c r="GC124" s="152">
        <f>SUMIF('Rekapitulasi Maret'!$D$785:$D$963,APS!$B124,'Rekapitulasi Maret'!$K$785:$K$963)</f>
        <v>0</v>
      </c>
      <c r="GD124" s="154">
        <f t="shared" si="368"/>
        <v>0</v>
      </c>
      <c r="GE124" s="154">
        <f t="shared" si="369"/>
        <v>0</v>
      </c>
      <c r="GF124" s="10"/>
      <c r="GG124" s="152">
        <f>SUMIF('Rekapitulasi Maret'!$U$785:$U$963,APS!$B124,'Rekapitulasi Maret'!$V$785:$V$963)+SUMIF('Rekapitulasi Maret'!$U$785:$U$963,APS!$B124,'Rekapitulasi Maret'!$AA$785:$AA$963)</f>
        <v>0</v>
      </c>
      <c r="GH124" s="152">
        <f>SUMIF('Rekapitulasi Maret'!$U$785:$U$963,APS!$B124,'Rekapitulasi Maret'!$W$785:$W$963)</f>
        <v>0</v>
      </c>
      <c r="GI124" s="152">
        <f>SUMIF('Rekapitulasi Maret'!$U$785:$U$963,APS!$B124,'Rekapitulasi Maret'!$AB$785:$AB$963)</f>
        <v>0</v>
      </c>
      <c r="GJ124" s="154">
        <f t="shared" si="370"/>
        <v>0</v>
      </c>
      <c r="GK124" s="154">
        <f t="shared" si="371"/>
        <v>0</v>
      </c>
      <c r="GL124" s="10"/>
      <c r="GM124" s="152">
        <f>SUMIF('Rekapitulasi Maret'!$AL$785:$AL$963,APS!$B124,'Rekapitulasi Maret'!$AM$785:$AM$963)+SUMIF('Rekapitulasi Maret'!$AL$785:$AL$963,APS!$B124,'Rekapitulasi Maret'!$AP$785:$AP$963)</f>
        <v>0</v>
      </c>
      <c r="GN124" s="152">
        <f>SUMIF('Rekapitulasi Maret'!$AL$785:$AL$963,APS!$B124,'Rekapitulasi Maret'!$AN$785:$AN$963)</f>
        <v>0</v>
      </c>
      <c r="GO124" s="152">
        <f>SUMIF('Rekapitulasi Maret'!$AL$785:$AL$963,APS!$B124,'Rekapitulasi Maret'!$AQ$785:$AQ$963)</f>
        <v>0</v>
      </c>
      <c r="GP124" s="154">
        <f t="shared" si="372"/>
        <v>0</v>
      </c>
      <c r="GQ124" s="154">
        <f t="shared" si="373"/>
        <v>0</v>
      </c>
      <c r="GR124" s="76">
        <f t="shared" si="374"/>
        <v>0</v>
      </c>
      <c r="GS124" s="76">
        <f t="shared" si="375"/>
        <v>0</v>
      </c>
      <c r="GT124" s="76">
        <f t="shared" si="376"/>
        <v>0</v>
      </c>
      <c r="GU124" s="76">
        <f t="shared" si="377"/>
        <v>0</v>
      </c>
      <c r="GV124" s="157">
        <f t="shared" si="378"/>
        <v>0</v>
      </c>
      <c r="GW124" s="157">
        <f t="shared" si="379"/>
        <v>0</v>
      </c>
      <c r="GX124" s="158">
        <f t="shared" si="380"/>
        <v>0</v>
      </c>
      <c r="GY124" s="157">
        <f t="shared" si="397"/>
        <v>0</v>
      </c>
      <c r="GZ124" s="157">
        <f t="shared" si="398"/>
        <v>170</v>
      </c>
      <c r="HA124" s="157">
        <f t="shared" si="399"/>
        <v>64</v>
      </c>
      <c r="HB124" s="157">
        <f t="shared" si="400"/>
        <v>0</v>
      </c>
      <c r="HC124" s="157">
        <f t="shared" si="401"/>
        <v>64</v>
      </c>
      <c r="HD124" s="157">
        <f t="shared" si="402"/>
        <v>64</v>
      </c>
      <c r="HE124" s="158">
        <f t="shared" si="406"/>
        <v>0</v>
      </c>
      <c r="HF124" s="164"/>
      <c r="HG124" s="16" t="s">
        <v>141</v>
      </c>
      <c r="HH124" s="88"/>
    </row>
    <row r="125" spans="1:216" ht="15.75">
      <c r="A125" s="153" t="s">
        <v>684</v>
      </c>
      <c r="B125" s="153" t="s">
        <v>685</v>
      </c>
      <c r="C125" s="16" t="s">
        <v>143</v>
      </c>
      <c r="D125" s="25"/>
      <c r="E125" s="16"/>
      <c r="F125" s="17"/>
      <c r="G125" s="17"/>
      <c r="H125" s="17"/>
      <c r="I125" s="18"/>
      <c r="J125" s="17"/>
      <c r="K125" s="19"/>
      <c r="L125" s="19"/>
      <c r="M125" s="23"/>
      <c r="N125" s="20"/>
      <c r="O125" s="20"/>
      <c r="P125" s="75"/>
      <c r="Q125" s="74"/>
      <c r="R125" s="22"/>
      <c r="S125" s="10"/>
      <c r="T125" s="10"/>
      <c r="U125" s="152">
        <f>SUMIF('Rekapitulasi Maret'!$D$9:$D$173,APS!$B125,'Rekapitulasi Maret'!$E$9:$E$173)</f>
        <v>15</v>
      </c>
      <c r="V125" s="152">
        <f>SUMIF('Rekapitulasi Maret'!$D$9:$D$173,APS!$B125,'Rekapitulasi Maret'!$F$9:$F$173)</f>
        <v>5</v>
      </c>
      <c r="W125" s="10"/>
      <c r="X125" s="154">
        <f t="shared" si="428"/>
        <v>0</v>
      </c>
      <c r="Y125" s="154">
        <f t="shared" si="429"/>
        <v>33.333333333333329</v>
      </c>
      <c r="Z125" s="10"/>
      <c r="AA125" s="152">
        <f>SUMIF('Rekapitulasi Maret'!$U$9:$U$173,APS!$B125,'Rekapitulasi Maret'!$V$9:$V$173)</f>
        <v>80</v>
      </c>
      <c r="AB125" s="152">
        <f>SUMIF('Rekapitulasi Maret'!$U$9:$U$173,APS!$B125,'Rekapitulasi Maret'!$W$9:$W$173)</f>
        <v>71</v>
      </c>
      <c r="AC125" s="152"/>
      <c r="AD125" s="154">
        <f t="shared" si="404"/>
        <v>0</v>
      </c>
      <c r="AE125" s="154">
        <f t="shared" si="405"/>
        <v>88.75</v>
      </c>
      <c r="AF125" s="10"/>
      <c r="AG125" s="152">
        <f>SUMIF('Rekapitulasi Maret'!$AL$9:$AL$173,APS!$B125,'Rekapitulasi Maret'!$AM$9:$AM$173)</f>
        <v>0</v>
      </c>
      <c r="AH125" s="152">
        <f>SUMIF('Rekapitulasi Maret'!$AL$9:$AL$173,APS!$B125,'Rekapitulasi Maret'!$AN$9:$AN$173)</f>
        <v>0</v>
      </c>
      <c r="AI125" s="152">
        <f>SUMIF('Rekapitulasi Maret'!$AL$9:$AL$173,APS!$B125,'Rekapitulasi Maret'!$AQ$9:$AQ$173)</f>
        <v>0</v>
      </c>
      <c r="AJ125" s="154">
        <f t="shared" si="426"/>
        <v>0</v>
      </c>
      <c r="AK125" s="154">
        <f t="shared" si="427"/>
        <v>0</v>
      </c>
      <c r="AL125" s="10"/>
      <c r="AM125" s="152">
        <f>SUMIF('Rekapitulasi Maret'!$BA$9:$BA$173,APS!$B125,'Rekapitulasi Maret'!$BB$9:$BB$173)</f>
        <v>0</v>
      </c>
      <c r="AN125" s="152">
        <f>SUMIF('Rekapitulasi Maret'!$BA$9:$BA$173,APS!$B125,'Rekapitulasi Maret'!$BC$9:$BC$173)</f>
        <v>0</v>
      </c>
      <c r="AO125" s="10"/>
      <c r="AP125" s="154">
        <f t="shared" si="410"/>
        <v>0</v>
      </c>
      <c r="AQ125" s="154">
        <f t="shared" si="411"/>
        <v>0</v>
      </c>
      <c r="AR125" s="10"/>
      <c r="AS125" s="152">
        <f>SUMIF('Rekapitulasi Maret'!$BP$9:$BP$173,APS!$B125,'Rekapitulasi Maret'!$BQ$9:$BQ$173)</f>
        <v>0</v>
      </c>
      <c r="AT125" s="152">
        <f>SUMIF('Rekapitulasi Maret'!$BP$9:$BP$173,APS!$B125,'Rekapitulasi Maret'!$BR$9:$BR$173)</f>
        <v>0</v>
      </c>
      <c r="AU125" s="10"/>
      <c r="AV125" s="154">
        <f t="shared" si="393"/>
        <v>0</v>
      </c>
      <c r="AW125" s="154">
        <f t="shared" si="394"/>
        <v>0</v>
      </c>
      <c r="AX125" s="10"/>
      <c r="AY125" s="152">
        <f>SUMIF('Rekapitulasi Maret'!$CE$9:$CE$173,APS!$B125,'Rekapitulasi Maret'!$CI$9:$CI$173)</f>
        <v>0</v>
      </c>
      <c r="AZ125" s="10"/>
      <c r="BA125" s="152">
        <f>SUMIF('Rekapitulasi Maret'!$CE$9:$CE$173,APS!$B125,'Rekapitulasi Maret'!$CJ$9:$CJ$173)</f>
        <v>0</v>
      </c>
      <c r="BB125" s="154">
        <f t="shared" si="395"/>
        <v>0</v>
      </c>
      <c r="BC125" s="154">
        <f t="shared" si="396"/>
        <v>0</v>
      </c>
      <c r="BD125" s="76">
        <f t="shared" si="412"/>
        <v>0</v>
      </c>
      <c r="BE125" s="76">
        <f t="shared" si="413"/>
        <v>95</v>
      </c>
      <c r="BF125" s="76">
        <f t="shared" si="414"/>
        <v>76</v>
      </c>
      <c r="BG125" s="76">
        <f t="shared" si="415"/>
        <v>0</v>
      </c>
      <c r="BH125" s="76">
        <f t="shared" si="416"/>
        <v>76</v>
      </c>
      <c r="BI125" s="76">
        <f t="shared" si="417"/>
        <v>76</v>
      </c>
      <c r="BJ125" s="154">
        <f t="shared" si="418"/>
        <v>0</v>
      </c>
      <c r="BK125" s="10"/>
      <c r="BL125" s="10"/>
      <c r="BM125" s="152">
        <f>SUMIF('Rekapitulasi Maret'!$D$194:$D$375,APS!$B125,'Rekapitulasi Maret'!$E$194:$E$375)+SUMIF('Rekapitulasi Maret'!$D$194:$D$375,APS!$B125,'Rekapitulasi Maret'!$J$194:$J$375)</f>
        <v>0</v>
      </c>
      <c r="BN125" s="152">
        <f>SUMIF('Rekapitulasi Maret'!$D$194:$D$375,APS!$B125,'Rekapitulasi Maret'!$F$194:$F$375)</f>
        <v>0</v>
      </c>
      <c r="BO125" s="152">
        <f>SUMIF('Rekapitulasi Maret'!$D$194:$D$375,APS!$B125,'Rekapitulasi Maret'!$K$194:$K$375)</f>
        <v>0</v>
      </c>
      <c r="BP125" s="154">
        <f t="shared" si="389"/>
        <v>0</v>
      </c>
      <c r="BQ125" s="154">
        <f t="shared" si="390"/>
        <v>0</v>
      </c>
      <c r="BR125" s="10"/>
      <c r="BS125" s="152">
        <f>SUMIF('Rekapitulasi Maret'!$U$194:$U$375,APS!$B125,'Rekapitulasi Maret'!$V$194:$V$375)+SUMIF('Rekapitulasi Maret'!$U$194:$U$375,APS!$B125,'Rekapitulasi Maret'!$AA$194:$AA$375)</f>
        <v>0</v>
      </c>
      <c r="BT125" s="152">
        <f>SUMIF('Rekapitulasi Maret'!$U$194:$U$375,APS!$B125,'Rekapitulasi Maret'!$W$194:$W$375)</f>
        <v>0</v>
      </c>
      <c r="BU125" s="152">
        <f>SUMIF('Rekapitulasi Maret'!$U$194:$U$375,APS!$B125,'Rekapitulasi Maret'!$AB$194:$AB$375)</f>
        <v>0</v>
      </c>
      <c r="BV125" s="154">
        <f t="shared" si="391"/>
        <v>0</v>
      </c>
      <c r="BW125" s="154">
        <f t="shared" si="392"/>
        <v>0</v>
      </c>
      <c r="BX125" s="10"/>
      <c r="BY125" s="152">
        <f>SUMIF('Rekapitulasi Maret'!$AL$194:$AL$375,APS!$B125,'Rekapitulasi Maret'!$AM$194:$AM$375)+SUMIF('Rekapitulasi Maret'!$AL$194:$AL$375,APS!$B125,'Rekapitulasi Maret'!$AP$194:$AP$375)</f>
        <v>0</v>
      </c>
      <c r="BZ125" s="152">
        <f>SUMIF('Rekapitulasi Maret'!$AL$194:$AL$375,APS!$B125,'Rekapitulasi Maret'!$AN$194:$AN$375)</f>
        <v>0</v>
      </c>
      <c r="CA125" s="152">
        <f>SUMIF('Rekapitulasi Maret'!$AL$194:$AL$375,APS!$B125,'Rekapitulasi Maret'!$AQ$194:$AQ$375)</f>
        <v>0</v>
      </c>
      <c r="CB125" s="154">
        <f t="shared" si="408"/>
        <v>0</v>
      </c>
      <c r="CC125" s="154">
        <f t="shared" si="409"/>
        <v>0</v>
      </c>
      <c r="CD125" s="10"/>
      <c r="CE125" s="152">
        <f>SUMIF('Rekapitulasi Maret'!$BA$194:$BA$375,APS!$B125,'Rekapitulasi Maret'!$BB$194:$BB$375)+SUMIF('Rekapitulasi Maret'!$BA$194:$BA$375,APS!$B125,'Rekapitulasi Maret'!$BE$194:$BE$375)</f>
        <v>0</v>
      </c>
      <c r="CF125" s="152">
        <f>SUMIF('Rekapitulasi Maret'!$BA$194:$BA$375,APS!$B125,'Rekapitulasi Maret'!$BC$194:$BC$375)</f>
        <v>0</v>
      </c>
      <c r="CG125" s="10"/>
      <c r="CH125" s="154">
        <f t="shared" si="381"/>
        <v>0</v>
      </c>
      <c r="CI125" s="154">
        <f t="shared" si="382"/>
        <v>0</v>
      </c>
      <c r="CJ125" s="10"/>
      <c r="CK125" s="152">
        <f>SUMIF('Rekapitulasi Maret'!$BP$194:$BP$375,APS!$B125,'Rekapitulasi Maret'!$BQ$194:$BQ$375)+SUMIF('Rekapitulasi Maret'!$BP$194:$BP$375,APS!$B125,'Rekapitulasi Maret'!$BT$194:$BT$375)</f>
        <v>0</v>
      </c>
      <c r="CL125" s="152">
        <f>SUMIF('Rekapitulasi Maret'!$BP$194:$BP$375,APS!$B125,'Rekapitulasi Maret'!$BR$194:$BR$375)</f>
        <v>0</v>
      </c>
      <c r="CM125" s="152">
        <f>SUMIF('Rekapitulasi Maret'!$BP$194:$BP$375,APS!$B125,'Rekapitulasi Maret'!$BU$194:$BU$375)</f>
        <v>0</v>
      </c>
      <c r="CN125" s="154">
        <f t="shared" si="383"/>
        <v>0</v>
      </c>
      <c r="CO125" s="154">
        <f t="shared" si="384"/>
        <v>0</v>
      </c>
      <c r="CP125" s="76">
        <f t="shared" si="419"/>
        <v>0</v>
      </c>
      <c r="CQ125" s="76">
        <f t="shared" si="420"/>
        <v>0</v>
      </c>
      <c r="CR125" s="76">
        <f t="shared" si="421"/>
        <v>0</v>
      </c>
      <c r="CS125" s="76">
        <f t="shared" si="422"/>
        <v>0</v>
      </c>
      <c r="CT125" s="76">
        <f t="shared" si="423"/>
        <v>0</v>
      </c>
      <c r="CU125" s="76">
        <f t="shared" si="424"/>
        <v>0</v>
      </c>
      <c r="CV125" s="154">
        <f t="shared" si="425"/>
        <v>0</v>
      </c>
      <c r="CW125" s="10"/>
      <c r="CX125" s="10"/>
      <c r="CY125" s="152">
        <f>SUMIF('Rekapitulasi Maret'!$D$391:$D$568,APS!$B125,'Rekapitulasi Maret'!$E$391:$E$568)+SUMIF('Rekapitulasi Maret'!$D$391:$D$568,APS!$B125,'Rekapitulasi Maret'!$J$391:$J$568)</f>
        <v>0</v>
      </c>
      <c r="CZ125" s="152">
        <f>SUMIF('Rekapitulasi Maret'!$D$391:$D$568,APS!$B125,'Rekapitulasi Maret'!$F$391:$F$568)</f>
        <v>0</v>
      </c>
      <c r="DA125" s="152">
        <f>SUMIF('Rekapitulasi Maret'!$D$391:$D$568,APS!$B125,'Rekapitulasi Maret'!$K$391:$K$568)</f>
        <v>0</v>
      </c>
      <c r="DB125" s="154">
        <f t="shared" si="385"/>
        <v>0</v>
      </c>
      <c r="DC125" s="154">
        <f t="shared" si="386"/>
        <v>0</v>
      </c>
      <c r="DD125" s="10"/>
      <c r="DE125" s="152">
        <f>SUMIF('Rekapitulasi Maret'!$U$391:$U$568,APS!$B125,'Rekapitulasi Maret'!$V$391:$V$568)+SUMIF('Rekapitulasi Maret'!$U$391:$U$568,APS!$B125,'Rekapitulasi Maret'!$AA$391:$AA$568)</f>
        <v>0</v>
      </c>
      <c r="DF125" s="152">
        <f>SUMIF('Rekapitulasi Maret'!$U$391:$U$568,APS!$B125,'Rekapitulasi Maret'!$W$391:$W$568)</f>
        <v>0</v>
      </c>
      <c r="DG125" s="152">
        <f>SUMIF('Rekapitulasi Maret'!$U$391:$U$568,APS!$B125,'Rekapitulasi Maret'!$AB$391:$AB$568)</f>
        <v>0</v>
      </c>
      <c r="DH125" s="154">
        <f t="shared" si="430"/>
        <v>0</v>
      </c>
      <c r="DI125" s="154">
        <f t="shared" si="431"/>
        <v>0</v>
      </c>
      <c r="DJ125" s="10"/>
      <c r="DK125" s="152">
        <f>SUMIF('Rekapitulasi Maret'!$AL$391:$AL$568,APS!$B125,'Rekapitulasi Maret'!$AM$391:$AM$568)+SUMIF('Rekapitulasi Maret'!$AL$391:$AL$568,APS!$B125,'Rekapitulasi Maret'!$AP$391:$AP$568)</f>
        <v>0</v>
      </c>
      <c r="DL125" s="152">
        <f>SUMIF('Rekapitulasi Maret'!$AL$391:$AL$568,APS!$B125,'Rekapitulasi Maret'!$AN$391:$AN$568)</f>
        <v>0</v>
      </c>
      <c r="DM125" s="152">
        <f>SUMIF('Rekapitulasi Maret'!$AL$391:$AL$568,APS!$B125,'Rekapitulasi Maret'!$AQ$391:$AQ$568)</f>
        <v>0</v>
      </c>
      <c r="DN125" s="154">
        <f t="shared" si="354"/>
        <v>0</v>
      </c>
      <c r="DO125" s="154">
        <f t="shared" si="355"/>
        <v>0</v>
      </c>
      <c r="DP125" s="10"/>
      <c r="DQ125" s="152">
        <f>SUMIF('Rekapitulasi Maret'!$BA$391:$BA$568,APS!$B125,'Rekapitulasi Maret'!$BB$391:$BB$568)+SUMIF('Rekapitulasi Maret'!$BA$391:$BA$568,APS!$B125,'Rekapitulasi Maret'!$BE$391:$BE$568)</f>
        <v>0</v>
      </c>
      <c r="DR125" s="152">
        <f>SUMIF('Rekapitulasi Maret'!$BA$391:$BA$568,APS!$B125,'Rekapitulasi Maret'!$BC$391:$BC$568)</f>
        <v>0</v>
      </c>
      <c r="DS125" s="152">
        <f>SUMIF('Rekapitulasi Maret'!$BA$391:$BA$568,APS!$B125,'Rekapitulasi Maret'!$BF$391:$BF$568)</f>
        <v>0</v>
      </c>
      <c r="DT125" s="154">
        <f t="shared" si="432"/>
        <v>0</v>
      </c>
      <c r="DU125" s="154">
        <f t="shared" si="433"/>
        <v>0</v>
      </c>
      <c r="DV125" s="10"/>
      <c r="DW125" s="152">
        <f>SUMIF('Rekapitulasi Maret'!$BP$391:$BP$568,APS!$B125,'Rekapitulasi Maret'!$BQ$391:$BQ$568)+SUMIF('Rekapitulasi Maret'!$BP$391:$BP$568,APS!$B125,'Rekapitulasi Maret'!$BT$391:$BT$568)</f>
        <v>0</v>
      </c>
      <c r="DX125" s="152">
        <f>SUMIF('Rekapitulasi Maret'!$BP$391:$BP$568,APS!$B125,'Rekapitulasi Maret'!$BR$391:$BR$568)</f>
        <v>0</v>
      </c>
      <c r="DY125" s="152">
        <f>SUMIF('Rekapitulasi Maret'!$BP$391:$BP$568,APS!$B125,'Rekapitulasi Maret'!$BU$391:$BU$568)</f>
        <v>0</v>
      </c>
      <c r="DZ125" s="154">
        <f t="shared" si="446"/>
        <v>0</v>
      </c>
      <c r="EA125" s="154">
        <f t="shared" si="447"/>
        <v>0</v>
      </c>
      <c r="EB125" s="10"/>
      <c r="EC125" s="152">
        <f>SUMIF('Rekapitulasi Maret'!$CE$391:$CE$568,APS!$B125,'Rekapitulasi Maret'!$CF$391:$CF$568)+SUMIF('Rekapitulasi Maret'!$CE$391:$CE$568,APS!$B125,'Rekapitulasi Maret'!$CI$391:$CI$568)</f>
        <v>0</v>
      </c>
      <c r="ED125" s="152">
        <f>SUMIF('Rekapitulasi Maret'!$CE$391:$CE$568,APS!$B125,'Rekapitulasi Maret'!$CG$391:$CG$568)</f>
        <v>0</v>
      </c>
      <c r="EE125" s="152">
        <f>SUMIF('Rekapitulasi Maret'!$CE$391:$CE$568,APS!$B125,'Rekapitulasi Maret'!$CJ$391:$CJ$568)</f>
        <v>0</v>
      </c>
      <c r="EF125" s="154">
        <f t="shared" si="356"/>
        <v>0</v>
      </c>
      <c r="EG125" s="154">
        <f t="shared" si="357"/>
        <v>0</v>
      </c>
      <c r="EH125" s="76">
        <f t="shared" si="434"/>
        <v>0</v>
      </c>
      <c r="EI125" s="76">
        <f t="shared" si="435"/>
        <v>0</v>
      </c>
      <c r="EJ125" s="76">
        <f t="shared" si="436"/>
        <v>0</v>
      </c>
      <c r="EK125" s="76">
        <f t="shared" si="437"/>
        <v>0</v>
      </c>
      <c r="EL125" s="76">
        <f t="shared" si="438"/>
        <v>0</v>
      </c>
      <c r="EM125" s="76">
        <f t="shared" si="439"/>
        <v>0</v>
      </c>
      <c r="EN125" s="154">
        <f t="shared" si="440"/>
        <v>0</v>
      </c>
      <c r="EO125" s="10"/>
      <c r="EP125" s="10"/>
      <c r="EQ125" s="152">
        <f>SUMIF('Rekapitulasi Maret'!$D$587:$D$768,APS!$B125,'Rekapitulasi Maret'!$E$587:$E$768)+SUMIF('Rekapitulasi Maret'!$D$587:$D$768,APS!$B125,'Rekapitulasi Maret'!$G$587:$G$768)</f>
        <v>0</v>
      </c>
      <c r="ER125" s="152">
        <f>SUMIF('Rekapitulasi Maret'!$D$587:$D$768,APS!$B125,'Rekapitulasi Maret'!$F$587:$F$768)+SUMIF('Rekapitulasi Maret'!$D$587:$D$768,APS!$B125,'Rekapitulasi Maret'!$H$587:$H$768)</f>
        <v>0</v>
      </c>
      <c r="ES125" s="10"/>
      <c r="ET125" s="154">
        <f t="shared" si="358"/>
        <v>0</v>
      </c>
      <c r="EU125" s="154">
        <f t="shared" si="359"/>
        <v>0</v>
      </c>
      <c r="EV125" s="10"/>
      <c r="EW125" s="152">
        <f>SUMIF('Rekapitulasi Maret'!$U$587:$U$768,APS!$B125,'Rekapitulasi Maret'!$V$587:$V$768)+SUMIF('Rekapitulasi Maret'!$U$587:$U$768,APS!$B125,'Rekapitulasi Maret'!$X$587:$X$768)</f>
        <v>0</v>
      </c>
      <c r="EX125" s="152">
        <f>SUMIF('Rekapitulasi Maret'!$U$587:$U$768,APS!$B125,'Rekapitulasi Maret'!$W$587:$W$768)+SUMIF('Rekapitulasi Maret'!$U$587:$U$768,APS!$B125,'Rekapitulasi Maret'!$Y$587:$Y$768)</f>
        <v>0</v>
      </c>
      <c r="EY125" s="10"/>
      <c r="EZ125" s="154">
        <f t="shared" si="360"/>
        <v>0</v>
      </c>
      <c r="FA125" s="154">
        <f t="shared" si="361"/>
        <v>0</v>
      </c>
      <c r="FB125" s="10"/>
      <c r="FC125" s="152">
        <f>SUMIF('Rekapitulasi Maret'!$AL$587:$AL$768,APS!$B125,'Rekapitulasi Maret'!$AM$587:$AM$768)+SUMIF('Rekapitulasi Maret'!$AL$587:$AL$768,APS!$B125,'Rekapitulasi Maret'!$AP$587:$AP$768)</f>
        <v>0</v>
      </c>
      <c r="FD125" s="152">
        <f>SUMIF('Rekapitulasi Maret'!$AL$587:$AL$768,APS!$B125,'Rekapitulasi Maret'!$AN$587:$AN$768)</f>
        <v>0</v>
      </c>
      <c r="FE125" s="10"/>
      <c r="FF125" s="154">
        <f t="shared" si="362"/>
        <v>0</v>
      </c>
      <c r="FG125" s="154">
        <f t="shared" si="363"/>
        <v>0</v>
      </c>
      <c r="FH125" s="10"/>
      <c r="FI125" s="152">
        <f>SUMIF('Rekapitulasi Maret'!$BA$587:$BA$768,APS!$B125,'Rekapitulasi Maret'!$BB$587:$BB$768)+SUMIF('Rekapitulasi Maret'!$BA$587:$BA$768,APS!$B125,'Rekapitulasi Maret'!$BE$587:$BE$768)</f>
        <v>0</v>
      </c>
      <c r="FJ125" s="152">
        <f>SUMIF('Rekapitulasi Maret'!$BA$587:$BA$768,APS!$B125,'Rekapitulasi Maret'!$BC$587:$BC$768)+SUMIF('Rekapitulasi Maret'!$BA$587:$BA$768,APS!$B125,'Rekapitulasi Maret'!$BF$587:$BF$768)</f>
        <v>0</v>
      </c>
      <c r="FK125" s="10"/>
      <c r="FL125" s="154">
        <f t="shared" si="364"/>
        <v>0</v>
      </c>
      <c r="FM125" s="154">
        <f t="shared" si="365"/>
        <v>0</v>
      </c>
      <c r="FN125" s="10"/>
      <c r="FO125" s="152">
        <f>SUMIF('Rekapitulasi Maret'!$BP$587:$BP$768,APS!$B125,'Rekapitulasi Maret'!$BQ$587:$BQ$768)+SUMIF('Rekapitulasi Maret'!$BP$587:$BP$768,APS!$B125,'Rekapitulasi Maret'!$BT$587:$BT$768)</f>
        <v>0</v>
      </c>
      <c r="FP125" s="152">
        <f>SUMIF('Rekapitulasi Maret'!$BP$587:$BP$768,APS!$B125,'Rekapitulasi Maret'!$BR$587:$BR$768)</f>
        <v>0</v>
      </c>
      <c r="FQ125" s="10"/>
      <c r="FR125" s="154">
        <f t="shared" si="366"/>
        <v>0</v>
      </c>
      <c r="FS125" s="154">
        <f t="shared" si="367"/>
        <v>0</v>
      </c>
      <c r="FT125" s="10"/>
      <c r="FU125" s="152">
        <f>SUMIF('Rekapitulasi Maret'!$CE$587:$CE$768,APS!$B125,'Rekapitulasi Maret'!$CI$587:$CI$768)</f>
        <v>0</v>
      </c>
      <c r="FV125" s="10"/>
      <c r="FW125" s="152">
        <f>SUMIF('Rekapitulasi Maret'!$CE$587:$CE$768,APS!$B125,'Rekapitulasi Maret'!$CJ$587:$CJ$768)</f>
        <v>0</v>
      </c>
      <c r="FX125" s="154">
        <f t="shared" si="387"/>
        <v>0</v>
      </c>
      <c r="FY125" s="154">
        <f t="shared" si="388"/>
        <v>0</v>
      </c>
      <c r="FZ125" s="10"/>
      <c r="GA125" s="152">
        <f>SUMIF('Rekapitulasi Maret'!$D$785:$D$963,APS!$B125,'Rekapitulasi Maret'!$E$785:$E$963)+SUMIF('Rekapitulasi Maret'!$D$785:$D$963,APS!$B125,'Rekapitulasi Maret'!$J$785:$J$963)</f>
        <v>0</v>
      </c>
      <c r="GB125" s="152">
        <f>SUMIF('Rekapitulasi Maret'!$D$785:$D$963,APS!$B125,'Rekapitulasi Maret'!$F$785:$F$963)</f>
        <v>0</v>
      </c>
      <c r="GC125" s="152">
        <f>SUMIF('Rekapitulasi Maret'!$D$785:$D$963,APS!$B125,'Rekapitulasi Maret'!$K$785:$K$963)</f>
        <v>0</v>
      </c>
      <c r="GD125" s="154">
        <f t="shared" si="368"/>
        <v>0</v>
      </c>
      <c r="GE125" s="154">
        <f t="shared" si="369"/>
        <v>0</v>
      </c>
      <c r="GF125" s="10"/>
      <c r="GG125" s="152">
        <f>SUMIF('Rekapitulasi Maret'!$U$785:$U$963,APS!$B125,'Rekapitulasi Maret'!$V$785:$V$963)+SUMIF('Rekapitulasi Maret'!$U$785:$U$963,APS!$B125,'Rekapitulasi Maret'!$AA$785:$AA$963)</f>
        <v>0</v>
      </c>
      <c r="GH125" s="152">
        <f>SUMIF('Rekapitulasi Maret'!$U$785:$U$963,APS!$B125,'Rekapitulasi Maret'!$W$785:$W$963)</f>
        <v>0</v>
      </c>
      <c r="GI125" s="152">
        <f>SUMIF('Rekapitulasi Maret'!$U$785:$U$963,APS!$B125,'Rekapitulasi Maret'!$AB$785:$AB$963)</f>
        <v>0</v>
      </c>
      <c r="GJ125" s="154">
        <f t="shared" si="370"/>
        <v>0</v>
      </c>
      <c r="GK125" s="154">
        <f t="shared" si="371"/>
        <v>0</v>
      </c>
      <c r="GL125" s="10"/>
      <c r="GM125" s="152">
        <f>SUMIF('Rekapitulasi Maret'!$AL$785:$AL$963,APS!$B125,'Rekapitulasi Maret'!$AM$785:$AM$963)+SUMIF('Rekapitulasi Maret'!$AL$785:$AL$963,APS!$B125,'Rekapitulasi Maret'!$AP$785:$AP$963)</f>
        <v>0</v>
      </c>
      <c r="GN125" s="152">
        <f>SUMIF('Rekapitulasi Maret'!$AL$785:$AL$963,APS!$B125,'Rekapitulasi Maret'!$AN$785:$AN$963)</f>
        <v>0</v>
      </c>
      <c r="GO125" s="152">
        <f>SUMIF('Rekapitulasi Maret'!$AL$785:$AL$963,APS!$B125,'Rekapitulasi Maret'!$AQ$785:$AQ$963)</f>
        <v>0</v>
      </c>
      <c r="GP125" s="154">
        <f t="shared" si="372"/>
        <v>0</v>
      </c>
      <c r="GQ125" s="154">
        <f t="shared" si="373"/>
        <v>0</v>
      </c>
      <c r="GR125" s="76">
        <f t="shared" si="374"/>
        <v>0</v>
      </c>
      <c r="GS125" s="76">
        <f t="shared" si="375"/>
        <v>0</v>
      </c>
      <c r="GT125" s="76">
        <f t="shared" si="376"/>
        <v>0</v>
      </c>
      <c r="GU125" s="76">
        <f t="shared" si="377"/>
        <v>0</v>
      </c>
      <c r="GV125" s="157">
        <f t="shared" si="378"/>
        <v>0</v>
      </c>
      <c r="GW125" s="157">
        <f t="shared" si="379"/>
        <v>0</v>
      </c>
      <c r="GX125" s="158">
        <f t="shared" si="380"/>
        <v>0</v>
      </c>
      <c r="GY125" s="157">
        <f t="shared" si="397"/>
        <v>0</v>
      </c>
      <c r="GZ125" s="157">
        <f t="shared" si="398"/>
        <v>95</v>
      </c>
      <c r="HA125" s="157">
        <f t="shared" si="399"/>
        <v>76</v>
      </c>
      <c r="HB125" s="157">
        <f t="shared" si="400"/>
        <v>0</v>
      </c>
      <c r="HC125" s="157">
        <f t="shared" si="401"/>
        <v>76</v>
      </c>
      <c r="HD125" s="157">
        <f t="shared" si="402"/>
        <v>76</v>
      </c>
      <c r="HE125" s="158">
        <f t="shared" si="406"/>
        <v>0</v>
      </c>
      <c r="HF125" s="164"/>
      <c r="HG125" s="16" t="s">
        <v>141</v>
      </c>
      <c r="HH125" s="88"/>
    </row>
    <row r="126" spans="1:216" ht="15.75">
      <c r="A126" s="129" t="s">
        <v>741</v>
      </c>
      <c r="B126" s="129" t="s">
        <v>742</v>
      </c>
      <c r="C126" s="16" t="s">
        <v>143</v>
      </c>
      <c r="D126" s="25"/>
      <c r="E126" s="16"/>
      <c r="F126" s="17"/>
      <c r="G126" s="17"/>
      <c r="H126" s="17"/>
      <c r="I126" s="18"/>
      <c r="J126" s="17"/>
      <c r="K126" s="19"/>
      <c r="L126" s="19"/>
      <c r="M126" s="23"/>
      <c r="N126" s="20"/>
      <c r="O126" s="20"/>
      <c r="P126" s="75"/>
      <c r="Q126" s="74"/>
      <c r="R126" s="22"/>
      <c r="S126" s="10"/>
      <c r="T126" s="10"/>
      <c r="U126" s="152"/>
      <c r="V126" s="152"/>
      <c r="W126" s="10"/>
      <c r="X126" s="154"/>
      <c r="Y126" s="154"/>
      <c r="Z126" s="10"/>
      <c r="AA126" s="152">
        <f>SUMIF('Rekapitulasi Maret'!$U$9:$U$173,APS!$B126,'Rekapitulasi Maret'!$V$9:$V$173)</f>
        <v>0</v>
      </c>
      <c r="AB126" s="152">
        <f>SUMIF('Rekapitulasi Maret'!$U$9:$U$173,APS!$B126,'Rekapitulasi Maret'!$W$9:$W$173)</f>
        <v>0</v>
      </c>
      <c r="AC126" s="152"/>
      <c r="AD126" s="154">
        <f t="shared" si="404"/>
        <v>0</v>
      </c>
      <c r="AE126" s="154">
        <f t="shared" si="405"/>
        <v>0</v>
      </c>
      <c r="AF126" s="10"/>
      <c r="AG126" s="152">
        <f>SUMIF('Rekapitulasi Maret'!$AL$9:$AL$173,APS!$B126,'Rekapitulasi Maret'!$AM$9:$AM$173)</f>
        <v>0</v>
      </c>
      <c r="AH126" s="152">
        <f>SUMIF('Rekapitulasi Maret'!$AL$9:$AL$173,APS!$B126,'Rekapitulasi Maret'!$AN$9:$AN$173)</f>
        <v>0</v>
      </c>
      <c r="AI126" s="152">
        <f>SUMIF('Rekapitulasi Maret'!$AL$9:$AL$173,APS!$B126,'Rekapitulasi Maret'!$AQ$9:$AQ$173)</f>
        <v>80</v>
      </c>
      <c r="AJ126" s="154">
        <f t="shared" si="426"/>
        <v>0</v>
      </c>
      <c r="AK126" s="154">
        <f t="shared" si="427"/>
        <v>0</v>
      </c>
      <c r="AL126" s="10"/>
      <c r="AM126" s="152">
        <f>SUMIF('Rekapitulasi Maret'!$BA$9:$BA$173,APS!$B126,'Rekapitulasi Maret'!$BB$9:$BB$173)</f>
        <v>0</v>
      </c>
      <c r="AN126" s="152">
        <f>SUMIF('Rekapitulasi Maret'!$BA$9:$BA$173,APS!$B126,'Rekapitulasi Maret'!$BC$9:$BC$173)</f>
        <v>38</v>
      </c>
      <c r="AO126" s="10"/>
      <c r="AP126" s="154">
        <f t="shared" si="410"/>
        <v>0</v>
      </c>
      <c r="AQ126" s="154">
        <f t="shared" si="411"/>
        <v>0</v>
      </c>
      <c r="AR126" s="10"/>
      <c r="AS126" s="152">
        <f>SUMIF('Rekapitulasi Maret'!$BP$9:$BP$173,APS!$B126,'Rekapitulasi Maret'!$BQ$9:$BQ$173)</f>
        <v>0</v>
      </c>
      <c r="AT126" s="152">
        <f>SUMIF('Rekapitulasi Maret'!$BP$9:$BP$173,APS!$B126,'Rekapitulasi Maret'!$BR$9:$BR$173)</f>
        <v>0</v>
      </c>
      <c r="AU126" s="10"/>
      <c r="AV126" s="154">
        <f t="shared" si="393"/>
        <v>0</v>
      </c>
      <c r="AW126" s="154">
        <f t="shared" si="394"/>
        <v>0</v>
      </c>
      <c r="AX126" s="10"/>
      <c r="AY126" s="152">
        <f>SUMIF('Rekapitulasi Maret'!$CE$9:$CE$173,APS!$B126,'Rekapitulasi Maret'!$CI$9:$CI$173)</f>
        <v>0</v>
      </c>
      <c r="AZ126" s="10"/>
      <c r="BA126" s="152">
        <f>SUMIF('Rekapitulasi Maret'!$CE$9:$CE$173,APS!$B126,'Rekapitulasi Maret'!$CJ$9:$CJ$173)</f>
        <v>0</v>
      </c>
      <c r="BB126" s="154">
        <f t="shared" si="395"/>
        <v>0</v>
      </c>
      <c r="BC126" s="154">
        <f t="shared" si="396"/>
        <v>0</v>
      </c>
      <c r="BD126" s="76">
        <f t="shared" si="412"/>
        <v>0</v>
      </c>
      <c r="BE126" s="76">
        <f t="shared" si="413"/>
        <v>0</v>
      </c>
      <c r="BF126" s="76">
        <f t="shared" si="414"/>
        <v>38</v>
      </c>
      <c r="BG126" s="76">
        <f t="shared" si="415"/>
        <v>80</v>
      </c>
      <c r="BH126" s="76">
        <f t="shared" si="416"/>
        <v>118</v>
      </c>
      <c r="BI126" s="76">
        <f t="shared" si="417"/>
        <v>118</v>
      </c>
      <c r="BJ126" s="154">
        <f t="shared" si="418"/>
        <v>0</v>
      </c>
      <c r="BK126" s="10"/>
      <c r="BL126" s="10"/>
      <c r="BM126" s="152">
        <f>SUMIF('Rekapitulasi Maret'!$D$194:$D$375,APS!$B126,'Rekapitulasi Maret'!$E$194:$E$375)+SUMIF('Rekapitulasi Maret'!$D$194:$D$375,APS!$B126,'Rekapitulasi Maret'!$J$194:$J$375)</f>
        <v>0</v>
      </c>
      <c r="BN126" s="152">
        <f>SUMIF('Rekapitulasi Maret'!$D$194:$D$375,APS!$B126,'Rekapitulasi Maret'!$F$194:$F$375)</f>
        <v>0</v>
      </c>
      <c r="BO126" s="152">
        <f>SUMIF('Rekapitulasi Maret'!$D$194:$D$375,APS!$B126,'Rekapitulasi Maret'!$K$194:$K$375)</f>
        <v>0</v>
      </c>
      <c r="BP126" s="154">
        <f t="shared" si="389"/>
        <v>0</v>
      </c>
      <c r="BQ126" s="154">
        <f t="shared" si="390"/>
        <v>0</v>
      </c>
      <c r="BR126" s="10"/>
      <c r="BS126" s="152">
        <f>SUMIF('Rekapitulasi Maret'!$U$194:$U$375,APS!$B126,'Rekapitulasi Maret'!$V$194:$V$375)+SUMIF('Rekapitulasi Maret'!$U$194:$U$375,APS!$B126,'Rekapitulasi Maret'!$AA$194:$AA$375)</f>
        <v>0</v>
      </c>
      <c r="BT126" s="152">
        <f>SUMIF('Rekapitulasi Maret'!$U$194:$U$375,APS!$B126,'Rekapitulasi Maret'!$W$194:$W$375)</f>
        <v>0</v>
      </c>
      <c r="BU126" s="152">
        <f>SUMIF('Rekapitulasi Maret'!$U$194:$U$375,APS!$B126,'Rekapitulasi Maret'!$AB$194:$AB$375)</f>
        <v>0</v>
      </c>
      <c r="BV126" s="154">
        <f t="shared" si="391"/>
        <v>0</v>
      </c>
      <c r="BW126" s="154">
        <f t="shared" si="392"/>
        <v>0</v>
      </c>
      <c r="BX126" s="10"/>
      <c r="BY126" s="152">
        <f>SUMIF('Rekapitulasi Maret'!$AL$194:$AL$375,APS!$B126,'Rekapitulasi Maret'!$AM$194:$AM$375)+SUMIF('Rekapitulasi Maret'!$AL$194:$AL$375,APS!$B126,'Rekapitulasi Maret'!$AP$194:$AP$375)</f>
        <v>0</v>
      </c>
      <c r="BZ126" s="152">
        <f>SUMIF('Rekapitulasi Maret'!$AL$194:$AL$375,APS!$B126,'Rekapitulasi Maret'!$AN$194:$AN$375)</f>
        <v>0</v>
      </c>
      <c r="CA126" s="152">
        <f>SUMIF('Rekapitulasi Maret'!$AL$194:$AL$375,APS!$B126,'Rekapitulasi Maret'!$AQ$194:$AQ$375)</f>
        <v>0</v>
      </c>
      <c r="CB126" s="154">
        <f t="shared" si="408"/>
        <v>0</v>
      </c>
      <c r="CC126" s="154">
        <f t="shared" si="409"/>
        <v>0</v>
      </c>
      <c r="CD126" s="10"/>
      <c r="CE126" s="152">
        <f>SUMIF('Rekapitulasi Maret'!$BA$194:$BA$375,APS!$B126,'Rekapitulasi Maret'!$BB$194:$BB$375)+SUMIF('Rekapitulasi Maret'!$BA$194:$BA$375,APS!$B126,'Rekapitulasi Maret'!$BE$194:$BE$375)</f>
        <v>0</v>
      </c>
      <c r="CF126" s="152">
        <f>SUMIF('Rekapitulasi Maret'!$BA$194:$BA$375,APS!$B126,'Rekapitulasi Maret'!$BC$194:$BC$375)</f>
        <v>25</v>
      </c>
      <c r="CG126" s="10"/>
      <c r="CH126" s="154">
        <f t="shared" si="381"/>
        <v>0</v>
      </c>
      <c r="CI126" s="154">
        <f t="shared" si="382"/>
        <v>0</v>
      </c>
      <c r="CJ126" s="10"/>
      <c r="CK126" s="152">
        <f>SUMIF('Rekapitulasi Maret'!$BP$194:$BP$375,APS!$B126,'Rekapitulasi Maret'!$BQ$194:$BQ$375)+SUMIF('Rekapitulasi Maret'!$BP$194:$BP$375,APS!$B126,'Rekapitulasi Maret'!$BT$194:$BT$375)</f>
        <v>0</v>
      </c>
      <c r="CL126" s="152">
        <f>SUMIF('Rekapitulasi Maret'!$BP$194:$BP$375,APS!$B126,'Rekapitulasi Maret'!$BR$194:$BR$375)</f>
        <v>0</v>
      </c>
      <c r="CM126" s="152">
        <f>SUMIF('Rekapitulasi Maret'!$BP$194:$BP$375,APS!$B126,'Rekapitulasi Maret'!$BU$194:$BU$375)</f>
        <v>0</v>
      </c>
      <c r="CN126" s="154">
        <f t="shared" si="383"/>
        <v>0</v>
      </c>
      <c r="CO126" s="154">
        <f t="shared" si="384"/>
        <v>0</v>
      </c>
      <c r="CP126" s="76">
        <f t="shared" si="419"/>
        <v>0</v>
      </c>
      <c r="CQ126" s="76">
        <f t="shared" si="420"/>
        <v>0</v>
      </c>
      <c r="CR126" s="76">
        <f t="shared" si="421"/>
        <v>25</v>
      </c>
      <c r="CS126" s="76">
        <f t="shared" si="422"/>
        <v>0</v>
      </c>
      <c r="CT126" s="76">
        <f t="shared" si="423"/>
        <v>25</v>
      </c>
      <c r="CU126" s="76">
        <f t="shared" si="424"/>
        <v>25</v>
      </c>
      <c r="CV126" s="154">
        <f t="shared" si="425"/>
        <v>0</v>
      </c>
      <c r="CW126" s="10"/>
      <c r="CX126" s="10"/>
      <c r="CY126" s="152">
        <f>SUMIF('Rekapitulasi Maret'!$D$391:$D$568,APS!$B126,'Rekapitulasi Maret'!$E$391:$E$568)+SUMIF('Rekapitulasi Maret'!$D$391:$D$568,APS!$B126,'Rekapitulasi Maret'!$J$391:$J$568)</f>
        <v>0</v>
      </c>
      <c r="CZ126" s="152">
        <f>SUMIF('Rekapitulasi Maret'!$D$391:$D$568,APS!$B126,'Rekapitulasi Maret'!$F$391:$F$568)</f>
        <v>0</v>
      </c>
      <c r="DA126" s="152">
        <f>SUMIF('Rekapitulasi Maret'!$D$391:$D$568,APS!$B126,'Rekapitulasi Maret'!$K$391:$K$568)</f>
        <v>0</v>
      </c>
      <c r="DB126" s="154">
        <f t="shared" si="385"/>
        <v>0</v>
      </c>
      <c r="DC126" s="154">
        <f t="shared" si="386"/>
        <v>0</v>
      </c>
      <c r="DD126" s="10"/>
      <c r="DE126" s="152">
        <f>SUMIF('Rekapitulasi Maret'!$U$391:$U$568,APS!$B126,'Rekapitulasi Maret'!$V$391:$V$568)+SUMIF('Rekapitulasi Maret'!$U$391:$U$568,APS!$B126,'Rekapitulasi Maret'!$AA$391:$AA$568)</f>
        <v>0</v>
      </c>
      <c r="DF126" s="152">
        <f>SUMIF('Rekapitulasi Maret'!$U$391:$U$568,APS!$B126,'Rekapitulasi Maret'!$W$391:$W$568)</f>
        <v>0</v>
      </c>
      <c r="DG126" s="152">
        <f>SUMIF('Rekapitulasi Maret'!$U$391:$U$568,APS!$B126,'Rekapitulasi Maret'!$AB$391:$AB$568)</f>
        <v>0</v>
      </c>
      <c r="DH126" s="154">
        <f t="shared" si="430"/>
        <v>0</v>
      </c>
      <c r="DI126" s="154">
        <f t="shared" si="431"/>
        <v>0</v>
      </c>
      <c r="DJ126" s="10"/>
      <c r="DK126" s="152">
        <f>SUMIF('Rekapitulasi Maret'!$AL$391:$AL$568,APS!$B126,'Rekapitulasi Maret'!$AM$391:$AM$568)+SUMIF('Rekapitulasi Maret'!$AL$391:$AL$568,APS!$B126,'Rekapitulasi Maret'!$AP$391:$AP$568)</f>
        <v>0</v>
      </c>
      <c r="DL126" s="152">
        <f>SUMIF('Rekapitulasi Maret'!$AL$391:$AL$568,APS!$B126,'Rekapitulasi Maret'!$AN$391:$AN$568)</f>
        <v>0</v>
      </c>
      <c r="DM126" s="152">
        <f>SUMIF('Rekapitulasi Maret'!$AL$391:$AL$568,APS!$B126,'Rekapitulasi Maret'!$AQ$391:$AQ$568)</f>
        <v>0</v>
      </c>
      <c r="DN126" s="154">
        <f t="shared" si="354"/>
        <v>0</v>
      </c>
      <c r="DO126" s="154">
        <f t="shared" si="355"/>
        <v>0</v>
      </c>
      <c r="DP126" s="10"/>
      <c r="DQ126" s="152">
        <f>SUMIF('Rekapitulasi Maret'!$BA$391:$BA$568,APS!$B126,'Rekapitulasi Maret'!$BB$391:$BB$568)+SUMIF('Rekapitulasi Maret'!$BA$391:$BA$568,APS!$B126,'Rekapitulasi Maret'!$BE$391:$BE$568)</f>
        <v>0</v>
      </c>
      <c r="DR126" s="152">
        <f>SUMIF('Rekapitulasi Maret'!$BA$391:$BA$568,APS!$B126,'Rekapitulasi Maret'!$BC$391:$BC$568)</f>
        <v>0</v>
      </c>
      <c r="DS126" s="152">
        <f>SUMIF('Rekapitulasi Maret'!$BA$391:$BA$568,APS!$B126,'Rekapitulasi Maret'!$BF$391:$BF$568)</f>
        <v>0</v>
      </c>
      <c r="DT126" s="154">
        <f t="shared" si="432"/>
        <v>0</v>
      </c>
      <c r="DU126" s="154">
        <f t="shared" si="433"/>
        <v>0</v>
      </c>
      <c r="DV126" s="10"/>
      <c r="DW126" s="152">
        <f>SUMIF('Rekapitulasi Maret'!$BP$391:$BP$568,APS!$B126,'Rekapitulasi Maret'!$BQ$391:$BQ$568)+SUMIF('Rekapitulasi Maret'!$BP$391:$BP$568,APS!$B126,'Rekapitulasi Maret'!$BT$391:$BT$568)</f>
        <v>0</v>
      </c>
      <c r="DX126" s="152">
        <f>SUMIF('Rekapitulasi Maret'!$BP$391:$BP$568,APS!$B126,'Rekapitulasi Maret'!$BR$391:$BR$568)</f>
        <v>0</v>
      </c>
      <c r="DY126" s="152">
        <f>SUMIF('Rekapitulasi Maret'!$BP$391:$BP$568,APS!$B126,'Rekapitulasi Maret'!$BU$391:$BU$568)</f>
        <v>0</v>
      </c>
      <c r="DZ126" s="154">
        <f t="shared" si="446"/>
        <v>0</v>
      </c>
      <c r="EA126" s="154">
        <f t="shared" si="447"/>
        <v>0</v>
      </c>
      <c r="EB126" s="10"/>
      <c r="EC126" s="152">
        <f>SUMIF('Rekapitulasi Maret'!$CE$391:$CE$568,APS!$B126,'Rekapitulasi Maret'!$CF$391:$CF$568)+SUMIF('Rekapitulasi Maret'!$CE$391:$CE$568,APS!$B126,'Rekapitulasi Maret'!$CI$391:$CI$568)</f>
        <v>0</v>
      </c>
      <c r="ED126" s="152">
        <f>SUMIF('Rekapitulasi Maret'!$CE$391:$CE$568,APS!$B126,'Rekapitulasi Maret'!$CG$391:$CG$568)</f>
        <v>0</v>
      </c>
      <c r="EE126" s="152">
        <f>SUMIF('Rekapitulasi Maret'!$CE$391:$CE$568,APS!$B126,'Rekapitulasi Maret'!$CJ$391:$CJ$568)</f>
        <v>0</v>
      </c>
      <c r="EF126" s="154">
        <f t="shared" si="356"/>
        <v>0</v>
      </c>
      <c r="EG126" s="154">
        <f t="shared" si="357"/>
        <v>0</v>
      </c>
      <c r="EH126" s="76">
        <f t="shared" si="434"/>
        <v>0</v>
      </c>
      <c r="EI126" s="76">
        <f t="shared" si="435"/>
        <v>0</v>
      </c>
      <c r="EJ126" s="76">
        <f t="shared" si="436"/>
        <v>0</v>
      </c>
      <c r="EK126" s="76">
        <f t="shared" si="437"/>
        <v>0</v>
      </c>
      <c r="EL126" s="76">
        <f t="shared" si="438"/>
        <v>0</v>
      </c>
      <c r="EM126" s="76">
        <f t="shared" si="439"/>
        <v>0</v>
      </c>
      <c r="EN126" s="154">
        <f t="shared" si="440"/>
        <v>0</v>
      </c>
      <c r="EO126" s="10"/>
      <c r="EP126" s="10"/>
      <c r="EQ126" s="152">
        <f>SUMIF('Rekapitulasi Maret'!$D$587:$D$768,APS!$B126,'Rekapitulasi Maret'!$E$587:$E$768)+SUMIF('Rekapitulasi Maret'!$D$587:$D$768,APS!$B126,'Rekapitulasi Maret'!$G$587:$G$768)</f>
        <v>0</v>
      </c>
      <c r="ER126" s="152">
        <f>SUMIF('Rekapitulasi Maret'!$D$587:$D$768,APS!$B126,'Rekapitulasi Maret'!$F$587:$F$768)+SUMIF('Rekapitulasi Maret'!$D$587:$D$768,APS!$B126,'Rekapitulasi Maret'!$H$587:$H$768)</f>
        <v>0</v>
      </c>
      <c r="ES126" s="10"/>
      <c r="ET126" s="154">
        <f t="shared" si="358"/>
        <v>0</v>
      </c>
      <c r="EU126" s="154">
        <f t="shared" si="359"/>
        <v>0</v>
      </c>
      <c r="EV126" s="10"/>
      <c r="EW126" s="152">
        <f>SUMIF('Rekapitulasi Maret'!$U$587:$U$768,APS!$B126,'Rekapitulasi Maret'!$V$587:$V$768)+SUMIF('Rekapitulasi Maret'!$U$587:$U$768,APS!$B126,'Rekapitulasi Maret'!$X$587:$X$768)</f>
        <v>0</v>
      </c>
      <c r="EX126" s="152">
        <f>SUMIF('Rekapitulasi Maret'!$U$587:$U$768,APS!$B126,'Rekapitulasi Maret'!$W$587:$W$768)+SUMIF('Rekapitulasi Maret'!$U$587:$U$768,APS!$B126,'Rekapitulasi Maret'!$Y$587:$Y$768)</f>
        <v>0</v>
      </c>
      <c r="EY126" s="10"/>
      <c r="EZ126" s="154">
        <f t="shared" si="360"/>
        <v>0</v>
      </c>
      <c r="FA126" s="154">
        <f t="shared" si="361"/>
        <v>0</v>
      </c>
      <c r="FB126" s="10"/>
      <c r="FC126" s="152">
        <f>SUMIF('Rekapitulasi Maret'!$AL$587:$AL$768,APS!$B126,'Rekapitulasi Maret'!$AM$587:$AM$768)+SUMIF('Rekapitulasi Maret'!$AL$587:$AL$768,APS!$B126,'Rekapitulasi Maret'!$AP$587:$AP$768)</f>
        <v>0</v>
      </c>
      <c r="FD126" s="152">
        <f>SUMIF('Rekapitulasi Maret'!$AL$587:$AL$768,APS!$B126,'Rekapitulasi Maret'!$AN$587:$AN$768)</f>
        <v>0</v>
      </c>
      <c r="FE126" s="10"/>
      <c r="FF126" s="154">
        <f t="shared" si="362"/>
        <v>0</v>
      </c>
      <c r="FG126" s="154">
        <f t="shared" si="363"/>
        <v>0</v>
      </c>
      <c r="FH126" s="10"/>
      <c r="FI126" s="152">
        <f>SUMIF('Rekapitulasi Maret'!$BA$587:$BA$768,APS!$B126,'Rekapitulasi Maret'!$BB$587:$BB$768)+SUMIF('Rekapitulasi Maret'!$BA$587:$BA$768,APS!$B126,'Rekapitulasi Maret'!$BE$587:$BE$768)</f>
        <v>0</v>
      </c>
      <c r="FJ126" s="152">
        <f>SUMIF('Rekapitulasi Maret'!$BA$587:$BA$768,APS!$B126,'Rekapitulasi Maret'!$BC$587:$BC$768)+SUMIF('Rekapitulasi Maret'!$BA$587:$BA$768,APS!$B126,'Rekapitulasi Maret'!$BF$587:$BF$768)</f>
        <v>0</v>
      </c>
      <c r="FK126" s="10"/>
      <c r="FL126" s="154">
        <f t="shared" si="364"/>
        <v>0</v>
      </c>
      <c r="FM126" s="154">
        <f t="shared" si="365"/>
        <v>0</v>
      </c>
      <c r="FN126" s="10"/>
      <c r="FO126" s="152">
        <f>SUMIF('Rekapitulasi Maret'!$BP$587:$BP$768,APS!$B126,'Rekapitulasi Maret'!$BQ$587:$BQ$768)+SUMIF('Rekapitulasi Maret'!$BP$587:$BP$768,APS!$B126,'Rekapitulasi Maret'!$BT$587:$BT$768)</f>
        <v>0</v>
      </c>
      <c r="FP126" s="152">
        <f>SUMIF('Rekapitulasi Maret'!$BP$587:$BP$768,APS!$B126,'Rekapitulasi Maret'!$BR$587:$BR$768)</f>
        <v>0</v>
      </c>
      <c r="FQ126" s="10"/>
      <c r="FR126" s="154">
        <f t="shared" si="366"/>
        <v>0</v>
      </c>
      <c r="FS126" s="154">
        <f t="shared" si="367"/>
        <v>0</v>
      </c>
      <c r="FT126" s="10"/>
      <c r="FU126" s="152">
        <f>SUMIF('Rekapitulasi Maret'!$CE$587:$CE$768,APS!$B126,'Rekapitulasi Maret'!$CI$587:$CI$768)</f>
        <v>0</v>
      </c>
      <c r="FV126" s="10"/>
      <c r="FW126" s="152">
        <f>SUMIF('Rekapitulasi Maret'!$CE$587:$CE$768,APS!$B126,'Rekapitulasi Maret'!$CJ$587:$CJ$768)</f>
        <v>0</v>
      </c>
      <c r="FX126" s="154">
        <f t="shared" si="387"/>
        <v>0</v>
      </c>
      <c r="FY126" s="154">
        <f t="shared" si="388"/>
        <v>0</v>
      </c>
      <c r="FZ126" s="10"/>
      <c r="GA126" s="152">
        <f>SUMIF('Rekapitulasi Maret'!$D$785:$D$963,APS!$B126,'Rekapitulasi Maret'!$E$785:$E$963)+SUMIF('Rekapitulasi Maret'!$D$785:$D$963,APS!$B126,'Rekapitulasi Maret'!$J$785:$J$963)</f>
        <v>0</v>
      </c>
      <c r="GB126" s="152">
        <f>SUMIF('Rekapitulasi Maret'!$D$785:$D$963,APS!$B126,'Rekapitulasi Maret'!$F$785:$F$963)</f>
        <v>0</v>
      </c>
      <c r="GC126" s="152">
        <f>SUMIF('Rekapitulasi Maret'!$D$785:$D$963,APS!$B126,'Rekapitulasi Maret'!$K$785:$K$963)</f>
        <v>0</v>
      </c>
      <c r="GD126" s="154">
        <f t="shared" si="368"/>
        <v>0</v>
      </c>
      <c r="GE126" s="154">
        <f t="shared" si="369"/>
        <v>0</v>
      </c>
      <c r="GF126" s="10"/>
      <c r="GG126" s="152">
        <f>SUMIF('Rekapitulasi Maret'!$U$785:$U$963,APS!$B126,'Rekapitulasi Maret'!$V$785:$V$963)+SUMIF('Rekapitulasi Maret'!$U$785:$U$963,APS!$B126,'Rekapitulasi Maret'!$AA$785:$AA$963)</f>
        <v>0</v>
      </c>
      <c r="GH126" s="152">
        <f>SUMIF('Rekapitulasi Maret'!$U$785:$U$963,APS!$B126,'Rekapitulasi Maret'!$W$785:$W$963)</f>
        <v>0</v>
      </c>
      <c r="GI126" s="152">
        <f>SUMIF('Rekapitulasi Maret'!$U$785:$U$963,APS!$B126,'Rekapitulasi Maret'!$AB$785:$AB$963)</f>
        <v>0</v>
      </c>
      <c r="GJ126" s="154">
        <f t="shared" si="370"/>
        <v>0</v>
      </c>
      <c r="GK126" s="154">
        <f t="shared" si="371"/>
        <v>0</v>
      </c>
      <c r="GL126" s="10"/>
      <c r="GM126" s="152">
        <f>SUMIF('Rekapitulasi Maret'!$AL$785:$AL$963,APS!$B126,'Rekapitulasi Maret'!$AM$785:$AM$963)+SUMIF('Rekapitulasi Maret'!$AL$785:$AL$963,APS!$B126,'Rekapitulasi Maret'!$AP$785:$AP$963)</f>
        <v>0</v>
      </c>
      <c r="GN126" s="152">
        <f>SUMIF('Rekapitulasi Maret'!$AL$785:$AL$963,APS!$B126,'Rekapitulasi Maret'!$AN$785:$AN$963)</f>
        <v>0</v>
      </c>
      <c r="GO126" s="152">
        <f>SUMIF('Rekapitulasi Maret'!$AL$785:$AL$963,APS!$B126,'Rekapitulasi Maret'!$AQ$785:$AQ$963)</f>
        <v>0</v>
      </c>
      <c r="GP126" s="154">
        <f t="shared" si="372"/>
        <v>0</v>
      </c>
      <c r="GQ126" s="154">
        <f t="shared" si="373"/>
        <v>0</v>
      </c>
      <c r="GR126" s="76">
        <f t="shared" si="374"/>
        <v>0</v>
      </c>
      <c r="GS126" s="76">
        <f t="shared" si="375"/>
        <v>0</v>
      </c>
      <c r="GT126" s="76">
        <f t="shared" si="376"/>
        <v>0</v>
      </c>
      <c r="GU126" s="76">
        <f t="shared" si="377"/>
        <v>0</v>
      </c>
      <c r="GV126" s="157">
        <f t="shared" si="378"/>
        <v>0</v>
      </c>
      <c r="GW126" s="157">
        <f t="shared" si="379"/>
        <v>0</v>
      </c>
      <c r="GX126" s="158">
        <f t="shared" si="380"/>
        <v>0</v>
      </c>
      <c r="GY126" s="157">
        <f t="shared" si="397"/>
        <v>0</v>
      </c>
      <c r="GZ126" s="157">
        <f t="shared" si="398"/>
        <v>0</v>
      </c>
      <c r="HA126" s="157">
        <f t="shared" si="399"/>
        <v>63</v>
      </c>
      <c r="HB126" s="157">
        <f t="shared" si="400"/>
        <v>80</v>
      </c>
      <c r="HC126" s="157">
        <f t="shared" si="401"/>
        <v>143</v>
      </c>
      <c r="HD126" s="157">
        <f t="shared" si="402"/>
        <v>143</v>
      </c>
      <c r="HE126" s="158">
        <f t="shared" si="406"/>
        <v>0</v>
      </c>
      <c r="HF126" s="164"/>
      <c r="HG126" s="16" t="s">
        <v>141</v>
      </c>
      <c r="HH126" s="88"/>
    </row>
    <row r="127" spans="1:216" ht="15.75">
      <c r="A127" s="129" t="s">
        <v>743</v>
      </c>
      <c r="B127" s="129" t="s">
        <v>744</v>
      </c>
      <c r="C127" s="16" t="s">
        <v>143</v>
      </c>
      <c r="D127" s="25"/>
      <c r="E127" s="16"/>
      <c r="F127" s="17"/>
      <c r="G127" s="17"/>
      <c r="H127" s="17"/>
      <c r="I127" s="18"/>
      <c r="J127" s="17"/>
      <c r="K127" s="19"/>
      <c r="L127" s="19"/>
      <c r="M127" s="23"/>
      <c r="N127" s="20"/>
      <c r="O127" s="20"/>
      <c r="P127" s="75"/>
      <c r="Q127" s="74"/>
      <c r="R127" s="22"/>
      <c r="S127" s="10"/>
      <c r="T127" s="10"/>
      <c r="U127" s="152"/>
      <c r="V127" s="152"/>
      <c r="W127" s="10"/>
      <c r="X127" s="154"/>
      <c r="Y127" s="154"/>
      <c r="Z127" s="10"/>
      <c r="AA127" s="152">
        <f>SUMIF('Rekapitulasi Maret'!$U$9:$U$173,APS!$B127,'Rekapitulasi Maret'!$V$9:$V$173)</f>
        <v>0</v>
      </c>
      <c r="AB127" s="152">
        <f>SUMIF('Rekapitulasi Maret'!$U$9:$U$173,APS!$B127,'Rekapitulasi Maret'!$W$9:$W$173)</f>
        <v>0</v>
      </c>
      <c r="AC127" s="152"/>
      <c r="AD127" s="154">
        <f t="shared" si="404"/>
        <v>0</v>
      </c>
      <c r="AE127" s="154">
        <f t="shared" si="405"/>
        <v>0</v>
      </c>
      <c r="AF127" s="10"/>
      <c r="AG127" s="152">
        <f>SUMIF('Rekapitulasi Maret'!$AL$9:$AL$173,APS!$B127,'Rekapitulasi Maret'!$AM$9:$AM$173)</f>
        <v>0</v>
      </c>
      <c r="AH127" s="152">
        <f>SUMIF('Rekapitulasi Maret'!$AL$9:$AL$173,APS!$B127,'Rekapitulasi Maret'!$AN$9:$AN$173)</f>
        <v>0</v>
      </c>
      <c r="AI127" s="152">
        <f>SUMIF('Rekapitulasi Maret'!$AL$9:$AL$173,APS!$B127,'Rekapitulasi Maret'!$AQ$9:$AQ$173)</f>
        <v>0</v>
      </c>
      <c r="AJ127" s="154">
        <f t="shared" si="426"/>
        <v>0</v>
      </c>
      <c r="AK127" s="154">
        <f t="shared" si="427"/>
        <v>0</v>
      </c>
      <c r="AL127" s="10"/>
      <c r="AM127" s="152">
        <f>SUMIF('Rekapitulasi Maret'!$BA$9:$BA$173,APS!$B127,'Rekapitulasi Maret'!$BB$9:$BB$173)</f>
        <v>0</v>
      </c>
      <c r="AN127" s="152">
        <f>SUMIF('Rekapitulasi Maret'!$BA$9:$BA$173,APS!$B127,'Rekapitulasi Maret'!$BC$9:$BC$173)</f>
        <v>44</v>
      </c>
      <c r="AO127" s="10"/>
      <c r="AP127" s="154">
        <f t="shared" si="410"/>
        <v>0</v>
      </c>
      <c r="AQ127" s="154">
        <f t="shared" si="411"/>
        <v>0</v>
      </c>
      <c r="AR127" s="10"/>
      <c r="AS127" s="152">
        <f>SUMIF('Rekapitulasi Maret'!$BP$9:$BP$173,APS!$B127,'Rekapitulasi Maret'!$BQ$9:$BQ$173)</f>
        <v>0</v>
      </c>
      <c r="AT127" s="152">
        <f>SUMIF('Rekapitulasi Maret'!$BP$9:$BP$173,APS!$B127,'Rekapitulasi Maret'!$BR$9:$BR$173)</f>
        <v>0</v>
      </c>
      <c r="AU127" s="10"/>
      <c r="AV127" s="154">
        <f t="shared" si="393"/>
        <v>0</v>
      </c>
      <c r="AW127" s="154">
        <f t="shared" si="394"/>
        <v>0</v>
      </c>
      <c r="AX127" s="10"/>
      <c r="AY127" s="152">
        <f>SUMIF('Rekapitulasi Maret'!$CE$9:$CE$173,APS!$B127,'Rekapitulasi Maret'!$CI$9:$CI$173)</f>
        <v>0</v>
      </c>
      <c r="AZ127" s="10"/>
      <c r="BA127" s="152">
        <f>SUMIF('Rekapitulasi Maret'!$CE$9:$CE$173,APS!$B127,'Rekapitulasi Maret'!$CJ$9:$CJ$173)</f>
        <v>0</v>
      </c>
      <c r="BB127" s="154">
        <f t="shared" si="395"/>
        <v>0</v>
      </c>
      <c r="BC127" s="154">
        <f t="shared" si="396"/>
        <v>0</v>
      </c>
      <c r="BD127" s="76">
        <f t="shared" si="412"/>
        <v>0</v>
      </c>
      <c r="BE127" s="76">
        <f t="shared" si="413"/>
        <v>0</v>
      </c>
      <c r="BF127" s="76">
        <f t="shared" si="414"/>
        <v>44</v>
      </c>
      <c r="BG127" s="76">
        <f t="shared" si="415"/>
        <v>0</v>
      </c>
      <c r="BH127" s="76">
        <f t="shared" si="416"/>
        <v>44</v>
      </c>
      <c r="BI127" s="76">
        <f t="shared" si="417"/>
        <v>44</v>
      </c>
      <c r="BJ127" s="154">
        <f t="shared" si="418"/>
        <v>0</v>
      </c>
      <c r="BK127" s="10"/>
      <c r="BL127" s="10"/>
      <c r="BM127" s="152">
        <f>SUMIF('Rekapitulasi Maret'!$D$194:$D$375,APS!$B127,'Rekapitulasi Maret'!$E$194:$E$375)+SUMIF('Rekapitulasi Maret'!$D$194:$D$375,APS!$B127,'Rekapitulasi Maret'!$J$194:$J$375)</f>
        <v>0</v>
      </c>
      <c r="BN127" s="152">
        <f>SUMIF('Rekapitulasi Maret'!$D$194:$D$375,APS!$B127,'Rekapitulasi Maret'!$F$194:$F$375)</f>
        <v>0</v>
      </c>
      <c r="BO127" s="152">
        <f>SUMIF('Rekapitulasi Maret'!$D$194:$D$375,APS!$B127,'Rekapitulasi Maret'!$K$194:$K$375)</f>
        <v>0</v>
      </c>
      <c r="BP127" s="154">
        <f t="shared" si="389"/>
        <v>0</v>
      </c>
      <c r="BQ127" s="154">
        <f t="shared" si="390"/>
        <v>0</v>
      </c>
      <c r="BR127" s="10"/>
      <c r="BS127" s="152">
        <f>SUMIF('Rekapitulasi Maret'!$U$194:$U$375,APS!$B127,'Rekapitulasi Maret'!$V$194:$V$375)+SUMIF('Rekapitulasi Maret'!$U$194:$U$375,APS!$B127,'Rekapitulasi Maret'!$AA$194:$AA$375)</f>
        <v>0</v>
      </c>
      <c r="BT127" s="152">
        <f>SUMIF('Rekapitulasi Maret'!$U$194:$U$375,APS!$B127,'Rekapitulasi Maret'!$W$194:$W$375)</f>
        <v>0</v>
      </c>
      <c r="BU127" s="152">
        <f>SUMIF('Rekapitulasi Maret'!$U$194:$U$375,APS!$B127,'Rekapitulasi Maret'!$AB$194:$AB$375)</f>
        <v>0</v>
      </c>
      <c r="BV127" s="154">
        <f t="shared" si="391"/>
        <v>0</v>
      </c>
      <c r="BW127" s="154">
        <f t="shared" si="392"/>
        <v>0</v>
      </c>
      <c r="BX127" s="10"/>
      <c r="BY127" s="152">
        <f>SUMIF('Rekapitulasi Maret'!$AL$194:$AL$375,APS!$B127,'Rekapitulasi Maret'!$AM$194:$AM$375)+SUMIF('Rekapitulasi Maret'!$AL$194:$AL$375,APS!$B127,'Rekapitulasi Maret'!$AP$194:$AP$375)</f>
        <v>0</v>
      </c>
      <c r="BZ127" s="152">
        <f>SUMIF('Rekapitulasi Maret'!$AL$194:$AL$375,APS!$B127,'Rekapitulasi Maret'!$AN$194:$AN$375)</f>
        <v>0</v>
      </c>
      <c r="CA127" s="152">
        <f>SUMIF('Rekapitulasi Maret'!$AL$194:$AL$375,APS!$B127,'Rekapitulasi Maret'!$AQ$194:$AQ$375)</f>
        <v>0</v>
      </c>
      <c r="CB127" s="154">
        <f t="shared" si="408"/>
        <v>0</v>
      </c>
      <c r="CC127" s="154">
        <f t="shared" si="409"/>
        <v>0</v>
      </c>
      <c r="CD127" s="10"/>
      <c r="CE127" s="152">
        <f>SUMIF('Rekapitulasi Maret'!$BA$194:$BA$375,APS!$B127,'Rekapitulasi Maret'!$BB$194:$BB$375)+SUMIF('Rekapitulasi Maret'!$BA$194:$BA$375,APS!$B127,'Rekapitulasi Maret'!$BE$194:$BE$375)</f>
        <v>0</v>
      </c>
      <c r="CF127" s="152">
        <f>SUMIF('Rekapitulasi Maret'!$BA$194:$BA$375,APS!$B127,'Rekapitulasi Maret'!$BC$194:$BC$375)</f>
        <v>0</v>
      </c>
      <c r="CG127" s="10"/>
      <c r="CH127" s="154">
        <f t="shared" si="381"/>
        <v>0</v>
      </c>
      <c r="CI127" s="154">
        <f t="shared" si="382"/>
        <v>0</v>
      </c>
      <c r="CJ127" s="10"/>
      <c r="CK127" s="152">
        <f>SUMIF('Rekapitulasi Maret'!$BP$194:$BP$375,APS!$B127,'Rekapitulasi Maret'!$BQ$194:$BQ$375)+SUMIF('Rekapitulasi Maret'!$BP$194:$BP$375,APS!$B127,'Rekapitulasi Maret'!$BT$194:$BT$375)</f>
        <v>0</v>
      </c>
      <c r="CL127" s="152">
        <f>SUMIF('Rekapitulasi Maret'!$BP$194:$BP$375,APS!$B127,'Rekapitulasi Maret'!$BR$194:$BR$375)</f>
        <v>0</v>
      </c>
      <c r="CM127" s="152">
        <f>SUMIF('Rekapitulasi Maret'!$BP$194:$BP$375,APS!$B127,'Rekapitulasi Maret'!$BU$194:$BU$375)</f>
        <v>0</v>
      </c>
      <c r="CN127" s="154">
        <f t="shared" si="383"/>
        <v>0</v>
      </c>
      <c r="CO127" s="154">
        <f t="shared" si="384"/>
        <v>0</v>
      </c>
      <c r="CP127" s="76">
        <f t="shared" si="419"/>
        <v>0</v>
      </c>
      <c r="CQ127" s="76">
        <f t="shared" si="420"/>
        <v>0</v>
      </c>
      <c r="CR127" s="76">
        <f t="shared" si="421"/>
        <v>0</v>
      </c>
      <c r="CS127" s="76">
        <f t="shared" si="422"/>
        <v>0</v>
      </c>
      <c r="CT127" s="76">
        <f t="shared" si="423"/>
        <v>0</v>
      </c>
      <c r="CU127" s="76">
        <f t="shared" si="424"/>
        <v>0</v>
      </c>
      <c r="CV127" s="154">
        <f t="shared" si="425"/>
        <v>0</v>
      </c>
      <c r="CW127" s="10"/>
      <c r="CX127" s="10"/>
      <c r="CY127" s="152">
        <f>SUMIF('Rekapitulasi Maret'!$D$391:$D$568,APS!$B127,'Rekapitulasi Maret'!$E$391:$E$568)+SUMIF('Rekapitulasi Maret'!$D$391:$D$568,APS!$B127,'Rekapitulasi Maret'!$J$391:$J$568)</f>
        <v>0</v>
      </c>
      <c r="CZ127" s="152">
        <f>SUMIF('Rekapitulasi Maret'!$D$391:$D$568,APS!$B127,'Rekapitulasi Maret'!$F$391:$F$568)</f>
        <v>0</v>
      </c>
      <c r="DA127" s="152">
        <f>SUMIF('Rekapitulasi Maret'!$D$391:$D$568,APS!$B127,'Rekapitulasi Maret'!$K$391:$K$568)</f>
        <v>0</v>
      </c>
      <c r="DB127" s="154">
        <f t="shared" si="385"/>
        <v>0</v>
      </c>
      <c r="DC127" s="154">
        <f t="shared" si="386"/>
        <v>0</v>
      </c>
      <c r="DD127" s="10"/>
      <c r="DE127" s="152">
        <f>SUMIF('Rekapitulasi Maret'!$U$391:$U$568,APS!$B127,'Rekapitulasi Maret'!$V$391:$V$568)+SUMIF('Rekapitulasi Maret'!$U$391:$U$568,APS!$B127,'Rekapitulasi Maret'!$AA$391:$AA$568)</f>
        <v>0</v>
      </c>
      <c r="DF127" s="152">
        <f>SUMIF('Rekapitulasi Maret'!$U$391:$U$568,APS!$B127,'Rekapitulasi Maret'!$W$391:$W$568)</f>
        <v>0</v>
      </c>
      <c r="DG127" s="152">
        <f>SUMIF('Rekapitulasi Maret'!$U$391:$U$568,APS!$B127,'Rekapitulasi Maret'!$AB$391:$AB$568)</f>
        <v>0</v>
      </c>
      <c r="DH127" s="154">
        <f t="shared" si="430"/>
        <v>0</v>
      </c>
      <c r="DI127" s="154">
        <f t="shared" si="431"/>
        <v>0</v>
      </c>
      <c r="DJ127" s="10"/>
      <c r="DK127" s="152">
        <f>SUMIF('Rekapitulasi Maret'!$AL$391:$AL$568,APS!$B127,'Rekapitulasi Maret'!$AM$391:$AM$568)+SUMIF('Rekapitulasi Maret'!$AL$391:$AL$568,APS!$B127,'Rekapitulasi Maret'!$AP$391:$AP$568)</f>
        <v>0</v>
      </c>
      <c r="DL127" s="152">
        <f>SUMIF('Rekapitulasi Maret'!$AL$391:$AL$568,APS!$B127,'Rekapitulasi Maret'!$AN$391:$AN$568)</f>
        <v>0</v>
      </c>
      <c r="DM127" s="152">
        <f>SUMIF('Rekapitulasi Maret'!$AL$391:$AL$568,APS!$B127,'Rekapitulasi Maret'!$AQ$391:$AQ$568)</f>
        <v>0</v>
      </c>
      <c r="DN127" s="154">
        <f t="shared" si="354"/>
        <v>0</v>
      </c>
      <c r="DO127" s="154">
        <f t="shared" si="355"/>
        <v>0</v>
      </c>
      <c r="DP127" s="10"/>
      <c r="DQ127" s="152">
        <f>SUMIF('Rekapitulasi Maret'!$BA$391:$BA$568,APS!$B127,'Rekapitulasi Maret'!$BB$391:$BB$568)+SUMIF('Rekapitulasi Maret'!$BA$391:$BA$568,APS!$B127,'Rekapitulasi Maret'!$BE$391:$BE$568)</f>
        <v>0</v>
      </c>
      <c r="DR127" s="152">
        <f>SUMIF('Rekapitulasi Maret'!$BA$391:$BA$568,APS!$B127,'Rekapitulasi Maret'!$BC$391:$BC$568)</f>
        <v>0</v>
      </c>
      <c r="DS127" s="152">
        <f>SUMIF('Rekapitulasi Maret'!$BA$391:$BA$568,APS!$B127,'Rekapitulasi Maret'!$BF$391:$BF$568)</f>
        <v>0</v>
      </c>
      <c r="DT127" s="154">
        <f t="shared" si="432"/>
        <v>0</v>
      </c>
      <c r="DU127" s="154">
        <f t="shared" si="433"/>
        <v>0</v>
      </c>
      <c r="DV127" s="10"/>
      <c r="DW127" s="152">
        <f>SUMIF('Rekapitulasi Maret'!$BP$391:$BP$568,APS!$B127,'Rekapitulasi Maret'!$BQ$391:$BQ$568)+SUMIF('Rekapitulasi Maret'!$BP$391:$BP$568,APS!$B127,'Rekapitulasi Maret'!$BT$391:$BT$568)</f>
        <v>0</v>
      </c>
      <c r="DX127" s="152">
        <f>SUMIF('Rekapitulasi Maret'!$BP$391:$BP$568,APS!$B127,'Rekapitulasi Maret'!$BR$391:$BR$568)</f>
        <v>0</v>
      </c>
      <c r="DY127" s="152">
        <f>SUMIF('Rekapitulasi Maret'!$BP$391:$BP$568,APS!$B127,'Rekapitulasi Maret'!$BU$391:$BU$568)</f>
        <v>0</v>
      </c>
      <c r="DZ127" s="154">
        <f t="shared" si="446"/>
        <v>0</v>
      </c>
      <c r="EA127" s="154">
        <f t="shared" si="447"/>
        <v>0</v>
      </c>
      <c r="EB127" s="10"/>
      <c r="EC127" s="152">
        <f>SUMIF('Rekapitulasi Maret'!$CE$391:$CE$568,APS!$B127,'Rekapitulasi Maret'!$CF$391:$CF$568)+SUMIF('Rekapitulasi Maret'!$CE$391:$CE$568,APS!$B127,'Rekapitulasi Maret'!$CI$391:$CI$568)</f>
        <v>0</v>
      </c>
      <c r="ED127" s="152">
        <f>SUMIF('Rekapitulasi Maret'!$CE$391:$CE$568,APS!$B127,'Rekapitulasi Maret'!$CG$391:$CG$568)</f>
        <v>0</v>
      </c>
      <c r="EE127" s="152">
        <f>SUMIF('Rekapitulasi Maret'!$CE$391:$CE$568,APS!$B127,'Rekapitulasi Maret'!$CJ$391:$CJ$568)</f>
        <v>0</v>
      </c>
      <c r="EF127" s="154">
        <f t="shared" si="356"/>
        <v>0</v>
      </c>
      <c r="EG127" s="154">
        <f t="shared" si="357"/>
        <v>0</v>
      </c>
      <c r="EH127" s="76">
        <f t="shared" si="434"/>
        <v>0</v>
      </c>
      <c r="EI127" s="76">
        <f t="shared" si="435"/>
        <v>0</v>
      </c>
      <c r="EJ127" s="76">
        <f t="shared" si="436"/>
        <v>0</v>
      </c>
      <c r="EK127" s="76">
        <f t="shared" si="437"/>
        <v>0</v>
      </c>
      <c r="EL127" s="76">
        <f t="shared" si="438"/>
        <v>0</v>
      </c>
      <c r="EM127" s="76">
        <f t="shared" si="439"/>
        <v>0</v>
      </c>
      <c r="EN127" s="154">
        <f t="shared" si="440"/>
        <v>0</v>
      </c>
      <c r="EO127" s="10"/>
      <c r="EP127" s="10"/>
      <c r="EQ127" s="152">
        <f>SUMIF('Rekapitulasi Maret'!$D$587:$D$768,APS!$B127,'Rekapitulasi Maret'!$E$587:$E$768)+SUMIF('Rekapitulasi Maret'!$D$587:$D$768,APS!$B127,'Rekapitulasi Maret'!$G$587:$G$768)</f>
        <v>0</v>
      </c>
      <c r="ER127" s="152">
        <f>SUMIF('Rekapitulasi Maret'!$D$587:$D$768,APS!$B127,'Rekapitulasi Maret'!$F$587:$F$768)+SUMIF('Rekapitulasi Maret'!$D$587:$D$768,APS!$B127,'Rekapitulasi Maret'!$H$587:$H$768)</f>
        <v>0</v>
      </c>
      <c r="ES127" s="10"/>
      <c r="ET127" s="154">
        <f t="shared" si="358"/>
        <v>0</v>
      </c>
      <c r="EU127" s="154">
        <f t="shared" si="359"/>
        <v>0</v>
      </c>
      <c r="EV127" s="10"/>
      <c r="EW127" s="152">
        <f>SUMIF('Rekapitulasi Maret'!$U$587:$U$768,APS!$B127,'Rekapitulasi Maret'!$V$587:$V$768)+SUMIF('Rekapitulasi Maret'!$U$587:$U$768,APS!$B127,'Rekapitulasi Maret'!$X$587:$X$768)</f>
        <v>0</v>
      </c>
      <c r="EX127" s="152">
        <f>SUMIF('Rekapitulasi Maret'!$U$587:$U$768,APS!$B127,'Rekapitulasi Maret'!$W$587:$W$768)+SUMIF('Rekapitulasi Maret'!$U$587:$U$768,APS!$B127,'Rekapitulasi Maret'!$Y$587:$Y$768)</f>
        <v>0</v>
      </c>
      <c r="EY127" s="10"/>
      <c r="EZ127" s="154">
        <f t="shared" si="360"/>
        <v>0</v>
      </c>
      <c r="FA127" s="154">
        <f t="shared" si="361"/>
        <v>0</v>
      </c>
      <c r="FB127" s="10"/>
      <c r="FC127" s="152">
        <f>SUMIF('Rekapitulasi Maret'!$AL$587:$AL$768,APS!$B127,'Rekapitulasi Maret'!$AM$587:$AM$768)+SUMIF('Rekapitulasi Maret'!$AL$587:$AL$768,APS!$B127,'Rekapitulasi Maret'!$AP$587:$AP$768)</f>
        <v>0</v>
      </c>
      <c r="FD127" s="152">
        <f>SUMIF('Rekapitulasi Maret'!$AL$587:$AL$768,APS!$B127,'Rekapitulasi Maret'!$AN$587:$AN$768)</f>
        <v>0</v>
      </c>
      <c r="FE127" s="10"/>
      <c r="FF127" s="154">
        <f t="shared" si="362"/>
        <v>0</v>
      </c>
      <c r="FG127" s="154">
        <f t="shared" si="363"/>
        <v>0</v>
      </c>
      <c r="FH127" s="10"/>
      <c r="FI127" s="152">
        <f>SUMIF('Rekapitulasi Maret'!$BA$587:$BA$768,APS!$B127,'Rekapitulasi Maret'!$BB$587:$BB$768)+SUMIF('Rekapitulasi Maret'!$BA$587:$BA$768,APS!$B127,'Rekapitulasi Maret'!$BE$587:$BE$768)</f>
        <v>0</v>
      </c>
      <c r="FJ127" s="152">
        <f>SUMIF('Rekapitulasi Maret'!$BA$587:$BA$768,APS!$B127,'Rekapitulasi Maret'!$BC$587:$BC$768)+SUMIF('Rekapitulasi Maret'!$BA$587:$BA$768,APS!$B127,'Rekapitulasi Maret'!$BF$587:$BF$768)</f>
        <v>0</v>
      </c>
      <c r="FK127" s="10"/>
      <c r="FL127" s="154">
        <f t="shared" si="364"/>
        <v>0</v>
      </c>
      <c r="FM127" s="154">
        <f t="shared" si="365"/>
        <v>0</v>
      </c>
      <c r="FN127" s="10"/>
      <c r="FO127" s="152">
        <f>SUMIF('Rekapitulasi Maret'!$BP$587:$BP$768,APS!$B127,'Rekapitulasi Maret'!$BQ$587:$BQ$768)+SUMIF('Rekapitulasi Maret'!$BP$587:$BP$768,APS!$B127,'Rekapitulasi Maret'!$BT$587:$BT$768)</f>
        <v>0</v>
      </c>
      <c r="FP127" s="152">
        <f>SUMIF('Rekapitulasi Maret'!$BP$587:$BP$768,APS!$B127,'Rekapitulasi Maret'!$BR$587:$BR$768)</f>
        <v>0</v>
      </c>
      <c r="FQ127" s="10"/>
      <c r="FR127" s="154">
        <f t="shared" si="366"/>
        <v>0</v>
      </c>
      <c r="FS127" s="154">
        <f t="shared" si="367"/>
        <v>0</v>
      </c>
      <c r="FT127" s="10"/>
      <c r="FU127" s="152">
        <f>SUMIF('Rekapitulasi Maret'!$CE$587:$CE$768,APS!$B127,'Rekapitulasi Maret'!$CI$587:$CI$768)</f>
        <v>0</v>
      </c>
      <c r="FV127" s="10"/>
      <c r="FW127" s="152">
        <f>SUMIF('Rekapitulasi Maret'!$CE$587:$CE$768,APS!$B127,'Rekapitulasi Maret'!$CJ$587:$CJ$768)</f>
        <v>0</v>
      </c>
      <c r="FX127" s="154">
        <f t="shared" si="387"/>
        <v>0</v>
      </c>
      <c r="FY127" s="154">
        <f t="shared" si="388"/>
        <v>0</v>
      </c>
      <c r="FZ127" s="10"/>
      <c r="GA127" s="152">
        <f>SUMIF('Rekapitulasi Maret'!$D$785:$D$963,APS!$B127,'Rekapitulasi Maret'!$E$785:$E$963)+SUMIF('Rekapitulasi Maret'!$D$785:$D$963,APS!$B127,'Rekapitulasi Maret'!$J$785:$J$963)</f>
        <v>0</v>
      </c>
      <c r="GB127" s="152">
        <f>SUMIF('Rekapitulasi Maret'!$D$785:$D$963,APS!$B127,'Rekapitulasi Maret'!$F$785:$F$963)</f>
        <v>0</v>
      </c>
      <c r="GC127" s="152">
        <f>SUMIF('Rekapitulasi Maret'!$D$785:$D$963,APS!$B127,'Rekapitulasi Maret'!$K$785:$K$963)</f>
        <v>0</v>
      </c>
      <c r="GD127" s="154">
        <f t="shared" si="368"/>
        <v>0</v>
      </c>
      <c r="GE127" s="154">
        <f t="shared" si="369"/>
        <v>0</v>
      </c>
      <c r="GF127" s="10"/>
      <c r="GG127" s="152">
        <f>SUMIF('Rekapitulasi Maret'!$U$785:$U$963,APS!$B127,'Rekapitulasi Maret'!$V$785:$V$963)+SUMIF('Rekapitulasi Maret'!$U$785:$U$963,APS!$B127,'Rekapitulasi Maret'!$AA$785:$AA$963)</f>
        <v>0</v>
      </c>
      <c r="GH127" s="152">
        <f>SUMIF('Rekapitulasi Maret'!$U$785:$U$963,APS!$B127,'Rekapitulasi Maret'!$W$785:$W$963)</f>
        <v>0</v>
      </c>
      <c r="GI127" s="152">
        <f>SUMIF('Rekapitulasi Maret'!$U$785:$U$963,APS!$B127,'Rekapitulasi Maret'!$AB$785:$AB$963)</f>
        <v>0</v>
      </c>
      <c r="GJ127" s="154">
        <f t="shared" si="370"/>
        <v>0</v>
      </c>
      <c r="GK127" s="154">
        <f t="shared" si="371"/>
        <v>0</v>
      </c>
      <c r="GL127" s="10"/>
      <c r="GM127" s="152">
        <f>SUMIF('Rekapitulasi Maret'!$AL$785:$AL$963,APS!$B127,'Rekapitulasi Maret'!$AM$785:$AM$963)+SUMIF('Rekapitulasi Maret'!$AL$785:$AL$963,APS!$B127,'Rekapitulasi Maret'!$AP$785:$AP$963)</f>
        <v>0</v>
      </c>
      <c r="GN127" s="152">
        <f>SUMIF('Rekapitulasi Maret'!$AL$785:$AL$963,APS!$B127,'Rekapitulasi Maret'!$AN$785:$AN$963)</f>
        <v>0</v>
      </c>
      <c r="GO127" s="152">
        <f>SUMIF('Rekapitulasi Maret'!$AL$785:$AL$963,APS!$B127,'Rekapitulasi Maret'!$AQ$785:$AQ$963)</f>
        <v>0</v>
      </c>
      <c r="GP127" s="154">
        <f t="shared" si="372"/>
        <v>0</v>
      </c>
      <c r="GQ127" s="154">
        <f t="shared" si="373"/>
        <v>0</v>
      </c>
      <c r="GR127" s="76">
        <f t="shared" si="374"/>
        <v>0</v>
      </c>
      <c r="GS127" s="76">
        <f t="shared" si="375"/>
        <v>0</v>
      </c>
      <c r="GT127" s="76">
        <f t="shared" si="376"/>
        <v>0</v>
      </c>
      <c r="GU127" s="76">
        <f t="shared" si="377"/>
        <v>0</v>
      </c>
      <c r="GV127" s="157">
        <f t="shared" si="378"/>
        <v>0</v>
      </c>
      <c r="GW127" s="157">
        <f t="shared" si="379"/>
        <v>0</v>
      </c>
      <c r="GX127" s="158">
        <f t="shared" si="380"/>
        <v>0</v>
      </c>
      <c r="GY127" s="157">
        <f t="shared" si="397"/>
        <v>0</v>
      </c>
      <c r="GZ127" s="157">
        <f t="shared" si="398"/>
        <v>0</v>
      </c>
      <c r="HA127" s="157">
        <f t="shared" si="399"/>
        <v>44</v>
      </c>
      <c r="HB127" s="157">
        <f t="shared" si="400"/>
        <v>0</v>
      </c>
      <c r="HC127" s="157">
        <f t="shared" si="401"/>
        <v>44</v>
      </c>
      <c r="HD127" s="157">
        <f t="shared" si="402"/>
        <v>44</v>
      </c>
      <c r="HE127" s="158">
        <f t="shared" si="406"/>
        <v>0</v>
      </c>
      <c r="HF127" s="164"/>
      <c r="HG127" s="16" t="s">
        <v>141</v>
      </c>
      <c r="HH127" s="88"/>
    </row>
    <row r="128" spans="1:216" ht="15.75">
      <c r="A128" s="129" t="s">
        <v>724</v>
      </c>
      <c r="B128" s="129" t="s">
        <v>725</v>
      </c>
      <c r="C128" s="16" t="s">
        <v>143</v>
      </c>
      <c r="D128" s="25"/>
      <c r="E128" s="16"/>
      <c r="F128" s="17"/>
      <c r="G128" s="17"/>
      <c r="H128" s="17"/>
      <c r="I128" s="18"/>
      <c r="J128" s="17"/>
      <c r="K128" s="19"/>
      <c r="L128" s="19"/>
      <c r="M128" s="23"/>
      <c r="N128" s="20"/>
      <c r="O128" s="20"/>
      <c r="P128" s="75"/>
      <c r="Q128" s="74"/>
      <c r="R128" s="22"/>
      <c r="S128" s="10"/>
      <c r="T128" s="10"/>
      <c r="U128" s="152"/>
      <c r="V128" s="152"/>
      <c r="W128" s="10"/>
      <c r="X128" s="154"/>
      <c r="Y128" s="154"/>
      <c r="Z128" s="10"/>
      <c r="AA128" s="152">
        <f>SUMIF('Rekapitulasi Maret'!$U$9:$U$173,APS!$B128,'Rekapitulasi Maret'!$V$9:$V$173)</f>
        <v>0</v>
      </c>
      <c r="AB128" s="152">
        <f>SUMIF('Rekapitulasi Maret'!$U$9:$U$173,APS!$B128,'Rekapitulasi Maret'!$W$9:$W$173)</f>
        <v>0</v>
      </c>
      <c r="AC128" s="152"/>
      <c r="AD128" s="154">
        <f t="shared" si="404"/>
        <v>0</v>
      </c>
      <c r="AE128" s="154">
        <f t="shared" si="405"/>
        <v>0</v>
      </c>
      <c r="AF128" s="10"/>
      <c r="AG128" s="152">
        <f>SUMIF('Rekapitulasi Maret'!$AL$9:$AL$173,APS!$B128,'Rekapitulasi Maret'!$AM$9:$AM$173)</f>
        <v>0</v>
      </c>
      <c r="AH128" s="152">
        <f>SUMIF('Rekapitulasi Maret'!$AL$9:$AL$173,APS!$B128,'Rekapitulasi Maret'!$AN$9:$AN$173)</f>
        <v>185</v>
      </c>
      <c r="AI128" s="152">
        <f>SUMIF('Rekapitulasi Maret'!$AL$9:$AL$173,APS!$B128,'Rekapitulasi Maret'!$AQ$9:$AQ$173)</f>
        <v>5</v>
      </c>
      <c r="AJ128" s="154">
        <f t="shared" si="426"/>
        <v>0</v>
      </c>
      <c r="AK128" s="154">
        <f t="shared" si="427"/>
        <v>0</v>
      </c>
      <c r="AL128" s="10"/>
      <c r="AM128" s="152">
        <f>SUMIF('Rekapitulasi Maret'!$BA$9:$BA$173,APS!$B128,'Rekapitulasi Maret'!$BB$9:$BB$173)</f>
        <v>0</v>
      </c>
      <c r="AN128" s="152">
        <f>SUMIF('Rekapitulasi Maret'!$BA$9:$BA$173,APS!$B128,'Rekapitulasi Maret'!$BC$9:$BC$173)</f>
        <v>60</v>
      </c>
      <c r="AO128" s="10"/>
      <c r="AP128" s="154">
        <f t="shared" si="410"/>
        <v>0</v>
      </c>
      <c r="AQ128" s="154">
        <f t="shared" si="411"/>
        <v>0</v>
      </c>
      <c r="AR128" s="10"/>
      <c r="AS128" s="152">
        <f>SUMIF('Rekapitulasi Maret'!$BP$9:$BP$173,APS!$B128,'Rekapitulasi Maret'!$BQ$9:$BQ$173)</f>
        <v>0</v>
      </c>
      <c r="AT128" s="152">
        <f>SUMIF('Rekapitulasi Maret'!$BP$9:$BP$173,APS!$B128,'Rekapitulasi Maret'!$BR$9:$BR$173)</f>
        <v>0</v>
      </c>
      <c r="AU128" s="10"/>
      <c r="AV128" s="154">
        <f t="shared" si="393"/>
        <v>0</v>
      </c>
      <c r="AW128" s="154">
        <f t="shared" si="394"/>
        <v>0</v>
      </c>
      <c r="AX128" s="10"/>
      <c r="AY128" s="152">
        <f>SUMIF('Rekapitulasi Maret'!$CE$9:$CE$173,APS!$B128,'Rekapitulasi Maret'!$CI$9:$CI$173)</f>
        <v>0</v>
      </c>
      <c r="AZ128" s="10"/>
      <c r="BA128" s="152">
        <f>SUMIF('Rekapitulasi Maret'!$CE$9:$CE$173,APS!$B128,'Rekapitulasi Maret'!$CJ$9:$CJ$173)</f>
        <v>0</v>
      </c>
      <c r="BB128" s="154">
        <f t="shared" si="395"/>
        <v>0</v>
      </c>
      <c r="BC128" s="154">
        <f t="shared" si="396"/>
        <v>0</v>
      </c>
      <c r="BD128" s="76">
        <f t="shared" si="412"/>
        <v>0</v>
      </c>
      <c r="BE128" s="76">
        <f t="shared" si="413"/>
        <v>0</v>
      </c>
      <c r="BF128" s="76">
        <f t="shared" si="414"/>
        <v>245</v>
      </c>
      <c r="BG128" s="76">
        <f t="shared" si="415"/>
        <v>5</v>
      </c>
      <c r="BH128" s="76">
        <f t="shared" si="416"/>
        <v>250</v>
      </c>
      <c r="BI128" s="76">
        <f t="shared" si="417"/>
        <v>250</v>
      </c>
      <c r="BJ128" s="154">
        <f t="shared" si="418"/>
        <v>0</v>
      </c>
      <c r="BK128" s="10"/>
      <c r="BL128" s="10"/>
      <c r="BM128" s="152">
        <f>SUMIF('Rekapitulasi Maret'!$D$194:$D$375,APS!$B128,'Rekapitulasi Maret'!$E$194:$E$375)+SUMIF('Rekapitulasi Maret'!$D$194:$D$375,APS!$B128,'Rekapitulasi Maret'!$J$194:$J$375)</f>
        <v>0</v>
      </c>
      <c r="BN128" s="152">
        <f>SUMIF('Rekapitulasi Maret'!$D$194:$D$375,APS!$B128,'Rekapitulasi Maret'!$F$194:$F$375)</f>
        <v>0</v>
      </c>
      <c r="BO128" s="152">
        <f>SUMIF('Rekapitulasi Maret'!$D$194:$D$375,APS!$B128,'Rekapitulasi Maret'!$K$194:$K$375)</f>
        <v>0</v>
      </c>
      <c r="BP128" s="154">
        <f t="shared" si="389"/>
        <v>0</v>
      </c>
      <c r="BQ128" s="154">
        <f t="shared" si="390"/>
        <v>0</v>
      </c>
      <c r="BR128" s="10"/>
      <c r="BS128" s="152">
        <f>SUMIF('Rekapitulasi Maret'!$U$194:$U$375,APS!$B128,'Rekapitulasi Maret'!$V$194:$V$375)+SUMIF('Rekapitulasi Maret'!$U$194:$U$375,APS!$B128,'Rekapitulasi Maret'!$AA$194:$AA$375)</f>
        <v>0</v>
      </c>
      <c r="BT128" s="152">
        <f>SUMIF('Rekapitulasi Maret'!$U$194:$U$375,APS!$B128,'Rekapitulasi Maret'!$W$194:$W$375)</f>
        <v>0</v>
      </c>
      <c r="BU128" s="152">
        <f>SUMIF('Rekapitulasi Maret'!$U$194:$U$375,APS!$B128,'Rekapitulasi Maret'!$AB$194:$AB$375)</f>
        <v>0</v>
      </c>
      <c r="BV128" s="154">
        <f t="shared" si="391"/>
        <v>0</v>
      </c>
      <c r="BW128" s="154">
        <f t="shared" si="392"/>
        <v>0</v>
      </c>
      <c r="BX128" s="10"/>
      <c r="BY128" s="152">
        <f>SUMIF('Rekapitulasi Maret'!$AL$194:$AL$375,APS!$B128,'Rekapitulasi Maret'!$AM$194:$AM$375)+SUMIF('Rekapitulasi Maret'!$AL$194:$AL$375,APS!$B128,'Rekapitulasi Maret'!$AP$194:$AP$375)</f>
        <v>0</v>
      </c>
      <c r="BZ128" s="152">
        <f>SUMIF('Rekapitulasi Maret'!$AL$194:$AL$375,APS!$B128,'Rekapitulasi Maret'!$AN$194:$AN$375)</f>
        <v>0</v>
      </c>
      <c r="CA128" s="152">
        <f>SUMIF('Rekapitulasi Maret'!$AL$194:$AL$375,APS!$B128,'Rekapitulasi Maret'!$AQ$194:$AQ$375)</f>
        <v>0</v>
      </c>
      <c r="CB128" s="154">
        <f t="shared" si="408"/>
        <v>0</v>
      </c>
      <c r="CC128" s="154">
        <f t="shared" si="409"/>
        <v>0</v>
      </c>
      <c r="CD128" s="10"/>
      <c r="CE128" s="152">
        <f>SUMIF('Rekapitulasi Maret'!$BA$194:$BA$375,APS!$B128,'Rekapitulasi Maret'!$BB$194:$BB$375)+SUMIF('Rekapitulasi Maret'!$BA$194:$BA$375,APS!$B128,'Rekapitulasi Maret'!$BE$194:$BE$375)</f>
        <v>0</v>
      </c>
      <c r="CF128" s="152">
        <f>SUMIF('Rekapitulasi Maret'!$BA$194:$BA$375,APS!$B128,'Rekapitulasi Maret'!$BC$194:$BC$375)</f>
        <v>32</v>
      </c>
      <c r="CG128" s="10"/>
      <c r="CH128" s="154">
        <f t="shared" si="381"/>
        <v>0</v>
      </c>
      <c r="CI128" s="154">
        <f t="shared" si="382"/>
        <v>0</v>
      </c>
      <c r="CJ128" s="10"/>
      <c r="CK128" s="152">
        <f>SUMIF('Rekapitulasi Maret'!$BP$194:$BP$375,APS!$B128,'Rekapitulasi Maret'!$BQ$194:$BQ$375)+SUMIF('Rekapitulasi Maret'!$BP$194:$BP$375,APS!$B128,'Rekapitulasi Maret'!$BT$194:$BT$375)</f>
        <v>0</v>
      </c>
      <c r="CL128" s="152">
        <f>SUMIF('Rekapitulasi Maret'!$BP$194:$BP$375,APS!$B128,'Rekapitulasi Maret'!$BR$194:$BR$375)</f>
        <v>0</v>
      </c>
      <c r="CM128" s="152">
        <f>SUMIF('Rekapitulasi Maret'!$BP$194:$BP$375,APS!$B128,'Rekapitulasi Maret'!$BU$194:$BU$375)</f>
        <v>0</v>
      </c>
      <c r="CN128" s="154">
        <f t="shared" si="383"/>
        <v>0</v>
      </c>
      <c r="CO128" s="154">
        <f t="shared" si="384"/>
        <v>0</v>
      </c>
      <c r="CP128" s="76">
        <f t="shared" si="419"/>
        <v>0</v>
      </c>
      <c r="CQ128" s="76">
        <f t="shared" si="420"/>
        <v>0</v>
      </c>
      <c r="CR128" s="76">
        <f t="shared" si="421"/>
        <v>32</v>
      </c>
      <c r="CS128" s="76">
        <f t="shared" si="422"/>
        <v>0</v>
      </c>
      <c r="CT128" s="76">
        <f t="shared" si="423"/>
        <v>32</v>
      </c>
      <c r="CU128" s="76">
        <f t="shared" si="424"/>
        <v>32</v>
      </c>
      <c r="CV128" s="154">
        <f t="shared" si="425"/>
        <v>0</v>
      </c>
      <c r="CW128" s="10"/>
      <c r="CX128" s="10"/>
      <c r="CY128" s="152">
        <f>SUMIF('Rekapitulasi Maret'!$D$391:$D$568,APS!$B128,'Rekapitulasi Maret'!$E$391:$E$568)+SUMIF('Rekapitulasi Maret'!$D$391:$D$568,APS!$B128,'Rekapitulasi Maret'!$J$391:$J$568)</f>
        <v>0</v>
      </c>
      <c r="CZ128" s="152">
        <f>SUMIF('Rekapitulasi Maret'!$D$391:$D$568,APS!$B128,'Rekapitulasi Maret'!$F$391:$F$568)</f>
        <v>0</v>
      </c>
      <c r="DA128" s="152">
        <f>SUMIF('Rekapitulasi Maret'!$D$391:$D$568,APS!$B128,'Rekapitulasi Maret'!$K$391:$K$568)</f>
        <v>0</v>
      </c>
      <c r="DB128" s="154">
        <f t="shared" si="385"/>
        <v>0</v>
      </c>
      <c r="DC128" s="154">
        <f t="shared" si="386"/>
        <v>0</v>
      </c>
      <c r="DD128" s="10"/>
      <c r="DE128" s="152">
        <f>SUMIF('Rekapitulasi Maret'!$U$391:$U$568,APS!$B128,'Rekapitulasi Maret'!$V$391:$V$568)+SUMIF('Rekapitulasi Maret'!$U$391:$U$568,APS!$B128,'Rekapitulasi Maret'!$AA$391:$AA$568)</f>
        <v>0</v>
      </c>
      <c r="DF128" s="152">
        <f>SUMIF('Rekapitulasi Maret'!$U$391:$U$568,APS!$B128,'Rekapitulasi Maret'!$W$391:$W$568)</f>
        <v>0</v>
      </c>
      <c r="DG128" s="152">
        <f>SUMIF('Rekapitulasi Maret'!$U$391:$U$568,APS!$B128,'Rekapitulasi Maret'!$AB$391:$AB$568)</f>
        <v>0</v>
      </c>
      <c r="DH128" s="154">
        <f t="shared" si="430"/>
        <v>0</v>
      </c>
      <c r="DI128" s="154">
        <f t="shared" si="431"/>
        <v>0</v>
      </c>
      <c r="DJ128" s="10"/>
      <c r="DK128" s="152">
        <f>SUMIF('Rekapitulasi Maret'!$AL$391:$AL$568,APS!$B128,'Rekapitulasi Maret'!$AM$391:$AM$568)+SUMIF('Rekapitulasi Maret'!$AL$391:$AL$568,APS!$B128,'Rekapitulasi Maret'!$AP$391:$AP$568)</f>
        <v>0</v>
      </c>
      <c r="DL128" s="152">
        <f>SUMIF('Rekapitulasi Maret'!$AL$391:$AL$568,APS!$B128,'Rekapitulasi Maret'!$AN$391:$AN$568)</f>
        <v>0</v>
      </c>
      <c r="DM128" s="152">
        <f>SUMIF('Rekapitulasi Maret'!$AL$391:$AL$568,APS!$B128,'Rekapitulasi Maret'!$AQ$391:$AQ$568)</f>
        <v>0</v>
      </c>
      <c r="DN128" s="154">
        <f t="shared" si="354"/>
        <v>0</v>
      </c>
      <c r="DO128" s="154">
        <f t="shared" si="355"/>
        <v>0</v>
      </c>
      <c r="DP128" s="10"/>
      <c r="DQ128" s="152">
        <f>SUMIF('Rekapitulasi Maret'!$BA$391:$BA$568,APS!$B128,'Rekapitulasi Maret'!$BB$391:$BB$568)+SUMIF('Rekapitulasi Maret'!$BA$391:$BA$568,APS!$B128,'Rekapitulasi Maret'!$BE$391:$BE$568)</f>
        <v>0</v>
      </c>
      <c r="DR128" s="152">
        <f>SUMIF('Rekapitulasi Maret'!$BA$391:$BA$568,APS!$B128,'Rekapitulasi Maret'!$BC$391:$BC$568)</f>
        <v>0</v>
      </c>
      <c r="DS128" s="152">
        <f>SUMIF('Rekapitulasi Maret'!$BA$391:$BA$568,APS!$B128,'Rekapitulasi Maret'!$BF$391:$BF$568)</f>
        <v>0</v>
      </c>
      <c r="DT128" s="154">
        <f t="shared" si="432"/>
        <v>0</v>
      </c>
      <c r="DU128" s="154">
        <f t="shared" si="433"/>
        <v>0</v>
      </c>
      <c r="DV128" s="10"/>
      <c r="DW128" s="152">
        <f>SUMIF('Rekapitulasi Maret'!$BP$391:$BP$568,APS!$B128,'Rekapitulasi Maret'!$BQ$391:$BQ$568)+SUMIF('Rekapitulasi Maret'!$BP$391:$BP$568,APS!$B128,'Rekapitulasi Maret'!$BT$391:$BT$568)</f>
        <v>0</v>
      </c>
      <c r="DX128" s="152">
        <f>SUMIF('Rekapitulasi Maret'!$BP$391:$BP$568,APS!$B128,'Rekapitulasi Maret'!$BR$391:$BR$568)</f>
        <v>0</v>
      </c>
      <c r="DY128" s="152">
        <f>SUMIF('Rekapitulasi Maret'!$BP$391:$BP$568,APS!$B128,'Rekapitulasi Maret'!$BU$391:$BU$568)</f>
        <v>0</v>
      </c>
      <c r="DZ128" s="154">
        <f t="shared" si="446"/>
        <v>0</v>
      </c>
      <c r="EA128" s="154">
        <f t="shared" si="447"/>
        <v>0</v>
      </c>
      <c r="EB128" s="10"/>
      <c r="EC128" s="152">
        <f>SUMIF('Rekapitulasi Maret'!$CE$391:$CE$568,APS!$B128,'Rekapitulasi Maret'!$CF$391:$CF$568)+SUMIF('Rekapitulasi Maret'!$CE$391:$CE$568,APS!$B128,'Rekapitulasi Maret'!$CI$391:$CI$568)</f>
        <v>0</v>
      </c>
      <c r="ED128" s="152">
        <f>SUMIF('Rekapitulasi Maret'!$CE$391:$CE$568,APS!$B128,'Rekapitulasi Maret'!$CG$391:$CG$568)</f>
        <v>0</v>
      </c>
      <c r="EE128" s="152">
        <f>SUMIF('Rekapitulasi Maret'!$CE$391:$CE$568,APS!$B128,'Rekapitulasi Maret'!$CJ$391:$CJ$568)</f>
        <v>0</v>
      </c>
      <c r="EF128" s="154">
        <f t="shared" si="356"/>
        <v>0</v>
      </c>
      <c r="EG128" s="154">
        <f t="shared" si="357"/>
        <v>0</v>
      </c>
      <c r="EH128" s="76">
        <f t="shared" si="434"/>
        <v>0</v>
      </c>
      <c r="EI128" s="76">
        <f t="shared" si="435"/>
        <v>0</v>
      </c>
      <c r="EJ128" s="76">
        <f t="shared" si="436"/>
        <v>0</v>
      </c>
      <c r="EK128" s="76">
        <f t="shared" si="437"/>
        <v>0</v>
      </c>
      <c r="EL128" s="76">
        <f t="shared" si="438"/>
        <v>0</v>
      </c>
      <c r="EM128" s="76">
        <f t="shared" si="439"/>
        <v>0</v>
      </c>
      <c r="EN128" s="154">
        <f t="shared" si="440"/>
        <v>0</v>
      </c>
      <c r="EO128" s="10"/>
      <c r="EP128" s="10"/>
      <c r="EQ128" s="152">
        <f>SUMIF('Rekapitulasi Maret'!$D$587:$D$768,APS!$B128,'Rekapitulasi Maret'!$E$587:$E$768)+SUMIF('Rekapitulasi Maret'!$D$587:$D$768,APS!$B128,'Rekapitulasi Maret'!$G$587:$G$768)</f>
        <v>0</v>
      </c>
      <c r="ER128" s="152">
        <f>SUMIF('Rekapitulasi Maret'!$D$587:$D$768,APS!$B128,'Rekapitulasi Maret'!$F$587:$F$768)+SUMIF('Rekapitulasi Maret'!$D$587:$D$768,APS!$B128,'Rekapitulasi Maret'!$H$587:$H$768)</f>
        <v>0</v>
      </c>
      <c r="ES128" s="10"/>
      <c r="ET128" s="154">
        <f t="shared" si="358"/>
        <v>0</v>
      </c>
      <c r="EU128" s="154">
        <f t="shared" si="359"/>
        <v>0</v>
      </c>
      <c r="EV128" s="10"/>
      <c r="EW128" s="152">
        <f>SUMIF('Rekapitulasi Maret'!$U$587:$U$768,APS!$B128,'Rekapitulasi Maret'!$V$587:$V$768)+SUMIF('Rekapitulasi Maret'!$U$587:$U$768,APS!$B128,'Rekapitulasi Maret'!$X$587:$X$768)</f>
        <v>0</v>
      </c>
      <c r="EX128" s="152">
        <f>SUMIF('Rekapitulasi Maret'!$U$587:$U$768,APS!$B128,'Rekapitulasi Maret'!$W$587:$W$768)+SUMIF('Rekapitulasi Maret'!$U$587:$U$768,APS!$B128,'Rekapitulasi Maret'!$Y$587:$Y$768)</f>
        <v>0</v>
      </c>
      <c r="EY128" s="10"/>
      <c r="EZ128" s="154">
        <f t="shared" si="360"/>
        <v>0</v>
      </c>
      <c r="FA128" s="154">
        <f t="shared" si="361"/>
        <v>0</v>
      </c>
      <c r="FB128" s="10"/>
      <c r="FC128" s="152">
        <f>SUMIF('Rekapitulasi Maret'!$AL$587:$AL$768,APS!$B128,'Rekapitulasi Maret'!$AM$587:$AM$768)+SUMIF('Rekapitulasi Maret'!$AL$587:$AL$768,APS!$B128,'Rekapitulasi Maret'!$AP$587:$AP$768)</f>
        <v>0</v>
      </c>
      <c r="FD128" s="152">
        <f>SUMIF('Rekapitulasi Maret'!$AL$587:$AL$768,APS!$B128,'Rekapitulasi Maret'!$AN$587:$AN$768)</f>
        <v>0</v>
      </c>
      <c r="FE128" s="10"/>
      <c r="FF128" s="154">
        <f t="shared" si="362"/>
        <v>0</v>
      </c>
      <c r="FG128" s="154">
        <f t="shared" si="363"/>
        <v>0</v>
      </c>
      <c r="FH128" s="10"/>
      <c r="FI128" s="152">
        <f>SUMIF('Rekapitulasi Maret'!$BA$587:$BA$768,APS!$B128,'Rekapitulasi Maret'!$BB$587:$BB$768)+SUMIF('Rekapitulasi Maret'!$BA$587:$BA$768,APS!$B128,'Rekapitulasi Maret'!$BE$587:$BE$768)</f>
        <v>0</v>
      </c>
      <c r="FJ128" s="152">
        <f>SUMIF('Rekapitulasi Maret'!$BA$587:$BA$768,APS!$B128,'Rekapitulasi Maret'!$BC$587:$BC$768)+SUMIF('Rekapitulasi Maret'!$BA$587:$BA$768,APS!$B128,'Rekapitulasi Maret'!$BF$587:$BF$768)</f>
        <v>0</v>
      </c>
      <c r="FK128" s="10"/>
      <c r="FL128" s="154">
        <f t="shared" si="364"/>
        <v>0</v>
      </c>
      <c r="FM128" s="154">
        <f t="shared" si="365"/>
        <v>0</v>
      </c>
      <c r="FN128" s="10"/>
      <c r="FO128" s="152">
        <f>SUMIF('Rekapitulasi Maret'!$BP$587:$BP$768,APS!$B128,'Rekapitulasi Maret'!$BQ$587:$BQ$768)+SUMIF('Rekapitulasi Maret'!$BP$587:$BP$768,APS!$B128,'Rekapitulasi Maret'!$BT$587:$BT$768)</f>
        <v>0</v>
      </c>
      <c r="FP128" s="152">
        <f>SUMIF('Rekapitulasi Maret'!$BP$587:$BP$768,APS!$B128,'Rekapitulasi Maret'!$BR$587:$BR$768)</f>
        <v>0</v>
      </c>
      <c r="FQ128" s="10"/>
      <c r="FR128" s="154">
        <f t="shared" si="366"/>
        <v>0</v>
      </c>
      <c r="FS128" s="154">
        <f t="shared" si="367"/>
        <v>0</v>
      </c>
      <c r="FT128" s="10"/>
      <c r="FU128" s="152">
        <f>SUMIF('Rekapitulasi Maret'!$CE$587:$CE$768,APS!$B128,'Rekapitulasi Maret'!$CI$587:$CI$768)</f>
        <v>0</v>
      </c>
      <c r="FV128" s="10"/>
      <c r="FW128" s="152">
        <f>SUMIF('Rekapitulasi Maret'!$CE$587:$CE$768,APS!$B128,'Rekapitulasi Maret'!$CJ$587:$CJ$768)</f>
        <v>0</v>
      </c>
      <c r="FX128" s="154">
        <f t="shared" si="387"/>
        <v>0</v>
      </c>
      <c r="FY128" s="154">
        <f t="shared" si="388"/>
        <v>0</v>
      </c>
      <c r="FZ128" s="10"/>
      <c r="GA128" s="152">
        <f>SUMIF('Rekapitulasi Maret'!$D$785:$D$963,APS!$B128,'Rekapitulasi Maret'!$E$785:$E$963)+SUMIF('Rekapitulasi Maret'!$D$785:$D$963,APS!$B128,'Rekapitulasi Maret'!$J$785:$J$963)</f>
        <v>0</v>
      </c>
      <c r="GB128" s="152">
        <f>SUMIF('Rekapitulasi Maret'!$D$785:$D$963,APS!$B128,'Rekapitulasi Maret'!$F$785:$F$963)</f>
        <v>0</v>
      </c>
      <c r="GC128" s="152">
        <f>SUMIF('Rekapitulasi Maret'!$D$785:$D$963,APS!$B128,'Rekapitulasi Maret'!$K$785:$K$963)</f>
        <v>0</v>
      </c>
      <c r="GD128" s="154">
        <f t="shared" si="368"/>
        <v>0</v>
      </c>
      <c r="GE128" s="154">
        <f t="shared" si="369"/>
        <v>0</v>
      </c>
      <c r="GF128" s="10"/>
      <c r="GG128" s="152">
        <f>SUMIF('Rekapitulasi Maret'!$U$785:$U$963,APS!$B128,'Rekapitulasi Maret'!$V$785:$V$963)+SUMIF('Rekapitulasi Maret'!$U$785:$U$963,APS!$B128,'Rekapitulasi Maret'!$AA$785:$AA$963)</f>
        <v>0</v>
      </c>
      <c r="GH128" s="152">
        <f>SUMIF('Rekapitulasi Maret'!$U$785:$U$963,APS!$B128,'Rekapitulasi Maret'!$W$785:$W$963)</f>
        <v>0</v>
      </c>
      <c r="GI128" s="152">
        <f>SUMIF('Rekapitulasi Maret'!$U$785:$U$963,APS!$B128,'Rekapitulasi Maret'!$AB$785:$AB$963)</f>
        <v>0</v>
      </c>
      <c r="GJ128" s="154">
        <f t="shared" si="370"/>
        <v>0</v>
      </c>
      <c r="GK128" s="154">
        <f t="shared" si="371"/>
        <v>0</v>
      </c>
      <c r="GL128" s="10"/>
      <c r="GM128" s="152">
        <f>SUMIF('Rekapitulasi Maret'!$AL$785:$AL$963,APS!$B128,'Rekapitulasi Maret'!$AM$785:$AM$963)+SUMIF('Rekapitulasi Maret'!$AL$785:$AL$963,APS!$B128,'Rekapitulasi Maret'!$AP$785:$AP$963)</f>
        <v>0</v>
      </c>
      <c r="GN128" s="152">
        <f>SUMIF('Rekapitulasi Maret'!$AL$785:$AL$963,APS!$B128,'Rekapitulasi Maret'!$AN$785:$AN$963)</f>
        <v>0</v>
      </c>
      <c r="GO128" s="152">
        <f>SUMIF('Rekapitulasi Maret'!$AL$785:$AL$963,APS!$B128,'Rekapitulasi Maret'!$AQ$785:$AQ$963)</f>
        <v>0</v>
      </c>
      <c r="GP128" s="154">
        <f t="shared" si="372"/>
        <v>0</v>
      </c>
      <c r="GQ128" s="154">
        <f t="shared" si="373"/>
        <v>0</v>
      </c>
      <c r="GR128" s="76">
        <f t="shared" si="374"/>
        <v>0</v>
      </c>
      <c r="GS128" s="76">
        <f t="shared" si="375"/>
        <v>0</v>
      </c>
      <c r="GT128" s="76">
        <f t="shared" si="376"/>
        <v>0</v>
      </c>
      <c r="GU128" s="76">
        <f t="shared" si="377"/>
        <v>0</v>
      </c>
      <c r="GV128" s="157">
        <f t="shared" si="378"/>
        <v>0</v>
      </c>
      <c r="GW128" s="157">
        <f t="shared" si="379"/>
        <v>0</v>
      </c>
      <c r="GX128" s="158">
        <f t="shared" si="380"/>
        <v>0</v>
      </c>
      <c r="GY128" s="157">
        <f t="shared" si="397"/>
        <v>0</v>
      </c>
      <c r="GZ128" s="157">
        <f t="shared" si="398"/>
        <v>0</v>
      </c>
      <c r="HA128" s="157">
        <f t="shared" si="399"/>
        <v>277</v>
      </c>
      <c r="HB128" s="157">
        <f t="shared" si="400"/>
        <v>5</v>
      </c>
      <c r="HC128" s="157">
        <f t="shared" si="401"/>
        <v>282</v>
      </c>
      <c r="HD128" s="157">
        <f t="shared" si="402"/>
        <v>282</v>
      </c>
      <c r="HE128" s="158">
        <f t="shared" si="406"/>
        <v>0</v>
      </c>
      <c r="HF128" s="164"/>
      <c r="HG128" s="16" t="s">
        <v>141</v>
      </c>
      <c r="HH128" s="88"/>
    </row>
    <row r="129" spans="1:216" ht="15.75">
      <c r="A129" s="129" t="s">
        <v>749</v>
      </c>
      <c r="B129" s="129" t="s">
        <v>750</v>
      </c>
      <c r="C129" s="16" t="s">
        <v>143</v>
      </c>
      <c r="D129" s="25"/>
      <c r="E129" s="16"/>
      <c r="F129" s="17"/>
      <c r="G129" s="17"/>
      <c r="H129" s="17"/>
      <c r="I129" s="18"/>
      <c r="J129" s="17"/>
      <c r="K129" s="19"/>
      <c r="L129" s="19"/>
      <c r="M129" s="23"/>
      <c r="N129" s="20"/>
      <c r="O129" s="20"/>
      <c r="P129" s="75"/>
      <c r="Q129" s="74"/>
      <c r="R129" s="22"/>
      <c r="S129" s="10"/>
      <c r="T129" s="10"/>
      <c r="U129" s="152">
        <f>SUMIF('Rekapitulasi Maret'!$D$9:$D$173,APS!$B129,'Rekapitulasi Maret'!$E$9:$E$173)</f>
        <v>0</v>
      </c>
      <c r="V129" s="152">
        <f>SUMIF('Rekapitulasi Maret'!$D$9:$D$173,APS!$B129,'Rekapitulasi Maret'!$F$9:$F$173)</f>
        <v>0</v>
      </c>
      <c r="W129" s="10"/>
      <c r="X129" s="154">
        <f t="shared" si="428"/>
        <v>0</v>
      </c>
      <c r="Y129" s="154">
        <f t="shared" si="429"/>
        <v>0</v>
      </c>
      <c r="Z129" s="10"/>
      <c r="AA129" s="152">
        <f>SUMIF('Rekapitulasi Maret'!$U$9:$U$173,APS!$B129,'Rekapitulasi Maret'!$V$9:$V$173)</f>
        <v>0</v>
      </c>
      <c r="AB129" s="152">
        <f>SUMIF('Rekapitulasi Maret'!$U$9:$U$173,APS!$B129,'Rekapitulasi Maret'!$W$9:$W$173)</f>
        <v>0</v>
      </c>
      <c r="AC129" s="152"/>
      <c r="AD129" s="154">
        <f t="shared" si="404"/>
        <v>0</v>
      </c>
      <c r="AE129" s="154">
        <f t="shared" si="405"/>
        <v>0</v>
      </c>
      <c r="AF129" s="10"/>
      <c r="AG129" s="152">
        <f>SUMIF('Rekapitulasi Maret'!$AL$9:$AL$173,APS!$B129,'Rekapitulasi Maret'!$AM$9:$AM$173)</f>
        <v>0</v>
      </c>
      <c r="AH129" s="152">
        <f>SUMIF('Rekapitulasi Maret'!$AL$9:$AL$173,APS!$B129,'Rekapitulasi Maret'!$AN$9:$AN$173)</f>
        <v>0</v>
      </c>
      <c r="AI129" s="152">
        <f>SUMIF('Rekapitulasi Maret'!$AL$9:$AL$173,APS!$B129,'Rekapitulasi Maret'!$AQ$9:$AQ$173)</f>
        <v>0</v>
      </c>
      <c r="AJ129" s="154">
        <f t="shared" si="426"/>
        <v>0</v>
      </c>
      <c r="AK129" s="154">
        <f t="shared" si="427"/>
        <v>0</v>
      </c>
      <c r="AL129" s="10"/>
      <c r="AM129" s="152">
        <f>SUMIF('Rekapitulasi Maret'!$BA$9:$BA$173,APS!$B129,'Rekapitulasi Maret'!$BB$9:$BB$173)</f>
        <v>0</v>
      </c>
      <c r="AN129" s="152">
        <f>SUMIF('Rekapitulasi Maret'!$BA$9:$BA$173,APS!$B129,'Rekapitulasi Maret'!$BC$9:$BC$173)</f>
        <v>108</v>
      </c>
      <c r="AO129" s="10"/>
      <c r="AP129" s="154">
        <f t="shared" si="410"/>
        <v>0</v>
      </c>
      <c r="AQ129" s="154">
        <f t="shared" si="411"/>
        <v>0</v>
      </c>
      <c r="AR129" s="10"/>
      <c r="AS129" s="152">
        <f>SUMIF('Rekapitulasi Maret'!$BP$9:$BP$173,APS!$B129,'Rekapitulasi Maret'!$BQ$9:$BQ$173)</f>
        <v>0</v>
      </c>
      <c r="AT129" s="152">
        <f>SUMIF('Rekapitulasi Maret'!$BP$9:$BP$173,APS!$B129,'Rekapitulasi Maret'!$BR$9:$BR$173)</f>
        <v>0</v>
      </c>
      <c r="AU129" s="10"/>
      <c r="AV129" s="154">
        <f t="shared" si="393"/>
        <v>0</v>
      </c>
      <c r="AW129" s="154">
        <f t="shared" si="394"/>
        <v>0</v>
      </c>
      <c r="AX129" s="10"/>
      <c r="AY129" s="152">
        <f>SUMIF('Rekapitulasi Maret'!$CE$9:$CE$173,APS!$B129,'Rekapitulasi Maret'!$CI$9:$CI$173)</f>
        <v>0</v>
      </c>
      <c r="AZ129" s="10"/>
      <c r="BA129" s="152">
        <f>SUMIF('Rekapitulasi Maret'!$CE$9:$CE$173,APS!$B129,'Rekapitulasi Maret'!$CJ$9:$CJ$173)</f>
        <v>0</v>
      </c>
      <c r="BB129" s="154">
        <f t="shared" si="395"/>
        <v>0</v>
      </c>
      <c r="BC129" s="154">
        <f t="shared" si="396"/>
        <v>0</v>
      </c>
      <c r="BD129" s="76">
        <f t="shared" si="412"/>
        <v>0</v>
      </c>
      <c r="BE129" s="76">
        <f t="shared" si="413"/>
        <v>0</v>
      </c>
      <c r="BF129" s="76">
        <f t="shared" si="414"/>
        <v>108</v>
      </c>
      <c r="BG129" s="76">
        <f t="shared" si="415"/>
        <v>0</v>
      </c>
      <c r="BH129" s="76">
        <f t="shared" si="416"/>
        <v>108</v>
      </c>
      <c r="BI129" s="76">
        <f t="shared" si="417"/>
        <v>108</v>
      </c>
      <c r="BJ129" s="154">
        <f t="shared" si="418"/>
        <v>0</v>
      </c>
      <c r="BK129" s="10"/>
      <c r="BL129" s="10"/>
      <c r="BM129" s="152">
        <f>SUMIF('Rekapitulasi Maret'!$D$194:$D$375,APS!$B129,'Rekapitulasi Maret'!$E$194:$E$375)+SUMIF('Rekapitulasi Maret'!$D$194:$D$375,APS!$B129,'Rekapitulasi Maret'!$J$194:$J$375)</f>
        <v>0</v>
      </c>
      <c r="BN129" s="152">
        <f>SUMIF('Rekapitulasi Maret'!$D$194:$D$375,APS!$B129,'Rekapitulasi Maret'!$F$194:$F$375)</f>
        <v>0</v>
      </c>
      <c r="BO129" s="152">
        <f>SUMIF('Rekapitulasi Maret'!$D$194:$D$375,APS!$B129,'Rekapitulasi Maret'!$K$194:$K$375)</f>
        <v>0</v>
      </c>
      <c r="BP129" s="154">
        <f t="shared" si="389"/>
        <v>0</v>
      </c>
      <c r="BQ129" s="154">
        <f t="shared" si="390"/>
        <v>0</v>
      </c>
      <c r="BR129" s="10"/>
      <c r="BS129" s="152">
        <f>SUMIF('Rekapitulasi Maret'!$U$194:$U$375,APS!$B129,'Rekapitulasi Maret'!$V$194:$V$375)+SUMIF('Rekapitulasi Maret'!$U$194:$U$375,APS!$B129,'Rekapitulasi Maret'!$AA$194:$AA$375)</f>
        <v>0</v>
      </c>
      <c r="BT129" s="152">
        <f>SUMIF('Rekapitulasi Maret'!$U$194:$U$375,APS!$B129,'Rekapitulasi Maret'!$W$194:$W$375)</f>
        <v>15</v>
      </c>
      <c r="BU129" s="152">
        <f>SUMIF('Rekapitulasi Maret'!$U$194:$U$375,APS!$B129,'Rekapitulasi Maret'!$AB$194:$AB$375)</f>
        <v>0</v>
      </c>
      <c r="BV129" s="154">
        <f t="shared" si="391"/>
        <v>0</v>
      </c>
      <c r="BW129" s="154">
        <f t="shared" si="392"/>
        <v>0</v>
      </c>
      <c r="BX129" s="10"/>
      <c r="BY129" s="152">
        <f>SUMIF('Rekapitulasi Maret'!$AL$194:$AL$375,APS!$B129,'Rekapitulasi Maret'!$AM$194:$AM$375)+SUMIF('Rekapitulasi Maret'!$AL$194:$AL$375,APS!$B129,'Rekapitulasi Maret'!$AP$194:$AP$375)</f>
        <v>0</v>
      </c>
      <c r="BZ129" s="152">
        <f>SUMIF('Rekapitulasi Maret'!$AL$194:$AL$375,APS!$B129,'Rekapitulasi Maret'!$AN$194:$AN$375)</f>
        <v>0</v>
      </c>
      <c r="CA129" s="152">
        <f>SUMIF('Rekapitulasi Maret'!$AL$194:$AL$375,APS!$B129,'Rekapitulasi Maret'!$AQ$194:$AQ$375)</f>
        <v>0</v>
      </c>
      <c r="CB129" s="154">
        <f t="shared" si="408"/>
        <v>0</v>
      </c>
      <c r="CC129" s="154">
        <f t="shared" si="409"/>
        <v>0</v>
      </c>
      <c r="CD129" s="10"/>
      <c r="CE129" s="152">
        <f>SUMIF('Rekapitulasi Maret'!$BA$194:$BA$375,APS!$B129,'Rekapitulasi Maret'!$BB$194:$BB$375)+SUMIF('Rekapitulasi Maret'!$BA$194:$BA$375,APS!$B129,'Rekapitulasi Maret'!$BE$194:$BE$375)</f>
        <v>0</v>
      </c>
      <c r="CF129" s="152">
        <f>SUMIF('Rekapitulasi Maret'!$BA$194:$BA$375,APS!$B129,'Rekapitulasi Maret'!$BC$194:$BC$375)</f>
        <v>34</v>
      </c>
      <c r="CG129" s="10"/>
      <c r="CH129" s="154">
        <f t="shared" si="381"/>
        <v>0</v>
      </c>
      <c r="CI129" s="154">
        <f t="shared" si="382"/>
        <v>0</v>
      </c>
      <c r="CJ129" s="10"/>
      <c r="CK129" s="152">
        <f>SUMIF('Rekapitulasi Maret'!$BP$194:$BP$375,APS!$B129,'Rekapitulasi Maret'!$BQ$194:$BQ$375)+SUMIF('Rekapitulasi Maret'!$BP$194:$BP$375,APS!$B129,'Rekapitulasi Maret'!$BT$194:$BT$375)</f>
        <v>0</v>
      </c>
      <c r="CL129" s="152">
        <f>SUMIF('Rekapitulasi Maret'!$BP$194:$BP$375,APS!$B129,'Rekapitulasi Maret'!$BR$194:$BR$375)</f>
        <v>0</v>
      </c>
      <c r="CM129" s="152">
        <f>SUMIF('Rekapitulasi Maret'!$BP$194:$BP$375,APS!$B129,'Rekapitulasi Maret'!$BU$194:$BU$375)</f>
        <v>0</v>
      </c>
      <c r="CN129" s="154">
        <f t="shared" si="383"/>
        <v>0</v>
      </c>
      <c r="CO129" s="154">
        <f t="shared" si="384"/>
        <v>0</v>
      </c>
      <c r="CP129" s="76">
        <f t="shared" si="419"/>
        <v>0</v>
      </c>
      <c r="CQ129" s="76">
        <f t="shared" si="420"/>
        <v>0</v>
      </c>
      <c r="CR129" s="76">
        <f t="shared" si="421"/>
        <v>49</v>
      </c>
      <c r="CS129" s="76">
        <f t="shared" si="422"/>
        <v>0</v>
      </c>
      <c r="CT129" s="76">
        <f t="shared" si="423"/>
        <v>49</v>
      </c>
      <c r="CU129" s="76">
        <f t="shared" si="424"/>
        <v>49</v>
      </c>
      <c r="CV129" s="154">
        <f t="shared" si="425"/>
        <v>0</v>
      </c>
      <c r="CW129" s="10"/>
      <c r="CX129" s="10"/>
      <c r="CY129" s="152">
        <f>SUMIF('Rekapitulasi Maret'!$D$391:$D$568,APS!$B129,'Rekapitulasi Maret'!$E$391:$E$568)+SUMIF('Rekapitulasi Maret'!$D$391:$D$568,APS!$B129,'Rekapitulasi Maret'!$J$391:$J$568)</f>
        <v>0</v>
      </c>
      <c r="CZ129" s="152">
        <f>SUMIF('Rekapitulasi Maret'!$D$391:$D$568,APS!$B129,'Rekapitulasi Maret'!$F$391:$F$568)</f>
        <v>30</v>
      </c>
      <c r="DA129" s="152">
        <f>SUMIF('Rekapitulasi Maret'!$D$391:$D$568,APS!$B129,'Rekapitulasi Maret'!$K$391:$K$568)</f>
        <v>0</v>
      </c>
      <c r="DB129" s="154">
        <f t="shared" si="385"/>
        <v>0</v>
      </c>
      <c r="DC129" s="154">
        <f t="shared" si="386"/>
        <v>0</v>
      </c>
      <c r="DD129" s="10"/>
      <c r="DE129" s="152">
        <f>SUMIF('Rekapitulasi Maret'!$U$391:$U$568,APS!$B129,'Rekapitulasi Maret'!$V$391:$V$568)+SUMIF('Rekapitulasi Maret'!$U$391:$U$568,APS!$B129,'Rekapitulasi Maret'!$AA$391:$AA$568)</f>
        <v>150</v>
      </c>
      <c r="DF129" s="152">
        <f>SUMIF('Rekapitulasi Maret'!$U$391:$U$568,APS!$B129,'Rekapitulasi Maret'!$W$391:$W$568)</f>
        <v>65</v>
      </c>
      <c r="DG129" s="152">
        <f>SUMIF('Rekapitulasi Maret'!$U$391:$U$568,APS!$B129,'Rekapitulasi Maret'!$AB$391:$AB$568)</f>
        <v>0</v>
      </c>
      <c r="DH129" s="154">
        <f t="shared" si="430"/>
        <v>0</v>
      </c>
      <c r="DI129" s="154">
        <f t="shared" si="431"/>
        <v>43.333333333333336</v>
      </c>
      <c r="DJ129" s="10"/>
      <c r="DK129" s="152">
        <f>SUMIF('Rekapitulasi Maret'!$AL$391:$AL$568,APS!$B129,'Rekapitulasi Maret'!$AM$391:$AM$568)+SUMIF('Rekapitulasi Maret'!$AL$391:$AL$568,APS!$B129,'Rekapitulasi Maret'!$AP$391:$AP$568)</f>
        <v>0</v>
      </c>
      <c r="DL129" s="152">
        <f>SUMIF('Rekapitulasi Maret'!$AL$391:$AL$568,APS!$B129,'Rekapitulasi Maret'!$AN$391:$AN$568)</f>
        <v>0</v>
      </c>
      <c r="DM129" s="152">
        <f>SUMIF('Rekapitulasi Maret'!$AL$391:$AL$568,APS!$B129,'Rekapitulasi Maret'!$AQ$391:$AQ$568)</f>
        <v>0</v>
      </c>
      <c r="DN129" s="154">
        <f t="shared" si="354"/>
        <v>0</v>
      </c>
      <c r="DO129" s="154">
        <f t="shared" si="355"/>
        <v>0</v>
      </c>
      <c r="DP129" s="10"/>
      <c r="DQ129" s="152">
        <f>SUMIF('Rekapitulasi Maret'!$BA$391:$BA$568,APS!$B129,'Rekapitulasi Maret'!$BB$391:$BB$568)+SUMIF('Rekapitulasi Maret'!$BA$391:$BA$568,APS!$B129,'Rekapitulasi Maret'!$BE$391:$BE$568)</f>
        <v>0</v>
      </c>
      <c r="DR129" s="152">
        <f>SUMIF('Rekapitulasi Maret'!$BA$391:$BA$568,APS!$B129,'Rekapitulasi Maret'!$BC$391:$BC$568)</f>
        <v>0</v>
      </c>
      <c r="DS129" s="152">
        <f>SUMIF('Rekapitulasi Maret'!$BA$391:$BA$568,APS!$B129,'Rekapitulasi Maret'!$BF$391:$BF$568)</f>
        <v>0</v>
      </c>
      <c r="DT129" s="154">
        <f t="shared" si="432"/>
        <v>0</v>
      </c>
      <c r="DU129" s="154">
        <f t="shared" si="433"/>
        <v>0</v>
      </c>
      <c r="DV129" s="10"/>
      <c r="DW129" s="152">
        <f>SUMIF('Rekapitulasi Maret'!$BP$391:$BP$568,APS!$B129,'Rekapitulasi Maret'!$BQ$391:$BQ$568)+SUMIF('Rekapitulasi Maret'!$BP$391:$BP$568,APS!$B129,'Rekapitulasi Maret'!$BT$391:$BT$568)</f>
        <v>0</v>
      </c>
      <c r="DX129" s="152">
        <f>SUMIF('Rekapitulasi Maret'!$BP$391:$BP$568,APS!$B129,'Rekapitulasi Maret'!$BR$391:$BR$568)</f>
        <v>0</v>
      </c>
      <c r="DY129" s="152">
        <f>SUMIF('Rekapitulasi Maret'!$BP$391:$BP$568,APS!$B129,'Rekapitulasi Maret'!$BU$391:$BU$568)</f>
        <v>0</v>
      </c>
      <c r="DZ129" s="154">
        <f t="shared" si="446"/>
        <v>0</v>
      </c>
      <c r="EA129" s="154">
        <f t="shared" si="447"/>
        <v>0</v>
      </c>
      <c r="EB129" s="10"/>
      <c r="EC129" s="152">
        <f>SUMIF('Rekapitulasi Maret'!$CE$391:$CE$568,APS!$B129,'Rekapitulasi Maret'!$CF$391:$CF$568)+SUMIF('Rekapitulasi Maret'!$CE$391:$CE$568,APS!$B129,'Rekapitulasi Maret'!$CI$391:$CI$568)</f>
        <v>0</v>
      </c>
      <c r="ED129" s="152">
        <f>SUMIF('Rekapitulasi Maret'!$CE$391:$CE$568,APS!$B129,'Rekapitulasi Maret'!$CG$391:$CG$568)</f>
        <v>0</v>
      </c>
      <c r="EE129" s="152">
        <f>SUMIF('Rekapitulasi Maret'!$CE$391:$CE$568,APS!$B129,'Rekapitulasi Maret'!$CJ$391:$CJ$568)</f>
        <v>199</v>
      </c>
      <c r="EF129" s="154">
        <f t="shared" si="356"/>
        <v>0</v>
      </c>
      <c r="EG129" s="154">
        <f t="shared" si="357"/>
        <v>0</v>
      </c>
      <c r="EH129" s="76">
        <f t="shared" si="434"/>
        <v>0</v>
      </c>
      <c r="EI129" s="76">
        <f t="shared" si="435"/>
        <v>150</v>
      </c>
      <c r="EJ129" s="76">
        <f t="shared" si="436"/>
        <v>95</v>
      </c>
      <c r="EK129" s="76">
        <f t="shared" si="437"/>
        <v>199</v>
      </c>
      <c r="EL129" s="76">
        <f t="shared" si="438"/>
        <v>294</v>
      </c>
      <c r="EM129" s="76">
        <f t="shared" si="439"/>
        <v>294</v>
      </c>
      <c r="EN129" s="154">
        <f t="shared" si="440"/>
        <v>0</v>
      </c>
      <c r="EO129" s="10"/>
      <c r="EP129" s="10"/>
      <c r="EQ129" s="152">
        <f>SUMIF('Rekapitulasi Maret'!$D$587:$D$768,APS!$B129,'Rekapitulasi Maret'!$E$587:$E$768)+SUMIF('Rekapitulasi Maret'!$D$587:$D$768,APS!$B129,'Rekapitulasi Maret'!$G$587:$G$768)</f>
        <v>0</v>
      </c>
      <c r="ER129" s="152">
        <f>SUMIF('Rekapitulasi Maret'!$D$587:$D$768,APS!$B129,'Rekapitulasi Maret'!$F$587:$F$768)+SUMIF('Rekapitulasi Maret'!$D$587:$D$768,APS!$B129,'Rekapitulasi Maret'!$H$587:$H$768)</f>
        <v>112</v>
      </c>
      <c r="ES129" s="10"/>
      <c r="ET129" s="154">
        <f t="shared" si="358"/>
        <v>0</v>
      </c>
      <c r="EU129" s="154">
        <f t="shared" si="359"/>
        <v>0</v>
      </c>
      <c r="EV129" s="10"/>
      <c r="EW129" s="152">
        <f>SUMIF('Rekapitulasi Maret'!$U$587:$U$768,APS!$B129,'Rekapitulasi Maret'!$V$587:$V$768)+SUMIF('Rekapitulasi Maret'!$U$587:$U$768,APS!$B129,'Rekapitulasi Maret'!$X$587:$X$768)</f>
        <v>130</v>
      </c>
      <c r="EX129" s="152">
        <f>SUMIF('Rekapitulasi Maret'!$U$587:$U$768,APS!$B129,'Rekapitulasi Maret'!$W$587:$W$768)+SUMIF('Rekapitulasi Maret'!$U$587:$U$768,APS!$B129,'Rekapitulasi Maret'!$Y$587:$Y$768)</f>
        <v>100</v>
      </c>
      <c r="EY129" s="10"/>
      <c r="EZ129" s="154">
        <f t="shared" si="360"/>
        <v>0</v>
      </c>
      <c r="FA129" s="154">
        <f t="shared" si="361"/>
        <v>76.923076923076934</v>
      </c>
      <c r="FB129" s="10"/>
      <c r="FC129" s="152">
        <f>SUMIF('Rekapitulasi Maret'!$AL$587:$AL$768,APS!$B129,'Rekapitulasi Maret'!$AM$587:$AM$768)+SUMIF('Rekapitulasi Maret'!$AL$587:$AL$768,APS!$B129,'Rekapitulasi Maret'!$AP$587:$AP$768)</f>
        <v>230</v>
      </c>
      <c r="FD129" s="152">
        <f>SUMIF('Rekapitulasi Maret'!$AL$587:$AL$768,APS!$B129,'Rekapitulasi Maret'!$AN$587:$AN$768)</f>
        <v>163</v>
      </c>
      <c r="FE129" s="10"/>
      <c r="FF129" s="154">
        <f t="shared" si="362"/>
        <v>0</v>
      </c>
      <c r="FG129" s="154">
        <f t="shared" si="363"/>
        <v>70.869565217391312</v>
      </c>
      <c r="FH129" s="10"/>
      <c r="FI129" s="152">
        <f>SUMIF('Rekapitulasi Maret'!$BA$587:$BA$768,APS!$B129,'Rekapitulasi Maret'!$BB$587:$BB$768)+SUMIF('Rekapitulasi Maret'!$BA$587:$BA$768,APS!$B129,'Rekapitulasi Maret'!$BE$587:$BE$768)</f>
        <v>0</v>
      </c>
      <c r="FJ129" s="152">
        <f>SUMIF('Rekapitulasi Maret'!$BA$587:$BA$768,APS!$B129,'Rekapitulasi Maret'!$BC$587:$BC$768)+SUMIF('Rekapitulasi Maret'!$BA$587:$BA$768,APS!$B129,'Rekapitulasi Maret'!$BF$587:$BF$768)</f>
        <v>0</v>
      </c>
      <c r="FK129" s="10"/>
      <c r="FL129" s="154">
        <f t="shared" si="364"/>
        <v>0</v>
      </c>
      <c r="FM129" s="154">
        <f t="shared" si="365"/>
        <v>0</v>
      </c>
      <c r="FN129" s="10"/>
      <c r="FO129" s="152">
        <f>SUMIF('Rekapitulasi Maret'!$BP$587:$BP$768,APS!$B129,'Rekapitulasi Maret'!$BQ$587:$BQ$768)+SUMIF('Rekapitulasi Maret'!$BP$587:$BP$768,APS!$B129,'Rekapitulasi Maret'!$BT$587:$BT$768)</f>
        <v>0</v>
      </c>
      <c r="FP129" s="152">
        <f>SUMIF('Rekapitulasi Maret'!$BP$587:$BP$768,APS!$B129,'Rekapitulasi Maret'!$BR$587:$BR$768)</f>
        <v>166</v>
      </c>
      <c r="FQ129" s="10"/>
      <c r="FR129" s="154">
        <f t="shared" si="366"/>
        <v>0</v>
      </c>
      <c r="FS129" s="154">
        <f t="shared" si="367"/>
        <v>0</v>
      </c>
      <c r="FT129" s="10"/>
      <c r="FU129" s="152">
        <f>SUMIF('Rekapitulasi Maret'!$CE$587:$CE$768,APS!$B129,'Rekapitulasi Maret'!$CI$587:$CI$768)</f>
        <v>0</v>
      </c>
      <c r="FV129" s="10"/>
      <c r="FW129" s="152">
        <f>SUMIF('Rekapitulasi Maret'!$CE$587:$CE$768,APS!$B129,'Rekapitulasi Maret'!$CJ$587:$CJ$768)</f>
        <v>0</v>
      </c>
      <c r="FX129" s="154">
        <f t="shared" si="387"/>
        <v>0</v>
      </c>
      <c r="FY129" s="154">
        <f t="shared" si="388"/>
        <v>0</v>
      </c>
      <c r="FZ129" s="10"/>
      <c r="GA129" s="152">
        <f>SUMIF('Rekapitulasi Maret'!$D$785:$D$963,APS!$B129,'Rekapitulasi Maret'!$E$785:$E$963)+SUMIF('Rekapitulasi Maret'!$D$785:$D$963,APS!$B129,'Rekapitulasi Maret'!$J$785:$J$963)</f>
        <v>100</v>
      </c>
      <c r="GB129" s="152">
        <f>SUMIF('Rekapitulasi Maret'!$D$785:$D$963,APS!$B129,'Rekapitulasi Maret'!$F$785:$F$963)</f>
        <v>140</v>
      </c>
      <c r="GC129" s="152">
        <f>SUMIF('Rekapitulasi Maret'!$D$785:$D$963,APS!$B129,'Rekapitulasi Maret'!$K$785:$K$963)</f>
        <v>0</v>
      </c>
      <c r="GD129" s="154">
        <f t="shared" si="368"/>
        <v>0</v>
      </c>
      <c r="GE129" s="154">
        <f t="shared" si="369"/>
        <v>140</v>
      </c>
      <c r="GF129" s="10"/>
      <c r="GG129" s="152">
        <f>SUMIF('Rekapitulasi Maret'!$U$785:$U$963,APS!$B129,'Rekapitulasi Maret'!$V$785:$V$963)+SUMIF('Rekapitulasi Maret'!$U$785:$U$963,APS!$B129,'Rekapitulasi Maret'!$AA$785:$AA$963)</f>
        <v>100</v>
      </c>
      <c r="GH129" s="152">
        <f>SUMIF('Rekapitulasi Maret'!$U$785:$U$963,APS!$B129,'Rekapitulasi Maret'!$W$785:$W$963)</f>
        <v>35</v>
      </c>
      <c r="GI129" s="152">
        <f>SUMIF('Rekapitulasi Maret'!$U$785:$U$963,APS!$B129,'Rekapitulasi Maret'!$AB$785:$AB$963)</f>
        <v>0</v>
      </c>
      <c r="GJ129" s="154">
        <f t="shared" si="370"/>
        <v>0</v>
      </c>
      <c r="GK129" s="154">
        <f t="shared" si="371"/>
        <v>35</v>
      </c>
      <c r="GL129" s="10"/>
      <c r="GM129" s="152">
        <f>SUMIF('Rekapitulasi Maret'!$AL$785:$AL$963,APS!$B129,'Rekapitulasi Maret'!$AM$785:$AM$963)+SUMIF('Rekapitulasi Maret'!$AL$785:$AL$963,APS!$B129,'Rekapitulasi Maret'!$AP$785:$AP$963)</f>
        <v>0</v>
      </c>
      <c r="GN129" s="152">
        <f>SUMIF('Rekapitulasi Maret'!$AL$785:$AL$963,APS!$B129,'Rekapitulasi Maret'!$AN$785:$AN$963)</f>
        <v>0</v>
      </c>
      <c r="GO129" s="152">
        <f>SUMIF('Rekapitulasi Maret'!$AL$785:$AL$963,APS!$B129,'Rekapitulasi Maret'!$AQ$785:$AQ$963)</f>
        <v>0</v>
      </c>
      <c r="GP129" s="154">
        <f t="shared" si="372"/>
        <v>0</v>
      </c>
      <c r="GQ129" s="154">
        <f t="shared" si="373"/>
        <v>0</v>
      </c>
      <c r="GR129" s="76">
        <f t="shared" si="374"/>
        <v>0</v>
      </c>
      <c r="GS129" s="76">
        <f t="shared" si="375"/>
        <v>560</v>
      </c>
      <c r="GT129" s="76">
        <f t="shared" si="376"/>
        <v>716</v>
      </c>
      <c r="GU129" s="76">
        <f t="shared" si="377"/>
        <v>0</v>
      </c>
      <c r="GV129" s="157">
        <f t="shared" si="378"/>
        <v>716</v>
      </c>
      <c r="GW129" s="157">
        <f t="shared" si="379"/>
        <v>716</v>
      </c>
      <c r="GX129" s="158">
        <f t="shared" si="380"/>
        <v>0</v>
      </c>
      <c r="GY129" s="157">
        <f t="shared" si="397"/>
        <v>0</v>
      </c>
      <c r="GZ129" s="157">
        <f t="shared" si="398"/>
        <v>710</v>
      </c>
      <c r="HA129" s="157">
        <f t="shared" si="399"/>
        <v>968</v>
      </c>
      <c r="HB129" s="157">
        <f t="shared" si="400"/>
        <v>199</v>
      </c>
      <c r="HC129" s="157">
        <f t="shared" si="401"/>
        <v>1167</v>
      </c>
      <c r="HD129" s="157">
        <f t="shared" si="402"/>
        <v>1167</v>
      </c>
      <c r="HE129" s="158">
        <f t="shared" si="406"/>
        <v>0</v>
      </c>
      <c r="HF129" s="164"/>
      <c r="HG129" s="16" t="s">
        <v>141</v>
      </c>
      <c r="HH129" s="88"/>
    </row>
    <row r="130" spans="1:216" ht="15.75">
      <c r="A130" s="129" t="s">
        <v>722</v>
      </c>
      <c r="B130" s="129" t="s">
        <v>723</v>
      </c>
      <c r="C130" s="16" t="s">
        <v>143</v>
      </c>
      <c r="D130" s="25"/>
      <c r="E130" s="16"/>
      <c r="F130" s="17"/>
      <c r="G130" s="17"/>
      <c r="H130" s="17"/>
      <c r="I130" s="18"/>
      <c r="J130" s="17"/>
      <c r="K130" s="19"/>
      <c r="L130" s="19"/>
      <c r="M130" s="23"/>
      <c r="N130" s="20"/>
      <c r="O130" s="20"/>
      <c r="P130" s="75"/>
      <c r="Q130" s="74"/>
      <c r="R130" s="22"/>
      <c r="S130" s="10"/>
      <c r="T130" s="10"/>
      <c r="U130" s="152"/>
      <c r="V130" s="152"/>
      <c r="W130" s="10"/>
      <c r="X130" s="154"/>
      <c r="Y130" s="154"/>
      <c r="Z130" s="10"/>
      <c r="AA130" s="152"/>
      <c r="AB130" s="152"/>
      <c r="AC130" s="152"/>
      <c r="AD130" s="154"/>
      <c r="AE130" s="154"/>
      <c r="AF130" s="10"/>
      <c r="AG130" s="152">
        <f>SUMIF('Rekapitulasi Maret'!$AL$9:$AL$173,APS!$B130,'Rekapitulasi Maret'!$AM$9:$AM$173)</f>
        <v>0</v>
      </c>
      <c r="AH130" s="152">
        <f>SUMIF('Rekapitulasi Maret'!$AL$9:$AL$173,APS!$B130,'Rekapitulasi Maret'!$AN$9:$AN$173)</f>
        <v>60</v>
      </c>
      <c r="AI130" s="152">
        <f>SUMIF('Rekapitulasi Maret'!$AL$9:$AL$173,APS!$B130,'Rekapitulasi Maret'!$AQ$9:$AQ$173)</f>
        <v>0</v>
      </c>
      <c r="AJ130" s="154">
        <f t="shared" ref="AJ130:AJ132" si="448">IF(AF130=0,0,((AH130+AI130)/AF130)*100)</f>
        <v>0</v>
      </c>
      <c r="AK130" s="154">
        <f t="shared" ref="AK130:AK132" si="449">IF(AG130=0,0,((AH130+AI130)/AG130)*100)</f>
        <v>0</v>
      </c>
      <c r="AL130" s="10"/>
      <c r="AM130" s="152">
        <f>SUMIF('Rekapitulasi Maret'!$BA$9:$BA$173,APS!$B130,'Rekapitulasi Maret'!$BB$9:$BB$173)</f>
        <v>0</v>
      </c>
      <c r="AN130" s="152">
        <f>SUMIF('Rekapitulasi Maret'!$BA$9:$BA$173,APS!$B130,'Rekapitulasi Maret'!$BC$9:$BC$173)</f>
        <v>0</v>
      </c>
      <c r="AO130" s="10"/>
      <c r="AP130" s="154">
        <f t="shared" si="410"/>
        <v>0</v>
      </c>
      <c r="AQ130" s="154">
        <f t="shared" si="411"/>
        <v>0</v>
      </c>
      <c r="AR130" s="10"/>
      <c r="AS130" s="152">
        <f>SUMIF('Rekapitulasi Maret'!$BP$9:$BP$173,APS!$B130,'Rekapitulasi Maret'!$BQ$9:$BQ$173)</f>
        <v>0</v>
      </c>
      <c r="AT130" s="152">
        <f>SUMIF('Rekapitulasi Maret'!$BP$9:$BP$173,APS!$B130,'Rekapitulasi Maret'!$BR$9:$BR$173)</f>
        <v>0</v>
      </c>
      <c r="AU130" s="10"/>
      <c r="AV130" s="154">
        <f t="shared" si="393"/>
        <v>0</v>
      </c>
      <c r="AW130" s="154">
        <f t="shared" si="394"/>
        <v>0</v>
      </c>
      <c r="AX130" s="10"/>
      <c r="AY130" s="152">
        <f>SUMIF('Rekapitulasi Maret'!$CE$9:$CE$173,APS!$B130,'Rekapitulasi Maret'!$CI$9:$CI$173)</f>
        <v>0</v>
      </c>
      <c r="AZ130" s="10"/>
      <c r="BA130" s="152">
        <f>SUMIF('Rekapitulasi Maret'!$CE$9:$CE$173,APS!$B130,'Rekapitulasi Maret'!$CJ$9:$CJ$173)</f>
        <v>0</v>
      </c>
      <c r="BB130" s="154">
        <f t="shared" si="395"/>
        <v>0</v>
      </c>
      <c r="BC130" s="154">
        <f t="shared" si="396"/>
        <v>0</v>
      </c>
      <c r="BD130" s="76">
        <f t="shared" si="412"/>
        <v>0</v>
      </c>
      <c r="BE130" s="76">
        <f t="shared" si="413"/>
        <v>0</v>
      </c>
      <c r="BF130" s="76">
        <f t="shared" si="414"/>
        <v>60</v>
      </c>
      <c r="BG130" s="76">
        <f t="shared" si="415"/>
        <v>0</v>
      </c>
      <c r="BH130" s="76">
        <f t="shared" si="416"/>
        <v>60</v>
      </c>
      <c r="BI130" s="76">
        <f t="shared" si="417"/>
        <v>60</v>
      </c>
      <c r="BJ130" s="154">
        <f t="shared" si="418"/>
        <v>0</v>
      </c>
      <c r="BK130" s="10"/>
      <c r="BL130" s="10"/>
      <c r="BM130" s="152">
        <f>SUMIF('Rekapitulasi Maret'!$D$194:$D$375,APS!$B130,'Rekapitulasi Maret'!$E$194:$E$375)+SUMIF('Rekapitulasi Maret'!$D$194:$D$375,APS!$B130,'Rekapitulasi Maret'!$J$194:$J$375)</f>
        <v>0</v>
      </c>
      <c r="BN130" s="152">
        <f>SUMIF('Rekapitulasi Maret'!$D$194:$D$375,APS!$B130,'Rekapitulasi Maret'!$F$194:$F$375)</f>
        <v>0</v>
      </c>
      <c r="BO130" s="152">
        <f>SUMIF('Rekapitulasi Maret'!$D$194:$D$375,APS!$B130,'Rekapitulasi Maret'!$K$194:$K$375)</f>
        <v>40</v>
      </c>
      <c r="BP130" s="154">
        <f t="shared" si="389"/>
        <v>0</v>
      </c>
      <c r="BQ130" s="154">
        <f t="shared" si="390"/>
        <v>0</v>
      </c>
      <c r="BR130" s="10"/>
      <c r="BS130" s="152">
        <f>SUMIF('Rekapitulasi Maret'!$U$194:$U$375,APS!$B130,'Rekapitulasi Maret'!$V$194:$V$375)+SUMIF('Rekapitulasi Maret'!$U$194:$U$375,APS!$B130,'Rekapitulasi Maret'!$AA$194:$AA$375)</f>
        <v>65</v>
      </c>
      <c r="BT130" s="152">
        <f>SUMIF('Rekapitulasi Maret'!$U$194:$U$375,APS!$B130,'Rekapitulasi Maret'!$W$194:$W$375)</f>
        <v>65</v>
      </c>
      <c r="BU130" s="152">
        <f>SUMIF('Rekapitulasi Maret'!$U$194:$U$375,APS!$B130,'Rekapitulasi Maret'!$AB$194:$AB$375)</f>
        <v>0</v>
      </c>
      <c r="BV130" s="154">
        <f t="shared" si="391"/>
        <v>0</v>
      </c>
      <c r="BW130" s="154">
        <f t="shared" si="392"/>
        <v>100</v>
      </c>
      <c r="BX130" s="10"/>
      <c r="BY130" s="152">
        <f>SUMIF('Rekapitulasi Maret'!$AL$194:$AL$375,APS!$B130,'Rekapitulasi Maret'!$AM$194:$AM$375)+SUMIF('Rekapitulasi Maret'!$AL$194:$AL$375,APS!$B130,'Rekapitulasi Maret'!$AP$194:$AP$375)</f>
        <v>0</v>
      </c>
      <c r="BZ130" s="152">
        <f>SUMIF('Rekapitulasi Maret'!$AL$194:$AL$375,APS!$B130,'Rekapitulasi Maret'!$AN$194:$AN$375)</f>
        <v>29</v>
      </c>
      <c r="CA130" s="152">
        <f>SUMIF('Rekapitulasi Maret'!$AL$194:$AL$375,APS!$B130,'Rekapitulasi Maret'!$AQ$194:$AQ$375)</f>
        <v>0</v>
      </c>
      <c r="CB130" s="154">
        <f t="shared" si="408"/>
        <v>0</v>
      </c>
      <c r="CC130" s="154">
        <f t="shared" si="409"/>
        <v>0</v>
      </c>
      <c r="CD130" s="10"/>
      <c r="CE130" s="152">
        <f>SUMIF('Rekapitulasi Maret'!$BA$194:$BA$375,APS!$B130,'Rekapitulasi Maret'!$BB$194:$BB$375)+SUMIF('Rekapitulasi Maret'!$BA$194:$BA$375,APS!$B130,'Rekapitulasi Maret'!$BE$194:$BE$375)</f>
        <v>0</v>
      </c>
      <c r="CF130" s="152">
        <f>SUMIF('Rekapitulasi Maret'!$BA$194:$BA$375,APS!$B130,'Rekapitulasi Maret'!$BC$194:$BC$375)</f>
        <v>0</v>
      </c>
      <c r="CG130" s="10"/>
      <c r="CH130" s="154">
        <f t="shared" si="381"/>
        <v>0</v>
      </c>
      <c r="CI130" s="154">
        <f t="shared" si="382"/>
        <v>0</v>
      </c>
      <c r="CJ130" s="10"/>
      <c r="CK130" s="152">
        <f>SUMIF('Rekapitulasi Maret'!$BP$194:$BP$375,APS!$B130,'Rekapitulasi Maret'!$BQ$194:$BQ$375)+SUMIF('Rekapitulasi Maret'!$BP$194:$BP$375,APS!$B130,'Rekapitulasi Maret'!$BT$194:$BT$375)</f>
        <v>125</v>
      </c>
      <c r="CL130" s="152">
        <f>SUMIF('Rekapitulasi Maret'!$BP$194:$BP$375,APS!$B130,'Rekapitulasi Maret'!$BR$194:$BR$375)</f>
        <v>0</v>
      </c>
      <c r="CM130" s="152">
        <f>SUMIF('Rekapitulasi Maret'!$BP$194:$BP$375,APS!$B130,'Rekapitulasi Maret'!$BU$194:$BU$375)</f>
        <v>191</v>
      </c>
      <c r="CN130" s="154">
        <f t="shared" si="383"/>
        <v>0</v>
      </c>
      <c r="CO130" s="154">
        <f t="shared" si="384"/>
        <v>152.80000000000001</v>
      </c>
      <c r="CP130" s="76">
        <f t="shared" si="419"/>
        <v>0</v>
      </c>
      <c r="CQ130" s="76">
        <f t="shared" si="420"/>
        <v>190</v>
      </c>
      <c r="CR130" s="76">
        <f t="shared" si="421"/>
        <v>94</v>
      </c>
      <c r="CS130" s="76">
        <f t="shared" si="422"/>
        <v>231</v>
      </c>
      <c r="CT130" s="76">
        <f t="shared" si="423"/>
        <v>325</v>
      </c>
      <c r="CU130" s="76">
        <f t="shared" si="424"/>
        <v>325</v>
      </c>
      <c r="CV130" s="154">
        <f t="shared" si="425"/>
        <v>0</v>
      </c>
      <c r="CW130" s="10"/>
      <c r="CX130" s="10"/>
      <c r="CY130" s="152">
        <f>SUMIF('Rekapitulasi Maret'!$D$391:$D$568,APS!$B130,'Rekapitulasi Maret'!$E$391:$E$568)+SUMIF('Rekapitulasi Maret'!$D$391:$D$568,APS!$B130,'Rekapitulasi Maret'!$J$391:$J$568)</f>
        <v>0</v>
      </c>
      <c r="CZ130" s="152">
        <f>SUMIF('Rekapitulasi Maret'!$D$391:$D$568,APS!$B130,'Rekapitulasi Maret'!$F$391:$F$568)</f>
        <v>0</v>
      </c>
      <c r="DA130" s="152">
        <f>SUMIF('Rekapitulasi Maret'!$D$391:$D$568,APS!$B130,'Rekapitulasi Maret'!$K$391:$K$568)</f>
        <v>0</v>
      </c>
      <c r="DB130" s="154">
        <f t="shared" si="385"/>
        <v>0</v>
      </c>
      <c r="DC130" s="154">
        <f t="shared" si="386"/>
        <v>0</v>
      </c>
      <c r="DD130" s="10"/>
      <c r="DE130" s="152">
        <f>SUMIF('Rekapitulasi Maret'!$U$391:$U$568,APS!$B130,'Rekapitulasi Maret'!$V$391:$V$568)+SUMIF('Rekapitulasi Maret'!$U$391:$U$568,APS!$B130,'Rekapitulasi Maret'!$AA$391:$AA$568)</f>
        <v>0</v>
      </c>
      <c r="DF130" s="152">
        <f>SUMIF('Rekapitulasi Maret'!$U$391:$U$568,APS!$B130,'Rekapitulasi Maret'!$W$391:$W$568)</f>
        <v>0</v>
      </c>
      <c r="DG130" s="152">
        <f>SUMIF('Rekapitulasi Maret'!$U$391:$U$568,APS!$B130,'Rekapitulasi Maret'!$AB$391:$AB$568)</f>
        <v>0</v>
      </c>
      <c r="DH130" s="154">
        <f t="shared" si="430"/>
        <v>0</v>
      </c>
      <c r="DI130" s="154">
        <f t="shared" si="431"/>
        <v>0</v>
      </c>
      <c r="DJ130" s="10"/>
      <c r="DK130" s="152">
        <f>SUMIF('Rekapitulasi Maret'!$AL$391:$AL$568,APS!$B130,'Rekapitulasi Maret'!$AM$391:$AM$568)+SUMIF('Rekapitulasi Maret'!$AL$391:$AL$568,APS!$B130,'Rekapitulasi Maret'!$AP$391:$AP$568)</f>
        <v>0</v>
      </c>
      <c r="DL130" s="152">
        <f>SUMIF('Rekapitulasi Maret'!$AL$391:$AL$568,APS!$B130,'Rekapitulasi Maret'!$AN$391:$AN$568)</f>
        <v>125</v>
      </c>
      <c r="DM130" s="152">
        <f>SUMIF('Rekapitulasi Maret'!$AL$391:$AL$568,APS!$B130,'Rekapitulasi Maret'!$AQ$391:$AQ$568)</f>
        <v>0</v>
      </c>
      <c r="DN130" s="154">
        <f t="shared" si="354"/>
        <v>0</v>
      </c>
      <c r="DO130" s="154">
        <f t="shared" si="355"/>
        <v>0</v>
      </c>
      <c r="DP130" s="10"/>
      <c r="DQ130" s="152">
        <f>SUMIF('Rekapitulasi Maret'!$BA$391:$BA$568,APS!$B130,'Rekapitulasi Maret'!$BB$391:$BB$568)+SUMIF('Rekapitulasi Maret'!$BA$391:$BA$568,APS!$B130,'Rekapitulasi Maret'!$BE$391:$BE$568)</f>
        <v>100</v>
      </c>
      <c r="DR130" s="152">
        <f>SUMIF('Rekapitulasi Maret'!$BA$391:$BA$568,APS!$B130,'Rekapitulasi Maret'!$BC$391:$BC$568)</f>
        <v>65</v>
      </c>
      <c r="DS130" s="152">
        <f>SUMIF('Rekapitulasi Maret'!$BA$391:$BA$568,APS!$B130,'Rekapitulasi Maret'!$BF$391:$BF$568)</f>
        <v>0</v>
      </c>
      <c r="DT130" s="154">
        <f t="shared" si="432"/>
        <v>0</v>
      </c>
      <c r="DU130" s="154">
        <f t="shared" si="433"/>
        <v>65</v>
      </c>
      <c r="DV130" s="10"/>
      <c r="DW130" s="152">
        <f>SUMIF('Rekapitulasi Maret'!$BP$391:$BP$568,APS!$B130,'Rekapitulasi Maret'!$BQ$391:$BQ$568)+SUMIF('Rekapitulasi Maret'!$BP$391:$BP$568,APS!$B130,'Rekapitulasi Maret'!$BT$391:$BT$568)</f>
        <v>100</v>
      </c>
      <c r="DX130" s="152">
        <f>SUMIF('Rekapitulasi Maret'!$BP$391:$BP$568,APS!$B130,'Rekapitulasi Maret'!$BR$391:$BR$568)</f>
        <v>65</v>
      </c>
      <c r="DY130" s="152">
        <f>SUMIF('Rekapitulasi Maret'!$BP$391:$BP$568,APS!$B130,'Rekapitulasi Maret'!$BU$391:$BU$568)</f>
        <v>0</v>
      </c>
      <c r="DZ130" s="154">
        <f t="shared" si="446"/>
        <v>0</v>
      </c>
      <c r="EA130" s="154">
        <f t="shared" si="447"/>
        <v>65</v>
      </c>
      <c r="EB130" s="10"/>
      <c r="EC130" s="152">
        <f>SUMIF('Rekapitulasi Maret'!$CE$391:$CE$568,APS!$B130,'Rekapitulasi Maret'!$CF$391:$CF$568)+SUMIF('Rekapitulasi Maret'!$CE$391:$CE$568,APS!$B130,'Rekapitulasi Maret'!$CI$391:$CI$568)</f>
        <v>0</v>
      </c>
      <c r="ED130" s="152">
        <f>SUMIF('Rekapitulasi Maret'!$CE$391:$CE$568,APS!$B130,'Rekapitulasi Maret'!$CG$391:$CG$568)</f>
        <v>0</v>
      </c>
      <c r="EE130" s="152">
        <f>SUMIF('Rekapitulasi Maret'!$CE$391:$CE$568,APS!$B130,'Rekapitulasi Maret'!$CJ$391:$CJ$568)</f>
        <v>0</v>
      </c>
      <c r="EF130" s="154">
        <f t="shared" si="356"/>
        <v>0</v>
      </c>
      <c r="EG130" s="154">
        <f t="shared" si="357"/>
        <v>0</v>
      </c>
      <c r="EH130" s="76">
        <f t="shared" si="434"/>
        <v>0</v>
      </c>
      <c r="EI130" s="76">
        <f t="shared" si="435"/>
        <v>200</v>
      </c>
      <c r="EJ130" s="76">
        <f t="shared" si="436"/>
        <v>255</v>
      </c>
      <c r="EK130" s="76">
        <f t="shared" si="437"/>
        <v>0</v>
      </c>
      <c r="EL130" s="76">
        <f t="shared" si="438"/>
        <v>255</v>
      </c>
      <c r="EM130" s="76">
        <f t="shared" si="439"/>
        <v>255</v>
      </c>
      <c r="EN130" s="154">
        <f t="shared" si="440"/>
        <v>0</v>
      </c>
      <c r="EO130" s="10"/>
      <c r="EP130" s="10"/>
      <c r="EQ130" s="152">
        <f>SUMIF('Rekapitulasi Maret'!$D$587:$D$768,APS!$B130,'Rekapitulasi Maret'!$E$587:$E$768)+SUMIF('Rekapitulasi Maret'!$D$587:$D$768,APS!$B130,'Rekapitulasi Maret'!$G$587:$G$768)</f>
        <v>0</v>
      </c>
      <c r="ER130" s="152">
        <f>SUMIF('Rekapitulasi Maret'!$D$587:$D$768,APS!$B130,'Rekapitulasi Maret'!$F$587:$F$768)+SUMIF('Rekapitulasi Maret'!$D$587:$D$768,APS!$B130,'Rekapitulasi Maret'!$H$587:$H$768)</f>
        <v>0</v>
      </c>
      <c r="ES130" s="10"/>
      <c r="ET130" s="154">
        <f t="shared" si="358"/>
        <v>0</v>
      </c>
      <c r="EU130" s="154">
        <f t="shared" si="359"/>
        <v>0</v>
      </c>
      <c r="EV130" s="10"/>
      <c r="EW130" s="152">
        <f>SUMIF('Rekapitulasi Maret'!$U$587:$U$768,APS!$B130,'Rekapitulasi Maret'!$V$587:$V$768)+SUMIF('Rekapitulasi Maret'!$U$587:$U$768,APS!$B130,'Rekapitulasi Maret'!$X$587:$X$768)</f>
        <v>0</v>
      </c>
      <c r="EX130" s="152">
        <f>SUMIF('Rekapitulasi Maret'!$U$587:$U$768,APS!$B130,'Rekapitulasi Maret'!$W$587:$W$768)+SUMIF('Rekapitulasi Maret'!$U$587:$U$768,APS!$B130,'Rekapitulasi Maret'!$Y$587:$Y$768)</f>
        <v>0</v>
      </c>
      <c r="EY130" s="10"/>
      <c r="EZ130" s="154">
        <f t="shared" si="360"/>
        <v>0</v>
      </c>
      <c r="FA130" s="154">
        <f t="shared" si="361"/>
        <v>0</v>
      </c>
      <c r="FB130" s="10"/>
      <c r="FC130" s="152">
        <f>SUMIF('Rekapitulasi Maret'!$AL$587:$AL$768,APS!$B130,'Rekapitulasi Maret'!$AM$587:$AM$768)+SUMIF('Rekapitulasi Maret'!$AL$587:$AL$768,APS!$B130,'Rekapitulasi Maret'!$AP$587:$AP$768)</f>
        <v>0</v>
      </c>
      <c r="FD130" s="152">
        <f>SUMIF('Rekapitulasi Maret'!$AL$587:$AL$768,APS!$B130,'Rekapitulasi Maret'!$AN$587:$AN$768)</f>
        <v>0</v>
      </c>
      <c r="FE130" s="10"/>
      <c r="FF130" s="154">
        <f t="shared" si="362"/>
        <v>0</v>
      </c>
      <c r="FG130" s="154">
        <f t="shared" si="363"/>
        <v>0</v>
      </c>
      <c r="FH130" s="10"/>
      <c r="FI130" s="152">
        <f>SUMIF('Rekapitulasi Maret'!$BA$587:$BA$768,APS!$B130,'Rekapitulasi Maret'!$BB$587:$BB$768)+SUMIF('Rekapitulasi Maret'!$BA$587:$BA$768,APS!$B130,'Rekapitulasi Maret'!$BE$587:$BE$768)</f>
        <v>180</v>
      </c>
      <c r="FJ130" s="152">
        <f>SUMIF('Rekapitulasi Maret'!$BA$587:$BA$768,APS!$B130,'Rekapitulasi Maret'!$BC$587:$BC$768)+SUMIF('Rekapitulasi Maret'!$BA$587:$BA$768,APS!$B130,'Rekapitulasi Maret'!$BF$587:$BF$768)</f>
        <v>124</v>
      </c>
      <c r="FK130" s="10"/>
      <c r="FL130" s="154">
        <f t="shared" si="364"/>
        <v>0</v>
      </c>
      <c r="FM130" s="154">
        <f t="shared" si="365"/>
        <v>68.888888888888886</v>
      </c>
      <c r="FN130" s="10"/>
      <c r="FO130" s="152">
        <f>SUMIF('Rekapitulasi Maret'!$BP$587:$BP$768,APS!$B130,'Rekapitulasi Maret'!$BQ$587:$BQ$768)+SUMIF('Rekapitulasi Maret'!$BP$587:$BP$768,APS!$B130,'Rekapitulasi Maret'!$BT$587:$BT$768)</f>
        <v>0</v>
      </c>
      <c r="FP130" s="152">
        <f>SUMIF('Rekapitulasi Maret'!$BP$587:$BP$768,APS!$B130,'Rekapitulasi Maret'!$BR$587:$BR$768)</f>
        <v>0</v>
      </c>
      <c r="FQ130" s="10"/>
      <c r="FR130" s="154">
        <f t="shared" si="366"/>
        <v>0</v>
      </c>
      <c r="FS130" s="154">
        <f t="shared" si="367"/>
        <v>0</v>
      </c>
      <c r="FT130" s="10"/>
      <c r="FU130" s="152">
        <f>SUMIF('Rekapitulasi Maret'!$CE$587:$CE$768,APS!$B130,'Rekapitulasi Maret'!$CI$587:$CI$768)</f>
        <v>0</v>
      </c>
      <c r="FV130" s="10"/>
      <c r="FW130" s="152">
        <f>SUMIF('Rekapitulasi Maret'!$CE$587:$CE$768,APS!$B130,'Rekapitulasi Maret'!$CJ$587:$CJ$768)</f>
        <v>0</v>
      </c>
      <c r="FX130" s="154">
        <f t="shared" si="387"/>
        <v>0</v>
      </c>
      <c r="FY130" s="154">
        <f t="shared" si="388"/>
        <v>0</v>
      </c>
      <c r="FZ130" s="10"/>
      <c r="GA130" s="152">
        <f>SUMIF('Rekapitulasi Maret'!$D$785:$D$963,APS!$B130,'Rekapitulasi Maret'!$E$785:$E$963)+SUMIF('Rekapitulasi Maret'!$D$785:$D$963,APS!$B130,'Rekapitulasi Maret'!$J$785:$J$963)</f>
        <v>0</v>
      </c>
      <c r="GB130" s="152">
        <f>SUMIF('Rekapitulasi Maret'!$D$785:$D$963,APS!$B130,'Rekapitulasi Maret'!$F$785:$F$963)</f>
        <v>0</v>
      </c>
      <c r="GC130" s="152">
        <f>SUMIF('Rekapitulasi Maret'!$D$785:$D$963,APS!$B130,'Rekapitulasi Maret'!$K$785:$K$963)</f>
        <v>0</v>
      </c>
      <c r="GD130" s="154">
        <f t="shared" si="368"/>
        <v>0</v>
      </c>
      <c r="GE130" s="154">
        <f t="shared" si="369"/>
        <v>0</v>
      </c>
      <c r="GF130" s="10"/>
      <c r="GG130" s="152">
        <f>SUMIF('Rekapitulasi Maret'!$U$785:$U$963,APS!$B130,'Rekapitulasi Maret'!$V$785:$V$963)+SUMIF('Rekapitulasi Maret'!$U$785:$U$963,APS!$B130,'Rekapitulasi Maret'!$AA$785:$AA$963)</f>
        <v>0</v>
      </c>
      <c r="GH130" s="152">
        <f>SUMIF('Rekapitulasi Maret'!$U$785:$U$963,APS!$B130,'Rekapitulasi Maret'!$W$785:$W$963)</f>
        <v>0</v>
      </c>
      <c r="GI130" s="152">
        <f>SUMIF('Rekapitulasi Maret'!$U$785:$U$963,APS!$B130,'Rekapitulasi Maret'!$AB$785:$AB$963)</f>
        <v>0</v>
      </c>
      <c r="GJ130" s="154">
        <f t="shared" si="370"/>
        <v>0</v>
      </c>
      <c r="GK130" s="154">
        <f t="shared" si="371"/>
        <v>0</v>
      </c>
      <c r="GL130" s="10"/>
      <c r="GM130" s="152">
        <f>SUMIF('Rekapitulasi Maret'!$AL$785:$AL$963,APS!$B130,'Rekapitulasi Maret'!$AM$785:$AM$963)+SUMIF('Rekapitulasi Maret'!$AL$785:$AL$963,APS!$B130,'Rekapitulasi Maret'!$AP$785:$AP$963)</f>
        <v>150</v>
      </c>
      <c r="GN130" s="152">
        <f>SUMIF('Rekapitulasi Maret'!$AL$785:$AL$963,APS!$B130,'Rekapitulasi Maret'!$AN$785:$AN$963)</f>
        <v>220</v>
      </c>
      <c r="GO130" s="152">
        <f>SUMIF('Rekapitulasi Maret'!$AL$785:$AL$963,APS!$B130,'Rekapitulasi Maret'!$AQ$785:$AQ$963)</f>
        <v>0</v>
      </c>
      <c r="GP130" s="154">
        <f t="shared" si="372"/>
        <v>0</v>
      </c>
      <c r="GQ130" s="154">
        <f t="shared" si="373"/>
        <v>146.66666666666666</v>
      </c>
      <c r="GR130" s="76">
        <f t="shared" si="374"/>
        <v>0</v>
      </c>
      <c r="GS130" s="76">
        <f t="shared" si="375"/>
        <v>330</v>
      </c>
      <c r="GT130" s="76">
        <f t="shared" si="376"/>
        <v>344</v>
      </c>
      <c r="GU130" s="76">
        <f t="shared" si="377"/>
        <v>0</v>
      </c>
      <c r="GV130" s="157">
        <f t="shared" si="378"/>
        <v>344</v>
      </c>
      <c r="GW130" s="157">
        <f t="shared" si="379"/>
        <v>344</v>
      </c>
      <c r="GX130" s="158">
        <f t="shared" si="380"/>
        <v>0</v>
      </c>
      <c r="GY130" s="157">
        <f t="shared" si="397"/>
        <v>0</v>
      </c>
      <c r="GZ130" s="157">
        <f t="shared" si="398"/>
        <v>720</v>
      </c>
      <c r="HA130" s="157">
        <f t="shared" si="399"/>
        <v>753</v>
      </c>
      <c r="HB130" s="157">
        <f t="shared" si="400"/>
        <v>231</v>
      </c>
      <c r="HC130" s="157">
        <f t="shared" si="401"/>
        <v>984</v>
      </c>
      <c r="HD130" s="157">
        <f t="shared" si="402"/>
        <v>984</v>
      </c>
      <c r="HE130" s="158">
        <f t="shared" si="406"/>
        <v>0</v>
      </c>
      <c r="HF130" s="164"/>
      <c r="HG130" s="16" t="s">
        <v>141</v>
      </c>
      <c r="HH130" s="88"/>
    </row>
    <row r="131" spans="1:216" ht="15.75">
      <c r="A131" s="16" t="s">
        <v>351</v>
      </c>
      <c r="B131" s="16" t="s">
        <v>352</v>
      </c>
      <c r="C131" s="16" t="s">
        <v>143</v>
      </c>
      <c r="D131" s="16" t="s">
        <v>615</v>
      </c>
      <c r="E131" s="16"/>
      <c r="F131" s="17">
        <v>0</v>
      </c>
      <c r="G131" s="17">
        <v>0</v>
      </c>
      <c r="H131" s="17">
        <v>0</v>
      </c>
      <c r="I131" s="18">
        <v>0</v>
      </c>
      <c r="J131" s="17">
        <v>101</v>
      </c>
      <c r="K131" s="19">
        <f t="shared" si="444"/>
        <v>-101</v>
      </c>
      <c r="L131" s="19">
        <f t="shared" si="445"/>
        <v>0</v>
      </c>
      <c r="M131" s="23">
        <v>0</v>
      </c>
      <c r="N131" s="20">
        <f t="shared" si="353"/>
        <v>0</v>
      </c>
      <c r="O131" s="20"/>
      <c r="P131" s="75">
        <f t="shared" si="407"/>
        <v>0</v>
      </c>
      <c r="Q131" s="74">
        <f t="shared" si="403"/>
        <v>0</v>
      </c>
      <c r="R131" s="22">
        <f t="shared" si="443"/>
        <v>0</v>
      </c>
      <c r="S131" s="10"/>
      <c r="T131" s="10"/>
      <c r="U131" s="152">
        <f>SUMIF('Rekapitulasi Maret'!$D$9:$D$173,APS!$B131,'Rekapitulasi Maret'!$E$9:$E$173)</f>
        <v>0</v>
      </c>
      <c r="V131" s="152">
        <f>SUMIF('Rekapitulasi Maret'!$D$9:$D$173,APS!$B131,'Rekapitulasi Maret'!$F$9:$F$173)</f>
        <v>0</v>
      </c>
      <c r="W131" s="10"/>
      <c r="X131" s="154">
        <f t="shared" si="428"/>
        <v>0</v>
      </c>
      <c r="Y131" s="154">
        <f t="shared" si="429"/>
        <v>0</v>
      </c>
      <c r="Z131" s="10"/>
      <c r="AA131" s="152">
        <f>SUMIF('Rekapitulasi Maret'!$U$9:$U$173,APS!$B131,'Rekapitulasi Maret'!$V$9:$V$173)</f>
        <v>0</v>
      </c>
      <c r="AB131" s="152">
        <f>SUMIF('Rekapitulasi Maret'!$U$9:$U$173,APS!$B131,'Rekapitulasi Maret'!$W$9:$W$173)</f>
        <v>0</v>
      </c>
      <c r="AC131" s="152"/>
      <c r="AD131" s="154">
        <f t="shared" si="404"/>
        <v>0</v>
      </c>
      <c r="AE131" s="154">
        <f t="shared" si="405"/>
        <v>0</v>
      </c>
      <c r="AF131" s="10"/>
      <c r="AG131" s="152">
        <f>SUMIF('Rekapitulasi Maret'!$AL$9:$AL$173,APS!$B131,'Rekapitulasi Maret'!$AM$9:$AM$173)</f>
        <v>0</v>
      </c>
      <c r="AH131" s="152">
        <f>SUMIF('Rekapitulasi Maret'!$AL$9:$AL$173,APS!$B131,'Rekapitulasi Maret'!$AN$9:$AN$173)</f>
        <v>0</v>
      </c>
      <c r="AI131" s="152">
        <f>SUMIF('Rekapitulasi Maret'!$AL$9:$AL$173,APS!$B131,'Rekapitulasi Maret'!$AQ$9:$AQ$173)</f>
        <v>0</v>
      </c>
      <c r="AJ131" s="154">
        <f t="shared" si="448"/>
        <v>0</v>
      </c>
      <c r="AK131" s="154">
        <f t="shared" si="449"/>
        <v>0</v>
      </c>
      <c r="AL131" s="10"/>
      <c r="AM131" s="152">
        <f>SUMIF('Rekapitulasi Maret'!$BA$9:$BA$173,APS!$B131,'Rekapitulasi Maret'!$BB$9:$BB$173)</f>
        <v>0</v>
      </c>
      <c r="AN131" s="152">
        <f>SUMIF('Rekapitulasi Maret'!$BA$9:$BA$173,APS!$B131,'Rekapitulasi Maret'!$BC$9:$BC$173)</f>
        <v>0</v>
      </c>
      <c r="AO131" s="10"/>
      <c r="AP131" s="154">
        <f t="shared" si="410"/>
        <v>0</v>
      </c>
      <c r="AQ131" s="154">
        <f t="shared" si="411"/>
        <v>0</v>
      </c>
      <c r="AR131" s="10"/>
      <c r="AS131" s="152">
        <f>SUMIF('Rekapitulasi Maret'!$BP$9:$BP$173,APS!$B131,'Rekapitulasi Maret'!$BQ$9:$BQ$173)</f>
        <v>0</v>
      </c>
      <c r="AT131" s="152">
        <f>SUMIF('Rekapitulasi Maret'!$BP$9:$BP$173,APS!$B131,'Rekapitulasi Maret'!$BR$9:$BR$173)</f>
        <v>0</v>
      </c>
      <c r="AU131" s="10"/>
      <c r="AV131" s="154">
        <f t="shared" si="393"/>
        <v>0</v>
      </c>
      <c r="AW131" s="154">
        <f t="shared" si="394"/>
        <v>0</v>
      </c>
      <c r="AX131" s="10"/>
      <c r="AY131" s="152">
        <f>SUMIF('Rekapitulasi Maret'!$CE$9:$CE$173,APS!$B131,'Rekapitulasi Maret'!$CI$9:$CI$173)</f>
        <v>0</v>
      </c>
      <c r="AZ131" s="10"/>
      <c r="BA131" s="152">
        <f>SUMIF('Rekapitulasi Maret'!$CE$9:$CE$173,APS!$B131,'Rekapitulasi Maret'!$CJ$9:$CJ$173)</f>
        <v>0</v>
      </c>
      <c r="BB131" s="154">
        <f t="shared" si="395"/>
        <v>0</v>
      </c>
      <c r="BC131" s="154">
        <f t="shared" si="396"/>
        <v>0</v>
      </c>
      <c r="BD131" s="76">
        <f t="shared" si="412"/>
        <v>0</v>
      </c>
      <c r="BE131" s="76">
        <f t="shared" si="413"/>
        <v>0</v>
      </c>
      <c r="BF131" s="76">
        <f t="shared" si="414"/>
        <v>0</v>
      </c>
      <c r="BG131" s="76">
        <f t="shared" si="415"/>
        <v>0</v>
      </c>
      <c r="BH131" s="76">
        <f t="shared" si="416"/>
        <v>0</v>
      </c>
      <c r="BI131" s="76">
        <f t="shared" si="417"/>
        <v>0</v>
      </c>
      <c r="BJ131" s="154">
        <f t="shared" si="418"/>
        <v>0</v>
      </c>
      <c r="BK131" s="10"/>
      <c r="BL131" s="10"/>
      <c r="BM131" s="152">
        <f>SUMIF('Rekapitulasi Maret'!$D$194:$D$375,APS!$B131,'Rekapitulasi Maret'!$E$194:$E$375)+SUMIF('Rekapitulasi Maret'!$D$194:$D$375,APS!$B131,'Rekapitulasi Maret'!$J$194:$J$375)</f>
        <v>0</v>
      </c>
      <c r="BN131" s="152">
        <f>SUMIF('Rekapitulasi Maret'!$D$194:$D$375,APS!$B131,'Rekapitulasi Maret'!$F$194:$F$375)</f>
        <v>0</v>
      </c>
      <c r="BO131" s="152">
        <f>SUMIF('Rekapitulasi Maret'!$D$194:$D$375,APS!$B131,'Rekapitulasi Maret'!$K$194:$K$375)</f>
        <v>0</v>
      </c>
      <c r="BP131" s="154">
        <f t="shared" si="389"/>
        <v>0</v>
      </c>
      <c r="BQ131" s="154">
        <f t="shared" si="390"/>
        <v>0</v>
      </c>
      <c r="BR131" s="10"/>
      <c r="BS131" s="152">
        <f>SUMIF('Rekapitulasi Maret'!$U$194:$U$375,APS!$B131,'Rekapitulasi Maret'!$V$194:$V$375)+SUMIF('Rekapitulasi Maret'!$U$194:$U$375,APS!$B131,'Rekapitulasi Maret'!$AA$194:$AA$375)</f>
        <v>0</v>
      </c>
      <c r="BT131" s="152">
        <f>SUMIF('Rekapitulasi Maret'!$U$194:$U$375,APS!$B131,'Rekapitulasi Maret'!$W$194:$W$375)</f>
        <v>0</v>
      </c>
      <c r="BU131" s="152">
        <f>SUMIF('Rekapitulasi Maret'!$U$194:$U$375,APS!$B131,'Rekapitulasi Maret'!$AB$194:$AB$375)</f>
        <v>0</v>
      </c>
      <c r="BV131" s="154">
        <f t="shared" si="391"/>
        <v>0</v>
      </c>
      <c r="BW131" s="154">
        <f t="shared" si="392"/>
        <v>0</v>
      </c>
      <c r="BX131" s="10"/>
      <c r="BY131" s="152">
        <f>SUMIF('Rekapitulasi Maret'!$AL$194:$AL$375,APS!$B131,'Rekapitulasi Maret'!$AM$194:$AM$375)+SUMIF('Rekapitulasi Maret'!$AL$194:$AL$375,APS!$B131,'Rekapitulasi Maret'!$AP$194:$AP$375)</f>
        <v>0</v>
      </c>
      <c r="BZ131" s="152">
        <f>SUMIF('Rekapitulasi Maret'!$AL$194:$AL$375,APS!$B131,'Rekapitulasi Maret'!$AN$194:$AN$375)</f>
        <v>0</v>
      </c>
      <c r="CA131" s="152">
        <f>SUMIF('Rekapitulasi Maret'!$AL$194:$AL$375,APS!$B131,'Rekapitulasi Maret'!$AQ$194:$AQ$375)</f>
        <v>0</v>
      </c>
      <c r="CB131" s="154">
        <f t="shared" si="408"/>
        <v>0</v>
      </c>
      <c r="CC131" s="154">
        <f t="shared" si="409"/>
        <v>0</v>
      </c>
      <c r="CD131" s="10"/>
      <c r="CE131" s="152">
        <f>SUMIF('Rekapitulasi Maret'!$BA$194:$BA$375,APS!$B131,'Rekapitulasi Maret'!$BB$194:$BB$375)+SUMIF('Rekapitulasi Maret'!$BA$194:$BA$375,APS!$B131,'Rekapitulasi Maret'!$BE$194:$BE$375)</f>
        <v>0</v>
      </c>
      <c r="CF131" s="152">
        <f>SUMIF('Rekapitulasi Maret'!$BA$194:$BA$375,APS!$B131,'Rekapitulasi Maret'!$BC$194:$BC$375)</f>
        <v>0</v>
      </c>
      <c r="CG131" s="10"/>
      <c r="CH131" s="154">
        <f t="shared" si="381"/>
        <v>0</v>
      </c>
      <c r="CI131" s="154">
        <f t="shared" si="382"/>
        <v>0</v>
      </c>
      <c r="CJ131" s="10"/>
      <c r="CK131" s="152">
        <f>SUMIF('Rekapitulasi Maret'!$BP$194:$BP$375,APS!$B131,'Rekapitulasi Maret'!$BQ$194:$BQ$375)+SUMIF('Rekapitulasi Maret'!$BP$194:$BP$375,APS!$B131,'Rekapitulasi Maret'!$BT$194:$BT$375)</f>
        <v>0</v>
      </c>
      <c r="CL131" s="152">
        <f>SUMIF('Rekapitulasi Maret'!$BP$194:$BP$375,APS!$B131,'Rekapitulasi Maret'!$BR$194:$BR$375)</f>
        <v>0</v>
      </c>
      <c r="CM131" s="152">
        <f>SUMIF('Rekapitulasi Maret'!$BP$194:$BP$375,APS!$B131,'Rekapitulasi Maret'!$BU$194:$BU$375)</f>
        <v>0</v>
      </c>
      <c r="CN131" s="154">
        <f t="shared" si="383"/>
        <v>0</v>
      </c>
      <c r="CO131" s="154">
        <f t="shared" si="384"/>
        <v>0</v>
      </c>
      <c r="CP131" s="76">
        <f t="shared" si="419"/>
        <v>0</v>
      </c>
      <c r="CQ131" s="76">
        <f t="shared" si="420"/>
        <v>0</v>
      </c>
      <c r="CR131" s="76">
        <f t="shared" si="421"/>
        <v>0</v>
      </c>
      <c r="CS131" s="76">
        <f t="shared" si="422"/>
        <v>0</v>
      </c>
      <c r="CT131" s="76">
        <f t="shared" si="423"/>
        <v>0</v>
      </c>
      <c r="CU131" s="76">
        <f t="shared" si="424"/>
        <v>0</v>
      </c>
      <c r="CV131" s="154">
        <f t="shared" si="425"/>
        <v>0</v>
      </c>
      <c r="CW131" s="10"/>
      <c r="CX131" s="10"/>
      <c r="CY131" s="152">
        <f>SUMIF('Rekapitulasi Maret'!$D$391:$D$568,APS!$B131,'Rekapitulasi Maret'!$E$391:$E$568)+SUMIF('Rekapitulasi Maret'!$D$391:$D$568,APS!$B131,'Rekapitulasi Maret'!$J$391:$J$568)</f>
        <v>0</v>
      </c>
      <c r="CZ131" s="152">
        <f>SUMIF('Rekapitulasi Maret'!$D$391:$D$568,APS!$B131,'Rekapitulasi Maret'!$F$391:$F$568)</f>
        <v>0</v>
      </c>
      <c r="DA131" s="152">
        <f>SUMIF('Rekapitulasi Maret'!$D$391:$D$568,APS!$B131,'Rekapitulasi Maret'!$K$391:$K$568)</f>
        <v>0</v>
      </c>
      <c r="DB131" s="154">
        <f t="shared" si="385"/>
        <v>0</v>
      </c>
      <c r="DC131" s="154">
        <f t="shared" si="386"/>
        <v>0</v>
      </c>
      <c r="DD131" s="10"/>
      <c r="DE131" s="152">
        <f>SUMIF('Rekapitulasi Maret'!$U$391:$U$568,APS!$B131,'Rekapitulasi Maret'!$V$391:$V$568)+SUMIF('Rekapitulasi Maret'!$U$391:$U$568,APS!$B131,'Rekapitulasi Maret'!$AA$391:$AA$568)</f>
        <v>0</v>
      </c>
      <c r="DF131" s="152">
        <f>SUMIF('Rekapitulasi Maret'!$U$391:$U$568,APS!$B131,'Rekapitulasi Maret'!$W$391:$W$568)</f>
        <v>0</v>
      </c>
      <c r="DG131" s="152">
        <f>SUMIF('Rekapitulasi Maret'!$U$391:$U$568,APS!$B131,'Rekapitulasi Maret'!$AB$391:$AB$568)</f>
        <v>0</v>
      </c>
      <c r="DH131" s="154">
        <f t="shared" si="430"/>
        <v>0</v>
      </c>
      <c r="DI131" s="154">
        <f t="shared" si="431"/>
        <v>0</v>
      </c>
      <c r="DJ131" s="10"/>
      <c r="DK131" s="152">
        <f>SUMIF('Rekapitulasi Maret'!$AL$391:$AL$568,APS!$B131,'Rekapitulasi Maret'!$AM$391:$AM$568)+SUMIF('Rekapitulasi Maret'!$AL$391:$AL$568,APS!$B131,'Rekapitulasi Maret'!$AP$391:$AP$568)</f>
        <v>0</v>
      </c>
      <c r="DL131" s="152">
        <f>SUMIF('Rekapitulasi Maret'!$AL$391:$AL$568,APS!$B131,'Rekapitulasi Maret'!$AN$391:$AN$568)</f>
        <v>0</v>
      </c>
      <c r="DM131" s="152">
        <f>SUMIF('Rekapitulasi Maret'!$AL$391:$AL$568,APS!$B131,'Rekapitulasi Maret'!$AQ$391:$AQ$568)</f>
        <v>0</v>
      </c>
      <c r="DN131" s="154">
        <f t="shared" si="354"/>
        <v>0</v>
      </c>
      <c r="DO131" s="154">
        <f t="shared" si="355"/>
        <v>0</v>
      </c>
      <c r="DP131" s="10"/>
      <c r="DQ131" s="152">
        <f>SUMIF('Rekapitulasi Maret'!$BA$391:$BA$568,APS!$B131,'Rekapitulasi Maret'!$BB$391:$BB$568)+SUMIF('Rekapitulasi Maret'!$BA$391:$BA$568,APS!$B131,'Rekapitulasi Maret'!$BE$391:$BE$568)</f>
        <v>0</v>
      </c>
      <c r="DR131" s="152">
        <f>SUMIF('Rekapitulasi Maret'!$BA$391:$BA$568,APS!$B131,'Rekapitulasi Maret'!$BC$391:$BC$568)</f>
        <v>0</v>
      </c>
      <c r="DS131" s="152">
        <f>SUMIF('Rekapitulasi Maret'!$BA$391:$BA$568,APS!$B131,'Rekapitulasi Maret'!$BF$391:$BF$568)</f>
        <v>0</v>
      </c>
      <c r="DT131" s="154">
        <f t="shared" si="432"/>
        <v>0</v>
      </c>
      <c r="DU131" s="154">
        <f t="shared" si="433"/>
        <v>0</v>
      </c>
      <c r="DV131" s="10"/>
      <c r="DW131" s="152">
        <f>SUMIF('Rekapitulasi Maret'!$BP$391:$BP$568,APS!$B131,'Rekapitulasi Maret'!$BQ$391:$BQ$568)+SUMIF('Rekapitulasi Maret'!$BP$391:$BP$568,APS!$B131,'Rekapitulasi Maret'!$BT$391:$BT$568)</f>
        <v>0</v>
      </c>
      <c r="DX131" s="152">
        <f>SUMIF('Rekapitulasi Maret'!$BP$391:$BP$568,APS!$B131,'Rekapitulasi Maret'!$BR$391:$BR$568)</f>
        <v>0</v>
      </c>
      <c r="DY131" s="152">
        <f>SUMIF('Rekapitulasi Maret'!$BP$391:$BP$568,APS!$B131,'Rekapitulasi Maret'!$BU$391:$BU$568)</f>
        <v>0</v>
      </c>
      <c r="DZ131" s="154">
        <f t="shared" si="446"/>
        <v>0</v>
      </c>
      <c r="EA131" s="154">
        <f t="shared" si="447"/>
        <v>0</v>
      </c>
      <c r="EB131" s="10"/>
      <c r="EC131" s="152">
        <f>SUMIF('Rekapitulasi Maret'!$CE$391:$CE$568,APS!$B131,'Rekapitulasi Maret'!$CF$391:$CF$568)+SUMIF('Rekapitulasi Maret'!$CE$391:$CE$568,APS!$B131,'Rekapitulasi Maret'!$CI$391:$CI$568)</f>
        <v>0</v>
      </c>
      <c r="ED131" s="152">
        <f>SUMIF('Rekapitulasi Maret'!$CE$391:$CE$568,APS!$B131,'Rekapitulasi Maret'!$CG$391:$CG$568)</f>
        <v>0</v>
      </c>
      <c r="EE131" s="152">
        <f>SUMIF('Rekapitulasi Maret'!$CE$391:$CE$568,APS!$B131,'Rekapitulasi Maret'!$CJ$391:$CJ$568)</f>
        <v>0</v>
      </c>
      <c r="EF131" s="154">
        <f t="shared" si="356"/>
        <v>0</v>
      </c>
      <c r="EG131" s="154">
        <f t="shared" si="357"/>
        <v>0</v>
      </c>
      <c r="EH131" s="76">
        <f t="shared" si="434"/>
        <v>0</v>
      </c>
      <c r="EI131" s="76">
        <f t="shared" si="435"/>
        <v>0</v>
      </c>
      <c r="EJ131" s="76">
        <f t="shared" si="436"/>
        <v>0</v>
      </c>
      <c r="EK131" s="76">
        <f t="shared" si="437"/>
        <v>0</v>
      </c>
      <c r="EL131" s="76">
        <f t="shared" si="438"/>
        <v>0</v>
      </c>
      <c r="EM131" s="76">
        <f t="shared" si="439"/>
        <v>0</v>
      </c>
      <c r="EN131" s="154">
        <f t="shared" si="440"/>
        <v>0</v>
      </c>
      <c r="EO131" s="10"/>
      <c r="EP131" s="10"/>
      <c r="EQ131" s="152">
        <f>SUMIF('Rekapitulasi Maret'!$D$587:$D$768,APS!$B131,'Rekapitulasi Maret'!$E$587:$E$768)+SUMIF('Rekapitulasi Maret'!$D$587:$D$768,APS!$B131,'Rekapitulasi Maret'!$G$587:$G$768)</f>
        <v>0</v>
      </c>
      <c r="ER131" s="152">
        <f>SUMIF('Rekapitulasi Maret'!$D$587:$D$768,APS!$B131,'Rekapitulasi Maret'!$F$587:$F$768)+SUMIF('Rekapitulasi Maret'!$D$587:$D$768,APS!$B131,'Rekapitulasi Maret'!$H$587:$H$768)</f>
        <v>0</v>
      </c>
      <c r="ES131" s="10"/>
      <c r="ET131" s="154">
        <f t="shared" si="358"/>
        <v>0</v>
      </c>
      <c r="EU131" s="154">
        <f t="shared" si="359"/>
        <v>0</v>
      </c>
      <c r="EV131" s="10"/>
      <c r="EW131" s="152">
        <f>SUMIF('Rekapitulasi Maret'!$U$587:$U$768,APS!$B131,'Rekapitulasi Maret'!$V$587:$V$768)+SUMIF('Rekapitulasi Maret'!$U$587:$U$768,APS!$B131,'Rekapitulasi Maret'!$X$587:$X$768)</f>
        <v>0</v>
      </c>
      <c r="EX131" s="152">
        <f>SUMIF('Rekapitulasi Maret'!$U$587:$U$768,APS!$B131,'Rekapitulasi Maret'!$W$587:$W$768)+SUMIF('Rekapitulasi Maret'!$U$587:$U$768,APS!$B131,'Rekapitulasi Maret'!$Y$587:$Y$768)</f>
        <v>0</v>
      </c>
      <c r="EY131" s="10"/>
      <c r="EZ131" s="154">
        <f t="shared" si="360"/>
        <v>0</v>
      </c>
      <c r="FA131" s="154">
        <f t="shared" si="361"/>
        <v>0</v>
      </c>
      <c r="FB131" s="10"/>
      <c r="FC131" s="152">
        <f>SUMIF('Rekapitulasi Maret'!$AL$587:$AL$768,APS!$B131,'Rekapitulasi Maret'!$AM$587:$AM$768)+SUMIF('Rekapitulasi Maret'!$AL$587:$AL$768,APS!$B131,'Rekapitulasi Maret'!$AP$587:$AP$768)</f>
        <v>0</v>
      </c>
      <c r="FD131" s="152">
        <f>SUMIF('Rekapitulasi Maret'!$AL$587:$AL$768,APS!$B131,'Rekapitulasi Maret'!$AN$587:$AN$768)</f>
        <v>0</v>
      </c>
      <c r="FE131" s="10"/>
      <c r="FF131" s="154">
        <f t="shared" si="362"/>
        <v>0</v>
      </c>
      <c r="FG131" s="154">
        <f t="shared" si="363"/>
        <v>0</v>
      </c>
      <c r="FH131" s="10"/>
      <c r="FI131" s="152">
        <f>SUMIF('Rekapitulasi Maret'!$BA$587:$BA$768,APS!$B131,'Rekapitulasi Maret'!$BB$587:$BB$768)+SUMIF('Rekapitulasi Maret'!$BA$587:$BA$768,APS!$B131,'Rekapitulasi Maret'!$BE$587:$BE$768)</f>
        <v>0</v>
      </c>
      <c r="FJ131" s="152">
        <f>SUMIF('Rekapitulasi Maret'!$BA$587:$BA$768,APS!$B131,'Rekapitulasi Maret'!$BC$587:$BC$768)+SUMIF('Rekapitulasi Maret'!$BA$587:$BA$768,APS!$B131,'Rekapitulasi Maret'!$BF$587:$BF$768)</f>
        <v>0</v>
      </c>
      <c r="FK131" s="10"/>
      <c r="FL131" s="154">
        <f t="shared" si="364"/>
        <v>0</v>
      </c>
      <c r="FM131" s="154">
        <f t="shared" si="365"/>
        <v>0</v>
      </c>
      <c r="FN131" s="10"/>
      <c r="FO131" s="152">
        <f>SUMIF('Rekapitulasi Maret'!$BP$587:$BP$768,APS!$B131,'Rekapitulasi Maret'!$BQ$587:$BQ$768)+SUMIF('Rekapitulasi Maret'!$BP$587:$BP$768,APS!$B131,'Rekapitulasi Maret'!$BT$587:$BT$768)</f>
        <v>0</v>
      </c>
      <c r="FP131" s="152">
        <f>SUMIF('Rekapitulasi Maret'!$BP$587:$BP$768,APS!$B131,'Rekapitulasi Maret'!$BR$587:$BR$768)</f>
        <v>0</v>
      </c>
      <c r="FQ131" s="10"/>
      <c r="FR131" s="154">
        <f t="shared" si="366"/>
        <v>0</v>
      </c>
      <c r="FS131" s="154">
        <f t="shared" si="367"/>
        <v>0</v>
      </c>
      <c r="FT131" s="10"/>
      <c r="FU131" s="152">
        <f>SUMIF('Rekapitulasi Maret'!$CE$587:$CE$768,APS!$B131,'Rekapitulasi Maret'!$CI$587:$CI$768)</f>
        <v>0</v>
      </c>
      <c r="FV131" s="10"/>
      <c r="FW131" s="152">
        <f>SUMIF('Rekapitulasi Maret'!$CE$587:$CE$768,APS!$B131,'Rekapitulasi Maret'!$CJ$587:$CJ$768)</f>
        <v>0</v>
      </c>
      <c r="FX131" s="154">
        <f t="shared" si="387"/>
        <v>0</v>
      </c>
      <c r="FY131" s="154">
        <f t="shared" si="388"/>
        <v>0</v>
      </c>
      <c r="FZ131" s="10"/>
      <c r="GA131" s="152">
        <f>SUMIF('Rekapitulasi Maret'!$D$785:$D$963,APS!$B131,'Rekapitulasi Maret'!$E$785:$E$963)+SUMIF('Rekapitulasi Maret'!$D$785:$D$963,APS!$B131,'Rekapitulasi Maret'!$J$785:$J$963)</f>
        <v>0</v>
      </c>
      <c r="GB131" s="152">
        <f>SUMIF('Rekapitulasi Maret'!$D$785:$D$963,APS!$B131,'Rekapitulasi Maret'!$F$785:$F$963)</f>
        <v>0</v>
      </c>
      <c r="GC131" s="152">
        <f>SUMIF('Rekapitulasi Maret'!$D$785:$D$963,APS!$B131,'Rekapitulasi Maret'!$K$785:$K$963)</f>
        <v>0</v>
      </c>
      <c r="GD131" s="154">
        <f t="shared" si="368"/>
        <v>0</v>
      </c>
      <c r="GE131" s="154">
        <f t="shared" si="369"/>
        <v>0</v>
      </c>
      <c r="GF131" s="10"/>
      <c r="GG131" s="152">
        <f>SUMIF('Rekapitulasi Maret'!$U$785:$U$963,APS!$B131,'Rekapitulasi Maret'!$V$785:$V$963)+SUMIF('Rekapitulasi Maret'!$U$785:$U$963,APS!$B131,'Rekapitulasi Maret'!$AA$785:$AA$963)</f>
        <v>0</v>
      </c>
      <c r="GH131" s="152">
        <f>SUMIF('Rekapitulasi Maret'!$U$785:$U$963,APS!$B131,'Rekapitulasi Maret'!$W$785:$W$963)</f>
        <v>0</v>
      </c>
      <c r="GI131" s="152">
        <f>SUMIF('Rekapitulasi Maret'!$U$785:$U$963,APS!$B131,'Rekapitulasi Maret'!$AB$785:$AB$963)</f>
        <v>0</v>
      </c>
      <c r="GJ131" s="154">
        <f t="shared" si="370"/>
        <v>0</v>
      </c>
      <c r="GK131" s="154">
        <f t="shared" si="371"/>
        <v>0</v>
      </c>
      <c r="GL131" s="10"/>
      <c r="GM131" s="152">
        <f>SUMIF('Rekapitulasi Maret'!$AL$785:$AL$963,APS!$B131,'Rekapitulasi Maret'!$AM$785:$AM$963)+SUMIF('Rekapitulasi Maret'!$AL$785:$AL$963,APS!$B131,'Rekapitulasi Maret'!$AP$785:$AP$963)</f>
        <v>0</v>
      </c>
      <c r="GN131" s="152">
        <f>SUMIF('Rekapitulasi Maret'!$AL$785:$AL$963,APS!$B131,'Rekapitulasi Maret'!$AN$785:$AN$963)</f>
        <v>0</v>
      </c>
      <c r="GO131" s="152">
        <f>SUMIF('Rekapitulasi Maret'!$AL$785:$AL$963,APS!$B131,'Rekapitulasi Maret'!$AQ$785:$AQ$963)</f>
        <v>0</v>
      </c>
      <c r="GP131" s="154">
        <f t="shared" si="372"/>
        <v>0</v>
      </c>
      <c r="GQ131" s="154">
        <f t="shared" si="373"/>
        <v>0</v>
      </c>
      <c r="GR131" s="76">
        <f t="shared" si="374"/>
        <v>0</v>
      </c>
      <c r="GS131" s="76">
        <f t="shared" si="375"/>
        <v>0</v>
      </c>
      <c r="GT131" s="76">
        <f t="shared" si="376"/>
        <v>0</v>
      </c>
      <c r="GU131" s="76">
        <f t="shared" si="377"/>
        <v>0</v>
      </c>
      <c r="GV131" s="157">
        <f t="shared" si="378"/>
        <v>0</v>
      </c>
      <c r="GW131" s="157">
        <f t="shared" si="379"/>
        <v>0</v>
      </c>
      <c r="GX131" s="158">
        <f t="shared" si="380"/>
        <v>0</v>
      </c>
      <c r="GY131" s="157">
        <f t="shared" si="397"/>
        <v>0</v>
      </c>
      <c r="GZ131" s="157">
        <f t="shared" si="398"/>
        <v>0</v>
      </c>
      <c r="HA131" s="157">
        <f t="shared" si="399"/>
        <v>0</v>
      </c>
      <c r="HB131" s="157">
        <f t="shared" si="400"/>
        <v>0</v>
      </c>
      <c r="HC131" s="157">
        <f t="shared" si="401"/>
        <v>0</v>
      </c>
      <c r="HD131" s="157">
        <f t="shared" si="402"/>
        <v>0</v>
      </c>
      <c r="HE131" s="158">
        <f t="shared" si="406"/>
        <v>0</v>
      </c>
      <c r="HF131" s="163"/>
      <c r="HG131" s="16" t="s">
        <v>990</v>
      </c>
      <c r="HH131" s="88"/>
    </row>
    <row r="132" spans="1:216" ht="15.75">
      <c r="A132" s="38"/>
      <c r="B132" s="37" t="s">
        <v>440</v>
      </c>
      <c r="C132" s="16" t="s">
        <v>146</v>
      </c>
      <c r="D132" s="16" t="s">
        <v>599</v>
      </c>
      <c r="E132" s="16"/>
      <c r="F132" s="31">
        <v>200</v>
      </c>
      <c r="G132" s="17"/>
      <c r="H132" s="17"/>
      <c r="I132" s="18">
        <v>0</v>
      </c>
      <c r="J132" s="17">
        <v>0</v>
      </c>
      <c r="K132" s="19"/>
      <c r="L132" s="19"/>
      <c r="M132" s="39">
        <v>200</v>
      </c>
      <c r="N132" s="20">
        <f t="shared" si="353"/>
        <v>200</v>
      </c>
      <c r="O132" s="20"/>
      <c r="P132" s="75">
        <f t="shared" si="407"/>
        <v>0</v>
      </c>
      <c r="Q132" s="74">
        <f t="shared" si="403"/>
        <v>200</v>
      </c>
      <c r="R132" s="22">
        <f t="shared" ref="R132:R161" si="450">+S132+BK132+CW132+EO132</f>
        <v>200</v>
      </c>
      <c r="S132" s="10"/>
      <c r="T132" s="10"/>
      <c r="U132" s="152">
        <f>SUMIF('Rekapitulasi Maret'!$D$9:$D$173,APS!$B132,'Rekapitulasi Maret'!$E$9:$E$173)</f>
        <v>0</v>
      </c>
      <c r="V132" s="152">
        <f>SUMIF('Rekapitulasi Maret'!$D$9:$D$173,APS!$B132,'Rekapitulasi Maret'!$F$9:$F$173)</f>
        <v>0</v>
      </c>
      <c r="W132" s="10"/>
      <c r="X132" s="154">
        <f t="shared" si="428"/>
        <v>0</v>
      </c>
      <c r="Y132" s="154">
        <f t="shared" si="429"/>
        <v>0</v>
      </c>
      <c r="Z132" s="10"/>
      <c r="AA132" s="152">
        <f>SUMIF('Rekapitulasi Maret'!$U$9:$U$173,APS!$B132,'Rekapitulasi Maret'!$V$9:$V$173)</f>
        <v>0</v>
      </c>
      <c r="AB132" s="152">
        <f>SUMIF('Rekapitulasi Maret'!$U$9:$U$173,APS!$B132,'Rekapitulasi Maret'!$W$9:$W$173)</f>
        <v>0</v>
      </c>
      <c r="AC132" s="152"/>
      <c r="AD132" s="154">
        <f t="shared" si="404"/>
        <v>0</v>
      </c>
      <c r="AE132" s="154">
        <f t="shared" si="405"/>
        <v>0</v>
      </c>
      <c r="AF132" s="10"/>
      <c r="AG132" s="152">
        <f>SUMIF('Rekapitulasi Maret'!$AL$9:$AL$173,APS!$B132,'Rekapitulasi Maret'!$AM$9:$AM$173)</f>
        <v>0</v>
      </c>
      <c r="AH132" s="152">
        <f>SUMIF('Rekapitulasi Maret'!$AL$9:$AL$173,APS!$B132,'Rekapitulasi Maret'!$AN$9:$AN$173)</f>
        <v>0</v>
      </c>
      <c r="AI132" s="152">
        <f>SUMIF('Rekapitulasi Maret'!$AL$9:$AL$173,APS!$B132,'Rekapitulasi Maret'!$AQ$9:$AQ$173)</f>
        <v>0</v>
      </c>
      <c r="AJ132" s="154">
        <f t="shared" si="448"/>
        <v>0</v>
      </c>
      <c r="AK132" s="154">
        <f t="shared" si="449"/>
        <v>0</v>
      </c>
      <c r="AL132" s="10"/>
      <c r="AM132" s="152">
        <f>SUMIF('Rekapitulasi Maret'!$BA$9:$BA$173,APS!$B132,'Rekapitulasi Maret'!$BB$9:$BB$173)</f>
        <v>0</v>
      </c>
      <c r="AN132" s="152">
        <f>SUMIF('Rekapitulasi Maret'!$BA$9:$BA$173,APS!$B132,'Rekapitulasi Maret'!$BC$9:$BC$173)</f>
        <v>0</v>
      </c>
      <c r="AO132" s="10"/>
      <c r="AP132" s="154">
        <f t="shared" si="410"/>
        <v>0</v>
      </c>
      <c r="AQ132" s="154">
        <f t="shared" si="411"/>
        <v>0</v>
      </c>
      <c r="AR132" s="10"/>
      <c r="AS132" s="152">
        <f>SUMIF('Rekapitulasi Maret'!$BP$9:$BP$173,APS!$B132,'Rekapitulasi Maret'!$BQ$9:$BQ$173)</f>
        <v>0</v>
      </c>
      <c r="AT132" s="152">
        <f>SUMIF('Rekapitulasi Maret'!$BP$9:$BP$173,APS!$B132,'Rekapitulasi Maret'!$BR$9:$BR$173)</f>
        <v>0</v>
      </c>
      <c r="AU132" s="10"/>
      <c r="AV132" s="154">
        <f t="shared" si="393"/>
        <v>0</v>
      </c>
      <c r="AW132" s="154">
        <f t="shared" si="394"/>
        <v>0</v>
      </c>
      <c r="AX132" s="10"/>
      <c r="AY132" s="152">
        <f>SUMIF('Rekapitulasi Maret'!$CE$9:$CE$173,APS!$B132,'Rekapitulasi Maret'!$CI$9:$CI$173)</f>
        <v>0</v>
      </c>
      <c r="AZ132" s="10"/>
      <c r="BA132" s="152">
        <f>SUMIF('Rekapitulasi Maret'!$CE$9:$CE$173,APS!$B132,'Rekapitulasi Maret'!$CJ$9:$CJ$173)</f>
        <v>0</v>
      </c>
      <c r="BB132" s="154">
        <f t="shared" si="395"/>
        <v>0</v>
      </c>
      <c r="BC132" s="154">
        <f t="shared" si="396"/>
        <v>0</v>
      </c>
      <c r="BD132" s="76">
        <f t="shared" si="412"/>
        <v>0</v>
      </c>
      <c r="BE132" s="76">
        <f t="shared" si="413"/>
        <v>0</v>
      </c>
      <c r="BF132" s="76">
        <f t="shared" si="414"/>
        <v>0</v>
      </c>
      <c r="BG132" s="76">
        <f t="shared" si="415"/>
        <v>0</v>
      </c>
      <c r="BH132" s="76">
        <f t="shared" si="416"/>
        <v>0</v>
      </c>
      <c r="BI132" s="76">
        <f t="shared" si="417"/>
        <v>0</v>
      </c>
      <c r="BJ132" s="154">
        <f t="shared" si="418"/>
        <v>0</v>
      </c>
      <c r="BK132" s="10"/>
      <c r="BL132" s="10"/>
      <c r="BM132" s="152">
        <f>SUMIF('Rekapitulasi Maret'!$D$194:$D$375,APS!$B132,'Rekapitulasi Maret'!$E$194:$E$375)+SUMIF('Rekapitulasi Maret'!$D$194:$D$375,APS!$B132,'Rekapitulasi Maret'!$J$194:$J$375)</f>
        <v>0</v>
      </c>
      <c r="BN132" s="152">
        <f>SUMIF('Rekapitulasi Maret'!$D$194:$D$375,APS!$B132,'Rekapitulasi Maret'!$F$194:$F$375)</f>
        <v>0</v>
      </c>
      <c r="BO132" s="152">
        <f>SUMIF('Rekapitulasi Maret'!$D$194:$D$375,APS!$B132,'Rekapitulasi Maret'!$K$194:$K$375)</f>
        <v>0</v>
      </c>
      <c r="BP132" s="154">
        <f t="shared" si="389"/>
        <v>0</v>
      </c>
      <c r="BQ132" s="154">
        <f t="shared" si="390"/>
        <v>0</v>
      </c>
      <c r="BR132" s="10"/>
      <c r="BS132" s="152">
        <f>SUMIF('Rekapitulasi Maret'!$U$194:$U$375,APS!$B132,'Rekapitulasi Maret'!$V$194:$V$375)+SUMIF('Rekapitulasi Maret'!$U$194:$U$375,APS!$B132,'Rekapitulasi Maret'!$AA$194:$AA$375)</f>
        <v>0</v>
      </c>
      <c r="BT132" s="152">
        <f>SUMIF('Rekapitulasi Maret'!$U$194:$U$375,APS!$B132,'Rekapitulasi Maret'!$W$194:$W$375)</f>
        <v>0</v>
      </c>
      <c r="BU132" s="152">
        <f>SUMIF('Rekapitulasi Maret'!$U$194:$U$375,APS!$B132,'Rekapitulasi Maret'!$AB$194:$AB$375)</f>
        <v>0</v>
      </c>
      <c r="BV132" s="154">
        <f t="shared" si="391"/>
        <v>0</v>
      </c>
      <c r="BW132" s="154">
        <f t="shared" si="392"/>
        <v>0</v>
      </c>
      <c r="BX132" s="10"/>
      <c r="BY132" s="152">
        <f>SUMIF('Rekapitulasi Maret'!$AL$194:$AL$375,APS!$B132,'Rekapitulasi Maret'!$AM$194:$AM$375)+SUMIF('Rekapitulasi Maret'!$AL$194:$AL$375,APS!$B132,'Rekapitulasi Maret'!$AP$194:$AP$375)</f>
        <v>0</v>
      </c>
      <c r="BZ132" s="152">
        <f>SUMIF('Rekapitulasi Maret'!$AL$194:$AL$375,APS!$B132,'Rekapitulasi Maret'!$AN$194:$AN$375)</f>
        <v>0</v>
      </c>
      <c r="CA132" s="152">
        <f>SUMIF('Rekapitulasi Maret'!$AL$194:$AL$375,APS!$B132,'Rekapitulasi Maret'!$AQ$194:$AQ$375)</f>
        <v>0</v>
      </c>
      <c r="CB132" s="154">
        <f t="shared" si="408"/>
        <v>0</v>
      </c>
      <c r="CC132" s="154">
        <f t="shared" si="409"/>
        <v>0</v>
      </c>
      <c r="CD132" s="10"/>
      <c r="CE132" s="152">
        <f>SUMIF('Rekapitulasi Maret'!$BA$194:$BA$375,APS!$B132,'Rekapitulasi Maret'!$BB$194:$BB$375)+SUMIF('Rekapitulasi Maret'!$BA$194:$BA$375,APS!$B132,'Rekapitulasi Maret'!$BE$194:$BE$375)</f>
        <v>0</v>
      </c>
      <c r="CF132" s="152">
        <f>SUMIF('Rekapitulasi Maret'!$BA$194:$BA$375,APS!$B132,'Rekapitulasi Maret'!$BC$194:$BC$375)</f>
        <v>0</v>
      </c>
      <c r="CG132" s="10"/>
      <c r="CH132" s="154">
        <f t="shared" si="381"/>
        <v>0</v>
      </c>
      <c r="CI132" s="154">
        <f t="shared" si="382"/>
        <v>0</v>
      </c>
      <c r="CJ132" s="10"/>
      <c r="CK132" s="152">
        <f>SUMIF('Rekapitulasi Maret'!$BP$194:$BP$375,APS!$B132,'Rekapitulasi Maret'!$BQ$194:$BQ$375)+SUMIF('Rekapitulasi Maret'!$BP$194:$BP$375,APS!$B132,'Rekapitulasi Maret'!$BT$194:$BT$375)</f>
        <v>0</v>
      </c>
      <c r="CL132" s="152">
        <f>SUMIF('Rekapitulasi Maret'!$BP$194:$BP$375,APS!$B132,'Rekapitulasi Maret'!$BR$194:$BR$375)</f>
        <v>0</v>
      </c>
      <c r="CM132" s="152">
        <f>SUMIF('Rekapitulasi Maret'!$BP$194:$BP$375,APS!$B132,'Rekapitulasi Maret'!$BU$194:$BU$375)</f>
        <v>0</v>
      </c>
      <c r="CN132" s="154">
        <f t="shared" si="383"/>
        <v>0</v>
      </c>
      <c r="CO132" s="154">
        <f t="shared" si="384"/>
        <v>0</v>
      </c>
      <c r="CP132" s="76">
        <f t="shared" si="419"/>
        <v>0</v>
      </c>
      <c r="CQ132" s="76">
        <f t="shared" si="420"/>
        <v>0</v>
      </c>
      <c r="CR132" s="76">
        <f t="shared" si="421"/>
        <v>0</v>
      </c>
      <c r="CS132" s="76">
        <f t="shared" si="422"/>
        <v>0</v>
      </c>
      <c r="CT132" s="76">
        <f t="shared" si="423"/>
        <v>0</v>
      </c>
      <c r="CU132" s="76">
        <f t="shared" si="424"/>
        <v>0</v>
      </c>
      <c r="CV132" s="154">
        <f t="shared" si="425"/>
        <v>0</v>
      </c>
      <c r="CW132" s="10">
        <v>200</v>
      </c>
      <c r="CX132" s="10">
        <v>100</v>
      </c>
      <c r="CY132" s="152">
        <f>SUMIF('Rekapitulasi Maret'!$D$391:$D$568,APS!$B132,'Rekapitulasi Maret'!$E$391:$E$568)+SUMIF('Rekapitulasi Maret'!$D$391:$D$568,APS!$B132,'Rekapitulasi Maret'!$J$391:$J$568)</f>
        <v>0</v>
      </c>
      <c r="CZ132" s="152">
        <f>SUMIF('Rekapitulasi Maret'!$D$391:$D$568,APS!$B132,'Rekapitulasi Maret'!$F$391:$F$568)</f>
        <v>0</v>
      </c>
      <c r="DA132" s="152">
        <f>SUMIF('Rekapitulasi Maret'!$D$391:$D$568,APS!$B132,'Rekapitulasi Maret'!$K$391:$K$568)</f>
        <v>0</v>
      </c>
      <c r="DB132" s="154">
        <f t="shared" si="385"/>
        <v>0</v>
      </c>
      <c r="DC132" s="154">
        <f t="shared" si="386"/>
        <v>0</v>
      </c>
      <c r="DD132" s="10"/>
      <c r="DE132" s="152">
        <f>SUMIF('Rekapitulasi Maret'!$U$391:$U$568,APS!$B132,'Rekapitulasi Maret'!$V$391:$V$568)+SUMIF('Rekapitulasi Maret'!$U$391:$U$568,APS!$B132,'Rekapitulasi Maret'!$AA$391:$AA$568)</f>
        <v>0</v>
      </c>
      <c r="DF132" s="152">
        <f>SUMIF('Rekapitulasi Maret'!$U$391:$U$568,APS!$B132,'Rekapitulasi Maret'!$W$391:$W$568)</f>
        <v>0</v>
      </c>
      <c r="DG132" s="152">
        <f>SUMIF('Rekapitulasi Maret'!$U$391:$U$568,APS!$B132,'Rekapitulasi Maret'!$AB$391:$AB$568)</f>
        <v>0</v>
      </c>
      <c r="DH132" s="154">
        <f t="shared" si="430"/>
        <v>0</v>
      </c>
      <c r="DI132" s="154">
        <f t="shared" si="431"/>
        <v>0</v>
      </c>
      <c r="DJ132" s="10"/>
      <c r="DK132" s="152">
        <f>SUMIF('Rekapitulasi Maret'!$AL$391:$AL$568,APS!$B132,'Rekapitulasi Maret'!$AM$391:$AM$568)+SUMIF('Rekapitulasi Maret'!$AL$391:$AL$568,APS!$B132,'Rekapitulasi Maret'!$AP$391:$AP$568)</f>
        <v>0</v>
      </c>
      <c r="DL132" s="152">
        <f>SUMIF('Rekapitulasi Maret'!$AL$391:$AL$568,APS!$B132,'Rekapitulasi Maret'!$AN$391:$AN$568)</f>
        <v>0</v>
      </c>
      <c r="DM132" s="152">
        <f>SUMIF('Rekapitulasi Maret'!$AL$391:$AL$568,APS!$B132,'Rekapitulasi Maret'!$AQ$391:$AQ$568)</f>
        <v>0</v>
      </c>
      <c r="DN132" s="154">
        <f t="shared" si="354"/>
        <v>0</v>
      </c>
      <c r="DO132" s="154">
        <f t="shared" si="355"/>
        <v>0</v>
      </c>
      <c r="DP132" s="10">
        <v>100</v>
      </c>
      <c r="DQ132" s="152">
        <f>SUMIF('Rekapitulasi Maret'!$BA$391:$BA$568,APS!$B132,'Rekapitulasi Maret'!$BB$391:$BB$568)+SUMIF('Rekapitulasi Maret'!$BA$391:$BA$568,APS!$B132,'Rekapitulasi Maret'!$BE$391:$BE$568)</f>
        <v>0</v>
      </c>
      <c r="DR132" s="152">
        <f>SUMIF('Rekapitulasi Maret'!$BA$391:$BA$568,APS!$B132,'Rekapitulasi Maret'!$BC$391:$BC$568)</f>
        <v>0</v>
      </c>
      <c r="DS132" s="152">
        <f>SUMIF('Rekapitulasi Maret'!$BA$391:$BA$568,APS!$B132,'Rekapitulasi Maret'!$BF$391:$BF$568)</f>
        <v>0</v>
      </c>
      <c r="DT132" s="154">
        <f t="shared" si="432"/>
        <v>0</v>
      </c>
      <c r="DU132" s="154">
        <f t="shared" si="433"/>
        <v>0</v>
      </c>
      <c r="DV132" s="10"/>
      <c r="DW132" s="152">
        <f>SUMIF('Rekapitulasi Maret'!$BP$391:$BP$568,APS!$B132,'Rekapitulasi Maret'!$BQ$391:$BQ$568)+SUMIF('Rekapitulasi Maret'!$BP$391:$BP$568,APS!$B132,'Rekapitulasi Maret'!$BT$391:$BT$568)</f>
        <v>0</v>
      </c>
      <c r="DX132" s="152">
        <f>SUMIF('Rekapitulasi Maret'!$BP$391:$BP$568,APS!$B132,'Rekapitulasi Maret'!$BR$391:$BR$568)</f>
        <v>0</v>
      </c>
      <c r="DY132" s="152">
        <f>SUMIF('Rekapitulasi Maret'!$BP$391:$BP$568,APS!$B132,'Rekapitulasi Maret'!$BU$391:$BU$568)</f>
        <v>0</v>
      </c>
      <c r="DZ132" s="154">
        <f t="shared" si="446"/>
        <v>0</v>
      </c>
      <c r="EA132" s="154">
        <f t="shared" si="447"/>
        <v>0</v>
      </c>
      <c r="EB132" s="10"/>
      <c r="EC132" s="152">
        <f>SUMIF('Rekapitulasi Maret'!$CE$391:$CE$568,APS!$B132,'Rekapitulasi Maret'!$CF$391:$CF$568)+SUMIF('Rekapitulasi Maret'!$CE$391:$CE$568,APS!$B132,'Rekapitulasi Maret'!$CI$391:$CI$568)</f>
        <v>0</v>
      </c>
      <c r="ED132" s="152">
        <f>SUMIF('Rekapitulasi Maret'!$CE$391:$CE$568,APS!$B132,'Rekapitulasi Maret'!$CG$391:$CG$568)</f>
        <v>0</v>
      </c>
      <c r="EE132" s="152">
        <f>SUMIF('Rekapitulasi Maret'!$CE$391:$CE$568,APS!$B132,'Rekapitulasi Maret'!$CJ$391:$CJ$568)</f>
        <v>0</v>
      </c>
      <c r="EF132" s="154">
        <f t="shared" si="356"/>
        <v>0</v>
      </c>
      <c r="EG132" s="154">
        <f t="shared" si="357"/>
        <v>0</v>
      </c>
      <c r="EH132" s="76">
        <f t="shared" si="434"/>
        <v>200</v>
      </c>
      <c r="EI132" s="76">
        <f t="shared" si="435"/>
        <v>0</v>
      </c>
      <c r="EJ132" s="76">
        <f t="shared" si="436"/>
        <v>0</v>
      </c>
      <c r="EK132" s="76">
        <f t="shared" si="437"/>
        <v>0</v>
      </c>
      <c r="EL132" s="76">
        <f t="shared" si="438"/>
        <v>0</v>
      </c>
      <c r="EM132" s="76">
        <f t="shared" si="439"/>
        <v>-200</v>
      </c>
      <c r="EN132" s="154">
        <f t="shared" si="440"/>
        <v>0</v>
      </c>
      <c r="EO132" s="10"/>
      <c r="EP132" s="10"/>
      <c r="EQ132" s="152">
        <f>SUMIF('Rekapitulasi Maret'!$D$587:$D$768,APS!$B132,'Rekapitulasi Maret'!$E$587:$E$768)+SUMIF('Rekapitulasi Maret'!$D$587:$D$768,APS!$B132,'Rekapitulasi Maret'!$G$587:$G$768)</f>
        <v>0</v>
      </c>
      <c r="ER132" s="152">
        <f>SUMIF('Rekapitulasi Maret'!$D$587:$D$768,APS!$B132,'Rekapitulasi Maret'!$F$587:$F$768)+SUMIF('Rekapitulasi Maret'!$D$587:$D$768,APS!$B132,'Rekapitulasi Maret'!$H$587:$H$768)</f>
        <v>0</v>
      </c>
      <c r="ES132" s="10"/>
      <c r="ET132" s="154">
        <f t="shared" si="358"/>
        <v>0</v>
      </c>
      <c r="EU132" s="154">
        <f t="shared" si="359"/>
        <v>0</v>
      </c>
      <c r="EV132" s="10"/>
      <c r="EW132" s="152">
        <f>SUMIF('Rekapitulasi Maret'!$U$587:$U$768,APS!$B132,'Rekapitulasi Maret'!$V$587:$V$768)+SUMIF('Rekapitulasi Maret'!$U$587:$U$768,APS!$B132,'Rekapitulasi Maret'!$X$587:$X$768)</f>
        <v>0</v>
      </c>
      <c r="EX132" s="152">
        <f>SUMIF('Rekapitulasi Maret'!$U$587:$U$768,APS!$B132,'Rekapitulasi Maret'!$W$587:$W$768)+SUMIF('Rekapitulasi Maret'!$U$587:$U$768,APS!$B132,'Rekapitulasi Maret'!$Y$587:$Y$768)</f>
        <v>0</v>
      </c>
      <c r="EY132" s="10"/>
      <c r="EZ132" s="154">
        <f t="shared" si="360"/>
        <v>0</v>
      </c>
      <c r="FA132" s="154">
        <f t="shared" si="361"/>
        <v>0</v>
      </c>
      <c r="FB132" s="10"/>
      <c r="FC132" s="152">
        <f>SUMIF('Rekapitulasi Maret'!$AL$587:$AL$768,APS!$B132,'Rekapitulasi Maret'!$AM$587:$AM$768)+SUMIF('Rekapitulasi Maret'!$AL$587:$AL$768,APS!$B132,'Rekapitulasi Maret'!$AP$587:$AP$768)</f>
        <v>0</v>
      </c>
      <c r="FD132" s="152">
        <f>SUMIF('Rekapitulasi Maret'!$AL$587:$AL$768,APS!$B132,'Rekapitulasi Maret'!$AN$587:$AN$768)</f>
        <v>0</v>
      </c>
      <c r="FE132" s="10"/>
      <c r="FF132" s="154">
        <f t="shared" si="362"/>
        <v>0</v>
      </c>
      <c r="FG132" s="154">
        <f t="shared" si="363"/>
        <v>0</v>
      </c>
      <c r="FH132" s="10"/>
      <c r="FI132" s="152">
        <f>SUMIF('Rekapitulasi Maret'!$BA$587:$BA$768,APS!$B132,'Rekapitulasi Maret'!$BB$587:$BB$768)+SUMIF('Rekapitulasi Maret'!$BA$587:$BA$768,APS!$B132,'Rekapitulasi Maret'!$BE$587:$BE$768)</f>
        <v>0</v>
      </c>
      <c r="FJ132" s="152">
        <f>SUMIF('Rekapitulasi Maret'!$BA$587:$BA$768,APS!$B132,'Rekapitulasi Maret'!$BC$587:$BC$768)+SUMIF('Rekapitulasi Maret'!$BA$587:$BA$768,APS!$B132,'Rekapitulasi Maret'!$BF$587:$BF$768)</f>
        <v>0</v>
      </c>
      <c r="FK132" s="10"/>
      <c r="FL132" s="154">
        <f t="shared" si="364"/>
        <v>0</v>
      </c>
      <c r="FM132" s="154">
        <f t="shared" si="365"/>
        <v>0</v>
      </c>
      <c r="FN132" s="10"/>
      <c r="FO132" s="152">
        <f>SUMIF('Rekapitulasi Maret'!$BP$587:$BP$768,APS!$B132,'Rekapitulasi Maret'!$BQ$587:$BQ$768)+SUMIF('Rekapitulasi Maret'!$BP$587:$BP$768,APS!$B132,'Rekapitulasi Maret'!$BT$587:$BT$768)</f>
        <v>0</v>
      </c>
      <c r="FP132" s="152">
        <f>SUMIF('Rekapitulasi Maret'!$BP$587:$BP$768,APS!$B132,'Rekapitulasi Maret'!$BR$587:$BR$768)</f>
        <v>0</v>
      </c>
      <c r="FQ132" s="10"/>
      <c r="FR132" s="154">
        <f t="shared" si="366"/>
        <v>0</v>
      </c>
      <c r="FS132" s="154">
        <f t="shared" si="367"/>
        <v>0</v>
      </c>
      <c r="FT132" s="10"/>
      <c r="FU132" s="152">
        <f>SUMIF('Rekapitulasi Maret'!$CE$587:$CE$768,APS!$B132,'Rekapitulasi Maret'!$CI$587:$CI$768)</f>
        <v>0</v>
      </c>
      <c r="FV132" s="10"/>
      <c r="FW132" s="152">
        <f>SUMIF('Rekapitulasi Maret'!$CE$587:$CE$768,APS!$B132,'Rekapitulasi Maret'!$CJ$587:$CJ$768)</f>
        <v>0</v>
      </c>
      <c r="FX132" s="154">
        <f t="shared" si="387"/>
        <v>0</v>
      </c>
      <c r="FY132" s="154">
        <f t="shared" si="388"/>
        <v>0</v>
      </c>
      <c r="FZ132" s="10"/>
      <c r="GA132" s="152">
        <f>SUMIF('Rekapitulasi Maret'!$D$785:$D$963,APS!$B132,'Rekapitulasi Maret'!$E$785:$E$963)+SUMIF('Rekapitulasi Maret'!$D$785:$D$963,APS!$B132,'Rekapitulasi Maret'!$J$785:$J$963)</f>
        <v>0</v>
      </c>
      <c r="GB132" s="152">
        <f>SUMIF('Rekapitulasi Maret'!$D$785:$D$963,APS!$B132,'Rekapitulasi Maret'!$F$785:$F$963)</f>
        <v>0</v>
      </c>
      <c r="GC132" s="152">
        <f>SUMIF('Rekapitulasi Maret'!$D$785:$D$963,APS!$B132,'Rekapitulasi Maret'!$K$785:$K$963)</f>
        <v>0</v>
      </c>
      <c r="GD132" s="154">
        <f t="shared" si="368"/>
        <v>0</v>
      </c>
      <c r="GE132" s="154">
        <f t="shared" si="369"/>
        <v>0</v>
      </c>
      <c r="GF132" s="10"/>
      <c r="GG132" s="152">
        <f>SUMIF('Rekapitulasi Maret'!$U$785:$U$963,APS!$B132,'Rekapitulasi Maret'!$V$785:$V$963)+SUMIF('Rekapitulasi Maret'!$U$785:$U$963,APS!$B132,'Rekapitulasi Maret'!$AA$785:$AA$963)</f>
        <v>0</v>
      </c>
      <c r="GH132" s="152">
        <f>SUMIF('Rekapitulasi Maret'!$U$785:$U$963,APS!$B132,'Rekapitulasi Maret'!$W$785:$W$963)</f>
        <v>0</v>
      </c>
      <c r="GI132" s="152">
        <f>SUMIF('Rekapitulasi Maret'!$U$785:$U$963,APS!$B132,'Rekapitulasi Maret'!$AB$785:$AB$963)</f>
        <v>0</v>
      </c>
      <c r="GJ132" s="154">
        <f t="shared" si="370"/>
        <v>0</v>
      </c>
      <c r="GK132" s="154">
        <f t="shared" si="371"/>
        <v>0</v>
      </c>
      <c r="GL132" s="10"/>
      <c r="GM132" s="152">
        <f>SUMIF('Rekapitulasi Maret'!$AL$785:$AL$963,APS!$B132,'Rekapitulasi Maret'!$AM$785:$AM$963)+SUMIF('Rekapitulasi Maret'!$AL$785:$AL$963,APS!$B132,'Rekapitulasi Maret'!$AP$785:$AP$963)</f>
        <v>0</v>
      </c>
      <c r="GN132" s="152">
        <f>SUMIF('Rekapitulasi Maret'!$AL$785:$AL$963,APS!$B132,'Rekapitulasi Maret'!$AN$785:$AN$963)</f>
        <v>0</v>
      </c>
      <c r="GO132" s="152">
        <f>SUMIF('Rekapitulasi Maret'!$AL$785:$AL$963,APS!$B132,'Rekapitulasi Maret'!$AQ$785:$AQ$963)</f>
        <v>0</v>
      </c>
      <c r="GP132" s="154">
        <f t="shared" si="372"/>
        <v>0</v>
      </c>
      <c r="GQ132" s="154">
        <f t="shared" si="373"/>
        <v>0</v>
      </c>
      <c r="GR132" s="76">
        <f t="shared" si="374"/>
        <v>0</v>
      </c>
      <c r="GS132" s="76">
        <f t="shared" si="375"/>
        <v>0</v>
      </c>
      <c r="GT132" s="76">
        <f t="shared" si="376"/>
        <v>0</v>
      </c>
      <c r="GU132" s="76">
        <f t="shared" si="377"/>
        <v>0</v>
      </c>
      <c r="GV132" s="157">
        <f t="shared" si="378"/>
        <v>0</v>
      </c>
      <c r="GW132" s="157">
        <f t="shared" si="379"/>
        <v>0</v>
      </c>
      <c r="GX132" s="158">
        <f t="shared" si="380"/>
        <v>0</v>
      </c>
      <c r="GY132" s="157">
        <f t="shared" si="397"/>
        <v>200</v>
      </c>
      <c r="GZ132" s="157">
        <f t="shared" si="398"/>
        <v>0</v>
      </c>
      <c r="HA132" s="157">
        <f t="shared" si="399"/>
        <v>0</v>
      </c>
      <c r="HB132" s="157">
        <f t="shared" si="400"/>
        <v>0</v>
      </c>
      <c r="HC132" s="157">
        <f t="shared" si="401"/>
        <v>0</v>
      </c>
      <c r="HD132" s="157">
        <f t="shared" si="402"/>
        <v>-200</v>
      </c>
      <c r="HE132" s="158">
        <f t="shared" si="406"/>
        <v>0</v>
      </c>
      <c r="HF132" s="164"/>
      <c r="HG132" s="37" t="s">
        <v>440</v>
      </c>
      <c r="HH132" s="88"/>
    </row>
    <row r="133" spans="1:216" ht="15.75">
      <c r="A133" s="38"/>
      <c r="B133" s="37" t="s">
        <v>441</v>
      </c>
      <c r="C133" s="16" t="s">
        <v>146</v>
      </c>
      <c r="D133" s="16" t="s">
        <v>599</v>
      </c>
      <c r="E133" s="16"/>
      <c r="F133" s="31">
        <v>150</v>
      </c>
      <c r="G133" s="17"/>
      <c r="H133" s="17"/>
      <c r="I133" s="18">
        <v>0</v>
      </c>
      <c r="J133" s="17">
        <v>0</v>
      </c>
      <c r="K133" s="19"/>
      <c r="L133" s="19"/>
      <c r="M133" s="39">
        <v>150</v>
      </c>
      <c r="N133" s="20">
        <f t="shared" si="353"/>
        <v>150</v>
      </c>
      <c r="O133" s="20"/>
      <c r="P133" s="75">
        <f t="shared" si="407"/>
        <v>0</v>
      </c>
      <c r="Q133" s="74">
        <f t="shared" si="403"/>
        <v>150</v>
      </c>
      <c r="R133" s="22">
        <f t="shared" si="450"/>
        <v>150</v>
      </c>
      <c r="S133" s="10"/>
      <c r="T133" s="10"/>
      <c r="U133" s="152">
        <f>SUMIF('Rekapitulasi Maret'!$D$9:$D$173,APS!$B133,'Rekapitulasi Maret'!$E$9:$E$173)</f>
        <v>0</v>
      </c>
      <c r="V133" s="152">
        <f>SUMIF('Rekapitulasi Maret'!$D$9:$D$173,APS!$B133,'Rekapitulasi Maret'!$F$9:$F$173)</f>
        <v>0</v>
      </c>
      <c r="W133" s="10"/>
      <c r="X133" s="154">
        <f t="shared" si="428"/>
        <v>0</v>
      </c>
      <c r="Y133" s="154">
        <f t="shared" si="429"/>
        <v>0</v>
      </c>
      <c r="Z133" s="10"/>
      <c r="AA133" s="152">
        <f>SUMIF('Rekapitulasi Maret'!$U$9:$U$173,APS!$B133,'Rekapitulasi Maret'!$V$9:$V$173)</f>
        <v>0</v>
      </c>
      <c r="AB133" s="152">
        <f>SUMIF('Rekapitulasi Maret'!$U$9:$U$173,APS!$B133,'Rekapitulasi Maret'!$W$9:$W$173)</f>
        <v>0</v>
      </c>
      <c r="AC133" s="152"/>
      <c r="AD133" s="154">
        <f t="shared" si="404"/>
        <v>0</v>
      </c>
      <c r="AE133" s="154">
        <f t="shared" si="405"/>
        <v>0</v>
      </c>
      <c r="AF133" s="10"/>
      <c r="AG133" s="152">
        <f>SUMIF('Rekapitulasi Maret'!$AL$9:$AL$173,APS!$B133,'Rekapitulasi Maret'!$AM$9:$AM$173)</f>
        <v>0</v>
      </c>
      <c r="AH133" s="152">
        <f>SUMIF('Rekapitulasi Maret'!$AL$9:$AL$173,APS!$B133,'Rekapitulasi Maret'!$AN$9:$AN$173)</f>
        <v>0</v>
      </c>
      <c r="AI133" s="152">
        <f>SUMIF('Rekapitulasi Maret'!$AL$9:$AL$173,APS!$B133,'Rekapitulasi Maret'!$AQ$9:$AQ$173)</f>
        <v>0</v>
      </c>
      <c r="AJ133" s="154">
        <f t="shared" si="426"/>
        <v>0</v>
      </c>
      <c r="AK133" s="154">
        <f t="shared" si="427"/>
        <v>0</v>
      </c>
      <c r="AL133" s="10"/>
      <c r="AM133" s="152">
        <f>SUMIF('Rekapitulasi Maret'!$BA$9:$BA$173,APS!$B133,'Rekapitulasi Maret'!$BB$9:$BB$173)</f>
        <v>0</v>
      </c>
      <c r="AN133" s="152">
        <f>SUMIF('Rekapitulasi Maret'!$BA$9:$BA$173,APS!$B133,'Rekapitulasi Maret'!$BC$9:$BC$173)</f>
        <v>0</v>
      </c>
      <c r="AO133" s="10"/>
      <c r="AP133" s="154">
        <f t="shared" si="410"/>
        <v>0</v>
      </c>
      <c r="AQ133" s="154">
        <f t="shared" si="411"/>
        <v>0</v>
      </c>
      <c r="AR133" s="10"/>
      <c r="AS133" s="152">
        <f>SUMIF('Rekapitulasi Maret'!$BP$9:$BP$173,APS!$B133,'Rekapitulasi Maret'!$BQ$9:$BQ$173)</f>
        <v>0</v>
      </c>
      <c r="AT133" s="152">
        <f>SUMIF('Rekapitulasi Maret'!$BP$9:$BP$173,APS!$B133,'Rekapitulasi Maret'!$BR$9:$BR$173)</f>
        <v>0</v>
      </c>
      <c r="AU133" s="10"/>
      <c r="AV133" s="154">
        <f t="shared" si="393"/>
        <v>0</v>
      </c>
      <c r="AW133" s="154">
        <f t="shared" si="394"/>
        <v>0</v>
      </c>
      <c r="AX133" s="10"/>
      <c r="AY133" s="152">
        <f>SUMIF('Rekapitulasi Maret'!$CE$9:$CE$173,APS!$B133,'Rekapitulasi Maret'!$CI$9:$CI$173)</f>
        <v>0</v>
      </c>
      <c r="AZ133" s="10"/>
      <c r="BA133" s="152">
        <f>SUMIF('Rekapitulasi Maret'!$CE$9:$CE$173,APS!$B133,'Rekapitulasi Maret'!$CJ$9:$CJ$173)</f>
        <v>0</v>
      </c>
      <c r="BB133" s="154">
        <f t="shared" si="395"/>
        <v>0</v>
      </c>
      <c r="BC133" s="154">
        <f t="shared" si="396"/>
        <v>0</v>
      </c>
      <c r="BD133" s="76">
        <f t="shared" si="412"/>
        <v>0</v>
      </c>
      <c r="BE133" s="76">
        <f t="shared" si="413"/>
        <v>0</v>
      </c>
      <c r="BF133" s="76">
        <f t="shared" si="414"/>
        <v>0</v>
      </c>
      <c r="BG133" s="76">
        <f t="shared" si="415"/>
        <v>0</v>
      </c>
      <c r="BH133" s="76">
        <f t="shared" si="416"/>
        <v>0</v>
      </c>
      <c r="BI133" s="76">
        <f t="shared" si="417"/>
        <v>0</v>
      </c>
      <c r="BJ133" s="154">
        <f t="shared" si="418"/>
        <v>0</v>
      </c>
      <c r="BK133" s="10"/>
      <c r="BL133" s="10"/>
      <c r="BM133" s="152">
        <f>SUMIF('Rekapitulasi Maret'!$D$194:$D$375,APS!$B133,'Rekapitulasi Maret'!$E$194:$E$375)+SUMIF('Rekapitulasi Maret'!$D$194:$D$375,APS!$B133,'Rekapitulasi Maret'!$J$194:$J$375)</f>
        <v>0</v>
      </c>
      <c r="BN133" s="152">
        <f>SUMIF('Rekapitulasi Maret'!$D$194:$D$375,APS!$B133,'Rekapitulasi Maret'!$F$194:$F$375)</f>
        <v>0</v>
      </c>
      <c r="BO133" s="152">
        <f>SUMIF('Rekapitulasi Maret'!$D$194:$D$375,APS!$B133,'Rekapitulasi Maret'!$K$194:$K$375)</f>
        <v>0</v>
      </c>
      <c r="BP133" s="154">
        <f t="shared" si="389"/>
        <v>0</v>
      </c>
      <c r="BQ133" s="154">
        <f t="shared" si="390"/>
        <v>0</v>
      </c>
      <c r="BR133" s="10"/>
      <c r="BS133" s="152">
        <f>SUMIF('Rekapitulasi Maret'!$U$194:$U$375,APS!$B133,'Rekapitulasi Maret'!$V$194:$V$375)+SUMIF('Rekapitulasi Maret'!$U$194:$U$375,APS!$B133,'Rekapitulasi Maret'!$AA$194:$AA$375)</f>
        <v>0</v>
      </c>
      <c r="BT133" s="152">
        <f>SUMIF('Rekapitulasi Maret'!$U$194:$U$375,APS!$B133,'Rekapitulasi Maret'!$W$194:$W$375)</f>
        <v>0</v>
      </c>
      <c r="BU133" s="152">
        <f>SUMIF('Rekapitulasi Maret'!$U$194:$U$375,APS!$B133,'Rekapitulasi Maret'!$AB$194:$AB$375)</f>
        <v>0</v>
      </c>
      <c r="BV133" s="154">
        <f t="shared" si="391"/>
        <v>0</v>
      </c>
      <c r="BW133" s="154">
        <f t="shared" si="392"/>
        <v>0</v>
      </c>
      <c r="BX133" s="10"/>
      <c r="BY133" s="152">
        <f>SUMIF('Rekapitulasi Maret'!$AL$194:$AL$375,APS!$B133,'Rekapitulasi Maret'!$AM$194:$AM$375)+SUMIF('Rekapitulasi Maret'!$AL$194:$AL$375,APS!$B133,'Rekapitulasi Maret'!$AP$194:$AP$375)</f>
        <v>0</v>
      </c>
      <c r="BZ133" s="152">
        <f>SUMIF('Rekapitulasi Maret'!$AL$194:$AL$375,APS!$B133,'Rekapitulasi Maret'!$AN$194:$AN$375)</f>
        <v>0</v>
      </c>
      <c r="CA133" s="152">
        <f>SUMIF('Rekapitulasi Maret'!$AL$194:$AL$375,APS!$B133,'Rekapitulasi Maret'!$AQ$194:$AQ$375)</f>
        <v>0</v>
      </c>
      <c r="CB133" s="154">
        <f t="shared" si="408"/>
        <v>0</v>
      </c>
      <c r="CC133" s="154">
        <f t="shared" si="409"/>
        <v>0</v>
      </c>
      <c r="CD133" s="10"/>
      <c r="CE133" s="152">
        <f>SUMIF('Rekapitulasi Maret'!$BA$194:$BA$375,APS!$B133,'Rekapitulasi Maret'!$BB$194:$BB$375)+SUMIF('Rekapitulasi Maret'!$BA$194:$BA$375,APS!$B133,'Rekapitulasi Maret'!$BE$194:$BE$375)</f>
        <v>0</v>
      </c>
      <c r="CF133" s="152">
        <f>SUMIF('Rekapitulasi Maret'!$BA$194:$BA$375,APS!$B133,'Rekapitulasi Maret'!$BC$194:$BC$375)</f>
        <v>0</v>
      </c>
      <c r="CG133" s="10"/>
      <c r="CH133" s="154">
        <f t="shared" si="381"/>
        <v>0</v>
      </c>
      <c r="CI133" s="154">
        <f t="shared" si="382"/>
        <v>0</v>
      </c>
      <c r="CJ133" s="10"/>
      <c r="CK133" s="152">
        <f>SUMIF('Rekapitulasi Maret'!$BP$194:$BP$375,APS!$B133,'Rekapitulasi Maret'!$BQ$194:$BQ$375)+SUMIF('Rekapitulasi Maret'!$BP$194:$BP$375,APS!$B133,'Rekapitulasi Maret'!$BT$194:$BT$375)</f>
        <v>0</v>
      </c>
      <c r="CL133" s="152">
        <f>SUMIF('Rekapitulasi Maret'!$BP$194:$BP$375,APS!$B133,'Rekapitulasi Maret'!$BR$194:$BR$375)</f>
        <v>0</v>
      </c>
      <c r="CM133" s="152">
        <f>SUMIF('Rekapitulasi Maret'!$BP$194:$BP$375,APS!$B133,'Rekapitulasi Maret'!$BU$194:$BU$375)</f>
        <v>0</v>
      </c>
      <c r="CN133" s="154">
        <f t="shared" si="383"/>
        <v>0</v>
      </c>
      <c r="CO133" s="154">
        <f t="shared" si="384"/>
        <v>0</v>
      </c>
      <c r="CP133" s="76">
        <f t="shared" si="419"/>
        <v>0</v>
      </c>
      <c r="CQ133" s="76">
        <f t="shared" si="420"/>
        <v>0</v>
      </c>
      <c r="CR133" s="76">
        <f t="shared" si="421"/>
        <v>0</v>
      </c>
      <c r="CS133" s="76">
        <f t="shared" si="422"/>
        <v>0</v>
      </c>
      <c r="CT133" s="76">
        <f t="shared" si="423"/>
        <v>0</v>
      </c>
      <c r="CU133" s="76">
        <f t="shared" si="424"/>
        <v>0</v>
      </c>
      <c r="CV133" s="154">
        <f t="shared" si="425"/>
        <v>0</v>
      </c>
      <c r="CW133" s="10">
        <v>150</v>
      </c>
      <c r="CX133" s="10"/>
      <c r="CY133" s="152">
        <f>SUMIF('Rekapitulasi Maret'!$D$391:$D$568,APS!$B133,'Rekapitulasi Maret'!$E$391:$E$568)+SUMIF('Rekapitulasi Maret'!$D$391:$D$568,APS!$B133,'Rekapitulasi Maret'!$J$391:$J$568)</f>
        <v>0</v>
      </c>
      <c r="CZ133" s="152">
        <f>SUMIF('Rekapitulasi Maret'!$D$391:$D$568,APS!$B133,'Rekapitulasi Maret'!$F$391:$F$568)</f>
        <v>0</v>
      </c>
      <c r="DA133" s="152">
        <f>SUMIF('Rekapitulasi Maret'!$D$391:$D$568,APS!$B133,'Rekapitulasi Maret'!$K$391:$K$568)</f>
        <v>0</v>
      </c>
      <c r="DB133" s="154">
        <f t="shared" si="385"/>
        <v>0</v>
      </c>
      <c r="DC133" s="154">
        <f t="shared" si="386"/>
        <v>0</v>
      </c>
      <c r="DD133" s="10"/>
      <c r="DE133" s="152">
        <f>SUMIF('Rekapitulasi Maret'!$U$391:$U$568,APS!$B133,'Rekapitulasi Maret'!$V$391:$V$568)+SUMIF('Rekapitulasi Maret'!$U$391:$U$568,APS!$B133,'Rekapitulasi Maret'!$AA$391:$AA$568)</f>
        <v>0</v>
      </c>
      <c r="DF133" s="152">
        <f>SUMIF('Rekapitulasi Maret'!$U$391:$U$568,APS!$B133,'Rekapitulasi Maret'!$W$391:$W$568)</f>
        <v>0</v>
      </c>
      <c r="DG133" s="152">
        <f>SUMIF('Rekapitulasi Maret'!$U$391:$U$568,APS!$B133,'Rekapitulasi Maret'!$AB$391:$AB$568)</f>
        <v>0</v>
      </c>
      <c r="DH133" s="154">
        <f t="shared" si="430"/>
        <v>0</v>
      </c>
      <c r="DI133" s="154">
        <f t="shared" si="431"/>
        <v>0</v>
      </c>
      <c r="DJ133" s="10">
        <v>150</v>
      </c>
      <c r="DK133" s="152">
        <f>SUMIF('Rekapitulasi Maret'!$AL$391:$AL$568,APS!$B133,'Rekapitulasi Maret'!$AM$391:$AM$568)+SUMIF('Rekapitulasi Maret'!$AL$391:$AL$568,APS!$B133,'Rekapitulasi Maret'!$AP$391:$AP$568)</f>
        <v>0</v>
      </c>
      <c r="DL133" s="152">
        <f>SUMIF('Rekapitulasi Maret'!$AL$391:$AL$568,APS!$B133,'Rekapitulasi Maret'!$AN$391:$AN$568)</f>
        <v>0</v>
      </c>
      <c r="DM133" s="152">
        <f>SUMIF('Rekapitulasi Maret'!$AL$391:$AL$568,APS!$B133,'Rekapitulasi Maret'!$AQ$391:$AQ$568)</f>
        <v>0</v>
      </c>
      <c r="DN133" s="154">
        <f t="shared" si="354"/>
        <v>0</v>
      </c>
      <c r="DO133" s="154">
        <f t="shared" si="355"/>
        <v>0</v>
      </c>
      <c r="DP133" s="10"/>
      <c r="DQ133" s="152">
        <f>SUMIF('Rekapitulasi Maret'!$BA$391:$BA$568,APS!$B133,'Rekapitulasi Maret'!$BB$391:$BB$568)+SUMIF('Rekapitulasi Maret'!$BA$391:$BA$568,APS!$B133,'Rekapitulasi Maret'!$BE$391:$BE$568)</f>
        <v>0</v>
      </c>
      <c r="DR133" s="152">
        <f>SUMIF('Rekapitulasi Maret'!$BA$391:$BA$568,APS!$B133,'Rekapitulasi Maret'!$BC$391:$BC$568)</f>
        <v>0</v>
      </c>
      <c r="DS133" s="152">
        <f>SUMIF('Rekapitulasi Maret'!$BA$391:$BA$568,APS!$B133,'Rekapitulasi Maret'!$BF$391:$BF$568)</f>
        <v>0</v>
      </c>
      <c r="DT133" s="154">
        <f t="shared" si="432"/>
        <v>0</v>
      </c>
      <c r="DU133" s="154">
        <f t="shared" si="433"/>
        <v>0</v>
      </c>
      <c r="DV133" s="10"/>
      <c r="DW133" s="152">
        <f>SUMIF('Rekapitulasi Maret'!$BP$391:$BP$568,APS!$B133,'Rekapitulasi Maret'!$BQ$391:$BQ$568)+SUMIF('Rekapitulasi Maret'!$BP$391:$BP$568,APS!$B133,'Rekapitulasi Maret'!$BT$391:$BT$568)</f>
        <v>0</v>
      </c>
      <c r="DX133" s="152">
        <f>SUMIF('Rekapitulasi Maret'!$BP$391:$BP$568,APS!$B133,'Rekapitulasi Maret'!$BR$391:$BR$568)</f>
        <v>0</v>
      </c>
      <c r="DY133" s="152">
        <f>SUMIF('Rekapitulasi Maret'!$BP$391:$BP$568,APS!$B133,'Rekapitulasi Maret'!$BU$391:$BU$568)</f>
        <v>0</v>
      </c>
      <c r="DZ133" s="154">
        <f t="shared" si="446"/>
        <v>0</v>
      </c>
      <c r="EA133" s="154">
        <f t="shared" si="447"/>
        <v>0</v>
      </c>
      <c r="EB133" s="10"/>
      <c r="EC133" s="152">
        <f>SUMIF('Rekapitulasi Maret'!$CE$391:$CE$568,APS!$B133,'Rekapitulasi Maret'!$CF$391:$CF$568)+SUMIF('Rekapitulasi Maret'!$CE$391:$CE$568,APS!$B133,'Rekapitulasi Maret'!$CI$391:$CI$568)</f>
        <v>0</v>
      </c>
      <c r="ED133" s="152">
        <f>SUMIF('Rekapitulasi Maret'!$CE$391:$CE$568,APS!$B133,'Rekapitulasi Maret'!$CG$391:$CG$568)</f>
        <v>0</v>
      </c>
      <c r="EE133" s="152">
        <f>SUMIF('Rekapitulasi Maret'!$CE$391:$CE$568,APS!$B133,'Rekapitulasi Maret'!$CJ$391:$CJ$568)</f>
        <v>0</v>
      </c>
      <c r="EF133" s="154">
        <f t="shared" si="356"/>
        <v>0</v>
      </c>
      <c r="EG133" s="154">
        <f t="shared" si="357"/>
        <v>0</v>
      </c>
      <c r="EH133" s="76">
        <f t="shared" si="434"/>
        <v>150</v>
      </c>
      <c r="EI133" s="76">
        <f t="shared" si="435"/>
        <v>0</v>
      </c>
      <c r="EJ133" s="76">
        <f t="shared" si="436"/>
        <v>0</v>
      </c>
      <c r="EK133" s="76">
        <f t="shared" si="437"/>
        <v>0</v>
      </c>
      <c r="EL133" s="76">
        <f t="shared" si="438"/>
        <v>0</v>
      </c>
      <c r="EM133" s="76">
        <f t="shared" si="439"/>
        <v>-150</v>
      </c>
      <c r="EN133" s="154">
        <f t="shared" si="440"/>
        <v>0</v>
      </c>
      <c r="EO133" s="10"/>
      <c r="EP133" s="10"/>
      <c r="EQ133" s="152">
        <f>SUMIF('Rekapitulasi Maret'!$D$587:$D$768,APS!$B133,'Rekapitulasi Maret'!$E$587:$E$768)+SUMIF('Rekapitulasi Maret'!$D$587:$D$768,APS!$B133,'Rekapitulasi Maret'!$G$587:$G$768)</f>
        <v>0</v>
      </c>
      <c r="ER133" s="152">
        <f>SUMIF('Rekapitulasi Maret'!$D$587:$D$768,APS!$B133,'Rekapitulasi Maret'!$F$587:$F$768)+SUMIF('Rekapitulasi Maret'!$D$587:$D$768,APS!$B133,'Rekapitulasi Maret'!$H$587:$H$768)</f>
        <v>0</v>
      </c>
      <c r="ES133" s="10"/>
      <c r="ET133" s="154">
        <f t="shared" si="358"/>
        <v>0</v>
      </c>
      <c r="EU133" s="154">
        <f t="shared" si="359"/>
        <v>0</v>
      </c>
      <c r="EV133" s="10"/>
      <c r="EW133" s="152">
        <f>SUMIF('Rekapitulasi Maret'!$U$587:$U$768,APS!$B133,'Rekapitulasi Maret'!$V$587:$V$768)+SUMIF('Rekapitulasi Maret'!$U$587:$U$768,APS!$B133,'Rekapitulasi Maret'!$X$587:$X$768)</f>
        <v>0</v>
      </c>
      <c r="EX133" s="152">
        <f>SUMIF('Rekapitulasi Maret'!$U$587:$U$768,APS!$B133,'Rekapitulasi Maret'!$W$587:$W$768)+SUMIF('Rekapitulasi Maret'!$U$587:$U$768,APS!$B133,'Rekapitulasi Maret'!$Y$587:$Y$768)</f>
        <v>0</v>
      </c>
      <c r="EY133" s="10"/>
      <c r="EZ133" s="154">
        <f t="shared" si="360"/>
        <v>0</v>
      </c>
      <c r="FA133" s="154">
        <f t="shared" si="361"/>
        <v>0</v>
      </c>
      <c r="FB133" s="10"/>
      <c r="FC133" s="152">
        <f>SUMIF('Rekapitulasi Maret'!$AL$587:$AL$768,APS!$B133,'Rekapitulasi Maret'!$AM$587:$AM$768)+SUMIF('Rekapitulasi Maret'!$AL$587:$AL$768,APS!$B133,'Rekapitulasi Maret'!$AP$587:$AP$768)</f>
        <v>0</v>
      </c>
      <c r="FD133" s="152">
        <f>SUMIF('Rekapitulasi Maret'!$AL$587:$AL$768,APS!$B133,'Rekapitulasi Maret'!$AN$587:$AN$768)</f>
        <v>0</v>
      </c>
      <c r="FE133" s="10"/>
      <c r="FF133" s="154">
        <f t="shared" si="362"/>
        <v>0</v>
      </c>
      <c r="FG133" s="154">
        <f t="shared" si="363"/>
        <v>0</v>
      </c>
      <c r="FH133" s="10"/>
      <c r="FI133" s="152">
        <f>SUMIF('Rekapitulasi Maret'!$BA$587:$BA$768,APS!$B133,'Rekapitulasi Maret'!$BB$587:$BB$768)+SUMIF('Rekapitulasi Maret'!$BA$587:$BA$768,APS!$B133,'Rekapitulasi Maret'!$BE$587:$BE$768)</f>
        <v>0</v>
      </c>
      <c r="FJ133" s="152">
        <f>SUMIF('Rekapitulasi Maret'!$BA$587:$BA$768,APS!$B133,'Rekapitulasi Maret'!$BC$587:$BC$768)+SUMIF('Rekapitulasi Maret'!$BA$587:$BA$768,APS!$B133,'Rekapitulasi Maret'!$BF$587:$BF$768)</f>
        <v>0</v>
      </c>
      <c r="FK133" s="10"/>
      <c r="FL133" s="154">
        <f t="shared" si="364"/>
        <v>0</v>
      </c>
      <c r="FM133" s="154">
        <f t="shared" si="365"/>
        <v>0</v>
      </c>
      <c r="FN133" s="10"/>
      <c r="FO133" s="152">
        <f>SUMIF('Rekapitulasi Maret'!$BP$587:$BP$768,APS!$B133,'Rekapitulasi Maret'!$BQ$587:$BQ$768)+SUMIF('Rekapitulasi Maret'!$BP$587:$BP$768,APS!$B133,'Rekapitulasi Maret'!$BT$587:$BT$768)</f>
        <v>0</v>
      </c>
      <c r="FP133" s="152">
        <f>SUMIF('Rekapitulasi Maret'!$BP$587:$BP$768,APS!$B133,'Rekapitulasi Maret'!$BR$587:$BR$768)</f>
        <v>0</v>
      </c>
      <c r="FQ133" s="10"/>
      <c r="FR133" s="154">
        <f t="shared" si="366"/>
        <v>0</v>
      </c>
      <c r="FS133" s="154">
        <f t="shared" si="367"/>
        <v>0</v>
      </c>
      <c r="FT133" s="10"/>
      <c r="FU133" s="152">
        <f>SUMIF('Rekapitulasi Maret'!$CE$587:$CE$768,APS!$B133,'Rekapitulasi Maret'!$CI$587:$CI$768)</f>
        <v>0</v>
      </c>
      <c r="FV133" s="10"/>
      <c r="FW133" s="152">
        <f>SUMIF('Rekapitulasi Maret'!$CE$587:$CE$768,APS!$B133,'Rekapitulasi Maret'!$CJ$587:$CJ$768)</f>
        <v>0</v>
      </c>
      <c r="FX133" s="154">
        <f t="shared" si="387"/>
        <v>0</v>
      </c>
      <c r="FY133" s="154">
        <f t="shared" si="388"/>
        <v>0</v>
      </c>
      <c r="FZ133" s="10"/>
      <c r="GA133" s="152">
        <f>SUMIF('Rekapitulasi Maret'!$D$785:$D$963,APS!$B133,'Rekapitulasi Maret'!$E$785:$E$963)+SUMIF('Rekapitulasi Maret'!$D$785:$D$963,APS!$B133,'Rekapitulasi Maret'!$J$785:$J$963)</f>
        <v>0</v>
      </c>
      <c r="GB133" s="152">
        <f>SUMIF('Rekapitulasi Maret'!$D$785:$D$963,APS!$B133,'Rekapitulasi Maret'!$F$785:$F$963)</f>
        <v>0</v>
      </c>
      <c r="GC133" s="152">
        <f>SUMIF('Rekapitulasi Maret'!$D$785:$D$963,APS!$B133,'Rekapitulasi Maret'!$K$785:$K$963)</f>
        <v>0</v>
      </c>
      <c r="GD133" s="154">
        <f t="shared" si="368"/>
        <v>0</v>
      </c>
      <c r="GE133" s="154">
        <f t="shared" si="369"/>
        <v>0</v>
      </c>
      <c r="GF133" s="10"/>
      <c r="GG133" s="152">
        <f>SUMIF('Rekapitulasi Maret'!$U$785:$U$963,APS!$B133,'Rekapitulasi Maret'!$V$785:$V$963)+SUMIF('Rekapitulasi Maret'!$U$785:$U$963,APS!$B133,'Rekapitulasi Maret'!$AA$785:$AA$963)</f>
        <v>0</v>
      </c>
      <c r="GH133" s="152">
        <f>SUMIF('Rekapitulasi Maret'!$U$785:$U$963,APS!$B133,'Rekapitulasi Maret'!$W$785:$W$963)</f>
        <v>0</v>
      </c>
      <c r="GI133" s="152">
        <f>SUMIF('Rekapitulasi Maret'!$U$785:$U$963,APS!$B133,'Rekapitulasi Maret'!$AB$785:$AB$963)</f>
        <v>0</v>
      </c>
      <c r="GJ133" s="154">
        <f t="shared" si="370"/>
        <v>0</v>
      </c>
      <c r="GK133" s="154">
        <f t="shared" si="371"/>
        <v>0</v>
      </c>
      <c r="GL133" s="10"/>
      <c r="GM133" s="152">
        <f>SUMIF('Rekapitulasi Maret'!$AL$785:$AL$963,APS!$B133,'Rekapitulasi Maret'!$AM$785:$AM$963)+SUMIF('Rekapitulasi Maret'!$AL$785:$AL$963,APS!$B133,'Rekapitulasi Maret'!$AP$785:$AP$963)</f>
        <v>0</v>
      </c>
      <c r="GN133" s="152">
        <f>SUMIF('Rekapitulasi Maret'!$AL$785:$AL$963,APS!$B133,'Rekapitulasi Maret'!$AN$785:$AN$963)</f>
        <v>0</v>
      </c>
      <c r="GO133" s="152">
        <f>SUMIF('Rekapitulasi Maret'!$AL$785:$AL$963,APS!$B133,'Rekapitulasi Maret'!$AQ$785:$AQ$963)</f>
        <v>0</v>
      </c>
      <c r="GP133" s="154">
        <f t="shared" si="372"/>
        <v>0</v>
      </c>
      <c r="GQ133" s="154">
        <f t="shared" si="373"/>
        <v>0</v>
      </c>
      <c r="GR133" s="76">
        <f t="shared" si="374"/>
        <v>0</v>
      </c>
      <c r="GS133" s="76">
        <f t="shared" si="375"/>
        <v>0</v>
      </c>
      <c r="GT133" s="76">
        <f t="shared" si="376"/>
        <v>0</v>
      </c>
      <c r="GU133" s="76">
        <f t="shared" si="377"/>
        <v>0</v>
      </c>
      <c r="GV133" s="157">
        <f t="shared" si="378"/>
        <v>0</v>
      </c>
      <c r="GW133" s="157">
        <f t="shared" si="379"/>
        <v>0</v>
      </c>
      <c r="GX133" s="158">
        <f t="shared" si="380"/>
        <v>0</v>
      </c>
      <c r="GY133" s="157">
        <f t="shared" si="397"/>
        <v>150</v>
      </c>
      <c r="GZ133" s="157">
        <f t="shared" si="398"/>
        <v>0</v>
      </c>
      <c r="HA133" s="157">
        <f t="shared" si="399"/>
        <v>0</v>
      </c>
      <c r="HB133" s="157">
        <f t="shared" si="400"/>
        <v>0</v>
      </c>
      <c r="HC133" s="157">
        <f t="shared" si="401"/>
        <v>0</v>
      </c>
      <c r="HD133" s="157">
        <f t="shared" si="402"/>
        <v>-150</v>
      </c>
      <c r="HE133" s="158">
        <f t="shared" si="406"/>
        <v>0</v>
      </c>
      <c r="HF133" s="164"/>
      <c r="HG133" s="37" t="s">
        <v>441</v>
      </c>
      <c r="HH133" s="88"/>
    </row>
    <row r="134" spans="1:216" ht="15.75">
      <c r="A134" s="16" t="s">
        <v>144</v>
      </c>
      <c r="B134" s="16" t="s">
        <v>145</v>
      </c>
      <c r="C134" s="16" t="s">
        <v>146</v>
      </c>
      <c r="D134" s="16" t="s">
        <v>600</v>
      </c>
      <c r="E134" s="16" t="s">
        <v>616</v>
      </c>
      <c r="F134" s="17">
        <v>0</v>
      </c>
      <c r="G134" s="17">
        <v>0</v>
      </c>
      <c r="H134" s="17">
        <v>0</v>
      </c>
      <c r="I134" s="18">
        <v>0</v>
      </c>
      <c r="J134" s="17">
        <v>0</v>
      </c>
      <c r="K134" s="19">
        <f t="shared" ref="K134:K174" si="451">(H134+F134+G134)-(I134+J134)</f>
        <v>0</v>
      </c>
      <c r="L134" s="19">
        <f t="shared" ref="L134:L174" si="452">IF(K134&gt;0,K134,0)</f>
        <v>0</v>
      </c>
      <c r="M134" s="23">
        <v>0</v>
      </c>
      <c r="N134" s="20">
        <f t="shared" si="353"/>
        <v>0</v>
      </c>
      <c r="O134" s="20"/>
      <c r="P134" s="75">
        <f t="shared" si="407"/>
        <v>0</v>
      </c>
      <c r="Q134" s="74">
        <f t="shared" si="403"/>
        <v>0</v>
      </c>
      <c r="R134" s="22">
        <f t="shared" si="450"/>
        <v>0</v>
      </c>
      <c r="S134" s="10"/>
      <c r="T134" s="10"/>
      <c r="U134" s="152">
        <f>SUMIF('Rekapitulasi Maret'!$D$9:$D$173,APS!$B134,'Rekapitulasi Maret'!$E$9:$E$173)</f>
        <v>0</v>
      </c>
      <c r="V134" s="152">
        <f>SUMIF('Rekapitulasi Maret'!$D$9:$D$173,APS!$B134,'Rekapitulasi Maret'!$F$9:$F$173)</f>
        <v>0</v>
      </c>
      <c r="W134" s="10"/>
      <c r="X134" s="154">
        <f t="shared" si="428"/>
        <v>0</v>
      </c>
      <c r="Y134" s="154">
        <f t="shared" si="429"/>
        <v>0</v>
      </c>
      <c r="Z134" s="10"/>
      <c r="AA134" s="152">
        <f>SUMIF('Rekapitulasi Maret'!$U$9:$U$173,APS!$B134,'Rekapitulasi Maret'!$V$9:$V$173)</f>
        <v>0</v>
      </c>
      <c r="AB134" s="152">
        <f>SUMIF('Rekapitulasi Maret'!$U$9:$U$173,APS!$B134,'Rekapitulasi Maret'!$W$9:$W$173)</f>
        <v>0</v>
      </c>
      <c r="AC134" s="152"/>
      <c r="AD134" s="154">
        <f t="shared" si="404"/>
        <v>0</v>
      </c>
      <c r="AE134" s="154">
        <f t="shared" si="405"/>
        <v>0</v>
      </c>
      <c r="AF134" s="10"/>
      <c r="AG134" s="152">
        <f>SUMIF('Rekapitulasi Maret'!$AL$9:$AL$173,APS!$B134,'Rekapitulasi Maret'!$AM$9:$AM$173)</f>
        <v>0</v>
      </c>
      <c r="AH134" s="152">
        <f>SUMIF('Rekapitulasi Maret'!$AL$9:$AL$173,APS!$B134,'Rekapitulasi Maret'!$AN$9:$AN$173)</f>
        <v>0</v>
      </c>
      <c r="AI134" s="152">
        <f>SUMIF('Rekapitulasi Maret'!$AL$9:$AL$173,APS!$B134,'Rekapitulasi Maret'!$AQ$9:$AQ$173)</f>
        <v>0</v>
      </c>
      <c r="AJ134" s="154">
        <f t="shared" si="426"/>
        <v>0</v>
      </c>
      <c r="AK134" s="154">
        <f t="shared" si="427"/>
        <v>0</v>
      </c>
      <c r="AL134" s="10"/>
      <c r="AM134" s="152">
        <f>SUMIF('Rekapitulasi Maret'!$BA$9:$BA$173,APS!$B134,'Rekapitulasi Maret'!$BB$9:$BB$173)</f>
        <v>0</v>
      </c>
      <c r="AN134" s="152">
        <f>SUMIF('Rekapitulasi Maret'!$BA$9:$BA$173,APS!$B134,'Rekapitulasi Maret'!$BC$9:$BC$173)</f>
        <v>0</v>
      </c>
      <c r="AO134" s="10"/>
      <c r="AP134" s="154">
        <f t="shared" si="410"/>
        <v>0</v>
      </c>
      <c r="AQ134" s="154">
        <f t="shared" si="411"/>
        <v>0</v>
      </c>
      <c r="AR134" s="10"/>
      <c r="AS134" s="152">
        <f>SUMIF('Rekapitulasi Maret'!$BP$9:$BP$173,APS!$B134,'Rekapitulasi Maret'!$BQ$9:$BQ$173)</f>
        <v>0</v>
      </c>
      <c r="AT134" s="152">
        <f>SUMIF('Rekapitulasi Maret'!$BP$9:$BP$173,APS!$B134,'Rekapitulasi Maret'!$BR$9:$BR$173)</f>
        <v>0</v>
      </c>
      <c r="AU134" s="10"/>
      <c r="AV134" s="154">
        <f t="shared" si="393"/>
        <v>0</v>
      </c>
      <c r="AW134" s="154">
        <f t="shared" si="394"/>
        <v>0</v>
      </c>
      <c r="AX134" s="10"/>
      <c r="AY134" s="152">
        <f>SUMIF('Rekapitulasi Maret'!$CE$9:$CE$173,APS!$B134,'Rekapitulasi Maret'!$CI$9:$CI$173)</f>
        <v>0</v>
      </c>
      <c r="AZ134" s="10"/>
      <c r="BA134" s="152">
        <f>SUMIF('Rekapitulasi Maret'!$CE$9:$CE$173,APS!$B134,'Rekapitulasi Maret'!$CJ$9:$CJ$173)</f>
        <v>0</v>
      </c>
      <c r="BB134" s="154">
        <f t="shared" si="395"/>
        <v>0</v>
      </c>
      <c r="BC134" s="154">
        <f t="shared" si="396"/>
        <v>0</v>
      </c>
      <c r="BD134" s="76">
        <f t="shared" si="412"/>
        <v>0</v>
      </c>
      <c r="BE134" s="76">
        <f t="shared" si="413"/>
        <v>0</v>
      </c>
      <c r="BF134" s="76">
        <f t="shared" si="414"/>
        <v>0</v>
      </c>
      <c r="BG134" s="76">
        <f t="shared" si="415"/>
        <v>0</v>
      </c>
      <c r="BH134" s="76">
        <f t="shared" si="416"/>
        <v>0</v>
      </c>
      <c r="BI134" s="76">
        <f t="shared" si="417"/>
        <v>0</v>
      </c>
      <c r="BJ134" s="154">
        <f t="shared" si="418"/>
        <v>0</v>
      </c>
      <c r="BK134" s="10"/>
      <c r="BL134" s="10"/>
      <c r="BM134" s="152">
        <f>SUMIF('Rekapitulasi Maret'!$D$194:$D$375,APS!$B134,'Rekapitulasi Maret'!$E$194:$E$375)+SUMIF('Rekapitulasi Maret'!$D$194:$D$375,APS!$B134,'Rekapitulasi Maret'!$J$194:$J$375)</f>
        <v>0</v>
      </c>
      <c r="BN134" s="152">
        <f>SUMIF('Rekapitulasi Maret'!$D$194:$D$375,APS!$B134,'Rekapitulasi Maret'!$F$194:$F$375)</f>
        <v>0</v>
      </c>
      <c r="BO134" s="152">
        <f>SUMIF('Rekapitulasi Maret'!$D$194:$D$375,APS!$B134,'Rekapitulasi Maret'!$K$194:$K$375)</f>
        <v>0</v>
      </c>
      <c r="BP134" s="154">
        <f t="shared" si="389"/>
        <v>0</v>
      </c>
      <c r="BQ134" s="154">
        <f t="shared" si="390"/>
        <v>0</v>
      </c>
      <c r="BR134" s="10"/>
      <c r="BS134" s="152">
        <f>SUMIF('Rekapitulasi Maret'!$U$194:$U$375,APS!$B134,'Rekapitulasi Maret'!$V$194:$V$375)+SUMIF('Rekapitulasi Maret'!$U$194:$U$375,APS!$B134,'Rekapitulasi Maret'!$AA$194:$AA$375)</f>
        <v>0</v>
      </c>
      <c r="BT134" s="152">
        <f>SUMIF('Rekapitulasi Maret'!$U$194:$U$375,APS!$B134,'Rekapitulasi Maret'!$W$194:$W$375)</f>
        <v>0</v>
      </c>
      <c r="BU134" s="152">
        <f>SUMIF('Rekapitulasi Maret'!$U$194:$U$375,APS!$B134,'Rekapitulasi Maret'!$AB$194:$AB$375)</f>
        <v>0</v>
      </c>
      <c r="BV134" s="154">
        <f t="shared" si="391"/>
        <v>0</v>
      </c>
      <c r="BW134" s="154">
        <f t="shared" si="392"/>
        <v>0</v>
      </c>
      <c r="BX134" s="10"/>
      <c r="BY134" s="152">
        <f>SUMIF('Rekapitulasi Maret'!$AL$194:$AL$375,APS!$B134,'Rekapitulasi Maret'!$AM$194:$AM$375)+SUMIF('Rekapitulasi Maret'!$AL$194:$AL$375,APS!$B134,'Rekapitulasi Maret'!$AP$194:$AP$375)</f>
        <v>0</v>
      </c>
      <c r="BZ134" s="152">
        <f>SUMIF('Rekapitulasi Maret'!$AL$194:$AL$375,APS!$B134,'Rekapitulasi Maret'!$AN$194:$AN$375)</f>
        <v>0</v>
      </c>
      <c r="CA134" s="152">
        <f>SUMIF('Rekapitulasi Maret'!$AL$194:$AL$375,APS!$B134,'Rekapitulasi Maret'!$AQ$194:$AQ$375)</f>
        <v>0</v>
      </c>
      <c r="CB134" s="154">
        <f t="shared" si="408"/>
        <v>0</v>
      </c>
      <c r="CC134" s="154">
        <f t="shared" si="409"/>
        <v>0</v>
      </c>
      <c r="CD134" s="10"/>
      <c r="CE134" s="152">
        <f>SUMIF('Rekapitulasi Maret'!$BA$194:$BA$375,APS!$B134,'Rekapitulasi Maret'!$BB$194:$BB$375)+SUMIF('Rekapitulasi Maret'!$BA$194:$BA$375,APS!$B134,'Rekapitulasi Maret'!$BE$194:$BE$375)</f>
        <v>0</v>
      </c>
      <c r="CF134" s="152">
        <f>SUMIF('Rekapitulasi Maret'!$BA$194:$BA$375,APS!$B134,'Rekapitulasi Maret'!$BC$194:$BC$375)</f>
        <v>0</v>
      </c>
      <c r="CG134" s="10"/>
      <c r="CH134" s="154">
        <f t="shared" si="381"/>
        <v>0</v>
      </c>
      <c r="CI134" s="154">
        <f t="shared" si="382"/>
        <v>0</v>
      </c>
      <c r="CJ134" s="10"/>
      <c r="CK134" s="152">
        <f>SUMIF('Rekapitulasi Maret'!$BP$194:$BP$375,APS!$B134,'Rekapitulasi Maret'!$BQ$194:$BQ$375)+SUMIF('Rekapitulasi Maret'!$BP$194:$BP$375,APS!$B134,'Rekapitulasi Maret'!$BT$194:$BT$375)</f>
        <v>0</v>
      </c>
      <c r="CL134" s="152">
        <f>SUMIF('Rekapitulasi Maret'!$BP$194:$BP$375,APS!$B134,'Rekapitulasi Maret'!$BR$194:$BR$375)</f>
        <v>0</v>
      </c>
      <c r="CM134" s="152">
        <f>SUMIF('Rekapitulasi Maret'!$BP$194:$BP$375,APS!$B134,'Rekapitulasi Maret'!$BU$194:$BU$375)</f>
        <v>0</v>
      </c>
      <c r="CN134" s="154">
        <f t="shared" si="383"/>
        <v>0</v>
      </c>
      <c r="CO134" s="154">
        <f t="shared" si="384"/>
        <v>0</v>
      </c>
      <c r="CP134" s="76">
        <f t="shared" si="419"/>
        <v>0</v>
      </c>
      <c r="CQ134" s="76">
        <f t="shared" si="420"/>
        <v>0</v>
      </c>
      <c r="CR134" s="76">
        <f t="shared" si="421"/>
        <v>0</v>
      </c>
      <c r="CS134" s="76">
        <f t="shared" si="422"/>
        <v>0</v>
      </c>
      <c r="CT134" s="76">
        <f t="shared" si="423"/>
        <v>0</v>
      </c>
      <c r="CU134" s="76">
        <f t="shared" si="424"/>
        <v>0</v>
      </c>
      <c r="CV134" s="154">
        <f t="shared" si="425"/>
        <v>0</v>
      </c>
      <c r="CW134" s="10"/>
      <c r="CX134" s="10"/>
      <c r="CY134" s="152">
        <f>SUMIF('Rekapitulasi Maret'!$D$391:$D$568,APS!$B134,'Rekapitulasi Maret'!$E$391:$E$568)+SUMIF('Rekapitulasi Maret'!$D$391:$D$568,APS!$B134,'Rekapitulasi Maret'!$J$391:$J$568)</f>
        <v>0</v>
      </c>
      <c r="CZ134" s="152">
        <f>SUMIF('Rekapitulasi Maret'!$D$391:$D$568,APS!$B134,'Rekapitulasi Maret'!$F$391:$F$568)</f>
        <v>0</v>
      </c>
      <c r="DA134" s="152">
        <f>SUMIF('Rekapitulasi Maret'!$D$391:$D$568,APS!$B134,'Rekapitulasi Maret'!$K$391:$K$568)</f>
        <v>0</v>
      </c>
      <c r="DB134" s="154">
        <f t="shared" si="385"/>
        <v>0</v>
      </c>
      <c r="DC134" s="154">
        <f t="shared" si="386"/>
        <v>0</v>
      </c>
      <c r="DD134" s="10"/>
      <c r="DE134" s="152">
        <f>SUMIF('Rekapitulasi Maret'!$U$391:$U$568,APS!$B134,'Rekapitulasi Maret'!$V$391:$V$568)+SUMIF('Rekapitulasi Maret'!$U$391:$U$568,APS!$B134,'Rekapitulasi Maret'!$AA$391:$AA$568)</f>
        <v>0</v>
      </c>
      <c r="DF134" s="152">
        <f>SUMIF('Rekapitulasi Maret'!$U$391:$U$568,APS!$B134,'Rekapitulasi Maret'!$W$391:$W$568)</f>
        <v>0</v>
      </c>
      <c r="DG134" s="152">
        <f>SUMIF('Rekapitulasi Maret'!$U$391:$U$568,APS!$B134,'Rekapitulasi Maret'!$AB$391:$AB$568)</f>
        <v>0</v>
      </c>
      <c r="DH134" s="154">
        <f t="shared" si="430"/>
        <v>0</v>
      </c>
      <c r="DI134" s="154">
        <f t="shared" si="431"/>
        <v>0</v>
      </c>
      <c r="DJ134" s="10"/>
      <c r="DK134" s="152">
        <f>SUMIF('Rekapitulasi Maret'!$AL$391:$AL$568,APS!$B134,'Rekapitulasi Maret'!$AM$391:$AM$568)+SUMIF('Rekapitulasi Maret'!$AL$391:$AL$568,APS!$B134,'Rekapitulasi Maret'!$AP$391:$AP$568)</f>
        <v>0</v>
      </c>
      <c r="DL134" s="152">
        <f>SUMIF('Rekapitulasi Maret'!$AL$391:$AL$568,APS!$B134,'Rekapitulasi Maret'!$AN$391:$AN$568)</f>
        <v>0</v>
      </c>
      <c r="DM134" s="152">
        <f>SUMIF('Rekapitulasi Maret'!$AL$391:$AL$568,APS!$B134,'Rekapitulasi Maret'!$AQ$391:$AQ$568)</f>
        <v>0</v>
      </c>
      <c r="DN134" s="154">
        <f t="shared" si="354"/>
        <v>0</v>
      </c>
      <c r="DO134" s="154">
        <f t="shared" si="355"/>
        <v>0</v>
      </c>
      <c r="DP134" s="10"/>
      <c r="DQ134" s="152">
        <f>SUMIF('Rekapitulasi Maret'!$BA$391:$BA$568,APS!$B134,'Rekapitulasi Maret'!$BB$391:$BB$568)+SUMIF('Rekapitulasi Maret'!$BA$391:$BA$568,APS!$B134,'Rekapitulasi Maret'!$BE$391:$BE$568)</f>
        <v>0</v>
      </c>
      <c r="DR134" s="152">
        <f>SUMIF('Rekapitulasi Maret'!$BA$391:$BA$568,APS!$B134,'Rekapitulasi Maret'!$BC$391:$BC$568)</f>
        <v>0</v>
      </c>
      <c r="DS134" s="152">
        <f>SUMIF('Rekapitulasi Maret'!$BA$391:$BA$568,APS!$B134,'Rekapitulasi Maret'!$BF$391:$BF$568)</f>
        <v>0</v>
      </c>
      <c r="DT134" s="154">
        <f t="shared" si="432"/>
        <v>0</v>
      </c>
      <c r="DU134" s="154">
        <f t="shared" si="433"/>
        <v>0</v>
      </c>
      <c r="DV134" s="10"/>
      <c r="DW134" s="152">
        <f>SUMIF('Rekapitulasi Maret'!$BP$391:$BP$568,APS!$B134,'Rekapitulasi Maret'!$BQ$391:$BQ$568)+SUMIF('Rekapitulasi Maret'!$BP$391:$BP$568,APS!$B134,'Rekapitulasi Maret'!$BT$391:$BT$568)</f>
        <v>100</v>
      </c>
      <c r="DX134" s="152">
        <f>SUMIF('Rekapitulasi Maret'!$BP$391:$BP$568,APS!$B134,'Rekapitulasi Maret'!$BR$391:$BR$568)</f>
        <v>127</v>
      </c>
      <c r="DY134" s="152">
        <f>SUMIF('Rekapitulasi Maret'!$BP$391:$BP$568,APS!$B134,'Rekapitulasi Maret'!$BU$391:$BU$568)</f>
        <v>0</v>
      </c>
      <c r="DZ134" s="154">
        <f t="shared" si="446"/>
        <v>0</v>
      </c>
      <c r="EA134" s="154">
        <f t="shared" si="447"/>
        <v>127</v>
      </c>
      <c r="EB134" s="10"/>
      <c r="EC134" s="152">
        <f>SUMIF('Rekapitulasi Maret'!$CE$391:$CE$568,APS!$B134,'Rekapitulasi Maret'!$CF$391:$CF$568)+SUMIF('Rekapitulasi Maret'!$CE$391:$CE$568,APS!$B134,'Rekapitulasi Maret'!$CI$391:$CI$568)</f>
        <v>0</v>
      </c>
      <c r="ED134" s="152">
        <f>SUMIF('Rekapitulasi Maret'!$CE$391:$CE$568,APS!$B134,'Rekapitulasi Maret'!$CG$391:$CG$568)</f>
        <v>0</v>
      </c>
      <c r="EE134" s="152">
        <f>SUMIF('Rekapitulasi Maret'!$CE$391:$CE$568,APS!$B134,'Rekapitulasi Maret'!$CJ$391:$CJ$568)</f>
        <v>0</v>
      </c>
      <c r="EF134" s="154">
        <f t="shared" si="356"/>
        <v>0</v>
      </c>
      <c r="EG134" s="154">
        <f t="shared" si="357"/>
        <v>0</v>
      </c>
      <c r="EH134" s="76">
        <f t="shared" si="434"/>
        <v>0</v>
      </c>
      <c r="EI134" s="76">
        <f t="shared" si="435"/>
        <v>100</v>
      </c>
      <c r="EJ134" s="76">
        <f t="shared" si="436"/>
        <v>127</v>
      </c>
      <c r="EK134" s="76">
        <f t="shared" si="437"/>
        <v>0</v>
      </c>
      <c r="EL134" s="76">
        <f t="shared" si="438"/>
        <v>127</v>
      </c>
      <c r="EM134" s="76">
        <f t="shared" si="439"/>
        <v>127</v>
      </c>
      <c r="EN134" s="154">
        <f t="shared" si="440"/>
        <v>0</v>
      </c>
      <c r="EO134" s="10"/>
      <c r="EP134" s="10"/>
      <c r="EQ134" s="152">
        <f>SUMIF('Rekapitulasi Maret'!$D$587:$D$768,APS!$B134,'Rekapitulasi Maret'!$E$587:$E$768)+SUMIF('Rekapitulasi Maret'!$D$587:$D$768,APS!$B134,'Rekapitulasi Maret'!$G$587:$G$768)</f>
        <v>0</v>
      </c>
      <c r="ER134" s="152">
        <f>SUMIF('Rekapitulasi Maret'!$D$587:$D$768,APS!$B134,'Rekapitulasi Maret'!$F$587:$F$768)+SUMIF('Rekapitulasi Maret'!$D$587:$D$768,APS!$B134,'Rekapitulasi Maret'!$H$587:$H$768)</f>
        <v>0</v>
      </c>
      <c r="ES134" s="10"/>
      <c r="ET134" s="154">
        <f t="shared" si="358"/>
        <v>0</v>
      </c>
      <c r="EU134" s="154">
        <f t="shared" si="359"/>
        <v>0</v>
      </c>
      <c r="EV134" s="10"/>
      <c r="EW134" s="152">
        <f>SUMIF('Rekapitulasi Maret'!$U$587:$U$768,APS!$B134,'Rekapitulasi Maret'!$V$587:$V$768)+SUMIF('Rekapitulasi Maret'!$U$587:$U$768,APS!$B134,'Rekapitulasi Maret'!$X$587:$X$768)</f>
        <v>0</v>
      </c>
      <c r="EX134" s="152">
        <f>SUMIF('Rekapitulasi Maret'!$U$587:$U$768,APS!$B134,'Rekapitulasi Maret'!$W$587:$W$768)+SUMIF('Rekapitulasi Maret'!$U$587:$U$768,APS!$B134,'Rekapitulasi Maret'!$Y$587:$Y$768)</f>
        <v>0</v>
      </c>
      <c r="EY134" s="10"/>
      <c r="EZ134" s="154">
        <f t="shared" si="360"/>
        <v>0</v>
      </c>
      <c r="FA134" s="154">
        <f t="shared" si="361"/>
        <v>0</v>
      </c>
      <c r="FB134" s="10"/>
      <c r="FC134" s="152">
        <f>SUMIF('Rekapitulasi Maret'!$AL$587:$AL$768,APS!$B134,'Rekapitulasi Maret'!$AM$587:$AM$768)+SUMIF('Rekapitulasi Maret'!$AL$587:$AL$768,APS!$B134,'Rekapitulasi Maret'!$AP$587:$AP$768)</f>
        <v>0</v>
      </c>
      <c r="FD134" s="152">
        <f>SUMIF('Rekapitulasi Maret'!$AL$587:$AL$768,APS!$B134,'Rekapitulasi Maret'!$AN$587:$AN$768)</f>
        <v>0</v>
      </c>
      <c r="FE134" s="10"/>
      <c r="FF134" s="154">
        <f t="shared" si="362"/>
        <v>0</v>
      </c>
      <c r="FG134" s="154">
        <f t="shared" si="363"/>
        <v>0</v>
      </c>
      <c r="FH134" s="10"/>
      <c r="FI134" s="152">
        <f>SUMIF('Rekapitulasi Maret'!$BA$587:$BA$768,APS!$B134,'Rekapitulasi Maret'!$BB$587:$BB$768)+SUMIF('Rekapitulasi Maret'!$BA$587:$BA$768,APS!$B134,'Rekapitulasi Maret'!$BE$587:$BE$768)</f>
        <v>0</v>
      </c>
      <c r="FJ134" s="152">
        <f>SUMIF('Rekapitulasi Maret'!$BA$587:$BA$768,APS!$B134,'Rekapitulasi Maret'!$BC$587:$BC$768)+SUMIF('Rekapitulasi Maret'!$BA$587:$BA$768,APS!$B134,'Rekapitulasi Maret'!$BF$587:$BF$768)</f>
        <v>0</v>
      </c>
      <c r="FK134" s="10"/>
      <c r="FL134" s="154">
        <f t="shared" si="364"/>
        <v>0</v>
      </c>
      <c r="FM134" s="154">
        <f t="shared" si="365"/>
        <v>0</v>
      </c>
      <c r="FN134" s="10"/>
      <c r="FO134" s="152">
        <f>SUMIF('Rekapitulasi Maret'!$BP$587:$BP$768,APS!$B134,'Rekapitulasi Maret'!$BQ$587:$BQ$768)+SUMIF('Rekapitulasi Maret'!$BP$587:$BP$768,APS!$B134,'Rekapitulasi Maret'!$BT$587:$BT$768)</f>
        <v>0</v>
      </c>
      <c r="FP134" s="152">
        <f>SUMIF('Rekapitulasi Maret'!$BP$587:$BP$768,APS!$B134,'Rekapitulasi Maret'!$BR$587:$BR$768)</f>
        <v>0</v>
      </c>
      <c r="FQ134" s="10"/>
      <c r="FR134" s="154">
        <f t="shared" si="366"/>
        <v>0</v>
      </c>
      <c r="FS134" s="154">
        <f t="shared" si="367"/>
        <v>0</v>
      </c>
      <c r="FT134" s="10"/>
      <c r="FU134" s="152">
        <f>SUMIF('Rekapitulasi Maret'!$CE$587:$CE$768,APS!$B134,'Rekapitulasi Maret'!$CI$587:$CI$768)</f>
        <v>0</v>
      </c>
      <c r="FV134" s="10"/>
      <c r="FW134" s="152">
        <f>SUMIF('Rekapitulasi Maret'!$CE$587:$CE$768,APS!$B134,'Rekapitulasi Maret'!$CJ$587:$CJ$768)</f>
        <v>0</v>
      </c>
      <c r="FX134" s="154">
        <f t="shared" si="387"/>
        <v>0</v>
      </c>
      <c r="FY134" s="154">
        <f t="shared" si="388"/>
        <v>0</v>
      </c>
      <c r="FZ134" s="10"/>
      <c r="GA134" s="152">
        <f>SUMIF('Rekapitulasi Maret'!$D$785:$D$963,APS!$B134,'Rekapitulasi Maret'!$E$785:$E$963)+SUMIF('Rekapitulasi Maret'!$D$785:$D$963,APS!$B134,'Rekapitulasi Maret'!$J$785:$J$963)</f>
        <v>0</v>
      </c>
      <c r="GB134" s="152">
        <f>SUMIF('Rekapitulasi Maret'!$D$785:$D$963,APS!$B134,'Rekapitulasi Maret'!$F$785:$F$963)</f>
        <v>0</v>
      </c>
      <c r="GC134" s="152">
        <f>SUMIF('Rekapitulasi Maret'!$D$785:$D$963,APS!$B134,'Rekapitulasi Maret'!$K$785:$K$963)</f>
        <v>0</v>
      </c>
      <c r="GD134" s="154">
        <f t="shared" si="368"/>
        <v>0</v>
      </c>
      <c r="GE134" s="154">
        <f t="shared" si="369"/>
        <v>0</v>
      </c>
      <c r="GF134" s="10"/>
      <c r="GG134" s="152">
        <f>SUMIF('Rekapitulasi Maret'!$U$785:$U$963,APS!$B134,'Rekapitulasi Maret'!$V$785:$V$963)+SUMIF('Rekapitulasi Maret'!$U$785:$U$963,APS!$B134,'Rekapitulasi Maret'!$AA$785:$AA$963)</f>
        <v>0</v>
      </c>
      <c r="GH134" s="152">
        <f>SUMIF('Rekapitulasi Maret'!$U$785:$U$963,APS!$B134,'Rekapitulasi Maret'!$W$785:$W$963)</f>
        <v>0</v>
      </c>
      <c r="GI134" s="152">
        <f>SUMIF('Rekapitulasi Maret'!$U$785:$U$963,APS!$B134,'Rekapitulasi Maret'!$AB$785:$AB$963)</f>
        <v>0</v>
      </c>
      <c r="GJ134" s="154">
        <f t="shared" si="370"/>
        <v>0</v>
      </c>
      <c r="GK134" s="154">
        <f t="shared" si="371"/>
        <v>0</v>
      </c>
      <c r="GL134" s="10"/>
      <c r="GM134" s="152">
        <f>SUMIF('Rekapitulasi Maret'!$AL$785:$AL$963,APS!$B134,'Rekapitulasi Maret'!$AM$785:$AM$963)+SUMIF('Rekapitulasi Maret'!$AL$785:$AL$963,APS!$B134,'Rekapitulasi Maret'!$AP$785:$AP$963)</f>
        <v>0</v>
      </c>
      <c r="GN134" s="152">
        <f>SUMIF('Rekapitulasi Maret'!$AL$785:$AL$963,APS!$B134,'Rekapitulasi Maret'!$AN$785:$AN$963)</f>
        <v>0</v>
      </c>
      <c r="GO134" s="152">
        <f>SUMIF('Rekapitulasi Maret'!$AL$785:$AL$963,APS!$B134,'Rekapitulasi Maret'!$AQ$785:$AQ$963)</f>
        <v>0</v>
      </c>
      <c r="GP134" s="154">
        <f t="shared" si="372"/>
        <v>0</v>
      </c>
      <c r="GQ134" s="154">
        <f t="shared" si="373"/>
        <v>0</v>
      </c>
      <c r="GR134" s="76">
        <f t="shared" si="374"/>
        <v>0</v>
      </c>
      <c r="GS134" s="76">
        <f t="shared" si="375"/>
        <v>0</v>
      </c>
      <c r="GT134" s="76">
        <f t="shared" si="376"/>
        <v>0</v>
      </c>
      <c r="GU134" s="76">
        <f t="shared" si="377"/>
        <v>0</v>
      </c>
      <c r="GV134" s="157">
        <f t="shared" si="378"/>
        <v>0</v>
      </c>
      <c r="GW134" s="157">
        <f t="shared" si="379"/>
        <v>0</v>
      </c>
      <c r="GX134" s="158">
        <f t="shared" si="380"/>
        <v>0</v>
      </c>
      <c r="GY134" s="157">
        <f t="shared" si="397"/>
        <v>0</v>
      </c>
      <c r="GZ134" s="157">
        <f t="shared" si="398"/>
        <v>100</v>
      </c>
      <c r="HA134" s="157">
        <f t="shared" si="399"/>
        <v>127</v>
      </c>
      <c r="HB134" s="157">
        <f t="shared" si="400"/>
        <v>0</v>
      </c>
      <c r="HC134" s="157">
        <f t="shared" si="401"/>
        <v>127</v>
      </c>
      <c r="HD134" s="157">
        <f t="shared" si="402"/>
        <v>127</v>
      </c>
      <c r="HE134" s="158">
        <f t="shared" si="406"/>
        <v>0</v>
      </c>
      <c r="HF134" s="164"/>
      <c r="HG134" s="16" t="s">
        <v>991</v>
      </c>
      <c r="HH134" s="88"/>
    </row>
    <row r="135" spans="1:216" ht="15.75">
      <c r="A135" s="16" t="s">
        <v>665</v>
      </c>
      <c r="B135" s="16" t="s">
        <v>666</v>
      </c>
      <c r="C135" s="16" t="s">
        <v>146</v>
      </c>
      <c r="D135" s="16"/>
      <c r="E135" s="16"/>
      <c r="F135" s="17"/>
      <c r="G135" s="17"/>
      <c r="H135" s="17"/>
      <c r="I135" s="18"/>
      <c r="J135" s="17"/>
      <c r="K135" s="19"/>
      <c r="L135" s="19"/>
      <c r="M135" s="23"/>
      <c r="N135" s="20"/>
      <c r="O135" s="20"/>
      <c r="P135" s="75"/>
      <c r="Q135" s="74"/>
      <c r="R135" s="22"/>
      <c r="S135" s="10"/>
      <c r="T135" s="10"/>
      <c r="U135" s="152">
        <f>SUMIF('Rekapitulasi Maret'!$D$9:$D$173,APS!$B135,'Rekapitulasi Maret'!$E$9:$E$173)</f>
        <v>0</v>
      </c>
      <c r="V135" s="152">
        <f>SUMIF('Rekapitulasi Maret'!$D$9:$D$173,APS!$B135,'Rekapitulasi Maret'!$F$9:$F$173)</f>
        <v>0</v>
      </c>
      <c r="W135" s="10"/>
      <c r="X135" s="154">
        <f t="shared" si="428"/>
        <v>0</v>
      </c>
      <c r="Y135" s="154">
        <f t="shared" si="429"/>
        <v>0</v>
      </c>
      <c r="Z135" s="10"/>
      <c r="AA135" s="152">
        <f>SUMIF('Rekapitulasi Maret'!$U$9:$U$173,APS!$B135,'Rekapitulasi Maret'!$V$9:$V$173)</f>
        <v>0</v>
      </c>
      <c r="AB135" s="152">
        <f>SUMIF('Rekapitulasi Maret'!$U$9:$U$173,APS!$B135,'Rekapitulasi Maret'!$W$9:$W$173)</f>
        <v>0</v>
      </c>
      <c r="AC135" s="152"/>
      <c r="AD135" s="154">
        <f t="shared" si="404"/>
        <v>0</v>
      </c>
      <c r="AE135" s="154">
        <f t="shared" si="405"/>
        <v>0</v>
      </c>
      <c r="AF135" s="10"/>
      <c r="AG135" s="152">
        <f>SUMIF('Rekapitulasi Maret'!$AL$9:$AL$173,APS!$B135,'Rekapitulasi Maret'!$AM$9:$AM$173)</f>
        <v>0</v>
      </c>
      <c r="AH135" s="152">
        <f>SUMIF('Rekapitulasi Maret'!$AL$9:$AL$173,APS!$B135,'Rekapitulasi Maret'!$AN$9:$AN$173)</f>
        <v>0</v>
      </c>
      <c r="AI135" s="152">
        <f>SUMIF('Rekapitulasi Maret'!$AL$9:$AL$173,APS!$B135,'Rekapitulasi Maret'!$AQ$9:$AQ$173)</f>
        <v>0</v>
      </c>
      <c r="AJ135" s="154">
        <f t="shared" si="426"/>
        <v>0</v>
      </c>
      <c r="AK135" s="154">
        <f t="shared" si="427"/>
        <v>0</v>
      </c>
      <c r="AL135" s="10"/>
      <c r="AM135" s="152">
        <f>SUMIF('Rekapitulasi Maret'!$BA$9:$BA$173,APS!$B135,'Rekapitulasi Maret'!$BB$9:$BB$173)</f>
        <v>0</v>
      </c>
      <c r="AN135" s="152">
        <f>SUMIF('Rekapitulasi Maret'!$BA$9:$BA$173,APS!$B135,'Rekapitulasi Maret'!$BC$9:$BC$173)</f>
        <v>0</v>
      </c>
      <c r="AO135" s="10"/>
      <c r="AP135" s="154">
        <f t="shared" si="410"/>
        <v>0</v>
      </c>
      <c r="AQ135" s="154">
        <f t="shared" si="411"/>
        <v>0</v>
      </c>
      <c r="AR135" s="10"/>
      <c r="AS135" s="152">
        <f>SUMIF('Rekapitulasi Maret'!$BP$9:$BP$173,APS!$B135,'Rekapitulasi Maret'!$BQ$9:$BQ$173)</f>
        <v>0</v>
      </c>
      <c r="AT135" s="152">
        <f>SUMIF('Rekapitulasi Maret'!$BP$9:$BP$173,APS!$B135,'Rekapitulasi Maret'!$BR$9:$BR$173)</f>
        <v>0</v>
      </c>
      <c r="AU135" s="10"/>
      <c r="AV135" s="154">
        <f t="shared" si="393"/>
        <v>0</v>
      </c>
      <c r="AW135" s="154">
        <f t="shared" si="394"/>
        <v>0</v>
      </c>
      <c r="AX135" s="10"/>
      <c r="AY135" s="152">
        <f>SUMIF('Rekapitulasi Maret'!$CE$9:$CE$173,APS!$B135,'Rekapitulasi Maret'!$CI$9:$CI$173)</f>
        <v>0</v>
      </c>
      <c r="AZ135" s="10"/>
      <c r="BA135" s="152">
        <f>SUMIF('Rekapitulasi Maret'!$CE$9:$CE$173,APS!$B135,'Rekapitulasi Maret'!$CJ$9:$CJ$173)</f>
        <v>0</v>
      </c>
      <c r="BB135" s="154">
        <f t="shared" si="395"/>
        <v>0</v>
      </c>
      <c r="BC135" s="154">
        <f t="shared" si="396"/>
        <v>0</v>
      </c>
      <c r="BD135" s="76">
        <f t="shared" si="412"/>
        <v>0</v>
      </c>
      <c r="BE135" s="76">
        <f t="shared" si="413"/>
        <v>0</v>
      </c>
      <c r="BF135" s="76">
        <f t="shared" si="414"/>
        <v>0</v>
      </c>
      <c r="BG135" s="76">
        <f t="shared" si="415"/>
        <v>0</v>
      </c>
      <c r="BH135" s="76">
        <f t="shared" si="416"/>
        <v>0</v>
      </c>
      <c r="BI135" s="76">
        <f t="shared" si="417"/>
        <v>0</v>
      </c>
      <c r="BJ135" s="154">
        <f t="shared" si="418"/>
        <v>0</v>
      </c>
      <c r="BK135" s="10"/>
      <c r="BL135" s="10"/>
      <c r="BM135" s="152">
        <f>SUMIF('Rekapitulasi Maret'!$D$194:$D$375,APS!$B135,'Rekapitulasi Maret'!$E$194:$E$375)+SUMIF('Rekapitulasi Maret'!$D$194:$D$375,APS!$B135,'Rekapitulasi Maret'!$J$194:$J$375)</f>
        <v>0</v>
      </c>
      <c r="BN135" s="152">
        <f>SUMIF('Rekapitulasi Maret'!$D$194:$D$375,APS!$B135,'Rekapitulasi Maret'!$F$194:$F$375)</f>
        <v>0</v>
      </c>
      <c r="BO135" s="152">
        <f>SUMIF('Rekapitulasi Maret'!$D$194:$D$375,APS!$B135,'Rekapitulasi Maret'!$K$194:$K$375)</f>
        <v>0</v>
      </c>
      <c r="BP135" s="154">
        <f t="shared" si="389"/>
        <v>0</v>
      </c>
      <c r="BQ135" s="154">
        <f t="shared" si="390"/>
        <v>0</v>
      </c>
      <c r="BR135" s="10"/>
      <c r="BS135" s="152">
        <f>SUMIF('Rekapitulasi Maret'!$U$194:$U$375,APS!$B135,'Rekapitulasi Maret'!$V$194:$V$375)+SUMIF('Rekapitulasi Maret'!$U$194:$U$375,APS!$B135,'Rekapitulasi Maret'!$AA$194:$AA$375)</f>
        <v>0</v>
      </c>
      <c r="BT135" s="152">
        <f>SUMIF('Rekapitulasi Maret'!$U$194:$U$375,APS!$B135,'Rekapitulasi Maret'!$W$194:$W$375)</f>
        <v>0</v>
      </c>
      <c r="BU135" s="152">
        <f>SUMIF('Rekapitulasi Maret'!$U$194:$U$375,APS!$B135,'Rekapitulasi Maret'!$AB$194:$AB$375)</f>
        <v>0</v>
      </c>
      <c r="BV135" s="154">
        <f t="shared" si="391"/>
        <v>0</v>
      </c>
      <c r="BW135" s="154">
        <f t="shared" si="392"/>
        <v>0</v>
      </c>
      <c r="BX135" s="10"/>
      <c r="BY135" s="152">
        <f>SUMIF('Rekapitulasi Maret'!$AL$194:$AL$375,APS!$B135,'Rekapitulasi Maret'!$AM$194:$AM$375)+SUMIF('Rekapitulasi Maret'!$AL$194:$AL$375,APS!$B135,'Rekapitulasi Maret'!$AP$194:$AP$375)</f>
        <v>0</v>
      </c>
      <c r="BZ135" s="152">
        <f>SUMIF('Rekapitulasi Maret'!$AL$194:$AL$375,APS!$B135,'Rekapitulasi Maret'!$AN$194:$AN$375)</f>
        <v>0</v>
      </c>
      <c r="CA135" s="152">
        <f>SUMIF('Rekapitulasi Maret'!$AL$194:$AL$375,APS!$B135,'Rekapitulasi Maret'!$AQ$194:$AQ$375)</f>
        <v>0</v>
      </c>
      <c r="CB135" s="154">
        <f t="shared" si="408"/>
        <v>0</v>
      </c>
      <c r="CC135" s="154">
        <f t="shared" si="409"/>
        <v>0</v>
      </c>
      <c r="CD135" s="10"/>
      <c r="CE135" s="152">
        <f>SUMIF('Rekapitulasi Maret'!$BA$194:$BA$375,APS!$B135,'Rekapitulasi Maret'!$BB$194:$BB$375)+SUMIF('Rekapitulasi Maret'!$BA$194:$BA$375,APS!$B135,'Rekapitulasi Maret'!$BE$194:$BE$375)</f>
        <v>0</v>
      </c>
      <c r="CF135" s="152">
        <f>SUMIF('Rekapitulasi Maret'!$BA$194:$BA$375,APS!$B135,'Rekapitulasi Maret'!$BC$194:$BC$375)</f>
        <v>0</v>
      </c>
      <c r="CG135" s="10"/>
      <c r="CH135" s="154">
        <f t="shared" si="381"/>
        <v>0</v>
      </c>
      <c r="CI135" s="154">
        <f t="shared" si="382"/>
        <v>0</v>
      </c>
      <c r="CJ135" s="10"/>
      <c r="CK135" s="152">
        <f>SUMIF('Rekapitulasi Maret'!$BP$194:$BP$375,APS!$B135,'Rekapitulasi Maret'!$BQ$194:$BQ$375)+SUMIF('Rekapitulasi Maret'!$BP$194:$BP$375,APS!$B135,'Rekapitulasi Maret'!$BT$194:$BT$375)</f>
        <v>0</v>
      </c>
      <c r="CL135" s="152">
        <f>SUMIF('Rekapitulasi Maret'!$BP$194:$BP$375,APS!$B135,'Rekapitulasi Maret'!$BR$194:$BR$375)</f>
        <v>0</v>
      </c>
      <c r="CM135" s="152">
        <f>SUMIF('Rekapitulasi Maret'!$BP$194:$BP$375,APS!$B135,'Rekapitulasi Maret'!$BU$194:$BU$375)</f>
        <v>0</v>
      </c>
      <c r="CN135" s="154">
        <f t="shared" si="383"/>
        <v>0</v>
      </c>
      <c r="CO135" s="154">
        <f t="shared" si="384"/>
        <v>0</v>
      </c>
      <c r="CP135" s="76">
        <f t="shared" si="419"/>
        <v>0</v>
      </c>
      <c r="CQ135" s="76">
        <f t="shared" si="420"/>
        <v>0</v>
      </c>
      <c r="CR135" s="76">
        <f t="shared" si="421"/>
        <v>0</v>
      </c>
      <c r="CS135" s="76">
        <f t="shared" si="422"/>
        <v>0</v>
      </c>
      <c r="CT135" s="76">
        <f t="shared" si="423"/>
        <v>0</v>
      </c>
      <c r="CU135" s="76">
        <f t="shared" si="424"/>
        <v>0</v>
      </c>
      <c r="CV135" s="154">
        <f t="shared" si="425"/>
        <v>0</v>
      </c>
      <c r="CW135" s="10"/>
      <c r="CX135" s="10"/>
      <c r="CY135" s="152">
        <f>SUMIF('Rekapitulasi Maret'!$D$391:$D$568,APS!$B135,'Rekapitulasi Maret'!$E$391:$E$568)+SUMIF('Rekapitulasi Maret'!$D$391:$D$568,APS!$B135,'Rekapitulasi Maret'!$J$391:$J$568)</f>
        <v>0</v>
      </c>
      <c r="CZ135" s="152">
        <f>SUMIF('Rekapitulasi Maret'!$D$391:$D$568,APS!$B135,'Rekapitulasi Maret'!$F$391:$F$568)</f>
        <v>0</v>
      </c>
      <c r="DA135" s="152">
        <f>SUMIF('Rekapitulasi Maret'!$D$391:$D$568,APS!$B135,'Rekapitulasi Maret'!$K$391:$K$568)</f>
        <v>0</v>
      </c>
      <c r="DB135" s="154">
        <f t="shared" si="385"/>
        <v>0</v>
      </c>
      <c r="DC135" s="154">
        <f t="shared" si="386"/>
        <v>0</v>
      </c>
      <c r="DD135" s="10"/>
      <c r="DE135" s="152">
        <f>SUMIF('Rekapitulasi Maret'!$U$391:$U$568,APS!$B135,'Rekapitulasi Maret'!$V$391:$V$568)+SUMIF('Rekapitulasi Maret'!$U$391:$U$568,APS!$B135,'Rekapitulasi Maret'!$AA$391:$AA$568)</f>
        <v>0</v>
      </c>
      <c r="DF135" s="152">
        <f>SUMIF('Rekapitulasi Maret'!$U$391:$U$568,APS!$B135,'Rekapitulasi Maret'!$W$391:$W$568)</f>
        <v>0</v>
      </c>
      <c r="DG135" s="152">
        <f>SUMIF('Rekapitulasi Maret'!$U$391:$U$568,APS!$B135,'Rekapitulasi Maret'!$AB$391:$AB$568)</f>
        <v>0</v>
      </c>
      <c r="DH135" s="154">
        <f t="shared" si="430"/>
        <v>0</v>
      </c>
      <c r="DI135" s="154">
        <f t="shared" si="431"/>
        <v>0</v>
      </c>
      <c r="DJ135" s="10"/>
      <c r="DK135" s="152">
        <f>SUMIF('Rekapitulasi Maret'!$AL$391:$AL$568,APS!$B135,'Rekapitulasi Maret'!$AM$391:$AM$568)+SUMIF('Rekapitulasi Maret'!$AL$391:$AL$568,APS!$B135,'Rekapitulasi Maret'!$AP$391:$AP$568)</f>
        <v>0</v>
      </c>
      <c r="DL135" s="152">
        <f>SUMIF('Rekapitulasi Maret'!$AL$391:$AL$568,APS!$B135,'Rekapitulasi Maret'!$AN$391:$AN$568)</f>
        <v>0</v>
      </c>
      <c r="DM135" s="152">
        <f>SUMIF('Rekapitulasi Maret'!$AL$391:$AL$568,APS!$B135,'Rekapitulasi Maret'!$AQ$391:$AQ$568)</f>
        <v>0</v>
      </c>
      <c r="DN135" s="154">
        <f t="shared" si="354"/>
        <v>0</v>
      </c>
      <c r="DO135" s="154">
        <f t="shared" si="355"/>
        <v>0</v>
      </c>
      <c r="DP135" s="10"/>
      <c r="DQ135" s="152">
        <f>SUMIF('Rekapitulasi Maret'!$BA$391:$BA$568,APS!$B135,'Rekapitulasi Maret'!$BB$391:$BB$568)+SUMIF('Rekapitulasi Maret'!$BA$391:$BA$568,APS!$B135,'Rekapitulasi Maret'!$BE$391:$BE$568)</f>
        <v>0</v>
      </c>
      <c r="DR135" s="152">
        <f>SUMIF('Rekapitulasi Maret'!$BA$391:$BA$568,APS!$B135,'Rekapitulasi Maret'!$BC$391:$BC$568)</f>
        <v>0</v>
      </c>
      <c r="DS135" s="152">
        <f>SUMIF('Rekapitulasi Maret'!$BA$391:$BA$568,APS!$B135,'Rekapitulasi Maret'!$BF$391:$BF$568)</f>
        <v>0</v>
      </c>
      <c r="DT135" s="154">
        <f t="shared" si="432"/>
        <v>0</v>
      </c>
      <c r="DU135" s="154">
        <f t="shared" si="433"/>
        <v>0</v>
      </c>
      <c r="DV135" s="10"/>
      <c r="DW135" s="152">
        <f>SUMIF('Rekapitulasi Maret'!$BP$391:$BP$568,APS!$B135,'Rekapitulasi Maret'!$BQ$391:$BQ$568)+SUMIF('Rekapitulasi Maret'!$BP$391:$BP$568,APS!$B135,'Rekapitulasi Maret'!$BT$391:$BT$568)</f>
        <v>0</v>
      </c>
      <c r="DX135" s="152">
        <f>SUMIF('Rekapitulasi Maret'!$BP$391:$BP$568,APS!$B135,'Rekapitulasi Maret'!$BR$391:$BR$568)</f>
        <v>0</v>
      </c>
      <c r="DY135" s="152">
        <f>SUMIF('Rekapitulasi Maret'!$BP$391:$BP$568,APS!$B135,'Rekapitulasi Maret'!$BU$391:$BU$568)</f>
        <v>0</v>
      </c>
      <c r="DZ135" s="154">
        <f t="shared" si="446"/>
        <v>0</v>
      </c>
      <c r="EA135" s="154">
        <f t="shared" si="447"/>
        <v>0</v>
      </c>
      <c r="EB135" s="10"/>
      <c r="EC135" s="152">
        <f>SUMIF('Rekapitulasi Maret'!$CE$391:$CE$568,APS!$B135,'Rekapitulasi Maret'!$CF$391:$CF$568)+SUMIF('Rekapitulasi Maret'!$CE$391:$CE$568,APS!$B135,'Rekapitulasi Maret'!$CI$391:$CI$568)</f>
        <v>0</v>
      </c>
      <c r="ED135" s="152">
        <f>SUMIF('Rekapitulasi Maret'!$CE$391:$CE$568,APS!$B135,'Rekapitulasi Maret'!$CG$391:$CG$568)</f>
        <v>0</v>
      </c>
      <c r="EE135" s="152">
        <f>SUMIF('Rekapitulasi Maret'!$CE$391:$CE$568,APS!$B135,'Rekapitulasi Maret'!$CJ$391:$CJ$568)</f>
        <v>0</v>
      </c>
      <c r="EF135" s="154">
        <f t="shared" si="356"/>
        <v>0</v>
      </c>
      <c r="EG135" s="154">
        <f t="shared" si="357"/>
        <v>0</v>
      </c>
      <c r="EH135" s="76">
        <f t="shared" si="434"/>
        <v>0</v>
      </c>
      <c r="EI135" s="76">
        <f t="shared" si="435"/>
        <v>0</v>
      </c>
      <c r="EJ135" s="76">
        <f t="shared" si="436"/>
        <v>0</v>
      </c>
      <c r="EK135" s="76">
        <f t="shared" si="437"/>
        <v>0</v>
      </c>
      <c r="EL135" s="76">
        <f t="shared" si="438"/>
        <v>0</v>
      </c>
      <c r="EM135" s="76">
        <f t="shared" si="439"/>
        <v>0</v>
      </c>
      <c r="EN135" s="154">
        <f t="shared" si="440"/>
        <v>0</v>
      </c>
      <c r="EO135" s="10"/>
      <c r="EP135" s="10"/>
      <c r="EQ135" s="152">
        <f>SUMIF('Rekapitulasi Maret'!$D$587:$D$768,APS!$B135,'Rekapitulasi Maret'!$E$587:$E$768)+SUMIF('Rekapitulasi Maret'!$D$587:$D$768,APS!$B135,'Rekapitulasi Maret'!$G$587:$G$768)</f>
        <v>0</v>
      </c>
      <c r="ER135" s="152">
        <f>SUMIF('Rekapitulasi Maret'!$D$587:$D$768,APS!$B135,'Rekapitulasi Maret'!$F$587:$F$768)+SUMIF('Rekapitulasi Maret'!$D$587:$D$768,APS!$B135,'Rekapitulasi Maret'!$H$587:$H$768)</f>
        <v>0</v>
      </c>
      <c r="ES135" s="10"/>
      <c r="ET135" s="154">
        <f t="shared" si="358"/>
        <v>0</v>
      </c>
      <c r="EU135" s="154">
        <f t="shared" si="359"/>
        <v>0</v>
      </c>
      <c r="EV135" s="10"/>
      <c r="EW135" s="152">
        <f>SUMIF('Rekapitulasi Maret'!$U$587:$U$768,APS!$B135,'Rekapitulasi Maret'!$V$587:$V$768)+SUMIF('Rekapitulasi Maret'!$U$587:$U$768,APS!$B135,'Rekapitulasi Maret'!$X$587:$X$768)</f>
        <v>0</v>
      </c>
      <c r="EX135" s="152">
        <f>SUMIF('Rekapitulasi Maret'!$U$587:$U$768,APS!$B135,'Rekapitulasi Maret'!$W$587:$W$768)+SUMIF('Rekapitulasi Maret'!$U$587:$U$768,APS!$B135,'Rekapitulasi Maret'!$Y$587:$Y$768)</f>
        <v>0</v>
      </c>
      <c r="EY135" s="10"/>
      <c r="EZ135" s="154">
        <f t="shared" si="360"/>
        <v>0</v>
      </c>
      <c r="FA135" s="154">
        <f t="shared" si="361"/>
        <v>0</v>
      </c>
      <c r="FB135" s="10"/>
      <c r="FC135" s="152">
        <f>SUMIF('Rekapitulasi Maret'!$AL$587:$AL$768,APS!$B135,'Rekapitulasi Maret'!$AM$587:$AM$768)+SUMIF('Rekapitulasi Maret'!$AL$587:$AL$768,APS!$B135,'Rekapitulasi Maret'!$AP$587:$AP$768)</f>
        <v>0</v>
      </c>
      <c r="FD135" s="152">
        <f>SUMIF('Rekapitulasi Maret'!$AL$587:$AL$768,APS!$B135,'Rekapitulasi Maret'!$AN$587:$AN$768)</f>
        <v>0</v>
      </c>
      <c r="FE135" s="10"/>
      <c r="FF135" s="154">
        <f t="shared" si="362"/>
        <v>0</v>
      </c>
      <c r="FG135" s="154">
        <f t="shared" si="363"/>
        <v>0</v>
      </c>
      <c r="FH135" s="10"/>
      <c r="FI135" s="152">
        <f>SUMIF('Rekapitulasi Maret'!$BA$587:$BA$768,APS!$B135,'Rekapitulasi Maret'!$BB$587:$BB$768)+SUMIF('Rekapitulasi Maret'!$BA$587:$BA$768,APS!$B135,'Rekapitulasi Maret'!$BE$587:$BE$768)</f>
        <v>0</v>
      </c>
      <c r="FJ135" s="152">
        <f>SUMIF('Rekapitulasi Maret'!$BA$587:$BA$768,APS!$B135,'Rekapitulasi Maret'!$BC$587:$BC$768)+SUMIF('Rekapitulasi Maret'!$BA$587:$BA$768,APS!$B135,'Rekapitulasi Maret'!$BF$587:$BF$768)</f>
        <v>0</v>
      </c>
      <c r="FK135" s="10"/>
      <c r="FL135" s="154">
        <f t="shared" si="364"/>
        <v>0</v>
      </c>
      <c r="FM135" s="154">
        <f t="shared" si="365"/>
        <v>0</v>
      </c>
      <c r="FN135" s="10"/>
      <c r="FO135" s="152">
        <f>SUMIF('Rekapitulasi Maret'!$BP$587:$BP$768,APS!$B135,'Rekapitulasi Maret'!$BQ$587:$BQ$768)+SUMIF('Rekapitulasi Maret'!$BP$587:$BP$768,APS!$B135,'Rekapitulasi Maret'!$BT$587:$BT$768)</f>
        <v>0</v>
      </c>
      <c r="FP135" s="152">
        <f>SUMIF('Rekapitulasi Maret'!$BP$587:$BP$768,APS!$B135,'Rekapitulasi Maret'!$BR$587:$BR$768)</f>
        <v>0</v>
      </c>
      <c r="FQ135" s="10"/>
      <c r="FR135" s="154">
        <f t="shared" si="366"/>
        <v>0</v>
      </c>
      <c r="FS135" s="154">
        <f t="shared" si="367"/>
        <v>0</v>
      </c>
      <c r="FT135" s="10"/>
      <c r="FU135" s="152">
        <f>SUMIF('Rekapitulasi Maret'!$CE$587:$CE$768,APS!$B135,'Rekapitulasi Maret'!$CI$587:$CI$768)</f>
        <v>0</v>
      </c>
      <c r="FV135" s="10"/>
      <c r="FW135" s="152">
        <f>SUMIF('Rekapitulasi Maret'!$CE$587:$CE$768,APS!$B135,'Rekapitulasi Maret'!$CJ$587:$CJ$768)</f>
        <v>0</v>
      </c>
      <c r="FX135" s="154">
        <f t="shared" si="387"/>
        <v>0</v>
      </c>
      <c r="FY135" s="154">
        <f t="shared" si="388"/>
        <v>0</v>
      </c>
      <c r="FZ135" s="10"/>
      <c r="GA135" s="152">
        <f>SUMIF('Rekapitulasi Maret'!$D$785:$D$963,APS!$B135,'Rekapitulasi Maret'!$E$785:$E$963)+SUMIF('Rekapitulasi Maret'!$D$785:$D$963,APS!$B135,'Rekapitulasi Maret'!$J$785:$J$963)</f>
        <v>0</v>
      </c>
      <c r="GB135" s="152">
        <f>SUMIF('Rekapitulasi Maret'!$D$785:$D$963,APS!$B135,'Rekapitulasi Maret'!$F$785:$F$963)</f>
        <v>0</v>
      </c>
      <c r="GC135" s="152">
        <f>SUMIF('Rekapitulasi Maret'!$D$785:$D$963,APS!$B135,'Rekapitulasi Maret'!$K$785:$K$963)</f>
        <v>0</v>
      </c>
      <c r="GD135" s="154">
        <f t="shared" si="368"/>
        <v>0</v>
      </c>
      <c r="GE135" s="154">
        <f t="shared" si="369"/>
        <v>0</v>
      </c>
      <c r="GF135" s="10"/>
      <c r="GG135" s="152">
        <f>SUMIF('Rekapitulasi Maret'!$U$785:$U$963,APS!$B135,'Rekapitulasi Maret'!$V$785:$V$963)+SUMIF('Rekapitulasi Maret'!$U$785:$U$963,APS!$B135,'Rekapitulasi Maret'!$AA$785:$AA$963)</f>
        <v>0</v>
      </c>
      <c r="GH135" s="152">
        <f>SUMIF('Rekapitulasi Maret'!$U$785:$U$963,APS!$B135,'Rekapitulasi Maret'!$W$785:$W$963)</f>
        <v>0</v>
      </c>
      <c r="GI135" s="152">
        <f>SUMIF('Rekapitulasi Maret'!$U$785:$U$963,APS!$B135,'Rekapitulasi Maret'!$AB$785:$AB$963)</f>
        <v>0</v>
      </c>
      <c r="GJ135" s="154">
        <f t="shared" si="370"/>
        <v>0</v>
      </c>
      <c r="GK135" s="154">
        <f t="shared" si="371"/>
        <v>0</v>
      </c>
      <c r="GL135" s="10"/>
      <c r="GM135" s="152">
        <f>SUMIF('Rekapitulasi Maret'!$AL$785:$AL$963,APS!$B135,'Rekapitulasi Maret'!$AM$785:$AM$963)+SUMIF('Rekapitulasi Maret'!$AL$785:$AL$963,APS!$B135,'Rekapitulasi Maret'!$AP$785:$AP$963)</f>
        <v>0</v>
      </c>
      <c r="GN135" s="152">
        <f>SUMIF('Rekapitulasi Maret'!$AL$785:$AL$963,APS!$B135,'Rekapitulasi Maret'!$AN$785:$AN$963)</f>
        <v>0</v>
      </c>
      <c r="GO135" s="152">
        <f>SUMIF('Rekapitulasi Maret'!$AL$785:$AL$963,APS!$B135,'Rekapitulasi Maret'!$AQ$785:$AQ$963)</f>
        <v>0</v>
      </c>
      <c r="GP135" s="154">
        <f t="shared" si="372"/>
        <v>0</v>
      </c>
      <c r="GQ135" s="154">
        <f t="shared" si="373"/>
        <v>0</v>
      </c>
      <c r="GR135" s="76">
        <f t="shared" si="374"/>
        <v>0</v>
      </c>
      <c r="GS135" s="76">
        <f t="shared" si="375"/>
        <v>0</v>
      </c>
      <c r="GT135" s="76">
        <f t="shared" si="376"/>
        <v>0</v>
      </c>
      <c r="GU135" s="76">
        <f t="shared" si="377"/>
        <v>0</v>
      </c>
      <c r="GV135" s="157">
        <f t="shared" si="378"/>
        <v>0</v>
      </c>
      <c r="GW135" s="157">
        <f t="shared" si="379"/>
        <v>0</v>
      </c>
      <c r="GX135" s="158">
        <f t="shared" si="380"/>
        <v>0</v>
      </c>
      <c r="GY135" s="157">
        <f t="shared" si="397"/>
        <v>0</v>
      </c>
      <c r="GZ135" s="157">
        <f t="shared" si="398"/>
        <v>0</v>
      </c>
      <c r="HA135" s="157">
        <f t="shared" si="399"/>
        <v>0</v>
      </c>
      <c r="HB135" s="157">
        <f t="shared" si="400"/>
        <v>0</v>
      </c>
      <c r="HC135" s="157">
        <f t="shared" si="401"/>
        <v>0</v>
      </c>
      <c r="HD135" s="157">
        <f t="shared" si="402"/>
        <v>0</v>
      </c>
      <c r="HE135" s="158">
        <f t="shared" si="406"/>
        <v>0</v>
      </c>
      <c r="HF135" s="164"/>
      <c r="HG135" s="16" t="s">
        <v>991</v>
      </c>
      <c r="HH135" s="88"/>
    </row>
    <row r="136" spans="1:216" ht="15.75">
      <c r="A136" s="153" t="s">
        <v>678</v>
      </c>
      <c r="B136" s="129" t="s">
        <v>679</v>
      </c>
      <c r="C136" s="16" t="s">
        <v>146</v>
      </c>
      <c r="D136" s="16"/>
      <c r="E136" s="16"/>
      <c r="F136" s="17"/>
      <c r="G136" s="17"/>
      <c r="H136" s="17"/>
      <c r="I136" s="18"/>
      <c r="J136" s="17"/>
      <c r="K136" s="19"/>
      <c r="L136" s="19"/>
      <c r="M136" s="23"/>
      <c r="N136" s="20"/>
      <c r="O136" s="20"/>
      <c r="P136" s="75"/>
      <c r="Q136" s="74"/>
      <c r="R136" s="22"/>
      <c r="S136" s="10"/>
      <c r="T136" s="10"/>
      <c r="U136" s="152">
        <f>SUMIF('Rekapitulasi Maret'!$D$9:$D$173,APS!$B136,'Rekapitulasi Maret'!$E$9:$E$173)</f>
        <v>24</v>
      </c>
      <c r="V136" s="152">
        <f>SUMIF('Rekapitulasi Maret'!$D$9:$D$173,APS!$B136,'Rekapitulasi Maret'!$F$9:$F$173)</f>
        <v>0</v>
      </c>
      <c r="W136" s="10"/>
      <c r="X136" s="154">
        <f t="shared" si="428"/>
        <v>0</v>
      </c>
      <c r="Y136" s="154">
        <f t="shared" si="429"/>
        <v>0</v>
      </c>
      <c r="Z136" s="10"/>
      <c r="AA136" s="152">
        <f>SUMIF('Rekapitulasi Maret'!$U$9:$U$173,APS!$B136,'Rekapitulasi Maret'!$V$9:$V$173)</f>
        <v>0</v>
      </c>
      <c r="AB136" s="152">
        <f>SUMIF('Rekapitulasi Maret'!$U$9:$U$173,APS!$B136,'Rekapitulasi Maret'!$W$9:$W$173)</f>
        <v>0</v>
      </c>
      <c r="AC136" s="152"/>
      <c r="AD136" s="154">
        <f t="shared" si="404"/>
        <v>0</v>
      </c>
      <c r="AE136" s="154">
        <f t="shared" si="405"/>
        <v>0</v>
      </c>
      <c r="AF136" s="10"/>
      <c r="AG136" s="152">
        <f>SUMIF('Rekapitulasi Maret'!$AL$9:$AL$173,APS!$B136,'Rekapitulasi Maret'!$AM$9:$AM$173)</f>
        <v>0</v>
      </c>
      <c r="AH136" s="152">
        <f>SUMIF('Rekapitulasi Maret'!$AL$9:$AL$173,APS!$B136,'Rekapitulasi Maret'!$AN$9:$AN$173)</f>
        <v>0</v>
      </c>
      <c r="AI136" s="152">
        <f>SUMIF('Rekapitulasi Maret'!$AL$9:$AL$173,APS!$B136,'Rekapitulasi Maret'!$AQ$9:$AQ$173)</f>
        <v>0</v>
      </c>
      <c r="AJ136" s="154">
        <f t="shared" si="426"/>
        <v>0</v>
      </c>
      <c r="AK136" s="154">
        <f t="shared" si="427"/>
        <v>0</v>
      </c>
      <c r="AL136" s="10"/>
      <c r="AM136" s="152">
        <f>SUMIF('Rekapitulasi Maret'!$BA$9:$BA$173,APS!$B136,'Rekapitulasi Maret'!$BB$9:$BB$173)</f>
        <v>0</v>
      </c>
      <c r="AN136" s="152">
        <f>SUMIF('Rekapitulasi Maret'!$BA$9:$BA$173,APS!$B136,'Rekapitulasi Maret'!$BC$9:$BC$173)</f>
        <v>0</v>
      </c>
      <c r="AO136" s="10"/>
      <c r="AP136" s="154">
        <f t="shared" si="410"/>
        <v>0</v>
      </c>
      <c r="AQ136" s="154">
        <f t="shared" si="411"/>
        <v>0</v>
      </c>
      <c r="AR136" s="10"/>
      <c r="AS136" s="152">
        <f>SUMIF('Rekapitulasi Maret'!$BP$9:$BP$173,APS!$B136,'Rekapitulasi Maret'!$BQ$9:$BQ$173)</f>
        <v>0</v>
      </c>
      <c r="AT136" s="152">
        <f>SUMIF('Rekapitulasi Maret'!$BP$9:$BP$173,APS!$B136,'Rekapitulasi Maret'!$BR$9:$BR$173)</f>
        <v>0</v>
      </c>
      <c r="AU136" s="10"/>
      <c r="AV136" s="154">
        <f t="shared" si="393"/>
        <v>0</v>
      </c>
      <c r="AW136" s="154">
        <f t="shared" si="394"/>
        <v>0</v>
      </c>
      <c r="AX136" s="10"/>
      <c r="AY136" s="152">
        <f>SUMIF('Rekapitulasi Maret'!$CE$9:$CE$173,APS!$B136,'Rekapitulasi Maret'!$CI$9:$CI$173)</f>
        <v>0</v>
      </c>
      <c r="AZ136" s="10"/>
      <c r="BA136" s="152">
        <f>SUMIF('Rekapitulasi Maret'!$CE$9:$CE$173,APS!$B136,'Rekapitulasi Maret'!$CJ$9:$CJ$173)</f>
        <v>0</v>
      </c>
      <c r="BB136" s="154">
        <f t="shared" si="395"/>
        <v>0</v>
      </c>
      <c r="BC136" s="154">
        <f t="shared" si="396"/>
        <v>0</v>
      </c>
      <c r="BD136" s="76">
        <f t="shared" si="412"/>
        <v>0</v>
      </c>
      <c r="BE136" s="76">
        <f t="shared" si="413"/>
        <v>24</v>
      </c>
      <c r="BF136" s="76">
        <f t="shared" si="414"/>
        <v>0</v>
      </c>
      <c r="BG136" s="76">
        <f t="shared" si="415"/>
        <v>0</v>
      </c>
      <c r="BH136" s="76">
        <f t="shared" si="416"/>
        <v>0</v>
      </c>
      <c r="BI136" s="76">
        <f t="shared" si="417"/>
        <v>0</v>
      </c>
      <c r="BJ136" s="154">
        <f t="shared" si="418"/>
        <v>0</v>
      </c>
      <c r="BK136" s="10"/>
      <c r="BL136" s="10"/>
      <c r="BM136" s="152">
        <f>SUMIF('Rekapitulasi Maret'!$D$194:$D$375,APS!$B136,'Rekapitulasi Maret'!$E$194:$E$375)+SUMIF('Rekapitulasi Maret'!$D$194:$D$375,APS!$B136,'Rekapitulasi Maret'!$J$194:$J$375)</f>
        <v>22</v>
      </c>
      <c r="BN136" s="152">
        <f>SUMIF('Rekapitulasi Maret'!$D$194:$D$375,APS!$B136,'Rekapitulasi Maret'!$F$194:$F$375)</f>
        <v>0</v>
      </c>
      <c r="BO136" s="152">
        <f>SUMIF('Rekapitulasi Maret'!$D$194:$D$375,APS!$B136,'Rekapitulasi Maret'!$K$194:$K$375)</f>
        <v>0</v>
      </c>
      <c r="BP136" s="154">
        <f t="shared" si="389"/>
        <v>0</v>
      </c>
      <c r="BQ136" s="154">
        <f t="shared" si="390"/>
        <v>0</v>
      </c>
      <c r="BR136" s="10"/>
      <c r="BS136" s="152">
        <f>SUMIF('Rekapitulasi Maret'!$U$194:$U$375,APS!$B136,'Rekapitulasi Maret'!$V$194:$V$375)+SUMIF('Rekapitulasi Maret'!$U$194:$U$375,APS!$B136,'Rekapitulasi Maret'!$AA$194:$AA$375)</f>
        <v>22</v>
      </c>
      <c r="BT136" s="152">
        <f>SUMIF('Rekapitulasi Maret'!$U$194:$U$375,APS!$B136,'Rekapitulasi Maret'!$W$194:$W$375)</f>
        <v>22</v>
      </c>
      <c r="BU136" s="152">
        <f>SUMIF('Rekapitulasi Maret'!$U$194:$U$375,APS!$B136,'Rekapitulasi Maret'!$AB$194:$AB$375)</f>
        <v>0</v>
      </c>
      <c r="BV136" s="154">
        <f t="shared" si="391"/>
        <v>0</v>
      </c>
      <c r="BW136" s="154">
        <f t="shared" si="392"/>
        <v>100</v>
      </c>
      <c r="BX136" s="10"/>
      <c r="BY136" s="152">
        <f>SUMIF('Rekapitulasi Maret'!$AL$194:$AL$375,APS!$B136,'Rekapitulasi Maret'!$AM$194:$AM$375)+SUMIF('Rekapitulasi Maret'!$AL$194:$AL$375,APS!$B136,'Rekapitulasi Maret'!$AP$194:$AP$375)</f>
        <v>0</v>
      </c>
      <c r="BZ136" s="152">
        <f>SUMIF('Rekapitulasi Maret'!$AL$194:$AL$375,APS!$B136,'Rekapitulasi Maret'!$AN$194:$AN$375)</f>
        <v>0</v>
      </c>
      <c r="CA136" s="152">
        <f>SUMIF('Rekapitulasi Maret'!$AL$194:$AL$375,APS!$B136,'Rekapitulasi Maret'!$AQ$194:$AQ$375)</f>
        <v>0</v>
      </c>
      <c r="CB136" s="154">
        <f t="shared" si="408"/>
        <v>0</v>
      </c>
      <c r="CC136" s="154">
        <f t="shared" si="409"/>
        <v>0</v>
      </c>
      <c r="CD136" s="10"/>
      <c r="CE136" s="152">
        <f>SUMIF('Rekapitulasi Maret'!$BA$194:$BA$375,APS!$B136,'Rekapitulasi Maret'!$BB$194:$BB$375)+SUMIF('Rekapitulasi Maret'!$BA$194:$BA$375,APS!$B136,'Rekapitulasi Maret'!$BE$194:$BE$375)</f>
        <v>0</v>
      </c>
      <c r="CF136" s="152">
        <f>SUMIF('Rekapitulasi Maret'!$BA$194:$BA$375,APS!$B136,'Rekapitulasi Maret'!$BC$194:$BC$375)</f>
        <v>0</v>
      </c>
      <c r="CG136" s="10"/>
      <c r="CH136" s="154">
        <f t="shared" si="381"/>
        <v>0</v>
      </c>
      <c r="CI136" s="154">
        <f t="shared" si="382"/>
        <v>0</v>
      </c>
      <c r="CJ136" s="10"/>
      <c r="CK136" s="152">
        <f>SUMIF('Rekapitulasi Maret'!$BP$194:$BP$375,APS!$B136,'Rekapitulasi Maret'!$BQ$194:$BQ$375)+SUMIF('Rekapitulasi Maret'!$BP$194:$BP$375,APS!$B136,'Rekapitulasi Maret'!$BT$194:$BT$375)</f>
        <v>0</v>
      </c>
      <c r="CL136" s="152">
        <f>SUMIF('Rekapitulasi Maret'!$BP$194:$BP$375,APS!$B136,'Rekapitulasi Maret'!$BR$194:$BR$375)</f>
        <v>0</v>
      </c>
      <c r="CM136" s="152">
        <f>SUMIF('Rekapitulasi Maret'!$BP$194:$BP$375,APS!$B136,'Rekapitulasi Maret'!$BU$194:$BU$375)</f>
        <v>0</v>
      </c>
      <c r="CN136" s="154">
        <f t="shared" si="383"/>
        <v>0</v>
      </c>
      <c r="CO136" s="154">
        <f t="shared" si="384"/>
        <v>0</v>
      </c>
      <c r="CP136" s="76">
        <f t="shared" si="419"/>
        <v>0</v>
      </c>
      <c r="CQ136" s="76">
        <f t="shared" si="420"/>
        <v>44</v>
      </c>
      <c r="CR136" s="76">
        <f t="shared" si="421"/>
        <v>22</v>
      </c>
      <c r="CS136" s="76">
        <f t="shared" si="422"/>
        <v>0</v>
      </c>
      <c r="CT136" s="76">
        <f t="shared" si="423"/>
        <v>22</v>
      </c>
      <c r="CU136" s="76">
        <f t="shared" si="424"/>
        <v>22</v>
      </c>
      <c r="CV136" s="154">
        <f t="shared" si="425"/>
        <v>0</v>
      </c>
      <c r="CW136" s="10"/>
      <c r="CX136" s="10"/>
      <c r="CY136" s="152">
        <f>SUMIF('Rekapitulasi Maret'!$D$391:$D$568,APS!$B136,'Rekapitulasi Maret'!$E$391:$E$568)+SUMIF('Rekapitulasi Maret'!$D$391:$D$568,APS!$B136,'Rekapitulasi Maret'!$J$391:$J$568)</f>
        <v>0</v>
      </c>
      <c r="CZ136" s="152">
        <f>SUMIF('Rekapitulasi Maret'!$D$391:$D$568,APS!$B136,'Rekapitulasi Maret'!$F$391:$F$568)</f>
        <v>0</v>
      </c>
      <c r="DA136" s="152">
        <f>SUMIF('Rekapitulasi Maret'!$D$391:$D$568,APS!$B136,'Rekapitulasi Maret'!$K$391:$K$568)</f>
        <v>0</v>
      </c>
      <c r="DB136" s="154">
        <f t="shared" si="385"/>
        <v>0</v>
      </c>
      <c r="DC136" s="154">
        <f t="shared" si="386"/>
        <v>0</v>
      </c>
      <c r="DD136" s="10"/>
      <c r="DE136" s="152">
        <f>SUMIF('Rekapitulasi Maret'!$U$391:$U$568,APS!$B136,'Rekapitulasi Maret'!$V$391:$V$568)+SUMIF('Rekapitulasi Maret'!$U$391:$U$568,APS!$B136,'Rekapitulasi Maret'!$AA$391:$AA$568)</f>
        <v>0</v>
      </c>
      <c r="DF136" s="152">
        <f>SUMIF('Rekapitulasi Maret'!$U$391:$U$568,APS!$B136,'Rekapitulasi Maret'!$W$391:$W$568)</f>
        <v>0</v>
      </c>
      <c r="DG136" s="152">
        <f>SUMIF('Rekapitulasi Maret'!$U$391:$U$568,APS!$B136,'Rekapitulasi Maret'!$AB$391:$AB$568)</f>
        <v>0</v>
      </c>
      <c r="DH136" s="154">
        <f t="shared" si="430"/>
        <v>0</v>
      </c>
      <c r="DI136" s="154">
        <f t="shared" si="431"/>
        <v>0</v>
      </c>
      <c r="DJ136" s="10"/>
      <c r="DK136" s="152">
        <f>SUMIF('Rekapitulasi Maret'!$AL$391:$AL$568,APS!$B136,'Rekapitulasi Maret'!$AM$391:$AM$568)+SUMIF('Rekapitulasi Maret'!$AL$391:$AL$568,APS!$B136,'Rekapitulasi Maret'!$AP$391:$AP$568)</f>
        <v>4</v>
      </c>
      <c r="DL136" s="152">
        <f>SUMIF('Rekapitulasi Maret'!$AL$391:$AL$568,APS!$B136,'Rekapitulasi Maret'!$AN$391:$AN$568)</f>
        <v>0</v>
      </c>
      <c r="DM136" s="152">
        <f>SUMIF('Rekapitulasi Maret'!$AL$391:$AL$568,APS!$B136,'Rekapitulasi Maret'!$AQ$391:$AQ$568)</f>
        <v>0</v>
      </c>
      <c r="DN136" s="154">
        <f t="shared" si="354"/>
        <v>0</v>
      </c>
      <c r="DO136" s="154">
        <f t="shared" si="355"/>
        <v>0</v>
      </c>
      <c r="DP136" s="10"/>
      <c r="DQ136" s="152">
        <f>SUMIF('Rekapitulasi Maret'!$BA$391:$BA$568,APS!$B136,'Rekapitulasi Maret'!$BB$391:$BB$568)+SUMIF('Rekapitulasi Maret'!$BA$391:$BA$568,APS!$B136,'Rekapitulasi Maret'!$BE$391:$BE$568)</f>
        <v>0</v>
      </c>
      <c r="DR136" s="152">
        <f>SUMIF('Rekapitulasi Maret'!$BA$391:$BA$568,APS!$B136,'Rekapitulasi Maret'!$BC$391:$BC$568)</f>
        <v>4</v>
      </c>
      <c r="DS136" s="152">
        <f>SUMIF('Rekapitulasi Maret'!$BA$391:$BA$568,APS!$B136,'Rekapitulasi Maret'!$BF$391:$BF$568)</f>
        <v>0</v>
      </c>
      <c r="DT136" s="154">
        <f t="shared" si="432"/>
        <v>0</v>
      </c>
      <c r="DU136" s="154">
        <f t="shared" si="433"/>
        <v>0</v>
      </c>
      <c r="DV136" s="10"/>
      <c r="DW136" s="152">
        <f>SUMIF('Rekapitulasi Maret'!$BP$391:$BP$568,APS!$B136,'Rekapitulasi Maret'!$BQ$391:$BQ$568)+SUMIF('Rekapitulasi Maret'!$BP$391:$BP$568,APS!$B136,'Rekapitulasi Maret'!$BT$391:$BT$568)</f>
        <v>0</v>
      </c>
      <c r="DX136" s="152">
        <f>SUMIF('Rekapitulasi Maret'!$BP$391:$BP$568,APS!$B136,'Rekapitulasi Maret'!$BR$391:$BR$568)</f>
        <v>0</v>
      </c>
      <c r="DY136" s="152">
        <f>SUMIF('Rekapitulasi Maret'!$BP$391:$BP$568,APS!$B136,'Rekapitulasi Maret'!$BU$391:$BU$568)</f>
        <v>0</v>
      </c>
      <c r="DZ136" s="154">
        <f t="shared" si="446"/>
        <v>0</v>
      </c>
      <c r="EA136" s="154">
        <f t="shared" si="447"/>
        <v>0</v>
      </c>
      <c r="EB136" s="10"/>
      <c r="EC136" s="152">
        <f>SUMIF('Rekapitulasi Maret'!$CE$391:$CE$568,APS!$B136,'Rekapitulasi Maret'!$CF$391:$CF$568)+SUMIF('Rekapitulasi Maret'!$CE$391:$CE$568,APS!$B136,'Rekapitulasi Maret'!$CI$391:$CI$568)</f>
        <v>0</v>
      </c>
      <c r="ED136" s="152">
        <f>SUMIF('Rekapitulasi Maret'!$CE$391:$CE$568,APS!$B136,'Rekapitulasi Maret'!$CG$391:$CG$568)</f>
        <v>0</v>
      </c>
      <c r="EE136" s="152">
        <f>SUMIF('Rekapitulasi Maret'!$CE$391:$CE$568,APS!$B136,'Rekapitulasi Maret'!$CJ$391:$CJ$568)</f>
        <v>0</v>
      </c>
      <c r="EF136" s="154">
        <f t="shared" si="356"/>
        <v>0</v>
      </c>
      <c r="EG136" s="154">
        <f t="shared" si="357"/>
        <v>0</v>
      </c>
      <c r="EH136" s="76">
        <f t="shared" si="434"/>
        <v>0</v>
      </c>
      <c r="EI136" s="76">
        <f t="shared" si="435"/>
        <v>4</v>
      </c>
      <c r="EJ136" s="76">
        <f t="shared" si="436"/>
        <v>4</v>
      </c>
      <c r="EK136" s="76">
        <f t="shared" si="437"/>
        <v>0</v>
      </c>
      <c r="EL136" s="76">
        <f t="shared" si="438"/>
        <v>4</v>
      </c>
      <c r="EM136" s="76">
        <f t="shared" si="439"/>
        <v>4</v>
      </c>
      <c r="EN136" s="154">
        <f t="shared" si="440"/>
        <v>0</v>
      </c>
      <c r="EO136" s="10"/>
      <c r="EP136" s="10"/>
      <c r="EQ136" s="152">
        <f>SUMIF('Rekapitulasi Maret'!$D$587:$D$768,APS!$B136,'Rekapitulasi Maret'!$E$587:$E$768)+SUMIF('Rekapitulasi Maret'!$D$587:$D$768,APS!$B136,'Rekapitulasi Maret'!$G$587:$G$768)</f>
        <v>0</v>
      </c>
      <c r="ER136" s="152">
        <f>SUMIF('Rekapitulasi Maret'!$D$587:$D$768,APS!$B136,'Rekapitulasi Maret'!$F$587:$F$768)+SUMIF('Rekapitulasi Maret'!$D$587:$D$768,APS!$B136,'Rekapitulasi Maret'!$H$587:$H$768)</f>
        <v>0</v>
      </c>
      <c r="ES136" s="10"/>
      <c r="ET136" s="154">
        <f t="shared" si="358"/>
        <v>0</v>
      </c>
      <c r="EU136" s="154">
        <f t="shared" si="359"/>
        <v>0</v>
      </c>
      <c r="EV136" s="10"/>
      <c r="EW136" s="152">
        <f>SUMIF('Rekapitulasi Maret'!$U$587:$U$768,APS!$B136,'Rekapitulasi Maret'!$V$587:$V$768)+SUMIF('Rekapitulasi Maret'!$U$587:$U$768,APS!$B136,'Rekapitulasi Maret'!$X$587:$X$768)</f>
        <v>0</v>
      </c>
      <c r="EX136" s="152">
        <f>SUMIF('Rekapitulasi Maret'!$U$587:$U$768,APS!$B136,'Rekapitulasi Maret'!$W$587:$W$768)+SUMIF('Rekapitulasi Maret'!$U$587:$U$768,APS!$B136,'Rekapitulasi Maret'!$Y$587:$Y$768)</f>
        <v>0</v>
      </c>
      <c r="EY136" s="10"/>
      <c r="EZ136" s="154">
        <f t="shared" si="360"/>
        <v>0</v>
      </c>
      <c r="FA136" s="154">
        <f t="shared" si="361"/>
        <v>0</v>
      </c>
      <c r="FB136" s="10"/>
      <c r="FC136" s="152">
        <f>SUMIF('Rekapitulasi Maret'!$AL$587:$AL$768,APS!$B136,'Rekapitulasi Maret'!$AM$587:$AM$768)+SUMIF('Rekapitulasi Maret'!$AL$587:$AL$768,APS!$B136,'Rekapitulasi Maret'!$AP$587:$AP$768)</f>
        <v>0</v>
      </c>
      <c r="FD136" s="152">
        <f>SUMIF('Rekapitulasi Maret'!$AL$587:$AL$768,APS!$B136,'Rekapitulasi Maret'!$AN$587:$AN$768)</f>
        <v>0</v>
      </c>
      <c r="FE136" s="10"/>
      <c r="FF136" s="154">
        <f t="shared" si="362"/>
        <v>0</v>
      </c>
      <c r="FG136" s="154">
        <f t="shared" si="363"/>
        <v>0</v>
      </c>
      <c r="FH136" s="10"/>
      <c r="FI136" s="152">
        <f>SUMIF('Rekapitulasi Maret'!$BA$587:$BA$768,APS!$B136,'Rekapitulasi Maret'!$BB$587:$BB$768)+SUMIF('Rekapitulasi Maret'!$BA$587:$BA$768,APS!$B136,'Rekapitulasi Maret'!$BE$587:$BE$768)</f>
        <v>0</v>
      </c>
      <c r="FJ136" s="152">
        <f>SUMIF('Rekapitulasi Maret'!$BA$587:$BA$768,APS!$B136,'Rekapitulasi Maret'!$BC$587:$BC$768)+SUMIF('Rekapitulasi Maret'!$BA$587:$BA$768,APS!$B136,'Rekapitulasi Maret'!$BF$587:$BF$768)</f>
        <v>0</v>
      </c>
      <c r="FK136" s="10"/>
      <c r="FL136" s="154">
        <f t="shared" si="364"/>
        <v>0</v>
      </c>
      <c r="FM136" s="154">
        <f t="shared" si="365"/>
        <v>0</v>
      </c>
      <c r="FN136" s="10"/>
      <c r="FO136" s="152">
        <f>SUMIF('Rekapitulasi Maret'!$BP$587:$BP$768,APS!$B136,'Rekapitulasi Maret'!$BQ$587:$BQ$768)+SUMIF('Rekapitulasi Maret'!$BP$587:$BP$768,APS!$B136,'Rekapitulasi Maret'!$BT$587:$BT$768)</f>
        <v>0</v>
      </c>
      <c r="FP136" s="152">
        <f>SUMIF('Rekapitulasi Maret'!$BP$587:$BP$768,APS!$B136,'Rekapitulasi Maret'!$BR$587:$BR$768)</f>
        <v>0</v>
      </c>
      <c r="FQ136" s="10"/>
      <c r="FR136" s="154">
        <f t="shared" si="366"/>
        <v>0</v>
      </c>
      <c r="FS136" s="154">
        <f t="shared" si="367"/>
        <v>0</v>
      </c>
      <c r="FT136" s="10"/>
      <c r="FU136" s="152">
        <f>SUMIF('Rekapitulasi Maret'!$CE$587:$CE$768,APS!$B136,'Rekapitulasi Maret'!$CI$587:$CI$768)</f>
        <v>0</v>
      </c>
      <c r="FV136" s="10"/>
      <c r="FW136" s="152">
        <f>SUMIF('Rekapitulasi Maret'!$CE$587:$CE$768,APS!$B136,'Rekapitulasi Maret'!$CJ$587:$CJ$768)</f>
        <v>0</v>
      </c>
      <c r="FX136" s="154">
        <f t="shared" si="387"/>
        <v>0</v>
      </c>
      <c r="FY136" s="154">
        <f t="shared" si="388"/>
        <v>0</v>
      </c>
      <c r="FZ136" s="10"/>
      <c r="GA136" s="152">
        <f>SUMIF('Rekapitulasi Maret'!$D$785:$D$963,APS!$B136,'Rekapitulasi Maret'!$E$785:$E$963)+SUMIF('Rekapitulasi Maret'!$D$785:$D$963,APS!$B136,'Rekapitulasi Maret'!$J$785:$J$963)</f>
        <v>0</v>
      </c>
      <c r="GB136" s="152">
        <f>SUMIF('Rekapitulasi Maret'!$D$785:$D$963,APS!$B136,'Rekapitulasi Maret'!$F$785:$F$963)</f>
        <v>0</v>
      </c>
      <c r="GC136" s="152">
        <f>SUMIF('Rekapitulasi Maret'!$D$785:$D$963,APS!$B136,'Rekapitulasi Maret'!$K$785:$K$963)</f>
        <v>0</v>
      </c>
      <c r="GD136" s="154">
        <f t="shared" si="368"/>
        <v>0</v>
      </c>
      <c r="GE136" s="154">
        <f t="shared" si="369"/>
        <v>0</v>
      </c>
      <c r="GF136" s="10"/>
      <c r="GG136" s="152">
        <f>SUMIF('Rekapitulasi Maret'!$U$785:$U$963,APS!$B136,'Rekapitulasi Maret'!$V$785:$V$963)+SUMIF('Rekapitulasi Maret'!$U$785:$U$963,APS!$B136,'Rekapitulasi Maret'!$AA$785:$AA$963)</f>
        <v>0</v>
      </c>
      <c r="GH136" s="152">
        <f>SUMIF('Rekapitulasi Maret'!$U$785:$U$963,APS!$B136,'Rekapitulasi Maret'!$W$785:$W$963)</f>
        <v>0</v>
      </c>
      <c r="GI136" s="152">
        <f>SUMIF('Rekapitulasi Maret'!$U$785:$U$963,APS!$B136,'Rekapitulasi Maret'!$AB$785:$AB$963)</f>
        <v>0</v>
      </c>
      <c r="GJ136" s="154">
        <f t="shared" si="370"/>
        <v>0</v>
      </c>
      <c r="GK136" s="154">
        <f t="shared" si="371"/>
        <v>0</v>
      </c>
      <c r="GL136" s="10"/>
      <c r="GM136" s="152">
        <f>SUMIF('Rekapitulasi Maret'!$AL$785:$AL$963,APS!$B136,'Rekapitulasi Maret'!$AM$785:$AM$963)+SUMIF('Rekapitulasi Maret'!$AL$785:$AL$963,APS!$B136,'Rekapitulasi Maret'!$AP$785:$AP$963)</f>
        <v>0</v>
      </c>
      <c r="GN136" s="152">
        <f>SUMIF('Rekapitulasi Maret'!$AL$785:$AL$963,APS!$B136,'Rekapitulasi Maret'!$AN$785:$AN$963)</f>
        <v>0</v>
      </c>
      <c r="GO136" s="152">
        <f>SUMIF('Rekapitulasi Maret'!$AL$785:$AL$963,APS!$B136,'Rekapitulasi Maret'!$AQ$785:$AQ$963)</f>
        <v>0</v>
      </c>
      <c r="GP136" s="154">
        <f t="shared" si="372"/>
        <v>0</v>
      </c>
      <c r="GQ136" s="154">
        <f t="shared" si="373"/>
        <v>0</v>
      </c>
      <c r="GR136" s="76">
        <f t="shared" si="374"/>
        <v>0</v>
      </c>
      <c r="GS136" s="76">
        <f t="shared" si="375"/>
        <v>0</v>
      </c>
      <c r="GT136" s="76">
        <f t="shared" si="376"/>
        <v>0</v>
      </c>
      <c r="GU136" s="76">
        <f t="shared" si="377"/>
        <v>0</v>
      </c>
      <c r="GV136" s="157">
        <f t="shared" si="378"/>
        <v>0</v>
      </c>
      <c r="GW136" s="157">
        <f t="shared" si="379"/>
        <v>0</v>
      </c>
      <c r="GX136" s="158">
        <f t="shared" si="380"/>
        <v>0</v>
      </c>
      <c r="GY136" s="157">
        <f t="shared" si="397"/>
        <v>0</v>
      </c>
      <c r="GZ136" s="157">
        <f t="shared" si="398"/>
        <v>72</v>
      </c>
      <c r="HA136" s="157">
        <f t="shared" si="399"/>
        <v>26</v>
      </c>
      <c r="HB136" s="157">
        <f t="shared" si="400"/>
        <v>0</v>
      </c>
      <c r="HC136" s="157">
        <f t="shared" si="401"/>
        <v>26</v>
      </c>
      <c r="HD136" s="157">
        <f t="shared" si="402"/>
        <v>26</v>
      </c>
      <c r="HE136" s="158">
        <f t="shared" si="406"/>
        <v>0</v>
      </c>
      <c r="HF136" s="164"/>
      <c r="HG136" s="129" t="s">
        <v>992</v>
      </c>
      <c r="HH136" s="88"/>
    </row>
    <row r="137" spans="1:216" ht="15.75">
      <c r="A137" s="153" t="s">
        <v>680</v>
      </c>
      <c r="B137" s="129" t="s">
        <v>681</v>
      </c>
      <c r="C137" s="16" t="s">
        <v>146</v>
      </c>
      <c r="D137" s="16"/>
      <c r="E137" s="16"/>
      <c r="F137" s="17"/>
      <c r="G137" s="17"/>
      <c r="H137" s="17"/>
      <c r="I137" s="18"/>
      <c r="J137" s="17"/>
      <c r="K137" s="19"/>
      <c r="L137" s="19"/>
      <c r="M137" s="23"/>
      <c r="N137" s="20"/>
      <c r="O137" s="20"/>
      <c r="P137" s="75"/>
      <c r="Q137" s="74"/>
      <c r="R137" s="22"/>
      <c r="S137" s="10"/>
      <c r="T137" s="10"/>
      <c r="U137" s="152">
        <f>SUMIF('Rekapitulasi Maret'!$D$9:$D$173,APS!$B137,'Rekapitulasi Maret'!$E$9:$E$173)</f>
        <v>0</v>
      </c>
      <c r="V137" s="152">
        <f>SUMIF('Rekapitulasi Maret'!$D$9:$D$173,APS!$B137,'Rekapitulasi Maret'!$F$9:$F$173)</f>
        <v>50</v>
      </c>
      <c r="W137" s="10"/>
      <c r="X137" s="154">
        <f t="shared" si="428"/>
        <v>0</v>
      </c>
      <c r="Y137" s="154">
        <f t="shared" si="429"/>
        <v>0</v>
      </c>
      <c r="Z137" s="10"/>
      <c r="AA137" s="152">
        <f>SUMIF('Rekapitulasi Maret'!$U$9:$U$173,APS!$B137,'Rekapitulasi Maret'!$V$9:$V$173)</f>
        <v>0</v>
      </c>
      <c r="AB137" s="152">
        <f>SUMIF('Rekapitulasi Maret'!$U$9:$U$173,APS!$B137,'Rekapitulasi Maret'!$W$9:$W$173)</f>
        <v>0</v>
      </c>
      <c r="AC137" s="152"/>
      <c r="AD137" s="154">
        <f t="shared" si="404"/>
        <v>0</v>
      </c>
      <c r="AE137" s="154">
        <f t="shared" si="405"/>
        <v>0</v>
      </c>
      <c r="AF137" s="10"/>
      <c r="AG137" s="152">
        <f>SUMIF('Rekapitulasi Maret'!$AL$9:$AL$173,APS!$B137,'Rekapitulasi Maret'!$AM$9:$AM$173)</f>
        <v>0</v>
      </c>
      <c r="AH137" s="152">
        <f>SUMIF('Rekapitulasi Maret'!$AL$9:$AL$173,APS!$B137,'Rekapitulasi Maret'!$AN$9:$AN$173)</f>
        <v>0</v>
      </c>
      <c r="AI137" s="152">
        <f>SUMIF('Rekapitulasi Maret'!$AL$9:$AL$173,APS!$B137,'Rekapitulasi Maret'!$AQ$9:$AQ$173)</f>
        <v>0</v>
      </c>
      <c r="AJ137" s="154">
        <f t="shared" si="426"/>
        <v>0</v>
      </c>
      <c r="AK137" s="154">
        <f t="shared" si="427"/>
        <v>0</v>
      </c>
      <c r="AL137" s="10"/>
      <c r="AM137" s="152">
        <f>SUMIF('Rekapitulasi Maret'!$BA$9:$BA$173,APS!$B137,'Rekapitulasi Maret'!$BB$9:$BB$173)</f>
        <v>0</v>
      </c>
      <c r="AN137" s="152">
        <f>SUMIF('Rekapitulasi Maret'!$BA$9:$BA$173,APS!$B137,'Rekapitulasi Maret'!$BC$9:$BC$173)</f>
        <v>0</v>
      </c>
      <c r="AO137" s="10"/>
      <c r="AP137" s="154">
        <f t="shared" si="410"/>
        <v>0</v>
      </c>
      <c r="AQ137" s="154">
        <f t="shared" si="411"/>
        <v>0</v>
      </c>
      <c r="AR137" s="10"/>
      <c r="AS137" s="152">
        <f>SUMIF('Rekapitulasi Maret'!$BP$9:$BP$173,APS!$B137,'Rekapitulasi Maret'!$BQ$9:$BQ$173)</f>
        <v>0</v>
      </c>
      <c r="AT137" s="152">
        <f>SUMIF('Rekapitulasi Maret'!$BP$9:$BP$173,APS!$B137,'Rekapitulasi Maret'!$BR$9:$BR$173)</f>
        <v>0</v>
      </c>
      <c r="AU137" s="10"/>
      <c r="AV137" s="154">
        <f t="shared" si="393"/>
        <v>0</v>
      </c>
      <c r="AW137" s="154">
        <f t="shared" si="394"/>
        <v>0</v>
      </c>
      <c r="AX137" s="10"/>
      <c r="AY137" s="152">
        <f>SUMIF('Rekapitulasi Maret'!$CE$9:$CE$173,APS!$B137,'Rekapitulasi Maret'!$CI$9:$CI$173)</f>
        <v>0</v>
      </c>
      <c r="AZ137" s="10"/>
      <c r="BA137" s="152">
        <f>SUMIF('Rekapitulasi Maret'!$CE$9:$CE$173,APS!$B137,'Rekapitulasi Maret'!$CJ$9:$CJ$173)</f>
        <v>0</v>
      </c>
      <c r="BB137" s="154">
        <f t="shared" si="395"/>
        <v>0</v>
      </c>
      <c r="BC137" s="154">
        <f t="shared" si="396"/>
        <v>0</v>
      </c>
      <c r="BD137" s="76">
        <f t="shared" si="412"/>
        <v>0</v>
      </c>
      <c r="BE137" s="76">
        <f t="shared" si="413"/>
        <v>0</v>
      </c>
      <c r="BF137" s="76">
        <f t="shared" si="414"/>
        <v>50</v>
      </c>
      <c r="BG137" s="76">
        <f t="shared" si="415"/>
        <v>0</v>
      </c>
      <c r="BH137" s="76">
        <f t="shared" si="416"/>
        <v>50</v>
      </c>
      <c r="BI137" s="76">
        <f t="shared" si="417"/>
        <v>50</v>
      </c>
      <c r="BJ137" s="154">
        <f t="shared" si="418"/>
        <v>0</v>
      </c>
      <c r="BK137" s="10"/>
      <c r="BL137" s="10"/>
      <c r="BM137" s="152">
        <f>SUMIF('Rekapitulasi Maret'!$D$194:$D$375,APS!$B137,'Rekapitulasi Maret'!$E$194:$E$375)+SUMIF('Rekapitulasi Maret'!$D$194:$D$375,APS!$B137,'Rekapitulasi Maret'!$J$194:$J$375)</f>
        <v>0</v>
      </c>
      <c r="BN137" s="152">
        <f>SUMIF('Rekapitulasi Maret'!$D$194:$D$375,APS!$B137,'Rekapitulasi Maret'!$F$194:$F$375)</f>
        <v>0</v>
      </c>
      <c r="BO137" s="152">
        <f>SUMIF('Rekapitulasi Maret'!$D$194:$D$375,APS!$B137,'Rekapitulasi Maret'!$K$194:$K$375)</f>
        <v>0</v>
      </c>
      <c r="BP137" s="154">
        <f t="shared" si="389"/>
        <v>0</v>
      </c>
      <c r="BQ137" s="154">
        <f t="shared" si="390"/>
        <v>0</v>
      </c>
      <c r="BR137" s="10"/>
      <c r="BS137" s="152">
        <f>SUMIF('Rekapitulasi Maret'!$U$194:$U$375,APS!$B137,'Rekapitulasi Maret'!$V$194:$V$375)+SUMIF('Rekapitulasi Maret'!$U$194:$U$375,APS!$B137,'Rekapitulasi Maret'!$AA$194:$AA$375)</f>
        <v>0</v>
      </c>
      <c r="BT137" s="152">
        <f>SUMIF('Rekapitulasi Maret'!$U$194:$U$375,APS!$B137,'Rekapitulasi Maret'!$W$194:$W$375)</f>
        <v>0</v>
      </c>
      <c r="BU137" s="152">
        <f>SUMIF('Rekapitulasi Maret'!$U$194:$U$375,APS!$B137,'Rekapitulasi Maret'!$AB$194:$AB$375)</f>
        <v>0</v>
      </c>
      <c r="BV137" s="154">
        <f t="shared" si="391"/>
        <v>0</v>
      </c>
      <c r="BW137" s="154">
        <f t="shared" si="392"/>
        <v>0</v>
      </c>
      <c r="BX137" s="10"/>
      <c r="BY137" s="152">
        <f>SUMIF('Rekapitulasi Maret'!$AL$194:$AL$375,APS!$B137,'Rekapitulasi Maret'!$AM$194:$AM$375)+SUMIF('Rekapitulasi Maret'!$AL$194:$AL$375,APS!$B137,'Rekapitulasi Maret'!$AP$194:$AP$375)</f>
        <v>0</v>
      </c>
      <c r="BZ137" s="152">
        <f>SUMIF('Rekapitulasi Maret'!$AL$194:$AL$375,APS!$B137,'Rekapitulasi Maret'!$AN$194:$AN$375)</f>
        <v>0</v>
      </c>
      <c r="CA137" s="152">
        <f>SUMIF('Rekapitulasi Maret'!$AL$194:$AL$375,APS!$B137,'Rekapitulasi Maret'!$AQ$194:$AQ$375)</f>
        <v>0</v>
      </c>
      <c r="CB137" s="154">
        <f t="shared" si="408"/>
        <v>0</v>
      </c>
      <c r="CC137" s="154">
        <f t="shared" si="409"/>
        <v>0</v>
      </c>
      <c r="CD137" s="10"/>
      <c r="CE137" s="152">
        <f>SUMIF('Rekapitulasi Maret'!$BA$194:$BA$375,APS!$B137,'Rekapitulasi Maret'!$BB$194:$BB$375)+SUMIF('Rekapitulasi Maret'!$BA$194:$BA$375,APS!$B137,'Rekapitulasi Maret'!$BE$194:$BE$375)</f>
        <v>0</v>
      </c>
      <c r="CF137" s="152">
        <f>SUMIF('Rekapitulasi Maret'!$BA$194:$BA$375,APS!$B137,'Rekapitulasi Maret'!$BC$194:$BC$375)</f>
        <v>0</v>
      </c>
      <c r="CG137" s="10"/>
      <c r="CH137" s="154">
        <f t="shared" si="381"/>
        <v>0</v>
      </c>
      <c r="CI137" s="154">
        <f t="shared" si="382"/>
        <v>0</v>
      </c>
      <c r="CJ137" s="10"/>
      <c r="CK137" s="152">
        <f>SUMIF('Rekapitulasi Maret'!$BP$194:$BP$375,APS!$B137,'Rekapitulasi Maret'!$BQ$194:$BQ$375)+SUMIF('Rekapitulasi Maret'!$BP$194:$BP$375,APS!$B137,'Rekapitulasi Maret'!$BT$194:$BT$375)</f>
        <v>0</v>
      </c>
      <c r="CL137" s="152">
        <f>SUMIF('Rekapitulasi Maret'!$BP$194:$BP$375,APS!$B137,'Rekapitulasi Maret'!$BR$194:$BR$375)</f>
        <v>0</v>
      </c>
      <c r="CM137" s="152">
        <f>SUMIF('Rekapitulasi Maret'!$BP$194:$BP$375,APS!$B137,'Rekapitulasi Maret'!$BU$194:$BU$375)</f>
        <v>0</v>
      </c>
      <c r="CN137" s="154">
        <f t="shared" si="383"/>
        <v>0</v>
      </c>
      <c r="CO137" s="154">
        <f t="shared" si="384"/>
        <v>0</v>
      </c>
      <c r="CP137" s="76">
        <f t="shared" si="419"/>
        <v>0</v>
      </c>
      <c r="CQ137" s="76">
        <f t="shared" si="420"/>
        <v>0</v>
      </c>
      <c r="CR137" s="76">
        <f t="shared" si="421"/>
        <v>0</v>
      </c>
      <c r="CS137" s="76">
        <f t="shared" si="422"/>
        <v>0</v>
      </c>
      <c r="CT137" s="76">
        <f t="shared" si="423"/>
        <v>0</v>
      </c>
      <c r="CU137" s="76">
        <f t="shared" si="424"/>
        <v>0</v>
      </c>
      <c r="CV137" s="154">
        <f t="shared" si="425"/>
        <v>0</v>
      </c>
      <c r="CW137" s="10"/>
      <c r="CX137" s="10"/>
      <c r="CY137" s="152">
        <f>SUMIF('Rekapitulasi Maret'!$D$391:$D$568,APS!$B137,'Rekapitulasi Maret'!$E$391:$E$568)+SUMIF('Rekapitulasi Maret'!$D$391:$D$568,APS!$B137,'Rekapitulasi Maret'!$J$391:$J$568)</f>
        <v>0</v>
      </c>
      <c r="CZ137" s="152">
        <f>SUMIF('Rekapitulasi Maret'!$D$391:$D$568,APS!$B137,'Rekapitulasi Maret'!$F$391:$F$568)</f>
        <v>0</v>
      </c>
      <c r="DA137" s="152">
        <f>SUMIF('Rekapitulasi Maret'!$D$391:$D$568,APS!$B137,'Rekapitulasi Maret'!$K$391:$K$568)</f>
        <v>0</v>
      </c>
      <c r="DB137" s="154">
        <f t="shared" si="385"/>
        <v>0</v>
      </c>
      <c r="DC137" s="154">
        <f t="shared" si="386"/>
        <v>0</v>
      </c>
      <c r="DD137" s="10"/>
      <c r="DE137" s="152">
        <f>SUMIF('Rekapitulasi Maret'!$U$391:$U$568,APS!$B137,'Rekapitulasi Maret'!$V$391:$V$568)+SUMIF('Rekapitulasi Maret'!$U$391:$U$568,APS!$B137,'Rekapitulasi Maret'!$AA$391:$AA$568)</f>
        <v>0</v>
      </c>
      <c r="DF137" s="152">
        <f>SUMIF('Rekapitulasi Maret'!$U$391:$U$568,APS!$B137,'Rekapitulasi Maret'!$W$391:$W$568)</f>
        <v>0</v>
      </c>
      <c r="DG137" s="152">
        <f>SUMIF('Rekapitulasi Maret'!$U$391:$U$568,APS!$B137,'Rekapitulasi Maret'!$AB$391:$AB$568)</f>
        <v>0</v>
      </c>
      <c r="DH137" s="154">
        <f t="shared" si="430"/>
        <v>0</v>
      </c>
      <c r="DI137" s="154">
        <f t="shared" si="431"/>
        <v>0</v>
      </c>
      <c r="DJ137" s="10"/>
      <c r="DK137" s="152">
        <f>SUMIF('Rekapitulasi Maret'!$AL$391:$AL$568,APS!$B137,'Rekapitulasi Maret'!$AM$391:$AM$568)+SUMIF('Rekapitulasi Maret'!$AL$391:$AL$568,APS!$B137,'Rekapitulasi Maret'!$AP$391:$AP$568)</f>
        <v>0</v>
      </c>
      <c r="DL137" s="152">
        <f>SUMIF('Rekapitulasi Maret'!$AL$391:$AL$568,APS!$B137,'Rekapitulasi Maret'!$AN$391:$AN$568)</f>
        <v>0</v>
      </c>
      <c r="DM137" s="152">
        <f>SUMIF('Rekapitulasi Maret'!$AL$391:$AL$568,APS!$B137,'Rekapitulasi Maret'!$AQ$391:$AQ$568)</f>
        <v>0</v>
      </c>
      <c r="DN137" s="154">
        <f t="shared" si="354"/>
        <v>0</v>
      </c>
      <c r="DO137" s="154">
        <f t="shared" si="355"/>
        <v>0</v>
      </c>
      <c r="DP137" s="10"/>
      <c r="DQ137" s="152">
        <f>SUMIF('Rekapitulasi Maret'!$BA$391:$BA$568,APS!$B137,'Rekapitulasi Maret'!$BB$391:$BB$568)+SUMIF('Rekapitulasi Maret'!$BA$391:$BA$568,APS!$B137,'Rekapitulasi Maret'!$BE$391:$BE$568)</f>
        <v>0</v>
      </c>
      <c r="DR137" s="152">
        <f>SUMIF('Rekapitulasi Maret'!$BA$391:$BA$568,APS!$B137,'Rekapitulasi Maret'!$BC$391:$BC$568)</f>
        <v>0</v>
      </c>
      <c r="DS137" s="152">
        <f>SUMIF('Rekapitulasi Maret'!$BA$391:$BA$568,APS!$B137,'Rekapitulasi Maret'!$BF$391:$BF$568)</f>
        <v>0</v>
      </c>
      <c r="DT137" s="154">
        <f t="shared" si="432"/>
        <v>0</v>
      </c>
      <c r="DU137" s="154">
        <f t="shared" si="433"/>
        <v>0</v>
      </c>
      <c r="DV137" s="10"/>
      <c r="DW137" s="152">
        <f>SUMIF('Rekapitulasi Maret'!$BP$391:$BP$568,APS!$B137,'Rekapitulasi Maret'!$BQ$391:$BQ$568)+SUMIF('Rekapitulasi Maret'!$BP$391:$BP$568,APS!$B137,'Rekapitulasi Maret'!$BT$391:$BT$568)</f>
        <v>0</v>
      </c>
      <c r="DX137" s="152">
        <f>SUMIF('Rekapitulasi Maret'!$BP$391:$BP$568,APS!$B137,'Rekapitulasi Maret'!$BR$391:$BR$568)</f>
        <v>0</v>
      </c>
      <c r="DY137" s="152">
        <f>SUMIF('Rekapitulasi Maret'!$BP$391:$BP$568,APS!$B137,'Rekapitulasi Maret'!$BU$391:$BU$568)</f>
        <v>0</v>
      </c>
      <c r="DZ137" s="154">
        <f t="shared" si="446"/>
        <v>0</v>
      </c>
      <c r="EA137" s="154">
        <f t="shared" si="447"/>
        <v>0</v>
      </c>
      <c r="EB137" s="10"/>
      <c r="EC137" s="152">
        <f>SUMIF('Rekapitulasi Maret'!$CE$391:$CE$568,APS!$B137,'Rekapitulasi Maret'!$CF$391:$CF$568)+SUMIF('Rekapitulasi Maret'!$CE$391:$CE$568,APS!$B137,'Rekapitulasi Maret'!$CI$391:$CI$568)</f>
        <v>0</v>
      </c>
      <c r="ED137" s="152">
        <f>SUMIF('Rekapitulasi Maret'!$CE$391:$CE$568,APS!$B137,'Rekapitulasi Maret'!$CG$391:$CG$568)</f>
        <v>0</v>
      </c>
      <c r="EE137" s="152">
        <f>SUMIF('Rekapitulasi Maret'!$CE$391:$CE$568,APS!$B137,'Rekapitulasi Maret'!$CJ$391:$CJ$568)</f>
        <v>0</v>
      </c>
      <c r="EF137" s="154">
        <f t="shared" si="356"/>
        <v>0</v>
      </c>
      <c r="EG137" s="154">
        <f t="shared" si="357"/>
        <v>0</v>
      </c>
      <c r="EH137" s="76">
        <f t="shared" si="434"/>
        <v>0</v>
      </c>
      <c r="EI137" s="76">
        <f t="shared" si="435"/>
        <v>0</v>
      </c>
      <c r="EJ137" s="76">
        <f t="shared" si="436"/>
        <v>0</v>
      </c>
      <c r="EK137" s="76">
        <f t="shared" si="437"/>
        <v>0</v>
      </c>
      <c r="EL137" s="76">
        <f t="shared" si="438"/>
        <v>0</v>
      </c>
      <c r="EM137" s="76">
        <f t="shared" si="439"/>
        <v>0</v>
      </c>
      <c r="EN137" s="154">
        <f t="shared" si="440"/>
        <v>0</v>
      </c>
      <c r="EO137" s="10"/>
      <c r="EP137" s="10"/>
      <c r="EQ137" s="152">
        <f>SUMIF('Rekapitulasi Maret'!$D$587:$D$768,APS!$B137,'Rekapitulasi Maret'!$E$587:$E$768)+SUMIF('Rekapitulasi Maret'!$D$587:$D$768,APS!$B137,'Rekapitulasi Maret'!$G$587:$G$768)</f>
        <v>0</v>
      </c>
      <c r="ER137" s="152">
        <f>SUMIF('Rekapitulasi Maret'!$D$587:$D$768,APS!$B137,'Rekapitulasi Maret'!$F$587:$F$768)+SUMIF('Rekapitulasi Maret'!$D$587:$D$768,APS!$B137,'Rekapitulasi Maret'!$H$587:$H$768)</f>
        <v>0</v>
      </c>
      <c r="ES137" s="10"/>
      <c r="ET137" s="154">
        <f t="shared" si="358"/>
        <v>0</v>
      </c>
      <c r="EU137" s="154">
        <f t="shared" si="359"/>
        <v>0</v>
      </c>
      <c r="EV137" s="10"/>
      <c r="EW137" s="152">
        <f>SUMIF('Rekapitulasi Maret'!$U$587:$U$768,APS!$B137,'Rekapitulasi Maret'!$V$587:$V$768)+SUMIF('Rekapitulasi Maret'!$U$587:$U$768,APS!$B137,'Rekapitulasi Maret'!$X$587:$X$768)</f>
        <v>0</v>
      </c>
      <c r="EX137" s="152">
        <f>SUMIF('Rekapitulasi Maret'!$U$587:$U$768,APS!$B137,'Rekapitulasi Maret'!$W$587:$W$768)+SUMIF('Rekapitulasi Maret'!$U$587:$U$768,APS!$B137,'Rekapitulasi Maret'!$Y$587:$Y$768)</f>
        <v>0</v>
      </c>
      <c r="EY137" s="10"/>
      <c r="EZ137" s="154">
        <f t="shared" si="360"/>
        <v>0</v>
      </c>
      <c r="FA137" s="154">
        <f t="shared" si="361"/>
        <v>0</v>
      </c>
      <c r="FB137" s="10"/>
      <c r="FC137" s="152">
        <f>SUMIF('Rekapitulasi Maret'!$AL$587:$AL$768,APS!$B137,'Rekapitulasi Maret'!$AM$587:$AM$768)+SUMIF('Rekapitulasi Maret'!$AL$587:$AL$768,APS!$B137,'Rekapitulasi Maret'!$AP$587:$AP$768)</f>
        <v>0</v>
      </c>
      <c r="FD137" s="152">
        <f>SUMIF('Rekapitulasi Maret'!$AL$587:$AL$768,APS!$B137,'Rekapitulasi Maret'!$AN$587:$AN$768)</f>
        <v>0</v>
      </c>
      <c r="FE137" s="10"/>
      <c r="FF137" s="154">
        <f t="shared" si="362"/>
        <v>0</v>
      </c>
      <c r="FG137" s="154">
        <f t="shared" si="363"/>
        <v>0</v>
      </c>
      <c r="FH137" s="10"/>
      <c r="FI137" s="152">
        <f>SUMIF('Rekapitulasi Maret'!$BA$587:$BA$768,APS!$B137,'Rekapitulasi Maret'!$BB$587:$BB$768)+SUMIF('Rekapitulasi Maret'!$BA$587:$BA$768,APS!$B137,'Rekapitulasi Maret'!$BE$587:$BE$768)</f>
        <v>0</v>
      </c>
      <c r="FJ137" s="152">
        <f>SUMIF('Rekapitulasi Maret'!$BA$587:$BA$768,APS!$B137,'Rekapitulasi Maret'!$BC$587:$BC$768)+SUMIF('Rekapitulasi Maret'!$BA$587:$BA$768,APS!$B137,'Rekapitulasi Maret'!$BF$587:$BF$768)</f>
        <v>0</v>
      </c>
      <c r="FK137" s="10"/>
      <c r="FL137" s="154">
        <f t="shared" si="364"/>
        <v>0</v>
      </c>
      <c r="FM137" s="154">
        <f t="shared" si="365"/>
        <v>0</v>
      </c>
      <c r="FN137" s="10"/>
      <c r="FO137" s="152">
        <f>SUMIF('Rekapitulasi Maret'!$BP$587:$BP$768,APS!$B137,'Rekapitulasi Maret'!$BQ$587:$BQ$768)+SUMIF('Rekapitulasi Maret'!$BP$587:$BP$768,APS!$B137,'Rekapitulasi Maret'!$BT$587:$BT$768)</f>
        <v>0</v>
      </c>
      <c r="FP137" s="152">
        <f>SUMIF('Rekapitulasi Maret'!$BP$587:$BP$768,APS!$B137,'Rekapitulasi Maret'!$BR$587:$BR$768)</f>
        <v>0</v>
      </c>
      <c r="FQ137" s="10"/>
      <c r="FR137" s="154">
        <f t="shared" si="366"/>
        <v>0</v>
      </c>
      <c r="FS137" s="154">
        <f t="shared" si="367"/>
        <v>0</v>
      </c>
      <c r="FT137" s="10"/>
      <c r="FU137" s="152">
        <f>SUMIF('Rekapitulasi Maret'!$CE$587:$CE$768,APS!$B137,'Rekapitulasi Maret'!$CI$587:$CI$768)</f>
        <v>0</v>
      </c>
      <c r="FV137" s="10"/>
      <c r="FW137" s="152">
        <f>SUMIF('Rekapitulasi Maret'!$CE$587:$CE$768,APS!$B137,'Rekapitulasi Maret'!$CJ$587:$CJ$768)</f>
        <v>0</v>
      </c>
      <c r="FX137" s="154">
        <f t="shared" si="387"/>
        <v>0</v>
      </c>
      <c r="FY137" s="154">
        <f t="shared" si="388"/>
        <v>0</v>
      </c>
      <c r="FZ137" s="10"/>
      <c r="GA137" s="152">
        <f>SUMIF('Rekapitulasi Maret'!$D$785:$D$963,APS!$B137,'Rekapitulasi Maret'!$E$785:$E$963)+SUMIF('Rekapitulasi Maret'!$D$785:$D$963,APS!$B137,'Rekapitulasi Maret'!$J$785:$J$963)</f>
        <v>0</v>
      </c>
      <c r="GB137" s="152">
        <f>SUMIF('Rekapitulasi Maret'!$D$785:$D$963,APS!$B137,'Rekapitulasi Maret'!$F$785:$F$963)</f>
        <v>0</v>
      </c>
      <c r="GC137" s="152">
        <f>SUMIF('Rekapitulasi Maret'!$D$785:$D$963,APS!$B137,'Rekapitulasi Maret'!$K$785:$K$963)</f>
        <v>0</v>
      </c>
      <c r="GD137" s="154">
        <f t="shared" si="368"/>
        <v>0</v>
      </c>
      <c r="GE137" s="154">
        <f t="shared" si="369"/>
        <v>0</v>
      </c>
      <c r="GF137" s="10"/>
      <c r="GG137" s="152">
        <f>SUMIF('Rekapitulasi Maret'!$U$785:$U$963,APS!$B137,'Rekapitulasi Maret'!$V$785:$V$963)+SUMIF('Rekapitulasi Maret'!$U$785:$U$963,APS!$B137,'Rekapitulasi Maret'!$AA$785:$AA$963)</f>
        <v>0</v>
      </c>
      <c r="GH137" s="152">
        <f>SUMIF('Rekapitulasi Maret'!$U$785:$U$963,APS!$B137,'Rekapitulasi Maret'!$W$785:$W$963)</f>
        <v>0</v>
      </c>
      <c r="GI137" s="152">
        <f>SUMIF('Rekapitulasi Maret'!$U$785:$U$963,APS!$B137,'Rekapitulasi Maret'!$AB$785:$AB$963)</f>
        <v>0</v>
      </c>
      <c r="GJ137" s="154">
        <f t="shared" si="370"/>
        <v>0</v>
      </c>
      <c r="GK137" s="154">
        <f t="shared" si="371"/>
        <v>0</v>
      </c>
      <c r="GL137" s="10"/>
      <c r="GM137" s="152">
        <f>SUMIF('Rekapitulasi Maret'!$AL$785:$AL$963,APS!$B137,'Rekapitulasi Maret'!$AM$785:$AM$963)+SUMIF('Rekapitulasi Maret'!$AL$785:$AL$963,APS!$B137,'Rekapitulasi Maret'!$AP$785:$AP$963)</f>
        <v>0</v>
      </c>
      <c r="GN137" s="152">
        <f>SUMIF('Rekapitulasi Maret'!$AL$785:$AL$963,APS!$B137,'Rekapitulasi Maret'!$AN$785:$AN$963)</f>
        <v>0</v>
      </c>
      <c r="GO137" s="152">
        <f>SUMIF('Rekapitulasi Maret'!$AL$785:$AL$963,APS!$B137,'Rekapitulasi Maret'!$AQ$785:$AQ$963)</f>
        <v>0</v>
      </c>
      <c r="GP137" s="154">
        <f t="shared" si="372"/>
        <v>0</v>
      </c>
      <c r="GQ137" s="154">
        <f t="shared" si="373"/>
        <v>0</v>
      </c>
      <c r="GR137" s="76">
        <f t="shared" si="374"/>
        <v>0</v>
      </c>
      <c r="GS137" s="76">
        <f t="shared" si="375"/>
        <v>0</v>
      </c>
      <c r="GT137" s="76">
        <f t="shared" si="376"/>
        <v>0</v>
      </c>
      <c r="GU137" s="76">
        <f t="shared" si="377"/>
        <v>0</v>
      </c>
      <c r="GV137" s="157">
        <f t="shared" si="378"/>
        <v>0</v>
      </c>
      <c r="GW137" s="157">
        <f t="shared" si="379"/>
        <v>0</v>
      </c>
      <c r="GX137" s="158">
        <f t="shared" si="380"/>
        <v>0</v>
      </c>
      <c r="GY137" s="157">
        <f t="shared" si="397"/>
        <v>0</v>
      </c>
      <c r="GZ137" s="157">
        <f t="shared" si="398"/>
        <v>0</v>
      </c>
      <c r="HA137" s="157">
        <f t="shared" si="399"/>
        <v>50</v>
      </c>
      <c r="HB137" s="157">
        <f t="shared" si="400"/>
        <v>0</v>
      </c>
      <c r="HC137" s="157">
        <f t="shared" si="401"/>
        <v>50</v>
      </c>
      <c r="HD137" s="157">
        <f t="shared" si="402"/>
        <v>50</v>
      </c>
      <c r="HE137" s="158">
        <f t="shared" si="406"/>
        <v>0</v>
      </c>
      <c r="HF137" s="164"/>
      <c r="HG137" s="16" t="s">
        <v>991</v>
      </c>
      <c r="HH137" s="88"/>
    </row>
    <row r="138" spans="1:216" ht="15.75">
      <c r="A138" s="129" t="s">
        <v>719</v>
      </c>
      <c r="B138" s="129" t="s">
        <v>720</v>
      </c>
      <c r="C138" s="16" t="s">
        <v>146</v>
      </c>
      <c r="D138" s="16"/>
      <c r="E138" s="16"/>
      <c r="F138" s="17"/>
      <c r="G138" s="17"/>
      <c r="H138" s="17"/>
      <c r="I138" s="18"/>
      <c r="J138" s="17"/>
      <c r="K138" s="19"/>
      <c r="L138" s="19"/>
      <c r="M138" s="23"/>
      <c r="N138" s="20"/>
      <c r="O138" s="20"/>
      <c r="P138" s="75"/>
      <c r="Q138" s="74"/>
      <c r="R138" s="22"/>
      <c r="S138" s="10"/>
      <c r="T138" s="10"/>
      <c r="U138" s="152"/>
      <c r="V138" s="152"/>
      <c r="W138" s="10"/>
      <c r="X138" s="154"/>
      <c r="Y138" s="154"/>
      <c r="Z138" s="10"/>
      <c r="AA138" s="152"/>
      <c r="AB138" s="152"/>
      <c r="AC138" s="152"/>
      <c r="AD138" s="154"/>
      <c r="AE138" s="154"/>
      <c r="AF138" s="10"/>
      <c r="AG138" s="152">
        <f>SUMIF('Rekapitulasi Maret'!$AL$9:$AL$173,APS!$B138,'Rekapitulasi Maret'!$AM$9:$AM$173)</f>
        <v>0</v>
      </c>
      <c r="AH138" s="152">
        <f>SUMIF('Rekapitulasi Maret'!$AL$9:$AL$173,APS!$B138,'Rekapitulasi Maret'!$AN$9:$AN$173)</f>
        <v>2</v>
      </c>
      <c r="AI138" s="152">
        <f>SUMIF('Rekapitulasi Maret'!$AL$9:$AL$173,APS!$B138,'Rekapitulasi Maret'!$AQ$9:$AQ$173)</f>
        <v>0</v>
      </c>
      <c r="AJ138" s="154">
        <f t="shared" si="426"/>
        <v>0</v>
      </c>
      <c r="AK138" s="154">
        <f t="shared" si="427"/>
        <v>0</v>
      </c>
      <c r="AL138" s="10"/>
      <c r="AM138" s="152">
        <f>SUMIF('Rekapitulasi Maret'!$BA$9:$BA$173,APS!$B138,'Rekapitulasi Maret'!$BB$9:$BB$173)</f>
        <v>0</v>
      </c>
      <c r="AN138" s="152">
        <f>SUMIF('Rekapitulasi Maret'!$BA$9:$BA$173,APS!$B138,'Rekapitulasi Maret'!$BC$9:$BC$173)</f>
        <v>0</v>
      </c>
      <c r="AO138" s="10"/>
      <c r="AP138" s="154">
        <f t="shared" si="410"/>
        <v>0</v>
      </c>
      <c r="AQ138" s="154">
        <f t="shared" si="411"/>
        <v>0</v>
      </c>
      <c r="AR138" s="10"/>
      <c r="AS138" s="152">
        <f>SUMIF('Rekapitulasi Maret'!$BP$9:$BP$173,APS!$B138,'Rekapitulasi Maret'!$BQ$9:$BQ$173)</f>
        <v>0</v>
      </c>
      <c r="AT138" s="152">
        <f>SUMIF('Rekapitulasi Maret'!$BP$9:$BP$173,APS!$B138,'Rekapitulasi Maret'!$BR$9:$BR$173)</f>
        <v>0</v>
      </c>
      <c r="AU138" s="10"/>
      <c r="AV138" s="154">
        <f t="shared" si="393"/>
        <v>0</v>
      </c>
      <c r="AW138" s="154">
        <f t="shared" si="394"/>
        <v>0</v>
      </c>
      <c r="AX138" s="10"/>
      <c r="AY138" s="152">
        <f>SUMIF('Rekapitulasi Maret'!$CE$9:$CE$173,APS!$B138,'Rekapitulasi Maret'!$CI$9:$CI$173)</f>
        <v>0</v>
      </c>
      <c r="AZ138" s="10"/>
      <c r="BA138" s="152">
        <f>SUMIF('Rekapitulasi Maret'!$CE$9:$CE$173,APS!$B138,'Rekapitulasi Maret'!$CJ$9:$CJ$173)</f>
        <v>0</v>
      </c>
      <c r="BB138" s="154">
        <f t="shared" si="395"/>
        <v>0</v>
      </c>
      <c r="BC138" s="154">
        <f t="shared" si="396"/>
        <v>0</v>
      </c>
      <c r="BD138" s="76">
        <f t="shared" si="412"/>
        <v>0</v>
      </c>
      <c r="BE138" s="76">
        <f t="shared" si="413"/>
        <v>0</v>
      </c>
      <c r="BF138" s="76">
        <f t="shared" si="414"/>
        <v>2</v>
      </c>
      <c r="BG138" s="76">
        <f t="shared" si="415"/>
        <v>0</v>
      </c>
      <c r="BH138" s="76">
        <f t="shared" si="416"/>
        <v>2</v>
      </c>
      <c r="BI138" s="76">
        <f t="shared" si="417"/>
        <v>2</v>
      </c>
      <c r="BJ138" s="154">
        <f t="shared" si="418"/>
        <v>0</v>
      </c>
      <c r="BK138" s="10"/>
      <c r="BL138" s="10"/>
      <c r="BM138" s="152">
        <f>SUMIF('Rekapitulasi Maret'!$D$194:$D$375,APS!$B138,'Rekapitulasi Maret'!$E$194:$E$375)+SUMIF('Rekapitulasi Maret'!$D$194:$D$375,APS!$B138,'Rekapitulasi Maret'!$J$194:$J$375)</f>
        <v>0</v>
      </c>
      <c r="BN138" s="152">
        <f>SUMIF('Rekapitulasi Maret'!$D$194:$D$375,APS!$B138,'Rekapitulasi Maret'!$F$194:$F$375)</f>
        <v>0</v>
      </c>
      <c r="BO138" s="152">
        <f>SUMIF('Rekapitulasi Maret'!$D$194:$D$375,APS!$B138,'Rekapitulasi Maret'!$K$194:$K$375)</f>
        <v>0</v>
      </c>
      <c r="BP138" s="154">
        <f t="shared" si="389"/>
        <v>0</v>
      </c>
      <c r="BQ138" s="154">
        <f t="shared" si="390"/>
        <v>0</v>
      </c>
      <c r="BR138" s="10"/>
      <c r="BS138" s="152">
        <f>SUMIF('Rekapitulasi Maret'!$U$194:$U$375,APS!$B138,'Rekapitulasi Maret'!$V$194:$V$375)+SUMIF('Rekapitulasi Maret'!$U$194:$U$375,APS!$B138,'Rekapitulasi Maret'!$AA$194:$AA$375)</f>
        <v>0</v>
      </c>
      <c r="BT138" s="152">
        <f>SUMIF('Rekapitulasi Maret'!$U$194:$U$375,APS!$B138,'Rekapitulasi Maret'!$W$194:$W$375)</f>
        <v>0</v>
      </c>
      <c r="BU138" s="152">
        <f>SUMIF('Rekapitulasi Maret'!$U$194:$U$375,APS!$B138,'Rekapitulasi Maret'!$AB$194:$AB$375)</f>
        <v>0</v>
      </c>
      <c r="BV138" s="154">
        <f t="shared" si="391"/>
        <v>0</v>
      </c>
      <c r="BW138" s="154">
        <f t="shared" si="392"/>
        <v>0</v>
      </c>
      <c r="BX138" s="10"/>
      <c r="BY138" s="152">
        <f>SUMIF('Rekapitulasi Maret'!$AL$194:$AL$375,APS!$B138,'Rekapitulasi Maret'!$AM$194:$AM$375)+SUMIF('Rekapitulasi Maret'!$AL$194:$AL$375,APS!$B138,'Rekapitulasi Maret'!$AP$194:$AP$375)</f>
        <v>0</v>
      </c>
      <c r="BZ138" s="152">
        <f>SUMIF('Rekapitulasi Maret'!$AL$194:$AL$375,APS!$B138,'Rekapitulasi Maret'!$AN$194:$AN$375)</f>
        <v>0</v>
      </c>
      <c r="CA138" s="152">
        <f>SUMIF('Rekapitulasi Maret'!$AL$194:$AL$375,APS!$B138,'Rekapitulasi Maret'!$AQ$194:$AQ$375)</f>
        <v>0</v>
      </c>
      <c r="CB138" s="154">
        <f t="shared" si="408"/>
        <v>0</v>
      </c>
      <c r="CC138" s="154">
        <f t="shared" si="409"/>
        <v>0</v>
      </c>
      <c r="CD138" s="10"/>
      <c r="CE138" s="152">
        <f>SUMIF('Rekapitulasi Maret'!$BA$194:$BA$375,APS!$B138,'Rekapitulasi Maret'!$BB$194:$BB$375)+SUMIF('Rekapitulasi Maret'!$BA$194:$BA$375,APS!$B138,'Rekapitulasi Maret'!$BE$194:$BE$375)</f>
        <v>0</v>
      </c>
      <c r="CF138" s="152">
        <f>SUMIF('Rekapitulasi Maret'!$BA$194:$BA$375,APS!$B138,'Rekapitulasi Maret'!$BC$194:$BC$375)</f>
        <v>0</v>
      </c>
      <c r="CG138" s="10"/>
      <c r="CH138" s="154">
        <f t="shared" si="381"/>
        <v>0</v>
      </c>
      <c r="CI138" s="154">
        <f t="shared" si="382"/>
        <v>0</v>
      </c>
      <c r="CJ138" s="10"/>
      <c r="CK138" s="152">
        <f>SUMIF('Rekapitulasi Maret'!$BP$194:$BP$375,APS!$B138,'Rekapitulasi Maret'!$BQ$194:$BQ$375)+SUMIF('Rekapitulasi Maret'!$BP$194:$BP$375,APS!$B138,'Rekapitulasi Maret'!$BT$194:$BT$375)</f>
        <v>0</v>
      </c>
      <c r="CL138" s="152">
        <f>SUMIF('Rekapitulasi Maret'!$BP$194:$BP$375,APS!$B138,'Rekapitulasi Maret'!$BR$194:$BR$375)</f>
        <v>0</v>
      </c>
      <c r="CM138" s="152">
        <f>SUMIF('Rekapitulasi Maret'!$BP$194:$BP$375,APS!$B138,'Rekapitulasi Maret'!$BU$194:$BU$375)</f>
        <v>0</v>
      </c>
      <c r="CN138" s="154">
        <f t="shared" si="383"/>
        <v>0</v>
      </c>
      <c r="CO138" s="154">
        <f t="shared" si="384"/>
        <v>0</v>
      </c>
      <c r="CP138" s="76">
        <f t="shared" si="419"/>
        <v>0</v>
      </c>
      <c r="CQ138" s="76">
        <f t="shared" si="420"/>
        <v>0</v>
      </c>
      <c r="CR138" s="76">
        <f t="shared" si="421"/>
        <v>0</v>
      </c>
      <c r="CS138" s="76">
        <f t="shared" si="422"/>
        <v>0</v>
      </c>
      <c r="CT138" s="76">
        <f t="shared" si="423"/>
        <v>0</v>
      </c>
      <c r="CU138" s="76">
        <f t="shared" si="424"/>
        <v>0</v>
      </c>
      <c r="CV138" s="154">
        <f t="shared" si="425"/>
        <v>0</v>
      </c>
      <c r="CW138" s="10"/>
      <c r="CX138" s="10"/>
      <c r="CY138" s="152">
        <f>SUMIF('Rekapitulasi Maret'!$D$391:$D$568,APS!$B138,'Rekapitulasi Maret'!$E$391:$E$568)+SUMIF('Rekapitulasi Maret'!$D$391:$D$568,APS!$B138,'Rekapitulasi Maret'!$J$391:$J$568)</f>
        <v>0</v>
      </c>
      <c r="CZ138" s="152">
        <f>SUMIF('Rekapitulasi Maret'!$D$391:$D$568,APS!$B138,'Rekapitulasi Maret'!$F$391:$F$568)</f>
        <v>0</v>
      </c>
      <c r="DA138" s="152">
        <f>SUMIF('Rekapitulasi Maret'!$D$391:$D$568,APS!$B138,'Rekapitulasi Maret'!$K$391:$K$568)</f>
        <v>0</v>
      </c>
      <c r="DB138" s="154">
        <f t="shared" si="385"/>
        <v>0</v>
      </c>
      <c r="DC138" s="154">
        <f t="shared" si="386"/>
        <v>0</v>
      </c>
      <c r="DD138" s="10"/>
      <c r="DE138" s="152">
        <f>SUMIF('Rekapitulasi Maret'!$U$391:$U$568,APS!$B138,'Rekapitulasi Maret'!$V$391:$V$568)+SUMIF('Rekapitulasi Maret'!$U$391:$U$568,APS!$B138,'Rekapitulasi Maret'!$AA$391:$AA$568)</f>
        <v>0</v>
      </c>
      <c r="DF138" s="152">
        <f>SUMIF('Rekapitulasi Maret'!$U$391:$U$568,APS!$B138,'Rekapitulasi Maret'!$W$391:$W$568)</f>
        <v>0</v>
      </c>
      <c r="DG138" s="152">
        <f>SUMIF('Rekapitulasi Maret'!$U$391:$U$568,APS!$B138,'Rekapitulasi Maret'!$AB$391:$AB$568)</f>
        <v>0</v>
      </c>
      <c r="DH138" s="154">
        <f t="shared" si="430"/>
        <v>0</v>
      </c>
      <c r="DI138" s="154">
        <f t="shared" si="431"/>
        <v>0</v>
      </c>
      <c r="DJ138" s="10"/>
      <c r="DK138" s="152">
        <f>SUMIF('Rekapitulasi Maret'!$AL$391:$AL$568,APS!$B138,'Rekapitulasi Maret'!$AM$391:$AM$568)+SUMIF('Rekapitulasi Maret'!$AL$391:$AL$568,APS!$B138,'Rekapitulasi Maret'!$AP$391:$AP$568)</f>
        <v>0</v>
      </c>
      <c r="DL138" s="152">
        <f>SUMIF('Rekapitulasi Maret'!$AL$391:$AL$568,APS!$B138,'Rekapitulasi Maret'!$AN$391:$AN$568)</f>
        <v>0</v>
      </c>
      <c r="DM138" s="152">
        <f>SUMIF('Rekapitulasi Maret'!$AL$391:$AL$568,APS!$B138,'Rekapitulasi Maret'!$AQ$391:$AQ$568)</f>
        <v>0</v>
      </c>
      <c r="DN138" s="154">
        <f t="shared" si="354"/>
        <v>0</v>
      </c>
      <c r="DO138" s="154">
        <f t="shared" si="355"/>
        <v>0</v>
      </c>
      <c r="DP138" s="10"/>
      <c r="DQ138" s="152">
        <f>SUMIF('Rekapitulasi Maret'!$BA$391:$BA$568,APS!$B138,'Rekapitulasi Maret'!$BB$391:$BB$568)+SUMIF('Rekapitulasi Maret'!$BA$391:$BA$568,APS!$B138,'Rekapitulasi Maret'!$BE$391:$BE$568)</f>
        <v>0</v>
      </c>
      <c r="DR138" s="152">
        <f>SUMIF('Rekapitulasi Maret'!$BA$391:$BA$568,APS!$B138,'Rekapitulasi Maret'!$BC$391:$BC$568)</f>
        <v>0</v>
      </c>
      <c r="DS138" s="152">
        <f>SUMIF('Rekapitulasi Maret'!$BA$391:$BA$568,APS!$B138,'Rekapitulasi Maret'!$BF$391:$BF$568)</f>
        <v>0</v>
      </c>
      <c r="DT138" s="154">
        <f t="shared" si="432"/>
        <v>0</v>
      </c>
      <c r="DU138" s="154">
        <f t="shared" si="433"/>
        <v>0</v>
      </c>
      <c r="DV138" s="10"/>
      <c r="DW138" s="152">
        <f>SUMIF('Rekapitulasi Maret'!$BP$391:$BP$568,APS!$B138,'Rekapitulasi Maret'!$BQ$391:$BQ$568)+SUMIF('Rekapitulasi Maret'!$BP$391:$BP$568,APS!$B138,'Rekapitulasi Maret'!$BT$391:$BT$568)</f>
        <v>0</v>
      </c>
      <c r="DX138" s="152">
        <f>SUMIF('Rekapitulasi Maret'!$BP$391:$BP$568,APS!$B138,'Rekapitulasi Maret'!$BR$391:$BR$568)</f>
        <v>0</v>
      </c>
      <c r="DY138" s="152">
        <f>SUMIF('Rekapitulasi Maret'!$BP$391:$BP$568,APS!$B138,'Rekapitulasi Maret'!$BU$391:$BU$568)</f>
        <v>0</v>
      </c>
      <c r="DZ138" s="154">
        <f t="shared" si="446"/>
        <v>0</v>
      </c>
      <c r="EA138" s="154">
        <f t="shared" si="447"/>
        <v>0</v>
      </c>
      <c r="EB138" s="10"/>
      <c r="EC138" s="152">
        <f>SUMIF('Rekapitulasi Maret'!$CE$391:$CE$568,APS!$B138,'Rekapitulasi Maret'!$CF$391:$CF$568)+SUMIF('Rekapitulasi Maret'!$CE$391:$CE$568,APS!$B138,'Rekapitulasi Maret'!$CI$391:$CI$568)</f>
        <v>0</v>
      </c>
      <c r="ED138" s="152">
        <f>SUMIF('Rekapitulasi Maret'!$CE$391:$CE$568,APS!$B138,'Rekapitulasi Maret'!$CG$391:$CG$568)</f>
        <v>0</v>
      </c>
      <c r="EE138" s="152">
        <f>SUMIF('Rekapitulasi Maret'!$CE$391:$CE$568,APS!$B138,'Rekapitulasi Maret'!$CJ$391:$CJ$568)</f>
        <v>0</v>
      </c>
      <c r="EF138" s="154">
        <f t="shared" si="356"/>
        <v>0</v>
      </c>
      <c r="EG138" s="154">
        <f t="shared" si="357"/>
        <v>0</v>
      </c>
      <c r="EH138" s="76">
        <f t="shared" si="434"/>
        <v>0</v>
      </c>
      <c r="EI138" s="76">
        <f t="shared" si="435"/>
        <v>0</v>
      </c>
      <c r="EJ138" s="76">
        <f t="shared" si="436"/>
        <v>0</v>
      </c>
      <c r="EK138" s="76">
        <f t="shared" si="437"/>
        <v>0</v>
      </c>
      <c r="EL138" s="76">
        <f t="shared" si="438"/>
        <v>0</v>
      </c>
      <c r="EM138" s="76">
        <f t="shared" si="439"/>
        <v>0</v>
      </c>
      <c r="EN138" s="154">
        <f t="shared" si="440"/>
        <v>0</v>
      </c>
      <c r="EO138" s="10"/>
      <c r="EP138" s="10"/>
      <c r="EQ138" s="152">
        <f>SUMIF('Rekapitulasi Maret'!$D$587:$D$768,APS!$B138,'Rekapitulasi Maret'!$E$587:$E$768)+SUMIF('Rekapitulasi Maret'!$D$587:$D$768,APS!$B138,'Rekapitulasi Maret'!$G$587:$G$768)</f>
        <v>0</v>
      </c>
      <c r="ER138" s="152">
        <f>SUMIF('Rekapitulasi Maret'!$D$587:$D$768,APS!$B138,'Rekapitulasi Maret'!$F$587:$F$768)+SUMIF('Rekapitulasi Maret'!$D$587:$D$768,APS!$B138,'Rekapitulasi Maret'!$H$587:$H$768)</f>
        <v>0</v>
      </c>
      <c r="ES138" s="10"/>
      <c r="ET138" s="154">
        <f t="shared" si="358"/>
        <v>0</v>
      </c>
      <c r="EU138" s="154">
        <f t="shared" si="359"/>
        <v>0</v>
      </c>
      <c r="EV138" s="10"/>
      <c r="EW138" s="152">
        <f>SUMIF('Rekapitulasi Maret'!$U$587:$U$768,APS!$B138,'Rekapitulasi Maret'!$V$587:$V$768)+SUMIF('Rekapitulasi Maret'!$U$587:$U$768,APS!$B138,'Rekapitulasi Maret'!$X$587:$X$768)</f>
        <v>0</v>
      </c>
      <c r="EX138" s="152">
        <f>SUMIF('Rekapitulasi Maret'!$U$587:$U$768,APS!$B138,'Rekapitulasi Maret'!$W$587:$W$768)+SUMIF('Rekapitulasi Maret'!$U$587:$U$768,APS!$B138,'Rekapitulasi Maret'!$Y$587:$Y$768)</f>
        <v>0</v>
      </c>
      <c r="EY138" s="10"/>
      <c r="EZ138" s="154">
        <f t="shared" si="360"/>
        <v>0</v>
      </c>
      <c r="FA138" s="154">
        <f t="shared" si="361"/>
        <v>0</v>
      </c>
      <c r="FB138" s="10"/>
      <c r="FC138" s="152">
        <f>SUMIF('Rekapitulasi Maret'!$AL$587:$AL$768,APS!$B138,'Rekapitulasi Maret'!$AM$587:$AM$768)+SUMIF('Rekapitulasi Maret'!$AL$587:$AL$768,APS!$B138,'Rekapitulasi Maret'!$AP$587:$AP$768)</f>
        <v>0</v>
      </c>
      <c r="FD138" s="152">
        <f>SUMIF('Rekapitulasi Maret'!$AL$587:$AL$768,APS!$B138,'Rekapitulasi Maret'!$AN$587:$AN$768)</f>
        <v>0</v>
      </c>
      <c r="FE138" s="10"/>
      <c r="FF138" s="154">
        <f t="shared" si="362"/>
        <v>0</v>
      </c>
      <c r="FG138" s="154">
        <f t="shared" si="363"/>
        <v>0</v>
      </c>
      <c r="FH138" s="10"/>
      <c r="FI138" s="152">
        <f>SUMIF('Rekapitulasi Maret'!$BA$587:$BA$768,APS!$B138,'Rekapitulasi Maret'!$BB$587:$BB$768)+SUMIF('Rekapitulasi Maret'!$BA$587:$BA$768,APS!$B138,'Rekapitulasi Maret'!$BE$587:$BE$768)</f>
        <v>0</v>
      </c>
      <c r="FJ138" s="152">
        <f>SUMIF('Rekapitulasi Maret'!$BA$587:$BA$768,APS!$B138,'Rekapitulasi Maret'!$BC$587:$BC$768)+SUMIF('Rekapitulasi Maret'!$BA$587:$BA$768,APS!$B138,'Rekapitulasi Maret'!$BF$587:$BF$768)</f>
        <v>0</v>
      </c>
      <c r="FK138" s="10"/>
      <c r="FL138" s="154">
        <f t="shared" si="364"/>
        <v>0</v>
      </c>
      <c r="FM138" s="154">
        <f t="shared" si="365"/>
        <v>0</v>
      </c>
      <c r="FN138" s="10"/>
      <c r="FO138" s="152">
        <f>SUMIF('Rekapitulasi Maret'!$BP$587:$BP$768,APS!$B138,'Rekapitulasi Maret'!$BQ$587:$BQ$768)+SUMIF('Rekapitulasi Maret'!$BP$587:$BP$768,APS!$B138,'Rekapitulasi Maret'!$BT$587:$BT$768)</f>
        <v>0</v>
      </c>
      <c r="FP138" s="152">
        <f>SUMIF('Rekapitulasi Maret'!$BP$587:$BP$768,APS!$B138,'Rekapitulasi Maret'!$BR$587:$BR$768)</f>
        <v>0</v>
      </c>
      <c r="FQ138" s="10"/>
      <c r="FR138" s="154">
        <f t="shared" si="366"/>
        <v>0</v>
      </c>
      <c r="FS138" s="154">
        <f t="shared" si="367"/>
        <v>0</v>
      </c>
      <c r="FT138" s="10"/>
      <c r="FU138" s="152">
        <f>SUMIF('Rekapitulasi Maret'!$CE$587:$CE$768,APS!$B138,'Rekapitulasi Maret'!$CI$587:$CI$768)</f>
        <v>0</v>
      </c>
      <c r="FV138" s="10"/>
      <c r="FW138" s="152">
        <f>SUMIF('Rekapitulasi Maret'!$CE$587:$CE$768,APS!$B138,'Rekapitulasi Maret'!$CJ$587:$CJ$768)</f>
        <v>0</v>
      </c>
      <c r="FX138" s="154">
        <f t="shared" si="387"/>
        <v>0</v>
      </c>
      <c r="FY138" s="154">
        <f t="shared" si="388"/>
        <v>0</v>
      </c>
      <c r="FZ138" s="10"/>
      <c r="GA138" s="152">
        <f>SUMIF('Rekapitulasi Maret'!$D$785:$D$963,APS!$B138,'Rekapitulasi Maret'!$E$785:$E$963)+SUMIF('Rekapitulasi Maret'!$D$785:$D$963,APS!$B138,'Rekapitulasi Maret'!$J$785:$J$963)</f>
        <v>0</v>
      </c>
      <c r="GB138" s="152">
        <f>SUMIF('Rekapitulasi Maret'!$D$785:$D$963,APS!$B138,'Rekapitulasi Maret'!$F$785:$F$963)</f>
        <v>0</v>
      </c>
      <c r="GC138" s="152">
        <f>SUMIF('Rekapitulasi Maret'!$D$785:$D$963,APS!$B138,'Rekapitulasi Maret'!$K$785:$K$963)</f>
        <v>0</v>
      </c>
      <c r="GD138" s="154">
        <f t="shared" si="368"/>
        <v>0</v>
      </c>
      <c r="GE138" s="154">
        <f t="shared" si="369"/>
        <v>0</v>
      </c>
      <c r="GF138" s="10"/>
      <c r="GG138" s="152">
        <f>SUMIF('Rekapitulasi Maret'!$U$785:$U$963,APS!$B138,'Rekapitulasi Maret'!$V$785:$V$963)+SUMIF('Rekapitulasi Maret'!$U$785:$U$963,APS!$B138,'Rekapitulasi Maret'!$AA$785:$AA$963)</f>
        <v>0</v>
      </c>
      <c r="GH138" s="152">
        <f>SUMIF('Rekapitulasi Maret'!$U$785:$U$963,APS!$B138,'Rekapitulasi Maret'!$W$785:$W$963)</f>
        <v>0</v>
      </c>
      <c r="GI138" s="152">
        <f>SUMIF('Rekapitulasi Maret'!$U$785:$U$963,APS!$B138,'Rekapitulasi Maret'!$AB$785:$AB$963)</f>
        <v>0</v>
      </c>
      <c r="GJ138" s="154">
        <f t="shared" si="370"/>
        <v>0</v>
      </c>
      <c r="GK138" s="154">
        <f t="shared" si="371"/>
        <v>0</v>
      </c>
      <c r="GL138" s="10"/>
      <c r="GM138" s="152">
        <f>SUMIF('Rekapitulasi Maret'!$AL$785:$AL$963,APS!$B138,'Rekapitulasi Maret'!$AM$785:$AM$963)+SUMIF('Rekapitulasi Maret'!$AL$785:$AL$963,APS!$B138,'Rekapitulasi Maret'!$AP$785:$AP$963)</f>
        <v>0</v>
      </c>
      <c r="GN138" s="152">
        <f>SUMIF('Rekapitulasi Maret'!$AL$785:$AL$963,APS!$B138,'Rekapitulasi Maret'!$AN$785:$AN$963)</f>
        <v>0</v>
      </c>
      <c r="GO138" s="152">
        <f>SUMIF('Rekapitulasi Maret'!$AL$785:$AL$963,APS!$B138,'Rekapitulasi Maret'!$AQ$785:$AQ$963)</f>
        <v>0</v>
      </c>
      <c r="GP138" s="154">
        <f t="shared" si="372"/>
        <v>0</v>
      </c>
      <c r="GQ138" s="154">
        <f t="shared" si="373"/>
        <v>0</v>
      </c>
      <c r="GR138" s="76">
        <f t="shared" si="374"/>
        <v>0</v>
      </c>
      <c r="GS138" s="76">
        <f t="shared" si="375"/>
        <v>0</v>
      </c>
      <c r="GT138" s="76">
        <f t="shared" si="376"/>
        <v>0</v>
      </c>
      <c r="GU138" s="76">
        <f t="shared" si="377"/>
        <v>0</v>
      </c>
      <c r="GV138" s="157">
        <f t="shared" si="378"/>
        <v>0</v>
      </c>
      <c r="GW138" s="157">
        <f t="shared" si="379"/>
        <v>0</v>
      </c>
      <c r="GX138" s="158">
        <f t="shared" si="380"/>
        <v>0</v>
      </c>
      <c r="GY138" s="157">
        <f t="shared" si="397"/>
        <v>0</v>
      </c>
      <c r="GZ138" s="157">
        <f t="shared" si="398"/>
        <v>0</v>
      </c>
      <c r="HA138" s="157">
        <f t="shared" si="399"/>
        <v>2</v>
      </c>
      <c r="HB138" s="157">
        <f t="shared" si="400"/>
        <v>0</v>
      </c>
      <c r="HC138" s="157">
        <f t="shared" si="401"/>
        <v>2</v>
      </c>
      <c r="HD138" s="157">
        <f t="shared" si="402"/>
        <v>2</v>
      </c>
      <c r="HE138" s="158">
        <f t="shared" si="406"/>
        <v>0</v>
      </c>
      <c r="HF138" s="164"/>
      <c r="HG138" s="129" t="s">
        <v>993</v>
      </c>
      <c r="HH138" s="88"/>
    </row>
    <row r="139" spans="1:216" ht="15.75">
      <c r="A139" s="129" t="s">
        <v>737</v>
      </c>
      <c r="B139" s="16" t="s">
        <v>147</v>
      </c>
      <c r="C139" s="16" t="s">
        <v>148</v>
      </c>
      <c r="D139" s="16" t="s">
        <v>615</v>
      </c>
      <c r="E139" s="16" t="s">
        <v>608</v>
      </c>
      <c r="F139" s="17">
        <v>37</v>
      </c>
      <c r="G139" s="17">
        <v>0</v>
      </c>
      <c r="H139" s="17">
        <v>0</v>
      </c>
      <c r="I139" s="18">
        <v>0</v>
      </c>
      <c r="J139" s="17">
        <v>0</v>
      </c>
      <c r="K139" s="19">
        <f t="shared" si="451"/>
        <v>37</v>
      </c>
      <c r="L139" s="19">
        <f t="shared" si="452"/>
        <v>37</v>
      </c>
      <c r="M139" s="23">
        <v>37</v>
      </c>
      <c r="N139" s="20">
        <f t="shared" si="353"/>
        <v>37</v>
      </c>
      <c r="O139" s="20"/>
      <c r="P139" s="75">
        <f t="shared" si="407"/>
        <v>0</v>
      </c>
      <c r="Q139" s="74">
        <f t="shared" si="403"/>
        <v>37</v>
      </c>
      <c r="R139" s="22">
        <f t="shared" si="450"/>
        <v>37</v>
      </c>
      <c r="S139" s="10">
        <v>37</v>
      </c>
      <c r="T139" s="10"/>
      <c r="U139" s="152">
        <f>SUMIF('Rekapitulasi Maret'!$D$9:$D$173,APS!$B139,'Rekapitulasi Maret'!$E$9:$E$173)</f>
        <v>0</v>
      </c>
      <c r="V139" s="152">
        <f>SUMIF('Rekapitulasi Maret'!$D$9:$D$173,APS!$B139,'Rekapitulasi Maret'!$F$9:$F$173)</f>
        <v>0</v>
      </c>
      <c r="W139" s="10"/>
      <c r="X139" s="154">
        <f t="shared" si="428"/>
        <v>0</v>
      </c>
      <c r="Y139" s="154">
        <f t="shared" si="429"/>
        <v>0</v>
      </c>
      <c r="Z139" s="10"/>
      <c r="AA139" s="152">
        <f>SUMIF('Rekapitulasi Maret'!$U$9:$U$173,APS!$B139,'Rekapitulasi Maret'!$V$9:$V$173)</f>
        <v>0</v>
      </c>
      <c r="AB139" s="152">
        <f>SUMIF('Rekapitulasi Maret'!$U$9:$U$173,APS!$B139,'Rekapitulasi Maret'!$W$9:$W$173)</f>
        <v>0</v>
      </c>
      <c r="AC139" s="152"/>
      <c r="AD139" s="154">
        <f t="shared" si="404"/>
        <v>0</v>
      </c>
      <c r="AE139" s="154">
        <f t="shared" si="405"/>
        <v>0</v>
      </c>
      <c r="AF139" s="10"/>
      <c r="AG139" s="152">
        <f>SUMIF('Rekapitulasi Maret'!$AL$9:$AL$173,APS!$B139,'Rekapitulasi Maret'!$AM$9:$AM$173)</f>
        <v>0</v>
      </c>
      <c r="AH139" s="152">
        <f>SUMIF('Rekapitulasi Maret'!$AL$9:$AL$173,APS!$B139,'Rekapitulasi Maret'!$AN$9:$AN$173)</f>
        <v>0</v>
      </c>
      <c r="AI139" s="152">
        <f>SUMIF('Rekapitulasi Maret'!$AL$9:$AL$173,APS!$B139,'Rekapitulasi Maret'!$AQ$9:$AQ$173)</f>
        <v>0</v>
      </c>
      <c r="AJ139" s="154">
        <f t="shared" si="426"/>
        <v>0</v>
      </c>
      <c r="AK139" s="154">
        <f t="shared" si="427"/>
        <v>0</v>
      </c>
      <c r="AL139" s="10">
        <v>37</v>
      </c>
      <c r="AM139" s="152">
        <f>SUMIF('Rekapitulasi Maret'!$BA$9:$BA$173,APS!$B139,'Rekapitulasi Maret'!$BB$9:$BB$173)</f>
        <v>37</v>
      </c>
      <c r="AN139" s="152">
        <f>SUMIF('Rekapitulasi Maret'!$BA$9:$BA$173,APS!$B139,'Rekapitulasi Maret'!$BC$9:$BC$173)</f>
        <v>0</v>
      </c>
      <c r="AO139" s="10"/>
      <c r="AP139" s="154">
        <f t="shared" si="410"/>
        <v>0</v>
      </c>
      <c r="AQ139" s="154">
        <f t="shared" si="411"/>
        <v>0</v>
      </c>
      <c r="AR139" s="10"/>
      <c r="AS139" s="152">
        <f>SUMIF('Rekapitulasi Maret'!$BP$9:$BP$173,APS!$B139,'Rekapitulasi Maret'!$BQ$9:$BQ$173)</f>
        <v>0</v>
      </c>
      <c r="AT139" s="152">
        <f>SUMIF('Rekapitulasi Maret'!$BP$9:$BP$173,APS!$B139,'Rekapitulasi Maret'!$BR$9:$BR$173)</f>
        <v>0</v>
      </c>
      <c r="AU139" s="10"/>
      <c r="AV139" s="154">
        <f t="shared" si="393"/>
        <v>0</v>
      </c>
      <c r="AW139" s="154">
        <f t="shared" si="394"/>
        <v>0</v>
      </c>
      <c r="AX139" s="10"/>
      <c r="AY139" s="152">
        <f>SUMIF('Rekapitulasi Maret'!$CE$9:$CE$173,APS!$B139,'Rekapitulasi Maret'!$CI$9:$CI$173)</f>
        <v>0</v>
      </c>
      <c r="AZ139" s="10"/>
      <c r="BA139" s="152">
        <f>SUMIF('Rekapitulasi Maret'!$CE$9:$CE$173,APS!$B139,'Rekapitulasi Maret'!$CJ$9:$CJ$173)</f>
        <v>0</v>
      </c>
      <c r="BB139" s="154">
        <f t="shared" si="395"/>
        <v>0</v>
      </c>
      <c r="BC139" s="154">
        <f t="shared" si="396"/>
        <v>0</v>
      </c>
      <c r="BD139" s="76">
        <f t="shared" si="412"/>
        <v>37</v>
      </c>
      <c r="BE139" s="76">
        <f t="shared" si="413"/>
        <v>37</v>
      </c>
      <c r="BF139" s="76">
        <f t="shared" si="414"/>
        <v>0</v>
      </c>
      <c r="BG139" s="76">
        <f t="shared" si="415"/>
        <v>0</v>
      </c>
      <c r="BH139" s="76">
        <f t="shared" si="416"/>
        <v>0</v>
      </c>
      <c r="BI139" s="76">
        <f t="shared" si="417"/>
        <v>-37</v>
      </c>
      <c r="BJ139" s="154">
        <f t="shared" si="418"/>
        <v>0</v>
      </c>
      <c r="BK139" s="10"/>
      <c r="BL139" s="10"/>
      <c r="BM139" s="152">
        <f>SUMIF('Rekapitulasi Maret'!$D$194:$D$375,APS!$B139,'Rekapitulasi Maret'!$E$194:$E$375)+SUMIF('Rekapitulasi Maret'!$D$194:$D$375,APS!$B139,'Rekapitulasi Maret'!$J$194:$J$375)</f>
        <v>0</v>
      </c>
      <c r="BN139" s="152">
        <f>SUMIF('Rekapitulasi Maret'!$D$194:$D$375,APS!$B139,'Rekapitulasi Maret'!$F$194:$F$375)</f>
        <v>0</v>
      </c>
      <c r="BO139" s="152">
        <f>SUMIF('Rekapitulasi Maret'!$D$194:$D$375,APS!$B139,'Rekapitulasi Maret'!$K$194:$K$375)</f>
        <v>0</v>
      </c>
      <c r="BP139" s="154">
        <f t="shared" si="389"/>
        <v>0</v>
      </c>
      <c r="BQ139" s="154">
        <f t="shared" si="390"/>
        <v>0</v>
      </c>
      <c r="BR139" s="10"/>
      <c r="BS139" s="152">
        <f>SUMIF('Rekapitulasi Maret'!$U$194:$U$375,APS!$B139,'Rekapitulasi Maret'!$V$194:$V$375)+SUMIF('Rekapitulasi Maret'!$U$194:$U$375,APS!$B139,'Rekapitulasi Maret'!$AA$194:$AA$375)</f>
        <v>0</v>
      </c>
      <c r="BT139" s="152">
        <f>SUMIF('Rekapitulasi Maret'!$U$194:$U$375,APS!$B139,'Rekapitulasi Maret'!$W$194:$W$375)</f>
        <v>0</v>
      </c>
      <c r="BU139" s="152">
        <f>SUMIF('Rekapitulasi Maret'!$U$194:$U$375,APS!$B139,'Rekapitulasi Maret'!$AB$194:$AB$375)</f>
        <v>0</v>
      </c>
      <c r="BV139" s="154">
        <f t="shared" si="391"/>
        <v>0</v>
      </c>
      <c r="BW139" s="154">
        <f t="shared" si="392"/>
        <v>0</v>
      </c>
      <c r="BX139" s="10"/>
      <c r="BY139" s="152">
        <f>SUMIF('Rekapitulasi Maret'!$AL$194:$AL$375,APS!$B139,'Rekapitulasi Maret'!$AM$194:$AM$375)+SUMIF('Rekapitulasi Maret'!$AL$194:$AL$375,APS!$B139,'Rekapitulasi Maret'!$AP$194:$AP$375)</f>
        <v>37</v>
      </c>
      <c r="BZ139" s="152">
        <f>SUMIF('Rekapitulasi Maret'!$AL$194:$AL$375,APS!$B139,'Rekapitulasi Maret'!$AN$194:$AN$375)</f>
        <v>25</v>
      </c>
      <c r="CA139" s="152">
        <f>SUMIF('Rekapitulasi Maret'!$AL$194:$AL$375,APS!$B139,'Rekapitulasi Maret'!$AQ$194:$AQ$375)</f>
        <v>0</v>
      </c>
      <c r="CB139" s="154">
        <f t="shared" si="408"/>
        <v>0</v>
      </c>
      <c r="CC139" s="154">
        <f t="shared" si="409"/>
        <v>67.567567567567565</v>
      </c>
      <c r="CD139" s="10"/>
      <c r="CE139" s="152">
        <f>SUMIF('Rekapitulasi Maret'!$BA$194:$BA$375,APS!$B139,'Rekapitulasi Maret'!$BB$194:$BB$375)+SUMIF('Rekapitulasi Maret'!$BA$194:$BA$375,APS!$B139,'Rekapitulasi Maret'!$BE$194:$BE$375)</f>
        <v>0</v>
      </c>
      <c r="CF139" s="152">
        <f>SUMIF('Rekapitulasi Maret'!$BA$194:$BA$375,APS!$B139,'Rekapitulasi Maret'!$BC$194:$BC$375)</f>
        <v>0</v>
      </c>
      <c r="CG139" s="10"/>
      <c r="CH139" s="154">
        <f t="shared" si="381"/>
        <v>0</v>
      </c>
      <c r="CI139" s="154">
        <f t="shared" si="382"/>
        <v>0</v>
      </c>
      <c r="CJ139" s="10"/>
      <c r="CK139" s="152">
        <f>SUMIF('Rekapitulasi Maret'!$BP$194:$BP$375,APS!$B139,'Rekapitulasi Maret'!$BQ$194:$BQ$375)+SUMIF('Rekapitulasi Maret'!$BP$194:$BP$375,APS!$B139,'Rekapitulasi Maret'!$BT$194:$BT$375)</f>
        <v>0</v>
      </c>
      <c r="CL139" s="152">
        <f>SUMIF('Rekapitulasi Maret'!$BP$194:$BP$375,APS!$B139,'Rekapitulasi Maret'!$BR$194:$BR$375)</f>
        <v>0</v>
      </c>
      <c r="CM139" s="152">
        <f>SUMIF('Rekapitulasi Maret'!$BP$194:$BP$375,APS!$B139,'Rekapitulasi Maret'!$BU$194:$BU$375)</f>
        <v>0</v>
      </c>
      <c r="CN139" s="154">
        <f t="shared" si="383"/>
        <v>0</v>
      </c>
      <c r="CO139" s="154">
        <f t="shared" si="384"/>
        <v>0</v>
      </c>
      <c r="CP139" s="76">
        <f t="shared" si="419"/>
        <v>0</v>
      </c>
      <c r="CQ139" s="76">
        <f t="shared" si="420"/>
        <v>37</v>
      </c>
      <c r="CR139" s="76">
        <f t="shared" si="421"/>
        <v>25</v>
      </c>
      <c r="CS139" s="76">
        <f t="shared" si="422"/>
        <v>0</v>
      </c>
      <c r="CT139" s="76">
        <f t="shared" si="423"/>
        <v>25</v>
      </c>
      <c r="CU139" s="76">
        <f t="shared" si="424"/>
        <v>25</v>
      </c>
      <c r="CV139" s="154">
        <f t="shared" si="425"/>
        <v>0</v>
      </c>
      <c r="CW139" s="10"/>
      <c r="CX139" s="10"/>
      <c r="CY139" s="152">
        <f>SUMIF('Rekapitulasi Maret'!$D$391:$D$568,APS!$B139,'Rekapitulasi Maret'!$E$391:$E$568)+SUMIF('Rekapitulasi Maret'!$D$391:$D$568,APS!$B139,'Rekapitulasi Maret'!$J$391:$J$568)</f>
        <v>0</v>
      </c>
      <c r="CZ139" s="152">
        <f>SUMIF('Rekapitulasi Maret'!$D$391:$D$568,APS!$B139,'Rekapitulasi Maret'!$F$391:$F$568)</f>
        <v>0</v>
      </c>
      <c r="DA139" s="152">
        <f>SUMIF('Rekapitulasi Maret'!$D$391:$D$568,APS!$B139,'Rekapitulasi Maret'!$K$391:$K$568)</f>
        <v>0</v>
      </c>
      <c r="DB139" s="154">
        <f t="shared" si="385"/>
        <v>0</v>
      </c>
      <c r="DC139" s="154">
        <f t="shared" si="386"/>
        <v>0</v>
      </c>
      <c r="DD139" s="10"/>
      <c r="DE139" s="152">
        <f>SUMIF('Rekapitulasi Maret'!$U$391:$U$568,APS!$B139,'Rekapitulasi Maret'!$V$391:$V$568)+SUMIF('Rekapitulasi Maret'!$U$391:$U$568,APS!$B139,'Rekapitulasi Maret'!$AA$391:$AA$568)</f>
        <v>0</v>
      </c>
      <c r="DF139" s="152">
        <f>SUMIF('Rekapitulasi Maret'!$U$391:$U$568,APS!$B139,'Rekapitulasi Maret'!$W$391:$W$568)</f>
        <v>0</v>
      </c>
      <c r="DG139" s="152">
        <f>SUMIF('Rekapitulasi Maret'!$U$391:$U$568,APS!$B139,'Rekapitulasi Maret'!$AB$391:$AB$568)</f>
        <v>0</v>
      </c>
      <c r="DH139" s="154">
        <f t="shared" si="430"/>
        <v>0</v>
      </c>
      <c r="DI139" s="154">
        <f t="shared" si="431"/>
        <v>0</v>
      </c>
      <c r="DJ139" s="10"/>
      <c r="DK139" s="152">
        <f>SUMIF('Rekapitulasi Maret'!$AL$391:$AL$568,APS!$B139,'Rekapitulasi Maret'!$AM$391:$AM$568)+SUMIF('Rekapitulasi Maret'!$AL$391:$AL$568,APS!$B139,'Rekapitulasi Maret'!$AP$391:$AP$568)</f>
        <v>0</v>
      </c>
      <c r="DL139" s="152">
        <f>SUMIF('Rekapitulasi Maret'!$AL$391:$AL$568,APS!$B139,'Rekapitulasi Maret'!$AN$391:$AN$568)</f>
        <v>0</v>
      </c>
      <c r="DM139" s="152">
        <f>SUMIF('Rekapitulasi Maret'!$AL$391:$AL$568,APS!$B139,'Rekapitulasi Maret'!$AQ$391:$AQ$568)</f>
        <v>0</v>
      </c>
      <c r="DN139" s="154">
        <f t="shared" si="354"/>
        <v>0</v>
      </c>
      <c r="DO139" s="154">
        <f t="shared" si="355"/>
        <v>0</v>
      </c>
      <c r="DP139" s="10"/>
      <c r="DQ139" s="152">
        <f>SUMIF('Rekapitulasi Maret'!$BA$391:$BA$568,APS!$B139,'Rekapitulasi Maret'!$BB$391:$BB$568)+SUMIF('Rekapitulasi Maret'!$BA$391:$BA$568,APS!$B139,'Rekapitulasi Maret'!$BE$391:$BE$568)</f>
        <v>0</v>
      </c>
      <c r="DR139" s="152">
        <f>SUMIF('Rekapitulasi Maret'!$BA$391:$BA$568,APS!$B139,'Rekapitulasi Maret'!$BC$391:$BC$568)</f>
        <v>0</v>
      </c>
      <c r="DS139" s="152">
        <f>SUMIF('Rekapitulasi Maret'!$BA$391:$BA$568,APS!$B139,'Rekapitulasi Maret'!$BF$391:$BF$568)</f>
        <v>0</v>
      </c>
      <c r="DT139" s="154">
        <f t="shared" si="432"/>
        <v>0</v>
      </c>
      <c r="DU139" s="154">
        <f t="shared" si="433"/>
        <v>0</v>
      </c>
      <c r="DV139" s="10"/>
      <c r="DW139" s="152">
        <f>SUMIF('Rekapitulasi Maret'!$BP$391:$BP$568,APS!$B139,'Rekapitulasi Maret'!$BQ$391:$BQ$568)+SUMIF('Rekapitulasi Maret'!$BP$391:$BP$568,APS!$B139,'Rekapitulasi Maret'!$BT$391:$BT$568)</f>
        <v>0</v>
      </c>
      <c r="DX139" s="152">
        <f>SUMIF('Rekapitulasi Maret'!$BP$391:$BP$568,APS!$B139,'Rekapitulasi Maret'!$BR$391:$BR$568)</f>
        <v>0</v>
      </c>
      <c r="DY139" s="152">
        <f>SUMIF('Rekapitulasi Maret'!$BP$391:$BP$568,APS!$B139,'Rekapitulasi Maret'!$BU$391:$BU$568)</f>
        <v>0</v>
      </c>
      <c r="DZ139" s="154">
        <f t="shared" si="446"/>
        <v>0</v>
      </c>
      <c r="EA139" s="154">
        <f t="shared" si="447"/>
        <v>0</v>
      </c>
      <c r="EB139" s="10"/>
      <c r="EC139" s="152">
        <f>SUMIF('Rekapitulasi Maret'!$CE$391:$CE$568,APS!$B139,'Rekapitulasi Maret'!$CF$391:$CF$568)+SUMIF('Rekapitulasi Maret'!$CE$391:$CE$568,APS!$B139,'Rekapitulasi Maret'!$CI$391:$CI$568)</f>
        <v>0</v>
      </c>
      <c r="ED139" s="152">
        <f>SUMIF('Rekapitulasi Maret'!$CE$391:$CE$568,APS!$B139,'Rekapitulasi Maret'!$CG$391:$CG$568)</f>
        <v>0</v>
      </c>
      <c r="EE139" s="152">
        <f>SUMIF('Rekapitulasi Maret'!$CE$391:$CE$568,APS!$B139,'Rekapitulasi Maret'!$CJ$391:$CJ$568)</f>
        <v>0</v>
      </c>
      <c r="EF139" s="154">
        <f t="shared" si="356"/>
        <v>0</v>
      </c>
      <c r="EG139" s="154">
        <f t="shared" si="357"/>
        <v>0</v>
      </c>
      <c r="EH139" s="76">
        <f t="shared" si="434"/>
        <v>0</v>
      </c>
      <c r="EI139" s="76">
        <f t="shared" si="435"/>
        <v>0</v>
      </c>
      <c r="EJ139" s="76">
        <f t="shared" si="436"/>
        <v>0</v>
      </c>
      <c r="EK139" s="76">
        <f t="shared" si="437"/>
        <v>0</v>
      </c>
      <c r="EL139" s="76">
        <f t="shared" si="438"/>
        <v>0</v>
      </c>
      <c r="EM139" s="76">
        <f t="shared" si="439"/>
        <v>0</v>
      </c>
      <c r="EN139" s="154">
        <f t="shared" si="440"/>
        <v>0</v>
      </c>
      <c r="EO139" s="10"/>
      <c r="EP139" s="10"/>
      <c r="EQ139" s="152">
        <f>SUMIF('Rekapitulasi Maret'!$D$587:$D$768,APS!$B139,'Rekapitulasi Maret'!$E$587:$E$768)+SUMIF('Rekapitulasi Maret'!$D$587:$D$768,APS!$B139,'Rekapitulasi Maret'!$G$587:$G$768)</f>
        <v>0</v>
      </c>
      <c r="ER139" s="152">
        <f>SUMIF('Rekapitulasi Maret'!$D$587:$D$768,APS!$B139,'Rekapitulasi Maret'!$F$587:$F$768)+SUMIF('Rekapitulasi Maret'!$D$587:$D$768,APS!$B139,'Rekapitulasi Maret'!$H$587:$H$768)</f>
        <v>0</v>
      </c>
      <c r="ES139" s="10"/>
      <c r="ET139" s="154">
        <f t="shared" si="358"/>
        <v>0</v>
      </c>
      <c r="EU139" s="154">
        <f t="shared" si="359"/>
        <v>0</v>
      </c>
      <c r="EV139" s="10"/>
      <c r="EW139" s="152">
        <f>SUMIF('Rekapitulasi Maret'!$U$587:$U$768,APS!$B139,'Rekapitulasi Maret'!$V$587:$V$768)+SUMIF('Rekapitulasi Maret'!$U$587:$U$768,APS!$B139,'Rekapitulasi Maret'!$X$587:$X$768)</f>
        <v>0</v>
      </c>
      <c r="EX139" s="152">
        <f>SUMIF('Rekapitulasi Maret'!$U$587:$U$768,APS!$B139,'Rekapitulasi Maret'!$W$587:$W$768)+SUMIF('Rekapitulasi Maret'!$U$587:$U$768,APS!$B139,'Rekapitulasi Maret'!$Y$587:$Y$768)</f>
        <v>0</v>
      </c>
      <c r="EY139" s="10"/>
      <c r="EZ139" s="154">
        <f t="shared" si="360"/>
        <v>0</v>
      </c>
      <c r="FA139" s="154">
        <f t="shared" si="361"/>
        <v>0</v>
      </c>
      <c r="FB139" s="10"/>
      <c r="FC139" s="152">
        <f>SUMIF('Rekapitulasi Maret'!$AL$587:$AL$768,APS!$B139,'Rekapitulasi Maret'!$AM$587:$AM$768)+SUMIF('Rekapitulasi Maret'!$AL$587:$AL$768,APS!$B139,'Rekapitulasi Maret'!$AP$587:$AP$768)</f>
        <v>0</v>
      </c>
      <c r="FD139" s="152">
        <f>SUMIF('Rekapitulasi Maret'!$AL$587:$AL$768,APS!$B139,'Rekapitulasi Maret'!$AN$587:$AN$768)</f>
        <v>0</v>
      </c>
      <c r="FE139" s="10"/>
      <c r="FF139" s="154">
        <f t="shared" si="362"/>
        <v>0</v>
      </c>
      <c r="FG139" s="154">
        <f t="shared" si="363"/>
        <v>0</v>
      </c>
      <c r="FH139" s="10"/>
      <c r="FI139" s="152">
        <f>SUMIF('Rekapitulasi Maret'!$BA$587:$BA$768,APS!$B139,'Rekapitulasi Maret'!$BB$587:$BB$768)+SUMIF('Rekapitulasi Maret'!$BA$587:$BA$768,APS!$B139,'Rekapitulasi Maret'!$BE$587:$BE$768)</f>
        <v>0</v>
      </c>
      <c r="FJ139" s="152">
        <f>SUMIF('Rekapitulasi Maret'!$BA$587:$BA$768,APS!$B139,'Rekapitulasi Maret'!$BC$587:$BC$768)+SUMIF('Rekapitulasi Maret'!$BA$587:$BA$768,APS!$B139,'Rekapitulasi Maret'!$BF$587:$BF$768)</f>
        <v>0</v>
      </c>
      <c r="FK139" s="10"/>
      <c r="FL139" s="154">
        <f t="shared" si="364"/>
        <v>0</v>
      </c>
      <c r="FM139" s="154">
        <f t="shared" si="365"/>
        <v>0</v>
      </c>
      <c r="FN139" s="10"/>
      <c r="FO139" s="152">
        <f>SUMIF('Rekapitulasi Maret'!$BP$587:$BP$768,APS!$B139,'Rekapitulasi Maret'!$BQ$587:$BQ$768)+SUMIF('Rekapitulasi Maret'!$BP$587:$BP$768,APS!$B139,'Rekapitulasi Maret'!$BT$587:$BT$768)</f>
        <v>0</v>
      </c>
      <c r="FP139" s="152">
        <f>SUMIF('Rekapitulasi Maret'!$BP$587:$BP$768,APS!$B139,'Rekapitulasi Maret'!$BR$587:$BR$768)</f>
        <v>0</v>
      </c>
      <c r="FQ139" s="10"/>
      <c r="FR139" s="154">
        <f t="shared" si="366"/>
        <v>0</v>
      </c>
      <c r="FS139" s="154">
        <f t="shared" si="367"/>
        <v>0</v>
      </c>
      <c r="FT139" s="10"/>
      <c r="FU139" s="152">
        <f>SUMIF('Rekapitulasi Maret'!$CE$587:$CE$768,APS!$B139,'Rekapitulasi Maret'!$CI$587:$CI$768)</f>
        <v>0</v>
      </c>
      <c r="FV139" s="10"/>
      <c r="FW139" s="152">
        <f>SUMIF('Rekapitulasi Maret'!$CE$587:$CE$768,APS!$B139,'Rekapitulasi Maret'!$CJ$587:$CJ$768)</f>
        <v>0</v>
      </c>
      <c r="FX139" s="154">
        <f t="shared" si="387"/>
        <v>0</v>
      </c>
      <c r="FY139" s="154">
        <f t="shared" si="388"/>
        <v>0</v>
      </c>
      <c r="FZ139" s="10"/>
      <c r="GA139" s="152">
        <f>SUMIF('Rekapitulasi Maret'!$D$785:$D$963,APS!$B139,'Rekapitulasi Maret'!$E$785:$E$963)+SUMIF('Rekapitulasi Maret'!$D$785:$D$963,APS!$B139,'Rekapitulasi Maret'!$J$785:$J$963)</f>
        <v>0</v>
      </c>
      <c r="GB139" s="152">
        <f>SUMIF('Rekapitulasi Maret'!$D$785:$D$963,APS!$B139,'Rekapitulasi Maret'!$F$785:$F$963)</f>
        <v>0</v>
      </c>
      <c r="GC139" s="152">
        <f>SUMIF('Rekapitulasi Maret'!$D$785:$D$963,APS!$B139,'Rekapitulasi Maret'!$K$785:$K$963)</f>
        <v>0</v>
      </c>
      <c r="GD139" s="154">
        <f t="shared" si="368"/>
        <v>0</v>
      </c>
      <c r="GE139" s="154">
        <f t="shared" si="369"/>
        <v>0</v>
      </c>
      <c r="GF139" s="10"/>
      <c r="GG139" s="152">
        <f>SUMIF('Rekapitulasi Maret'!$U$785:$U$963,APS!$B139,'Rekapitulasi Maret'!$V$785:$V$963)+SUMIF('Rekapitulasi Maret'!$U$785:$U$963,APS!$B139,'Rekapitulasi Maret'!$AA$785:$AA$963)</f>
        <v>12</v>
      </c>
      <c r="GH139" s="152">
        <f>SUMIF('Rekapitulasi Maret'!$U$785:$U$963,APS!$B139,'Rekapitulasi Maret'!$W$785:$W$963)</f>
        <v>0</v>
      </c>
      <c r="GI139" s="152">
        <f>SUMIF('Rekapitulasi Maret'!$U$785:$U$963,APS!$B139,'Rekapitulasi Maret'!$AB$785:$AB$963)</f>
        <v>0</v>
      </c>
      <c r="GJ139" s="154">
        <f t="shared" si="370"/>
        <v>0</v>
      </c>
      <c r="GK139" s="154">
        <f t="shared" si="371"/>
        <v>0</v>
      </c>
      <c r="GL139" s="10"/>
      <c r="GM139" s="152">
        <f>SUMIF('Rekapitulasi Maret'!$AL$785:$AL$963,APS!$B139,'Rekapitulasi Maret'!$AM$785:$AM$963)+SUMIF('Rekapitulasi Maret'!$AL$785:$AL$963,APS!$B139,'Rekapitulasi Maret'!$AP$785:$AP$963)</f>
        <v>0</v>
      </c>
      <c r="GN139" s="152">
        <f>SUMIF('Rekapitulasi Maret'!$AL$785:$AL$963,APS!$B139,'Rekapitulasi Maret'!$AN$785:$AN$963)</f>
        <v>0</v>
      </c>
      <c r="GO139" s="152">
        <f>SUMIF('Rekapitulasi Maret'!$AL$785:$AL$963,APS!$B139,'Rekapitulasi Maret'!$AQ$785:$AQ$963)</f>
        <v>0</v>
      </c>
      <c r="GP139" s="154">
        <f t="shared" si="372"/>
        <v>0</v>
      </c>
      <c r="GQ139" s="154">
        <f t="shared" si="373"/>
        <v>0</v>
      </c>
      <c r="GR139" s="76">
        <f t="shared" si="374"/>
        <v>0</v>
      </c>
      <c r="GS139" s="76">
        <f t="shared" si="375"/>
        <v>12</v>
      </c>
      <c r="GT139" s="76">
        <f t="shared" si="376"/>
        <v>0</v>
      </c>
      <c r="GU139" s="76">
        <f t="shared" si="377"/>
        <v>0</v>
      </c>
      <c r="GV139" s="157">
        <f t="shared" si="378"/>
        <v>0</v>
      </c>
      <c r="GW139" s="157">
        <f t="shared" si="379"/>
        <v>0</v>
      </c>
      <c r="GX139" s="158">
        <f t="shared" si="380"/>
        <v>0</v>
      </c>
      <c r="GY139" s="157">
        <f t="shared" si="397"/>
        <v>37</v>
      </c>
      <c r="GZ139" s="157">
        <f t="shared" si="398"/>
        <v>86</v>
      </c>
      <c r="HA139" s="157">
        <f t="shared" si="399"/>
        <v>25</v>
      </c>
      <c r="HB139" s="157">
        <f t="shared" si="400"/>
        <v>0</v>
      </c>
      <c r="HC139" s="157">
        <f t="shared" si="401"/>
        <v>25</v>
      </c>
      <c r="HD139" s="157">
        <f t="shared" si="402"/>
        <v>-12</v>
      </c>
      <c r="HE139" s="158">
        <f t="shared" si="406"/>
        <v>67.567567567567565</v>
      </c>
      <c r="HF139" s="165"/>
      <c r="HG139" s="16" t="s">
        <v>994</v>
      </c>
      <c r="HH139" s="88"/>
    </row>
    <row r="140" spans="1:216" ht="15.75">
      <c r="A140" s="129" t="s">
        <v>738</v>
      </c>
      <c r="B140" s="16" t="s">
        <v>149</v>
      </c>
      <c r="C140" s="16" t="s">
        <v>148</v>
      </c>
      <c r="D140" s="16" t="s">
        <v>615</v>
      </c>
      <c r="E140" s="16" t="s">
        <v>617</v>
      </c>
      <c r="F140" s="17">
        <v>2</v>
      </c>
      <c r="G140" s="17">
        <v>0</v>
      </c>
      <c r="H140" s="17">
        <v>0</v>
      </c>
      <c r="I140" s="18">
        <v>0</v>
      </c>
      <c r="J140" s="17">
        <v>0</v>
      </c>
      <c r="K140" s="19">
        <f t="shared" si="451"/>
        <v>2</v>
      </c>
      <c r="L140" s="19">
        <f t="shared" si="452"/>
        <v>2</v>
      </c>
      <c r="M140" s="23">
        <v>2</v>
      </c>
      <c r="N140" s="20">
        <f t="shared" si="353"/>
        <v>2</v>
      </c>
      <c r="O140" s="20"/>
      <c r="P140" s="75">
        <f t="shared" si="407"/>
        <v>0</v>
      </c>
      <c r="Q140" s="74">
        <f t="shared" si="403"/>
        <v>2</v>
      </c>
      <c r="R140" s="22">
        <f t="shared" si="450"/>
        <v>2</v>
      </c>
      <c r="S140" s="10">
        <v>2</v>
      </c>
      <c r="T140" s="10"/>
      <c r="U140" s="152">
        <f>SUMIF('Rekapitulasi Maret'!$D$9:$D$173,APS!$B140,'Rekapitulasi Maret'!$E$9:$E$173)</f>
        <v>0</v>
      </c>
      <c r="V140" s="152">
        <f>SUMIF('Rekapitulasi Maret'!$D$9:$D$173,APS!$B140,'Rekapitulasi Maret'!$F$9:$F$173)</f>
        <v>0</v>
      </c>
      <c r="W140" s="10"/>
      <c r="X140" s="154">
        <f t="shared" si="428"/>
        <v>0</v>
      </c>
      <c r="Y140" s="154">
        <f t="shared" si="429"/>
        <v>0</v>
      </c>
      <c r="Z140" s="10"/>
      <c r="AA140" s="152">
        <f>SUMIF('Rekapitulasi Maret'!$U$9:$U$173,APS!$B140,'Rekapitulasi Maret'!$V$9:$V$173)</f>
        <v>0</v>
      </c>
      <c r="AB140" s="152">
        <f>SUMIF('Rekapitulasi Maret'!$U$9:$U$173,APS!$B140,'Rekapitulasi Maret'!$W$9:$W$173)</f>
        <v>0</v>
      </c>
      <c r="AC140" s="152"/>
      <c r="AD140" s="154">
        <f t="shared" si="404"/>
        <v>0</v>
      </c>
      <c r="AE140" s="154">
        <f t="shared" si="405"/>
        <v>0</v>
      </c>
      <c r="AF140" s="10"/>
      <c r="AG140" s="152">
        <f>SUMIF('Rekapitulasi Maret'!$AL$9:$AL$173,APS!$B140,'Rekapitulasi Maret'!$AM$9:$AM$173)</f>
        <v>0</v>
      </c>
      <c r="AH140" s="152">
        <f>SUMIF('Rekapitulasi Maret'!$AL$9:$AL$173,APS!$B140,'Rekapitulasi Maret'!$AN$9:$AN$173)</f>
        <v>0</v>
      </c>
      <c r="AI140" s="152">
        <f>SUMIF('Rekapitulasi Maret'!$AL$9:$AL$173,APS!$B140,'Rekapitulasi Maret'!$AQ$9:$AQ$173)</f>
        <v>0</v>
      </c>
      <c r="AJ140" s="154">
        <f t="shared" si="426"/>
        <v>0</v>
      </c>
      <c r="AK140" s="154">
        <f t="shared" si="427"/>
        <v>0</v>
      </c>
      <c r="AL140" s="10">
        <v>2</v>
      </c>
      <c r="AM140" s="152">
        <f>SUMIF('Rekapitulasi Maret'!$BA$9:$BA$173,APS!$B140,'Rekapitulasi Maret'!$BB$9:$BB$173)</f>
        <v>0</v>
      </c>
      <c r="AN140" s="152">
        <f>SUMIF('Rekapitulasi Maret'!$BA$9:$BA$173,APS!$B140,'Rekapitulasi Maret'!$BC$9:$BC$173)</f>
        <v>0</v>
      </c>
      <c r="AO140" s="10"/>
      <c r="AP140" s="154">
        <f t="shared" si="410"/>
        <v>0</v>
      </c>
      <c r="AQ140" s="154">
        <f t="shared" si="411"/>
        <v>0</v>
      </c>
      <c r="AR140" s="10"/>
      <c r="AS140" s="152">
        <f>SUMIF('Rekapitulasi Maret'!$BP$9:$BP$173,APS!$B140,'Rekapitulasi Maret'!$BQ$9:$BQ$173)</f>
        <v>0</v>
      </c>
      <c r="AT140" s="152">
        <f>SUMIF('Rekapitulasi Maret'!$BP$9:$BP$173,APS!$B140,'Rekapitulasi Maret'!$BR$9:$BR$173)</f>
        <v>0</v>
      </c>
      <c r="AU140" s="10"/>
      <c r="AV140" s="154">
        <f t="shared" si="393"/>
        <v>0</v>
      </c>
      <c r="AW140" s="154">
        <f t="shared" si="394"/>
        <v>0</v>
      </c>
      <c r="AX140" s="10"/>
      <c r="AY140" s="152">
        <f>SUMIF('Rekapitulasi Maret'!$CE$9:$CE$173,APS!$B140,'Rekapitulasi Maret'!$CI$9:$CI$173)</f>
        <v>0</v>
      </c>
      <c r="AZ140" s="10"/>
      <c r="BA140" s="152">
        <f>SUMIF('Rekapitulasi Maret'!$CE$9:$CE$173,APS!$B140,'Rekapitulasi Maret'!$CJ$9:$CJ$173)</f>
        <v>0</v>
      </c>
      <c r="BB140" s="154">
        <f t="shared" si="395"/>
        <v>0</v>
      </c>
      <c r="BC140" s="154">
        <f t="shared" si="396"/>
        <v>0</v>
      </c>
      <c r="BD140" s="76">
        <f t="shared" si="412"/>
        <v>2</v>
      </c>
      <c r="BE140" s="76">
        <f t="shared" si="413"/>
        <v>0</v>
      </c>
      <c r="BF140" s="76">
        <f t="shared" si="414"/>
        <v>0</v>
      </c>
      <c r="BG140" s="76">
        <f t="shared" si="415"/>
        <v>0</v>
      </c>
      <c r="BH140" s="76">
        <f t="shared" si="416"/>
        <v>0</v>
      </c>
      <c r="BI140" s="76">
        <f t="shared" si="417"/>
        <v>-2</v>
      </c>
      <c r="BJ140" s="154">
        <f t="shared" si="418"/>
        <v>0</v>
      </c>
      <c r="BK140" s="10"/>
      <c r="BL140" s="10"/>
      <c r="BM140" s="152">
        <f>SUMIF('Rekapitulasi Maret'!$D$194:$D$375,APS!$B140,'Rekapitulasi Maret'!$E$194:$E$375)+SUMIF('Rekapitulasi Maret'!$D$194:$D$375,APS!$B140,'Rekapitulasi Maret'!$J$194:$J$375)</f>
        <v>0</v>
      </c>
      <c r="BN140" s="152">
        <f>SUMIF('Rekapitulasi Maret'!$D$194:$D$375,APS!$B140,'Rekapitulasi Maret'!$F$194:$F$375)</f>
        <v>0</v>
      </c>
      <c r="BO140" s="152">
        <f>SUMIF('Rekapitulasi Maret'!$D$194:$D$375,APS!$B140,'Rekapitulasi Maret'!$K$194:$K$375)</f>
        <v>0</v>
      </c>
      <c r="BP140" s="154">
        <f t="shared" si="389"/>
        <v>0</v>
      </c>
      <c r="BQ140" s="154">
        <f t="shared" si="390"/>
        <v>0</v>
      </c>
      <c r="BR140" s="10"/>
      <c r="BS140" s="152">
        <f>SUMIF('Rekapitulasi Maret'!$U$194:$U$375,APS!$B140,'Rekapitulasi Maret'!$V$194:$V$375)+SUMIF('Rekapitulasi Maret'!$U$194:$U$375,APS!$B140,'Rekapitulasi Maret'!$AA$194:$AA$375)</f>
        <v>0</v>
      </c>
      <c r="BT140" s="152">
        <f>SUMIF('Rekapitulasi Maret'!$U$194:$U$375,APS!$B140,'Rekapitulasi Maret'!$W$194:$W$375)</f>
        <v>0</v>
      </c>
      <c r="BU140" s="152">
        <f>SUMIF('Rekapitulasi Maret'!$U$194:$U$375,APS!$B140,'Rekapitulasi Maret'!$AB$194:$AB$375)</f>
        <v>0</v>
      </c>
      <c r="BV140" s="154">
        <f t="shared" si="391"/>
        <v>0</v>
      </c>
      <c r="BW140" s="154">
        <f t="shared" si="392"/>
        <v>0</v>
      </c>
      <c r="BX140" s="10"/>
      <c r="BY140" s="152">
        <f>SUMIF('Rekapitulasi Maret'!$AL$194:$AL$375,APS!$B140,'Rekapitulasi Maret'!$AM$194:$AM$375)+SUMIF('Rekapitulasi Maret'!$AL$194:$AL$375,APS!$B140,'Rekapitulasi Maret'!$AP$194:$AP$375)</f>
        <v>2</v>
      </c>
      <c r="BZ140" s="152">
        <f>SUMIF('Rekapitulasi Maret'!$AL$194:$AL$375,APS!$B140,'Rekapitulasi Maret'!$AN$194:$AN$375)</f>
        <v>0</v>
      </c>
      <c r="CA140" s="152">
        <f>SUMIF('Rekapitulasi Maret'!$AL$194:$AL$375,APS!$B140,'Rekapitulasi Maret'!$AQ$194:$AQ$375)</f>
        <v>0</v>
      </c>
      <c r="CB140" s="154">
        <f t="shared" si="408"/>
        <v>0</v>
      </c>
      <c r="CC140" s="154">
        <f t="shared" si="409"/>
        <v>0</v>
      </c>
      <c r="CD140" s="10"/>
      <c r="CE140" s="152">
        <f>SUMIF('Rekapitulasi Maret'!$BA$194:$BA$375,APS!$B140,'Rekapitulasi Maret'!$BB$194:$BB$375)+SUMIF('Rekapitulasi Maret'!$BA$194:$BA$375,APS!$B140,'Rekapitulasi Maret'!$BE$194:$BE$375)</f>
        <v>0</v>
      </c>
      <c r="CF140" s="152">
        <f>SUMIF('Rekapitulasi Maret'!$BA$194:$BA$375,APS!$B140,'Rekapitulasi Maret'!$BC$194:$BC$375)</f>
        <v>0</v>
      </c>
      <c r="CG140" s="10"/>
      <c r="CH140" s="154">
        <f t="shared" si="381"/>
        <v>0</v>
      </c>
      <c r="CI140" s="154">
        <f t="shared" si="382"/>
        <v>0</v>
      </c>
      <c r="CJ140" s="10"/>
      <c r="CK140" s="152">
        <f>SUMIF('Rekapitulasi Maret'!$BP$194:$BP$375,APS!$B140,'Rekapitulasi Maret'!$BQ$194:$BQ$375)+SUMIF('Rekapitulasi Maret'!$BP$194:$BP$375,APS!$B140,'Rekapitulasi Maret'!$BT$194:$BT$375)</f>
        <v>0</v>
      </c>
      <c r="CL140" s="152">
        <f>SUMIF('Rekapitulasi Maret'!$BP$194:$BP$375,APS!$B140,'Rekapitulasi Maret'!$BR$194:$BR$375)</f>
        <v>0</v>
      </c>
      <c r="CM140" s="152">
        <f>SUMIF('Rekapitulasi Maret'!$BP$194:$BP$375,APS!$B140,'Rekapitulasi Maret'!$BU$194:$BU$375)</f>
        <v>0</v>
      </c>
      <c r="CN140" s="154">
        <f t="shared" si="383"/>
        <v>0</v>
      </c>
      <c r="CO140" s="154">
        <f t="shared" si="384"/>
        <v>0</v>
      </c>
      <c r="CP140" s="76">
        <f t="shared" si="419"/>
        <v>0</v>
      </c>
      <c r="CQ140" s="76">
        <f t="shared" si="420"/>
        <v>2</v>
      </c>
      <c r="CR140" s="76">
        <f t="shared" si="421"/>
        <v>0</v>
      </c>
      <c r="CS140" s="76">
        <f t="shared" si="422"/>
        <v>0</v>
      </c>
      <c r="CT140" s="76">
        <f t="shared" si="423"/>
        <v>0</v>
      </c>
      <c r="CU140" s="76">
        <f t="shared" si="424"/>
        <v>0</v>
      </c>
      <c r="CV140" s="154">
        <f t="shared" si="425"/>
        <v>0</v>
      </c>
      <c r="CW140" s="10"/>
      <c r="CX140" s="10"/>
      <c r="CY140" s="152">
        <f>SUMIF('Rekapitulasi Maret'!$D$391:$D$568,APS!$B140,'Rekapitulasi Maret'!$E$391:$E$568)+SUMIF('Rekapitulasi Maret'!$D$391:$D$568,APS!$B140,'Rekapitulasi Maret'!$J$391:$J$568)</f>
        <v>0</v>
      </c>
      <c r="CZ140" s="152">
        <f>SUMIF('Rekapitulasi Maret'!$D$391:$D$568,APS!$B140,'Rekapitulasi Maret'!$F$391:$F$568)</f>
        <v>0</v>
      </c>
      <c r="DA140" s="152">
        <f>SUMIF('Rekapitulasi Maret'!$D$391:$D$568,APS!$B140,'Rekapitulasi Maret'!$K$391:$K$568)</f>
        <v>0</v>
      </c>
      <c r="DB140" s="154">
        <f t="shared" si="385"/>
        <v>0</v>
      </c>
      <c r="DC140" s="154">
        <f t="shared" si="386"/>
        <v>0</v>
      </c>
      <c r="DD140" s="10"/>
      <c r="DE140" s="152">
        <f>SUMIF('Rekapitulasi Maret'!$U$391:$U$568,APS!$B140,'Rekapitulasi Maret'!$V$391:$V$568)+SUMIF('Rekapitulasi Maret'!$U$391:$U$568,APS!$B140,'Rekapitulasi Maret'!$AA$391:$AA$568)</f>
        <v>0</v>
      </c>
      <c r="DF140" s="152">
        <f>SUMIF('Rekapitulasi Maret'!$U$391:$U$568,APS!$B140,'Rekapitulasi Maret'!$W$391:$W$568)</f>
        <v>0</v>
      </c>
      <c r="DG140" s="152">
        <f>SUMIF('Rekapitulasi Maret'!$U$391:$U$568,APS!$B140,'Rekapitulasi Maret'!$AB$391:$AB$568)</f>
        <v>0</v>
      </c>
      <c r="DH140" s="154">
        <f t="shared" si="430"/>
        <v>0</v>
      </c>
      <c r="DI140" s="154">
        <f t="shared" si="431"/>
        <v>0</v>
      </c>
      <c r="DJ140" s="10"/>
      <c r="DK140" s="152">
        <f>SUMIF('Rekapitulasi Maret'!$AL$391:$AL$568,APS!$B140,'Rekapitulasi Maret'!$AM$391:$AM$568)+SUMIF('Rekapitulasi Maret'!$AL$391:$AL$568,APS!$B140,'Rekapitulasi Maret'!$AP$391:$AP$568)</f>
        <v>0</v>
      </c>
      <c r="DL140" s="152">
        <f>SUMIF('Rekapitulasi Maret'!$AL$391:$AL$568,APS!$B140,'Rekapitulasi Maret'!$AN$391:$AN$568)</f>
        <v>0</v>
      </c>
      <c r="DM140" s="152">
        <f>SUMIF('Rekapitulasi Maret'!$AL$391:$AL$568,APS!$B140,'Rekapitulasi Maret'!$AQ$391:$AQ$568)</f>
        <v>0</v>
      </c>
      <c r="DN140" s="154">
        <f t="shared" si="354"/>
        <v>0</v>
      </c>
      <c r="DO140" s="154">
        <f t="shared" si="355"/>
        <v>0</v>
      </c>
      <c r="DP140" s="10"/>
      <c r="DQ140" s="152">
        <f>SUMIF('Rekapitulasi Maret'!$BA$391:$BA$568,APS!$B140,'Rekapitulasi Maret'!$BB$391:$BB$568)+SUMIF('Rekapitulasi Maret'!$BA$391:$BA$568,APS!$B140,'Rekapitulasi Maret'!$BE$391:$BE$568)</f>
        <v>0</v>
      </c>
      <c r="DR140" s="152">
        <f>SUMIF('Rekapitulasi Maret'!$BA$391:$BA$568,APS!$B140,'Rekapitulasi Maret'!$BC$391:$BC$568)</f>
        <v>0</v>
      </c>
      <c r="DS140" s="152">
        <f>SUMIF('Rekapitulasi Maret'!$BA$391:$BA$568,APS!$B140,'Rekapitulasi Maret'!$BF$391:$BF$568)</f>
        <v>0</v>
      </c>
      <c r="DT140" s="154">
        <f t="shared" si="432"/>
        <v>0</v>
      </c>
      <c r="DU140" s="154">
        <f t="shared" si="433"/>
        <v>0</v>
      </c>
      <c r="DV140" s="10"/>
      <c r="DW140" s="152">
        <f>SUMIF('Rekapitulasi Maret'!$BP$391:$BP$568,APS!$B140,'Rekapitulasi Maret'!$BQ$391:$BQ$568)+SUMIF('Rekapitulasi Maret'!$BP$391:$BP$568,APS!$B140,'Rekapitulasi Maret'!$BT$391:$BT$568)</f>
        <v>0</v>
      </c>
      <c r="DX140" s="152">
        <f>SUMIF('Rekapitulasi Maret'!$BP$391:$BP$568,APS!$B140,'Rekapitulasi Maret'!$BR$391:$BR$568)</f>
        <v>0</v>
      </c>
      <c r="DY140" s="152">
        <f>SUMIF('Rekapitulasi Maret'!$BP$391:$BP$568,APS!$B140,'Rekapitulasi Maret'!$BU$391:$BU$568)</f>
        <v>0</v>
      </c>
      <c r="DZ140" s="154">
        <f t="shared" si="446"/>
        <v>0</v>
      </c>
      <c r="EA140" s="154">
        <f t="shared" si="447"/>
        <v>0</v>
      </c>
      <c r="EB140" s="10"/>
      <c r="EC140" s="152">
        <f>SUMIF('Rekapitulasi Maret'!$CE$391:$CE$568,APS!$B140,'Rekapitulasi Maret'!$CF$391:$CF$568)+SUMIF('Rekapitulasi Maret'!$CE$391:$CE$568,APS!$B140,'Rekapitulasi Maret'!$CI$391:$CI$568)</f>
        <v>0</v>
      </c>
      <c r="ED140" s="152">
        <f>SUMIF('Rekapitulasi Maret'!$CE$391:$CE$568,APS!$B140,'Rekapitulasi Maret'!$CG$391:$CG$568)</f>
        <v>0</v>
      </c>
      <c r="EE140" s="152">
        <f>SUMIF('Rekapitulasi Maret'!$CE$391:$CE$568,APS!$B140,'Rekapitulasi Maret'!$CJ$391:$CJ$568)</f>
        <v>0</v>
      </c>
      <c r="EF140" s="154">
        <f t="shared" si="356"/>
        <v>0</v>
      </c>
      <c r="EG140" s="154">
        <f t="shared" si="357"/>
        <v>0</v>
      </c>
      <c r="EH140" s="76">
        <f t="shared" si="434"/>
        <v>0</v>
      </c>
      <c r="EI140" s="76">
        <f t="shared" si="435"/>
        <v>0</v>
      </c>
      <c r="EJ140" s="76">
        <f t="shared" si="436"/>
        <v>0</v>
      </c>
      <c r="EK140" s="76">
        <f t="shared" si="437"/>
        <v>0</v>
      </c>
      <c r="EL140" s="76">
        <f t="shared" si="438"/>
        <v>0</v>
      </c>
      <c r="EM140" s="76">
        <f t="shared" si="439"/>
        <v>0</v>
      </c>
      <c r="EN140" s="154">
        <f t="shared" si="440"/>
        <v>0</v>
      </c>
      <c r="EO140" s="10"/>
      <c r="EP140" s="10"/>
      <c r="EQ140" s="152">
        <f>SUMIF('Rekapitulasi Maret'!$D$587:$D$768,APS!$B140,'Rekapitulasi Maret'!$E$587:$E$768)+SUMIF('Rekapitulasi Maret'!$D$587:$D$768,APS!$B140,'Rekapitulasi Maret'!$G$587:$G$768)</f>
        <v>0</v>
      </c>
      <c r="ER140" s="152">
        <f>SUMIF('Rekapitulasi Maret'!$D$587:$D$768,APS!$B140,'Rekapitulasi Maret'!$F$587:$F$768)+SUMIF('Rekapitulasi Maret'!$D$587:$D$768,APS!$B140,'Rekapitulasi Maret'!$H$587:$H$768)</f>
        <v>0</v>
      </c>
      <c r="ES140" s="10"/>
      <c r="ET140" s="154">
        <f t="shared" si="358"/>
        <v>0</v>
      </c>
      <c r="EU140" s="154">
        <f t="shared" si="359"/>
        <v>0</v>
      </c>
      <c r="EV140" s="10"/>
      <c r="EW140" s="152">
        <f>SUMIF('Rekapitulasi Maret'!$U$587:$U$768,APS!$B140,'Rekapitulasi Maret'!$V$587:$V$768)+SUMIF('Rekapitulasi Maret'!$U$587:$U$768,APS!$B140,'Rekapitulasi Maret'!$X$587:$X$768)</f>
        <v>0</v>
      </c>
      <c r="EX140" s="152">
        <f>SUMIF('Rekapitulasi Maret'!$U$587:$U$768,APS!$B140,'Rekapitulasi Maret'!$W$587:$W$768)+SUMIF('Rekapitulasi Maret'!$U$587:$U$768,APS!$B140,'Rekapitulasi Maret'!$Y$587:$Y$768)</f>
        <v>0</v>
      </c>
      <c r="EY140" s="10"/>
      <c r="EZ140" s="154">
        <f t="shared" si="360"/>
        <v>0</v>
      </c>
      <c r="FA140" s="154">
        <f t="shared" si="361"/>
        <v>0</v>
      </c>
      <c r="FB140" s="10"/>
      <c r="FC140" s="152">
        <f>SUMIF('Rekapitulasi Maret'!$AL$587:$AL$768,APS!$B140,'Rekapitulasi Maret'!$AM$587:$AM$768)+SUMIF('Rekapitulasi Maret'!$AL$587:$AL$768,APS!$B140,'Rekapitulasi Maret'!$AP$587:$AP$768)</f>
        <v>0</v>
      </c>
      <c r="FD140" s="152">
        <f>SUMIF('Rekapitulasi Maret'!$AL$587:$AL$768,APS!$B140,'Rekapitulasi Maret'!$AN$587:$AN$768)</f>
        <v>0</v>
      </c>
      <c r="FE140" s="10"/>
      <c r="FF140" s="154">
        <f t="shared" si="362"/>
        <v>0</v>
      </c>
      <c r="FG140" s="154">
        <f t="shared" si="363"/>
        <v>0</v>
      </c>
      <c r="FH140" s="10"/>
      <c r="FI140" s="152">
        <f>SUMIF('Rekapitulasi Maret'!$BA$587:$BA$768,APS!$B140,'Rekapitulasi Maret'!$BB$587:$BB$768)+SUMIF('Rekapitulasi Maret'!$BA$587:$BA$768,APS!$B140,'Rekapitulasi Maret'!$BE$587:$BE$768)</f>
        <v>0</v>
      </c>
      <c r="FJ140" s="152">
        <f>SUMIF('Rekapitulasi Maret'!$BA$587:$BA$768,APS!$B140,'Rekapitulasi Maret'!$BC$587:$BC$768)+SUMIF('Rekapitulasi Maret'!$BA$587:$BA$768,APS!$B140,'Rekapitulasi Maret'!$BF$587:$BF$768)</f>
        <v>0</v>
      </c>
      <c r="FK140" s="10"/>
      <c r="FL140" s="154">
        <f t="shared" si="364"/>
        <v>0</v>
      </c>
      <c r="FM140" s="154">
        <f t="shared" si="365"/>
        <v>0</v>
      </c>
      <c r="FN140" s="10"/>
      <c r="FO140" s="152">
        <f>SUMIF('Rekapitulasi Maret'!$BP$587:$BP$768,APS!$B140,'Rekapitulasi Maret'!$BQ$587:$BQ$768)+SUMIF('Rekapitulasi Maret'!$BP$587:$BP$768,APS!$B140,'Rekapitulasi Maret'!$BT$587:$BT$768)</f>
        <v>0</v>
      </c>
      <c r="FP140" s="152">
        <f>SUMIF('Rekapitulasi Maret'!$BP$587:$BP$768,APS!$B140,'Rekapitulasi Maret'!$BR$587:$BR$768)</f>
        <v>0</v>
      </c>
      <c r="FQ140" s="10"/>
      <c r="FR140" s="154">
        <f t="shared" si="366"/>
        <v>0</v>
      </c>
      <c r="FS140" s="154">
        <f t="shared" si="367"/>
        <v>0</v>
      </c>
      <c r="FT140" s="10"/>
      <c r="FU140" s="152">
        <f>SUMIF('Rekapitulasi Maret'!$CE$587:$CE$768,APS!$B140,'Rekapitulasi Maret'!$CI$587:$CI$768)</f>
        <v>0</v>
      </c>
      <c r="FV140" s="10"/>
      <c r="FW140" s="152">
        <f>SUMIF('Rekapitulasi Maret'!$CE$587:$CE$768,APS!$B140,'Rekapitulasi Maret'!$CJ$587:$CJ$768)</f>
        <v>0</v>
      </c>
      <c r="FX140" s="154">
        <f t="shared" si="387"/>
        <v>0</v>
      </c>
      <c r="FY140" s="154">
        <f t="shared" si="388"/>
        <v>0</v>
      </c>
      <c r="FZ140" s="10"/>
      <c r="GA140" s="152">
        <f>SUMIF('Rekapitulasi Maret'!$D$785:$D$963,APS!$B140,'Rekapitulasi Maret'!$E$785:$E$963)+SUMIF('Rekapitulasi Maret'!$D$785:$D$963,APS!$B140,'Rekapitulasi Maret'!$J$785:$J$963)</f>
        <v>0</v>
      </c>
      <c r="GB140" s="152">
        <f>SUMIF('Rekapitulasi Maret'!$D$785:$D$963,APS!$B140,'Rekapitulasi Maret'!$F$785:$F$963)</f>
        <v>0</v>
      </c>
      <c r="GC140" s="152">
        <f>SUMIF('Rekapitulasi Maret'!$D$785:$D$963,APS!$B140,'Rekapitulasi Maret'!$K$785:$K$963)</f>
        <v>0</v>
      </c>
      <c r="GD140" s="154">
        <f t="shared" si="368"/>
        <v>0</v>
      </c>
      <c r="GE140" s="154">
        <f t="shared" si="369"/>
        <v>0</v>
      </c>
      <c r="GF140" s="10"/>
      <c r="GG140" s="152">
        <f>SUMIF('Rekapitulasi Maret'!$U$785:$U$963,APS!$B140,'Rekapitulasi Maret'!$V$785:$V$963)+SUMIF('Rekapitulasi Maret'!$U$785:$U$963,APS!$B140,'Rekapitulasi Maret'!$AA$785:$AA$963)</f>
        <v>0</v>
      </c>
      <c r="GH140" s="152">
        <f>SUMIF('Rekapitulasi Maret'!$U$785:$U$963,APS!$B140,'Rekapitulasi Maret'!$W$785:$W$963)</f>
        <v>0</v>
      </c>
      <c r="GI140" s="152">
        <f>SUMIF('Rekapitulasi Maret'!$U$785:$U$963,APS!$B140,'Rekapitulasi Maret'!$AB$785:$AB$963)</f>
        <v>0</v>
      </c>
      <c r="GJ140" s="154">
        <f t="shared" si="370"/>
        <v>0</v>
      </c>
      <c r="GK140" s="154">
        <f t="shared" si="371"/>
        <v>0</v>
      </c>
      <c r="GL140" s="10"/>
      <c r="GM140" s="152">
        <f>SUMIF('Rekapitulasi Maret'!$AL$785:$AL$963,APS!$B140,'Rekapitulasi Maret'!$AM$785:$AM$963)+SUMIF('Rekapitulasi Maret'!$AL$785:$AL$963,APS!$B140,'Rekapitulasi Maret'!$AP$785:$AP$963)</f>
        <v>0</v>
      </c>
      <c r="GN140" s="152">
        <f>SUMIF('Rekapitulasi Maret'!$AL$785:$AL$963,APS!$B140,'Rekapitulasi Maret'!$AN$785:$AN$963)</f>
        <v>0</v>
      </c>
      <c r="GO140" s="152">
        <f>SUMIF('Rekapitulasi Maret'!$AL$785:$AL$963,APS!$B140,'Rekapitulasi Maret'!$AQ$785:$AQ$963)</f>
        <v>0</v>
      </c>
      <c r="GP140" s="154">
        <f t="shared" si="372"/>
        <v>0</v>
      </c>
      <c r="GQ140" s="154">
        <f t="shared" si="373"/>
        <v>0</v>
      </c>
      <c r="GR140" s="76">
        <f t="shared" si="374"/>
        <v>0</v>
      </c>
      <c r="GS140" s="76">
        <f t="shared" si="375"/>
        <v>0</v>
      </c>
      <c r="GT140" s="76">
        <f t="shared" si="376"/>
        <v>0</v>
      </c>
      <c r="GU140" s="76">
        <f t="shared" si="377"/>
        <v>0</v>
      </c>
      <c r="GV140" s="157">
        <f t="shared" si="378"/>
        <v>0</v>
      </c>
      <c r="GW140" s="157">
        <f t="shared" si="379"/>
        <v>0</v>
      </c>
      <c r="GX140" s="158">
        <f t="shared" si="380"/>
        <v>0</v>
      </c>
      <c r="GY140" s="157">
        <f t="shared" si="397"/>
        <v>2</v>
      </c>
      <c r="GZ140" s="157">
        <f t="shared" si="398"/>
        <v>2</v>
      </c>
      <c r="HA140" s="157">
        <f t="shared" si="399"/>
        <v>0</v>
      </c>
      <c r="HB140" s="157">
        <f t="shared" si="400"/>
        <v>0</v>
      </c>
      <c r="HC140" s="157">
        <f t="shared" si="401"/>
        <v>0</v>
      </c>
      <c r="HD140" s="157">
        <f t="shared" si="402"/>
        <v>-2</v>
      </c>
      <c r="HE140" s="158">
        <f t="shared" si="406"/>
        <v>0</v>
      </c>
      <c r="HF140" s="165"/>
      <c r="HG140" s="16" t="s">
        <v>994</v>
      </c>
      <c r="HH140" s="88"/>
    </row>
    <row r="141" spans="1:216" ht="15.75">
      <c r="A141" s="16" t="s">
        <v>150</v>
      </c>
      <c r="B141" s="16" t="s">
        <v>151</v>
      </c>
      <c r="C141" s="16" t="s">
        <v>152</v>
      </c>
      <c r="D141" s="16" t="s">
        <v>614</v>
      </c>
      <c r="E141" s="16"/>
      <c r="F141" s="17">
        <v>5712</v>
      </c>
      <c r="G141" s="17">
        <v>0</v>
      </c>
      <c r="H141" s="17">
        <v>0</v>
      </c>
      <c r="I141" s="18">
        <v>0</v>
      </c>
      <c r="J141" s="17">
        <v>343</v>
      </c>
      <c r="K141" s="19">
        <f t="shared" si="451"/>
        <v>5369</v>
      </c>
      <c r="L141" s="19">
        <f t="shared" si="452"/>
        <v>5369</v>
      </c>
      <c r="M141" s="23">
        <v>5712</v>
      </c>
      <c r="N141" s="20">
        <f t="shared" si="353"/>
        <v>5369</v>
      </c>
      <c r="O141" s="20"/>
      <c r="P141" s="75">
        <f t="shared" si="407"/>
        <v>0</v>
      </c>
      <c r="Q141" s="74">
        <f t="shared" si="403"/>
        <v>5369</v>
      </c>
      <c r="R141" s="22">
        <f t="shared" si="450"/>
        <v>5712</v>
      </c>
      <c r="S141" s="10"/>
      <c r="T141" s="10">
        <v>259</v>
      </c>
      <c r="U141" s="152">
        <f>SUMIF('Rekapitulasi Maret'!$D$9:$D$173,APS!$B141,'Rekapitulasi Maret'!$E$9:$E$173)</f>
        <v>0</v>
      </c>
      <c r="V141" s="152">
        <f>SUMIF('Rekapitulasi Maret'!$D$9:$D$173,APS!$B141,'Rekapitulasi Maret'!$F$9:$F$173)</f>
        <v>0</v>
      </c>
      <c r="W141" s="10"/>
      <c r="X141" s="154">
        <f t="shared" si="428"/>
        <v>0</v>
      </c>
      <c r="Y141" s="154">
        <f t="shared" si="429"/>
        <v>0</v>
      </c>
      <c r="Z141" s="10">
        <v>259</v>
      </c>
      <c r="AA141" s="152">
        <f>SUMIF('Rekapitulasi Maret'!$U$9:$U$173,APS!$B141,'Rekapitulasi Maret'!$V$9:$V$173)</f>
        <v>0</v>
      </c>
      <c r="AB141" s="152">
        <f>SUMIF('Rekapitulasi Maret'!$U$9:$U$173,APS!$B141,'Rekapitulasi Maret'!$W$9:$W$173)</f>
        <v>0</v>
      </c>
      <c r="AC141" s="152"/>
      <c r="AD141" s="154">
        <f t="shared" si="404"/>
        <v>0</v>
      </c>
      <c r="AE141" s="154">
        <f t="shared" si="405"/>
        <v>0</v>
      </c>
      <c r="AF141" s="10">
        <v>259</v>
      </c>
      <c r="AG141" s="152">
        <f>SUMIF('Rekapitulasi Maret'!$AL$9:$AL$173,APS!$B141,'Rekapitulasi Maret'!$AM$9:$AM$173)</f>
        <v>0</v>
      </c>
      <c r="AH141" s="152">
        <f>SUMIF('Rekapitulasi Maret'!$AL$9:$AL$173,APS!$B141,'Rekapitulasi Maret'!$AN$9:$AN$173)</f>
        <v>0</v>
      </c>
      <c r="AI141" s="152">
        <f>SUMIF('Rekapitulasi Maret'!$AL$9:$AL$173,APS!$B141,'Rekapitulasi Maret'!$AQ$9:$AQ$173)</f>
        <v>0</v>
      </c>
      <c r="AJ141" s="154">
        <f t="shared" si="426"/>
        <v>0</v>
      </c>
      <c r="AK141" s="154">
        <f t="shared" si="427"/>
        <v>0</v>
      </c>
      <c r="AL141" s="10">
        <v>259</v>
      </c>
      <c r="AM141" s="152">
        <f>SUMIF('Rekapitulasi Maret'!$BA$9:$BA$173,APS!$B141,'Rekapitulasi Maret'!$BB$9:$BB$173)</f>
        <v>0</v>
      </c>
      <c r="AN141" s="152">
        <f>SUMIF('Rekapitulasi Maret'!$BA$9:$BA$173,APS!$B141,'Rekapitulasi Maret'!$BC$9:$BC$173)</f>
        <v>0</v>
      </c>
      <c r="AO141" s="10"/>
      <c r="AP141" s="154">
        <f t="shared" si="410"/>
        <v>0</v>
      </c>
      <c r="AQ141" s="154">
        <f t="shared" si="411"/>
        <v>0</v>
      </c>
      <c r="AR141" s="10">
        <v>259</v>
      </c>
      <c r="AS141" s="152">
        <f>SUMIF('Rekapitulasi Maret'!$BP$9:$BP$173,APS!$B141,'Rekapitulasi Maret'!$BQ$9:$BQ$173)</f>
        <v>0</v>
      </c>
      <c r="AT141" s="152">
        <f>SUMIF('Rekapitulasi Maret'!$BP$9:$BP$173,APS!$B141,'Rekapitulasi Maret'!$BR$9:$BR$173)</f>
        <v>0</v>
      </c>
      <c r="AU141" s="10"/>
      <c r="AV141" s="154">
        <f t="shared" si="393"/>
        <v>0</v>
      </c>
      <c r="AW141" s="154">
        <f t="shared" si="394"/>
        <v>0</v>
      </c>
      <c r="AX141" s="10"/>
      <c r="AY141" s="152">
        <f>SUMIF('Rekapitulasi Maret'!$CE$9:$CE$173,APS!$B141,'Rekapitulasi Maret'!$CI$9:$CI$173)</f>
        <v>0</v>
      </c>
      <c r="AZ141" s="10"/>
      <c r="BA141" s="152">
        <f>SUMIF('Rekapitulasi Maret'!$CE$9:$CE$173,APS!$B141,'Rekapitulasi Maret'!$CJ$9:$CJ$173)</f>
        <v>0</v>
      </c>
      <c r="BB141" s="154">
        <f t="shared" si="395"/>
        <v>0</v>
      </c>
      <c r="BC141" s="154">
        <f t="shared" si="396"/>
        <v>0</v>
      </c>
      <c r="BD141" s="76">
        <f t="shared" si="412"/>
        <v>1295</v>
      </c>
      <c r="BE141" s="76">
        <f t="shared" si="413"/>
        <v>0</v>
      </c>
      <c r="BF141" s="76">
        <f t="shared" si="414"/>
        <v>0</v>
      </c>
      <c r="BG141" s="76">
        <f t="shared" si="415"/>
        <v>0</v>
      </c>
      <c r="BH141" s="76">
        <f t="shared" si="416"/>
        <v>0</v>
      </c>
      <c r="BI141" s="76">
        <f t="shared" si="417"/>
        <v>-1295</v>
      </c>
      <c r="BJ141" s="154">
        <f t="shared" si="418"/>
        <v>0</v>
      </c>
      <c r="BK141" s="10"/>
      <c r="BL141" s="10">
        <v>260</v>
      </c>
      <c r="BM141" s="152">
        <f>SUMIF('Rekapitulasi Maret'!$D$194:$D$375,APS!$B141,'Rekapitulasi Maret'!$E$194:$E$375)+SUMIF('Rekapitulasi Maret'!$D$194:$D$375,APS!$B141,'Rekapitulasi Maret'!$J$194:$J$375)</f>
        <v>0</v>
      </c>
      <c r="BN141" s="152">
        <f>SUMIF('Rekapitulasi Maret'!$D$194:$D$375,APS!$B141,'Rekapitulasi Maret'!$F$194:$F$375)</f>
        <v>0</v>
      </c>
      <c r="BO141" s="152">
        <f>SUMIF('Rekapitulasi Maret'!$D$194:$D$375,APS!$B141,'Rekapitulasi Maret'!$K$194:$K$375)</f>
        <v>0</v>
      </c>
      <c r="BP141" s="154">
        <f t="shared" si="389"/>
        <v>0</v>
      </c>
      <c r="BQ141" s="154">
        <f t="shared" si="390"/>
        <v>0</v>
      </c>
      <c r="BR141" s="10">
        <v>260</v>
      </c>
      <c r="BS141" s="152">
        <f>SUMIF('Rekapitulasi Maret'!$U$194:$U$375,APS!$B141,'Rekapitulasi Maret'!$V$194:$V$375)+SUMIF('Rekapitulasi Maret'!$U$194:$U$375,APS!$B141,'Rekapitulasi Maret'!$AA$194:$AA$375)</f>
        <v>0</v>
      </c>
      <c r="BT141" s="152">
        <f>SUMIF('Rekapitulasi Maret'!$U$194:$U$375,APS!$B141,'Rekapitulasi Maret'!$W$194:$W$375)</f>
        <v>0</v>
      </c>
      <c r="BU141" s="152">
        <f>SUMIF('Rekapitulasi Maret'!$U$194:$U$375,APS!$B141,'Rekapitulasi Maret'!$AB$194:$AB$375)</f>
        <v>0</v>
      </c>
      <c r="BV141" s="154">
        <f t="shared" si="391"/>
        <v>0</v>
      </c>
      <c r="BW141" s="154">
        <f t="shared" si="392"/>
        <v>0</v>
      </c>
      <c r="BX141" s="10">
        <v>260</v>
      </c>
      <c r="BY141" s="152">
        <f>SUMIF('Rekapitulasi Maret'!$AL$194:$AL$375,APS!$B141,'Rekapitulasi Maret'!$AM$194:$AM$375)+SUMIF('Rekapitulasi Maret'!$AL$194:$AL$375,APS!$B141,'Rekapitulasi Maret'!$AP$194:$AP$375)</f>
        <v>0</v>
      </c>
      <c r="BZ141" s="152">
        <f>SUMIF('Rekapitulasi Maret'!$AL$194:$AL$375,APS!$B141,'Rekapitulasi Maret'!$AN$194:$AN$375)</f>
        <v>0</v>
      </c>
      <c r="CA141" s="152">
        <f>SUMIF('Rekapitulasi Maret'!$AL$194:$AL$375,APS!$B141,'Rekapitulasi Maret'!$AQ$194:$AQ$375)</f>
        <v>0</v>
      </c>
      <c r="CB141" s="154">
        <f t="shared" si="408"/>
        <v>0</v>
      </c>
      <c r="CC141" s="154">
        <f t="shared" si="409"/>
        <v>0</v>
      </c>
      <c r="CD141" s="10">
        <v>260</v>
      </c>
      <c r="CE141" s="152">
        <f>SUMIF('Rekapitulasi Maret'!$BA$194:$BA$375,APS!$B141,'Rekapitulasi Maret'!$BB$194:$BB$375)+SUMIF('Rekapitulasi Maret'!$BA$194:$BA$375,APS!$B141,'Rekapitulasi Maret'!$BE$194:$BE$375)</f>
        <v>160</v>
      </c>
      <c r="CF141" s="152">
        <f>SUMIF('Rekapitulasi Maret'!$BA$194:$BA$375,APS!$B141,'Rekapitulasi Maret'!$BC$194:$BC$375)</f>
        <v>0</v>
      </c>
      <c r="CG141" s="10"/>
      <c r="CH141" s="154">
        <f t="shared" si="381"/>
        <v>0</v>
      </c>
      <c r="CI141" s="154">
        <f t="shared" si="382"/>
        <v>0</v>
      </c>
      <c r="CJ141" s="10"/>
      <c r="CK141" s="152">
        <f>SUMIF('Rekapitulasi Maret'!$BP$194:$BP$375,APS!$B141,'Rekapitulasi Maret'!$BQ$194:$BQ$375)+SUMIF('Rekapitulasi Maret'!$BP$194:$BP$375,APS!$B141,'Rekapitulasi Maret'!$BT$194:$BT$375)</f>
        <v>0</v>
      </c>
      <c r="CL141" s="152">
        <f>SUMIF('Rekapitulasi Maret'!$BP$194:$BP$375,APS!$B141,'Rekapitulasi Maret'!$BR$194:$BR$375)</f>
        <v>0</v>
      </c>
      <c r="CM141" s="152">
        <f>SUMIF('Rekapitulasi Maret'!$BP$194:$BP$375,APS!$B141,'Rekapitulasi Maret'!$BU$194:$BU$375)</f>
        <v>0</v>
      </c>
      <c r="CN141" s="154">
        <f t="shared" si="383"/>
        <v>0</v>
      </c>
      <c r="CO141" s="154">
        <f t="shared" si="384"/>
        <v>0</v>
      </c>
      <c r="CP141" s="76">
        <f t="shared" si="419"/>
        <v>1040</v>
      </c>
      <c r="CQ141" s="76">
        <f t="shared" si="420"/>
        <v>160</v>
      </c>
      <c r="CR141" s="76">
        <f t="shared" si="421"/>
        <v>0</v>
      </c>
      <c r="CS141" s="76">
        <f t="shared" si="422"/>
        <v>0</v>
      </c>
      <c r="CT141" s="76">
        <f t="shared" si="423"/>
        <v>0</v>
      </c>
      <c r="CU141" s="76">
        <f t="shared" si="424"/>
        <v>-1040</v>
      </c>
      <c r="CV141" s="154">
        <f t="shared" si="425"/>
        <v>0</v>
      </c>
      <c r="CW141" s="10"/>
      <c r="CX141" s="10">
        <v>260</v>
      </c>
      <c r="CY141" s="152">
        <f>SUMIF('Rekapitulasi Maret'!$D$391:$D$568,APS!$B141,'Rekapitulasi Maret'!$E$391:$E$568)+SUMIF('Rekapitulasi Maret'!$D$391:$D$568,APS!$B141,'Rekapitulasi Maret'!$J$391:$J$568)</f>
        <v>275</v>
      </c>
      <c r="CZ141" s="152">
        <f>SUMIF('Rekapitulasi Maret'!$D$391:$D$568,APS!$B141,'Rekapitulasi Maret'!$F$391:$F$568)</f>
        <v>0</v>
      </c>
      <c r="DA141" s="152">
        <f>SUMIF('Rekapitulasi Maret'!$D$391:$D$568,APS!$B141,'Rekapitulasi Maret'!$K$391:$K$568)</f>
        <v>0</v>
      </c>
      <c r="DB141" s="154">
        <f t="shared" si="385"/>
        <v>0</v>
      </c>
      <c r="DC141" s="154">
        <f t="shared" si="386"/>
        <v>0</v>
      </c>
      <c r="DD141" s="10">
        <v>259</v>
      </c>
      <c r="DE141" s="152">
        <f>SUMIF('Rekapitulasi Maret'!$U$391:$U$568,APS!$B141,'Rekapitulasi Maret'!$V$391:$V$568)+SUMIF('Rekapitulasi Maret'!$U$391:$U$568,APS!$B141,'Rekapitulasi Maret'!$AA$391:$AA$568)</f>
        <v>0</v>
      </c>
      <c r="DF141" s="152">
        <f>SUMIF('Rekapitulasi Maret'!$U$391:$U$568,APS!$B141,'Rekapitulasi Maret'!$W$391:$W$568)</f>
        <v>0</v>
      </c>
      <c r="DG141" s="152">
        <f>SUMIF('Rekapitulasi Maret'!$U$391:$U$568,APS!$B141,'Rekapitulasi Maret'!$AB$391:$AB$568)</f>
        <v>0</v>
      </c>
      <c r="DH141" s="154">
        <f t="shared" si="430"/>
        <v>0</v>
      </c>
      <c r="DI141" s="154">
        <f t="shared" si="431"/>
        <v>0</v>
      </c>
      <c r="DJ141" s="10">
        <v>259</v>
      </c>
      <c r="DK141" s="152">
        <f>SUMIF('Rekapitulasi Maret'!$AL$391:$AL$568,APS!$B141,'Rekapitulasi Maret'!$AM$391:$AM$568)+SUMIF('Rekapitulasi Maret'!$AL$391:$AL$568,APS!$B141,'Rekapitulasi Maret'!$AP$391:$AP$568)</f>
        <v>275</v>
      </c>
      <c r="DL141" s="152">
        <f>SUMIF('Rekapitulasi Maret'!$AL$391:$AL$568,APS!$B141,'Rekapitulasi Maret'!$AN$391:$AN$568)</f>
        <v>0</v>
      </c>
      <c r="DM141" s="152">
        <f>SUMIF('Rekapitulasi Maret'!$AL$391:$AL$568,APS!$B141,'Rekapitulasi Maret'!$AQ$391:$AQ$568)</f>
        <v>0</v>
      </c>
      <c r="DN141" s="154">
        <f t="shared" si="354"/>
        <v>0</v>
      </c>
      <c r="DO141" s="154">
        <f t="shared" si="355"/>
        <v>0</v>
      </c>
      <c r="DP141" s="10">
        <v>259</v>
      </c>
      <c r="DQ141" s="152">
        <f>SUMIF('Rekapitulasi Maret'!$BA$391:$BA$568,APS!$B141,'Rekapitulasi Maret'!$BB$391:$BB$568)+SUMIF('Rekapitulasi Maret'!$BA$391:$BA$568,APS!$B141,'Rekapitulasi Maret'!$BE$391:$BE$568)</f>
        <v>0</v>
      </c>
      <c r="DR141" s="152">
        <f>SUMIF('Rekapitulasi Maret'!$BA$391:$BA$568,APS!$B141,'Rekapitulasi Maret'!$BC$391:$BC$568)</f>
        <v>0</v>
      </c>
      <c r="DS141" s="152">
        <f>SUMIF('Rekapitulasi Maret'!$BA$391:$BA$568,APS!$B141,'Rekapitulasi Maret'!$BF$391:$BF$568)</f>
        <v>0</v>
      </c>
      <c r="DT141" s="154">
        <f t="shared" si="432"/>
        <v>0</v>
      </c>
      <c r="DU141" s="154">
        <f t="shared" si="433"/>
        <v>0</v>
      </c>
      <c r="DV141" s="10">
        <v>260</v>
      </c>
      <c r="DW141" s="152">
        <f>SUMIF('Rekapitulasi Maret'!$BP$391:$BP$568,APS!$B141,'Rekapitulasi Maret'!$BQ$391:$BQ$568)+SUMIF('Rekapitulasi Maret'!$BP$391:$BP$568,APS!$B141,'Rekapitulasi Maret'!$BT$391:$BT$568)</f>
        <v>0</v>
      </c>
      <c r="DX141" s="152">
        <f>SUMIF('Rekapitulasi Maret'!$BP$391:$BP$568,APS!$B141,'Rekapitulasi Maret'!$BR$391:$BR$568)</f>
        <v>0</v>
      </c>
      <c r="DY141" s="152">
        <f>SUMIF('Rekapitulasi Maret'!$BP$391:$BP$568,APS!$B141,'Rekapitulasi Maret'!$BU$391:$BU$568)</f>
        <v>0</v>
      </c>
      <c r="DZ141" s="154">
        <f t="shared" si="446"/>
        <v>0</v>
      </c>
      <c r="EA141" s="154">
        <f t="shared" si="447"/>
        <v>0</v>
      </c>
      <c r="EB141" s="10"/>
      <c r="EC141" s="152">
        <f>SUMIF('Rekapitulasi Maret'!$CE$391:$CE$568,APS!$B141,'Rekapitulasi Maret'!$CF$391:$CF$568)+SUMIF('Rekapitulasi Maret'!$CE$391:$CE$568,APS!$B141,'Rekapitulasi Maret'!$CI$391:$CI$568)</f>
        <v>0</v>
      </c>
      <c r="ED141" s="152">
        <f>SUMIF('Rekapitulasi Maret'!$CE$391:$CE$568,APS!$B141,'Rekapitulasi Maret'!$CG$391:$CG$568)</f>
        <v>0</v>
      </c>
      <c r="EE141" s="152">
        <f>SUMIF('Rekapitulasi Maret'!$CE$391:$CE$568,APS!$B141,'Rekapitulasi Maret'!$CJ$391:$CJ$568)</f>
        <v>0</v>
      </c>
      <c r="EF141" s="154">
        <f t="shared" si="356"/>
        <v>0</v>
      </c>
      <c r="EG141" s="154">
        <f t="shared" si="357"/>
        <v>0</v>
      </c>
      <c r="EH141" s="76">
        <f t="shared" si="434"/>
        <v>1297</v>
      </c>
      <c r="EI141" s="76">
        <f t="shared" si="435"/>
        <v>550</v>
      </c>
      <c r="EJ141" s="76">
        <f t="shared" si="436"/>
        <v>0</v>
      </c>
      <c r="EK141" s="76">
        <f t="shared" si="437"/>
        <v>0</v>
      </c>
      <c r="EL141" s="76">
        <f t="shared" si="438"/>
        <v>0</v>
      </c>
      <c r="EM141" s="76">
        <f t="shared" si="439"/>
        <v>-1297</v>
      </c>
      <c r="EN141" s="154">
        <f t="shared" si="440"/>
        <v>0</v>
      </c>
      <c r="EO141" s="10">
        <v>5712</v>
      </c>
      <c r="EP141" s="10">
        <v>260</v>
      </c>
      <c r="EQ141" s="152">
        <f>SUMIF('Rekapitulasi Maret'!$D$587:$D$768,APS!$B141,'Rekapitulasi Maret'!$E$587:$E$768)+SUMIF('Rekapitulasi Maret'!$D$587:$D$768,APS!$B141,'Rekapitulasi Maret'!$G$587:$G$768)</f>
        <v>0</v>
      </c>
      <c r="ER141" s="152">
        <f>SUMIF('Rekapitulasi Maret'!$D$587:$D$768,APS!$B141,'Rekapitulasi Maret'!$F$587:$F$768)+SUMIF('Rekapitulasi Maret'!$D$587:$D$768,APS!$B141,'Rekapitulasi Maret'!$H$587:$H$768)</f>
        <v>0</v>
      </c>
      <c r="ES141" s="10"/>
      <c r="ET141" s="154">
        <f t="shared" si="358"/>
        <v>0</v>
      </c>
      <c r="EU141" s="154">
        <f t="shared" si="359"/>
        <v>0</v>
      </c>
      <c r="EV141" s="10">
        <v>260</v>
      </c>
      <c r="EW141" s="152">
        <f>SUMIF('Rekapitulasi Maret'!$U$587:$U$768,APS!$B141,'Rekapitulasi Maret'!$V$587:$V$768)+SUMIF('Rekapitulasi Maret'!$U$587:$U$768,APS!$B141,'Rekapitulasi Maret'!$X$587:$X$768)</f>
        <v>0</v>
      </c>
      <c r="EX141" s="152">
        <f>SUMIF('Rekapitulasi Maret'!$U$587:$U$768,APS!$B141,'Rekapitulasi Maret'!$W$587:$W$768)+SUMIF('Rekapitulasi Maret'!$U$587:$U$768,APS!$B141,'Rekapitulasi Maret'!$Y$587:$Y$768)</f>
        <v>0</v>
      </c>
      <c r="EY141" s="10"/>
      <c r="EZ141" s="154">
        <f t="shared" si="360"/>
        <v>0</v>
      </c>
      <c r="FA141" s="154">
        <f t="shared" si="361"/>
        <v>0</v>
      </c>
      <c r="FB141" s="10">
        <v>260</v>
      </c>
      <c r="FC141" s="152">
        <f>SUMIF('Rekapitulasi Maret'!$AL$587:$AL$768,APS!$B141,'Rekapitulasi Maret'!$AM$587:$AM$768)+SUMIF('Rekapitulasi Maret'!$AL$587:$AL$768,APS!$B141,'Rekapitulasi Maret'!$AP$587:$AP$768)</f>
        <v>0</v>
      </c>
      <c r="FD141" s="152">
        <f>SUMIF('Rekapitulasi Maret'!$AL$587:$AL$768,APS!$B141,'Rekapitulasi Maret'!$AN$587:$AN$768)</f>
        <v>0</v>
      </c>
      <c r="FE141" s="10"/>
      <c r="FF141" s="154">
        <f t="shared" si="362"/>
        <v>0</v>
      </c>
      <c r="FG141" s="154">
        <f t="shared" si="363"/>
        <v>0</v>
      </c>
      <c r="FH141" s="10">
        <v>260</v>
      </c>
      <c r="FI141" s="152">
        <f>SUMIF('Rekapitulasi Maret'!$BA$587:$BA$768,APS!$B141,'Rekapitulasi Maret'!$BB$587:$BB$768)+SUMIF('Rekapitulasi Maret'!$BA$587:$BA$768,APS!$B141,'Rekapitulasi Maret'!$BE$587:$BE$768)</f>
        <v>0</v>
      </c>
      <c r="FJ141" s="152">
        <f>SUMIF('Rekapitulasi Maret'!$BA$587:$BA$768,APS!$B141,'Rekapitulasi Maret'!$BC$587:$BC$768)+SUMIF('Rekapitulasi Maret'!$BA$587:$BA$768,APS!$B141,'Rekapitulasi Maret'!$BF$587:$BF$768)</f>
        <v>0</v>
      </c>
      <c r="FK141" s="10"/>
      <c r="FL141" s="154">
        <f t="shared" si="364"/>
        <v>0</v>
      </c>
      <c r="FM141" s="154">
        <f t="shared" si="365"/>
        <v>0</v>
      </c>
      <c r="FN141" s="10">
        <v>260</v>
      </c>
      <c r="FO141" s="152">
        <f>SUMIF('Rekapitulasi Maret'!$BP$587:$BP$768,APS!$B141,'Rekapitulasi Maret'!$BQ$587:$BQ$768)+SUMIF('Rekapitulasi Maret'!$BP$587:$BP$768,APS!$B141,'Rekapitulasi Maret'!$BT$587:$BT$768)</f>
        <v>375</v>
      </c>
      <c r="FP141" s="152">
        <f>SUMIF('Rekapitulasi Maret'!$BP$587:$BP$768,APS!$B141,'Rekapitulasi Maret'!$BR$587:$BR$768)</f>
        <v>0</v>
      </c>
      <c r="FQ141" s="10"/>
      <c r="FR141" s="154">
        <f t="shared" si="366"/>
        <v>0</v>
      </c>
      <c r="FS141" s="154">
        <f t="shared" si="367"/>
        <v>0</v>
      </c>
      <c r="FT141" s="10"/>
      <c r="FU141" s="152">
        <f>SUMIF('Rekapitulasi Maret'!$CE$587:$CE$768,APS!$B141,'Rekapitulasi Maret'!$CI$587:$CI$768)</f>
        <v>0</v>
      </c>
      <c r="FV141" s="10"/>
      <c r="FW141" s="152">
        <f>SUMIF('Rekapitulasi Maret'!$CE$587:$CE$768,APS!$B141,'Rekapitulasi Maret'!$CJ$587:$CJ$768)</f>
        <v>0</v>
      </c>
      <c r="FX141" s="154">
        <f t="shared" si="387"/>
        <v>0</v>
      </c>
      <c r="FY141" s="154">
        <f t="shared" si="388"/>
        <v>0</v>
      </c>
      <c r="FZ141" s="10">
        <v>260</v>
      </c>
      <c r="GA141" s="152">
        <f>SUMIF('Rekapitulasi Maret'!$D$785:$D$963,APS!$B141,'Rekapitulasi Maret'!$E$785:$E$963)+SUMIF('Rekapitulasi Maret'!$D$785:$D$963,APS!$B141,'Rekapitulasi Maret'!$J$785:$J$963)</f>
        <v>0</v>
      </c>
      <c r="GB141" s="152">
        <f>SUMIF('Rekapitulasi Maret'!$D$785:$D$963,APS!$B141,'Rekapitulasi Maret'!$F$785:$F$963)</f>
        <v>0</v>
      </c>
      <c r="GC141" s="152">
        <f>SUMIF('Rekapitulasi Maret'!$D$785:$D$963,APS!$B141,'Rekapitulasi Maret'!$K$785:$K$963)</f>
        <v>0</v>
      </c>
      <c r="GD141" s="154">
        <f t="shared" si="368"/>
        <v>0</v>
      </c>
      <c r="GE141" s="154">
        <f t="shared" si="369"/>
        <v>0</v>
      </c>
      <c r="GF141" s="10">
        <v>177</v>
      </c>
      <c r="GG141" s="152">
        <f>SUMIF('Rekapitulasi Maret'!$U$785:$U$963,APS!$B141,'Rekapitulasi Maret'!$V$785:$V$963)+SUMIF('Rekapitulasi Maret'!$U$785:$U$963,APS!$B141,'Rekapitulasi Maret'!$AA$785:$AA$963)</f>
        <v>0</v>
      </c>
      <c r="GH141" s="152">
        <f>SUMIF('Rekapitulasi Maret'!$U$785:$U$963,APS!$B141,'Rekapitulasi Maret'!$W$785:$W$963)</f>
        <v>0</v>
      </c>
      <c r="GI141" s="152">
        <f>SUMIF('Rekapitulasi Maret'!$U$785:$U$963,APS!$B141,'Rekapitulasi Maret'!$AB$785:$AB$963)</f>
        <v>0</v>
      </c>
      <c r="GJ141" s="154">
        <f t="shared" si="370"/>
        <v>0</v>
      </c>
      <c r="GK141" s="154">
        <f t="shared" si="371"/>
        <v>0</v>
      </c>
      <c r="GL141" s="10"/>
      <c r="GM141" s="152">
        <f>SUMIF('Rekapitulasi Maret'!$AL$785:$AL$963,APS!$B141,'Rekapitulasi Maret'!$AM$785:$AM$963)+SUMIF('Rekapitulasi Maret'!$AL$785:$AL$963,APS!$B141,'Rekapitulasi Maret'!$AP$785:$AP$963)</f>
        <v>0</v>
      </c>
      <c r="GN141" s="152">
        <f>SUMIF('Rekapitulasi Maret'!$AL$785:$AL$963,APS!$B141,'Rekapitulasi Maret'!$AN$785:$AN$963)</f>
        <v>0</v>
      </c>
      <c r="GO141" s="152">
        <f>SUMIF('Rekapitulasi Maret'!$AL$785:$AL$963,APS!$B141,'Rekapitulasi Maret'!$AQ$785:$AQ$963)</f>
        <v>0</v>
      </c>
      <c r="GP141" s="154">
        <f t="shared" si="372"/>
        <v>0</v>
      </c>
      <c r="GQ141" s="154">
        <f t="shared" si="373"/>
        <v>0</v>
      </c>
      <c r="GR141" s="76">
        <f t="shared" si="374"/>
        <v>1737</v>
      </c>
      <c r="GS141" s="76">
        <f t="shared" si="375"/>
        <v>375</v>
      </c>
      <c r="GT141" s="76">
        <f t="shared" si="376"/>
        <v>0</v>
      </c>
      <c r="GU141" s="76">
        <f t="shared" si="377"/>
        <v>0</v>
      </c>
      <c r="GV141" s="157">
        <f t="shared" si="378"/>
        <v>0</v>
      </c>
      <c r="GW141" s="157">
        <f t="shared" si="379"/>
        <v>-1737</v>
      </c>
      <c r="GX141" s="158">
        <f t="shared" si="380"/>
        <v>0</v>
      </c>
      <c r="GY141" s="157">
        <f t="shared" si="397"/>
        <v>5369</v>
      </c>
      <c r="GZ141" s="157">
        <f t="shared" si="398"/>
        <v>1085</v>
      </c>
      <c r="HA141" s="157">
        <f t="shared" si="399"/>
        <v>0</v>
      </c>
      <c r="HB141" s="157">
        <f t="shared" si="400"/>
        <v>0</v>
      </c>
      <c r="HC141" s="157">
        <f t="shared" si="401"/>
        <v>0</v>
      </c>
      <c r="HD141" s="157">
        <f t="shared" si="402"/>
        <v>-5369</v>
      </c>
      <c r="HE141" s="158">
        <f t="shared" si="406"/>
        <v>0</v>
      </c>
      <c r="HF141" s="164"/>
      <c r="HG141" s="16" t="s">
        <v>995</v>
      </c>
      <c r="HH141" s="88"/>
    </row>
    <row r="142" spans="1:216" ht="15.75">
      <c r="A142" s="153" t="s">
        <v>686</v>
      </c>
      <c r="B142" s="153" t="s">
        <v>687</v>
      </c>
      <c r="C142" s="16" t="s">
        <v>152</v>
      </c>
      <c r="D142" s="16"/>
      <c r="E142" s="16"/>
      <c r="F142" s="17"/>
      <c r="G142" s="17"/>
      <c r="H142" s="17"/>
      <c r="I142" s="18"/>
      <c r="J142" s="17"/>
      <c r="K142" s="19"/>
      <c r="L142" s="19"/>
      <c r="M142" s="23"/>
      <c r="N142" s="20"/>
      <c r="O142" s="20"/>
      <c r="P142" s="75"/>
      <c r="Q142" s="74"/>
      <c r="R142" s="22"/>
      <c r="S142" s="10"/>
      <c r="T142" s="10"/>
      <c r="U142" s="152">
        <f>SUMIF('Rekapitulasi Maret'!$D$9:$D$173,APS!$B142,'Rekapitulasi Maret'!$E$9:$E$173)</f>
        <v>40</v>
      </c>
      <c r="V142" s="152">
        <f>SUMIF('Rekapitulasi Maret'!$D$9:$D$173,APS!$B142,'Rekapitulasi Maret'!$F$9:$F$173)</f>
        <v>60</v>
      </c>
      <c r="W142" s="10"/>
      <c r="X142" s="154">
        <f t="shared" si="428"/>
        <v>0</v>
      </c>
      <c r="Y142" s="154">
        <f t="shared" si="429"/>
        <v>150</v>
      </c>
      <c r="Z142" s="10"/>
      <c r="AA142" s="152">
        <f>SUMIF('Rekapitulasi Maret'!$U$9:$U$173,APS!$B142,'Rekapitulasi Maret'!$V$9:$V$173)</f>
        <v>8</v>
      </c>
      <c r="AB142" s="152">
        <f>SUMIF('Rekapitulasi Maret'!$U$9:$U$173,APS!$B142,'Rekapitulasi Maret'!$W$9:$W$173)</f>
        <v>8</v>
      </c>
      <c r="AC142" s="152"/>
      <c r="AD142" s="154">
        <f t="shared" si="404"/>
        <v>0</v>
      </c>
      <c r="AE142" s="154">
        <f t="shared" si="405"/>
        <v>100</v>
      </c>
      <c r="AF142" s="10"/>
      <c r="AG142" s="152">
        <f>SUMIF('Rekapitulasi Maret'!$AL$9:$AL$173,APS!$B142,'Rekapitulasi Maret'!$AM$9:$AM$173)</f>
        <v>0</v>
      </c>
      <c r="AH142" s="152">
        <f>SUMIF('Rekapitulasi Maret'!$AL$9:$AL$173,APS!$B142,'Rekapitulasi Maret'!$AN$9:$AN$173)</f>
        <v>0</v>
      </c>
      <c r="AI142" s="152">
        <f>SUMIF('Rekapitulasi Maret'!$AL$9:$AL$173,APS!$B142,'Rekapitulasi Maret'!$AQ$9:$AQ$173)</f>
        <v>0</v>
      </c>
      <c r="AJ142" s="154">
        <f t="shared" si="426"/>
        <v>0</v>
      </c>
      <c r="AK142" s="154">
        <f t="shared" si="427"/>
        <v>0</v>
      </c>
      <c r="AL142" s="10"/>
      <c r="AM142" s="152">
        <f>SUMIF('Rekapitulasi Maret'!$BA$9:$BA$173,APS!$B142,'Rekapitulasi Maret'!$BB$9:$BB$173)</f>
        <v>0</v>
      </c>
      <c r="AN142" s="152">
        <f>SUMIF('Rekapitulasi Maret'!$BA$9:$BA$173,APS!$B142,'Rekapitulasi Maret'!$BC$9:$BC$173)</f>
        <v>0</v>
      </c>
      <c r="AO142" s="10"/>
      <c r="AP142" s="154">
        <f t="shared" si="410"/>
        <v>0</v>
      </c>
      <c r="AQ142" s="154">
        <f t="shared" si="411"/>
        <v>0</v>
      </c>
      <c r="AR142" s="10"/>
      <c r="AS142" s="152">
        <f>SUMIF('Rekapitulasi Maret'!$BP$9:$BP$173,APS!$B142,'Rekapitulasi Maret'!$BQ$9:$BQ$173)</f>
        <v>81</v>
      </c>
      <c r="AT142" s="152">
        <f>SUMIF('Rekapitulasi Maret'!$BP$9:$BP$173,APS!$B142,'Rekapitulasi Maret'!$BR$9:$BR$173)</f>
        <v>0</v>
      </c>
      <c r="AU142" s="10"/>
      <c r="AV142" s="154">
        <f t="shared" si="393"/>
        <v>0</v>
      </c>
      <c r="AW142" s="154">
        <f t="shared" si="394"/>
        <v>0</v>
      </c>
      <c r="AX142" s="10"/>
      <c r="AY142" s="152">
        <f>SUMIF('Rekapitulasi Maret'!$CE$9:$CE$173,APS!$B142,'Rekapitulasi Maret'!$CI$9:$CI$173)</f>
        <v>250</v>
      </c>
      <c r="AZ142" s="10"/>
      <c r="BA142" s="152">
        <f>SUMIF('Rekapitulasi Maret'!$CE$9:$CE$173,APS!$B142,'Rekapitulasi Maret'!$CJ$9:$CJ$173)</f>
        <v>81</v>
      </c>
      <c r="BB142" s="154">
        <f t="shared" si="395"/>
        <v>0</v>
      </c>
      <c r="BC142" s="154">
        <f t="shared" si="396"/>
        <v>32.4</v>
      </c>
      <c r="BD142" s="76">
        <f t="shared" si="412"/>
        <v>0</v>
      </c>
      <c r="BE142" s="76">
        <f t="shared" si="413"/>
        <v>379</v>
      </c>
      <c r="BF142" s="76">
        <f t="shared" si="414"/>
        <v>68</v>
      </c>
      <c r="BG142" s="76">
        <f t="shared" si="415"/>
        <v>81</v>
      </c>
      <c r="BH142" s="76">
        <f t="shared" si="416"/>
        <v>149</v>
      </c>
      <c r="BI142" s="76">
        <f t="shared" si="417"/>
        <v>149</v>
      </c>
      <c r="BJ142" s="154">
        <f t="shared" si="418"/>
        <v>0</v>
      </c>
      <c r="BK142" s="10"/>
      <c r="BL142" s="10"/>
      <c r="BM142" s="152">
        <f>SUMIF('Rekapitulasi Maret'!$D$194:$D$375,APS!$B142,'Rekapitulasi Maret'!$E$194:$E$375)+SUMIF('Rekapitulasi Maret'!$D$194:$D$375,APS!$B142,'Rekapitulasi Maret'!$J$194:$J$375)</f>
        <v>0</v>
      </c>
      <c r="BN142" s="152">
        <f>SUMIF('Rekapitulasi Maret'!$D$194:$D$375,APS!$B142,'Rekapitulasi Maret'!$F$194:$F$375)</f>
        <v>0</v>
      </c>
      <c r="BO142" s="152">
        <f>SUMIF('Rekapitulasi Maret'!$D$194:$D$375,APS!$B142,'Rekapitulasi Maret'!$K$194:$K$375)</f>
        <v>0</v>
      </c>
      <c r="BP142" s="154">
        <f t="shared" si="389"/>
        <v>0</v>
      </c>
      <c r="BQ142" s="154">
        <f t="shared" si="390"/>
        <v>0</v>
      </c>
      <c r="BR142" s="10"/>
      <c r="BS142" s="152">
        <f>SUMIF('Rekapitulasi Maret'!$U$194:$U$375,APS!$B142,'Rekapitulasi Maret'!$V$194:$V$375)+SUMIF('Rekapitulasi Maret'!$U$194:$U$375,APS!$B142,'Rekapitulasi Maret'!$AA$194:$AA$375)</f>
        <v>0</v>
      </c>
      <c r="BT142" s="152">
        <f>SUMIF('Rekapitulasi Maret'!$U$194:$U$375,APS!$B142,'Rekapitulasi Maret'!$W$194:$W$375)</f>
        <v>0</v>
      </c>
      <c r="BU142" s="152">
        <f>SUMIF('Rekapitulasi Maret'!$U$194:$U$375,APS!$B142,'Rekapitulasi Maret'!$AB$194:$AB$375)</f>
        <v>0</v>
      </c>
      <c r="BV142" s="154">
        <f t="shared" si="391"/>
        <v>0</v>
      </c>
      <c r="BW142" s="154">
        <f t="shared" si="392"/>
        <v>0</v>
      </c>
      <c r="BX142" s="10"/>
      <c r="BY142" s="152">
        <f>SUMIF('Rekapitulasi Maret'!$AL$194:$AL$375,APS!$B142,'Rekapitulasi Maret'!$AM$194:$AM$375)+SUMIF('Rekapitulasi Maret'!$AL$194:$AL$375,APS!$B142,'Rekapitulasi Maret'!$AP$194:$AP$375)</f>
        <v>0</v>
      </c>
      <c r="BZ142" s="152">
        <f>SUMIF('Rekapitulasi Maret'!$AL$194:$AL$375,APS!$B142,'Rekapitulasi Maret'!$AN$194:$AN$375)</f>
        <v>0</v>
      </c>
      <c r="CA142" s="152">
        <f>SUMIF('Rekapitulasi Maret'!$AL$194:$AL$375,APS!$B142,'Rekapitulasi Maret'!$AQ$194:$AQ$375)</f>
        <v>0</v>
      </c>
      <c r="CB142" s="154">
        <f t="shared" si="408"/>
        <v>0</v>
      </c>
      <c r="CC142" s="154">
        <f t="shared" si="409"/>
        <v>0</v>
      </c>
      <c r="CD142" s="10"/>
      <c r="CE142" s="152">
        <f>SUMIF('Rekapitulasi Maret'!$BA$194:$BA$375,APS!$B142,'Rekapitulasi Maret'!$BB$194:$BB$375)+SUMIF('Rekapitulasi Maret'!$BA$194:$BA$375,APS!$B142,'Rekapitulasi Maret'!$BE$194:$BE$375)</f>
        <v>0</v>
      </c>
      <c r="CF142" s="152">
        <f>SUMIF('Rekapitulasi Maret'!$BA$194:$BA$375,APS!$B142,'Rekapitulasi Maret'!$BC$194:$BC$375)</f>
        <v>0</v>
      </c>
      <c r="CG142" s="10"/>
      <c r="CH142" s="154">
        <f t="shared" si="381"/>
        <v>0</v>
      </c>
      <c r="CI142" s="154">
        <f t="shared" si="382"/>
        <v>0</v>
      </c>
      <c r="CJ142" s="10"/>
      <c r="CK142" s="152">
        <f>SUMIF('Rekapitulasi Maret'!$BP$194:$BP$375,APS!$B142,'Rekapitulasi Maret'!$BQ$194:$BQ$375)+SUMIF('Rekapitulasi Maret'!$BP$194:$BP$375,APS!$B142,'Rekapitulasi Maret'!$BT$194:$BT$375)</f>
        <v>0</v>
      </c>
      <c r="CL142" s="152">
        <f>SUMIF('Rekapitulasi Maret'!$BP$194:$BP$375,APS!$B142,'Rekapitulasi Maret'!$BR$194:$BR$375)</f>
        <v>0</v>
      </c>
      <c r="CM142" s="152">
        <f>SUMIF('Rekapitulasi Maret'!$BP$194:$BP$375,APS!$B142,'Rekapitulasi Maret'!$BU$194:$BU$375)</f>
        <v>0</v>
      </c>
      <c r="CN142" s="154">
        <f t="shared" si="383"/>
        <v>0</v>
      </c>
      <c r="CO142" s="154">
        <f t="shared" si="384"/>
        <v>0</v>
      </c>
      <c r="CP142" s="76">
        <f t="shared" si="419"/>
        <v>0</v>
      </c>
      <c r="CQ142" s="76">
        <f t="shared" si="420"/>
        <v>0</v>
      </c>
      <c r="CR142" s="76">
        <f t="shared" si="421"/>
        <v>0</v>
      </c>
      <c r="CS142" s="76">
        <f t="shared" si="422"/>
        <v>0</v>
      </c>
      <c r="CT142" s="76">
        <f t="shared" si="423"/>
        <v>0</v>
      </c>
      <c r="CU142" s="76">
        <f t="shared" si="424"/>
        <v>0</v>
      </c>
      <c r="CV142" s="154">
        <f t="shared" si="425"/>
        <v>0</v>
      </c>
      <c r="CW142" s="10"/>
      <c r="CX142" s="10"/>
      <c r="CY142" s="152">
        <f>SUMIF('Rekapitulasi Maret'!$D$391:$D$568,APS!$B142,'Rekapitulasi Maret'!$E$391:$E$568)+SUMIF('Rekapitulasi Maret'!$D$391:$D$568,APS!$B142,'Rekapitulasi Maret'!$J$391:$J$568)</f>
        <v>0</v>
      </c>
      <c r="CZ142" s="152">
        <f>SUMIF('Rekapitulasi Maret'!$D$391:$D$568,APS!$B142,'Rekapitulasi Maret'!$F$391:$F$568)</f>
        <v>0</v>
      </c>
      <c r="DA142" s="152">
        <f>SUMIF('Rekapitulasi Maret'!$D$391:$D$568,APS!$B142,'Rekapitulasi Maret'!$K$391:$K$568)</f>
        <v>0</v>
      </c>
      <c r="DB142" s="154">
        <f t="shared" si="385"/>
        <v>0</v>
      </c>
      <c r="DC142" s="154">
        <f t="shared" si="386"/>
        <v>0</v>
      </c>
      <c r="DD142" s="10"/>
      <c r="DE142" s="152">
        <f>SUMIF('Rekapitulasi Maret'!$U$391:$U$568,APS!$B142,'Rekapitulasi Maret'!$V$391:$V$568)+SUMIF('Rekapitulasi Maret'!$U$391:$U$568,APS!$B142,'Rekapitulasi Maret'!$AA$391:$AA$568)</f>
        <v>0</v>
      </c>
      <c r="DF142" s="152">
        <f>SUMIF('Rekapitulasi Maret'!$U$391:$U$568,APS!$B142,'Rekapitulasi Maret'!$W$391:$W$568)</f>
        <v>0</v>
      </c>
      <c r="DG142" s="152">
        <f>SUMIF('Rekapitulasi Maret'!$U$391:$U$568,APS!$B142,'Rekapitulasi Maret'!$AB$391:$AB$568)</f>
        <v>0</v>
      </c>
      <c r="DH142" s="154">
        <f t="shared" si="430"/>
        <v>0</v>
      </c>
      <c r="DI142" s="154">
        <f t="shared" si="431"/>
        <v>0</v>
      </c>
      <c r="DJ142" s="10"/>
      <c r="DK142" s="152">
        <f>SUMIF('Rekapitulasi Maret'!$AL$391:$AL$568,APS!$B142,'Rekapitulasi Maret'!$AM$391:$AM$568)+SUMIF('Rekapitulasi Maret'!$AL$391:$AL$568,APS!$B142,'Rekapitulasi Maret'!$AP$391:$AP$568)</f>
        <v>0</v>
      </c>
      <c r="DL142" s="152">
        <f>SUMIF('Rekapitulasi Maret'!$AL$391:$AL$568,APS!$B142,'Rekapitulasi Maret'!$AN$391:$AN$568)</f>
        <v>0</v>
      </c>
      <c r="DM142" s="152">
        <f>SUMIF('Rekapitulasi Maret'!$AL$391:$AL$568,APS!$B142,'Rekapitulasi Maret'!$AQ$391:$AQ$568)</f>
        <v>0</v>
      </c>
      <c r="DN142" s="154">
        <f t="shared" ref="DN142:DN205" si="453">IF(DJ142=0,0,((DL142+DM142)/DJ142)*100)</f>
        <v>0</v>
      </c>
      <c r="DO142" s="154">
        <f t="shared" ref="DO142:DO205" si="454">IF(DK142=0,0,((DL142+DM142)/DK142)*100)</f>
        <v>0</v>
      </c>
      <c r="DP142" s="10"/>
      <c r="DQ142" s="152">
        <f>SUMIF('Rekapitulasi Maret'!$BA$391:$BA$568,APS!$B142,'Rekapitulasi Maret'!$BB$391:$BB$568)+SUMIF('Rekapitulasi Maret'!$BA$391:$BA$568,APS!$B142,'Rekapitulasi Maret'!$BE$391:$BE$568)</f>
        <v>0</v>
      </c>
      <c r="DR142" s="152">
        <f>SUMIF('Rekapitulasi Maret'!$BA$391:$BA$568,APS!$B142,'Rekapitulasi Maret'!$BC$391:$BC$568)</f>
        <v>0</v>
      </c>
      <c r="DS142" s="152">
        <f>SUMIF('Rekapitulasi Maret'!$BA$391:$BA$568,APS!$B142,'Rekapitulasi Maret'!$BF$391:$BF$568)</f>
        <v>0</v>
      </c>
      <c r="DT142" s="154">
        <f t="shared" si="432"/>
        <v>0</v>
      </c>
      <c r="DU142" s="154">
        <f t="shared" si="433"/>
        <v>0</v>
      </c>
      <c r="DV142" s="10"/>
      <c r="DW142" s="152">
        <f>SUMIF('Rekapitulasi Maret'!$BP$391:$BP$568,APS!$B142,'Rekapitulasi Maret'!$BQ$391:$BQ$568)+SUMIF('Rekapitulasi Maret'!$BP$391:$BP$568,APS!$B142,'Rekapitulasi Maret'!$BT$391:$BT$568)</f>
        <v>0</v>
      </c>
      <c r="DX142" s="152">
        <f>SUMIF('Rekapitulasi Maret'!$BP$391:$BP$568,APS!$B142,'Rekapitulasi Maret'!$BR$391:$BR$568)</f>
        <v>0</v>
      </c>
      <c r="DY142" s="152">
        <f>SUMIF('Rekapitulasi Maret'!$BP$391:$BP$568,APS!$B142,'Rekapitulasi Maret'!$BU$391:$BU$568)</f>
        <v>0</v>
      </c>
      <c r="DZ142" s="154">
        <f t="shared" si="446"/>
        <v>0</v>
      </c>
      <c r="EA142" s="154">
        <f t="shared" si="447"/>
        <v>0</v>
      </c>
      <c r="EB142" s="10"/>
      <c r="EC142" s="152">
        <f>SUMIF('Rekapitulasi Maret'!$CE$391:$CE$568,APS!$B142,'Rekapitulasi Maret'!$CF$391:$CF$568)+SUMIF('Rekapitulasi Maret'!$CE$391:$CE$568,APS!$B142,'Rekapitulasi Maret'!$CI$391:$CI$568)</f>
        <v>0</v>
      </c>
      <c r="ED142" s="152">
        <f>SUMIF('Rekapitulasi Maret'!$CE$391:$CE$568,APS!$B142,'Rekapitulasi Maret'!$CG$391:$CG$568)</f>
        <v>0</v>
      </c>
      <c r="EE142" s="152">
        <f>SUMIF('Rekapitulasi Maret'!$CE$391:$CE$568,APS!$B142,'Rekapitulasi Maret'!$CJ$391:$CJ$568)</f>
        <v>0</v>
      </c>
      <c r="EF142" s="154">
        <f t="shared" ref="EF142:EF205" si="455">IF(EB142=0,0,((ED142+EE142)/EB142)*100)</f>
        <v>0</v>
      </c>
      <c r="EG142" s="154">
        <f t="shared" ref="EG142:EG205" si="456">IF(EC142=0,0,((ED142+EE142)/EC142)*100)</f>
        <v>0</v>
      </c>
      <c r="EH142" s="76">
        <f t="shared" si="434"/>
        <v>0</v>
      </c>
      <c r="EI142" s="76">
        <f t="shared" si="435"/>
        <v>0</v>
      </c>
      <c r="EJ142" s="76">
        <f t="shared" si="436"/>
        <v>0</v>
      </c>
      <c r="EK142" s="76">
        <f t="shared" si="437"/>
        <v>0</v>
      </c>
      <c r="EL142" s="76">
        <f t="shared" si="438"/>
        <v>0</v>
      </c>
      <c r="EM142" s="76">
        <f t="shared" si="439"/>
        <v>0</v>
      </c>
      <c r="EN142" s="154">
        <f t="shared" si="440"/>
        <v>0</v>
      </c>
      <c r="EO142" s="10"/>
      <c r="EP142" s="10"/>
      <c r="EQ142" s="152">
        <f>SUMIF('Rekapitulasi Maret'!$D$587:$D$768,APS!$B142,'Rekapitulasi Maret'!$E$587:$E$768)+SUMIF('Rekapitulasi Maret'!$D$587:$D$768,APS!$B142,'Rekapitulasi Maret'!$G$587:$G$768)</f>
        <v>0</v>
      </c>
      <c r="ER142" s="152">
        <f>SUMIF('Rekapitulasi Maret'!$D$587:$D$768,APS!$B142,'Rekapitulasi Maret'!$F$587:$F$768)+SUMIF('Rekapitulasi Maret'!$D$587:$D$768,APS!$B142,'Rekapitulasi Maret'!$H$587:$H$768)</f>
        <v>0</v>
      </c>
      <c r="ES142" s="10"/>
      <c r="ET142" s="154">
        <f t="shared" ref="ET142:ET205" si="457">IF(EP142=0,0,((ER142+ES142)/EP142)*100)</f>
        <v>0</v>
      </c>
      <c r="EU142" s="154">
        <f t="shared" ref="EU142:EU205" si="458">IF(EQ142=0,0,((ER142+ES142)/EQ142)*100)</f>
        <v>0</v>
      </c>
      <c r="EV142" s="10"/>
      <c r="EW142" s="152">
        <f>SUMIF('Rekapitulasi Maret'!$U$587:$U$768,APS!$B142,'Rekapitulasi Maret'!$V$587:$V$768)+SUMIF('Rekapitulasi Maret'!$U$587:$U$768,APS!$B142,'Rekapitulasi Maret'!$X$587:$X$768)</f>
        <v>0</v>
      </c>
      <c r="EX142" s="152">
        <f>SUMIF('Rekapitulasi Maret'!$U$587:$U$768,APS!$B142,'Rekapitulasi Maret'!$W$587:$W$768)+SUMIF('Rekapitulasi Maret'!$U$587:$U$768,APS!$B142,'Rekapitulasi Maret'!$Y$587:$Y$768)</f>
        <v>0</v>
      </c>
      <c r="EY142" s="10"/>
      <c r="EZ142" s="154">
        <f t="shared" ref="EZ142:EZ205" si="459">IF(EV142=0,0,((EX142+EY142)/EV142)*100)</f>
        <v>0</v>
      </c>
      <c r="FA142" s="154">
        <f t="shared" ref="FA142:FA205" si="460">IF(EW142=0,0,((EX142+EY142)/EW142)*100)</f>
        <v>0</v>
      </c>
      <c r="FB142" s="10"/>
      <c r="FC142" s="152">
        <f>SUMIF('Rekapitulasi Maret'!$AL$587:$AL$768,APS!$B142,'Rekapitulasi Maret'!$AM$587:$AM$768)+SUMIF('Rekapitulasi Maret'!$AL$587:$AL$768,APS!$B142,'Rekapitulasi Maret'!$AP$587:$AP$768)</f>
        <v>0</v>
      </c>
      <c r="FD142" s="152">
        <f>SUMIF('Rekapitulasi Maret'!$AL$587:$AL$768,APS!$B142,'Rekapitulasi Maret'!$AN$587:$AN$768)</f>
        <v>0</v>
      </c>
      <c r="FE142" s="10"/>
      <c r="FF142" s="154">
        <f t="shared" ref="FF142:FF205" si="461">IF(FB142=0,0,((FD142+FE142)/FB142)*100)</f>
        <v>0</v>
      </c>
      <c r="FG142" s="154">
        <f t="shared" ref="FG142:FG205" si="462">IF(FC142=0,0,((FD142+FE142)/FC142)*100)</f>
        <v>0</v>
      </c>
      <c r="FH142" s="10"/>
      <c r="FI142" s="152">
        <f>SUMIF('Rekapitulasi Maret'!$BA$587:$BA$768,APS!$B142,'Rekapitulasi Maret'!$BB$587:$BB$768)+SUMIF('Rekapitulasi Maret'!$BA$587:$BA$768,APS!$B142,'Rekapitulasi Maret'!$BE$587:$BE$768)</f>
        <v>0</v>
      </c>
      <c r="FJ142" s="152">
        <f>SUMIF('Rekapitulasi Maret'!$BA$587:$BA$768,APS!$B142,'Rekapitulasi Maret'!$BC$587:$BC$768)+SUMIF('Rekapitulasi Maret'!$BA$587:$BA$768,APS!$B142,'Rekapitulasi Maret'!$BF$587:$BF$768)</f>
        <v>112</v>
      </c>
      <c r="FK142" s="10"/>
      <c r="FL142" s="154">
        <f t="shared" ref="FL142:FL205" si="463">IF(FH142=0,0,((FJ142+FK142)/FH142)*100)</f>
        <v>0</v>
      </c>
      <c r="FM142" s="154">
        <f t="shared" ref="FM142:FM205" si="464">IF(FI142=0,0,((FJ142+FK142)/FI142)*100)</f>
        <v>0</v>
      </c>
      <c r="FN142" s="10"/>
      <c r="FO142" s="152">
        <f>SUMIF('Rekapitulasi Maret'!$BP$587:$BP$768,APS!$B142,'Rekapitulasi Maret'!$BQ$587:$BQ$768)+SUMIF('Rekapitulasi Maret'!$BP$587:$BP$768,APS!$B142,'Rekapitulasi Maret'!$BT$587:$BT$768)</f>
        <v>0</v>
      </c>
      <c r="FP142" s="152">
        <f>SUMIF('Rekapitulasi Maret'!$BP$587:$BP$768,APS!$B142,'Rekapitulasi Maret'!$BR$587:$BR$768)</f>
        <v>0</v>
      </c>
      <c r="FQ142" s="10"/>
      <c r="FR142" s="154">
        <f t="shared" ref="FR142:FR205" si="465">IF(FN142=0,0,((FP142+FQ142)/FN142)*100)</f>
        <v>0</v>
      </c>
      <c r="FS142" s="154">
        <f t="shared" ref="FS142:FS205" si="466">IF(FO142=0,0,((FP142+FQ142)/FO142)*100)</f>
        <v>0</v>
      </c>
      <c r="FT142" s="10"/>
      <c r="FU142" s="152">
        <f>SUMIF('Rekapitulasi Maret'!$CE$587:$CE$768,APS!$B142,'Rekapitulasi Maret'!$CI$587:$CI$768)</f>
        <v>0</v>
      </c>
      <c r="FV142" s="10"/>
      <c r="FW142" s="152">
        <f>SUMIF('Rekapitulasi Maret'!$CE$587:$CE$768,APS!$B142,'Rekapitulasi Maret'!$CJ$587:$CJ$768)</f>
        <v>0</v>
      </c>
      <c r="FX142" s="154">
        <f t="shared" si="387"/>
        <v>0</v>
      </c>
      <c r="FY142" s="154">
        <f t="shared" si="388"/>
        <v>0</v>
      </c>
      <c r="FZ142" s="10"/>
      <c r="GA142" s="152">
        <f>SUMIF('Rekapitulasi Maret'!$D$785:$D$963,APS!$B142,'Rekapitulasi Maret'!$E$785:$E$963)+SUMIF('Rekapitulasi Maret'!$D$785:$D$963,APS!$B142,'Rekapitulasi Maret'!$J$785:$J$963)</f>
        <v>0</v>
      </c>
      <c r="GB142" s="152">
        <f>SUMIF('Rekapitulasi Maret'!$D$785:$D$963,APS!$B142,'Rekapitulasi Maret'!$F$785:$F$963)</f>
        <v>0</v>
      </c>
      <c r="GC142" s="152">
        <f>SUMIF('Rekapitulasi Maret'!$D$785:$D$963,APS!$B142,'Rekapitulasi Maret'!$K$785:$K$963)</f>
        <v>0</v>
      </c>
      <c r="GD142" s="154">
        <f t="shared" ref="GD142:GD205" si="467">IF(FZ142=0,0,((GB142+GC142)/FZ142)*100)</f>
        <v>0</v>
      </c>
      <c r="GE142" s="154">
        <f t="shared" ref="GE142:GE205" si="468">IF(GA142=0,0,((GB142+GC142)/GA142)*100)</f>
        <v>0</v>
      </c>
      <c r="GF142" s="10"/>
      <c r="GG142" s="152">
        <f>SUMIF('Rekapitulasi Maret'!$U$785:$U$963,APS!$B142,'Rekapitulasi Maret'!$V$785:$V$963)+SUMIF('Rekapitulasi Maret'!$U$785:$U$963,APS!$B142,'Rekapitulasi Maret'!$AA$785:$AA$963)</f>
        <v>80</v>
      </c>
      <c r="GH142" s="152">
        <f>SUMIF('Rekapitulasi Maret'!$U$785:$U$963,APS!$B142,'Rekapitulasi Maret'!$W$785:$W$963)</f>
        <v>0</v>
      </c>
      <c r="GI142" s="152">
        <f>SUMIF('Rekapitulasi Maret'!$U$785:$U$963,APS!$B142,'Rekapitulasi Maret'!$AB$785:$AB$963)</f>
        <v>0</v>
      </c>
      <c r="GJ142" s="154">
        <f t="shared" ref="GJ142:GJ205" si="469">IF(GF142=0,0,((GH142+GI142)/GF142)*100)</f>
        <v>0</v>
      </c>
      <c r="GK142" s="154">
        <f t="shared" ref="GK142:GK205" si="470">IF(GG142=0,0,((GH142+GI142)/GG142)*100)</f>
        <v>0</v>
      </c>
      <c r="GL142" s="10"/>
      <c r="GM142" s="152">
        <f>SUMIF('Rekapitulasi Maret'!$AL$785:$AL$963,APS!$B142,'Rekapitulasi Maret'!$AM$785:$AM$963)+SUMIF('Rekapitulasi Maret'!$AL$785:$AL$963,APS!$B142,'Rekapitulasi Maret'!$AP$785:$AP$963)</f>
        <v>130</v>
      </c>
      <c r="GN142" s="152">
        <f>SUMIF('Rekapitulasi Maret'!$AL$785:$AL$963,APS!$B142,'Rekapitulasi Maret'!$AN$785:$AN$963)</f>
        <v>0</v>
      </c>
      <c r="GO142" s="152">
        <f>SUMIF('Rekapitulasi Maret'!$AL$785:$AL$963,APS!$B142,'Rekapitulasi Maret'!$AQ$785:$AQ$963)</f>
        <v>0</v>
      </c>
      <c r="GP142" s="154">
        <f t="shared" ref="GP142:GP205" si="471">IF(GL142=0,0,((GN142+GO142)/GL142)*100)</f>
        <v>0</v>
      </c>
      <c r="GQ142" s="154">
        <f t="shared" ref="GQ142:GQ205" si="472">IF(GM142=0,0,((GN142+GO142)/GM142)*100)</f>
        <v>0</v>
      </c>
      <c r="GR142" s="76">
        <f t="shared" ref="GR142:GR205" si="473">EP142+EV142+FB142+FH142+FN142+FZ142+GF142+GL142</f>
        <v>0</v>
      </c>
      <c r="GS142" s="76">
        <f t="shared" ref="GS142:GS205" si="474">EQ142+EW142+FC142+FI142+FO142+GA142+GG142+GM142+FU142</f>
        <v>210</v>
      </c>
      <c r="GT142" s="76">
        <f t="shared" ref="GT142:GT205" si="475">ER142+EX142+FD142+FJ142+FP142+GB142+GH142+GN142+FV142</f>
        <v>112</v>
      </c>
      <c r="GU142" s="76">
        <f t="shared" ref="GU142:GU205" si="476">ES142+EY142+FE142+FK142+FQ142+GC142+GI142+GO142+FW142</f>
        <v>0</v>
      </c>
      <c r="GV142" s="157">
        <f t="shared" ref="GV142:GV205" si="477">GT142+GU142</f>
        <v>112</v>
      </c>
      <c r="GW142" s="157">
        <f t="shared" ref="GW142:GW205" si="478">GV142-GR142</f>
        <v>112</v>
      </c>
      <c r="GX142" s="158">
        <f t="shared" ref="GX142:GX205" si="479">IF(GR142=0,0,((GV142)/GR142)*100)</f>
        <v>0</v>
      </c>
      <c r="GY142" s="157">
        <f t="shared" si="397"/>
        <v>0</v>
      </c>
      <c r="GZ142" s="157">
        <f t="shared" si="398"/>
        <v>589</v>
      </c>
      <c r="HA142" s="157">
        <f t="shared" si="399"/>
        <v>180</v>
      </c>
      <c r="HB142" s="157">
        <f t="shared" si="400"/>
        <v>81</v>
      </c>
      <c r="HC142" s="157">
        <f t="shared" si="401"/>
        <v>261</v>
      </c>
      <c r="HD142" s="157">
        <f t="shared" si="402"/>
        <v>261</v>
      </c>
      <c r="HE142" s="158">
        <f t="shared" si="406"/>
        <v>0</v>
      </c>
      <c r="HF142" s="164"/>
      <c r="HG142" s="16" t="s">
        <v>995</v>
      </c>
      <c r="HH142" s="88"/>
    </row>
    <row r="143" spans="1:216" ht="15.75">
      <c r="A143" s="153" t="s">
        <v>688</v>
      </c>
      <c r="B143" s="153" t="s">
        <v>689</v>
      </c>
      <c r="C143" s="16" t="s">
        <v>152</v>
      </c>
      <c r="D143" s="16"/>
      <c r="E143" s="16"/>
      <c r="F143" s="17"/>
      <c r="G143" s="17"/>
      <c r="H143" s="17"/>
      <c r="I143" s="18"/>
      <c r="J143" s="17"/>
      <c r="K143" s="19"/>
      <c r="L143" s="19"/>
      <c r="M143" s="23"/>
      <c r="N143" s="20"/>
      <c r="O143" s="20"/>
      <c r="P143" s="75"/>
      <c r="Q143" s="74"/>
      <c r="R143" s="22"/>
      <c r="S143" s="10"/>
      <c r="T143" s="10"/>
      <c r="U143" s="152">
        <f>SUMIF('Rekapitulasi Maret'!$D$9:$D$173,APS!$B143,'Rekapitulasi Maret'!$E$9:$E$173)</f>
        <v>40</v>
      </c>
      <c r="V143" s="152">
        <f>SUMIF('Rekapitulasi Maret'!$D$9:$D$173,APS!$B143,'Rekapitulasi Maret'!$F$9:$F$173)</f>
        <v>32</v>
      </c>
      <c r="W143" s="10"/>
      <c r="X143" s="154">
        <f t="shared" si="428"/>
        <v>0</v>
      </c>
      <c r="Y143" s="154">
        <f t="shared" si="429"/>
        <v>80</v>
      </c>
      <c r="Z143" s="10"/>
      <c r="AA143" s="152">
        <f>SUMIF('Rekapitulasi Maret'!$U$9:$U$173,APS!$B143,'Rekapitulasi Maret'!$V$9:$V$173)</f>
        <v>8</v>
      </c>
      <c r="AB143" s="152">
        <f>SUMIF('Rekapitulasi Maret'!$U$9:$U$173,APS!$B143,'Rekapitulasi Maret'!$W$9:$W$173)</f>
        <v>8</v>
      </c>
      <c r="AC143" s="152"/>
      <c r="AD143" s="154">
        <f t="shared" si="404"/>
        <v>0</v>
      </c>
      <c r="AE143" s="154">
        <f t="shared" si="405"/>
        <v>100</v>
      </c>
      <c r="AF143" s="10"/>
      <c r="AG143" s="152">
        <f>SUMIF('Rekapitulasi Maret'!$AL$9:$AL$173,APS!$B143,'Rekapitulasi Maret'!$AM$9:$AM$173)</f>
        <v>0</v>
      </c>
      <c r="AH143" s="152">
        <f>SUMIF('Rekapitulasi Maret'!$AL$9:$AL$173,APS!$B143,'Rekapitulasi Maret'!$AN$9:$AN$173)</f>
        <v>0</v>
      </c>
      <c r="AI143" s="152">
        <f>SUMIF('Rekapitulasi Maret'!$AL$9:$AL$173,APS!$B143,'Rekapitulasi Maret'!$AQ$9:$AQ$173)</f>
        <v>0</v>
      </c>
      <c r="AJ143" s="154">
        <f t="shared" si="426"/>
        <v>0</v>
      </c>
      <c r="AK143" s="154">
        <f t="shared" si="427"/>
        <v>0</v>
      </c>
      <c r="AL143" s="10"/>
      <c r="AM143" s="152">
        <f>SUMIF('Rekapitulasi Maret'!$BA$9:$BA$173,APS!$B143,'Rekapitulasi Maret'!$BB$9:$BB$173)</f>
        <v>0</v>
      </c>
      <c r="AN143" s="152">
        <f>SUMIF('Rekapitulasi Maret'!$BA$9:$BA$173,APS!$B143,'Rekapitulasi Maret'!$BC$9:$BC$173)</f>
        <v>0</v>
      </c>
      <c r="AO143" s="10"/>
      <c r="AP143" s="154">
        <f t="shared" si="410"/>
        <v>0</v>
      </c>
      <c r="AQ143" s="154">
        <f t="shared" si="411"/>
        <v>0</v>
      </c>
      <c r="AR143" s="10"/>
      <c r="AS143" s="152">
        <f>SUMIF('Rekapitulasi Maret'!$BP$9:$BP$173,APS!$B143,'Rekapitulasi Maret'!$BQ$9:$BQ$173)</f>
        <v>0</v>
      </c>
      <c r="AT143" s="152">
        <f>SUMIF('Rekapitulasi Maret'!$BP$9:$BP$173,APS!$B143,'Rekapitulasi Maret'!$BR$9:$BR$173)</f>
        <v>0</v>
      </c>
      <c r="AU143" s="10"/>
      <c r="AV143" s="154">
        <f t="shared" si="393"/>
        <v>0</v>
      </c>
      <c r="AW143" s="154">
        <f t="shared" si="394"/>
        <v>0</v>
      </c>
      <c r="AX143" s="10"/>
      <c r="AY143" s="152">
        <f>SUMIF('Rekapitulasi Maret'!$CE$9:$CE$173,APS!$B143,'Rekapitulasi Maret'!$CI$9:$CI$173)</f>
        <v>0</v>
      </c>
      <c r="AZ143" s="10"/>
      <c r="BA143" s="152">
        <f>SUMIF('Rekapitulasi Maret'!$CE$9:$CE$173,APS!$B143,'Rekapitulasi Maret'!$CJ$9:$CJ$173)</f>
        <v>0</v>
      </c>
      <c r="BB143" s="154">
        <f t="shared" si="395"/>
        <v>0</v>
      </c>
      <c r="BC143" s="154">
        <f t="shared" si="396"/>
        <v>0</v>
      </c>
      <c r="BD143" s="76">
        <f t="shared" si="412"/>
        <v>0</v>
      </c>
      <c r="BE143" s="76">
        <f t="shared" si="413"/>
        <v>48</v>
      </c>
      <c r="BF143" s="76">
        <f t="shared" si="414"/>
        <v>40</v>
      </c>
      <c r="BG143" s="76">
        <f t="shared" si="415"/>
        <v>0</v>
      </c>
      <c r="BH143" s="76">
        <f t="shared" si="416"/>
        <v>40</v>
      </c>
      <c r="BI143" s="76">
        <f t="shared" si="417"/>
        <v>40</v>
      </c>
      <c r="BJ143" s="154">
        <f t="shared" si="418"/>
        <v>0</v>
      </c>
      <c r="BK143" s="10"/>
      <c r="BL143" s="10"/>
      <c r="BM143" s="152">
        <f>SUMIF('Rekapitulasi Maret'!$D$194:$D$375,APS!$B143,'Rekapitulasi Maret'!$E$194:$E$375)+SUMIF('Rekapitulasi Maret'!$D$194:$D$375,APS!$B143,'Rekapitulasi Maret'!$J$194:$J$375)</f>
        <v>0</v>
      </c>
      <c r="BN143" s="152">
        <f>SUMIF('Rekapitulasi Maret'!$D$194:$D$375,APS!$B143,'Rekapitulasi Maret'!$F$194:$F$375)</f>
        <v>0</v>
      </c>
      <c r="BO143" s="152">
        <f>SUMIF('Rekapitulasi Maret'!$D$194:$D$375,APS!$B143,'Rekapitulasi Maret'!$K$194:$K$375)</f>
        <v>0</v>
      </c>
      <c r="BP143" s="154">
        <f t="shared" si="389"/>
        <v>0</v>
      </c>
      <c r="BQ143" s="154">
        <f t="shared" si="390"/>
        <v>0</v>
      </c>
      <c r="BR143" s="10"/>
      <c r="BS143" s="152">
        <f>SUMIF('Rekapitulasi Maret'!$U$194:$U$375,APS!$B143,'Rekapitulasi Maret'!$V$194:$V$375)+SUMIF('Rekapitulasi Maret'!$U$194:$U$375,APS!$B143,'Rekapitulasi Maret'!$AA$194:$AA$375)</f>
        <v>0</v>
      </c>
      <c r="BT143" s="152">
        <f>SUMIF('Rekapitulasi Maret'!$U$194:$U$375,APS!$B143,'Rekapitulasi Maret'!$W$194:$W$375)</f>
        <v>0</v>
      </c>
      <c r="BU143" s="152">
        <f>SUMIF('Rekapitulasi Maret'!$U$194:$U$375,APS!$B143,'Rekapitulasi Maret'!$AB$194:$AB$375)</f>
        <v>0</v>
      </c>
      <c r="BV143" s="154">
        <f t="shared" si="391"/>
        <v>0</v>
      </c>
      <c r="BW143" s="154">
        <f t="shared" si="392"/>
        <v>0</v>
      </c>
      <c r="BX143" s="10"/>
      <c r="BY143" s="152">
        <f>SUMIF('Rekapitulasi Maret'!$AL$194:$AL$375,APS!$B143,'Rekapitulasi Maret'!$AM$194:$AM$375)+SUMIF('Rekapitulasi Maret'!$AL$194:$AL$375,APS!$B143,'Rekapitulasi Maret'!$AP$194:$AP$375)</f>
        <v>0</v>
      </c>
      <c r="BZ143" s="152">
        <f>SUMIF('Rekapitulasi Maret'!$AL$194:$AL$375,APS!$B143,'Rekapitulasi Maret'!$AN$194:$AN$375)</f>
        <v>0</v>
      </c>
      <c r="CA143" s="152">
        <f>SUMIF('Rekapitulasi Maret'!$AL$194:$AL$375,APS!$B143,'Rekapitulasi Maret'!$AQ$194:$AQ$375)</f>
        <v>0</v>
      </c>
      <c r="CB143" s="154">
        <f t="shared" si="408"/>
        <v>0</v>
      </c>
      <c r="CC143" s="154">
        <f t="shared" si="409"/>
        <v>0</v>
      </c>
      <c r="CD143" s="10"/>
      <c r="CE143" s="152">
        <f>SUMIF('Rekapitulasi Maret'!$BA$194:$BA$375,APS!$B143,'Rekapitulasi Maret'!$BB$194:$BB$375)+SUMIF('Rekapitulasi Maret'!$BA$194:$BA$375,APS!$B143,'Rekapitulasi Maret'!$BE$194:$BE$375)</f>
        <v>0</v>
      </c>
      <c r="CF143" s="152">
        <f>SUMIF('Rekapitulasi Maret'!$BA$194:$BA$375,APS!$B143,'Rekapitulasi Maret'!$BC$194:$BC$375)</f>
        <v>0</v>
      </c>
      <c r="CG143" s="10"/>
      <c r="CH143" s="154">
        <f t="shared" si="381"/>
        <v>0</v>
      </c>
      <c r="CI143" s="154">
        <f t="shared" si="382"/>
        <v>0</v>
      </c>
      <c r="CJ143" s="10"/>
      <c r="CK143" s="152">
        <f>SUMIF('Rekapitulasi Maret'!$BP$194:$BP$375,APS!$B143,'Rekapitulasi Maret'!$BQ$194:$BQ$375)+SUMIF('Rekapitulasi Maret'!$BP$194:$BP$375,APS!$B143,'Rekapitulasi Maret'!$BT$194:$BT$375)</f>
        <v>0</v>
      </c>
      <c r="CL143" s="152">
        <f>SUMIF('Rekapitulasi Maret'!$BP$194:$BP$375,APS!$B143,'Rekapitulasi Maret'!$BR$194:$BR$375)</f>
        <v>0</v>
      </c>
      <c r="CM143" s="152">
        <f>SUMIF('Rekapitulasi Maret'!$BP$194:$BP$375,APS!$B143,'Rekapitulasi Maret'!$BU$194:$BU$375)</f>
        <v>0</v>
      </c>
      <c r="CN143" s="154">
        <f t="shared" si="383"/>
        <v>0</v>
      </c>
      <c r="CO143" s="154">
        <f t="shared" si="384"/>
        <v>0</v>
      </c>
      <c r="CP143" s="76">
        <f t="shared" si="419"/>
        <v>0</v>
      </c>
      <c r="CQ143" s="76">
        <f t="shared" si="420"/>
        <v>0</v>
      </c>
      <c r="CR143" s="76">
        <f t="shared" si="421"/>
        <v>0</v>
      </c>
      <c r="CS143" s="76">
        <f t="shared" si="422"/>
        <v>0</v>
      </c>
      <c r="CT143" s="76">
        <f t="shared" si="423"/>
        <v>0</v>
      </c>
      <c r="CU143" s="76">
        <f t="shared" si="424"/>
        <v>0</v>
      </c>
      <c r="CV143" s="154">
        <f t="shared" si="425"/>
        <v>0</v>
      </c>
      <c r="CW143" s="10"/>
      <c r="CX143" s="10"/>
      <c r="CY143" s="152">
        <f>SUMIF('Rekapitulasi Maret'!$D$391:$D$568,APS!$B143,'Rekapitulasi Maret'!$E$391:$E$568)+SUMIF('Rekapitulasi Maret'!$D$391:$D$568,APS!$B143,'Rekapitulasi Maret'!$J$391:$J$568)</f>
        <v>0</v>
      </c>
      <c r="CZ143" s="152">
        <f>SUMIF('Rekapitulasi Maret'!$D$391:$D$568,APS!$B143,'Rekapitulasi Maret'!$F$391:$F$568)</f>
        <v>56</v>
      </c>
      <c r="DA143" s="152">
        <f>SUMIF('Rekapitulasi Maret'!$D$391:$D$568,APS!$B143,'Rekapitulasi Maret'!$K$391:$K$568)</f>
        <v>0</v>
      </c>
      <c r="DB143" s="154">
        <f t="shared" si="385"/>
        <v>0</v>
      </c>
      <c r="DC143" s="154">
        <f t="shared" si="386"/>
        <v>0</v>
      </c>
      <c r="DD143" s="10"/>
      <c r="DE143" s="152">
        <f>SUMIF('Rekapitulasi Maret'!$U$391:$U$568,APS!$B143,'Rekapitulasi Maret'!$V$391:$V$568)+SUMIF('Rekapitulasi Maret'!$U$391:$U$568,APS!$B143,'Rekapitulasi Maret'!$AA$391:$AA$568)</f>
        <v>0</v>
      </c>
      <c r="DF143" s="152">
        <f>SUMIF('Rekapitulasi Maret'!$U$391:$U$568,APS!$B143,'Rekapitulasi Maret'!$W$391:$W$568)</f>
        <v>0</v>
      </c>
      <c r="DG143" s="152">
        <f>SUMIF('Rekapitulasi Maret'!$U$391:$U$568,APS!$B143,'Rekapitulasi Maret'!$AB$391:$AB$568)</f>
        <v>0</v>
      </c>
      <c r="DH143" s="154">
        <f t="shared" si="430"/>
        <v>0</v>
      </c>
      <c r="DI143" s="154">
        <f t="shared" si="431"/>
        <v>0</v>
      </c>
      <c r="DJ143" s="10"/>
      <c r="DK143" s="152">
        <f>SUMIF('Rekapitulasi Maret'!$AL$391:$AL$568,APS!$B143,'Rekapitulasi Maret'!$AM$391:$AM$568)+SUMIF('Rekapitulasi Maret'!$AL$391:$AL$568,APS!$B143,'Rekapitulasi Maret'!$AP$391:$AP$568)</f>
        <v>0</v>
      </c>
      <c r="DL143" s="152">
        <f>SUMIF('Rekapitulasi Maret'!$AL$391:$AL$568,APS!$B143,'Rekapitulasi Maret'!$AN$391:$AN$568)</f>
        <v>0</v>
      </c>
      <c r="DM143" s="152">
        <f>SUMIF('Rekapitulasi Maret'!$AL$391:$AL$568,APS!$B143,'Rekapitulasi Maret'!$AQ$391:$AQ$568)</f>
        <v>0</v>
      </c>
      <c r="DN143" s="154">
        <f t="shared" si="453"/>
        <v>0</v>
      </c>
      <c r="DO143" s="154">
        <f t="shared" si="454"/>
        <v>0</v>
      </c>
      <c r="DP143" s="10"/>
      <c r="DQ143" s="152">
        <f>SUMIF('Rekapitulasi Maret'!$BA$391:$BA$568,APS!$B143,'Rekapitulasi Maret'!$BB$391:$BB$568)+SUMIF('Rekapitulasi Maret'!$BA$391:$BA$568,APS!$B143,'Rekapitulasi Maret'!$BE$391:$BE$568)</f>
        <v>0</v>
      </c>
      <c r="DR143" s="152">
        <f>SUMIF('Rekapitulasi Maret'!$BA$391:$BA$568,APS!$B143,'Rekapitulasi Maret'!$BC$391:$BC$568)</f>
        <v>0</v>
      </c>
      <c r="DS143" s="152">
        <f>SUMIF('Rekapitulasi Maret'!$BA$391:$BA$568,APS!$B143,'Rekapitulasi Maret'!$BF$391:$BF$568)</f>
        <v>0</v>
      </c>
      <c r="DT143" s="154">
        <f t="shared" si="432"/>
        <v>0</v>
      </c>
      <c r="DU143" s="154">
        <f t="shared" si="433"/>
        <v>0</v>
      </c>
      <c r="DV143" s="10"/>
      <c r="DW143" s="152">
        <f>SUMIF('Rekapitulasi Maret'!$BP$391:$BP$568,APS!$B143,'Rekapitulasi Maret'!$BQ$391:$BQ$568)+SUMIF('Rekapitulasi Maret'!$BP$391:$BP$568,APS!$B143,'Rekapitulasi Maret'!$BT$391:$BT$568)</f>
        <v>0</v>
      </c>
      <c r="DX143" s="152">
        <f>SUMIF('Rekapitulasi Maret'!$BP$391:$BP$568,APS!$B143,'Rekapitulasi Maret'!$BR$391:$BR$568)</f>
        <v>0</v>
      </c>
      <c r="DY143" s="152">
        <f>SUMIF('Rekapitulasi Maret'!$BP$391:$BP$568,APS!$B143,'Rekapitulasi Maret'!$BU$391:$BU$568)</f>
        <v>0</v>
      </c>
      <c r="DZ143" s="154">
        <f t="shared" si="446"/>
        <v>0</v>
      </c>
      <c r="EA143" s="154">
        <f t="shared" si="447"/>
        <v>0</v>
      </c>
      <c r="EB143" s="10"/>
      <c r="EC143" s="152">
        <f>SUMIF('Rekapitulasi Maret'!$CE$391:$CE$568,APS!$B143,'Rekapitulasi Maret'!$CF$391:$CF$568)+SUMIF('Rekapitulasi Maret'!$CE$391:$CE$568,APS!$B143,'Rekapitulasi Maret'!$CI$391:$CI$568)</f>
        <v>0</v>
      </c>
      <c r="ED143" s="152">
        <f>SUMIF('Rekapitulasi Maret'!$CE$391:$CE$568,APS!$B143,'Rekapitulasi Maret'!$CG$391:$CG$568)</f>
        <v>0</v>
      </c>
      <c r="EE143" s="152">
        <f>SUMIF('Rekapitulasi Maret'!$CE$391:$CE$568,APS!$B143,'Rekapitulasi Maret'!$CJ$391:$CJ$568)</f>
        <v>0</v>
      </c>
      <c r="EF143" s="154">
        <f t="shared" si="455"/>
        <v>0</v>
      </c>
      <c r="EG143" s="154">
        <f t="shared" si="456"/>
        <v>0</v>
      </c>
      <c r="EH143" s="76">
        <f t="shared" si="434"/>
        <v>0</v>
      </c>
      <c r="EI143" s="76">
        <f t="shared" si="435"/>
        <v>0</v>
      </c>
      <c r="EJ143" s="76">
        <f t="shared" si="436"/>
        <v>56</v>
      </c>
      <c r="EK143" s="76">
        <f t="shared" si="437"/>
        <v>0</v>
      </c>
      <c r="EL143" s="76">
        <f t="shared" si="438"/>
        <v>56</v>
      </c>
      <c r="EM143" s="76">
        <f t="shared" si="439"/>
        <v>56</v>
      </c>
      <c r="EN143" s="154">
        <f t="shared" si="440"/>
        <v>0</v>
      </c>
      <c r="EO143" s="10"/>
      <c r="EP143" s="10"/>
      <c r="EQ143" s="152">
        <f>SUMIF('Rekapitulasi Maret'!$D$587:$D$768,APS!$B143,'Rekapitulasi Maret'!$E$587:$E$768)+SUMIF('Rekapitulasi Maret'!$D$587:$D$768,APS!$B143,'Rekapitulasi Maret'!$G$587:$G$768)</f>
        <v>0</v>
      </c>
      <c r="ER143" s="152">
        <f>SUMIF('Rekapitulasi Maret'!$D$587:$D$768,APS!$B143,'Rekapitulasi Maret'!$F$587:$F$768)+SUMIF('Rekapitulasi Maret'!$D$587:$D$768,APS!$B143,'Rekapitulasi Maret'!$H$587:$H$768)</f>
        <v>0</v>
      </c>
      <c r="ES143" s="10"/>
      <c r="ET143" s="154">
        <f t="shared" si="457"/>
        <v>0</v>
      </c>
      <c r="EU143" s="154">
        <f t="shared" si="458"/>
        <v>0</v>
      </c>
      <c r="EV143" s="10"/>
      <c r="EW143" s="152">
        <f>SUMIF('Rekapitulasi Maret'!$U$587:$U$768,APS!$B143,'Rekapitulasi Maret'!$V$587:$V$768)+SUMIF('Rekapitulasi Maret'!$U$587:$U$768,APS!$B143,'Rekapitulasi Maret'!$X$587:$X$768)</f>
        <v>0</v>
      </c>
      <c r="EX143" s="152">
        <f>SUMIF('Rekapitulasi Maret'!$U$587:$U$768,APS!$B143,'Rekapitulasi Maret'!$W$587:$W$768)+SUMIF('Rekapitulasi Maret'!$U$587:$U$768,APS!$B143,'Rekapitulasi Maret'!$Y$587:$Y$768)</f>
        <v>0</v>
      </c>
      <c r="EY143" s="10"/>
      <c r="EZ143" s="154">
        <f t="shared" si="459"/>
        <v>0</v>
      </c>
      <c r="FA143" s="154">
        <f t="shared" si="460"/>
        <v>0</v>
      </c>
      <c r="FB143" s="10"/>
      <c r="FC143" s="152">
        <f>SUMIF('Rekapitulasi Maret'!$AL$587:$AL$768,APS!$B143,'Rekapitulasi Maret'!$AM$587:$AM$768)+SUMIF('Rekapitulasi Maret'!$AL$587:$AL$768,APS!$B143,'Rekapitulasi Maret'!$AP$587:$AP$768)</f>
        <v>0</v>
      </c>
      <c r="FD143" s="152">
        <f>SUMIF('Rekapitulasi Maret'!$AL$587:$AL$768,APS!$B143,'Rekapitulasi Maret'!$AN$587:$AN$768)</f>
        <v>0</v>
      </c>
      <c r="FE143" s="10"/>
      <c r="FF143" s="154">
        <f t="shared" si="461"/>
        <v>0</v>
      </c>
      <c r="FG143" s="154">
        <f t="shared" si="462"/>
        <v>0</v>
      </c>
      <c r="FH143" s="10"/>
      <c r="FI143" s="152">
        <f>SUMIF('Rekapitulasi Maret'!$BA$587:$BA$768,APS!$B143,'Rekapitulasi Maret'!$BB$587:$BB$768)+SUMIF('Rekapitulasi Maret'!$BA$587:$BA$768,APS!$B143,'Rekapitulasi Maret'!$BE$587:$BE$768)</f>
        <v>0</v>
      </c>
      <c r="FJ143" s="152">
        <f>SUMIF('Rekapitulasi Maret'!$BA$587:$BA$768,APS!$B143,'Rekapitulasi Maret'!$BC$587:$BC$768)+SUMIF('Rekapitulasi Maret'!$BA$587:$BA$768,APS!$B143,'Rekapitulasi Maret'!$BF$587:$BF$768)</f>
        <v>0</v>
      </c>
      <c r="FK143" s="10"/>
      <c r="FL143" s="154">
        <f t="shared" si="463"/>
        <v>0</v>
      </c>
      <c r="FM143" s="154">
        <f t="shared" si="464"/>
        <v>0</v>
      </c>
      <c r="FN143" s="10"/>
      <c r="FO143" s="152">
        <f>SUMIF('Rekapitulasi Maret'!$BP$587:$BP$768,APS!$B143,'Rekapitulasi Maret'!$BQ$587:$BQ$768)+SUMIF('Rekapitulasi Maret'!$BP$587:$BP$768,APS!$B143,'Rekapitulasi Maret'!$BT$587:$BT$768)</f>
        <v>0</v>
      </c>
      <c r="FP143" s="152">
        <f>SUMIF('Rekapitulasi Maret'!$BP$587:$BP$768,APS!$B143,'Rekapitulasi Maret'!$BR$587:$BR$768)</f>
        <v>0</v>
      </c>
      <c r="FQ143" s="10"/>
      <c r="FR143" s="154">
        <f t="shared" si="465"/>
        <v>0</v>
      </c>
      <c r="FS143" s="154">
        <f t="shared" si="466"/>
        <v>0</v>
      </c>
      <c r="FT143" s="10"/>
      <c r="FU143" s="152">
        <f>SUMIF('Rekapitulasi Maret'!$CE$587:$CE$768,APS!$B143,'Rekapitulasi Maret'!$CI$587:$CI$768)</f>
        <v>0</v>
      </c>
      <c r="FV143" s="10"/>
      <c r="FW143" s="152">
        <f>SUMIF('Rekapitulasi Maret'!$CE$587:$CE$768,APS!$B143,'Rekapitulasi Maret'!$CJ$587:$CJ$768)</f>
        <v>0</v>
      </c>
      <c r="FX143" s="154">
        <f t="shared" si="387"/>
        <v>0</v>
      </c>
      <c r="FY143" s="154">
        <f t="shared" si="388"/>
        <v>0</v>
      </c>
      <c r="FZ143" s="10"/>
      <c r="GA143" s="152">
        <f>SUMIF('Rekapitulasi Maret'!$D$785:$D$963,APS!$B143,'Rekapitulasi Maret'!$E$785:$E$963)+SUMIF('Rekapitulasi Maret'!$D$785:$D$963,APS!$B143,'Rekapitulasi Maret'!$J$785:$J$963)</f>
        <v>0</v>
      </c>
      <c r="GB143" s="152">
        <f>SUMIF('Rekapitulasi Maret'!$D$785:$D$963,APS!$B143,'Rekapitulasi Maret'!$F$785:$F$963)</f>
        <v>0</v>
      </c>
      <c r="GC143" s="152">
        <f>SUMIF('Rekapitulasi Maret'!$D$785:$D$963,APS!$B143,'Rekapitulasi Maret'!$K$785:$K$963)</f>
        <v>0</v>
      </c>
      <c r="GD143" s="154">
        <f t="shared" si="467"/>
        <v>0</v>
      </c>
      <c r="GE143" s="154">
        <f t="shared" si="468"/>
        <v>0</v>
      </c>
      <c r="GF143" s="10"/>
      <c r="GG143" s="152">
        <f>SUMIF('Rekapitulasi Maret'!$U$785:$U$963,APS!$B143,'Rekapitulasi Maret'!$V$785:$V$963)+SUMIF('Rekapitulasi Maret'!$U$785:$U$963,APS!$B143,'Rekapitulasi Maret'!$AA$785:$AA$963)</f>
        <v>0</v>
      </c>
      <c r="GH143" s="152">
        <f>SUMIF('Rekapitulasi Maret'!$U$785:$U$963,APS!$B143,'Rekapitulasi Maret'!$W$785:$W$963)</f>
        <v>0</v>
      </c>
      <c r="GI143" s="152">
        <f>SUMIF('Rekapitulasi Maret'!$U$785:$U$963,APS!$B143,'Rekapitulasi Maret'!$AB$785:$AB$963)</f>
        <v>0</v>
      </c>
      <c r="GJ143" s="154">
        <f t="shared" si="469"/>
        <v>0</v>
      </c>
      <c r="GK143" s="154">
        <f t="shared" si="470"/>
        <v>0</v>
      </c>
      <c r="GL143" s="10"/>
      <c r="GM143" s="152">
        <f>SUMIF('Rekapitulasi Maret'!$AL$785:$AL$963,APS!$B143,'Rekapitulasi Maret'!$AM$785:$AM$963)+SUMIF('Rekapitulasi Maret'!$AL$785:$AL$963,APS!$B143,'Rekapitulasi Maret'!$AP$785:$AP$963)</f>
        <v>0</v>
      </c>
      <c r="GN143" s="152">
        <f>SUMIF('Rekapitulasi Maret'!$AL$785:$AL$963,APS!$B143,'Rekapitulasi Maret'!$AN$785:$AN$963)</f>
        <v>0</v>
      </c>
      <c r="GO143" s="152">
        <f>SUMIF('Rekapitulasi Maret'!$AL$785:$AL$963,APS!$B143,'Rekapitulasi Maret'!$AQ$785:$AQ$963)</f>
        <v>0</v>
      </c>
      <c r="GP143" s="154">
        <f t="shared" si="471"/>
        <v>0</v>
      </c>
      <c r="GQ143" s="154">
        <f t="shared" si="472"/>
        <v>0</v>
      </c>
      <c r="GR143" s="76">
        <f t="shared" si="473"/>
        <v>0</v>
      </c>
      <c r="GS143" s="76">
        <f t="shared" si="474"/>
        <v>0</v>
      </c>
      <c r="GT143" s="76">
        <f t="shared" si="475"/>
        <v>0</v>
      </c>
      <c r="GU143" s="76">
        <f t="shared" si="476"/>
        <v>0</v>
      </c>
      <c r="GV143" s="157">
        <f t="shared" si="477"/>
        <v>0</v>
      </c>
      <c r="GW143" s="157">
        <f t="shared" si="478"/>
        <v>0</v>
      </c>
      <c r="GX143" s="158">
        <f t="shared" si="479"/>
        <v>0</v>
      </c>
      <c r="GY143" s="157">
        <f t="shared" si="397"/>
        <v>0</v>
      </c>
      <c r="GZ143" s="157">
        <f t="shared" si="398"/>
        <v>48</v>
      </c>
      <c r="HA143" s="157">
        <f t="shared" si="399"/>
        <v>96</v>
      </c>
      <c r="HB143" s="157">
        <f t="shared" si="400"/>
        <v>0</v>
      </c>
      <c r="HC143" s="157">
        <f t="shared" si="401"/>
        <v>96</v>
      </c>
      <c r="HD143" s="157">
        <f t="shared" si="402"/>
        <v>96</v>
      </c>
      <c r="HE143" s="158">
        <f t="shared" si="406"/>
        <v>0</v>
      </c>
      <c r="HF143" s="164"/>
      <c r="HG143" s="16" t="s">
        <v>995</v>
      </c>
      <c r="HH143" s="88"/>
    </row>
    <row r="144" spans="1:216" ht="15.75">
      <c r="A144" s="153" t="s">
        <v>690</v>
      </c>
      <c r="B144" s="153" t="s">
        <v>691</v>
      </c>
      <c r="C144" s="16" t="s">
        <v>152</v>
      </c>
      <c r="D144" s="16"/>
      <c r="E144" s="16"/>
      <c r="F144" s="17"/>
      <c r="G144" s="17"/>
      <c r="H144" s="17"/>
      <c r="I144" s="18"/>
      <c r="J144" s="17"/>
      <c r="K144" s="19"/>
      <c r="L144" s="19"/>
      <c r="M144" s="23"/>
      <c r="N144" s="20"/>
      <c r="O144" s="20"/>
      <c r="P144" s="75"/>
      <c r="Q144" s="74"/>
      <c r="R144" s="22"/>
      <c r="S144" s="10"/>
      <c r="T144" s="10"/>
      <c r="U144" s="152">
        <f>SUMIF('Rekapitulasi Maret'!$D$9:$D$173,APS!$B144,'Rekapitulasi Maret'!$E$9:$E$173)</f>
        <v>101</v>
      </c>
      <c r="V144" s="152">
        <f>SUMIF('Rekapitulasi Maret'!$D$9:$D$173,APS!$B144,'Rekapitulasi Maret'!$F$9:$F$173)</f>
        <v>93</v>
      </c>
      <c r="W144" s="10"/>
      <c r="X144" s="154">
        <f t="shared" si="428"/>
        <v>0</v>
      </c>
      <c r="Y144" s="154">
        <f t="shared" si="429"/>
        <v>92.079207920792086</v>
      </c>
      <c r="Z144" s="10"/>
      <c r="AA144" s="152">
        <f>SUMIF('Rekapitulasi Maret'!$U$9:$U$173,APS!$B144,'Rekapitulasi Maret'!$V$9:$V$173)</f>
        <v>109</v>
      </c>
      <c r="AB144" s="152">
        <f>SUMIF('Rekapitulasi Maret'!$U$9:$U$173,APS!$B144,'Rekapitulasi Maret'!$W$9:$W$173)</f>
        <v>109</v>
      </c>
      <c r="AC144" s="152"/>
      <c r="AD144" s="154">
        <f t="shared" si="404"/>
        <v>0</v>
      </c>
      <c r="AE144" s="154">
        <f t="shared" si="405"/>
        <v>100</v>
      </c>
      <c r="AF144" s="10"/>
      <c r="AG144" s="152">
        <f>SUMIF('Rekapitulasi Maret'!$AL$9:$AL$173,APS!$B144,'Rekapitulasi Maret'!$AM$9:$AM$173)</f>
        <v>0</v>
      </c>
      <c r="AH144" s="152">
        <f>SUMIF('Rekapitulasi Maret'!$AL$9:$AL$173,APS!$B144,'Rekapitulasi Maret'!$AN$9:$AN$173)</f>
        <v>0</v>
      </c>
      <c r="AI144" s="152">
        <f>SUMIF('Rekapitulasi Maret'!$AL$9:$AL$173,APS!$B144,'Rekapitulasi Maret'!$AQ$9:$AQ$173)</f>
        <v>0</v>
      </c>
      <c r="AJ144" s="154">
        <f t="shared" si="426"/>
        <v>0</v>
      </c>
      <c r="AK144" s="154">
        <f t="shared" si="427"/>
        <v>0</v>
      </c>
      <c r="AL144" s="10"/>
      <c r="AM144" s="152">
        <f>SUMIF('Rekapitulasi Maret'!$BA$9:$BA$173,APS!$B144,'Rekapitulasi Maret'!$BB$9:$BB$173)</f>
        <v>0</v>
      </c>
      <c r="AN144" s="152">
        <f>SUMIF('Rekapitulasi Maret'!$BA$9:$BA$173,APS!$B144,'Rekapitulasi Maret'!$BC$9:$BC$173)</f>
        <v>0</v>
      </c>
      <c r="AO144" s="10"/>
      <c r="AP144" s="154">
        <f t="shared" si="410"/>
        <v>0</v>
      </c>
      <c r="AQ144" s="154">
        <f t="shared" si="411"/>
        <v>0</v>
      </c>
      <c r="AR144" s="10"/>
      <c r="AS144" s="152">
        <f>SUMIF('Rekapitulasi Maret'!$BP$9:$BP$173,APS!$B144,'Rekapitulasi Maret'!$BQ$9:$BQ$173)</f>
        <v>0</v>
      </c>
      <c r="AT144" s="152">
        <f>SUMIF('Rekapitulasi Maret'!$BP$9:$BP$173,APS!$B144,'Rekapitulasi Maret'!$BR$9:$BR$173)</f>
        <v>0</v>
      </c>
      <c r="AU144" s="10"/>
      <c r="AV144" s="154">
        <f t="shared" si="393"/>
        <v>0</v>
      </c>
      <c r="AW144" s="154">
        <f t="shared" si="394"/>
        <v>0</v>
      </c>
      <c r="AX144" s="10"/>
      <c r="AY144" s="152">
        <f>SUMIF('Rekapitulasi Maret'!$CE$9:$CE$173,APS!$B144,'Rekapitulasi Maret'!$CI$9:$CI$173)</f>
        <v>0</v>
      </c>
      <c r="AZ144" s="10"/>
      <c r="BA144" s="152">
        <f>SUMIF('Rekapitulasi Maret'!$CE$9:$CE$173,APS!$B144,'Rekapitulasi Maret'!$CJ$9:$CJ$173)</f>
        <v>0</v>
      </c>
      <c r="BB144" s="154">
        <f t="shared" si="395"/>
        <v>0</v>
      </c>
      <c r="BC144" s="154">
        <f t="shared" si="396"/>
        <v>0</v>
      </c>
      <c r="BD144" s="76">
        <f t="shared" si="412"/>
        <v>0</v>
      </c>
      <c r="BE144" s="76">
        <f t="shared" si="413"/>
        <v>210</v>
      </c>
      <c r="BF144" s="76">
        <f t="shared" si="414"/>
        <v>202</v>
      </c>
      <c r="BG144" s="76">
        <f t="shared" si="415"/>
        <v>0</v>
      </c>
      <c r="BH144" s="76">
        <f t="shared" si="416"/>
        <v>202</v>
      </c>
      <c r="BI144" s="76">
        <f t="shared" si="417"/>
        <v>202</v>
      </c>
      <c r="BJ144" s="154">
        <f t="shared" si="418"/>
        <v>0</v>
      </c>
      <c r="BK144" s="10"/>
      <c r="BL144" s="10"/>
      <c r="BM144" s="152">
        <f>SUMIF('Rekapitulasi Maret'!$D$194:$D$375,APS!$B144,'Rekapitulasi Maret'!$E$194:$E$375)+SUMIF('Rekapitulasi Maret'!$D$194:$D$375,APS!$B144,'Rekapitulasi Maret'!$J$194:$J$375)</f>
        <v>0</v>
      </c>
      <c r="BN144" s="152">
        <f>SUMIF('Rekapitulasi Maret'!$D$194:$D$375,APS!$B144,'Rekapitulasi Maret'!$F$194:$F$375)</f>
        <v>0</v>
      </c>
      <c r="BO144" s="152">
        <f>SUMIF('Rekapitulasi Maret'!$D$194:$D$375,APS!$B144,'Rekapitulasi Maret'!$K$194:$K$375)</f>
        <v>0</v>
      </c>
      <c r="BP144" s="154">
        <f t="shared" si="389"/>
        <v>0</v>
      </c>
      <c r="BQ144" s="154">
        <f t="shared" si="390"/>
        <v>0</v>
      </c>
      <c r="BR144" s="10"/>
      <c r="BS144" s="152">
        <f>SUMIF('Rekapitulasi Maret'!$U$194:$U$375,APS!$B144,'Rekapitulasi Maret'!$V$194:$V$375)+SUMIF('Rekapitulasi Maret'!$U$194:$U$375,APS!$B144,'Rekapitulasi Maret'!$AA$194:$AA$375)</f>
        <v>0</v>
      </c>
      <c r="BT144" s="152">
        <f>SUMIF('Rekapitulasi Maret'!$U$194:$U$375,APS!$B144,'Rekapitulasi Maret'!$W$194:$W$375)</f>
        <v>0</v>
      </c>
      <c r="BU144" s="152">
        <f>SUMIF('Rekapitulasi Maret'!$U$194:$U$375,APS!$B144,'Rekapitulasi Maret'!$AB$194:$AB$375)</f>
        <v>0</v>
      </c>
      <c r="BV144" s="154">
        <f t="shared" si="391"/>
        <v>0</v>
      </c>
      <c r="BW144" s="154">
        <f t="shared" si="392"/>
        <v>0</v>
      </c>
      <c r="BX144" s="10"/>
      <c r="BY144" s="152">
        <f>SUMIF('Rekapitulasi Maret'!$AL$194:$AL$375,APS!$B144,'Rekapitulasi Maret'!$AM$194:$AM$375)+SUMIF('Rekapitulasi Maret'!$AL$194:$AL$375,APS!$B144,'Rekapitulasi Maret'!$AP$194:$AP$375)</f>
        <v>0</v>
      </c>
      <c r="BZ144" s="152">
        <f>SUMIF('Rekapitulasi Maret'!$AL$194:$AL$375,APS!$B144,'Rekapitulasi Maret'!$AN$194:$AN$375)</f>
        <v>56</v>
      </c>
      <c r="CA144" s="152">
        <f>SUMIF('Rekapitulasi Maret'!$AL$194:$AL$375,APS!$B144,'Rekapitulasi Maret'!$AQ$194:$AQ$375)</f>
        <v>0</v>
      </c>
      <c r="CB144" s="154">
        <f t="shared" si="408"/>
        <v>0</v>
      </c>
      <c r="CC144" s="154">
        <f t="shared" si="409"/>
        <v>0</v>
      </c>
      <c r="CD144" s="10"/>
      <c r="CE144" s="152">
        <f>SUMIF('Rekapitulasi Maret'!$BA$194:$BA$375,APS!$B144,'Rekapitulasi Maret'!$BB$194:$BB$375)+SUMIF('Rekapitulasi Maret'!$BA$194:$BA$375,APS!$B144,'Rekapitulasi Maret'!$BE$194:$BE$375)</f>
        <v>0</v>
      </c>
      <c r="CF144" s="152">
        <f>SUMIF('Rekapitulasi Maret'!$BA$194:$BA$375,APS!$B144,'Rekapitulasi Maret'!$BC$194:$BC$375)</f>
        <v>0</v>
      </c>
      <c r="CG144" s="10"/>
      <c r="CH144" s="154">
        <f t="shared" ref="CH144:CH207" si="480">IF(CD144=0,0,((CF144+CG144)/CD144)*100)</f>
        <v>0</v>
      </c>
      <c r="CI144" s="154">
        <f t="shared" ref="CI144:CI207" si="481">IF(CE144=0,0,((CF144+CG144)/CE144)*100)</f>
        <v>0</v>
      </c>
      <c r="CJ144" s="10"/>
      <c r="CK144" s="152">
        <f>SUMIF('Rekapitulasi Maret'!$BP$194:$BP$375,APS!$B144,'Rekapitulasi Maret'!$BQ$194:$BQ$375)+SUMIF('Rekapitulasi Maret'!$BP$194:$BP$375,APS!$B144,'Rekapitulasi Maret'!$BT$194:$BT$375)</f>
        <v>0</v>
      </c>
      <c r="CL144" s="152">
        <f>SUMIF('Rekapitulasi Maret'!$BP$194:$BP$375,APS!$B144,'Rekapitulasi Maret'!$BR$194:$BR$375)</f>
        <v>0</v>
      </c>
      <c r="CM144" s="152">
        <f>SUMIF('Rekapitulasi Maret'!$BP$194:$BP$375,APS!$B144,'Rekapitulasi Maret'!$BU$194:$BU$375)</f>
        <v>0</v>
      </c>
      <c r="CN144" s="154">
        <f t="shared" ref="CN144:CN207" si="482">IF(CJ144=0,0,((CL144+CM144)/CJ144)*100)</f>
        <v>0</v>
      </c>
      <c r="CO144" s="154">
        <f t="shared" ref="CO144:CO207" si="483">IF(CK144=0,0,((CL144+CM144)/CK144)*100)</f>
        <v>0</v>
      </c>
      <c r="CP144" s="76">
        <f t="shared" si="419"/>
        <v>0</v>
      </c>
      <c r="CQ144" s="76">
        <f t="shared" si="420"/>
        <v>0</v>
      </c>
      <c r="CR144" s="76">
        <f t="shared" si="421"/>
        <v>56</v>
      </c>
      <c r="CS144" s="76">
        <f t="shared" si="422"/>
        <v>0</v>
      </c>
      <c r="CT144" s="76">
        <f t="shared" si="423"/>
        <v>56</v>
      </c>
      <c r="CU144" s="76">
        <f t="shared" si="424"/>
        <v>56</v>
      </c>
      <c r="CV144" s="154">
        <f t="shared" si="425"/>
        <v>0</v>
      </c>
      <c r="CW144" s="10"/>
      <c r="CX144" s="10"/>
      <c r="CY144" s="152">
        <f>SUMIF('Rekapitulasi Maret'!$D$391:$D$568,APS!$B144,'Rekapitulasi Maret'!$E$391:$E$568)+SUMIF('Rekapitulasi Maret'!$D$391:$D$568,APS!$B144,'Rekapitulasi Maret'!$J$391:$J$568)</f>
        <v>0</v>
      </c>
      <c r="CZ144" s="152">
        <f>SUMIF('Rekapitulasi Maret'!$D$391:$D$568,APS!$B144,'Rekapitulasi Maret'!$F$391:$F$568)</f>
        <v>0</v>
      </c>
      <c r="DA144" s="152">
        <f>SUMIF('Rekapitulasi Maret'!$D$391:$D$568,APS!$B144,'Rekapitulasi Maret'!$K$391:$K$568)</f>
        <v>0</v>
      </c>
      <c r="DB144" s="154">
        <f t="shared" ref="DB144:DB207" si="484">IF(CX144=0,0,((CZ144+DA144)/CX144)*100)</f>
        <v>0</v>
      </c>
      <c r="DC144" s="154">
        <f t="shared" ref="DC144:DC207" si="485">IF(CY144=0,0,((CZ144+DA144)/CY144)*100)</f>
        <v>0</v>
      </c>
      <c r="DD144" s="10"/>
      <c r="DE144" s="152">
        <f>SUMIF('Rekapitulasi Maret'!$U$391:$U$568,APS!$B144,'Rekapitulasi Maret'!$V$391:$V$568)+SUMIF('Rekapitulasi Maret'!$U$391:$U$568,APS!$B144,'Rekapitulasi Maret'!$AA$391:$AA$568)</f>
        <v>0</v>
      </c>
      <c r="DF144" s="152">
        <f>SUMIF('Rekapitulasi Maret'!$U$391:$U$568,APS!$B144,'Rekapitulasi Maret'!$W$391:$W$568)</f>
        <v>0</v>
      </c>
      <c r="DG144" s="152">
        <f>SUMIF('Rekapitulasi Maret'!$U$391:$U$568,APS!$B144,'Rekapitulasi Maret'!$AB$391:$AB$568)</f>
        <v>0</v>
      </c>
      <c r="DH144" s="154">
        <f t="shared" si="430"/>
        <v>0</v>
      </c>
      <c r="DI144" s="154">
        <f t="shared" si="431"/>
        <v>0</v>
      </c>
      <c r="DJ144" s="10"/>
      <c r="DK144" s="152">
        <f>SUMIF('Rekapitulasi Maret'!$AL$391:$AL$568,APS!$B144,'Rekapitulasi Maret'!$AM$391:$AM$568)+SUMIF('Rekapitulasi Maret'!$AL$391:$AL$568,APS!$B144,'Rekapitulasi Maret'!$AP$391:$AP$568)</f>
        <v>0</v>
      </c>
      <c r="DL144" s="152">
        <f>SUMIF('Rekapitulasi Maret'!$AL$391:$AL$568,APS!$B144,'Rekapitulasi Maret'!$AN$391:$AN$568)</f>
        <v>0</v>
      </c>
      <c r="DM144" s="152">
        <f>SUMIF('Rekapitulasi Maret'!$AL$391:$AL$568,APS!$B144,'Rekapitulasi Maret'!$AQ$391:$AQ$568)</f>
        <v>0</v>
      </c>
      <c r="DN144" s="154">
        <f t="shared" si="453"/>
        <v>0</v>
      </c>
      <c r="DO144" s="154">
        <f t="shared" si="454"/>
        <v>0</v>
      </c>
      <c r="DP144" s="10"/>
      <c r="DQ144" s="152">
        <f>SUMIF('Rekapitulasi Maret'!$BA$391:$BA$568,APS!$B144,'Rekapitulasi Maret'!$BB$391:$BB$568)+SUMIF('Rekapitulasi Maret'!$BA$391:$BA$568,APS!$B144,'Rekapitulasi Maret'!$BE$391:$BE$568)</f>
        <v>0</v>
      </c>
      <c r="DR144" s="152">
        <f>SUMIF('Rekapitulasi Maret'!$BA$391:$BA$568,APS!$B144,'Rekapitulasi Maret'!$BC$391:$BC$568)</f>
        <v>0</v>
      </c>
      <c r="DS144" s="152">
        <f>SUMIF('Rekapitulasi Maret'!$BA$391:$BA$568,APS!$B144,'Rekapitulasi Maret'!$BF$391:$BF$568)</f>
        <v>0</v>
      </c>
      <c r="DT144" s="154">
        <f t="shared" si="432"/>
        <v>0</v>
      </c>
      <c r="DU144" s="154">
        <f t="shared" si="433"/>
        <v>0</v>
      </c>
      <c r="DV144" s="10"/>
      <c r="DW144" s="152">
        <f>SUMIF('Rekapitulasi Maret'!$BP$391:$BP$568,APS!$B144,'Rekapitulasi Maret'!$BQ$391:$BQ$568)+SUMIF('Rekapitulasi Maret'!$BP$391:$BP$568,APS!$B144,'Rekapitulasi Maret'!$BT$391:$BT$568)</f>
        <v>0</v>
      </c>
      <c r="DX144" s="152">
        <f>SUMIF('Rekapitulasi Maret'!$BP$391:$BP$568,APS!$B144,'Rekapitulasi Maret'!$BR$391:$BR$568)</f>
        <v>0</v>
      </c>
      <c r="DY144" s="152">
        <f>SUMIF('Rekapitulasi Maret'!$BP$391:$BP$568,APS!$B144,'Rekapitulasi Maret'!$BU$391:$BU$568)</f>
        <v>0</v>
      </c>
      <c r="DZ144" s="154">
        <f t="shared" si="446"/>
        <v>0</v>
      </c>
      <c r="EA144" s="154">
        <f t="shared" si="447"/>
        <v>0</v>
      </c>
      <c r="EB144" s="10"/>
      <c r="EC144" s="152">
        <f>SUMIF('Rekapitulasi Maret'!$CE$391:$CE$568,APS!$B144,'Rekapitulasi Maret'!$CF$391:$CF$568)+SUMIF('Rekapitulasi Maret'!$CE$391:$CE$568,APS!$B144,'Rekapitulasi Maret'!$CI$391:$CI$568)</f>
        <v>0</v>
      </c>
      <c r="ED144" s="152">
        <f>SUMIF('Rekapitulasi Maret'!$CE$391:$CE$568,APS!$B144,'Rekapitulasi Maret'!$CG$391:$CG$568)</f>
        <v>0</v>
      </c>
      <c r="EE144" s="152">
        <f>SUMIF('Rekapitulasi Maret'!$CE$391:$CE$568,APS!$B144,'Rekapitulasi Maret'!$CJ$391:$CJ$568)</f>
        <v>0</v>
      </c>
      <c r="EF144" s="154">
        <f t="shared" si="455"/>
        <v>0</v>
      </c>
      <c r="EG144" s="154">
        <f t="shared" si="456"/>
        <v>0</v>
      </c>
      <c r="EH144" s="76">
        <f t="shared" si="434"/>
        <v>0</v>
      </c>
      <c r="EI144" s="76">
        <f t="shared" si="435"/>
        <v>0</v>
      </c>
      <c r="EJ144" s="76">
        <f t="shared" si="436"/>
        <v>0</v>
      </c>
      <c r="EK144" s="76">
        <f t="shared" si="437"/>
        <v>0</v>
      </c>
      <c r="EL144" s="76">
        <f t="shared" si="438"/>
        <v>0</v>
      </c>
      <c r="EM144" s="76">
        <f t="shared" si="439"/>
        <v>0</v>
      </c>
      <c r="EN144" s="154">
        <f t="shared" si="440"/>
        <v>0</v>
      </c>
      <c r="EO144" s="10"/>
      <c r="EP144" s="10"/>
      <c r="EQ144" s="152">
        <f>SUMIF('Rekapitulasi Maret'!$D$587:$D$768,APS!$B144,'Rekapitulasi Maret'!$E$587:$E$768)+SUMIF('Rekapitulasi Maret'!$D$587:$D$768,APS!$B144,'Rekapitulasi Maret'!$G$587:$G$768)</f>
        <v>0</v>
      </c>
      <c r="ER144" s="152">
        <f>SUMIF('Rekapitulasi Maret'!$D$587:$D$768,APS!$B144,'Rekapitulasi Maret'!$F$587:$F$768)+SUMIF('Rekapitulasi Maret'!$D$587:$D$768,APS!$B144,'Rekapitulasi Maret'!$H$587:$H$768)</f>
        <v>0</v>
      </c>
      <c r="ES144" s="10"/>
      <c r="ET144" s="154">
        <f t="shared" si="457"/>
        <v>0</v>
      </c>
      <c r="EU144" s="154">
        <f t="shared" si="458"/>
        <v>0</v>
      </c>
      <c r="EV144" s="10"/>
      <c r="EW144" s="152">
        <f>SUMIF('Rekapitulasi Maret'!$U$587:$U$768,APS!$B144,'Rekapitulasi Maret'!$V$587:$V$768)+SUMIF('Rekapitulasi Maret'!$U$587:$U$768,APS!$B144,'Rekapitulasi Maret'!$X$587:$X$768)</f>
        <v>0</v>
      </c>
      <c r="EX144" s="152">
        <f>SUMIF('Rekapitulasi Maret'!$U$587:$U$768,APS!$B144,'Rekapitulasi Maret'!$W$587:$W$768)+SUMIF('Rekapitulasi Maret'!$U$587:$U$768,APS!$B144,'Rekapitulasi Maret'!$Y$587:$Y$768)</f>
        <v>0</v>
      </c>
      <c r="EY144" s="10"/>
      <c r="EZ144" s="154">
        <f t="shared" si="459"/>
        <v>0</v>
      </c>
      <c r="FA144" s="154">
        <f t="shared" si="460"/>
        <v>0</v>
      </c>
      <c r="FB144" s="10"/>
      <c r="FC144" s="152">
        <f>SUMIF('Rekapitulasi Maret'!$AL$587:$AL$768,APS!$B144,'Rekapitulasi Maret'!$AM$587:$AM$768)+SUMIF('Rekapitulasi Maret'!$AL$587:$AL$768,APS!$B144,'Rekapitulasi Maret'!$AP$587:$AP$768)</f>
        <v>0</v>
      </c>
      <c r="FD144" s="152">
        <f>SUMIF('Rekapitulasi Maret'!$AL$587:$AL$768,APS!$B144,'Rekapitulasi Maret'!$AN$587:$AN$768)</f>
        <v>0</v>
      </c>
      <c r="FE144" s="10"/>
      <c r="FF144" s="154">
        <f t="shared" si="461"/>
        <v>0</v>
      </c>
      <c r="FG144" s="154">
        <f t="shared" si="462"/>
        <v>0</v>
      </c>
      <c r="FH144" s="10"/>
      <c r="FI144" s="152">
        <f>SUMIF('Rekapitulasi Maret'!$BA$587:$BA$768,APS!$B144,'Rekapitulasi Maret'!$BB$587:$BB$768)+SUMIF('Rekapitulasi Maret'!$BA$587:$BA$768,APS!$B144,'Rekapitulasi Maret'!$BE$587:$BE$768)</f>
        <v>0</v>
      </c>
      <c r="FJ144" s="152">
        <f>SUMIF('Rekapitulasi Maret'!$BA$587:$BA$768,APS!$B144,'Rekapitulasi Maret'!$BC$587:$BC$768)+SUMIF('Rekapitulasi Maret'!$BA$587:$BA$768,APS!$B144,'Rekapitulasi Maret'!$BF$587:$BF$768)</f>
        <v>0</v>
      </c>
      <c r="FK144" s="10"/>
      <c r="FL144" s="154">
        <f t="shared" si="463"/>
        <v>0</v>
      </c>
      <c r="FM144" s="154">
        <f t="shared" si="464"/>
        <v>0</v>
      </c>
      <c r="FN144" s="10"/>
      <c r="FO144" s="152">
        <f>SUMIF('Rekapitulasi Maret'!$BP$587:$BP$768,APS!$B144,'Rekapitulasi Maret'!$BQ$587:$BQ$768)+SUMIF('Rekapitulasi Maret'!$BP$587:$BP$768,APS!$B144,'Rekapitulasi Maret'!$BT$587:$BT$768)</f>
        <v>0</v>
      </c>
      <c r="FP144" s="152">
        <f>SUMIF('Rekapitulasi Maret'!$BP$587:$BP$768,APS!$B144,'Rekapitulasi Maret'!$BR$587:$BR$768)</f>
        <v>112</v>
      </c>
      <c r="FQ144" s="10"/>
      <c r="FR144" s="154">
        <f t="shared" si="465"/>
        <v>0</v>
      </c>
      <c r="FS144" s="154">
        <f t="shared" si="466"/>
        <v>0</v>
      </c>
      <c r="FT144" s="10"/>
      <c r="FU144" s="152">
        <f>SUMIF('Rekapitulasi Maret'!$CE$587:$CE$768,APS!$B144,'Rekapitulasi Maret'!$CI$587:$CI$768)</f>
        <v>0</v>
      </c>
      <c r="FV144" s="10"/>
      <c r="FW144" s="152">
        <f>SUMIF('Rekapitulasi Maret'!$CE$587:$CE$768,APS!$B144,'Rekapitulasi Maret'!$CJ$587:$CJ$768)</f>
        <v>0</v>
      </c>
      <c r="FX144" s="154">
        <f t="shared" ref="FX144:FX207" si="486">IF(FT144=0,0,((FV144+FW144)/FT144)*100)</f>
        <v>0</v>
      </c>
      <c r="FY144" s="154">
        <f t="shared" ref="FY144:FY207" si="487">IF(FU144=0,0,((FV144+FW144)/FU144)*100)</f>
        <v>0</v>
      </c>
      <c r="FZ144" s="10"/>
      <c r="GA144" s="152">
        <f>SUMIF('Rekapitulasi Maret'!$D$785:$D$963,APS!$B144,'Rekapitulasi Maret'!$E$785:$E$963)+SUMIF('Rekapitulasi Maret'!$D$785:$D$963,APS!$B144,'Rekapitulasi Maret'!$J$785:$J$963)</f>
        <v>0</v>
      </c>
      <c r="GB144" s="152">
        <f>SUMIF('Rekapitulasi Maret'!$D$785:$D$963,APS!$B144,'Rekapitulasi Maret'!$F$785:$F$963)</f>
        <v>0</v>
      </c>
      <c r="GC144" s="152">
        <f>SUMIF('Rekapitulasi Maret'!$D$785:$D$963,APS!$B144,'Rekapitulasi Maret'!$K$785:$K$963)</f>
        <v>0</v>
      </c>
      <c r="GD144" s="154">
        <f t="shared" si="467"/>
        <v>0</v>
      </c>
      <c r="GE144" s="154">
        <f t="shared" si="468"/>
        <v>0</v>
      </c>
      <c r="GF144" s="10"/>
      <c r="GG144" s="152">
        <f>SUMIF('Rekapitulasi Maret'!$U$785:$U$963,APS!$B144,'Rekapitulasi Maret'!$V$785:$V$963)+SUMIF('Rekapitulasi Maret'!$U$785:$U$963,APS!$B144,'Rekapitulasi Maret'!$AA$785:$AA$963)</f>
        <v>0</v>
      </c>
      <c r="GH144" s="152">
        <f>SUMIF('Rekapitulasi Maret'!$U$785:$U$963,APS!$B144,'Rekapitulasi Maret'!$W$785:$W$963)</f>
        <v>0</v>
      </c>
      <c r="GI144" s="152">
        <f>SUMIF('Rekapitulasi Maret'!$U$785:$U$963,APS!$B144,'Rekapitulasi Maret'!$AB$785:$AB$963)</f>
        <v>0</v>
      </c>
      <c r="GJ144" s="154">
        <f t="shared" si="469"/>
        <v>0</v>
      </c>
      <c r="GK144" s="154">
        <f t="shared" si="470"/>
        <v>0</v>
      </c>
      <c r="GL144" s="10"/>
      <c r="GM144" s="152">
        <f>SUMIF('Rekapitulasi Maret'!$AL$785:$AL$963,APS!$B144,'Rekapitulasi Maret'!$AM$785:$AM$963)+SUMIF('Rekapitulasi Maret'!$AL$785:$AL$963,APS!$B144,'Rekapitulasi Maret'!$AP$785:$AP$963)</f>
        <v>0</v>
      </c>
      <c r="GN144" s="152">
        <f>SUMIF('Rekapitulasi Maret'!$AL$785:$AL$963,APS!$B144,'Rekapitulasi Maret'!$AN$785:$AN$963)</f>
        <v>0</v>
      </c>
      <c r="GO144" s="152">
        <f>SUMIF('Rekapitulasi Maret'!$AL$785:$AL$963,APS!$B144,'Rekapitulasi Maret'!$AQ$785:$AQ$963)</f>
        <v>0</v>
      </c>
      <c r="GP144" s="154">
        <f t="shared" si="471"/>
        <v>0</v>
      </c>
      <c r="GQ144" s="154">
        <f t="shared" si="472"/>
        <v>0</v>
      </c>
      <c r="GR144" s="76">
        <f t="shared" si="473"/>
        <v>0</v>
      </c>
      <c r="GS144" s="76">
        <f t="shared" si="474"/>
        <v>0</v>
      </c>
      <c r="GT144" s="76">
        <f t="shared" si="475"/>
        <v>112</v>
      </c>
      <c r="GU144" s="76">
        <f t="shared" si="476"/>
        <v>0</v>
      </c>
      <c r="GV144" s="157">
        <f t="shared" si="477"/>
        <v>112</v>
      </c>
      <c r="GW144" s="157">
        <f t="shared" si="478"/>
        <v>112</v>
      </c>
      <c r="GX144" s="158">
        <f t="shared" si="479"/>
        <v>0</v>
      </c>
      <c r="GY144" s="157">
        <f t="shared" si="397"/>
        <v>0</v>
      </c>
      <c r="GZ144" s="157">
        <f t="shared" si="398"/>
        <v>210</v>
      </c>
      <c r="HA144" s="157">
        <f t="shared" si="399"/>
        <v>370</v>
      </c>
      <c r="HB144" s="157">
        <f t="shared" si="400"/>
        <v>0</v>
      </c>
      <c r="HC144" s="157">
        <f t="shared" si="401"/>
        <v>370</v>
      </c>
      <c r="HD144" s="157">
        <f t="shared" si="402"/>
        <v>370</v>
      </c>
      <c r="HE144" s="158">
        <f t="shared" si="406"/>
        <v>0</v>
      </c>
      <c r="HF144" s="164"/>
      <c r="HG144" s="16" t="s">
        <v>995</v>
      </c>
      <c r="HH144" s="88"/>
    </row>
    <row r="145" spans="1:216" ht="15.75">
      <c r="A145" s="129" t="s">
        <v>777</v>
      </c>
      <c r="B145" s="129" t="s">
        <v>778</v>
      </c>
      <c r="C145" s="16" t="s">
        <v>152</v>
      </c>
      <c r="D145" s="16"/>
      <c r="E145" s="16"/>
      <c r="F145" s="17"/>
      <c r="G145" s="17"/>
      <c r="H145" s="17"/>
      <c r="I145" s="18"/>
      <c r="J145" s="17"/>
      <c r="K145" s="19"/>
      <c r="L145" s="19"/>
      <c r="M145" s="23"/>
      <c r="N145" s="20"/>
      <c r="O145" s="20"/>
      <c r="P145" s="75"/>
      <c r="Q145" s="74"/>
      <c r="R145" s="22"/>
      <c r="S145" s="10"/>
      <c r="T145" s="10"/>
      <c r="U145" s="152">
        <f>SUMIF('Rekapitulasi Maret'!$D$9:$D$173,APS!$B145,'Rekapitulasi Maret'!$E$9:$E$173)</f>
        <v>0</v>
      </c>
      <c r="V145" s="152">
        <f>SUMIF('Rekapitulasi Maret'!$D$9:$D$173,APS!$B145,'Rekapitulasi Maret'!$F$9:$F$173)</f>
        <v>0</v>
      </c>
      <c r="W145" s="10"/>
      <c r="X145" s="154">
        <f t="shared" si="428"/>
        <v>0</v>
      </c>
      <c r="Y145" s="154">
        <f t="shared" si="429"/>
        <v>0</v>
      </c>
      <c r="Z145" s="10"/>
      <c r="AA145" s="152">
        <f>SUMIF('Rekapitulasi Maret'!$U$9:$U$173,APS!$B145,'Rekapitulasi Maret'!$V$9:$V$173)</f>
        <v>0</v>
      </c>
      <c r="AB145" s="152">
        <f>SUMIF('Rekapitulasi Maret'!$U$9:$U$173,APS!$B145,'Rekapitulasi Maret'!$W$9:$W$173)</f>
        <v>0</v>
      </c>
      <c r="AC145" s="152"/>
      <c r="AD145" s="154">
        <f t="shared" si="404"/>
        <v>0</v>
      </c>
      <c r="AE145" s="154">
        <f t="shared" si="405"/>
        <v>0</v>
      </c>
      <c r="AF145" s="10"/>
      <c r="AG145" s="152">
        <f>SUMIF('Rekapitulasi Maret'!$AL$9:$AL$173,APS!$B145,'Rekapitulasi Maret'!$AM$9:$AM$173)</f>
        <v>0</v>
      </c>
      <c r="AH145" s="152">
        <f>SUMIF('Rekapitulasi Maret'!$AL$9:$AL$173,APS!$B145,'Rekapitulasi Maret'!$AN$9:$AN$173)</f>
        <v>0</v>
      </c>
      <c r="AI145" s="152">
        <f>SUMIF('Rekapitulasi Maret'!$AL$9:$AL$173,APS!$B145,'Rekapitulasi Maret'!$AQ$9:$AQ$173)</f>
        <v>0</v>
      </c>
      <c r="AJ145" s="154">
        <f t="shared" si="426"/>
        <v>0</v>
      </c>
      <c r="AK145" s="154">
        <f t="shared" si="427"/>
        <v>0</v>
      </c>
      <c r="AL145" s="10"/>
      <c r="AM145" s="152">
        <f>SUMIF('Rekapitulasi Maret'!$BA$9:$BA$173,APS!$B145,'Rekapitulasi Maret'!$BB$9:$BB$173)</f>
        <v>0</v>
      </c>
      <c r="AN145" s="152">
        <f>SUMIF('Rekapitulasi Maret'!$BA$9:$BA$173,APS!$B145,'Rekapitulasi Maret'!$BC$9:$BC$173)</f>
        <v>0</v>
      </c>
      <c r="AO145" s="10"/>
      <c r="AP145" s="154">
        <f t="shared" si="410"/>
        <v>0</v>
      </c>
      <c r="AQ145" s="154">
        <f t="shared" si="411"/>
        <v>0</v>
      </c>
      <c r="AR145" s="10"/>
      <c r="AS145" s="152">
        <f>SUMIF('Rekapitulasi Maret'!$BP$9:$BP$173,APS!$B145,'Rekapitulasi Maret'!$BQ$9:$BQ$173)</f>
        <v>0</v>
      </c>
      <c r="AT145" s="152">
        <f>SUMIF('Rekapitulasi Maret'!$BP$9:$BP$173,APS!$B145,'Rekapitulasi Maret'!$BR$9:$BR$173)</f>
        <v>0</v>
      </c>
      <c r="AU145" s="10"/>
      <c r="AV145" s="154">
        <f t="shared" si="393"/>
        <v>0</v>
      </c>
      <c r="AW145" s="154">
        <f t="shared" si="394"/>
        <v>0</v>
      </c>
      <c r="AX145" s="10"/>
      <c r="AY145" s="152">
        <f>SUMIF('Rekapitulasi Maret'!$CE$9:$CE$173,APS!$B145,'Rekapitulasi Maret'!$CI$9:$CI$173)</f>
        <v>0</v>
      </c>
      <c r="AZ145" s="10"/>
      <c r="BA145" s="152">
        <f>SUMIF('Rekapitulasi Maret'!$CE$9:$CE$173,APS!$B145,'Rekapitulasi Maret'!$CJ$9:$CJ$173)</f>
        <v>169</v>
      </c>
      <c r="BB145" s="154">
        <f t="shared" si="395"/>
        <v>0</v>
      </c>
      <c r="BC145" s="154">
        <f t="shared" si="396"/>
        <v>0</v>
      </c>
      <c r="BD145" s="76">
        <f t="shared" si="412"/>
        <v>0</v>
      </c>
      <c r="BE145" s="76">
        <f t="shared" si="413"/>
        <v>0</v>
      </c>
      <c r="BF145" s="76">
        <f t="shared" si="414"/>
        <v>0</v>
      </c>
      <c r="BG145" s="76">
        <f t="shared" si="415"/>
        <v>169</v>
      </c>
      <c r="BH145" s="76">
        <f t="shared" si="416"/>
        <v>169</v>
      </c>
      <c r="BI145" s="76">
        <f t="shared" si="417"/>
        <v>169</v>
      </c>
      <c r="BJ145" s="154">
        <f t="shared" si="418"/>
        <v>0</v>
      </c>
      <c r="BK145" s="10"/>
      <c r="BL145" s="10"/>
      <c r="BM145" s="152">
        <f>SUMIF('Rekapitulasi Maret'!$D$194:$D$375,APS!$B145,'Rekapitulasi Maret'!$E$194:$E$375)+SUMIF('Rekapitulasi Maret'!$D$194:$D$375,APS!$B145,'Rekapitulasi Maret'!$J$194:$J$375)</f>
        <v>310</v>
      </c>
      <c r="BN145" s="152">
        <f>SUMIF('Rekapitulasi Maret'!$D$194:$D$375,APS!$B145,'Rekapitulasi Maret'!$F$194:$F$375)</f>
        <v>310</v>
      </c>
      <c r="BO145" s="152">
        <f>SUMIF('Rekapitulasi Maret'!$D$194:$D$375,APS!$B145,'Rekapitulasi Maret'!$K$194:$K$375)</f>
        <v>70</v>
      </c>
      <c r="BP145" s="154">
        <f t="shared" ref="BP145:BP208" si="488">IF(BL145=0,0,((BN145+BO145)/BL145)*100)</f>
        <v>0</v>
      </c>
      <c r="BQ145" s="154">
        <f t="shared" ref="BQ145:BQ208" si="489">IF(BM145=0,0,((BN145+BO145)/BM145)*100)</f>
        <v>122.58064516129032</v>
      </c>
      <c r="BR145" s="10"/>
      <c r="BS145" s="152">
        <f>SUMIF('Rekapitulasi Maret'!$U$194:$U$375,APS!$B145,'Rekapitulasi Maret'!$V$194:$V$375)+SUMIF('Rekapitulasi Maret'!$U$194:$U$375,APS!$B145,'Rekapitulasi Maret'!$AA$194:$AA$375)</f>
        <v>250</v>
      </c>
      <c r="BT145" s="152">
        <f>SUMIF('Rekapitulasi Maret'!$U$194:$U$375,APS!$B145,'Rekapitulasi Maret'!$W$194:$W$375)</f>
        <v>235</v>
      </c>
      <c r="BU145" s="152">
        <f>SUMIF('Rekapitulasi Maret'!$U$194:$U$375,APS!$B145,'Rekapitulasi Maret'!$AB$194:$AB$375)</f>
        <v>0</v>
      </c>
      <c r="BV145" s="154">
        <f t="shared" ref="BV145:BV208" si="490">IF(BR145=0,0,((BT145+BU145)/BR145)*100)</f>
        <v>0</v>
      </c>
      <c r="BW145" s="154">
        <f t="shared" ref="BW145:BW208" si="491">IF(BS145=0,0,((BT145+BU145)/BS145)*100)</f>
        <v>94</v>
      </c>
      <c r="BX145" s="10"/>
      <c r="BY145" s="152">
        <f>SUMIF('Rekapitulasi Maret'!$AL$194:$AL$375,APS!$B145,'Rekapitulasi Maret'!$AM$194:$AM$375)+SUMIF('Rekapitulasi Maret'!$AL$194:$AL$375,APS!$B145,'Rekapitulasi Maret'!$AP$194:$AP$375)</f>
        <v>0</v>
      </c>
      <c r="BZ145" s="152">
        <f>SUMIF('Rekapitulasi Maret'!$AL$194:$AL$375,APS!$B145,'Rekapitulasi Maret'!$AN$194:$AN$375)</f>
        <v>0</v>
      </c>
      <c r="CA145" s="152">
        <f>SUMIF('Rekapitulasi Maret'!$AL$194:$AL$375,APS!$B145,'Rekapitulasi Maret'!$AQ$194:$AQ$375)</f>
        <v>0</v>
      </c>
      <c r="CB145" s="154">
        <f t="shared" si="408"/>
        <v>0</v>
      </c>
      <c r="CC145" s="154">
        <f t="shared" si="409"/>
        <v>0</v>
      </c>
      <c r="CD145" s="10"/>
      <c r="CE145" s="152">
        <f>SUMIF('Rekapitulasi Maret'!$BA$194:$BA$375,APS!$B145,'Rekapitulasi Maret'!$BB$194:$BB$375)+SUMIF('Rekapitulasi Maret'!$BA$194:$BA$375,APS!$B145,'Rekapitulasi Maret'!$BE$194:$BE$375)</f>
        <v>0</v>
      </c>
      <c r="CF145" s="152">
        <f>SUMIF('Rekapitulasi Maret'!$BA$194:$BA$375,APS!$B145,'Rekapitulasi Maret'!$BC$194:$BC$375)</f>
        <v>0</v>
      </c>
      <c r="CG145" s="10"/>
      <c r="CH145" s="154">
        <f t="shared" si="480"/>
        <v>0</v>
      </c>
      <c r="CI145" s="154">
        <f t="shared" si="481"/>
        <v>0</v>
      </c>
      <c r="CJ145" s="10"/>
      <c r="CK145" s="152">
        <f>SUMIF('Rekapitulasi Maret'!$BP$194:$BP$375,APS!$B145,'Rekapitulasi Maret'!$BQ$194:$BQ$375)+SUMIF('Rekapitulasi Maret'!$BP$194:$BP$375,APS!$B145,'Rekapitulasi Maret'!$BT$194:$BT$375)</f>
        <v>0</v>
      </c>
      <c r="CL145" s="152">
        <f>SUMIF('Rekapitulasi Maret'!$BP$194:$BP$375,APS!$B145,'Rekapitulasi Maret'!$BR$194:$BR$375)</f>
        <v>0</v>
      </c>
      <c r="CM145" s="152">
        <f>SUMIF('Rekapitulasi Maret'!$BP$194:$BP$375,APS!$B145,'Rekapitulasi Maret'!$BU$194:$BU$375)</f>
        <v>0</v>
      </c>
      <c r="CN145" s="154">
        <f t="shared" si="482"/>
        <v>0</v>
      </c>
      <c r="CO145" s="154">
        <f t="shared" si="483"/>
        <v>0</v>
      </c>
      <c r="CP145" s="76">
        <f t="shared" si="419"/>
        <v>0</v>
      </c>
      <c r="CQ145" s="76">
        <f t="shared" si="420"/>
        <v>560</v>
      </c>
      <c r="CR145" s="76">
        <f t="shared" si="421"/>
        <v>545</v>
      </c>
      <c r="CS145" s="76">
        <f t="shared" si="422"/>
        <v>70</v>
      </c>
      <c r="CT145" s="76">
        <f t="shared" si="423"/>
        <v>615</v>
      </c>
      <c r="CU145" s="76">
        <f t="shared" si="424"/>
        <v>615</v>
      </c>
      <c r="CV145" s="154">
        <f t="shared" si="425"/>
        <v>0</v>
      </c>
      <c r="CW145" s="10"/>
      <c r="CX145" s="10"/>
      <c r="CY145" s="152">
        <f>SUMIF('Rekapitulasi Maret'!$D$391:$D$568,APS!$B145,'Rekapitulasi Maret'!$E$391:$E$568)+SUMIF('Rekapitulasi Maret'!$D$391:$D$568,APS!$B145,'Rekapitulasi Maret'!$J$391:$J$568)</f>
        <v>0</v>
      </c>
      <c r="CZ145" s="152">
        <f>SUMIF('Rekapitulasi Maret'!$D$391:$D$568,APS!$B145,'Rekapitulasi Maret'!$F$391:$F$568)</f>
        <v>0</v>
      </c>
      <c r="DA145" s="152">
        <f>SUMIF('Rekapitulasi Maret'!$D$391:$D$568,APS!$B145,'Rekapitulasi Maret'!$K$391:$K$568)</f>
        <v>0</v>
      </c>
      <c r="DB145" s="154">
        <f t="shared" si="484"/>
        <v>0</v>
      </c>
      <c r="DC145" s="154">
        <f t="shared" si="485"/>
        <v>0</v>
      </c>
      <c r="DD145" s="10"/>
      <c r="DE145" s="152">
        <f>SUMIF('Rekapitulasi Maret'!$U$391:$U$568,APS!$B145,'Rekapitulasi Maret'!$V$391:$V$568)+SUMIF('Rekapitulasi Maret'!$U$391:$U$568,APS!$B145,'Rekapitulasi Maret'!$AA$391:$AA$568)</f>
        <v>0</v>
      </c>
      <c r="DF145" s="152">
        <f>SUMIF('Rekapitulasi Maret'!$U$391:$U$568,APS!$B145,'Rekapitulasi Maret'!$W$391:$W$568)</f>
        <v>0</v>
      </c>
      <c r="DG145" s="152">
        <f>SUMIF('Rekapitulasi Maret'!$U$391:$U$568,APS!$B145,'Rekapitulasi Maret'!$AB$391:$AB$568)</f>
        <v>0</v>
      </c>
      <c r="DH145" s="154">
        <f t="shared" si="430"/>
        <v>0</v>
      </c>
      <c r="DI145" s="154">
        <f t="shared" si="431"/>
        <v>0</v>
      </c>
      <c r="DJ145" s="10"/>
      <c r="DK145" s="152">
        <f>SUMIF('Rekapitulasi Maret'!$AL$391:$AL$568,APS!$B145,'Rekapitulasi Maret'!$AM$391:$AM$568)+SUMIF('Rekapitulasi Maret'!$AL$391:$AL$568,APS!$B145,'Rekapitulasi Maret'!$AP$391:$AP$568)</f>
        <v>0</v>
      </c>
      <c r="DL145" s="152">
        <f>SUMIF('Rekapitulasi Maret'!$AL$391:$AL$568,APS!$B145,'Rekapitulasi Maret'!$AN$391:$AN$568)</f>
        <v>0</v>
      </c>
      <c r="DM145" s="152">
        <f>SUMIF('Rekapitulasi Maret'!$AL$391:$AL$568,APS!$B145,'Rekapitulasi Maret'!$AQ$391:$AQ$568)</f>
        <v>0</v>
      </c>
      <c r="DN145" s="154">
        <f t="shared" si="453"/>
        <v>0</v>
      </c>
      <c r="DO145" s="154">
        <f t="shared" si="454"/>
        <v>0</v>
      </c>
      <c r="DP145" s="10"/>
      <c r="DQ145" s="152">
        <f>SUMIF('Rekapitulasi Maret'!$BA$391:$BA$568,APS!$B145,'Rekapitulasi Maret'!$BB$391:$BB$568)+SUMIF('Rekapitulasi Maret'!$BA$391:$BA$568,APS!$B145,'Rekapitulasi Maret'!$BE$391:$BE$568)</f>
        <v>0</v>
      </c>
      <c r="DR145" s="152">
        <f>SUMIF('Rekapitulasi Maret'!$BA$391:$BA$568,APS!$B145,'Rekapitulasi Maret'!$BC$391:$BC$568)</f>
        <v>0</v>
      </c>
      <c r="DS145" s="152">
        <f>SUMIF('Rekapitulasi Maret'!$BA$391:$BA$568,APS!$B145,'Rekapitulasi Maret'!$BF$391:$BF$568)</f>
        <v>0</v>
      </c>
      <c r="DT145" s="154">
        <f t="shared" si="432"/>
        <v>0</v>
      </c>
      <c r="DU145" s="154">
        <f t="shared" si="433"/>
        <v>0</v>
      </c>
      <c r="DV145" s="10"/>
      <c r="DW145" s="152">
        <f>SUMIF('Rekapitulasi Maret'!$BP$391:$BP$568,APS!$B145,'Rekapitulasi Maret'!$BQ$391:$BQ$568)+SUMIF('Rekapitulasi Maret'!$BP$391:$BP$568,APS!$B145,'Rekapitulasi Maret'!$BT$391:$BT$568)</f>
        <v>0</v>
      </c>
      <c r="DX145" s="152">
        <f>SUMIF('Rekapitulasi Maret'!$BP$391:$BP$568,APS!$B145,'Rekapitulasi Maret'!$BR$391:$BR$568)</f>
        <v>0</v>
      </c>
      <c r="DY145" s="152">
        <f>SUMIF('Rekapitulasi Maret'!$BP$391:$BP$568,APS!$B145,'Rekapitulasi Maret'!$BU$391:$BU$568)</f>
        <v>0</v>
      </c>
      <c r="DZ145" s="154">
        <f t="shared" si="446"/>
        <v>0</v>
      </c>
      <c r="EA145" s="154">
        <f t="shared" si="447"/>
        <v>0</v>
      </c>
      <c r="EB145" s="10"/>
      <c r="EC145" s="152">
        <f>SUMIF('Rekapitulasi Maret'!$CE$391:$CE$568,APS!$B145,'Rekapitulasi Maret'!$CF$391:$CF$568)+SUMIF('Rekapitulasi Maret'!$CE$391:$CE$568,APS!$B145,'Rekapitulasi Maret'!$CI$391:$CI$568)</f>
        <v>0</v>
      </c>
      <c r="ED145" s="152">
        <f>SUMIF('Rekapitulasi Maret'!$CE$391:$CE$568,APS!$B145,'Rekapitulasi Maret'!$CG$391:$CG$568)</f>
        <v>0</v>
      </c>
      <c r="EE145" s="152">
        <f>SUMIF('Rekapitulasi Maret'!$CE$391:$CE$568,APS!$B145,'Rekapitulasi Maret'!$CJ$391:$CJ$568)</f>
        <v>0</v>
      </c>
      <c r="EF145" s="154">
        <f t="shared" si="455"/>
        <v>0</v>
      </c>
      <c r="EG145" s="154">
        <f t="shared" si="456"/>
        <v>0</v>
      </c>
      <c r="EH145" s="76">
        <f t="shared" si="434"/>
        <v>0</v>
      </c>
      <c r="EI145" s="76">
        <f t="shared" si="435"/>
        <v>0</v>
      </c>
      <c r="EJ145" s="76">
        <f t="shared" si="436"/>
        <v>0</v>
      </c>
      <c r="EK145" s="76">
        <f t="shared" si="437"/>
        <v>0</v>
      </c>
      <c r="EL145" s="76">
        <f t="shared" si="438"/>
        <v>0</v>
      </c>
      <c r="EM145" s="76">
        <f t="shared" si="439"/>
        <v>0</v>
      </c>
      <c r="EN145" s="154">
        <f t="shared" si="440"/>
        <v>0</v>
      </c>
      <c r="EO145" s="10"/>
      <c r="EP145" s="10"/>
      <c r="EQ145" s="152">
        <f>SUMIF('Rekapitulasi Maret'!$D$587:$D$768,APS!$B145,'Rekapitulasi Maret'!$E$587:$E$768)+SUMIF('Rekapitulasi Maret'!$D$587:$D$768,APS!$B145,'Rekapitulasi Maret'!$G$587:$G$768)</f>
        <v>0</v>
      </c>
      <c r="ER145" s="152">
        <f>SUMIF('Rekapitulasi Maret'!$D$587:$D$768,APS!$B145,'Rekapitulasi Maret'!$F$587:$F$768)+SUMIF('Rekapitulasi Maret'!$D$587:$D$768,APS!$B145,'Rekapitulasi Maret'!$H$587:$H$768)</f>
        <v>0</v>
      </c>
      <c r="ES145" s="10"/>
      <c r="ET145" s="154">
        <f t="shared" si="457"/>
        <v>0</v>
      </c>
      <c r="EU145" s="154">
        <f t="shared" si="458"/>
        <v>0</v>
      </c>
      <c r="EV145" s="10"/>
      <c r="EW145" s="152">
        <f>SUMIF('Rekapitulasi Maret'!$U$587:$U$768,APS!$B145,'Rekapitulasi Maret'!$V$587:$V$768)+SUMIF('Rekapitulasi Maret'!$U$587:$U$768,APS!$B145,'Rekapitulasi Maret'!$X$587:$X$768)</f>
        <v>0</v>
      </c>
      <c r="EX145" s="152">
        <f>SUMIF('Rekapitulasi Maret'!$U$587:$U$768,APS!$B145,'Rekapitulasi Maret'!$W$587:$W$768)+SUMIF('Rekapitulasi Maret'!$U$587:$U$768,APS!$B145,'Rekapitulasi Maret'!$Y$587:$Y$768)</f>
        <v>0</v>
      </c>
      <c r="EY145" s="10"/>
      <c r="EZ145" s="154">
        <f t="shared" si="459"/>
        <v>0</v>
      </c>
      <c r="FA145" s="154">
        <f t="shared" si="460"/>
        <v>0</v>
      </c>
      <c r="FB145" s="10"/>
      <c r="FC145" s="152">
        <f>SUMIF('Rekapitulasi Maret'!$AL$587:$AL$768,APS!$B145,'Rekapitulasi Maret'!$AM$587:$AM$768)+SUMIF('Rekapitulasi Maret'!$AL$587:$AL$768,APS!$B145,'Rekapitulasi Maret'!$AP$587:$AP$768)</f>
        <v>0</v>
      </c>
      <c r="FD145" s="152">
        <f>SUMIF('Rekapitulasi Maret'!$AL$587:$AL$768,APS!$B145,'Rekapitulasi Maret'!$AN$587:$AN$768)</f>
        <v>0</v>
      </c>
      <c r="FE145" s="10"/>
      <c r="FF145" s="154">
        <f t="shared" si="461"/>
        <v>0</v>
      </c>
      <c r="FG145" s="154">
        <f t="shared" si="462"/>
        <v>0</v>
      </c>
      <c r="FH145" s="10"/>
      <c r="FI145" s="152">
        <f>SUMIF('Rekapitulasi Maret'!$BA$587:$BA$768,APS!$B145,'Rekapitulasi Maret'!$BB$587:$BB$768)+SUMIF('Rekapitulasi Maret'!$BA$587:$BA$768,APS!$B145,'Rekapitulasi Maret'!$BE$587:$BE$768)</f>
        <v>0</v>
      </c>
      <c r="FJ145" s="152">
        <f>SUMIF('Rekapitulasi Maret'!$BA$587:$BA$768,APS!$B145,'Rekapitulasi Maret'!$BC$587:$BC$768)+SUMIF('Rekapitulasi Maret'!$BA$587:$BA$768,APS!$B145,'Rekapitulasi Maret'!$BF$587:$BF$768)</f>
        <v>0</v>
      </c>
      <c r="FK145" s="10"/>
      <c r="FL145" s="154">
        <f t="shared" si="463"/>
        <v>0</v>
      </c>
      <c r="FM145" s="154">
        <f t="shared" si="464"/>
        <v>0</v>
      </c>
      <c r="FN145" s="10"/>
      <c r="FO145" s="152">
        <f>SUMIF('Rekapitulasi Maret'!$BP$587:$BP$768,APS!$B145,'Rekapitulasi Maret'!$BQ$587:$BQ$768)+SUMIF('Rekapitulasi Maret'!$BP$587:$BP$768,APS!$B145,'Rekapitulasi Maret'!$BT$587:$BT$768)</f>
        <v>0</v>
      </c>
      <c r="FP145" s="152">
        <f>SUMIF('Rekapitulasi Maret'!$BP$587:$BP$768,APS!$B145,'Rekapitulasi Maret'!$BR$587:$BR$768)</f>
        <v>0</v>
      </c>
      <c r="FQ145" s="10"/>
      <c r="FR145" s="154">
        <f t="shared" si="465"/>
        <v>0</v>
      </c>
      <c r="FS145" s="154">
        <f t="shared" si="466"/>
        <v>0</v>
      </c>
      <c r="FT145" s="10"/>
      <c r="FU145" s="152">
        <f>SUMIF('Rekapitulasi Maret'!$CE$587:$CE$768,APS!$B145,'Rekapitulasi Maret'!$CI$587:$CI$768)</f>
        <v>0</v>
      </c>
      <c r="FV145" s="10"/>
      <c r="FW145" s="152">
        <f>SUMIF('Rekapitulasi Maret'!$CE$587:$CE$768,APS!$B145,'Rekapitulasi Maret'!$CJ$587:$CJ$768)</f>
        <v>0</v>
      </c>
      <c r="FX145" s="154">
        <f t="shared" si="486"/>
        <v>0</v>
      </c>
      <c r="FY145" s="154">
        <f t="shared" si="487"/>
        <v>0</v>
      </c>
      <c r="FZ145" s="10"/>
      <c r="GA145" s="152">
        <f>SUMIF('Rekapitulasi Maret'!$D$785:$D$963,APS!$B145,'Rekapitulasi Maret'!$E$785:$E$963)+SUMIF('Rekapitulasi Maret'!$D$785:$D$963,APS!$B145,'Rekapitulasi Maret'!$J$785:$J$963)</f>
        <v>0</v>
      </c>
      <c r="GB145" s="152">
        <f>SUMIF('Rekapitulasi Maret'!$D$785:$D$963,APS!$B145,'Rekapitulasi Maret'!$F$785:$F$963)</f>
        <v>0</v>
      </c>
      <c r="GC145" s="152">
        <f>SUMIF('Rekapitulasi Maret'!$D$785:$D$963,APS!$B145,'Rekapitulasi Maret'!$K$785:$K$963)</f>
        <v>0</v>
      </c>
      <c r="GD145" s="154">
        <f t="shared" si="467"/>
        <v>0</v>
      </c>
      <c r="GE145" s="154">
        <f t="shared" si="468"/>
        <v>0</v>
      </c>
      <c r="GF145" s="10"/>
      <c r="GG145" s="152">
        <f>SUMIF('Rekapitulasi Maret'!$U$785:$U$963,APS!$B145,'Rekapitulasi Maret'!$V$785:$V$963)+SUMIF('Rekapitulasi Maret'!$U$785:$U$963,APS!$B145,'Rekapitulasi Maret'!$AA$785:$AA$963)</f>
        <v>0</v>
      </c>
      <c r="GH145" s="152">
        <f>SUMIF('Rekapitulasi Maret'!$U$785:$U$963,APS!$B145,'Rekapitulasi Maret'!$W$785:$W$963)</f>
        <v>0</v>
      </c>
      <c r="GI145" s="152">
        <f>SUMIF('Rekapitulasi Maret'!$U$785:$U$963,APS!$B145,'Rekapitulasi Maret'!$AB$785:$AB$963)</f>
        <v>0</v>
      </c>
      <c r="GJ145" s="154">
        <f t="shared" si="469"/>
        <v>0</v>
      </c>
      <c r="GK145" s="154">
        <f t="shared" si="470"/>
        <v>0</v>
      </c>
      <c r="GL145" s="10"/>
      <c r="GM145" s="152">
        <f>SUMIF('Rekapitulasi Maret'!$AL$785:$AL$963,APS!$B145,'Rekapitulasi Maret'!$AM$785:$AM$963)+SUMIF('Rekapitulasi Maret'!$AL$785:$AL$963,APS!$B145,'Rekapitulasi Maret'!$AP$785:$AP$963)</f>
        <v>0</v>
      </c>
      <c r="GN145" s="152">
        <f>SUMIF('Rekapitulasi Maret'!$AL$785:$AL$963,APS!$B145,'Rekapitulasi Maret'!$AN$785:$AN$963)</f>
        <v>0</v>
      </c>
      <c r="GO145" s="152">
        <f>SUMIF('Rekapitulasi Maret'!$AL$785:$AL$963,APS!$B145,'Rekapitulasi Maret'!$AQ$785:$AQ$963)</f>
        <v>0</v>
      </c>
      <c r="GP145" s="154">
        <f t="shared" si="471"/>
        <v>0</v>
      </c>
      <c r="GQ145" s="154">
        <f t="shared" si="472"/>
        <v>0</v>
      </c>
      <c r="GR145" s="76">
        <f t="shared" si="473"/>
        <v>0</v>
      </c>
      <c r="GS145" s="76">
        <f t="shared" si="474"/>
        <v>0</v>
      </c>
      <c r="GT145" s="76">
        <f t="shared" si="475"/>
        <v>0</v>
      </c>
      <c r="GU145" s="76">
        <f t="shared" si="476"/>
        <v>0</v>
      </c>
      <c r="GV145" s="157">
        <f t="shared" si="477"/>
        <v>0</v>
      </c>
      <c r="GW145" s="157">
        <f t="shared" si="478"/>
        <v>0</v>
      </c>
      <c r="GX145" s="158">
        <f t="shared" si="479"/>
        <v>0</v>
      </c>
      <c r="GY145" s="157">
        <f t="shared" si="397"/>
        <v>0</v>
      </c>
      <c r="GZ145" s="157">
        <f t="shared" si="398"/>
        <v>560</v>
      </c>
      <c r="HA145" s="157">
        <f t="shared" si="399"/>
        <v>545</v>
      </c>
      <c r="HB145" s="157">
        <f t="shared" si="400"/>
        <v>239</v>
      </c>
      <c r="HC145" s="157">
        <f t="shared" si="401"/>
        <v>784</v>
      </c>
      <c r="HD145" s="157">
        <f t="shared" si="402"/>
        <v>784</v>
      </c>
      <c r="HE145" s="158">
        <f t="shared" si="406"/>
        <v>0</v>
      </c>
      <c r="HF145" s="164"/>
      <c r="HG145" s="16" t="s">
        <v>995</v>
      </c>
      <c r="HH145" s="88"/>
    </row>
    <row r="146" spans="1:216" ht="15.75">
      <c r="A146" s="129" t="s">
        <v>805</v>
      </c>
      <c r="B146" s="129" t="s">
        <v>806</v>
      </c>
      <c r="C146" s="16" t="s">
        <v>152</v>
      </c>
      <c r="D146" s="16"/>
      <c r="E146" s="16"/>
      <c r="F146" s="17"/>
      <c r="G146" s="17"/>
      <c r="H146" s="17"/>
      <c r="I146" s="18"/>
      <c r="J146" s="17"/>
      <c r="K146" s="19"/>
      <c r="L146" s="19"/>
      <c r="M146" s="23"/>
      <c r="N146" s="20"/>
      <c r="O146" s="20"/>
      <c r="P146" s="75"/>
      <c r="Q146" s="74"/>
      <c r="R146" s="22"/>
      <c r="S146" s="10"/>
      <c r="T146" s="10"/>
      <c r="U146" s="152"/>
      <c r="V146" s="152"/>
      <c r="W146" s="10"/>
      <c r="X146" s="154"/>
      <c r="Y146" s="154"/>
      <c r="Z146" s="10"/>
      <c r="AA146" s="152"/>
      <c r="AB146" s="152"/>
      <c r="AC146" s="152"/>
      <c r="AD146" s="154"/>
      <c r="AE146" s="154"/>
      <c r="AF146" s="10"/>
      <c r="AG146" s="152"/>
      <c r="AH146" s="152"/>
      <c r="AI146" s="152"/>
      <c r="AJ146" s="154"/>
      <c r="AK146" s="154"/>
      <c r="AL146" s="10"/>
      <c r="AM146" s="152"/>
      <c r="AN146" s="152"/>
      <c r="AO146" s="10"/>
      <c r="AP146" s="154"/>
      <c r="AQ146" s="154"/>
      <c r="AR146" s="10"/>
      <c r="AS146" s="152"/>
      <c r="AT146" s="152"/>
      <c r="AU146" s="10"/>
      <c r="AV146" s="154"/>
      <c r="AW146" s="154"/>
      <c r="AX146" s="10"/>
      <c r="AY146" s="152">
        <f>SUMIF('Rekapitulasi Maret'!$CE$9:$CE$173,APS!$B146,'Rekapitulasi Maret'!$CI$9:$CI$173)</f>
        <v>0</v>
      </c>
      <c r="AZ146" s="10"/>
      <c r="BA146" s="152">
        <f>SUMIF('Rekapitulasi Maret'!$CE$9:$CE$173,APS!$B146,'Rekapitulasi Maret'!$CJ$9:$CJ$173)</f>
        <v>0</v>
      </c>
      <c r="BB146" s="154">
        <f t="shared" ref="BB146:BB209" si="492">IF(AX146=0,0,((AZ146+BA146)/AX146)*100)</f>
        <v>0</v>
      </c>
      <c r="BC146" s="154">
        <f t="shared" ref="BC146:BC209" si="493">IF(AY146=0,0,((AZ146+BA146)/AY146)*100)</f>
        <v>0</v>
      </c>
      <c r="BD146" s="76">
        <f t="shared" si="412"/>
        <v>0</v>
      </c>
      <c r="BE146" s="76">
        <f t="shared" si="413"/>
        <v>0</v>
      </c>
      <c r="BF146" s="76">
        <f t="shared" si="414"/>
        <v>0</v>
      </c>
      <c r="BG146" s="76">
        <f t="shared" si="415"/>
        <v>0</v>
      </c>
      <c r="BH146" s="76">
        <f t="shared" si="416"/>
        <v>0</v>
      </c>
      <c r="BI146" s="76">
        <f t="shared" si="417"/>
        <v>0</v>
      </c>
      <c r="BJ146" s="154">
        <f t="shared" si="418"/>
        <v>0</v>
      </c>
      <c r="BK146" s="10"/>
      <c r="BL146" s="10"/>
      <c r="BM146" s="152">
        <f>SUMIF('Rekapitulasi Maret'!$D$194:$D$375,APS!$B146,'Rekapitulasi Maret'!$E$194:$E$375)+SUMIF('Rekapitulasi Maret'!$D$194:$D$375,APS!$B146,'Rekapitulasi Maret'!$J$194:$J$375)</f>
        <v>0</v>
      </c>
      <c r="BN146" s="152">
        <f>SUMIF('Rekapitulasi Maret'!$D$194:$D$375,APS!$B146,'Rekapitulasi Maret'!$F$194:$F$375)</f>
        <v>0</v>
      </c>
      <c r="BO146" s="152">
        <f>SUMIF('Rekapitulasi Maret'!$D$194:$D$375,APS!$B146,'Rekapitulasi Maret'!$K$194:$K$375)</f>
        <v>0</v>
      </c>
      <c r="BP146" s="154">
        <f t="shared" si="488"/>
        <v>0</v>
      </c>
      <c r="BQ146" s="154">
        <f t="shared" si="489"/>
        <v>0</v>
      </c>
      <c r="BR146" s="10"/>
      <c r="BS146" s="152">
        <f>SUMIF('Rekapitulasi Maret'!$U$194:$U$375,APS!$B146,'Rekapitulasi Maret'!$V$194:$V$375)+SUMIF('Rekapitulasi Maret'!$U$194:$U$375,APS!$B146,'Rekapitulasi Maret'!$AA$194:$AA$375)</f>
        <v>0</v>
      </c>
      <c r="BT146" s="152">
        <f>SUMIF('Rekapitulasi Maret'!$U$194:$U$375,APS!$B146,'Rekapitulasi Maret'!$W$194:$W$375)</f>
        <v>0</v>
      </c>
      <c r="BU146" s="152">
        <f>SUMIF('Rekapitulasi Maret'!$U$194:$U$375,APS!$B146,'Rekapitulasi Maret'!$AB$194:$AB$375)</f>
        <v>0</v>
      </c>
      <c r="BV146" s="154">
        <f t="shared" si="490"/>
        <v>0</v>
      </c>
      <c r="BW146" s="154">
        <f t="shared" si="491"/>
        <v>0</v>
      </c>
      <c r="BX146" s="10"/>
      <c r="BY146" s="152">
        <f>SUMIF('Rekapitulasi Maret'!$AL$194:$AL$375,APS!$B146,'Rekapitulasi Maret'!$AM$194:$AM$375)+SUMIF('Rekapitulasi Maret'!$AL$194:$AL$375,APS!$B146,'Rekapitulasi Maret'!$AP$194:$AP$375)</f>
        <v>0</v>
      </c>
      <c r="BZ146" s="152">
        <f>SUMIF('Rekapitulasi Maret'!$AL$194:$AL$375,APS!$B146,'Rekapitulasi Maret'!$AN$194:$AN$375)</f>
        <v>69</v>
      </c>
      <c r="CA146" s="152">
        <f>SUMIF('Rekapitulasi Maret'!$AL$194:$AL$375,APS!$B146,'Rekapitulasi Maret'!$AQ$194:$AQ$375)</f>
        <v>0</v>
      </c>
      <c r="CB146" s="154">
        <f t="shared" si="408"/>
        <v>0</v>
      </c>
      <c r="CC146" s="154">
        <f t="shared" si="409"/>
        <v>0</v>
      </c>
      <c r="CD146" s="10"/>
      <c r="CE146" s="152">
        <f>SUMIF('Rekapitulasi Maret'!$BA$194:$BA$375,APS!$B146,'Rekapitulasi Maret'!$BB$194:$BB$375)+SUMIF('Rekapitulasi Maret'!$BA$194:$BA$375,APS!$B146,'Rekapitulasi Maret'!$BE$194:$BE$375)</f>
        <v>0</v>
      </c>
      <c r="CF146" s="152">
        <f>SUMIF('Rekapitulasi Maret'!$BA$194:$BA$375,APS!$B146,'Rekapitulasi Maret'!$BC$194:$BC$375)</f>
        <v>0</v>
      </c>
      <c r="CG146" s="10"/>
      <c r="CH146" s="154">
        <f t="shared" si="480"/>
        <v>0</v>
      </c>
      <c r="CI146" s="154">
        <f t="shared" si="481"/>
        <v>0</v>
      </c>
      <c r="CJ146" s="10"/>
      <c r="CK146" s="152">
        <f>SUMIF('Rekapitulasi Maret'!$BP$194:$BP$375,APS!$B146,'Rekapitulasi Maret'!$BQ$194:$BQ$375)+SUMIF('Rekapitulasi Maret'!$BP$194:$BP$375,APS!$B146,'Rekapitulasi Maret'!$BT$194:$BT$375)</f>
        <v>0</v>
      </c>
      <c r="CL146" s="152">
        <f>SUMIF('Rekapitulasi Maret'!$BP$194:$BP$375,APS!$B146,'Rekapitulasi Maret'!$BR$194:$BR$375)</f>
        <v>0</v>
      </c>
      <c r="CM146" s="152">
        <f>SUMIF('Rekapitulasi Maret'!$BP$194:$BP$375,APS!$B146,'Rekapitulasi Maret'!$BU$194:$BU$375)</f>
        <v>0</v>
      </c>
      <c r="CN146" s="154">
        <f t="shared" si="482"/>
        <v>0</v>
      </c>
      <c r="CO146" s="154">
        <f t="shared" si="483"/>
        <v>0</v>
      </c>
      <c r="CP146" s="76">
        <f t="shared" si="419"/>
        <v>0</v>
      </c>
      <c r="CQ146" s="76">
        <f t="shared" si="420"/>
        <v>0</v>
      </c>
      <c r="CR146" s="76">
        <f t="shared" si="421"/>
        <v>69</v>
      </c>
      <c r="CS146" s="76">
        <f t="shared" si="422"/>
        <v>0</v>
      </c>
      <c r="CT146" s="76">
        <f t="shared" si="423"/>
        <v>69</v>
      </c>
      <c r="CU146" s="76">
        <f t="shared" si="424"/>
        <v>69</v>
      </c>
      <c r="CV146" s="154">
        <f t="shared" si="425"/>
        <v>0</v>
      </c>
      <c r="CW146" s="10"/>
      <c r="CX146" s="10"/>
      <c r="CY146" s="152">
        <f>SUMIF('Rekapitulasi Maret'!$D$391:$D$568,APS!$B146,'Rekapitulasi Maret'!$E$391:$E$568)+SUMIF('Rekapitulasi Maret'!$D$391:$D$568,APS!$B146,'Rekapitulasi Maret'!$J$391:$J$568)</f>
        <v>0</v>
      </c>
      <c r="CZ146" s="152">
        <f>SUMIF('Rekapitulasi Maret'!$D$391:$D$568,APS!$B146,'Rekapitulasi Maret'!$F$391:$F$568)</f>
        <v>0</v>
      </c>
      <c r="DA146" s="152">
        <f>SUMIF('Rekapitulasi Maret'!$D$391:$D$568,APS!$B146,'Rekapitulasi Maret'!$K$391:$K$568)</f>
        <v>0</v>
      </c>
      <c r="DB146" s="154">
        <f t="shared" si="484"/>
        <v>0</v>
      </c>
      <c r="DC146" s="154">
        <f t="shared" si="485"/>
        <v>0</v>
      </c>
      <c r="DD146" s="10"/>
      <c r="DE146" s="152">
        <f>SUMIF('Rekapitulasi Maret'!$U$391:$U$568,APS!$B146,'Rekapitulasi Maret'!$V$391:$V$568)+SUMIF('Rekapitulasi Maret'!$U$391:$U$568,APS!$B146,'Rekapitulasi Maret'!$AA$391:$AA$568)</f>
        <v>0</v>
      </c>
      <c r="DF146" s="152">
        <f>SUMIF('Rekapitulasi Maret'!$U$391:$U$568,APS!$B146,'Rekapitulasi Maret'!$W$391:$W$568)</f>
        <v>0</v>
      </c>
      <c r="DG146" s="152">
        <f>SUMIF('Rekapitulasi Maret'!$U$391:$U$568,APS!$B146,'Rekapitulasi Maret'!$AB$391:$AB$568)</f>
        <v>0</v>
      </c>
      <c r="DH146" s="154">
        <f t="shared" si="430"/>
        <v>0</v>
      </c>
      <c r="DI146" s="154">
        <f t="shared" si="431"/>
        <v>0</v>
      </c>
      <c r="DJ146" s="10"/>
      <c r="DK146" s="152">
        <f>SUMIF('Rekapitulasi Maret'!$AL$391:$AL$568,APS!$B146,'Rekapitulasi Maret'!$AM$391:$AM$568)+SUMIF('Rekapitulasi Maret'!$AL$391:$AL$568,APS!$B146,'Rekapitulasi Maret'!$AP$391:$AP$568)</f>
        <v>0</v>
      </c>
      <c r="DL146" s="152">
        <f>SUMIF('Rekapitulasi Maret'!$AL$391:$AL$568,APS!$B146,'Rekapitulasi Maret'!$AN$391:$AN$568)</f>
        <v>0</v>
      </c>
      <c r="DM146" s="152">
        <f>SUMIF('Rekapitulasi Maret'!$AL$391:$AL$568,APS!$B146,'Rekapitulasi Maret'!$AQ$391:$AQ$568)</f>
        <v>0</v>
      </c>
      <c r="DN146" s="154">
        <f t="shared" si="453"/>
        <v>0</v>
      </c>
      <c r="DO146" s="154">
        <f t="shared" si="454"/>
        <v>0</v>
      </c>
      <c r="DP146" s="10"/>
      <c r="DQ146" s="152">
        <f>SUMIF('Rekapitulasi Maret'!$BA$391:$BA$568,APS!$B146,'Rekapitulasi Maret'!$BB$391:$BB$568)+SUMIF('Rekapitulasi Maret'!$BA$391:$BA$568,APS!$B146,'Rekapitulasi Maret'!$BE$391:$BE$568)</f>
        <v>0</v>
      </c>
      <c r="DR146" s="152">
        <f>SUMIF('Rekapitulasi Maret'!$BA$391:$BA$568,APS!$B146,'Rekapitulasi Maret'!$BC$391:$BC$568)</f>
        <v>0</v>
      </c>
      <c r="DS146" s="152">
        <f>SUMIF('Rekapitulasi Maret'!$BA$391:$BA$568,APS!$B146,'Rekapitulasi Maret'!$BF$391:$BF$568)</f>
        <v>0</v>
      </c>
      <c r="DT146" s="154">
        <f t="shared" si="432"/>
        <v>0</v>
      </c>
      <c r="DU146" s="154">
        <f t="shared" si="433"/>
        <v>0</v>
      </c>
      <c r="DV146" s="10"/>
      <c r="DW146" s="152">
        <f>SUMIF('Rekapitulasi Maret'!$BP$391:$BP$568,APS!$B146,'Rekapitulasi Maret'!$BQ$391:$BQ$568)+SUMIF('Rekapitulasi Maret'!$BP$391:$BP$568,APS!$B146,'Rekapitulasi Maret'!$BT$391:$BT$568)</f>
        <v>0</v>
      </c>
      <c r="DX146" s="152">
        <f>SUMIF('Rekapitulasi Maret'!$BP$391:$BP$568,APS!$B146,'Rekapitulasi Maret'!$BR$391:$BR$568)</f>
        <v>0</v>
      </c>
      <c r="DY146" s="152">
        <f>SUMIF('Rekapitulasi Maret'!$BP$391:$BP$568,APS!$B146,'Rekapitulasi Maret'!$BU$391:$BU$568)</f>
        <v>0</v>
      </c>
      <c r="DZ146" s="154">
        <f t="shared" si="446"/>
        <v>0</v>
      </c>
      <c r="EA146" s="154">
        <f t="shared" si="447"/>
        <v>0</v>
      </c>
      <c r="EB146" s="10"/>
      <c r="EC146" s="152">
        <f>SUMIF('Rekapitulasi Maret'!$CE$391:$CE$568,APS!$B146,'Rekapitulasi Maret'!$CF$391:$CF$568)+SUMIF('Rekapitulasi Maret'!$CE$391:$CE$568,APS!$B146,'Rekapitulasi Maret'!$CI$391:$CI$568)</f>
        <v>0</v>
      </c>
      <c r="ED146" s="152">
        <f>SUMIF('Rekapitulasi Maret'!$CE$391:$CE$568,APS!$B146,'Rekapitulasi Maret'!$CG$391:$CG$568)</f>
        <v>0</v>
      </c>
      <c r="EE146" s="152">
        <f>SUMIF('Rekapitulasi Maret'!$CE$391:$CE$568,APS!$B146,'Rekapitulasi Maret'!$CJ$391:$CJ$568)</f>
        <v>0</v>
      </c>
      <c r="EF146" s="154">
        <f t="shared" si="455"/>
        <v>0</v>
      </c>
      <c r="EG146" s="154">
        <f t="shared" si="456"/>
        <v>0</v>
      </c>
      <c r="EH146" s="76">
        <f t="shared" si="434"/>
        <v>0</v>
      </c>
      <c r="EI146" s="76">
        <f t="shared" si="435"/>
        <v>0</v>
      </c>
      <c r="EJ146" s="76">
        <f t="shared" si="436"/>
        <v>0</v>
      </c>
      <c r="EK146" s="76">
        <f t="shared" si="437"/>
        <v>0</v>
      </c>
      <c r="EL146" s="76">
        <f t="shared" si="438"/>
        <v>0</v>
      </c>
      <c r="EM146" s="76">
        <f t="shared" si="439"/>
        <v>0</v>
      </c>
      <c r="EN146" s="154">
        <f t="shared" si="440"/>
        <v>0</v>
      </c>
      <c r="EO146" s="10"/>
      <c r="EP146" s="10"/>
      <c r="EQ146" s="152">
        <f>SUMIF('Rekapitulasi Maret'!$D$587:$D$768,APS!$B146,'Rekapitulasi Maret'!$E$587:$E$768)+SUMIF('Rekapitulasi Maret'!$D$587:$D$768,APS!$B146,'Rekapitulasi Maret'!$G$587:$G$768)</f>
        <v>0</v>
      </c>
      <c r="ER146" s="152">
        <f>SUMIF('Rekapitulasi Maret'!$D$587:$D$768,APS!$B146,'Rekapitulasi Maret'!$F$587:$F$768)+SUMIF('Rekapitulasi Maret'!$D$587:$D$768,APS!$B146,'Rekapitulasi Maret'!$H$587:$H$768)</f>
        <v>0</v>
      </c>
      <c r="ES146" s="10"/>
      <c r="ET146" s="154">
        <f t="shared" si="457"/>
        <v>0</v>
      </c>
      <c r="EU146" s="154">
        <f t="shared" si="458"/>
        <v>0</v>
      </c>
      <c r="EV146" s="10"/>
      <c r="EW146" s="152">
        <f>SUMIF('Rekapitulasi Maret'!$U$587:$U$768,APS!$B146,'Rekapitulasi Maret'!$V$587:$V$768)+SUMIF('Rekapitulasi Maret'!$U$587:$U$768,APS!$B146,'Rekapitulasi Maret'!$X$587:$X$768)</f>
        <v>0</v>
      </c>
      <c r="EX146" s="152">
        <f>SUMIF('Rekapitulasi Maret'!$U$587:$U$768,APS!$B146,'Rekapitulasi Maret'!$W$587:$W$768)+SUMIF('Rekapitulasi Maret'!$U$587:$U$768,APS!$B146,'Rekapitulasi Maret'!$Y$587:$Y$768)</f>
        <v>0</v>
      </c>
      <c r="EY146" s="10"/>
      <c r="EZ146" s="154">
        <f t="shared" si="459"/>
        <v>0</v>
      </c>
      <c r="FA146" s="154">
        <f t="shared" si="460"/>
        <v>0</v>
      </c>
      <c r="FB146" s="10"/>
      <c r="FC146" s="152">
        <f>SUMIF('Rekapitulasi Maret'!$AL$587:$AL$768,APS!$B146,'Rekapitulasi Maret'!$AM$587:$AM$768)+SUMIF('Rekapitulasi Maret'!$AL$587:$AL$768,APS!$B146,'Rekapitulasi Maret'!$AP$587:$AP$768)</f>
        <v>0</v>
      </c>
      <c r="FD146" s="152">
        <f>SUMIF('Rekapitulasi Maret'!$AL$587:$AL$768,APS!$B146,'Rekapitulasi Maret'!$AN$587:$AN$768)</f>
        <v>0</v>
      </c>
      <c r="FE146" s="10"/>
      <c r="FF146" s="154">
        <f t="shared" si="461"/>
        <v>0</v>
      </c>
      <c r="FG146" s="154">
        <f t="shared" si="462"/>
        <v>0</v>
      </c>
      <c r="FH146" s="10"/>
      <c r="FI146" s="152">
        <f>SUMIF('Rekapitulasi Maret'!$BA$587:$BA$768,APS!$B146,'Rekapitulasi Maret'!$BB$587:$BB$768)+SUMIF('Rekapitulasi Maret'!$BA$587:$BA$768,APS!$B146,'Rekapitulasi Maret'!$BE$587:$BE$768)</f>
        <v>20</v>
      </c>
      <c r="FJ146" s="152">
        <f>SUMIF('Rekapitulasi Maret'!$BA$587:$BA$768,APS!$B146,'Rekapitulasi Maret'!$BC$587:$BC$768)+SUMIF('Rekapitulasi Maret'!$BA$587:$BA$768,APS!$B146,'Rekapitulasi Maret'!$BF$587:$BF$768)</f>
        <v>0</v>
      </c>
      <c r="FK146" s="10"/>
      <c r="FL146" s="154">
        <f t="shared" si="463"/>
        <v>0</v>
      </c>
      <c r="FM146" s="154">
        <f t="shared" si="464"/>
        <v>0</v>
      </c>
      <c r="FN146" s="10"/>
      <c r="FO146" s="152">
        <f>SUMIF('Rekapitulasi Maret'!$BP$587:$BP$768,APS!$B146,'Rekapitulasi Maret'!$BQ$587:$BQ$768)+SUMIF('Rekapitulasi Maret'!$BP$587:$BP$768,APS!$B146,'Rekapitulasi Maret'!$BT$587:$BT$768)</f>
        <v>0</v>
      </c>
      <c r="FP146" s="152">
        <f>SUMIF('Rekapitulasi Maret'!$BP$587:$BP$768,APS!$B146,'Rekapitulasi Maret'!$BR$587:$BR$768)</f>
        <v>148</v>
      </c>
      <c r="FQ146" s="10"/>
      <c r="FR146" s="154">
        <f t="shared" si="465"/>
        <v>0</v>
      </c>
      <c r="FS146" s="154">
        <f t="shared" si="466"/>
        <v>0</v>
      </c>
      <c r="FT146" s="10"/>
      <c r="FU146" s="152">
        <f>SUMIF('Rekapitulasi Maret'!$CE$587:$CE$768,APS!$B146,'Rekapitulasi Maret'!$CI$587:$CI$768)</f>
        <v>0</v>
      </c>
      <c r="FV146" s="10"/>
      <c r="FW146" s="152">
        <f>SUMIF('Rekapitulasi Maret'!$CE$587:$CE$768,APS!$B146,'Rekapitulasi Maret'!$CJ$587:$CJ$768)</f>
        <v>0</v>
      </c>
      <c r="FX146" s="154">
        <f t="shared" si="486"/>
        <v>0</v>
      </c>
      <c r="FY146" s="154">
        <f t="shared" si="487"/>
        <v>0</v>
      </c>
      <c r="FZ146" s="10"/>
      <c r="GA146" s="152">
        <f>SUMIF('Rekapitulasi Maret'!$D$785:$D$963,APS!$B146,'Rekapitulasi Maret'!$E$785:$E$963)+SUMIF('Rekapitulasi Maret'!$D$785:$D$963,APS!$B146,'Rekapitulasi Maret'!$J$785:$J$963)</f>
        <v>360</v>
      </c>
      <c r="GB146" s="152">
        <f>SUMIF('Rekapitulasi Maret'!$D$785:$D$963,APS!$B146,'Rekapitulasi Maret'!$F$785:$F$963)</f>
        <v>290</v>
      </c>
      <c r="GC146" s="152">
        <f>SUMIF('Rekapitulasi Maret'!$D$785:$D$963,APS!$B146,'Rekapitulasi Maret'!$K$785:$K$963)</f>
        <v>0</v>
      </c>
      <c r="GD146" s="154">
        <f t="shared" si="467"/>
        <v>0</v>
      </c>
      <c r="GE146" s="154">
        <f t="shared" si="468"/>
        <v>80.555555555555557</v>
      </c>
      <c r="GF146" s="10"/>
      <c r="GG146" s="152">
        <f>SUMIF('Rekapitulasi Maret'!$U$785:$U$963,APS!$B146,'Rekapitulasi Maret'!$V$785:$V$963)+SUMIF('Rekapitulasi Maret'!$U$785:$U$963,APS!$B146,'Rekapitulasi Maret'!$AA$785:$AA$963)</f>
        <v>360</v>
      </c>
      <c r="GH146" s="152">
        <f>SUMIF('Rekapitulasi Maret'!$U$785:$U$963,APS!$B146,'Rekapitulasi Maret'!$W$785:$W$963)</f>
        <v>125</v>
      </c>
      <c r="GI146" s="152">
        <f>SUMIF('Rekapitulasi Maret'!$U$785:$U$963,APS!$B146,'Rekapitulasi Maret'!$AB$785:$AB$963)</f>
        <v>0</v>
      </c>
      <c r="GJ146" s="154">
        <f t="shared" si="469"/>
        <v>0</v>
      </c>
      <c r="GK146" s="154">
        <f t="shared" si="470"/>
        <v>34.722222222222221</v>
      </c>
      <c r="GL146" s="10"/>
      <c r="GM146" s="152">
        <f>SUMIF('Rekapitulasi Maret'!$AL$785:$AL$963,APS!$B146,'Rekapitulasi Maret'!$AM$785:$AM$963)+SUMIF('Rekapitulasi Maret'!$AL$785:$AL$963,APS!$B146,'Rekapitulasi Maret'!$AP$785:$AP$963)</f>
        <v>0</v>
      </c>
      <c r="GN146" s="152">
        <f>SUMIF('Rekapitulasi Maret'!$AL$785:$AL$963,APS!$B146,'Rekapitulasi Maret'!$AN$785:$AN$963)</f>
        <v>130</v>
      </c>
      <c r="GO146" s="152">
        <f>SUMIF('Rekapitulasi Maret'!$AL$785:$AL$963,APS!$B146,'Rekapitulasi Maret'!$AQ$785:$AQ$963)</f>
        <v>0</v>
      </c>
      <c r="GP146" s="154">
        <f t="shared" si="471"/>
        <v>0</v>
      </c>
      <c r="GQ146" s="154">
        <f t="shared" si="472"/>
        <v>0</v>
      </c>
      <c r="GR146" s="76">
        <f t="shared" si="473"/>
        <v>0</v>
      </c>
      <c r="GS146" s="76">
        <f t="shared" si="474"/>
        <v>740</v>
      </c>
      <c r="GT146" s="76">
        <f t="shared" si="475"/>
        <v>693</v>
      </c>
      <c r="GU146" s="76">
        <f t="shared" si="476"/>
        <v>0</v>
      </c>
      <c r="GV146" s="157">
        <f t="shared" si="477"/>
        <v>693</v>
      </c>
      <c r="GW146" s="157">
        <f t="shared" si="478"/>
        <v>693</v>
      </c>
      <c r="GX146" s="158">
        <f t="shared" si="479"/>
        <v>0</v>
      </c>
      <c r="GY146" s="157">
        <f t="shared" si="397"/>
        <v>0</v>
      </c>
      <c r="GZ146" s="157">
        <f t="shared" si="398"/>
        <v>740</v>
      </c>
      <c r="HA146" s="157">
        <f t="shared" si="399"/>
        <v>762</v>
      </c>
      <c r="HB146" s="157">
        <f t="shared" si="400"/>
        <v>0</v>
      </c>
      <c r="HC146" s="157">
        <f t="shared" si="401"/>
        <v>762</v>
      </c>
      <c r="HD146" s="157">
        <f t="shared" si="402"/>
        <v>762</v>
      </c>
      <c r="HE146" s="158">
        <f t="shared" si="406"/>
        <v>0</v>
      </c>
      <c r="HF146" s="164"/>
      <c r="HG146" s="16" t="s">
        <v>995</v>
      </c>
      <c r="HH146" s="88"/>
    </row>
    <row r="147" spans="1:216" ht="15.75">
      <c r="A147" s="129" t="s">
        <v>807</v>
      </c>
      <c r="B147" s="129" t="s">
        <v>808</v>
      </c>
      <c r="C147" s="16" t="s">
        <v>152</v>
      </c>
      <c r="D147" s="16"/>
      <c r="E147" s="16"/>
      <c r="F147" s="17"/>
      <c r="G147" s="17"/>
      <c r="H147" s="17"/>
      <c r="I147" s="18"/>
      <c r="J147" s="17"/>
      <c r="K147" s="19"/>
      <c r="L147" s="19"/>
      <c r="M147" s="23"/>
      <c r="N147" s="20"/>
      <c r="O147" s="20"/>
      <c r="P147" s="75"/>
      <c r="Q147" s="74"/>
      <c r="R147" s="22"/>
      <c r="S147" s="10"/>
      <c r="T147" s="10"/>
      <c r="U147" s="152"/>
      <c r="V147" s="152"/>
      <c r="W147" s="10"/>
      <c r="X147" s="154"/>
      <c r="Y147" s="154"/>
      <c r="Z147" s="10"/>
      <c r="AA147" s="152"/>
      <c r="AB147" s="152"/>
      <c r="AC147" s="152"/>
      <c r="AD147" s="154"/>
      <c r="AE147" s="154"/>
      <c r="AF147" s="10"/>
      <c r="AG147" s="152"/>
      <c r="AH147" s="152"/>
      <c r="AI147" s="152"/>
      <c r="AJ147" s="154"/>
      <c r="AK147" s="154"/>
      <c r="AL147" s="10"/>
      <c r="AM147" s="152"/>
      <c r="AN147" s="152"/>
      <c r="AO147" s="10"/>
      <c r="AP147" s="154"/>
      <c r="AQ147" s="154"/>
      <c r="AR147" s="10"/>
      <c r="AS147" s="152"/>
      <c r="AT147" s="152"/>
      <c r="AU147" s="10"/>
      <c r="AV147" s="154"/>
      <c r="AW147" s="154"/>
      <c r="AX147" s="10"/>
      <c r="AY147" s="152">
        <f>SUMIF('Rekapitulasi Maret'!$CE$9:$CE$173,APS!$B147,'Rekapitulasi Maret'!$CI$9:$CI$173)</f>
        <v>0</v>
      </c>
      <c r="AZ147" s="10"/>
      <c r="BA147" s="152">
        <f>SUMIF('Rekapitulasi Maret'!$CE$9:$CE$173,APS!$B147,'Rekapitulasi Maret'!$CJ$9:$CJ$173)</f>
        <v>0</v>
      </c>
      <c r="BB147" s="154">
        <f t="shared" si="492"/>
        <v>0</v>
      </c>
      <c r="BC147" s="154">
        <f t="shared" si="493"/>
        <v>0</v>
      </c>
      <c r="BD147" s="76">
        <f t="shared" si="412"/>
        <v>0</v>
      </c>
      <c r="BE147" s="76">
        <f t="shared" si="413"/>
        <v>0</v>
      </c>
      <c r="BF147" s="76">
        <f t="shared" si="414"/>
        <v>0</v>
      </c>
      <c r="BG147" s="76">
        <f t="shared" si="415"/>
        <v>0</v>
      </c>
      <c r="BH147" s="76">
        <f t="shared" si="416"/>
        <v>0</v>
      </c>
      <c r="BI147" s="76">
        <f t="shared" si="417"/>
        <v>0</v>
      </c>
      <c r="BJ147" s="154">
        <f t="shared" si="418"/>
        <v>0</v>
      </c>
      <c r="BK147" s="10"/>
      <c r="BL147" s="10"/>
      <c r="BM147" s="152">
        <f>SUMIF('Rekapitulasi Maret'!$D$194:$D$375,APS!$B147,'Rekapitulasi Maret'!$E$194:$E$375)+SUMIF('Rekapitulasi Maret'!$D$194:$D$375,APS!$B147,'Rekapitulasi Maret'!$J$194:$J$375)</f>
        <v>0</v>
      </c>
      <c r="BN147" s="152">
        <f>SUMIF('Rekapitulasi Maret'!$D$194:$D$375,APS!$B147,'Rekapitulasi Maret'!$F$194:$F$375)</f>
        <v>0</v>
      </c>
      <c r="BO147" s="152">
        <f>SUMIF('Rekapitulasi Maret'!$D$194:$D$375,APS!$B147,'Rekapitulasi Maret'!$K$194:$K$375)</f>
        <v>0</v>
      </c>
      <c r="BP147" s="154">
        <f t="shared" si="488"/>
        <v>0</v>
      </c>
      <c r="BQ147" s="154">
        <f t="shared" si="489"/>
        <v>0</v>
      </c>
      <c r="BR147" s="10"/>
      <c r="BS147" s="152">
        <f>SUMIF('Rekapitulasi Maret'!$U$194:$U$375,APS!$B147,'Rekapitulasi Maret'!$V$194:$V$375)+SUMIF('Rekapitulasi Maret'!$U$194:$U$375,APS!$B147,'Rekapitulasi Maret'!$AA$194:$AA$375)</f>
        <v>0</v>
      </c>
      <c r="BT147" s="152">
        <f>SUMIF('Rekapitulasi Maret'!$U$194:$U$375,APS!$B147,'Rekapitulasi Maret'!$W$194:$W$375)</f>
        <v>0</v>
      </c>
      <c r="BU147" s="152">
        <f>SUMIF('Rekapitulasi Maret'!$U$194:$U$375,APS!$B147,'Rekapitulasi Maret'!$AB$194:$AB$375)</f>
        <v>0</v>
      </c>
      <c r="BV147" s="154">
        <f t="shared" si="490"/>
        <v>0</v>
      </c>
      <c r="BW147" s="154">
        <f t="shared" si="491"/>
        <v>0</v>
      </c>
      <c r="BX147" s="10"/>
      <c r="BY147" s="152">
        <f>SUMIF('Rekapitulasi Maret'!$AL$194:$AL$375,APS!$B147,'Rekapitulasi Maret'!$AM$194:$AM$375)+SUMIF('Rekapitulasi Maret'!$AL$194:$AL$375,APS!$B147,'Rekapitulasi Maret'!$AP$194:$AP$375)</f>
        <v>0</v>
      </c>
      <c r="BZ147" s="152">
        <f>SUMIF('Rekapitulasi Maret'!$AL$194:$AL$375,APS!$B147,'Rekapitulasi Maret'!$AN$194:$AN$375)</f>
        <v>56</v>
      </c>
      <c r="CA147" s="152">
        <f>SUMIF('Rekapitulasi Maret'!$AL$194:$AL$375,APS!$B147,'Rekapitulasi Maret'!$AQ$194:$AQ$375)</f>
        <v>0</v>
      </c>
      <c r="CB147" s="154">
        <f t="shared" si="408"/>
        <v>0</v>
      </c>
      <c r="CC147" s="154">
        <f t="shared" si="409"/>
        <v>0</v>
      </c>
      <c r="CD147" s="10"/>
      <c r="CE147" s="152">
        <f>SUMIF('Rekapitulasi Maret'!$BA$194:$BA$375,APS!$B147,'Rekapitulasi Maret'!$BB$194:$BB$375)+SUMIF('Rekapitulasi Maret'!$BA$194:$BA$375,APS!$B147,'Rekapitulasi Maret'!$BE$194:$BE$375)</f>
        <v>0</v>
      </c>
      <c r="CF147" s="152">
        <f>SUMIF('Rekapitulasi Maret'!$BA$194:$BA$375,APS!$B147,'Rekapitulasi Maret'!$BC$194:$BC$375)</f>
        <v>0</v>
      </c>
      <c r="CG147" s="10"/>
      <c r="CH147" s="154">
        <f t="shared" si="480"/>
        <v>0</v>
      </c>
      <c r="CI147" s="154">
        <f t="shared" si="481"/>
        <v>0</v>
      </c>
      <c r="CJ147" s="10"/>
      <c r="CK147" s="152">
        <f>SUMIF('Rekapitulasi Maret'!$BP$194:$BP$375,APS!$B147,'Rekapitulasi Maret'!$BQ$194:$BQ$375)+SUMIF('Rekapitulasi Maret'!$BP$194:$BP$375,APS!$B147,'Rekapitulasi Maret'!$BT$194:$BT$375)</f>
        <v>0</v>
      </c>
      <c r="CL147" s="152">
        <f>SUMIF('Rekapitulasi Maret'!$BP$194:$BP$375,APS!$B147,'Rekapitulasi Maret'!$BR$194:$BR$375)</f>
        <v>0</v>
      </c>
      <c r="CM147" s="152">
        <f>SUMIF('Rekapitulasi Maret'!$BP$194:$BP$375,APS!$B147,'Rekapitulasi Maret'!$BU$194:$BU$375)</f>
        <v>0</v>
      </c>
      <c r="CN147" s="154">
        <f t="shared" si="482"/>
        <v>0</v>
      </c>
      <c r="CO147" s="154">
        <f t="shared" si="483"/>
        <v>0</v>
      </c>
      <c r="CP147" s="76">
        <f t="shared" si="419"/>
        <v>0</v>
      </c>
      <c r="CQ147" s="76">
        <f t="shared" si="420"/>
        <v>0</v>
      </c>
      <c r="CR147" s="76">
        <f t="shared" si="421"/>
        <v>56</v>
      </c>
      <c r="CS147" s="76">
        <f t="shared" si="422"/>
        <v>0</v>
      </c>
      <c r="CT147" s="76">
        <f t="shared" si="423"/>
        <v>56</v>
      </c>
      <c r="CU147" s="76">
        <f t="shared" si="424"/>
        <v>56</v>
      </c>
      <c r="CV147" s="154">
        <f t="shared" si="425"/>
        <v>0</v>
      </c>
      <c r="CW147" s="10"/>
      <c r="CX147" s="10"/>
      <c r="CY147" s="152">
        <f>SUMIF('Rekapitulasi Maret'!$D$391:$D$568,APS!$B147,'Rekapitulasi Maret'!$E$391:$E$568)+SUMIF('Rekapitulasi Maret'!$D$391:$D$568,APS!$B147,'Rekapitulasi Maret'!$J$391:$J$568)</f>
        <v>0</v>
      </c>
      <c r="CZ147" s="152">
        <f>SUMIF('Rekapitulasi Maret'!$D$391:$D$568,APS!$B147,'Rekapitulasi Maret'!$F$391:$F$568)</f>
        <v>35</v>
      </c>
      <c r="DA147" s="152">
        <f>SUMIF('Rekapitulasi Maret'!$D$391:$D$568,APS!$B147,'Rekapitulasi Maret'!$K$391:$K$568)</f>
        <v>0</v>
      </c>
      <c r="DB147" s="154">
        <f t="shared" si="484"/>
        <v>0</v>
      </c>
      <c r="DC147" s="154">
        <f t="shared" si="485"/>
        <v>0</v>
      </c>
      <c r="DD147" s="10"/>
      <c r="DE147" s="152">
        <f>SUMIF('Rekapitulasi Maret'!$U$391:$U$568,APS!$B147,'Rekapitulasi Maret'!$V$391:$V$568)+SUMIF('Rekapitulasi Maret'!$U$391:$U$568,APS!$B147,'Rekapitulasi Maret'!$AA$391:$AA$568)</f>
        <v>0</v>
      </c>
      <c r="DF147" s="152">
        <f>SUMIF('Rekapitulasi Maret'!$U$391:$U$568,APS!$B147,'Rekapitulasi Maret'!$W$391:$W$568)</f>
        <v>0</v>
      </c>
      <c r="DG147" s="152">
        <f>SUMIF('Rekapitulasi Maret'!$U$391:$U$568,APS!$B147,'Rekapitulasi Maret'!$AB$391:$AB$568)</f>
        <v>0</v>
      </c>
      <c r="DH147" s="154">
        <f t="shared" si="430"/>
        <v>0</v>
      </c>
      <c r="DI147" s="154">
        <f t="shared" si="431"/>
        <v>0</v>
      </c>
      <c r="DJ147" s="10"/>
      <c r="DK147" s="152">
        <f>SUMIF('Rekapitulasi Maret'!$AL$391:$AL$568,APS!$B147,'Rekapitulasi Maret'!$AM$391:$AM$568)+SUMIF('Rekapitulasi Maret'!$AL$391:$AL$568,APS!$B147,'Rekapitulasi Maret'!$AP$391:$AP$568)</f>
        <v>0</v>
      </c>
      <c r="DL147" s="152">
        <f>SUMIF('Rekapitulasi Maret'!$AL$391:$AL$568,APS!$B147,'Rekapitulasi Maret'!$AN$391:$AN$568)</f>
        <v>0</v>
      </c>
      <c r="DM147" s="152">
        <f>SUMIF('Rekapitulasi Maret'!$AL$391:$AL$568,APS!$B147,'Rekapitulasi Maret'!$AQ$391:$AQ$568)</f>
        <v>0</v>
      </c>
      <c r="DN147" s="154">
        <f t="shared" si="453"/>
        <v>0</v>
      </c>
      <c r="DO147" s="154">
        <f t="shared" si="454"/>
        <v>0</v>
      </c>
      <c r="DP147" s="10"/>
      <c r="DQ147" s="152">
        <f>SUMIF('Rekapitulasi Maret'!$BA$391:$BA$568,APS!$B147,'Rekapitulasi Maret'!$BB$391:$BB$568)+SUMIF('Rekapitulasi Maret'!$BA$391:$BA$568,APS!$B147,'Rekapitulasi Maret'!$BE$391:$BE$568)</f>
        <v>204</v>
      </c>
      <c r="DR147" s="152">
        <f>SUMIF('Rekapitulasi Maret'!$BA$391:$BA$568,APS!$B147,'Rekapitulasi Maret'!$BC$391:$BC$568)</f>
        <v>149</v>
      </c>
      <c r="DS147" s="152">
        <f>SUMIF('Rekapitulasi Maret'!$BA$391:$BA$568,APS!$B147,'Rekapitulasi Maret'!$BF$391:$BF$568)</f>
        <v>0</v>
      </c>
      <c r="DT147" s="154">
        <f t="shared" si="432"/>
        <v>0</v>
      </c>
      <c r="DU147" s="154">
        <f t="shared" si="433"/>
        <v>73.039215686274503</v>
      </c>
      <c r="DV147" s="10"/>
      <c r="DW147" s="152">
        <f>SUMIF('Rekapitulasi Maret'!$BP$391:$BP$568,APS!$B147,'Rekapitulasi Maret'!$BQ$391:$BQ$568)+SUMIF('Rekapitulasi Maret'!$BP$391:$BP$568,APS!$B147,'Rekapitulasi Maret'!$BT$391:$BT$568)</f>
        <v>215</v>
      </c>
      <c r="DX147" s="152">
        <f>SUMIF('Rekapitulasi Maret'!$BP$391:$BP$568,APS!$B147,'Rekapitulasi Maret'!$BR$391:$BR$568)</f>
        <v>119</v>
      </c>
      <c r="DY147" s="152">
        <f>SUMIF('Rekapitulasi Maret'!$BP$391:$BP$568,APS!$B147,'Rekapitulasi Maret'!$BU$391:$BU$568)</f>
        <v>0</v>
      </c>
      <c r="DZ147" s="154">
        <f t="shared" si="446"/>
        <v>0</v>
      </c>
      <c r="EA147" s="154">
        <f t="shared" si="447"/>
        <v>55.348837209302324</v>
      </c>
      <c r="EB147" s="10"/>
      <c r="EC147" s="152">
        <f>SUMIF('Rekapitulasi Maret'!$CE$391:$CE$568,APS!$B147,'Rekapitulasi Maret'!$CF$391:$CF$568)+SUMIF('Rekapitulasi Maret'!$CE$391:$CE$568,APS!$B147,'Rekapitulasi Maret'!$CI$391:$CI$568)</f>
        <v>390</v>
      </c>
      <c r="ED147" s="152">
        <f>SUMIF('Rekapitulasi Maret'!$CE$391:$CE$568,APS!$B147,'Rekapitulasi Maret'!$CG$391:$CG$568)</f>
        <v>0</v>
      </c>
      <c r="EE147" s="152">
        <f>SUMIF('Rekapitulasi Maret'!$CE$391:$CE$568,APS!$B147,'Rekapitulasi Maret'!$CJ$391:$CJ$568)</f>
        <v>181</v>
      </c>
      <c r="EF147" s="154">
        <f t="shared" si="455"/>
        <v>0</v>
      </c>
      <c r="EG147" s="154">
        <f t="shared" si="456"/>
        <v>46.410256410256409</v>
      </c>
      <c r="EH147" s="76">
        <f t="shared" si="434"/>
        <v>0</v>
      </c>
      <c r="EI147" s="76">
        <f t="shared" si="435"/>
        <v>809</v>
      </c>
      <c r="EJ147" s="76">
        <f t="shared" si="436"/>
        <v>303</v>
      </c>
      <c r="EK147" s="76">
        <f t="shared" si="437"/>
        <v>181</v>
      </c>
      <c r="EL147" s="76">
        <f t="shared" si="438"/>
        <v>484</v>
      </c>
      <c r="EM147" s="76">
        <f t="shared" si="439"/>
        <v>484</v>
      </c>
      <c r="EN147" s="154">
        <f t="shared" si="440"/>
        <v>0</v>
      </c>
      <c r="EO147" s="10"/>
      <c r="EP147" s="10"/>
      <c r="EQ147" s="152">
        <f>SUMIF('Rekapitulasi Maret'!$D$587:$D$768,APS!$B147,'Rekapitulasi Maret'!$E$587:$E$768)+SUMIF('Rekapitulasi Maret'!$D$587:$D$768,APS!$B147,'Rekapitulasi Maret'!$G$587:$G$768)</f>
        <v>170</v>
      </c>
      <c r="ER147" s="152">
        <f>SUMIF('Rekapitulasi Maret'!$D$587:$D$768,APS!$B147,'Rekapitulasi Maret'!$F$587:$F$768)+SUMIF('Rekapitulasi Maret'!$D$587:$D$768,APS!$B147,'Rekapitulasi Maret'!$H$587:$H$768)</f>
        <v>300</v>
      </c>
      <c r="ES147" s="10"/>
      <c r="ET147" s="154">
        <f t="shared" si="457"/>
        <v>0</v>
      </c>
      <c r="EU147" s="154">
        <f t="shared" si="458"/>
        <v>176.47058823529412</v>
      </c>
      <c r="EV147" s="10"/>
      <c r="EW147" s="152">
        <f>SUMIF('Rekapitulasi Maret'!$U$587:$U$768,APS!$B147,'Rekapitulasi Maret'!$V$587:$V$768)+SUMIF('Rekapitulasi Maret'!$U$587:$U$768,APS!$B147,'Rekapitulasi Maret'!$X$587:$X$768)</f>
        <v>0</v>
      </c>
      <c r="EX147" s="152">
        <f>SUMIF('Rekapitulasi Maret'!$U$587:$U$768,APS!$B147,'Rekapitulasi Maret'!$W$587:$W$768)+SUMIF('Rekapitulasi Maret'!$U$587:$U$768,APS!$B147,'Rekapitulasi Maret'!$Y$587:$Y$768)</f>
        <v>0</v>
      </c>
      <c r="EY147" s="10"/>
      <c r="EZ147" s="154">
        <f t="shared" si="459"/>
        <v>0</v>
      </c>
      <c r="FA147" s="154">
        <f t="shared" si="460"/>
        <v>0</v>
      </c>
      <c r="FB147" s="10"/>
      <c r="FC147" s="152">
        <f>SUMIF('Rekapitulasi Maret'!$AL$587:$AL$768,APS!$B147,'Rekapitulasi Maret'!$AM$587:$AM$768)+SUMIF('Rekapitulasi Maret'!$AL$587:$AL$768,APS!$B147,'Rekapitulasi Maret'!$AP$587:$AP$768)</f>
        <v>0</v>
      </c>
      <c r="FD147" s="152">
        <f>SUMIF('Rekapitulasi Maret'!$AL$587:$AL$768,APS!$B147,'Rekapitulasi Maret'!$AN$587:$AN$768)</f>
        <v>0</v>
      </c>
      <c r="FE147" s="10"/>
      <c r="FF147" s="154">
        <f t="shared" si="461"/>
        <v>0</v>
      </c>
      <c r="FG147" s="154">
        <f t="shared" si="462"/>
        <v>0</v>
      </c>
      <c r="FH147" s="10"/>
      <c r="FI147" s="152">
        <f>SUMIF('Rekapitulasi Maret'!$BA$587:$BA$768,APS!$B147,'Rekapitulasi Maret'!$BB$587:$BB$768)+SUMIF('Rekapitulasi Maret'!$BA$587:$BA$768,APS!$B147,'Rekapitulasi Maret'!$BE$587:$BE$768)</f>
        <v>0</v>
      </c>
      <c r="FJ147" s="152">
        <f>SUMIF('Rekapitulasi Maret'!$BA$587:$BA$768,APS!$B147,'Rekapitulasi Maret'!$BC$587:$BC$768)+SUMIF('Rekapitulasi Maret'!$BA$587:$BA$768,APS!$B147,'Rekapitulasi Maret'!$BF$587:$BF$768)</f>
        <v>0</v>
      </c>
      <c r="FK147" s="10"/>
      <c r="FL147" s="154">
        <f t="shared" si="463"/>
        <v>0</v>
      </c>
      <c r="FM147" s="154">
        <f t="shared" si="464"/>
        <v>0</v>
      </c>
      <c r="FN147" s="10"/>
      <c r="FO147" s="152">
        <f>SUMIF('Rekapitulasi Maret'!$BP$587:$BP$768,APS!$B147,'Rekapitulasi Maret'!$BQ$587:$BQ$768)+SUMIF('Rekapitulasi Maret'!$BP$587:$BP$768,APS!$B147,'Rekapitulasi Maret'!$BT$587:$BT$768)</f>
        <v>0</v>
      </c>
      <c r="FP147" s="152">
        <f>SUMIF('Rekapitulasi Maret'!$BP$587:$BP$768,APS!$B147,'Rekapitulasi Maret'!$BR$587:$BR$768)</f>
        <v>0</v>
      </c>
      <c r="FQ147" s="10"/>
      <c r="FR147" s="154">
        <f t="shared" si="465"/>
        <v>0</v>
      </c>
      <c r="FS147" s="154">
        <f t="shared" si="466"/>
        <v>0</v>
      </c>
      <c r="FT147" s="10"/>
      <c r="FU147" s="152">
        <f>SUMIF('Rekapitulasi Maret'!$CE$587:$CE$768,APS!$B147,'Rekapitulasi Maret'!$CI$587:$CI$768)</f>
        <v>0</v>
      </c>
      <c r="FV147" s="10"/>
      <c r="FW147" s="152">
        <f>SUMIF('Rekapitulasi Maret'!$CE$587:$CE$768,APS!$B147,'Rekapitulasi Maret'!$CJ$587:$CJ$768)</f>
        <v>0</v>
      </c>
      <c r="FX147" s="154">
        <f t="shared" si="486"/>
        <v>0</v>
      </c>
      <c r="FY147" s="154">
        <f t="shared" si="487"/>
        <v>0</v>
      </c>
      <c r="FZ147" s="10"/>
      <c r="GA147" s="152">
        <f>SUMIF('Rekapitulasi Maret'!$D$785:$D$963,APS!$B147,'Rekapitulasi Maret'!$E$785:$E$963)+SUMIF('Rekapitulasi Maret'!$D$785:$D$963,APS!$B147,'Rekapitulasi Maret'!$J$785:$J$963)</f>
        <v>0</v>
      </c>
      <c r="GB147" s="152">
        <f>SUMIF('Rekapitulasi Maret'!$D$785:$D$963,APS!$B147,'Rekapitulasi Maret'!$F$785:$F$963)</f>
        <v>0</v>
      </c>
      <c r="GC147" s="152">
        <f>SUMIF('Rekapitulasi Maret'!$D$785:$D$963,APS!$B147,'Rekapitulasi Maret'!$K$785:$K$963)</f>
        <v>0</v>
      </c>
      <c r="GD147" s="154">
        <f t="shared" si="467"/>
        <v>0</v>
      </c>
      <c r="GE147" s="154">
        <f t="shared" si="468"/>
        <v>0</v>
      </c>
      <c r="GF147" s="10"/>
      <c r="GG147" s="152">
        <f>SUMIF('Rekapitulasi Maret'!$U$785:$U$963,APS!$B147,'Rekapitulasi Maret'!$V$785:$V$963)+SUMIF('Rekapitulasi Maret'!$U$785:$U$963,APS!$B147,'Rekapitulasi Maret'!$AA$785:$AA$963)</f>
        <v>0</v>
      </c>
      <c r="GH147" s="152">
        <f>SUMIF('Rekapitulasi Maret'!$U$785:$U$963,APS!$B147,'Rekapitulasi Maret'!$W$785:$W$963)</f>
        <v>0</v>
      </c>
      <c r="GI147" s="152">
        <f>SUMIF('Rekapitulasi Maret'!$U$785:$U$963,APS!$B147,'Rekapitulasi Maret'!$AB$785:$AB$963)</f>
        <v>0</v>
      </c>
      <c r="GJ147" s="154">
        <f t="shared" si="469"/>
        <v>0</v>
      </c>
      <c r="GK147" s="154">
        <f t="shared" si="470"/>
        <v>0</v>
      </c>
      <c r="GL147" s="10"/>
      <c r="GM147" s="152">
        <f>SUMIF('Rekapitulasi Maret'!$AL$785:$AL$963,APS!$B147,'Rekapitulasi Maret'!$AM$785:$AM$963)+SUMIF('Rekapitulasi Maret'!$AL$785:$AL$963,APS!$B147,'Rekapitulasi Maret'!$AP$785:$AP$963)</f>
        <v>0</v>
      </c>
      <c r="GN147" s="152">
        <f>SUMIF('Rekapitulasi Maret'!$AL$785:$AL$963,APS!$B147,'Rekapitulasi Maret'!$AN$785:$AN$963)</f>
        <v>0</v>
      </c>
      <c r="GO147" s="152">
        <f>SUMIF('Rekapitulasi Maret'!$AL$785:$AL$963,APS!$B147,'Rekapitulasi Maret'!$AQ$785:$AQ$963)</f>
        <v>0</v>
      </c>
      <c r="GP147" s="154">
        <f t="shared" si="471"/>
        <v>0</v>
      </c>
      <c r="GQ147" s="154">
        <f t="shared" si="472"/>
        <v>0</v>
      </c>
      <c r="GR147" s="76">
        <f t="shared" si="473"/>
        <v>0</v>
      </c>
      <c r="GS147" s="76">
        <f t="shared" si="474"/>
        <v>170</v>
      </c>
      <c r="GT147" s="76">
        <f t="shared" si="475"/>
        <v>300</v>
      </c>
      <c r="GU147" s="76">
        <f t="shared" si="476"/>
        <v>0</v>
      </c>
      <c r="GV147" s="157">
        <f t="shared" si="477"/>
        <v>300</v>
      </c>
      <c r="GW147" s="157">
        <f t="shared" si="478"/>
        <v>300</v>
      </c>
      <c r="GX147" s="158">
        <f t="shared" si="479"/>
        <v>0</v>
      </c>
      <c r="GY147" s="157">
        <f t="shared" si="397"/>
        <v>0</v>
      </c>
      <c r="GZ147" s="157">
        <f t="shared" si="398"/>
        <v>979</v>
      </c>
      <c r="HA147" s="157">
        <f t="shared" si="399"/>
        <v>659</v>
      </c>
      <c r="HB147" s="157">
        <f t="shared" si="400"/>
        <v>181</v>
      </c>
      <c r="HC147" s="157">
        <f t="shared" si="401"/>
        <v>840</v>
      </c>
      <c r="HD147" s="157">
        <f t="shared" si="402"/>
        <v>840</v>
      </c>
      <c r="HE147" s="158">
        <f t="shared" si="406"/>
        <v>0</v>
      </c>
      <c r="HF147" s="164"/>
      <c r="HG147" s="16" t="s">
        <v>995</v>
      </c>
      <c r="HH147" s="88"/>
    </row>
    <row r="148" spans="1:216" ht="15.75">
      <c r="A148" s="129" t="s">
        <v>809</v>
      </c>
      <c r="B148" s="129" t="s">
        <v>810</v>
      </c>
      <c r="C148" s="16" t="s">
        <v>152</v>
      </c>
      <c r="D148" s="16"/>
      <c r="E148" s="16"/>
      <c r="F148" s="17"/>
      <c r="G148" s="17"/>
      <c r="H148" s="17"/>
      <c r="I148" s="18"/>
      <c r="J148" s="17"/>
      <c r="K148" s="19"/>
      <c r="L148" s="19"/>
      <c r="M148" s="23"/>
      <c r="N148" s="20"/>
      <c r="O148" s="20"/>
      <c r="P148" s="75"/>
      <c r="Q148" s="74"/>
      <c r="R148" s="22"/>
      <c r="S148" s="10"/>
      <c r="T148" s="10"/>
      <c r="U148" s="152"/>
      <c r="V148" s="152"/>
      <c r="W148" s="10"/>
      <c r="X148" s="154"/>
      <c r="Y148" s="154"/>
      <c r="Z148" s="10"/>
      <c r="AA148" s="152"/>
      <c r="AB148" s="152"/>
      <c r="AC148" s="152"/>
      <c r="AD148" s="154"/>
      <c r="AE148" s="154"/>
      <c r="AF148" s="10"/>
      <c r="AG148" s="152"/>
      <c r="AH148" s="152"/>
      <c r="AI148" s="152"/>
      <c r="AJ148" s="154"/>
      <c r="AK148" s="154"/>
      <c r="AL148" s="10"/>
      <c r="AM148" s="152"/>
      <c r="AN148" s="152"/>
      <c r="AO148" s="10"/>
      <c r="AP148" s="154"/>
      <c r="AQ148" s="154"/>
      <c r="AR148" s="10"/>
      <c r="AS148" s="152"/>
      <c r="AT148" s="152"/>
      <c r="AU148" s="10"/>
      <c r="AV148" s="154"/>
      <c r="AW148" s="154"/>
      <c r="AX148" s="10"/>
      <c r="AY148" s="152">
        <f>SUMIF('Rekapitulasi Maret'!$CE$9:$CE$173,APS!$B148,'Rekapitulasi Maret'!$CI$9:$CI$173)</f>
        <v>0</v>
      </c>
      <c r="AZ148" s="10"/>
      <c r="BA148" s="152">
        <f>SUMIF('Rekapitulasi Maret'!$CE$9:$CE$173,APS!$B148,'Rekapitulasi Maret'!$CJ$9:$CJ$173)</f>
        <v>0</v>
      </c>
      <c r="BB148" s="154">
        <f t="shared" si="492"/>
        <v>0</v>
      </c>
      <c r="BC148" s="154">
        <f t="shared" si="493"/>
        <v>0</v>
      </c>
      <c r="BD148" s="76">
        <f t="shared" si="412"/>
        <v>0</v>
      </c>
      <c r="BE148" s="76">
        <f t="shared" si="413"/>
        <v>0</v>
      </c>
      <c r="BF148" s="76">
        <f t="shared" si="414"/>
        <v>0</v>
      </c>
      <c r="BG148" s="76">
        <f t="shared" si="415"/>
        <v>0</v>
      </c>
      <c r="BH148" s="76">
        <f t="shared" si="416"/>
        <v>0</v>
      </c>
      <c r="BI148" s="76">
        <f t="shared" si="417"/>
        <v>0</v>
      </c>
      <c r="BJ148" s="154">
        <f t="shared" si="418"/>
        <v>0</v>
      </c>
      <c r="BK148" s="10"/>
      <c r="BL148" s="10"/>
      <c r="BM148" s="152">
        <f>SUMIF('Rekapitulasi Maret'!$D$194:$D$375,APS!$B148,'Rekapitulasi Maret'!$E$194:$E$375)+SUMIF('Rekapitulasi Maret'!$D$194:$D$375,APS!$B148,'Rekapitulasi Maret'!$J$194:$J$375)</f>
        <v>0</v>
      </c>
      <c r="BN148" s="152">
        <f>SUMIF('Rekapitulasi Maret'!$D$194:$D$375,APS!$B148,'Rekapitulasi Maret'!$F$194:$F$375)</f>
        <v>0</v>
      </c>
      <c r="BO148" s="152">
        <f>SUMIF('Rekapitulasi Maret'!$D$194:$D$375,APS!$B148,'Rekapitulasi Maret'!$K$194:$K$375)</f>
        <v>0</v>
      </c>
      <c r="BP148" s="154">
        <f t="shared" si="488"/>
        <v>0</v>
      </c>
      <c r="BQ148" s="154">
        <f t="shared" si="489"/>
        <v>0</v>
      </c>
      <c r="BR148" s="10"/>
      <c r="BS148" s="152">
        <f>SUMIF('Rekapitulasi Maret'!$U$194:$U$375,APS!$B148,'Rekapitulasi Maret'!$V$194:$V$375)+SUMIF('Rekapitulasi Maret'!$U$194:$U$375,APS!$B148,'Rekapitulasi Maret'!$AA$194:$AA$375)</f>
        <v>0</v>
      </c>
      <c r="BT148" s="152">
        <f>SUMIF('Rekapitulasi Maret'!$U$194:$U$375,APS!$B148,'Rekapitulasi Maret'!$W$194:$W$375)</f>
        <v>0</v>
      </c>
      <c r="BU148" s="152">
        <f>SUMIF('Rekapitulasi Maret'!$U$194:$U$375,APS!$B148,'Rekapitulasi Maret'!$AB$194:$AB$375)</f>
        <v>0</v>
      </c>
      <c r="BV148" s="154">
        <f t="shared" si="490"/>
        <v>0</v>
      </c>
      <c r="BW148" s="154">
        <f t="shared" si="491"/>
        <v>0</v>
      </c>
      <c r="BX148" s="10"/>
      <c r="BY148" s="152">
        <f>SUMIF('Rekapitulasi Maret'!$AL$194:$AL$375,APS!$B148,'Rekapitulasi Maret'!$AM$194:$AM$375)+SUMIF('Rekapitulasi Maret'!$AL$194:$AL$375,APS!$B148,'Rekapitulasi Maret'!$AP$194:$AP$375)</f>
        <v>0</v>
      </c>
      <c r="BZ148" s="152">
        <f>SUMIF('Rekapitulasi Maret'!$AL$194:$AL$375,APS!$B148,'Rekapitulasi Maret'!$AN$194:$AN$375)</f>
        <v>100</v>
      </c>
      <c r="CA148" s="152">
        <f>SUMIF('Rekapitulasi Maret'!$AL$194:$AL$375,APS!$B148,'Rekapitulasi Maret'!$AQ$194:$AQ$375)</f>
        <v>0</v>
      </c>
      <c r="CB148" s="154">
        <f t="shared" si="408"/>
        <v>0</v>
      </c>
      <c r="CC148" s="154">
        <f t="shared" si="409"/>
        <v>0</v>
      </c>
      <c r="CD148" s="10"/>
      <c r="CE148" s="152">
        <f>SUMIF('Rekapitulasi Maret'!$BA$194:$BA$375,APS!$B148,'Rekapitulasi Maret'!$BB$194:$BB$375)+SUMIF('Rekapitulasi Maret'!$BA$194:$BA$375,APS!$B148,'Rekapitulasi Maret'!$BE$194:$BE$375)</f>
        <v>0</v>
      </c>
      <c r="CF148" s="152">
        <f>SUMIF('Rekapitulasi Maret'!$BA$194:$BA$375,APS!$B148,'Rekapitulasi Maret'!$BC$194:$BC$375)</f>
        <v>180</v>
      </c>
      <c r="CG148" s="10"/>
      <c r="CH148" s="154">
        <f t="shared" si="480"/>
        <v>0</v>
      </c>
      <c r="CI148" s="154">
        <f t="shared" si="481"/>
        <v>0</v>
      </c>
      <c r="CJ148" s="10"/>
      <c r="CK148" s="152">
        <f>SUMIF('Rekapitulasi Maret'!$BP$194:$BP$375,APS!$B148,'Rekapitulasi Maret'!$BQ$194:$BQ$375)+SUMIF('Rekapitulasi Maret'!$BP$194:$BP$375,APS!$B148,'Rekapitulasi Maret'!$BT$194:$BT$375)</f>
        <v>125</v>
      </c>
      <c r="CL148" s="152">
        <f>SUMIF('Rekapitulasi Maret'!$BP$194:$BP$375,APS!$B148,'Rekapitulasi Maret'!$BR$194:$BR$375)</f>
        <v>0</v>
      </c>
      <c r="CM148" s="152">
        <f>SUMIF('Rekapitulasi Maret'!$BP$194:$BP$375,APS!$B148,'Rekapitulasi Maret'!$BU$194:$BU$375)</f>
        <v>106</v>
      </c>
      <c r="CN148" s="154">
        <f t="shared" si="482"/>
        <v>0</v>
      </c>
      <c r="CO148" s="154">
        <f t="shared" si="483"/>
        <v>84.8</v>
      </c>
      <c r="CP148" s="76">
        <f t="shared" si="419"/>
        <v>0</v>
      </c>
      <c r="CQ148" s="76">
        <f t="shared" si="420"/>
        <v>125</v>
      </c>
      <c r="CR148" s="76">
        <f t="shared" si="421"/>
        <v>280</v>
      </c>
      <c r="CS148" s="76">
        <f t="shared" si="422"/>
        <v>106</v>
      </c>
      <c r="CT148" s="76">
        <f t="shared" si="423"/>
        <v>386</v>
      </c>
      <c r="CU148" s="76">
        <f t="shared" si="424"/>
        <v>386</v>
      </c>
      <c r="CV148" s="154">
        <f t="shared" si="425"/>
        <v>0</v>
      </c>
      <c r="CW148" s="10"/>
      <c r="CX148" s="10"/>
      <c r="CY148" s="152">
        <f>SUMIF('Rekapitulasi Maret'!$D$391:$D$568,APS!$B148,'Rekapitulasi Maret'!$E$391:$E$568)+SUMIF('Rekapitulasi Maret'!$D$391:$D$568,APS!$B148,'Rekapitulasi Maret'!$J$391:$J$568)</f>
        <v>0</v>
      </c>
      <c r="CZ148" s="152">
        <f>SUMIF('Rekapitulasi Maret'!$D$391:$D$568,APS!$B148,'Rekapitulasi Maret'!$F$391:$F$568)</f>
        <v>129</v>
      </c>
      <c r="DA148" s="152">
        <f>SUMIF('Rekapitulasi Maret'!$D$391:$D$568,APS!$B148,'Rekapitulasi Maret'!$K$391:$K$568)</f>
        <v>0</v>
      </c>
      <c r="DB148" s="154">
        <f t="shared" si="484"/>
        <v>0</v>
      </c>
      <c r="DC148" s="154">
        <f t="shared" si="485"/>
        <v>0</v>
      </c>
      <c r="DD148" s="10"/>
      <c r="DE148" s="152">
        <f>SUMIF('Rekapitulasi Maret'!$U$391:$U$568,APS!$B148,'Rekapitulasi Maret'!$V$391:$V$568)+SUMIF('Rekapitulasi Maret'!$U$391:$U$568,APS!$B148,'Rekapitulasi Maret'!$AA$391:$AA$568)</f>
        <v>250</v>
      </c>
      <c r="DF148" s="152">
        <f>SUMIF('Rekapitulasi Maret'!$U$391:$U$568,APS!$B148,'Rekapitulasi Maret'!$W$391:$W$568)</f>
        <v>250</v>
      </c>
      <c r="DG148" s="152">
        <f>SUMIF('Rekapitulasi Maret'!$U$391:$U$568,APS!$B148,'Rekapitulasi Maret'!$AB$391:$AB$568)</f>
        <v>0</v>
      </c>
      <c r="DH148" s="154">
        <f t="shared" si="430"/>
        <v>0</v>
      </c>
      <c r="DI148" s="154">
        <f t="shared" si="431"/>
        <v>100</v>
      </c>
      <c r="DJ148" s="10"/>
      <c r="DK148" s="152">
        <f>SUMIF('Rekapitulasi Maret'!$AL$391:$AL$568,APS!$B148,'Rekapitulasi Maret'!$AM$391:$AM$568)+SUMIF('Rekapitulasi Maret'!$AL$391:$AL$568,APS!$B148,'Rekapitulasi Maret'!$AP$391:$AP$568)</f>
        <v>0</v>
      </c>
      <c r="DL148" s="152">
        <f>SUMIF('Rekapitulasi Maret'!$AL$391:$AL$568,APS!$B148,'Rekapitulasi Maret'!$AN$391:$AN$568)</f>
        <v>190</v>
      </c>
      <c r="DM148" s="152">
        <f>SUMIF('Rekapitulasi Maret'!$AL$391:$AL$568,APS!$B148,'Rekapitulasi Maret'!$AQ$391:$AQ$568)</f>
        <v>0</v>
      </c>
      <c r="DN148" s="154">
        <f t="shared" si="453"/>
        <v>0</v>
      </c>
      <c r="DO148" s="154">
        <f t="shared" si="454"/>
        <v>0</v>
      </c>
      <c r="DP148" s="10"/>
      <c r="DQ148" s="152">
        <f>SUMIF('Rekapitulasi Maret'!$BA$391:$BA$568,APS!$B148,'Rekapitulasi Maret'!$BB$391:$BB$568)+SUMIF('Rekapitulasi Maret'!$BA$391:$BA$568,APS!$B148,'Rekapitulasi Maret'!$BE$391:$BE$568)</f>
        <v>0</v>
      </c>
      <c r="DR148" s="152">
        <f>SUMIF('Rekapitulasi Maret'!$BA$391:$BA$568,APS!$B148,'Rekapitulasi Maret'!$BC$391:$BC$568)</f>
        <v>45</v>
      </c>
      <c r="DS148" s="152">
        <f>SUMIF('Rekapitulasi Maret'!$BA$391:$BA$568,APS!$B148,'Rekapitulasi Maret'!$BF$391:$BF$568)</f>
        <v>0</v>
      </c>
      <c r="DT148" s="154">
        <f t="shared" si="432"/>
        <v>0</v>
      </c>
      <c r="DU148" s="154">
        <f t="shared" si="433"/>
        <v>0</v>
      </c>
      <c r="DV148" s="10"/>
      <c r="DW148" s="152">
        <f>SUMIF('Rekapitulasi Maret'!$BP$391:$BP$568,APS!$B148,'Rekapitulasi Maret'!$BQ$391:$BQ$568)+SUMIF('Rekapitulasi Maret'!$BP$391:$BP$568,APS!$B148,'Rekapitulasi Maret'!$BT$391:$BT$568)</f>
        <v>0</v>
      </c>
      <c r="DX148" s="152">
        <f>SUMIF('Rekapitulasi Maret'!$BP$391:$BP$568,APS!$B148,'Rekapitulasi Maret'!$BR$391:$BR$568)</f>
        <v>51</v>
      </c>
      <c r="DY148" s="152">
        <f>SUMIF('Rekapitulasi Maret'!$BP$391:$BP$568,APS!$B148,'Rekapitulasi Maret'!$BU$391:$BU$568)</f>
        <v>0</v>
      </c>
      <c r="DZ148" s="154">
        <f t="shared" si="446"/>
        <v>0</v>
      </c>
      <c r="EA148" s="154">
        <f t="shared" si="447"/>
        <v>0</v>
      </c>
      <c r="EB148" s="10"/>
      <c r="EC148" s="152">
        <f>SUMIF('Rekapitulasi Maret'!$CE$391:$CE$568,APS!$B148,'Rekapitulasi Maret'!$CF$391:$CF$568)+SUMIF('Rekapitulasi Maret'!$CE$391:$CE$568,APS!$B148,'Rekapitulasi Maret'!$CI$391:$CI$568)</f>
        <v>0</v>
      </c>
      <c r="ED148" s="152">
        <f>SUMIF('Rekapitulasi Maret'!$CE$391:$CE$568,APS!$B148,'Rekapitulasi Maret'!$CG$391:$CG$568)</f>
        <v>0</v>
      </c>
      <c r="EE148" s="152">
        <f>SUMIF('Rekapitulasi Maret'!$CE$391:$CE$568,APS!$B148,'Rekapitulasi Maret'!$CJ$391:$CJ$568)</f>
        <v>0</v>
      </c>
      <c r="EF148" s="154">
        <f t="shared" si="455"/>
        <v>0</v>
      </c>
      <c r="EG148" s="154">
        <f t="shared" si="456"/>
        <v>0</v>
      </c>
      <c r="EH148" s="76">
        <f t="shared" si="434"/>
        <v>0</v>
      </c>
      <c r="EI148" s="76">
        <f t="shared" si="435"/>
        <v>250</v>
      </c>
      <c r="EJ148" s="76">
        <f t="shared" si="436"/>
        <v>665</v>
      </c>
      <c r="EK148" s="76">
        <f t="shared" si="437"/>
        <v>0</v>
      </c>
      <c r="EL148" s="76">
        <f t="shared" si="438"/>
        <v>665</v>
      </c>
      <c r="EM148" s="76">
        <f t="shared" si="439"/>
        <v>665</v>
      </c>
      <c r="EN148" s="154">
        <f t="shared" si="440"/>
        <v>0</v>
      </c>
      <c r="EO148" s="10"/>
      <c r="EP148" s="10"/>
      <c r="EQ148" s="152">
        <f>SUMIF('Rekapitulasi Maret'!$D$587:$D$768,APS!$B148,'Rekapitulasi Maret'!$E$587:$E$768)+SUMIF('Rekapitulasi Maret'!$D$587:$D$768,APS!$B148,'Rekapitulasi Maret'!$G$587:$G$768)</f>
        <v>0</v>
      </c>
      <c r="ER148" s="152">
        <f>SUMIF('Rekapitulasi Maret'!$D$587:$D$768,APS!$B148,'Rekapitulasi Maret'!$F$587:$F$768)+SUMIF('Rekapitulasi Maret'!$D$587:$D$768,APS!$B148,'Rekapitulasi Maret'!$H$587:$H$768)</f>
        <v>0</v>
      </c>
      <c r="ES148" s="10"/>
      <c r="ET148" s="154">
        <f t="shared" si="457"/>
        <v>0</v>
      </c>
      <c r="EU148" s="154">
        <f t="shared" si="458"/>
        <v>0</v>
      </c>
      <c r="EV148" s="10"/>
      <c r="EW148" s="152">
        <f>SUMIF('Rekapitulasi Maret'!$U$587:$U$768,APS!$B148,'Rekapitulasi Maret'!$V$587:$V$768)+SUMIF('Rekapitulasi Maret'!$U$587:$U$768,APS!$B148,'Rekapitulasi Maret'!$X$587:$X$768)</f>
        <v>0</v>
      </c>
      <c r="EX148" s="152">
        <f>SUMIF('Rekapitulasi Maret'!$U$587:$U$768,APS!$B148,'Rekapitulasi Maret'!$W$587:$W$768)+SUMIF('Rekapitulasi Maret'!$U$587:$U$768,APS!$B148,'Rekapitulasi Maret'!$Y$587:$Y$768)</f>
        <v>0</v>
      </c>
      <c r="EY148" s="10"/>
      <c r="EZ148" s="154">
        <f t="shared" si="459"/>
        <v>0</v>
      </c>
      <c r="FA148" s="154">
        <f t="shared" si="460"/>
        <v>0</v>
      </c>
      <c r="FB148" s="10"/>
      <c r="FC148" s="152">
        <f>SUMIF('Rekapitulasi Maret'!$AL$587:$AL$768,APS!$B148,'Rekapitulasi Maret'!$AM$587:$AM$768)+SUMIF('Rekapitulasi Maret'!$AL$587:$AL$768,APS!$B148,'Rekapitulasi Maret'!$AP$587:$AP$768)</f>
        <v>0</v>
      </c>
      <c r="FD148" s="152">
        <f>SUMIF('Rekapitulasi Maret'!$AL$587:$AL$768,APS!$B148,'Rekapitulasi Maret'!$AN$587:$AN$768)</f>
        <v>0</v>
      </c>
      <c r="FE148" s="10"/>
      <c r="FF148" s="154">
        <f t="shared" si="461"/>
        <v>0</v>
      </c>
      <c r="FG148" s="154">
        <f t="shared" si="462"/>
        <v>0</v>
      </c>
      <c r="FH148" s="10"/>
      <c r="FI148" s="152">
        <f>SUMIF('Rekapitulasi Maret'!$BA$587:$BA$768,APS!$B148,'Rekapitulasi Maret'!$BB$587:$BB$768)+SUMIF('Rekapitulasi Maret'!$BA$587:$BA$768,APS!$B148,'Rekapitulasi Maret'!$BE$587:$BE$768)</f>
        <v>0</v>
      </c>
      <c r="FJ148" s="152">
        <f>SUMIF('Rekapitulasi Maret'!$BA$587:$BA$768,APS!$B148,'Rekapitulasi Maret'!$BC$587:$BC$768)+SUMIF('Rekapitulasi Maret'!$BA$587:$BA$768,APS!$B148,'Rekapitulasi Maret'!$BF$587:$BF$768)</f>
        <v>0</v>
      </c>
      <c r="FK148" s="10"/>
      <c r="FL148" s="154">
        <f t="shared" si="463"/>
        <v>0</v>
      </c>
      <c r="FM148" s="154">
        <f t="shared" si="464"/>
        <v>0</v>
      </c>
      <c r="FN148" s="10"/>
      <c r="FO148" s="152">
        <f>SUMIF('Rekapitulasi Maret'!$BP$587:$BP$768,APS!$B148,'Rekapitulasi Maret'!$BQ$587:$BQ$768)+SUMIF('Rekapitulasi Maret'!$BP$587:$BP$768,APS!$B148,'Rekapitulasi Maret'!$BT$587:$BT$768)</f>
        <v>0</v>
      </c>
      <c r="FP148" s="152">
        <f>SUMIF('Rekapitulasi Maret'!$BP$587:$BP$768,APS!$B148,'Rekapitulasi Maret'!$BR$587:$BR$768)</f>
        <v>0</v>
      </c>
      <c r="FQ148" s="10"/>
      <c r="FR148" s="154">
        <f t="shared" si="465"/>
        <v>0</v>
      </c>
      <c r="FS148" s="154">
        <f t="shared" si="466"/>
        <v>0</v>
      </c>
      <c r="FT148" s="10"/>
      <c r="FU148" s="152">
        <f>SUMIF('Rekapitulasi Maret'!$CE$587:$CE$768,APS!$B148,'Rekapitulasi Maret'!$CI$587:$CI$768)</f>
        <v>0</v>
      </c>
      <c r="FV148" s="10"/>
      <c r="FW148" s="152">
        <f>SUMIF('Rekapitulasi Maret'!$CE$587:$CE$768,APS!$B148,'Rekapitulasi Maret'!$CJ$587:$CJ$768)</f>
        <v>0</v>
      </c>
      <c r="FX148" s="154">
        <f t="shared" si="486"/>
        <v>0</v>
      </c>
      <c r="FY148" s="154">
        <f t="shared" si="487"/>
        <v>0</v>
      </c>
      <c r="FZ148" s="10"/>
      <c r="GA148" s="152">
        <f>SUMIF('Rekapitulasi Maret'!$D$785:$D$963,APS!$B148,'Rekapitulasi Maret'!$E$785:$E$963)+SUMIF('Rekapitulasi Maret'!$D$785:$D$963,APS!$B148,'Rekapitulasi Maret'!$J$785:$J$963)</f>
        <v>0</v>
      </c>
      <c r="GB148" s="152">
        <f>SUMIF('Rekapitulasi Maret'!$D$785:$D$963,APS!$B148,'Rekapitulasi Maret'!$F$785:$F$963)</f>
        <v>0</v>
      </c>
      <c r="GC148" s="152">
        <f>SUMIF('Rekapitulasi Maret'!$D$785:$D$963,APS!$B148,'Rekapitulasi Maret'!$K$785:$K$963)</f>
        <v>0</v>
      </c>
      <c r="GD148" s="154">
        <f t="shared" si="467"/>
        <v>0</v>
      </c>
      <c r="GE148" s="154">
        <f t="shared" si="468"/>
        <v>0</v>
      </c>
      <c r="GF148" s="10"/>
      <c r="GG148" s="152">
        <f>SUMIF('Rekapitulasi Maret'!$U$785:$U$963,APS!$B148,'Rekapitulasi Maret'!$V$785:$V$963)+SUMIF('Rekapitulasi Maret'!$U$785:$U$963,APS!$B148,'Rekapitulasi Maret'!$AA$785:$AA$963)</f>
        <v>0</v>
      </c>
      <c r="GH148" s="152">
        <f>SUMIF('Rekapitulasi Maret'!$U$785:$U$963,APS!$B148,'Rekapitulasi Maret'!$W$785:$W$963)</f>
        <v>0</v>
      </c>
      <c r="GI148" s="152">
        <f>SUMIF('Rekapitulasi Maret'!$U$785:$U$963,APS!$B148,'Rekapitulasi Maret'!$AB$785:$AB$963)</f>
        <v>0</v>
      </c>
      <c r="GJ148" s="154">
        <f t="shared" si="469"/>
        <v>0</v>
      </c>
      <c r="GK148" s="154">
        <f t="shared" si="470"/>
        <v>0</v>
      </c>
      <c r="GL148" s="10"/>
      <c r="GM148" s="152">
        <f>SUMIF('Rekapitulasi Maret'!$AL$785:$AL$963,APS!$B148,'Rekapitulasi Maret'!$AM$785:$AM$963)+SUMIF('Rekapitulasi Maret'!$AL$785:$AL$963,APS!$B148,'Rekapitulasi Maret'!$AP$785:$AP$963)</f>
        <v>0</v>
      </c>
      <c r="GN148" s="152">
        <f>SUMIF('Rekapitulasi Maret'!$AL$785:$AL$963,APS!$B148,'Rekapitulasi Maret'!$AN$785:$AN$963)</f>
        <v>0</v>
      </c>
      <c r="GO148" s="152">
        <f>SUMIF('Rekapitulasi Maret'!$AL$785:$AL$963,APS!$B148,'Rekapitulasi Maret'!$AQ$785:$AQ$963)</f>
        <v>0</v>
      </c>
      <c r="GP148" s="154">
        <f t="shared" si="471"/>
        <v>0</v>
      </c>
      <c r="GQ148" s="154">
        <f t="shared" si="472"/>
        <v>0</v>
      </c>
      <c r="GR148" s="76">
        <f t="shared" si="473"/>
        <v>0</v>
      </c>
      <c r="GS148" s="76">
        <f t="shared" si="474"/>
        <v>0</v>
      </c>
      <c r="GT148" s="76">
        <f t="shared" si="475"/>
        <v>0</v>
      </c>
      <c r="GU148" s="76">
        <f t="shared" si="476"/>
        <v>0</v>
      </c>
      <c r="GV148" s="157">
        <f t="shared" si="477"/>
        <v>0</v>
      </c>
      <c r="GW148" s="157">
        <f t="shared" si="478"/>
        <v>0</v>
      </c>
      <c r="GX148" s="158">
        <f t="shared" si="479"/>
        <v>0</v>
      </c>
      <c r="GY148" s="157">
        <f t="shared" ref="GY148:GY211" si="494">GR148+EH148+CP148+BD148</f>
        <v>0</v>
      </c>
      <c r="GZ148" s="157">
        <f t="shared" ref="GZ148:GZ211" si="495">GS148+EI148+CQ148+BE148</f>
        <v>375</v>
      </c>
      <c r="HA148" s="157">
        <f t="shared" ref="HA148:HA211" si="496">GT148+EJ148+CR148+BF148</f>
        <v>945</v>
      </c>
      <c r="HB148" s="157">
        <f t="shared" ref="HB148:HB211" si="497">GU148+EK148+CS148+BG148</f>
        <v>106</v>
      </c>
      <c r="HC148" s="157">
        <f t="shared" ref="HC148:HC211" si="498">GV148+EL148+CT148+BH148</f>
        <v>1051</v>
      </c>
      <c r="HD148" s="157">
        <f t="shared" ref="HD148:HD211" si="499">HC148-N148</f>
        <v>1051</v>
      </c>
      <c r="HE148" s="158">
        <f t="shared" si="406"/>
        <v>0</v>
      </c>
      <c r="HF148" s="164"/>
      <c r="HG148" s="16" t="s">
        <v>995</v>
      </c>
      <c r="HH148" s="88"/>
    </row>
    <row r="149" spans="1:216" ht="15.75">
      <c r="A149" s="129" t="s">
        <v>704</v>
      </c>
      <c r="B149" s="16" t="s">
        <v>401</v>
      </c>
      <c r="C149" s="16" t="s">
        <v>155</v>
      </c>
      <c r="D149" s="16" t="s">
        <v>599</v>
      </c>
      <c r="E149" s="16" t="s">
        <v>610</v>
      </c>
      <c r="F149" s="31">
        <v>20</v>
      </c>
      <c r="G149" s="17"/>
      <c r="H149" s="17"/>
      <c r="I149" s="18">
        <v>0</v>
      </c>
      <c r="J149" s="17">
        <v>0</v>
      </c>
      <c r="K149" s="19">
        <f t="shared" si="451"/>
        <v>20</v>
      </c>
      <c r="L149" s="19">
        <f t="shared" si="452"/>
        <v>20</v>
      </c>
      <c r="M149" s="23">
        <v>20</v>
      </c>
      <c r="N149" s="20">
        <f t="shared" si="353"/>
        <v>40</v>
      </c>
      <c r="O149" s="20">
        <v>20</v>
      </c>
      <c r="P149" s="75">
        <f t="shared" si="407"/>
        <v>0</v>
      </c>
      <c r="Q149" s="74">
        <f t="shared" si="403"/>
        <v>40</v>
      </c>
      <c r="R149" s="22">
        <f t="shared" si="450"/>
        <v>40</v>
      </c>
      <c r="S149" s="10">
        <v>20</v>
      </c>
      <c r="T149" s="10"/>
      <c r="U149" s="152">
        <f>SUMIF('Rekapitulasi Maret'!$D$9:$D$173,APS!$B149,'Rekapitulasi Maret'!$E$9:$E$173)</f>
        <v>0</v>
      </c>
      <c r="V149" s="152">
        <f>SUMIF('Rekapitulasi Maret'!$D$9:$D$173,APS!$B149,'Rekapitulasi Maret'!$F$9:$F$173)</f>
        <v>0</v>
      </c>
      <c r="W149" s="10"/>
      <c r="X149" s="154">
        <f t="shared" si="428"/>
        <v>0</v>
      </c>
      <c r="Y149" s="154">
        <f t="shared" si="429"/>
        <v>0</v>
      </c>
      <c r="Z149" s="10"/>
      <c r="AA149" s="152">
        <f>SUMIF('Rekapitulasi Maret'!$U$9:$U$173,APS!$B149,'Rekapitulasi Maret'!$V$9:$V$173)</f>
        <v>0</v>
      </c>
      <c r="AB149" s="152">
        <f>SUMIF('Rekapitulasi Maret'!$U$9:$U$173,APS!$B149,'Rekapitulasi Maret'!$W$9:$W$173)</f>
        <v>0</v>
      </c>
      <c r="AC149" s="152"/>
      <c r="AD149" s="154">
        <f t="shared" si="404"/>
        <v>0</v>
      </c>
      <c r="AE149" s="154">
        <f t="shared" si="405"/>
        <v>0</v>
      </c>
      <c r="AF149" s="10"/>
      <c r="AG149" s="152">
        <f>SUMIF('Rekapitulasi Maret'!$AL$9:$AL$173,APS!$B149,'Rekapitulasi Maret'!$AM$9:$AM$173)</f>
        <v>0</v>
      </c>
      <c r="AH149" s="152">
        <f>SUMIF('Rekapitulasi Maret'!$AL$9:$AL$173,APS!$B149,'Rekapitulasi Maret'!$AN$9:$AN$173)</f>
        <v>0</v>
      </c>
      <c r="AI149" s="152">
        <f>SUMIF('Rekapitulasi Maret'!$AL$9:$AL$173,APS!$B149,'Rekapitulasi Maret'!$AQ$9:$AQ$173)</f>
        <v>0</v>
      </c>
      <c r="AJ149" s="154">
        <f t="shared" si="426"/>
        <v>0</v>
      </c>
      <c r="AK149" s="154">
        <f t="shared" si="427"/>
        <v>0</v>
      </c>
      <c r="AL149" s="10"/>
      <c r="AM149" s="152">
        <f>SUMIF('Rekapitulasi Maret'!$BA$9:$BA$173,APS!$B149,'Rekapitulasi Maret'!$BB$9:$BB$173)</f>
        <v>0</v>
      </c>
      <c r="AN149" s="152">
        <f>SUMIF('Rekapitulasi Maret'!$BA$9:$BA$173,APS!$B149,'Rekapitulasi Maret'!$BC$9:$BC$173)</f>
        <v>0</v>
      </c>
      <c r="AO149" s="10"/>
      <c r="AP149" s="154">
        <f t="shared" si="410"/>
        <v>0</v>
      </c>
      <c r="AQ149" s="154">
        <f t="shared" si="411"/>
        <v>0</v>
      </c>
      <c r="AR149" s="10">
        <v>20</v>
      </c>
      <c r="AS149" s="152">
        <f>SUMIF('Rekapitulasi Maret'!$BP$9:$BP$173,APS!$B149,'Rekapitulasi Maret'!$BQ$9:$BQ$173)</f>
        <v>20</v>
      </c>
      <c r="AT149" s="152">
        <f>SUMIF('Rekapitulasi Maret'!$BP$9:$BP$173,APS!$B149,'Rekapitulasi Maret'!$BR$9:$BR$173)</f>
        <v>20</v>
      </c>
      <c r="AU149" s="10"/>
      <c r="AV149" s="154">
        <f t="shared" ref="AV149:AV212" si="500">IF(AR149=0,0,((AT149+AU149)/AR149)*100)</f>
        <v>100</v>
      </c>
      <c r="AW149" s="154">
        <f t="shared" ref="AW149:AW212" si="501">IF(AS149=0,0,((AT149+AU149)/AS149)*100)</f>
        <v>100</v>
      </c>
      <c r="AX149" s="10"/>
      <c r="AY149" s="152">
        <f>SUMIF('Rekapitulasi Maret'!$CE$9:$CE$173,APS!$B149,'Rekapitulasi Maret'!$CI$9:$CI$173)</f>
        <v>0</v>
      </c>
      <c r="AZ149" s="10"/>
      <c r="BA149" s="152">
        <f>SUMIF('Rekapitulasi Maret'!$CE$9:$CE$173,APS!$B149,'Rekapitulasi Maret'!$CJ$9:$CJ$173)</f>
        <v>0</v>
      </c>
      <c r="BB149" s="154">
        <f t="shared" si="492"/>
        <v>0</v>
      </c>
      <c r="BC149" s="154">
        <f t="shared" si="493"/>
        <v>0</v>
      </c>
      <c r="BD149" s="76">
        <f t="shared" si="412"/>
        <v>20</v>
      </c>
      <c r="BE149" s="76">
        <f t="shared" si="413"/>
        <v>20</v>
      </c>
      <c r="BF149" s="76">
        <f t="shared" si="414"/>
        <v>20</v>
      </c>
      <c r="BG149" s="76">
        <f t="shared" si="415"/>
        <v>0</v>
      </c>
      <c r="BH149" s="76">
        <f t="shared" si="416"/>
        <v>20</v>
      </c>
      <c r="BI149" s="76">
        <f t="shared" si="417"/>
        <v>0</v>
      </c>
      <c r="BJ149" s="154">
        <f t="shared" si="418"/>
        <v>100</v>
      </c>
      <c r="BK149" s="10"/>
      <c r="BL149" s="10"/>
      <c r="BM149" s="152">
        <f>SUMIF('Rekapitulasi Maret'!$D$194:$D$375,APS!$B149,'Rekapitulasi Maret'!$E$194:$E$375)+SUMIF('Rekapitulasi Maret'!$D$194:$D$375,APS!$B149,'Rekapitulasi Maret'!$J$194:$J$375)</f>
        <v>0</v>
      </c>
      <c r="BN149" s="152">
        <f>SUMIF('Rekapitulasi Maret'!$D$194:$D$375,APS!$B149,'Rekapitulasi Maret'!$F$194:$F$375)</f>
        <v>0</v>
      </c>
      <c r="BO149" s="152">
        <f>SUMIF('Rekapitulasi Maret'!$D$194:$D$375,APS!$B149,'Rekapitulasi Maret'!$K$194:$K$375)</f>
        <v>0</v>
      </c>
      <c r="BP149" s="154">
        <f t="shared" si="488"/>
        <v>0</v>
      </c>
      <c r="BQ149" s="154">
        <f t="shared" si="489"/>
        <v>0</v>
      </c>
      <c r="BR149" s="10"/>
      <c r="BS149" s="152">
        <f>SUMIF('Rekapitulasi Maret'!$U$194:$U$375,APS!$B149,'Rekapitulasi Maret'!$V$194:$V$375)+SUMIF('Rekapitulasi Maret'!$U$194:$U$375,APS!$B149,'Rekapitulasi Maret'!$AA$194:$AA$375)</f>
        <v>0</v>
      </c>
      <c r="BT149" s="152">
        <f>SUMIF('Rekapitulasi Maret'!$U$194:$U$375,APS!$B149,'Rekapitulasi Maret'!$W$194:$W$375)</f>
        <v>0</v>
      </c>
      <c r="BU149" s="152">
        <f>SUMIF('Rekapitulasi Maret'!$U$194:$U$375,APS!$B149,'Rekapitulasi Maret'!$AB$194:$AB$375)</f>
        <v>0</v>
      </c>
      <c r="BV149" s="154">
        <f t="shared" si="490"/>
        <v>0</v>
      </c>
      <c r="BW149" s="154">
        <f t="shared" si="491"/>
        <v>0</v>
      </c>
      <c r="BX149" s="10"/>
      <c r="BY149" s="152">
        <f>SUMIF('Rekapitulasi Maret'!$AL$194:$AL$375,APS!$B149,'Rekapitulasi Maret'!$AM$194:$AM$375)+SUMIF('Rekapitulasi Maret'!$AL$194:$AL$375,APS!$B149,'Rekapitulasi Maret'!$AP$194:$AP$375)</f>
        <v>0</v>
      </c>
      <c r="BZ149" s="152">
        <f>SUMIF('Rekapitulasi Maret'!$AL$194:$AL$375,APS!$B149,'Rekapitulasi Maret'!$AN$194:$AN$375)</f>
        <v>0</v>
      </c>
      <c r="CA149" s="152">
        <f>SUMIF('Rekapitulasi Maret'!$AL$194:$AL$375,APS!$B149,'Rekapitulasi Maret'!$AQ$194:$AQ$375)</f>
        <v>0</v>
      </c>
      <c r="CB149" s="154">
        <f t="shared" si="408"/>
        <v>0</v>
      </c>
      <c r="CC149" s="154">
        <f t="shared" si="409"/>
        <v>0</v>
      </c>
      <c r="CD149" s="10"/>
      <c r="CE149" s="152">
        <f>SUMIF('Rekapitulasi Maret'!$BA$194:$BA$375,APS!$B149,'Rekapitulasi Maret'!$BB$194:$BB$375)+SUMIF('Rekapitulasi Maret'!$BA$194:$BA$375,APS!$B149,'Rekapitulasi Maret'!$BE$194:$BE$375)</f>
        <v>20</v>
      </c>
      <c r="CF149" s="152">
        <f>SUMIF('Rekapitulasi Maret'!$BA$194:$BA$375,APS!$B149,'Rekapitulasi Maret'!$BC$194:$BC$375)</f>
        <v>20</v>
      </c>
      <c r="CG149" s="10"/>
      <c r="CH149" s="154">
        <f t="shared" si="480"/>
        <v>0</v>
      </c>
      <c r="CI149" s="154">
        <f t="shared" si="481"/>
        <v>100</v>
      </c>
      <c r="CJ149" s="10"/>
      <c r="CK149" s="152">
        <f>SUMIF('Rekapitulasi Maret'!$BP$194:$BP$375,APS!$B149,'Rekapitulasi Maret'!$BQ$194:$BQ$375)+SUMIF('Rekapitulasi Maret'!$BP$194:$BP$375,APS!$B149,'Rekapitulasi Maret'!$BT$194:$BT$375)</f>
        <v>0</v>
      </c>
      <c r="CL149" s="152">
        <f>SUMIF('Rekapitulasi Maret'!$BP$194:$BP$375,APS!$B149,'Rekapitulasi Maret'!$BR$194:$BR$375)</f>
        <v>0</v>
      </c>
      <c r="CM149" s="152">
        <f>SUMIF('Rekapitulasi Maret'!$BP$194:$BP$375,APS!$B149,'Rekapitulasi Maret'!$BU$194:$BU$375)</f>
        <v>0</v>
      </c>
      <c r="CN149" s="154">
        <f t="shared" si="482"/>
        <v>0</v>
      </c>
      <c r="CO149" s="154">
        <f t="shared" si="483"/>
        <v>0</v>
      </c>
      <c r="CP149" s="76">
        <f t="shared" si="419"/>
        <v>0</v>
      </c>
      <c r="CQ149" s="76">
        <f t="shared" si="420"/>
        <v>20</v>
      </c>
      <c r="CR149" s="76">
        <f t="shared" si="421"/>
        <v>20</v>
      </c>
      <c r="CS149" s="76">
        <f t="shared" si="422"/>
        <v>0</v>
      </c>
      <c r="CT149" s="76">
        <f t="shared" si="423"/>
        <v>20</v>
      </c>
      <c r="CU149" s="76">
        <f t="shared" si="424"/>
        <v>20</v>
      </c>
      <c r="CV149" s="154">
        <f t="shared" si="425"/>
        <v>0</v>
      </c>
      <c r="CW149" s="10"/>
      <c r="CX149" s="10"/>
      <c r="CY149" s="152">
        <f>SUMIF('Rekapitulasi Maret'!$D$391:$D$568,APS!$B149,'Rekapitulasi Maret'!$E$391:$E$568)+SUMIF('Rekapitulasi Maret'!$D$391:$D$568,APS!$B149,'Rekapitulasi Maret'!$J$391:$J$568)</f>
        <v>0</v>
      </c>
      <c r="CZ149" s="152">
        <f>SUMIF('Rekapitulasi Maret'!$D$391:$D$568,APS!$B149,'Rekapitulasi Maret'!$F$391:$F$568)</f>
        <v>0</v>
      </c>
      <c r="DA149" s="152">
        <f>SUMIF('Rekapitulasi Maret'!$D$391:$D$568,APS!$B149,'Rekapitulasi Maret'!$K$391:$K$568)</f>
        <v>0</v>
      </c>
      <c r="DB149" s="154">
        <f t="shared" si="484"/>
        <v>0</v>
      </c>
      <c r="DC149" s="154">
        <f t="shared" si="485"/>
        <v>0</v>
      </c>
      <c r="DD149" s="10"/>
      <c r="DE149" s="152">
        <f>SUMIF('Rekapitulasi Maret'!$U$391:$U$568,APS!$B149,'Rekapitulasi Maret'!$V$391:$V$568)+SUMIF('Rekapitulasi Maret'!$U$391:$U$568,APS!$B149,'Rekapitulasi Maret'!$AA$391:$AA$568)</f>
        <v>0</v>
      </c>
      <c r="DF149" s="152">
        <f>SUMIF('Rekapitulasi Maret'!$U$391:$U$568,APS!$B149,'Rekapitulasi Maret'!$W$391:$W$568)</f>
        <v>0</v>
      </c>
      <c r="DG149" s="152">
        <f>SUMIF('Rekapitulasi Maret'!$U$391:$U$568,APS!$B149,'Rekapitulasi Maret'!$AB$391:$AB$568)</f>
        <v>0</v>
      </c>
      <c r="DH149" s="154">
        <f t="shared" si="430"/>
        <v>0</v>
      </c>
      <c r="DI149" s="154">
        <f t="shared" si="431"/>
        <v>0</v>
      </c>
      <c r="DJ149" s="10"/>
      <c r="DK149" s="152">
        <f>SUMIF('Rekapitulasi Maret'!$AL$391:$AL$568,APS!$B149,'Rekapitulasi Maret'!$AM$391:$AM$568)+SUMIF('Rekapitulasi Maret'!$AL$391:$AL$568,APS!$B149,'Rekapitulasi Maret'!$AP$391:$AP$568)</f>
        <v>0</v>
      </c>
      <c r="DL149" s="152">
        <f>SUMIF('Rekapitulasi Maret'!$AL$391:$AL$568,APS!$B149,'Rekapitulasi Maret'!$AN$391:$AN$568)</f>
        <v>0</v>
      </c>
      <c r="DM149" s="152">
        <f>SUMIF('Rekapitulasi Maret'!$AL$391:$AL$568,APS!$B149,'Rekapitulasi Maret'!$AQ$391:$AQ$568)</f>
        <v>0</v>
      </c>
      <c r="DN149" s="154">
        <f t="shared" si="453"/>
        <v>0</v>
      </c>
      <c r="DO149" s="154">
        <f t="shared" si="454"/>
        <v>0</v>
      </c>
      <c r="DP149" s="10"/>
      <c r="DQ149" s="152">
        <f>SUMIF('Rekapitulasi Maret'!$BA$391:$BA$568,APS!$B149,'Rekapitulasi Maret'!$BB$391:$BB$568)+SUMIF('Rekapitulasi Maret'!$BA$391:$BA$568,APS!$B149,'Rekapitulasi Maret'!$BE$391:$BE$568)</f>
        <v>0</v>
      </c>
      <c r="DR149" s="152">
        <f>SUMIF('Rekapitulasi Maret'!$BA$391:$BA$568,APS!$B149,'Rekapitulasi Maret'!$BC$391:$BC$568)</f>
        <v>0</v>
      </c>
      <c r="DS149" s="152">
        <f>SUMIF('Rekapitulasi Maret'!$BA$391:$BA$568,APS!$B149,'Rekapitulasi Maret'!$BF$391:$BF$568)</f>
        <v>0</v>
      </c>
      <c r="DT149" s="154">
        <f t="shared" si="432"/>
        <v>0</v>
      </c>
      <c r="DU149" s="154">
        <f t="shared" si="433"/>
        <v>0</v>
      </c>
      <c r="DV149" s="10"/>
      <c r="DW149" s="152">
        <f>SUMIF('Rekapitulasi Maret'!$BP$391:$BP$568,APS!$B149,'Rekapitulasi Maret'!$BQ$391:$BQ$568)+SUMIF('Rekapitulasi Maret'!$BP$391:$BP$568,APS!$B149,'Rekapitulasi Maret'!$BT$391:$BT$568)</f>
        <v>0</v>
      </c>
      <c r="DX149" s="152">
        <f>SUMIF('Rekapitulasi Maret'!$BP$391:$BP$568,APS!$B149,'Rekapitulasi Maret'!$BR$391:$BR$568)</f>
        <v>0</v>
      </c>
      <c r="DY149" s="152">
        <f>SUMIF('Rekapitulasi Maret'!$BP$391:$BP$568,APS!$B149,'Rekapitulasi Maret'!$BU$391:$BU$568)</f>
        <v>0</v>
      </c>
      <c r="DZ149" s="154">
        <f t="shared" si="446"/>
        <v>0</v>
      </c>
      <c r="EA149" s="154">
        <f t="shared" si="447"/>
        <v>0</v>
      </c>
      <c r="EB149" s="10"/>
      <c r="EC149" s="152">
        <f>SUMIF('Rekapitulasi Maret'!$CE$391:$CE$568,APS!$B149,'Rekapitulasi Maret'!$CF$391:$CF$568)+SUMIF('Rekapitulasi Maret'!$CE$391:$CE$568,APS!$B149,'Rekapitulasi Maret'!$CI$391:$CI$568)</f>
        <v>0</v>
      </c>
      <c r="ED149" s="152">
        <f>SUMIF('Rekapitulasi Maret'!$CE$391:$CE$568,APS!$B149,'Rekapitulasi Maret'!$CG$391:$CG$568)</f>
        <v>0</v>
      </c>
      <c r="EE149" s="152">
        <f>SUMIF('Rekapitulasi Maret'!$CE$391:$CE$568,APS!$B149,'Rekapitulasi Maret'!$CJ$391:$CJ$568)</f>
        <v>0</v>
      </c>
      <c r="EF149" s="154">
        <f t="shared" si="455"/>
        <v>0</v>
      </c>
      <c r="EG149" s="154">
        <f t="shared" si="456"/>
        <v>0</v>
      </c>
      <c r="EH149" s="76">
        <f t="shared" si="434"/>
        <v>0</v>
      </c>
      <c r="EI149" s="76">
        <f t="shared" si="435"/>
        <v>0</v>
      </c>
      <c r="EJ149" s="76">
        <f t="shared" si="436"/>
        <v>0</v>
      </c>
      <c r="EK149" s="76">
        <f t="shared" si="437"/>
        <v>0</v>
      </c>
      <c r="EL149" s="76">
        <f t="shared" si="438"/>
        <v>0</v>
      </c>
      <c r="EM149" s="76">
        <f t="shared" si="439"/>
        <v>0</v>
      </c>
      <c r="EN149" s="154">
        <f t="shared" si="440"/>
        <v>0</v>
      </c>
      <c r="EO149" s="10">
        <v>20</v>
      </c>
      <c r="EP149" s="10"/>
      <c r="EQ149" s="152">
        <f>SUMIF('Rekapitulasi Maret'!$D$587:$D$768,APS!$B149,'Rekapitulasi Maret'!$E$587:$E$768)+SUMIF('Rekapitulasi Maret'!$D$587:$D$768,APS!$B149,'Rekapitulasi Maret'!$G$587:$G$768)</f>
        <v>0</v>
      </c>
      <c r="ER149" s="152">
        <f>SUMIF('Rekapitulasi Maret'!$D$587:$D$768,APS!$B149,'Rekapitulasi Maret'!$F$587:$F$768)+SUMIF('Rekapitulasi Maret'!$D$587:$D$768,APS!$B149,'Rekapitulasi Maret'!$H$587:$H$768)</f>
        <v>0</v>
      </c>
      <c r="ES149" s="10"/>
      <c r="ET149" s="154">
        <f t="shared" si="457"/>
        <v>0</v>
      </c>
      <c r="EU149" s="154">
        <f t="shared" si="458"/>
        <v>0</v>
      </c>
      <c r="EV149" s="10">
        <v>20</v>
      </c>
      <c r="EW149" s="152">
        <f>SUMIF('Rekapitulasi Maret'!$U$587:$U$768,APS!$B149,'Rekapitulasi Maret'!$V$587:$V$768)+SUMIF('Rekapitulasi Maret'!$U$587:$U$768,APS!$B149,'Rekapitulasi Maret'!$X$587:$X$768)</f>
        <v>0</v>
      </c>
      <c r="EX149" s="152">
        <f>SUMIF('Rekapitulasi Maret'!$U$587:$U$768,APS!$B149,'Rekapitulasi Maret'!$W$587:$W$768)+SUMIF('Rekapitulasi Maret'!$U$587:$U$768,APS!$B149,'Rekapitulasi Maret'!$Y$587:$Y$768)</f>
        <v>0</v>
      </c>
      <c r="EY149" s="10"/>
      <c r="EZ149" s="154">
        <f t="shared" si="459"/>
        <v>0</v>
      </c>
      <c r="FA149" s="154">
        <f t="shared" si="460"/>
        <v>0</v>
      </c>
      <c r="FB149" s="10"/>
      <c r="FC149" s="152">
        <f>SUMIF('Rekapitulasi Maret'!$AL$587:$AL$768,APS!$B149,'Rekapitulasi Maret'!$AM$587:$AM$768)+SUMIF('Rekapitulasi Maret'!$AL$587:$AL$768,APS!$B149,'Rekapitulasi Maret'!$AP$587:$AP$768)</f>
        <v>0</v>
      </c>
      <c r="FD149" s="152">
        <f>SUMIF('Rekapitulasi Maret'!$AL$587:$AL$768,APS!$B149,'Rekapitulasi Maret'!$AN$587:$AN$768)</f>
        <v>0</v>
      </c>
      <c r="FE149" s="10"/>
      <c r="FF149" s="154">
        <f t="shared" si="461"/>
        <v>0</v>
      </c>
      <c r="FG149" s="154">
        <f t="shared" si="462"/>
        <v>0</v>
      </c>
      <c r="FH149" s="10"/>
      <c r="FI149" s="152">
        <f>SUMIF('Rekapitulasi Maret'!$BA$587:$BA$768,APS!$B149,'Rekapitulasi Maret'!$BB$587:$BB$768)+SUMIF('Rekapitulasi Maret'!$BA$587:$BA$768,APS!$B149,'Rekapitulasi Maret'!$BE$587:$BE$768)</f>
        <v>0</v>
      </c>
      <c r="FJ149" s="152">
        <f>SUMIF('Rekapitulasi Maret'!$BA$587:$BA$768,APS!$B149,'Rekapitulasi Maret'!$BC$587:$BC$768)+SUMIF('Rekapitulasi Maret'!$BA$587:$BA$768,APS!$B149,'Rekapitulasi Maret'!$BF$587:$BF$768)</f>
        <v>0</v>
      </c>
      <c r="FK149" s="10"/>
      <c r="FL149" s="154">
        <f t="shared" si="463"/>
        <v>0</v>
      </c>
      <c r="FM149" s="154">
        <f t="shared" si="464"/>
        <v>0</v>
      </c>
      <c r="FN149" s="10"/>
      <c r="FO149" s="152">
        <f>SUMIF('Rekapitulasi Maret'!$BP$587:$BP$768,APS!$B149,'Rekapitulasi Maret'!$BQ$587:$BQ$768)+SUMIF('Rekapitulasi Maret'!$BP$587:$BP$768,APS!$B149,'Rekapitulasi Maret'!$BT$587:$BT$768)</f>
        <v>0</v>
      </c>
      <c r="FP149" s="152">
        <f>SUMIF('Rekapitulasi Maret'!$BP$587:$BP$768,APS!$B149,'Rekapitulasi Maret'!$BR$587:$BR$768)</f>
        <v>0</v>
      </c>
      <c r="FQ149" s="10"/>
      <c r="FR149" s="154">
        <f t="shared" si="465"/>
        <v>0</v>
      </c>
      <c r="FS149" s="154">
        <f t="shared" si="466"/>
        <v>0</v>
      </c>
      <c r="FT149" s="10"/>
      <c r="FU149" s="152">
        <f>SUMIF('Rekapitulasi Maret'!$CE$587:$CE$768,APS!$B149,'Rekapitulasi Maret'!$CI$587:$CI$768)</f>
        <v>0</v>
      </c>
      <c r="FV149" s="10"/>
      <c r="FW149" s="152">
        <f>SUMIF('Rekapitulasi Maret'!$CE$587:$CE$768,APS!$B149,'Rekapitulasi Maret'!$CJ$587:$CJ$768)</f>
        <v>0</v>
      </c>
      <c r="FX149" s="154">
        <f t="shared" si="486"/>
        <v>0</v>
      </c>
      <c r="FY149" s="154">
        <f t="shared" si="487"/>
        <v>0</v>
      </c>
      <c r="FZ149" s="10"/>
      <c r="GA149" s="152">
        <f>SUMIF('Rekapitulasi Maret'!$D$785:$D$963,APS!$B149,'Rekapitulasi Maret'!$E$785:$E$963)+SUMIF('Rekapitulasi Maret'!$D$785:$D$963,APS!$B149,'Rekapitulasi Maret'!$J$785:$J$963)</f>
        <v>0</v>
      </c>
      <c r="GB149" s="152">
        <f>SUMIF('Rekapitulasi Maret'!$D$785:$D$963,APS!$B149,'Rekapitulasi Maret'!$F$785:$F$963)</f>
        <v>0</v>
      </c>
      <c r="GC149" s="152">
        <f>SUMIF('Rekapitulasi Maret'!$D$785:$D$963,APS!$B149,'Rekapitulasi Maret'!$K$785:$K$963)</f>
        <v>0</v>
      </c>
      <c r="GD149" s="154">
        <f t="shared" si="467"/>
        <v>0</v>
      </c>
      <c r="GE149" s="154">
        <f t="shared" si="468"/>
        <v>0</v>
      </c>
      <c r="GF149" s="10"/>
      <c r="GG149" s="152">
        <f>SUMIF('Rekapitulasi Maret'!$U$785:$U$963,APS!$B149,'Rekapitulasi Maret'!$V$785:$V$963)+SUMIF('Rekapitulasi Maret'!$U$785:$U$963,APS!$B149,'Rekapitulasi Maret'!$AA$785:$AA$963)</f>
        <v>0</v>
      </c>
      <c r="GH149" s="152">
        <f>SUMIF('Rekapitulasi Maret'!$U$785:$U$963,APS!$B149,'Rekapitulasi Maret'!$W$785:$W$963)</f>
        <v>0</v>
      </c>
      <c r="GI149" s="152">
        <f>SUMIF('Rekapitulasi Maret'!$U$785:$U$963,APS!$B149,'Rekapitulasi Maret'!$AB$785:$AB$963)</f>
        <v>0</v>
      </c>
      <c r="GJ149" s="154">
        <f t="shared" si="469"/>
        <v>0</v>
      </c>
      <c r="GK149" s="154">
        <f t="shared" si="470"/>
        <v>0</v>
      </c>
      <c r="GL149" s="10"/>
      <c r="GM149" s="152">
        <f>SUMIF('Rekapitulasi Maret'!$AL$785:$AL$963,APS!$B149,'Rekapitulasi Maret'!$AM$785:$AM$963)+SUMIF('Rekapitulasi Maret'!$AL$785:$AL$963,APS!$B149,'Rekapitulasi Maret'!$AP$785:$AP$963)</f>
        <v>0</v>
      </c>
      <c r="GN149" s="152">
        <f>SUMIF('Rekapitulasi Maret'!$AL$785:$AL$963,APS!$B149,'Rekapitulasi Maret'!$AN$785:$AN$963)</f>
        <v>0</v>
      </c>
      <c r="GO149" s="152">
        <f>SUMIF('Rekapitulasi Maret'!$AL$785:$AL$963,APS!$B149,'Rekapitulasi Maret'!$AQ$785:$AQ$963)</f>
        <v>0</v>
      </c>
      <c r="GP149" s="154">
        <f t="shared" si="471"/>
        <v>0</v>
      </c>
      <c r="GQ149" s="154">
        <f t="shared" si="472"/>
        <v>0</v>
      </c>
      <c r="GR149" s="76">
        <f t="shared" si="473"/>
        <v>20</v>
      </c>
      <c r="GS149" s="76">
        <f t="shared" si="474"/>
        <v>0</v>
      </c>
      <c r="GT149" s="76">
        <f t="shared" si="475"/>
        <v>0</v>
      </c>
      <c r="GU149" s="76">
        <f t="shared" si="476"/>
        <v>0</v>
      </c>
      <c r="GV149" s="157">
        <f t="shared" si="477"/>
        <v>0</v>
      </c>
      <c r="GW149" s="157">
        <f t="shared" si="478"/>
        <v>-20</v>
      </c>
      <c r="GX149" s="158">
        <f t="shared" si="479"/>
        <v>0</v>
      </c>
      <c r="GY149" s="157">
        <f t="shared" si="494"/>
        <v>40</v>
      </c>
      <c r="GZ149" s="157">
        <f t="shared" si="495"/>
        <v>40</v>
      </c>
      <c r="HA149" s="157">
        <f t="shared" si="496"/>
        <v>40</v>
      </c>
      <c r="HB149" s="157">
        <f t="shared" si="497"/>
        <v>0</v>
      </c>
      <c r="HC149" s="157">
        <f t="shared" si="498"/>
        <v>40</v>
      </c>
      <c r="HD149" s="157">
        <f t="shared" si="499"/>
        <v>0</v>
      </c>
      <c r="HE149" s="158">
        <f t="shared" si="406"/>
        <v>100</v>
      </c>
      <c r="HF149" s="164"/>
      <c r="HG149" s="16" t="s">
        <v>401</v>
      </c>
      <c r="HH149" s="88"/>
    </row>
    <row r="150" spans="1:216" ht="15.75">
      <c r="A150" s="16" t="s">
        <v>153</v>
      </c>
      <c r="B150" s="16" t="s">
        <v>154</v>
      </c>
      <c r="C150" s="16" t="s">
        <v>155</v>
      </c>
      <c r="D150" s="16" t="s">
        <v>599</v>
      </c>
      <c r="E150" s="16" t="s">
        <v>610</v>
      </c>
      <c r="F150" s="17">
        <v>20</v>
      </c>
      <c r="G150" s="17">
        <v>0</v>
      </c>
      <c r="H150" s="17">
        <v>0</v>
      </c>
      <c r="I150" s="18">
        <v>0</v>
      </c>
      <c r="J150" s="17">
        <v>0</v>
      </c>
      <c r="K150" s="19">
        <f t="shared" si="451"/>
        <v>20</v>
      </c>
      <c r="L150" s="19">
        <f t="shared" si="452"/>
        <v>20</v>
      </c>
      <c r="M150" s="23">
        <v>0</v>
      </c>
      <c r="N150" s="20">
        <f t="shared" si="353"/>
        <v>0</v>
      </c>
      <c r="O150" s="20"/>
      <c r="P150" s="75">
        <f t="shared" si="407"/>
        <v>0</v>
      </c>
      <c r="Q150" s="74">
        <f t="shared" si="403"/>
        <v>0</v>
      </c>
      <c r="R150" s="22">
        <f t="shared" si="450"/>
        <v>0</v>
      </c>
      <c r="S150" s="10">
        <v>0</v>
      </c>
      <c r="T150" s="10"/>
      <c r="U150" s="152">
        <f>SUMIF('Rekapitulasi Maret'!$D$9:$D$173,APS!$B150,'Rekapitulasi Maret'!$E$9:$E$173)</f>
        <v>0</v>
      </c>
      <c r="V150" s="152">
        <f>SUMIF('Rekapitulasi Maret'!$D$9:$D$173,APS!$B150,'Rekapitulasi Maret'!$F$9:$F$173)</f>
        <v>0</v>
      </c>
      <c r="W150" s="10"/>
      <c r="X150" s="154">
        <f t="shared" si="428"/>
        <v>0</v>
      </c>
      <c r="Y150" s="154">
        <f t="shared" si="429"/>
        <v>0</v>
      </c>
      <c r="Z150" s="10"/>
      <c r="AA150" s="152">
        <f>SUMIF('Rekapitulasi Maret'!$U$9:$U$173,APS!$B150,'Rekapitulasi Maret'!$V$9:$V$173)</f>
        <v>0</v>
      </c>
      <c r="AB150" s="152">
        <f>SUMIF('Rekapitulasi Maret'!$U$9:$U$173,APS!$B150,'Rekapitulasi Maret'!$W$9:$W$173)</f>
        <v>0</v>
      </c>
      <c r="AC150" s="152"/>
      <c r="AD150" s="154">
        <f t="shared" si="404"/>
        <v>0</v>
      </c>
      <c r="AE150" s="154">
        <f t="shared" si="405"/>
        <v>0</v>
      </c>
      <c r="AF150" s="10"/>
      <c r="AG150" s="152">
        <f>SUMIF('Rekapitulasi Maret'!$AL$9:$AL$173,APS!$B150,'Rekapitulasi Maret'!$AM$9:$AM$173)</f>
        <v>0</v>
      </c>
      <c r="AH150" s="152">
        <f>SUMIF('Rekapitulasi Maret'!$AL$9:$AL$173,APS!$B150,'Rekapitulasi Maret'!$AN$9:$AN$173)</f>
        <v>0</v>
      </c>
      <c r="AI150" s="152">
        <f>SUMIF('Rekapitulasi Maret'!$AL$9:$AL$173,APS!$B150,'Rekapitulasi Maret'!$AQ$9:$AQ$173)</f>
        <v>0</v>
      </c>
      <c r="AJ150" s="154">
        <f t="shared" si="426"/>
        <v>0</v>
      </c>
      <c r="AK150" s="154">
        <f t="shared" si="427"/>
        <v>0</v>
      </c>
      <c r="AL150" s="10"/>
      <c r="AM150" s="152">
        <f>SUMIF('Rekapitulasi Maret'!$BA$9:$BA$173,APS!$B150,'Rekapitulasi Maret'!$BB$9:$BB$173)</f>
        <v>0</v>
      </c>
      <c r="AN150" s="152">
        <f>SUMIF('Rekapitulasi Maret'!$BA$9:$BA$173,APS!$B150,'Rekapitulasi Maret'!$BC$9:$BC$173)</f>
        <v>0</v>
      </c>
      <c r="AO150" s="10"/>
      <c r="AP150" s="154">
        <f t="shared" si="410"/>
        <v>0</v>
      </c>
      <c r="AQ150" s="154">
        <f t="shared" si="411"/>
        <v>0</v>
      </c>
      <c r="AR150" s="10"/>
      <c r="AS150" s="152">
        <f>SUMIF('Rekapitulasi Maret'!$BP$9:$BP$173,APS!$B150,'Rekapitulasi Maret'!$BQ$9:$BQ$173)</f>
        <v>0</v>
      </c>
      <c r="AT150" s="152">
        <f>SUMIF('Rekapitulasi Maret'!$BP$9:$BP$173,APS!$B150,'Rekapitulasi Maret'!$BR$9:$BR$173)</f>
        <v>0</v>
      </c>
      <c r="AU150" s="10"/>
      <c r="AV150" s="154">
        <f t="shared" si="500"/>
        <v>0</v>
      </c>
      <c r="AW150" s="154">
        <f t="shared" si="501"/>
        <v>0</v>
      </c>
      <c r="AX150" s="10"/>
      <c r="AY150" s="152">
        <f>SUMIF('Rekapitulasi Maret'!$CE$9:$CE$173,APS!$B150,'Rekapitulasi Maret'!$CI$9:$CI$173)</f>
        <v>0</v>
      </c>
      <c r="AZ150" s="10"/>
      <c r="BA150" s="152">
        <f>SUMIF('Rekapitulasi Maret'!$CE$9:$CE$173,APS!$B150,'Rekapitulasi Maret'!$CJ$9:$CJ$173)</f>
        <v>0</v>
      </c>
      <c r="BB150" s="154">
        <f t="shared" si="492"/>
        <v>0</v>
      </c>
      <c r="BC150" s="154">
        <f t="shared" si="493"/>
        <v>0</v>
      </c>
      <c r="BD150" s="76">
        <f t="shared" si="412"/>
        <v>0</v>
      </c>
      <c r="BE150" s="76">
        <f t="shared" si="413"/>
        <v>0</v>
      </c>
      <c r="BF150" s="76">
        <f t="shared" si="414"/>
        <v>0</v>
      </c>
      <c r="BG150" s="76">
        <f t="shared" si="415"/>
        <v>0</v>
      </c>
      <c r="BH150" s="76">
        <f t="shared" si="416"/>
        <v>0</v>
      </c>
      <c r="BI150" s="76">
        <f t="shared" si="417"/>
        <v>0</v>
      </c>
      <c r="BJ150" s="154">
        <f t="shared" si="418"/>
        <v>0</v>
      </c>
      <c r="BK150" s="10"/>
      <c r="BL150" s="10"/>
      <c r="BM150" s="152">
        <f>SUMIF('Rekapitulasi Maret'!$D$194:$D$375,APS!$B150,'Rekapitulasi Maret'!$E$194:$E$375)+SUMIF('Rekapitulasi Maret'!$D$194:$D$375,APS!$B150,'Rekapitulasi Maret'!$J$194:$J$375)</f>
        <v>0</v>
      </c>
      <c r="BN150" s="152">
        <f>SUMIF('Rekapitulasi Maret'!$D$194:$D$375,APS!$B150,'Rekapitulasi Maret'!$F$194:$F$375)</f>
        <v>0</v>
      </c>
      <c r="BO150" s="152">
        <f>SUMIF('Rekapitulasi Maret'!$D$194:$D$375,APS!$B150,'Rekapitulasi Maret'!$K$194:$K$375)</f>
        <v>0</v>
      </c>
      <c r="BP150" s="154">
        <f t="shared" si="488"/>
        <v>0</v>
      </c>
      <c r="BQ150" s="154">
        <f t="shared" si="489"/>
        <v>0</v>
      </c>
      <c r="BR150" s="10"/>
      <c r="BS150" s="152">
        <f>SUMIF('Rekapitulasi Maret'!$U$194:$U$375,APS!$B150,'Rekapitulasi Maret'!$V$194:$V$375)+SUMIF('Rekapitulasi Maret'!$U$194:$U$375,APS!$B150,'Rekapitulasi Maret'!$AA$194:$AA$375)</f>
        <v>0</v>
      </c>
      <c r="BT150" s="152">
        <f>SUMIF('Rekapitulasi Maret'!$U$194:$U$375,APS!$B150,'Rekapitulasi Maret'!$W$194:$W$375)</f>
        <v>0</v>
      </c>
      <c r="BU150" s="152">
        <f>SUMIF('Rekapitulasi Maret'!$U$194:$U$375,APS!$B150,'Rekapitulasi Maret'!$AB$194:$AB$375)</f>
        <v>0</v>
      </c>
      <c r="BV150" s="154">
        <f t="shared" si="490"/>
        <v>0</v>
      </c>
      <c r="BW150" s="154">
        <f t="shared" si="491"/>
        <v>0</v>
      </c>
      <c r="BX150" s="10"/>
      <c r="BY150" s="152">
        <f>SUMIF('Rekapitulasi Maret'!$AL$194:$AL$375,APS!$B150,'Rekapitulasi Maret'!$AM$194:$AM$375)+SUMIF('Rekapitulasi Maret'!$AL$194:$AL$375,APS!$B150,'Rekapitulasi Maret'!$AP$194:$AP$375)</f>
        <v>0</v>
      </c>
      <c r="BZ150" s="152">
        <f>SUMIF('Rekapitulasi Maret'!$AL$194:$AL$375,APS!$B150,'Rekapitulasi Maret'!$AN$194:$AN$375)</f>
        <v>0</v>
      </c>
      <c r="CA150" s="152">
        <f>SUMIF('Rekapitulasi Maret'!$AL$194:$AL$375,APS!$B150,'Rekapitulasi Maret'!$AQ$194:$AQ$375)</f>
        <v>0</v>
      </c>
      <c r="CB150" s="154">
        <f t="shared" ref="CB150:CB213" si="502">IF(BX150=0,0,((BZ150+CA150)/BX150)*100)</f>
        <v>0</v>
      </c>
      <c r="CC150" s="154">
        <f t="shared" ref="CC150:CC213" si="503">IF(BY150=0,0,((BZ150+CA150)/BY150)*100)</f>
        <v>0</v>
      </c>
      <c r="CD150" s="10"/>
      <c r="CE150" s="152">
        <f>SUMIF('Rekapitulasi Maret'!$BA$194:$BA$375,APS!$B150,'Rekapitulasi Maret'!$BB$194:$BB$375)+SUMIF('Rekapitulasi Maret'!$BA$194:$BA$375,APS!$B150,'Rekapitulasi Maret'!$BE$194:$BE$375)</f>
        <v>0</v>
      </c>
      <c r="CF150" s="152">
        <f>SUMIF('Rekapitulasi Maret'!$BA$194:$BA$375,APS!$B150,'Rekapitulasi Maret'!$BC$194:$BC$375)</f>
        <v>0</v>
      </c>
      <c r="CG150" s="10"/>
      <c r="CH150" s="154">
        <f t="shared" si="480"/>
        <v>0</v>
      </c>
      <c r="CI150" s="154">
        <f t="shared" si="481"/>
        <v>0</v>
      </c>
      <c r="CJ150" s="10"/>
      <c r="CK150" s="152">
        <f>SUMIF('Rekapitulasi Maret'!$BP$194:$BP$375,APS!$B150,'Rekapitulasi Maret'!$BQ$194:$BQ$375)+SUMIF('Rekapitulasi Maret'!$BP$194:$BP$375,APS!$B150,'Rekapitulasi Maret'!$BT$194:$BT$375)</f>
        <v>0</v>
      </c>
      <c r="CL150" s="152">
        <f>SUMIF('Rekapitulasi Maret'!$BP$194:$BP$375,APS!$B150,'Rekapitulasi Maret'!$BR$194:$BR$375)</f>
        <v>0</v>
      </c>
      <c r="CM150" s="152">
        <f>SUMIF('Rekapitulasi Maret'!$BP$194:$BP$375,APS!$B150,'Rekapitulasi Maret'!$BU$194:$BU$375)</f>
        <v>0</v>
      </c>
      <c r="CN150" s="154">
        <f t="shared" si="482"/>
        <v>0</v>
      </c>
      <c r="CO150" s="154">
        <f t="shared" si="483"/>
        <v>0</v>
      </c>
      <c r="CP150" s="76">
        <f t="shared" si="419"/>
        <v>0</v>
      </c>
      <c r="CQ150" s="76">
        <f t="shared" si="420"/>
        <v>0</v>
      </c>
      <c r="CR150" s="76">
        <f t="shared" si="421"/>
        <v>0</v>
      </c>
      <c r="CS150" s="76">
        <f t="shared" si="422"/>
        <v>0</v>
      </c>
      <c r="CT150" s="76">
        <f t="shared" si="423"/>
        <v>0</v>
      </c>
      <c r="CU150" s="76">
        <f t="shared" si="424"/>
        <v>0</v>
      </c>
      <c r="CV150" s="154">
        <f t="shared" si="425"/>
        <v>0</v>
      </c>
      <c r="CW150" s="10"/>
      <c r="CX150" s="10"/>
      <c r="CY150" s="152">
        <f>SUMIF('Rekapitulasi Maret'!$D$391:$D$568,APS!$B150,'Rekapitulasi Maret'!$E$391:$E$568)+SUMIF('Rekapitulasi Maret'!$D$391:$D$568,APS!$B150,'Rekapitulasi Maret'!$J$391:$J$568)</f>
        <v>0</v>
      </c>
      <c r="CZ150" s="152">
        <f>SUMIF('Rekapitulasi Maret'!$D$391:$D$568,APS!$B150,'Rekapitulasi Maret'!$F$391:$F$568)</f>
        <v>0</v>
      </c>
      <c r="DA150" s="152">
        <f>SUMIF('Rekapitulasi Maret'!$D$391:$D$568,APS!$B150,'Rekapitulasi Maret'!$K$391:$K$568)</f>
        <v>0</v>
      </c>
      <c r="DB150" s="154">
        <f t="shared" si="484"/>
        <v>0</v>
      </c>
      <c r="DC150" s="154">
        <f t="shared" si="485"/>
        <v>0</v>
      </c>
      <c r="DD150" s="10"/>
      <c r="DE150" s="152">
        <f>SUMIF('Rekapitulasi Maret'!$U$391:$U$568,APS!$B150,'Rekapitulasi Maret'!$V$391:$V$568)+SUMIF('Rekapitulasi Maret'!$U$391:$U$568,APS!$B150,'Rekapitulasi Maret'!$AA$391:$AA$568)</f>
        <v>0</v>
      </c>
      <c r="DF150" s="152">
        <f>SUMIF('Rekapitulasi Maret'!$U$391:$U$568,APS!$B150,'Rekapitulasi Maret'!$W$391:$W$568)</f>
        <v>0</v>
      </c>
      <c r="DG150" s="152">
        <f>SUMIF('Rekapitulasi Maret'!$U$391:$U$568,APS!$B150,'Rekapitulasi Maret'!$AB$391:$AB$568)</f>
        <v>0</v>
      </c>
      <c r="DH150" s="154">
        <f t="shared" si="430"/>
        <v>0</v>
      </c>
      <c r="DI150" s="154">
        <f t="shared" si="431"/>
        <v>0</v>
      </c>
      <c r="DJ150" s="10"/>
      <c r="DK150" s="152">
        <f>SUMIF('Rekapitulasi Maret'!$AL$391:$AL$568,APS!$B150,'Rekapitulasi Maret'!$AM$391:$AM$568)+SUMIF('Rekapitulasi Maret'!$AL$391:$AL$568,APS!$B150,'Rekapitulasi Maret'!$AP$391:$AP$568)</f>
        <v>0</v>
      </c>
      <c r="DL150" s="152">
        <f>SUMIF('Rekapitulasi Maret'!$AL$391:$AL$568,APS!$B150,'Rekapitulasi Maret'!$AN$391:$AN$568)</f>
        <v>0</v>
      </c>
      <c r="DM150" s="152">
        <f>SUMIF('Rekapitulasi Maret'!$AL$391:$AL$568,APS!$B150,'Rekapitulasi Maret'!$AQ$391:$AQ$568)</f>
        <v>0</v>
      </c>
      <c r="DN150" s="154">
        <f t="shared" si="453"/>
        <v>0</v>
      </c>
      <c r="DO150" s="154">
        <f t="shared" si="454"/>
        <v>0</v>
      </c>
      <c r="DP150" s="10"/>
      <c r="DQ150" s="152">
        <f>SUMIF('Rekapitulasi Maret'!$BA$391:$BA$568,APS!$B150,'Rekapitulasi Maret'!$BB$391:$BB$568)+SUMIF('Rekapitulasi Maret'!$BA$391:$BA$568,APS!$B150,'Rekapitulasi Maret'!$BE$391:$BE$568)</f>
        <v>0</v>
      </c>
      <c r="DR150" s="152">
        <f>SUMIF('Rekapitulasi Maret'!$BA$391:$BA$568,APS!$B150,'Rekapitulasi Maret'!$BC$391:$BC$568)</f>
        <v>0</v>
      </c>
      <c r="DS150" s="152">
        <f>SUMIF('Rekapitulasi Maret'!$BA$391:$BA$568,APS!$B150,'Rekapitulasi Maret'!$BF$391:$BF$568)</f>
        <v>0</v>
      </c>
      <c r="DT150" s="154">
        <f t="shared" si="432"/>
        <v>0</v>
      </c>
      <c r="DU150" s="154">
        <f t="shared" si="433"/>
        <v>0</v>
      </c>
      <c r="DV150" s="10"/>
      <c r="DW150" s="152">
        <f>SUMIF('Rekapitulasi Maret'!$BP$391:$BP$568,APS!$B150,'Rekapitulasi Maret'!$BQ$391:$BQ$568)+SUMIF('Rekapitulasi Maret'!$BP$391:$BP$568,APS!$B150,'Rekapitulasi Maret'!$BT$391:$BT$568)</f>
        <v>0</v>
      </c>
      <c r="DX150" s="152">
        <f>SUMIF('Rekapitulasi Maret'!$BP$391:$BP$568,APS!$B150,'Rekapitulasi Maret'!$BR$391:$BR$568)</f>
        <v>0</v>
      </c>
      <c r="DY150" s="152">
        <f>SUMIF('Rekapitulasi Maret'!$BP$391:$BP$568,APS!$B150,'Rekapitulasi Maret'!$BU$391:$BU$568)</f>
        <v>0</v>
      </c>
      <c r="DZ150" s="154">
        <f t="shared" si="446"/>
        <v>0</v>
      </c>
      <c r="EA150" s="154">
        <f t="shared" si="447"/>
        <v>0</v>
      </c>
      <c r="EB150" s="10"/>
      <c r="EC150" s="152">
        <f>SUMIF('Rekapitulasi Maret'!$CE$391:$CE$568,APS!$B150,'Rekapitulasi Maret'!$CF$391:$CF$568)+SUMIF('Rekapitulasi Maret'!$CE$391:$CE$568,APS!$B150,'Rekapitulasi Maret'!$CI$391:$CI$568)</f>
        <v>0</v>
      </c>
      <c r="ED150" s="152">
        <f>SUMIF('Rekapitulasi Maret'!$CE$391:$CE$568,APS!$B150,'Rekapitulasi Maret'!$CG$391:$CG$568)</f>
        <v>0</v>
      </c>
      <c r="EE150" s="152">
        <f>SUMIF('Rekapitulasi Maret'!$CE$391:$CE$568,APS!$B150,'Rekapitulasi Maret'!$CJ$391:$CJ$568)</f>
        <v>0</v>
      </c>
      <c r="EF150" s="154">
        <f t="shared" si="455"/>
        <v>0</v>
      </c>
      <c r="EG150" s="154">
        <f t="shared" si="456"/>
        <v>0</v>
      </c>
      <c r="EH150" s="76">
        <f t="shared" si="434"/>
        <v>0</v>
      </c>
      <c r="EI150" s="76">
        <f t="shared" si="435"/>
        <v>0</v>
      </c>
      <c r="EJ150" s="76">
        <f t="shared" si="436"/>
        <v>0</v>
      </c>
      <c r="EK150" s="76">
        <f t="shared" si="437"/>
        <v>0</v>
      </c>
      <c r="EL150" s="76">
        <f t="shared" si="438"/>
        <v>0</v>
      </c>
      <c r="EM150" s="76">
        <f t="shared" si="439"/>
        <v>0</v>
      </c>
      <c r="EN150" s="154">
        <f t="shared" si="440"/>
        <v>0</v>
      </c>
      <c r="EO150" s="10"/>
      <c r="EP150" s="10"/>
      <c r="EQ150" s="152">
        <f>SUMIF('Rekapitulasi Maret'!$D$587:$D$768,APS!$B150,'Rekapitulasi Maret'!$E$587:$E$768)+SUMIF('Rekapitulasi Maret'!$D$587:$D$768,APS!$B150,'Rekapitulasi Maret'!$G$587:$G$768)</f>
        <v>0</v>
      </c>
      <c r="ER150" s="152">
        <f>SUMIF('Rekapitulasi Maret'!$D$587:$D$768,APS!$B150,'Rekapitulasi Maret'!$F$587:$F$768)+SUMIF('Rekapitulasi Maret'!$D$587:$D$768,APS!$B150,'Rekapitulasi Maret'!$H$587:$H$768)</f>
        <v>0</v>
      </c>
      <c r="ES150" s="10"/>
      <c r="ET150" s="154">
        <f t="shared" si="457"/>
        <v>0</v>
      </c>
      <c r="EU150" s="154">
        <f t="shared" si="458"/>
        <v>0</v>
      </c>
      <c r="EV150" s="10"/>
      <c r="EW150" s="152">
        <f>SUMIF('Rekapitulasi Maret'!$U$587:$U$768,APS!$B150,'Rekapitulasi Maret'!$V$587:$V$768)+SUMIF('Rekapitulasi Maret'!$U$587:$U$768,APS!$B150,'Rekapitulasi Maret'!$X$587:$X$768)</f>
        <v>0</v>
      </c>
      <c r="EX150" s="152">
        <f>SUMIF('Rekapitulasi Maret'!$U$587:$U$768,APS!$B150,'Rekapitulasi Maret'!$W$587:$W$768)+SUMIF('Rekapitulasi Maret'!$U$587:$U$768,APS!$B150,'Rekapitulasi Maret'!$Y$587:$Y$768)</f>
        <v>0</v>
      </c>
      <c r="EY150" s="10"/>
      <c r="EZ150" s="154">
        <f t="shared" si="459"/>
        <v>0</v>
      </c>
      <c r="FA150" s="154">
        <f t="shared" si="460"/>
        <v>0</v>
      </c>
      <c r="FB150" s="10"/>
      <c r="FC150" s="152">
        <f>SUMIF('Rekapitulasi Maret'!$AL$587:$AL$768,APS!$B150,'Rekapitulasi Maret'!$AM$587:$AM$768)+SUMIF('Rekapitulasi Maret'!$AL$587:$AL$768,APS!$B150,'Rekapitulasi Maret'!$AP$587:$AP$768)</f>
        <v>0</v>
      </c>
      <c r="FD150" s="152">
        <f>SUMIF('Rekapitulasi Maret'!$AL$587:$AL$768,APS!$B150,'Rekapitulasi Maret'!$AN$587:$AN$768)</f>
        <v>0</v>
      </c>
      <c r="FE150" s="10"/>
      <c r="FF150" s="154">
        <f t="shared" si="461"/>
        <v>0</v>
      </c>
      <c r="FG150" s="154">
        <f t="shared" si="462"/>
        <v>0</v>
      </c>
      <c r="FH150" s="10"/>
      <c r="FI150" s="152">
        <f>SUMIF('Rekapitulasi Maret'!$BA$587:$BA$768,APS!$B150,'Rekapitulasi Maret'!$BB$587:$BB$768)+SUMIF('Rekapitulasi Maret'!$BA$587:$BA$768,APS!$B150,'Rekapitulasi Maret'!$BE$587:$BE$768)</f>
        <v>0</v>
      </c>
      <c r="FJ150" s="152">
        <f>SUMIF('Rekapitulasi Maret'!$BA$587:$BA$768,APS!$B150,'Rekapitulasi Maret'!$BC$587:$BC$768)+SUMIF('Rekapitulasi Maret'!$BA$587:$BA$768,APS!$B150,'Rekapitulasi Maret'!$BF$587:$BF$768)</f>
        <v>0</v>
      </c>
      <c r="FK150" s="10"/>
      <c r="FL150" s="154">
        <f t="shared" si="463"/>
        <v>0</v>
      </c>
      <c r="FM150" s="154">
        <f t="shared" si="464"/>
        <v>0</v>
      </c>
      <c r="FN150" s="10"/>
      <c r="FO150" s="152">
        <f>SUMIF('Rekapitulasi Maret'!$BP$587:$BP$768,APS!$B150,'Rekapitulasi Maret'!$BQ$587:$BQ$768)+SUMIF('Rekapitulasi Maret'!$BP$587:$BP$768,APS!$B150,'Rekapitulasi Maret'!$BT$587:$BT$768)</f>
        <v>0</v>
      </c>
      <c r="FP150" s="152">
        <f>SUMIF('Rekapitulasi Maret'!$BP$587:$BP$768,APS!$B150,'Rekapitulasi Maret'!$BR$587:$BR$768)</f>
        <v>0</v>
      </c>
      <c r="FQ150" s="10"/>
      <c r="FR150" s="154">
        <f t="shared" si="465"/>
        <v>0</v>
      </c>
      <c r="FS150" s="154">
        <f t="shared" si="466"/>
        <v>0</v>
      </c>
      <c r="FT150" s="10"/>
      <c r="FU150" s="152">
        <f>SUMIF('Rekapitulasi Maret'!$CE$587:$CE$768,APS!$B150,'Rekapitulasi Maret'!$CI$587:$CI$768)</f>
        <v>0</v>
      </c>
      <c r="FV150" s="10"/>
      <c r="FW150" s="152">
        <f>SUMIF('Rekapitulasi Maret'!$CE$587:$CE$768,APS!$B150,'Rekapitulasi Maret'!$CJ$587:$CJ$768)</f>
        <v>0</v>
      </c>
      <c r="FX150" s="154">
        <f t="shared" si="486"/>
        <v>0</v>
      </c>
      <c r="FY150" s="154">
        <f t="shared" si="487"/>
        <v>0</v>
      </c>
      <c r="FZ150" s="10"/>
      <c r="GA150" s="152">
        <f>SUMIF('Rekapitulasi Maret'!$D$785:$D$963,APS!$B150,'Rekapitulasi Maret'!$E$785:$E$963)+SUMIF('Rekapitulasi Maret'!$D$785:$D$963,APS!$B150,'Rekapitulasi Maret'!$J$785:$J$963)</f>
        <v>0</v>
      </c>
      <c r="GB150" s="152">
        <f>SUMIF('Rekapitulasi Maret'!$D$785:$D$963,APS!$B150,'Rekapitulasi Maret'!$F$785:$F$963)</f>
        <v>0</v>
      </c>
      <c r="GC150" s="152">
        <f>SUMIF('Rekapitulasi Maret'!$D$785:$D$963,APS!$B150,'Rekapitulasi Maret'!$K$785:$K$963)</f>
        <v>0</v>
      </c>
      <c r="GD150" s="154">
        <f t="shared" si="467"/>
        <v>0</v>
      </c>
      <c r="GE150" s="154">
        <f t="shared" si="468"/>
        <v>0</v>
      </c>
      <c r="GF150" s="10"/>
      <c r="GG150" s="152">
        <f>SUMIF('Rekapitulasi Maret'!$U$785:$U$963,APS!$B150,'Rekapitulasi Maret'!$V$785:$V$963)+SUMIF('Rekapitulasi Maret'!$U$785:$U$963,APS!$B150,'Rekapitulasi Maret'!$AA$785:$AA$963)</f>
        <v>0</v>
      </c>
      <c r="GH150" s="152">
        <f>SUMIF('Rekapitulasi Maret'!$U$785:$U$963,APS!$B150,'Rekapitulasi Maret'!$W$785:$W$963)</f>
        <v>0</v>
      </c>
      <c r="GI150" s="152">
        <f>SUMIF('Rekapitulasi Maret'!$U$785:$U$963,APS!$B150,'Rekapitulasi Maret'!$AB$785:$AB$963)</f>
        <v>0</v>
      </c>
      <c r="GJ150" s="154">
        <f t="shared" si="469"/>
        <v>0</v>
      </c>
      <c r="GK150" s="154">
        <f t="shared" si="470"/>
        <v>0</v>
      </c>
      <c r="GL150" s="10"/>
      <c r="GM150" s="152">
        <f>SUMIF('Rekapitulasi Maret'!$AL$785:$AL$963,APS!$B150,'Rekapitulasi Maret'!$AM$785:$AM$963)+SUMIF('Rekapitulasi Maret'!$AL$785:$AL$963,APS!$B150,'Rekapitulasi Maret'!$AP$785:$AP$963)</f>
        <v>0</v>
      </c>
      <c r="GN150" s="152">
        <f>SUMIF('Rekapitulasi Maret'!$AL$785:$AL$963,APS!$B150,'Rekapitulasi Maret'!$AN$785:$AN$963)</f>
        <v>0</v>
      </c>
      <c r="GO150" s="152">
        <f>SUMIF('Rekapitulasi Maret'!$AL$785:$AL$963,APS!$B150,'Rekapitulasi Maret'!$AQ$785:$AQ$963)</f>
        <v>0</v>
      </c>
      <c r="GP150" s="154">
        <f t="shared" si="471"/>
        <v>0</v>
      </c>
      <c r="GQ150" s="154">
        <f t="shared" si="472"/>
        <v>0</v>
      </c>
      <c r="GR150" s="76">
        <f t="shared" si="473"/>
        <v>0</v>
      </c>
      <c r="GS150" s="76">
        <f t="shared" si="474"/>
        <v>0</v>
      </c>
      <c r="GT150" s="76">
        <f t="shared" si="475"/>
        <v>0</v>
      </c>
      <c r="GU150" s="76">
        <f t="shared" si="476"/>
        <v>0</v>
      </c>
      <c r="GV150" s="157">
        <f t="shared" si="477"/>
        <v>0</v>
      </c>
      <c r="GW150" s="157">
        <f t="shared" si="478"/>
        <v>0</v>
      </c>
      <c r="GX150" s="158">
        <f t="shared" si="479"/>
        <v>0</v>
      </c>
      <c r="GY150" s="157">
        <f t="shared" si="494"/>
        <v>0</v>
      </c>
      <c r="GZ150" s="157">
        <f t="shared" si="495"/>
        <v>0</v>
      </c>
      <c r="HA150" s="157">
        <f t="shared" si="496"/>
        <v>0</v>
      </c>
      <c r="HB150" s="157">
        <f t="shared" si="497"/>
        <v>0</v>
      </c>
      <c r="HC150" s="157">
        <f t="shared" si="498"/>
        <v>0</v>
      </c>
      <c r="HD150" s="157">
        <f t="shared" si="499"/>
        <v>0</v>
      </c>
      <c r="HE150" s="158">
        <f t="shared" si="406"/>
        <v>0</v>
      </c>
      <c r="HF150" s="164"/>
      <c r="HG150" s="16" t="s">
        <v>154</v>
      </c>
      <c r="HH150" s="88"/>
    </row>
    <row r="151" spans="1:216" ht="15.75">
      <c r="A151" s="16" t="s">
        <v>156</v>
      </c>
      <c r="B151" s="16" t="s">
        <v>157</v>
      </c>
      <c r="C151" s="16" t="s">
        <v>155</v>
      </c>
      <c r="D151" s="16" t="s">
        <v>599</v>
      </c>
      <c r="E151" s="16" t="s">
        <v>610</v>
      </c>
      <c r="F151" s="17">
        <v>500</v>
      </c>
      <c r="G151" s="17">
        <v>0</v>
      </c>
      <c r="H151" s="17">
        <v>0</v>
      </c>
      <c r="I151" s="18">
        <v>0</v>
      </c>
      <c r="J151" s="17">
        <v>112</v>
      </c>
      <c r="K151" s="19">
        <f t="shared" si="451"/>
        <v>388</v>
      </c>
      <c r="L151" s="19">
        <f t="shared" si="452"/>
        <v>388</v>
      </c>
      <c r="M151" s="23">
        <v>500</v>
      </c>
      <c r="N151" s="20">
        <f t="shared" si="353"/>
        <v>588</v>
      </c>
      <c r="O151" s="20">
        <v>200</v>
      </c>
      <c r="P151" s="75">
        <f t="shared" si="407"/>
        <v>0</v>
      </c>
      <c r="Q151" s="74">
        <f t="shared" si="403"/>
        <v>588</v>
      </c>
      <c r="R151" s="22">
        <f t="shared" si="450"/>
        <v>700</v>
      </c>
      <c r="S151" s="10">
        <v>100</v>
      </c>
      <c r="T151" s="10">
        <v>50</v>
      </c>
      <c r="U151" s="152">
        <f>SUMIF('Rekapitulasi Maret'!$D$9:$D$173,APS!$B151,'Rekapitulasi Maret'!$E$9:$E$173)</f>
        <v>0</v>
      </c>
      <c r="V151" s="152">
        <f>SUMIF('Rekapitulasi Maret'!$D$9:$D$173,APS!$B151,'Rekapitulasi Maret'!$F$9:$F$173)</f>
        <v>0</v>
      </c>
      <c r="W151" s="10"/>
      <c r="X151" s="154">
        <f t="shared" si="428"/>
        <v>0</v>
      </c>
      <c r="Y151" s="154">
        <f t="shared" si="429"/>
        <v>0</v>
      </c>
      <c r="Z151" s="10">
        <v>50</v>
      </c>
      <c r="AA151" s="152">
        <f>SUMIF('Rekapitulasi Maret'!$U$9:$U$173,APS!$B151,'Rekapitulasi Maret'!$V$9:$V$173)</f>
        <v>0</v>
      </c>
      <c r="AB151" s="152">
        <f>SUMIF('Rekapitulasi Maret'!$U$9:$U$173,APS!$B151,'Rekapitulasi Maret'!$W$9:$W$173)</f>
        <v>40</v>
      </c>
      <c r="AC151" s="152"/>
      <c r="AD151" s="154">
        <f t="shared" si="404"/>
        <v>80</v>
      </c>
      <c r="AE151" s="154">
        <f t="shared" si="405"/>
        <v>0</v>
      </c>
      <c r="AF151" s="10"/>
      <c r="AG151" s="152">
        <f>SUMIF('Rekapitulasi Maret'!$AL$9:$AL$173,APS!$B151,'Rekapitulasi Maret'!$AM$9:$AM$173)</f>
        <v>0</v>
      </c>
      <c r="AH151" s="152">
        <f>SUMIF('Rekapitulasi Maret'!$AL$9:$AL$173,APS!$B151,'Rekapitulasi Maret'!$AN$9:$AN$173)</f>
        <v>72</v>
      </c>
      <c r="AI151" s="152">
        <f>SUMIF('Rekapitulasi Maret'!$AL$9:$AL$173,APS!$B151,'Rekapitulasi Maret'!$AQ$9:$AQ$173)</f>
        <v>0</v>
      </c>
      <c r="AJ151" s="154">
        <f t="shared" si="426"/>
        <v>0</v>
      </c>
      <c r="AK151" s="154">
        <f t="shared" si="427"/>
        <v>0</v>
      </c>
      <c r="AL151" s="10"/>
      <c r="AM151" s="152">
        <f>SUMIF('Rekapitulasi Maret'!$BA$9:$BA$173,APS!$B151,'Rekapitulasi Maret'!$BB$9:$BB$173)</f>
        <v>0</v>
      </c>
      <c r="AN151" s="152">
        <f>SUMIF('Rekapitulasi Maret'!$BA$9:$BA$173,APS!$B151,'Rekapitulasi Maret'!$BC$9:$BC$173)</f>
        <v>0</v>
      </c>
      <c r="AO151" s="10"/>
      <c r="AP151" s="154">
        <f t="shared" si="410"/>
        <v>0</v>
      </c>
      <c r="AQ151" s="154">
        <f t="shared" si="411"/>
        <v>0</v>
      </c>
      <c r="AR151" s="10"/>
      <c r="AS151" s="152">
        <f>SUMIF('Rekapitulasi Maret'!$BP$9:$BP$173,APS!$B151,'Rekapitulasi Maret'!$BQ$9:$BQ$173)</f>
        <v>0</v>
      </c>
      <c r="AT151" s="152">
        <f>SUMIF('Rekapitulasi Maret'!$BP$9:$BP$173,APS!$B151,'Rekapitulasi Maret'!$BR$9:$BR$173)</f>
        <v>40</v>
      </c>
      <c r="AU151" s="10"/>
      <c r="AV151" s="154">
        <f t="shared" si="500"/>
        <v>0</v>
      </c>
      <c r="AW151" s="154">
        <f t="shared" si="501"/>
        <v>0</v>
      </c>
      <c r="AX151" s="10"/>
      <c r="AY151" s="152">
        <f>SUMIF('Rekapitulasi Maret'!$CE$9:$CE$173,APS!$B151,'Rekapitulasi Maret'!$CI$9:$CI$173)</f>
        <v>0</v>
      </c>
      <c r="AZ151" s="10"/>
      <c r="BA151" s="152">
        <f>SUMIF('Rekapitulasi Maret'!$CE$9:$CE$173,APS!$B151,'Rekapitulasi Maret'!$CJ$9:$CJ$173)</f>
        <v>0</v>
      </c>
      <c r="BB151" s="154">
        <f t="shared" si="492"/>
        <v>0</v>
      </c>
      <c r="BC151" s="154">
        <f t="shared" si="493"/>
        <v>0</v>
      </c>
      <c r="BD151" s="76">
        <f t="shared" ref="BD151:BD214" si="504">T151+Z151+AF151+AL151+AR151+AX151</f>
        <v>100</v>
      </c>
      <c r="BE151" s="76">
        <f t="shared" ref="BE151:BE214" si="505">U151+AA151+AG151+AM151+AS151+AY151</f>
        <v>0</v>
      </c>
      <c r="BF151" s="76">
        <f t="shared" ref="BF151:BF214" si="506">V151+AB151+AH151+AN151+AT151+AZ151</f>
        <v>152</v>
      </c>
      <c r="BG151" s="76">
        <f t="shared" ref="BG151:BG214" si="507">W151+AC151+AI151+AO151+AU151+BA151</f>
        <v>0</v>
      </c>
      <c r="BH151" s="76">
        <f t="shared" ref="BH151:BH214" si="508">BF151+BG151</f>
        <v>152</v>
      </c>
      <c r="BI151" s="76">
        <f t="shared" ref="BI151:BI214" si="509">BH151-BD151</f>
        <v>52</v>
      </c>
      <c r="BJ151" s="154">
        <f t="shared" ref="BJ151:BJ214" si="510">IF(BD151=0,0,((BH151)/BD151)*100)</f>
        <v>152</v>
      </c>
      <c r="BK151" s="10">
        <v>100</v>
      </c>
      <c r="BL151" s="10">
        <v>100</v>
      </c>
      <c r="BM151" s="152">
        <f>SUMIF('Rekapitulasi Maret'!$D$194:$D$375,APS!$B151,'Rekapitulasi Maret'!$E$194:$E$375)+SUMIF('Rekapitulasi Maret'!$D$194:$D$375,APS!$B151,'Rekapitulasi Maret'!$J$194:$J$375)</f>
        <v>100</v>
      </c>
      <c r="BN151" s="152">
        <f>SUMIF('Rekapitulasi Maret'!$D$194:$D$375,APS!$B151,'Rekapitulasi Maret'!$F$194:$F$375)</f>
        <v>80</v>
      </c>
      <c r="BO151" s="152">
        <f>SUMIF('Rekapitulasi Maret'!$D$194:$D$375,APS!$B151,'Rekapitulasi Maret'!$K$194:$K$375)</f>
        <v>0</v>
      </c>
      <c r="BP151" s="154">
        <f t="shared" si="488"/>
        <v>80</v>
      </c>
      <c r="BQ151" s="154">
        <f t="shared" si="489"/>
        <v>80</v>
      </c>
      <c r="BR151" s="10"/>
      <c r="BS151" s="152">
        <f>SUMIF('Rekapitulasi Maret'!$U$194:$U$375,APS!$B151,'Rekapitulasi Maret'!$V$194:$V$375)+SUMIF('Rekapitulasi Maret'!$U$194:$U$375,APS!$B151,'Rekapitulasi Maret'!$AA$194:$AA$375)</f>
        <v>0</v>
      </c>
      <c r="BT151" s="152">
        <f>SUMIF('Rekapitulasi Maret'!$U$194:$U$375,APS!$B151,'Rekapitulasi Maret'!$W$194:$W$375)</f>
        <v>0</v>
      </c>
      <c r="BU151" s="152">
        <f>SUMIF('Rekapitulasi Maret'!$U$194:$U$375,APS!$B151,'Rekapitulasi Maret'!$AB$194:$AB$375)</f>
        <v>0</v>
      </c>
      <c r="BV151" s="154">
        <f t="shared" si="490"/>
        <v>0</v>
      </c>
      <c r="BW151" s="154">
        <f t="shared" si="491"/>
        <v>0</v>
      </c>
      <c r="BX151" s="10"/>
      <c r="BY151" s="152">
        <f>SUMIF('Rekapitulasi Maret'!$AL$194:$AL$375,APS!$B151,'Rekapitulasi Maret'!$AM$194:$AM$375)+SUMIF('Rekapitulasi Maret'!$AL$194:$AL$375,APS!$B151,'Rekapitulasi Maret'!$AP$194:$AP$375)</f>
        <v>0</v>
      </c>
      <c r="BZ151" s="152">
        <f>SUMIF('Rekapitulasi Maret'!$AL$194:$AL$375,APS!$B151,'Rekapitulasi Maret'!$AN$194:$AN$375)</f>
        <v>0</v>
      </c>
      <c r="CA151" s="152">
        <f>SUMIF('Rekapitulasi Maret'!$AL$194:$AL$375,APS!$B151,'Rekapitulasi Maret'!$AQ$194:$AQ$375)</f>
        <v>0</v>
      </c>
      <c r="CB151" s="154">
        <f t="shared" si="502"/>
        <v>0</v>
      </c>
      <c r="CC151" s="154">
        <f t="shared" si="503"/>
        <v>0</v>
      </c>
      <c r="CD151" s="10"/>
      <c r="CE151" s="152">
        <f>SUMIF('Rekapitulasi Maret'!$BA$194:$BA$375,APS!$B151,'Rekapitulasi Maret'!$BB$194:$BB$375)+SUMIF('Rekapitulasi Maret'!$BA$194:$BA$375,APS!$B151,'Rekapitulasi Maret'!$BE$194:$BE$375)</f>
        <v>80</v>
      </c>
      <c r="CF151" s="152">
        <f>SUMIF('Rekapitulasi Maret'!$BA$194:$BA$375,APS!$B151,'Rekapitulasi Maret'!$BC$194:$BC$375)</f>
        <v>80</v>
      </c>
      <c r="CG151" s="10"/>
      <c r="CH151" s="154">
        <f t="shared" si="480"/>
        <v>0</v>
      </c>
      <c r="CI151" s="154">
        <f t="shared" si="481"/>
        <v>100</v>
      </c>
      <c r="CJ151" s="10"/>
      <c r="CK151" s="152">
        <f>SUMIF('Rekapitulasi Maret'!$BP$194:$BP$375,APS!$B151,'Rekapitulasi Maret'!$BQ$194:$BQ$375)+SUMIF('Rekapitulasi Maret'!$BP$194:$BP$375,APS!$B151,'Rekapitulasi Maret'!$BT$194:$BT$375)</f>
        <v>0</v>
      </c>
      <c r="CL151" s="152">
        <f>SUMIF('Rekapitulasi Maret'!$BP$194:$BP$375,APS!$B151,'Rekapitulasi Maret'!$BR$194:$BR$375)</f>
        <v>0</v>
      </c>
      <c r="CM151" s="152">
        <f>SUMIF('Rekapitulasi Maret'!$BP$194:$BP$375,APS!$B151,'Rekapitulasi Maret'!$BU$194:$BU$375)</f>
        <v>0</v>
      </c>
      <c r="CN151" s="154">
        <f t="shared" si="482"/>
        <v>0</v>
      </c>
      <c r="CO151" s="154">
        <f t="shared" si="483"/>
        <v>0</v>
      </c>
      <c r="CP151" s="76">
        <f t="shared" ref="CP151:CP214" si="511">BL151+BR151+BX151+CD151+CJ151</f>
        <v>100</v>
      </c>
      <c r="CQ151" s="76">
        <f t="shared" ref="CQ151:CQ214" si="512">BM151+BS151+BY151+CE151+CK151</f>
        <v>180</v>
      </c>
      <c r="CR151" s="76">
        <f t="shared" ref="CR151:CR214" si="513">BN151+BT151+BZ151+CF151+CL151</f>
        <v>160</v>
      </c>
      <c r="CS151" s="76">
        <f t="shared" ref="CS151:CS214" si="514">BO151+BU151+CA151+CG151+CM151</f>
        <v>0</v>
      </c>
      <c r="CT151" s="76">
        <f t="shared" ref="CT151:CT214" si="515">CR151+CS151</f>
        <v>160</v>
      </c>
      <c r="CU151" s="76">
        <f t="shared" ref="CU151:CU214" si="516">CT151-CP151</f>
        <v>60</v>
      </c>
      <c r="CV151" s="154">
        <f t="shared" ref="CV151:CV214" si="517">IF(CP151=0,0,((CT151)/CP151)*100)</f>
        <v>160</v>
      </c>
      <c r="CW151" s="10">
        <v>200</v>
      </c>
      <c r="CX151" s="10">
        <v>100</v>
      </c>
      <c r="CY151" s="152">
        <f>SUMIF('Rekapitulasi Maret'!$D$391:$D$568,APS!$B151,'Rekapitulasi Maret'!$E$391:$E$568)+SUMIF('Rekapitulasi Maret'!$D$391:$D$568,APS!$B151,'Rekapitulasi Maret'!$J$391:$J$568)</f>
        <v>68</v>
      </c>
      <c r="CZ151" s="152">
        <f>SUMIF('Rekapitulasi Maret'!$D$391:$D$568,APS!$B151,'Rekapitulasi Maret'!$F$391:$F$568)</f>
        <v>44</v>
      </c>
      <c r="DA151" s="152">
        <f>SUMIF('Rekapitulasi Maret'!$D$391:$D$568,APS!$B151,'Rekapitulasi Maret'!$K$391:$K$568)</f>
        <v>0</v>
      </c>
      <c r="DB151" s="154">
        <f t="shared" si="484"/>
        <v>44</v>
      </c>
      <c r="DC151" s="154">
        <f t="shared" si="485"/>
        <v>64.705882352941174</v>
      </c>
      <c r="DD151" s="10">
        <v>200</v>
      </c>
      <c r="DE151" s="152">
        <f>SUMIF('Rekapitulasi Maret'!$U$391:$U$568,APS!$B151,'Rekapitulasi Maret'!$V$391:$V$568)+SUMIF('Rekapitulasi Maret'!$U$391:$U$568,APS!$B151,'Rekapitulasi Maret'!$AA$391:$AA$568)</f>
        <v>0</v>
      </c>
      <c r="DF151" s="152">
        <f>SUMIF('Rekapitulasi Maret'!$U$391:$U$568,APS!$B151,'Rekapitulasi Maret'!$W$391:$W$568)</f>
        <v>76</v>
      </c>
      <c r="DG151" s="152">
        <f>SUMIF('Rekapitulasi Maret'!$U$391:$U$568,APS!$B151,'Rekapitulasi Maret'!$AB$391:$AB$568)</f>
        <v>0</v>
      </c>
      <c r="DH151" s="154">
        <f t="shared" si="430"/>
        <v>38</v>
      </c>
      <c r="DI151" s="154">
        <f t="shared" si="431"/>
        <v>0</v>
      </c>
      <c r="DJ151" s="10"/>
      <c r="DK151" s="152">
        <f>SUMIF('Rekapitulasi Maret'!$AL$391:$AL$568,APS!$B151,'Rekapitulasi Maret'!$AM$391:$AM$568)+SUMIF('Rekapitulasi Maret'!$AL$391:$AL$568,APS!$B151,'Rekapitulasi Maret'!$AP$391:$AP$568)</f>
        <v>0</v>
      </c>
      <c r="DL151" s="152">
        <f>SUMIF('Rekapitulasi Maret'!$AL$391:$AL$568,APS!$B151,'Rekapitulasi Maret'!$AN$391:$AN$568)</f>
        <v>60</v>
      </c>
      <c r="DM151" s="152">
        <f>SUMIF('Rekapitulasi Maret'!$AL$391:$AL$568,APS!$B151,'Rekapitulasi Maret'!$AQ$391:$AQ$568)</f>
        <v>0</v>
      </c>
      <c r="DN151" s="154">
        <f t="shared" si="453"/>
        <v>0</v>
      </c>
      <c r="DO151" s="154">
        <f t="shared" si="454"/>
        <v>0</v>
      </c>
      <c r="DP151" s="10"/>
      <c r="DQ151" s="152">
        <f>SUMIF('Rekapitulasi Maret'!$BA$391:$BA$568,APS!$B151,'Rekapitulasi Maret'!$BB$391:$BB$568)+SUMIF('Rekapitulasi Maret'!$BA$391:$BA$568,APS!$B151,'Rekapitulasi Maret'!$BE$391:$BE$568)</f>
        <v>80</v>
      </c>
      <c r="DR151" s="152">
        <f>SUMIF('Rekapitulasi Maret'!$BA$391:$BA$568,APS!$B151,'Rekapitulasi Maret'!$BC$391:$BC$568)</f>
        <v>0</v>
      </c>
      <c r="DS151" s="152">
        <f>SUMIF('Rekapitulasi Maret'!$BA$391:$BA$568,APS!$B151,'Rekapitulasi Maret'!$BF$391:$BF$568)</f>
        <v>0</v>
      </c>
      <c r="DT151" s="154">
        <f t="shared" si="432"/>
        <v>0</v>
      </c>
      <c r="DU151" s="154">
        <f t="shared" si="433"/>
        <v>0</v>
      </c>
      <c r="DV151" s="10"/>
      <c r="DW151" s="152">
        <f>SUMIF('Rekapitulasi Maret'!$BP$391:$BP$568,APS!$B151,'Rekapitulasi Maret'!$BQ$391:$BQ$568)+SUMIF('Rekapitulasi Maret'!$BP$391:$BP$568,APS!$B151,'Rekapitulasi Maret'!$BT$391:$BT$568)</f>
        <v>0</v>
      </c>
      <c r="DX151" s="152">
        <f>SUMIF('Rekapitulasi Maret'!$BP$391:$BP$568,APS!$B151,'Rekapitulasi Maret'!$BR$391:$BR$568)</f>
        <v>20</v>
      </c>
      <c r="DY151" s="152">
        <f>SUMIF('Rekapitulasi Maret'!$BP$391:$BP$568,APS!$B151,'Rekapitulasi Maret'!$BU$391:$BU$568)</f>
        <v>0</v>
      </c>
      <c r="DZ151" s="154">
        <f t="shared" si="446"/>
        <v>0</v>
      </c>
      <c r="EA151" s="154">
        <f t="shared" si="447"/>
        <v>0</v>
      </c>
      <c r="EB151" s="10"/>
      <c r="EC151" s="152">
        <f>SUMIF('Rekapitulasi Maret'!$CE$391:$CE$568,APS!$B151,'Rekapitulasi Maret'!$CF$391:$CF$568)+SUMIF('Rekapitulasi Maret'!$CE$391:$CE$568,APS!$B151,'Rekapitulasi Maret'!$CI$391:$CI$568)</f>
        <v>0</v>
      </c>
      <c r="ED151" s="152">
        <f>SUMIF('Rekapitulasi Maret'!$CE$391:$CE$568,APS!$B151,'Rekapitulasi Maret'!$CG$391:$CG$568)</f>
        <v>0</v>
      </c>
      <c r="EE151" s="152">
        <f>SUMIF('Rekapitulasi Maret'!$CE$391:$CE$568,APS!$B151,'Rekapitulasi Maret'!$CJ$391:$CJ$568)</f>
        <v>0</v>
      </c>
      <c r="EF151" s="154">
        <f t="shared" si="455"/>
        <v>0</v>
      </c>
      <c r="EG151" s="154">
        <f t="shared" si="456"/>
        <v>0</v>
      </c>
      <c r="EH151" s="76">
        <f t="shared" si="434"/>
        <v>300</v>
      </c>
      <c r="EI151" s="76">
        <f t="shared" si="435"/>
        <v>148</v>
      </c>
      <c r="EJ151" s="76">
        <f t="shared" si="436"/>
        <v>200</v>
      </c>
      <c r="EK151" s="76">
        <f t="shared" si="437"/>
        <v>0</v>
      </c>
      <c r="EL151" s="76">
        <f t="shared" si="438"/>
        <v>200</v>
      </c>
      <c r="EM151" s="76">
        <f t="shared" si="439"/>
        <v>-100</v>
      </c>
      <c r="EN151" s="154">
        <f t="shared" si="440"/>
        <v>66.666666666666657</v>
      </c>
      <c r="EO151" s="10">
        <f>100+200</f>
        <v>300</v>
      </c>
      <c r="EP151" s="10"/>
      <c r="EQ151" s="152">
        <f>SUMIF('Rekapitulasi Maret'!$D$587:$D$768,APS!$B151,'Rekapitulasi Maret'!$E$587:$E$768)+SUMIF('Rekapitulasi Maret'!$D$587:$D$768,APS!$B151,'Rekapitulasi Maret'!$G$587:$G$768)</f>
        <v>96</v>
      </c>
      <c r="ER151" s="152">
        <f>SUMIF('Rekapitulasi Maret'!$D$587:$D$768,APS!$B151,'Rekapitulasi Maret'!$F$587:$F$768)+SUMIF('Rekapitulasi Maret'!$D$587:$D$768,APS!$B151,'Rekapitulasi Maret'!$H$587:$H$768)</f>
        <v>96</v>
      </c>
      <c r="ES151" s="10"/>
      <c r="ET151" s="154">
        <f t="shared" si="457"/>
        <v>0</v>
      </c>
      <c r="EU151" s="154">
        <f t="shared" si="458"/>
        <v>100</v>
      </c>
      <c r="EV151" s="10">
        <v>88</v>
      </c>
      <c r="EW151" s="152">
        <f>SUMIF('Rekapitulasi Maret'!$U$587:$U$768,APS!$B151,'Rekapitulasi Maret'!$V$587:$V$768)+SUMIF('Rekapitulasi Maret'!$U$587:$U$768,APS!$B151,'Rekapitulasi Maret'!$X$587:$X$768)</f>
        <v>0</v>
      </c>
      <c r="EX151" s="152">
        <f>SUMIF('Rekapitulasi Maret'!$U$587:$U$768,APS!$B151,'Rekapitulasi Maret'!$W$587:$W$768)+SUMIF('Rekapitulasi Maret'!$U$587:$U$768,APS!$B151,'Rekapitulasi Maret'!$Y$587:$Y$768)</f>
        <v>0</v>
      </c>
      <c r="EY151" s="10"/>
      <c r="EZ151" s="154">
        <f t="shared" si="459"/>
        <v>0</v>
      </c>
      <c r="FA151" s="154">
        <f t="shared" si="460"/>
        <v>0</v>
      </c>
      <c r="FB151" s="10"/>
      <c r="FC151" s="152">
        <f>SUMIF('Rekapitulasi Maret'!$AL$587:$AL$768,APS!$B151,'Rekapitulasi Maret'!$AM$587:$AM$768)+SUMIF('Rekapitulasi Maret'!$AL$587:$AL$768,APS!$B151,'Rekapitulasi Maret'!$AP$587:$AP$768)</f>
        <v>100</v>
      </c>
      <c r="FD151" s="152">
        <f>SUMIF('Rekapitulasi Maret'!$AL$587:$AL$768,APS!$B151,'Rekapitulasi Maret'!$AN$587:$AN$768)</f>
        <v>164</v>
      </c>
      <c r="FE151" s="10"/>
      <c r="FF151" s="154">
        <f t="shared" si="461"/>
        <v>0</v>
      </c>
      <c r="FG151" s="154">
        <f t="shared" si="462"/>
        <v>164</v>
      </c>
      <c r="FH151" s="10"/>
      <c r="FI151" s="152">
        <f>SUMIF('Rekapitulasi Maret'!$BA$587:$BA$768,APS!$B151,'Rekapitulasi Maret'!$BB$587:$BB$768)+SUMIF('Rekapitulasi Maret'!$BA$587:$BA$768,APS!$B151,'Rekapitulasi Maret'!$BE$587:$BE$768)</f>
        <v>0</v>
      </c>
      <c r="FJ151" s="152">
        <f>SUMIF('Rekapitulasi Maret'!$BA$587:$BA$768,APS!$B151,'Rekapitulasi Maret'!$BC$587:$BC$768)+SUMIF('Rekapitulasi Maret'!$BA$587:$BA$768,APS!$B151,'Rekapitulasi Maret'!$BF$587:$BF$768)</f>
        <v>120</v>
      </c>
      <c r="FK151" s="10"/>
      <c r="FL151" s="154">
        <f t="shared" si="463"/>
        <v>0</v>
      </c>
      <c r="FM151" s="154">
        <f t="shared" si="464"/>
        <v>0</v>
      </c>
      <c r="FN151" s="10"/>
      <c r="FO151" s="152">
        <f>SUMIF('Rekapitulasi Maret'!$BP$587:$BP$768,APS!$B151,'Rekapitulasi Maret'!$BQ$587:$BQ$768)+SUMIF('Rekapitulasi Maret'!$BP$587:$BP$768,APS!$B151,'Rekapitulasi Maret'!$BT$587:$BT$768)</f>
        <v>0</v>
      </c>
      <c r="FP151" s="152">
        <f>SUMIF('Rekapitulasi Maret'!$BP$587:$BP$768,APS!$B151,'Rekapitulasi Maret'!$BR$587:$BR$768)</f>
        <v>0</v>
      </c>
      <c r="FQ151" s="10"/>
      <c r="FR151" s="154">
        <f t="shared" si="465"/>
        <v>0</v>
      </c>
      <c r="FS151" s="154">
        <f t="shared" si="466"/>
        <v>0</v>
      </c>
      <c r="FT151" s="10"/>
      <c r="FU151" s="152">
        <f>SUMIF('Rekapitulasi Maret'!$CE$587:$CE$768,APS!$B151,'Rekapitulasi Maret'!$CI$587:$CI$768)</f>
        <v>0</v>
      </c>
      <c r="FV151" s="10"/>
      <c r="FW151" s="152">
        <f>SUMIF('Rekapitulasi Maret'!$CE$587:$CE$768,APS!$B151,'Rekapitulasi Maret'!$CJ$587:$CJ$768)</f>
        <v>0</v>
      </c>
      <c r="FX151" s="154">
        <f t="shared" si="486"/>
        <v>0</v>
      </c>
      <c r="FY151" s="154">
        <f t="shared" si="487"/>
        <v>0</v>
      </c>
      <c r="FZ151" s="10"/>
      <c r="GA151" s="152">
        <f>SUMIF('Rekapitulasi Maret'!$D$785:$D$963,APS!$B151,'Rekapitulasi Maret'!$E$785:$E$963)+SUMIF('Rekapitulasi Maret'!$D$785:$D$963,APS!$B151,'Rekapitulasi Maret'!$J$785:$J$963)</f>
        <v>0</v>
      </c>
      <c r="GB151" s="152">
        <f>SUMIF('Rekapitulasi Maret'!$D$785:$D$963,APS!$B151,'Rekapitulasi Maret'!$F$785:$F$963)</f>
        <v>0</v>
      </c>
      <c r="GC151" s="152">
        <f>SUMIF('Rekapitulasi Maret'!$D$785:$D$963,APS!$B151,'Rekapitulasi Maret'!$K$785:$K$963)</f>
        <v>0</v>
      </c>
      <c r="GD151" s="154">
        <f t="shared" si="467"/>
        <v>0</v>
      </c>
      <c r="GE151" s="154">
        <f t="shared" si="468"/>
        <v>0</v>
      </c>
      <c r="GF151" s="10"/>
      <c r="GG151" s="152">
        <f>SUMIF('Rekapitulasi Maret'!$U$785:$U$963,APS!$B151,'Rekapitulasi Maret'!$V$785:$V$963)+SUMIF('Rekapitulasi Maret'!$U$785:$U$963,APS!$B151,'Rekapitulasi Maret'!$AA$785:$AA$963)</f>
        <v>0</v>
      </c>
      <c r="GH151" s="152">
        <f>SUMIF('Rekapitulasi Maret'!$U$785:$U$963,APS!$B151,'Rekapitulasi Maret'!$W$785:$W$963)</f>
        <v>0</v>
      </c>
      <c r="GI151" s="152">
        <f>SUMIF('Rekapitulasi Maret'!$U$785:$U$963,APS!$B151,'Rekapitulasi Maret'!$AB$785:$AB$963)</f>
        <v>0</v>
      </c>
      <c r="GJ151" s="154">
        <f t="shared" si="469"/>
        <v>0</v>
      </c>
      <c r="GK151" s="154">
        <f t="shared" si="470"/>
        <v>0</v>
      </c>
      <c r="GL151" s="10"/>
      <c r="GM151" s="152">
        <f>SUMIF('Rekapitulasi Maret'!$AL$785:$AL$963,APS!$B151,'Rekapitulasi Maret'!$AM$785:$AM$963)+SUMIF('Rekapitulasi Maret'!$AL$785:$AL$963,APS!$B151,'Rekapitulasi Maret'!$AP$785:$AP$963)</f>
        <v>0</v>
      </c>
      <c r="GN151" s="152">
        <f>SUMIF('Rekapitulasi Maret'!$AL$785:$AL$963,APS!$B151,'Rekapitulasi Maret'!$AN$785:$AN$963)</f>
        <v>0</v>
      </c>
      <c r="GO151" s="152">
        <f>SUMIF('Rekapitulasi Maret'!$AL$785:$AL$963,APS!$B151,'Rekapitulasi Maret'!$AQ$785:$AQ$963)</f>
        <v>0</v>
      </c>
      <c r="GP151" s="154">
        <f t="shared" si="471"/>
        <v>0</v>
      </c>
      <c r="GQ151" s="154">
        <f t="shared" si="472"/>
        <v>0</v>
      </c>
      <c r="GR151" s="76">
        <f t="shared" si="473"/>
        <v>88</v>
      </c>
      <c r="GS151" s="76">
        <f t="shared" si="474"/>
        <v>196</v>
      </c>
      <c r="GT151" s="76">
        <f t="shared" si="475"/>
        <v>380</v>
      </c>
      <c r="GU151" s="76">
        <f t="shared" si="476"/>
        <v>0</v>
      </c>
      <c r="GV151" s="157">
        <f t="shared" si="477"/>
        <v>380</v>
      </c>
      <c r="GW151" s="157">
        <f t="shared" si="478"/>
        <v>292</v>
      </c>
      <c r="GX151" s="158">
        <f t="shared" si="479"/>
        <v>431.81818181818181</v>
      </c>
      <c r="GY151" s="157">
        <f t="shared" si="494"/>
        <v>588</v>
      </c>
      <c r="GZ151" s="157">
        <f t="shared" si="495"/>
        <v>524</v>
      </c>
      <c r="HA151" s="157">
        <f t="shared" si="496"/>
        <v>892</v>
      </c>
      <c r="HB151" s="157">
        <f t="shared" si="497"/>
        <v>0</v>
      </c>
      <c r="HC151" s="157">
        <f t="shared" si="498"/>
        <v>892</v>
      </c>
      <c r="HD151" s="157">
        <f t="shared" si="499"/>
        <v>304</v>
      </c>
      <c r="HE151" s="158">
        <f t="shared" si="406"/>
        <v>151.70068027210883</v>
      </c>
      <c r="HF151" s="164"/>
      <c r="HG151" s="16" t="s">
        <v>157</v>
      </c>
      <c r="HH151" s="88"/>
    </row>
    <row r="152" spans="1:216" ht="15.75">
      <c r="A152" s="34" t="s">
        <v>544</v>
      </c>
      <c r="B152" s="16" t="s">
        <v>407</v>
      </c>
      <c r="C152" s="16" t="s">
        <v>155</v>
      </c>
      <c r="D152" s="16" t="s">
        <v>599</v>
      </c>
      <c r="E152" s="16" t="s">
        <v>610</v>
      </c>
      <c r="F152" s="31">
        <v>20</v>
      </c>
      <c r="G152" s="17"/>
      <c r="H152" s="17"/>
      <c r="I152" s="18">
        <v>0</v>
      </c>
      <c r="J152" s="17">
        <v>0</v>
      </c>
      <c r="K152" s="19">
        <f t="shared" si="451"/>
        <v>20</v>
      </c>
      <c r="L152" s="19">
        <f t="shared" si="452"/>
        <v>20</v>
      </c>
      <c r="M152" s="23">
        <v>20</v>
      </c>
      <c r="N152" s="20">
        <f t="shared" si="353"/>
        <v>20</v>
      </c>
      <c r="O152" s="20"/>
      <c r="P152" s="75">
        <f t="shared" si="407"/>
        <v>0</v>
      </c>
      <c r="Q152" s="74">
        <f t="shared" si="403"/>
        <v>20</v>
      </c>
      <c r="R152" s="22">
        <f t="shared" si="450"/>
        <v>20</v>
      </c>
      <c r="S152" s="10">
        <v>20</v>
      </c>
      <c r="T152" s="10"/>
      <c r="U152" s="152">
        <f>SUMIF('Rekapitulasi Maret'!$D$9:$D$173,APS!$B152,'Rekapitulasi Maret'!$E$9:$E$173)</f>
        <v>0</v>
      </c>
      <c r="V152" s="152">
        <f>SUMIF('Rekapitulasi Maret'!$D$9:$D$173,APS!$B152,'Rekapitulasi Maret'!$F$9:$F$173)</f>
        <v>0</v>
      </c>
      <c r="W152" s="10"/>
      <c r="X152" s="154">
        <f t="shared" si="428"/>
        <v>0</v>
      </c>
      <c r="Y152" s="154">
        <f t="shared" si="429"/>
        <v>0</v>
      </c>
      <c r="Z152" s="10">
        <v>20</v>
      </c>
      <c r="AA152" s="152">
        <f>SUMIF('Rekapitulasi Maret'!$U$9:$U$173,APS!$B152,'Rekapitulasi Maret'!$V$9:$V$173)</f>
        <v>0</v>
      </c>
      <c r="AB152" s="152">
        <f>SUMIF('Rekapitulasi Maret'!$U$9:$U$173,APS!$B152,'Rekapitulasi Maret'!$W$9:$W$173)</f>
        <v>0</v>
      </c>
      <c r="AC152" s="152"/>
      <c r="AD152" s="154">
        <f t="shared" si="404"/>
        <v>0</v>
      </c>
      <c r="AE152" s="154">
        <f t="shared" si="405"/>
        <v>0</v>
      </c>
      <c r="AF152" s="10"/>
      <c r="AG152" s="152">
        <f>SUMIF('Rekapitulasi Maret'!$AL$9:$AL$173,APS!$B152,'Rekapitulasi Maret'!$AM$9:$AM$173)</f>
        <v>0</v>
      </c>
      <c r="AH152" s="152">
        <f>SUMIF('Rekapitulasi Maret'!$AL$9:$AL$173,APS!$B152,'Rekapitulasi Maret'!$AN$9:$AN$173)</f>
        <v>0</v>
      </c>
      <c r="AI152" s="152">
        <f>SUMIF('Rekapitulasi Maret'!$AL$9:$AL$173,APS!$B152,'Rekapitulasi Maret'!$AQ$9:$AQ$173)</f>
        <v>0</v>
      </c>
      <c r="AJ152" s="154">
        <f t="shared" si="426"/>
        <v>0</v>
      </c>
      <c r="AK152" s="154">
        <f t="shared" si="427"/>
        <v>0</v>
      </c>
      <c r="AL152" s="10"/>
      <c r="AM152" s="152">
        <f>SUMIF('Rekapitulasi Maret'!$BA$9:$BA$173,APS!$B152,'Rekapitulasi Maret'!$BB$9:$BB$173)</f>
        <v>0</v>
      </c>
      <c r="AN152" s="152">
        <f>SUMIF('Rekapitulasi Maret'!$BA$9:$BA$173,APS!$B152,'Rekapitulasi Maret'!$BC$9:$BC$173)</f>
        <v>0</v>
      </c>
      <c r="AO152" s="10"/>
      <c r="AP152" s="154">
        <f t="shared" si="410"/>
        <v>0</v>
      </c>
      <c r="AQ152" s="154">
        <f t="shared" si="411"/>
        <v>0</v>
      </c>
      <c r="AR152" s="10"/>
      <c r="AS152" s="152">
        <f>SUMIF('Rekapitulasi Maret'!$BP$9:$BP$173,APS!$B152,'Rekapitulasi Maret'!$BQ$9:$BQ$173)</f>
        <v>0</v>
      </c>
      <c r="AT152" s="152">
        <f>SUMIF('Rekapitulasi Maret'!$BP$9:$BP$173,APS!$B152,'Rekapitulasi Maret'!$BR$9:$BR$173)</f>
        <v>0</v>
      </c>
      <c r="AU152" s="10"/>
      <c r="AV152" s="154">
        <f t="shared" si="500"/>
        <v>0</v>
      </c>
      <c r="AW152" s="154">
        <f t="shared" si="501"/>
        <v>0</v>
      </c>
      <c r="AX152" s="10"/>
      <c r="AY152" s="152">
        <f>SUMIF('Rekapitulasi Maret'!$CE$9:$CE$173,APS!$B152,'Rekapitulasi Maret'!$CI$9:$CI$173)</f>
        <v>0</v>
      </c>
      <c r="AZ152" s="10"/>
      <c r="BA152" s="152">
        <f>SUMIF('Rekapitulasi Maret'!$CE$9:$CE$173,APS!$B152,'Rekapitulasi Maret'!$CJ$9:$CJ$173)</f>
        <v>0</v>
      </c>
      <c r="BB152" s="154">
        <f t="shared" si="492"/>
        <v>0</v>
      </c>
      <c r="BC152" s="154">
        <f t="shared" si="493"/>
        <v>0</v>
      </c>
      <c r="BD152" s="76">
        <f t="shared" si="504"/>
        <v>20</v>
      </c>
      <c r="BE152" s="76">
        <f t="shared" si="505"/>
        <v>0</v>
      </c>
      <c r="BF152" s="76">
        <f t="shared" si="506"/>
        <v>0</v>
      </c>
      <c r="BG152" s="76">
        <f t="shared" si="507"/>
        <v>0</v>
      </c>
      <c r="BH152" s="76">
        <f t="shared" si="508"/>
        <v>0</v>
      </c>
      <c r="BI152" s="76">
        <f t="shared" si="509"/>
        <v>-20</v>
      </c>
      <c r="BJ152" s="154">
        <f t="shared" si="510"/>
        <v>0</v>
      </c>
      <c r="BK152" s="10"/>
      <c r="BL152" s="10"/>
      <c r="BM152" s="152">
        <f>SUMIF('Rekapitulasi Maret'!$D$194:$D$375,APS!$B152,'Rekapitulasi Maret'!$E$194:$E$375)+SUMIF('Rekapitulasi Maret'!$D$194:$D$375,APS!$B152,'Rekapitulasi Maret'!$J$194:$J$375)</f>
        <v>0</v>
      </c>
      <c r="BN152" s="152">
        <f>SUMIF('Rekapitulasi Maret'!$D$194:$D$375,APS!$B152,'Rekapitulasi Maret'!$F$194:$F$375)</f>
        <v>0</v>
      </c>
      <c r="BO152" s="152">
        <f>SUMIF('Rekapitulasi Maret'!$D$194:$D$375,APS!$B152,'Rekapitulasi Maret'!$K$194:$K$375)</f>
        <v>0</v>
      </c>
      <c r="BP152" s="154">
        <f t="shared" si="488"/>
        <v>0</v>
      </c>
      <c r="BQ152" s="154">
        <f t="shared" si="489"/>
        <v>0</v>
      </c>
      <c r="BR152" s="10"/>
      <c r="BS152" s="152">
        <f>SUMIF('Rekapitulasi Maret'!$U$194:$U$375,APS!$B152,'Rekapitulasi Maret'!$V$194:$V$375)+SUMIF('Rekapitulasi Maret'!$U$194:$U$375,APS!$B152,'Rekapitulasi Maret'!$AA$194:$AA$375)</f>
        <v>20</v>
      </c>
      <c r="BT152" s="152">
        <f>SUMIF('Rekapitulasi Maret'!$U$194:$U$375,APS!$B152,'Rekapitulasi Maret'!$W$194:$W$375)</f>
        <v>20</v>
      </c>
      <c r="BU152" s="152">
        <f>SUMIF('Rekapitulasi Maret'!$U$194:$U$375,APS!$B152,'Rekapitulasi Maret'!$AB$194:$AB$375)</f>
        <v>0</v>
      </c>
      <c r="BV152" s="154">
        <f t="shared" si="490"/>
        <v>0</v>
      </c>
      <c r="BW152" s="154">
        <f t="shared" si="491"/>
        <v>100</v>
      </c>
      <c r="BX152" s="10"/>
      <c r="BY152" s="152">
        <f>SUMIF('Rekapitulasi Maret'!$AL$194:$AL$375,APS!$B152,'Rekapitulasi Maret'!$AM$194:$AM$375)+SUMIF('Rekapitulasi Maret'!$AL$194:$AL$375,APS!$B152,'Rekapitulasi Maret'!$AP$194:$AP$375)</f>
        <v>0</v>
      </c>
      <c r="BZ152" s="152">
        <f>SUMIF('Rekapitulasi Maret'!$AL$194:$AL$375,APS!$B152,'Rekapitulasi Maret'!$AN$194:$AN$375)</f>
        <v>0</v>
      </c>
      <c r="CA152" s="152">
        <f>SUMIF('Rekapitulasi Maret'!$AL$194:$AL$375,APS!$B152,'Rekapitulasi Maret'!$AQ$194:$AQ$375)</f>
        <v>0</v>
      </c>
      <c r="CB152" s="154">
        <f t="shared" si="502"/>
        <v>0</v>
      </c>
      <c r="CC152" s="154">
        <f t="shared" si="503"/>
        <v>0</v>
      </c>
      <c r="CD152" s="10"/>
      <c r="CE152" s="152">
        <f>SUMIF('Rekapitulasi Maret'!$BA$194:$BA$375,APS!$B152,'Rekapitulasi Maret'!$BB$194:$BB$375)+SUMIF('Rekapitulasi Maret'!$BA$194:$BA$375,APS!$B152,'Rekapitulasi Maret'!$BE$194:$BE$375)</f>
        <v>0</v>
      </c>
      <c r="CF152" s="152">
        <f>SUMIF('Rekapitulasi Maret'!$BA$194:$BA$375,APS!$B152,'Rekapitulasi Maret'!$BC$194:$BC$375)</f>
        <v>0</v>
      </c>
      <c r="CG152" s="10"/>
      <c r="CH152" s="154">
        <f t="shared" si="480"/>
        <v>0</v>
      </c>
      <c r="CI152" s="154">
        <f t="shared" si="481"/>
        <v>0</v>
      </c>
      <c r="CJ152" s="10"/>
      <c r="CK152" s="152">
        <f>SUMIF('Rekapitulasi Maret'!$BP$194:$BP$375,APS!$B152,'Rekapitulasi Maret'!$BQ$194:$BQ$375)+SUMIF('Rekapitulasi Maret'!$BP$194:$BP$375,APS!$B152,'Rekapitulasi Maret'!$BT$194:$BT$375)</f>
        <v>0</v>
      </c>
      <c r="CL152" s="152">
        <f>SUMIF('Rekapitulasi Maret'!$BP$194:$BP$375,APS!$B152,'Rekapitulasi Maret'!$BR$194:$BR$375)</f>
        <v>0</v>
      </c>
      <c r="CM152" s="152">
        <f>SUMIF('Rekapitulasi Maret'!$BP$194:$BP$375,APS!$B152,'Rekapitulasi Maret'!$BU$194:$BU$375)</f>
        <v>0</v>
      </c>
      <c r="CN152" s="154">
        <f t="shared" si="482"/>
        <v>0</v>
      </c>
      <c r="CO152" s="154">
        <f t="shared" si="483"/>
        <v>0</v>
      </c>
      <c r="CP152" s="76">
        <f t="shared" si="511"/>
        <v>0</v>
      </c>
      <c r="CQ152" s="76">
        <f t="shared" si="512"/>
        <v>20</v>
      </c>
      <c r="CR152" s="76">
        <f t="shared" si="513"/>
        <v>20</v>
      </c>
      <c r="CS152" s="76">
        <f t="shared" si="514"/>
        <v>0</v>
      </c>
      <c r="CT152" s="76">
        <f t="shared" si="515"/>
        <v>20</v>
      </c>
      <c r="CU152" s="76">
        <f t="shared" si="516"/>
        <v>20</v>
      </c>
      <c r="CV152" s="154">
        <f t="shared" si="517"/>
        <v>0</v>
      </c>
      <c r="CW152" s="10"/>
      <c r="CX152" s="10"/>
      <c r="CY152" s="152">
        <f>SUMIF('Rekapitulasi Maret'!$D$391:$D$568,APS!$B152,'Rekapitulasi Maret'!$E$391:$E$568)+SUMIF('Rekapitulasi Maret'!$D$391:$D$568,APS!$B152,'Rekapitulasi Maret'!$J$391:$J$568)</f>
        <v>0</v>
      </c>
      <c r="CZ152" s="152">
        <f>SUMIF('Rekapitulasi Maret'!$D$391:$D$568,APS!$B152,'Rekapitulasi Maret'!$F$391:$F$568)</f>
        <v>0</v>
      </c>
      <c r="DA152" s="152">
        <f>SUMIF('Rekapitulasi Maret'!$D$391:$D$568,APS!$B152,'Rekapitulasi Maret'!$K$391:$K$568)</f>
        <v>0</v>
      </c>
      <c r="DB152" s="154">
        <f t="shared" si="484"/>
        <v>0</v>
      </c>
      <c r="DC152" s="154">
        <f t="shared" si="485"/>
        <v>0</v>
      </c>
      <c r="DD152" s="10"/>
      <c r="DE152" s="152">
        <f>SUMIF('Rekapitulasi Maret'!$U$391:$U$568,APS!$B152,'Rekapitulasi Maret'!$V$391:$V$568)+SUMIF('Rekapitulasi Maret'!$U$391:$U$568,APS!$B152,'Rekapitulasi Maret'!$AA$391:$AA$568)</f>
        <v>0</v>
      </c>
      <c r="DF152" s="152">
        <f>SUMIF('Rekapitulasi Maret'!$U$391:$U$568,APS!$B152,'Rekapitulasi Maret'!$W$391:$W$568)</f>
        <v>0</v>
      </c>
      <c r="DG152" s="152">
        <f>SUMIF('Rekapitulasi Maret'!$U$391:$U$568,APS!$B152,'Rekapitulasi Maret'!$AB$391:$AB$568)</f>
        <v>0</v>
      </c>
      <c r="DH152" s="154">
        <f t="shared" si="430"/>
        <v>0</v>
      </c>
      <c r="DI152" s="154">
        <f t="shared" si="431"/>
        <v>0</v>
      </c>
      <c r="DJ152" s="10"/>
      <c r="DK152" s="152">
        <f>SUMIF('Rekapitulasi Maret'!$AL$391:$AL$568,APS!$B152,'Rekapitulasi Maret'!$AM$391:$AM$568)+SUMIF('Rekapitulasi Maret'!$AL$391:$AL$568,APS!$B152,'Rekapitulasi Maret'!$AP$391:$AP$568)</f>
        <v>0</v>
      </c>
      <c r="DL152" s="152">
        <f>SUMIF('Rekapitulasi Maret'!$AL$391:$AL$568,APS!$B152,'Rekapitulasi Maret'!$AN$391:$AN$568)</f>
        <v>0</v>
      </c>
      <c r="DM152" s="152">
        <f>SUMIF('Rekapitulasi Maret'!$AL$391:$AL$568,APS!$B152,'Rekapitulasi Maret'!$AQ$391:$AQ$568)</f>
        <v>0</v>
      </c>
      <c r="DN152" s="154">
        <f t="shared" si="453"/>
        <v>0</v>
      </c>
      <c r="DO152" s="154">
        <f t="shared" si="454"/>
        <v>0</v>
      </c>
      <c r="DP152" s="10"/>
      <c r="DQ152" s="152">
        <f>SUMIF('Rekapitulasi Maret'!$BA$391:$BA$568,APS!$B152,'Rekapitulasi Maret'!$BB$391:$BB$568)+SUMIF('Rekapitulasi Maret'!$BA$391:$BA$568,APS!$B152,'Rekapitulasi Maret'!$BE$391:$BE$568)</f>
        <v>0</v>
      </c>
      <c r="DR152" s="152">
        <f>SUMIF('Rekapitulasi Maret'!$BA$391:$BA$568,APS!$B152,'Rekapitulasi Maret'!$BC$391:$BC$568)</f>
        <v>0</v>
      </c>
      <c r="DS152" s="152">
        <f>SUMIF('Rekapitulasi Maret'!$BA$391:$BA$568,APS!$B152,'Rekapitulasi Maret'!$BF$391:$BF$568)</f>
        <v>0</v>
      </c>
      <c r="DT152" s="154">
        <f t="shared" si="432"/>
        <v>0</v>
      </c>
      <c r="DU152" s="154">
        <f t="shared" si="433"/>
        <v>0</v>
      </c>
      <c r="DV152" s="10"/>
      <c r="DW152" s="152">
        <f>SUMIF('Rekapitulasi Maret'!$BP$391:$BP$568,APS!$B152,'Rekapitulasi Maret'!$BQ$391:$BQ$568)+SUMIF('Rekapitulasi Maret'!$BP$391:$BP$568,APS!$B152,'Rekapitulasi Maret'!$BT$391:$BT$568)</f>
        <v>0</v>
      </c>
      <c r="DX152" s="152">
        <f>SUMIF('Rekapitulasi Maret'!$BP$391:$BP$568,APS!$B152,'Rekapitulasi Maret'!$BR$391:$BR$568)</f>
        <v>0</v>
      </c>
      <c r="DY152" s="152">
        <f>SUMIF('Rekapitulasi Maret'!$BP$391:$BP$568,APS!$B152,'Rekapitulasi Maret'!$BU$391:$BU$568)</f>
        <v>0</v>
      </c>
      <c r="DZ152" s="154">
        <f t="shared" si="446"/>
        <v>0</v>
      </c>
      <c r="EA152" s="154">
        <f t="shared" si="447"/>
        <v>0</v>
      </c>
      <c r="EB152" s="10"/>
      <c r="EC152" s="152">
        <f>SUMIF('Rekapitulasi Maret'!$CE$391:$CE$568,APS!$B152,'Rekapitulasi Maret'!$CF$391:$CF$568)+SUMIF('Rekapitulasi Maret'!$CE$391:$CE$568,APS!$B152,'Rekapitulasi Maret'!$CI$391:$CI$568)</f>
        <v>0</v>
      </c>
      <c r="ED152" s="152">
        <f>SUMIF('Rekapitulasi Maret'!$CE$391:$CE$568,APS!$B152,'Rekapitulasi Maret'!$CG$391:$CG$568)</f>
        <v>0</v>
      </c>
      <c r="EE152" s="152">
        <f>SUMIF('Rekapitulasi Maret'!$CE$391:$CE$568,APS!$B152,'Rekapitulasi Maret'!$CJ$391:$CJ$568)</f>
        <v>0</v>
      </c>
      <c r="EF152" s="154">
        <f t="shared" si="455"/>
        <v>0</v>
      </c>
      <c r="EG152" s="154">
        <f t="shared" si="456"/>
        <v>0</v>
      </c>
      <c r="EH152" s="76">
        <f t="shared" si="434"/>
        <v>0</v>
      </c>
      <c r="EI152" s="76">
        <f t="shared" si="435"/>
        <v>0</v>
      </c>
      <c r="EJ152" s="76">
        <f t="shared" si="436"/>
        <v>0</v>
      </c>
      <c r="EK152" s="76">
        <f t="shared" si="437"/>
        <v>0</v>
      </c>
      <c r="EL152" s="76">
        <f t="shared" si="438"/>
        <v>0</v>
      </c>
      <c r="EM152" s="76">
        <f t="shared" si="439"/>
        <v>0</v>
      </c>
      <c r="EN152" s="154">
        <f t="shared" si="440"/>
        <v>0</v>
      </c>
      <c r="EO152" s="10"/>
      <c r="EP152" s="10"/>
      <c r="EQ152" s="152">
        <f>SUMIF('Rekapitulasi Maret'!$D$587:$D$768,APS!$B152,'Rekapitulasi Maret'!$E$587:$E$768)+SUMIF('Rekapitulasi Maret'!$D$587:$D$768,APS!$B152,'Rekapitulasi Maret'!$G$587:$G$768)</f>
        <v>0</v>
      </c>
      <c r="ER152" s="152">
        <f>SUMIF('Rekapitulasi Maret'!$D$587:$D$768,APS!$B152,'Rekapitulasi Maret'!$F$587:$F$768)+SUMIF('Rekapitulasi Maret'!$D$587:$D$768,APS!$B152,'Rekapitulasi Maret'!$H$587:$H$768)</f>
        <v>0</v>
      </c>
      <c r="ES152" s="10"/>
      <c r="ET152" s="154">
        <f t="shared" si="457"/>
        <v>0</v>
      </c>
      <c r="EU152" s="154">
        <f t="shared" si="458"/>
        <v>0</v>
      </c>
      <c r="EV152" s="10"/>
      <c r="EW152" s="152">
        <f>SUMIF('Rekapitulasi Maret'!$U$587:$U$768,APS!$B152,'Rekapitulasi Maret'!$V$587:$V$768)+SUMIF('Rekapitulasi Maret'!$U$587:$U$768,APS!$B152,'Rekapitulasi Maret'!$X$587:$X$768)</f>
        <v>0</v>
      </c>
      <c r="EX152" s="152">
        <f>SUMIF('Rekapitulasi Maret'!$U$587:$U$768,APS!$B152,'Rekapitulasi Maret'!$W$587:$W$768)+SUMIF('Rekapitulasi Maret'!$U$587:$U$768,APS!$B152,'Rekapitulasi Maret'!$Y$587:$Y$768)</f>
        <v>0</v>
      </c>
      <c r="EY152" s="10"/>
      <c r="EZ152" s="154">
        <f t="shared" si="459"/>
        <v>0</v>
      </c>
      <c r="FA152" s="154">
        <f t="shared" si="460"/>
        <v>0</v>
      </c>
      <c r="FB152" s="10"/>
      <c r="FC152" s="152">
        <f>SUMIF('Rekapitulasi Maret'!$AL$587:$AL$768,APS!$B152,'Rekapitulasi Maret'!$AM$587:$AM$768)+SUMIF('Rekapitulasi Maret'!$AL$587:$AL$768,APS!$B152,'Rekapitulasi Maret'!$AP$587:$AP$768)</f>
        <v>0</v>
      </c>
      <c r="FD152" s="152">
        <f>SUMIF('Rekapitulasi Maret'!$AL$587:$AL$768,APS!$B152,'Rekapitulasi Maret'!$AN$587:$AN$768)</f>
        <v>0</v>
      </c>
      <c r="FE152" s="10"/>
      <c r="FF152" s="154">
        <f t="shared" si="461"/>
        <v>0</v>
      </c>
      <c r="FG152" s="154">
        <f t="shared" si="462"/>
        <v>0</v>
      </c>
      <c r="FH152" s="10"/>
      <c r="FI152" s="152">
        <f>SUMIF('Rekapitulasi Maret'!$BA$587:$BA$768,APS!$B152,'Rekapitulasi Maret'!$BB$587:$BB$768)+SUMIF('Rekapitulasi Maret'!$BA$587:$BA$768,APS!$B152,'Rekapitulasi Maret'!$BE$587:$BE$768)</f>
        <v>0</v>
      </c>
      <c r="FJ152" s="152">
        <f>SUMIF('Rekapitulasi Maret'!$BA$587:$BA$768,APS!$B152,'Rekapitulasi Maret'!$BC$587:$BC$768)+SUMIF('Rekapitulasi Maret'!$BA$587:$BA$768,APS!$B152,'Rekapitulasi Maret'!$BF$587:$BF$768)</f>
        <v>0</v>
      </c>
      <c r="FK152" s="10"/>
      <c r="FL152" s="154">
        <f t="shared" si="463"/>
        <v>0</v>
      </c>
      <c r="FM152" s="154">
        <f t="shared" si="464"/>
        <v>0</v>
      </c>
      <c r="FN152" s="10"/>
      <c r="FO152" s="152">
        <f>SUMIF('Rekapitulasi Maret'!$BP$587:$BP$768,APS!$B152,'Rekapitulasi Maret'!$BQ$587:$BQ$768)+SUMIF('Rekapitulasi Maret'!$BP$587:$BP$768,APS!$B152,'Rekapitulasi Maret'!$BT$587:$BT$768)</f>
        <v>0</v>
      </c>
      <c r="FP152" s="152">
        <f>SUMIF('Rekapitulasi Maret'!$BP$587:$BP$768,APS!$B152,'Rekapitulasi Maret'!$BR$587:$BR$768)</f>
        <v>0</v>
      </c>
      <c r="FQ152" s="10"/>
      <c r="FR152" s="154">
        <f t="shared" si="465"/>
        <v>0</v>
      </c>
      <c r="FS152" s="154">
        <f t="shared" si="466"/>
        <v>0</v>
      </c>
      <c r="FT152" s="10"/>
      <c r="FU152" s="152">
        <f>SUMIF('Rekapitulasi Maret'!$CE$587:$CE$768,APS!$B152,'Rekapitulasi Maret'!$CI$587:$CI$768)</f>
        <v>0</v>
      </c>
      <c r="FV152" s="10"/>
      <c r="FW152" s="152">
        <f>SUMIF('Rekapitulasi Maret'!$CE$587:$CE$768,APS!$B152,'Rekapitulasi Maret'!$CJ$587:$CJ$768)</f>
        <v>0</v>
      </c>
      <c r="FX152" s="154">
        <f t="shared" si="486"/>
        <v>0</v>
      </c>
      <c r="FY152" s="154">
        <f t="shared" si="487"/>
        <v>0</v>
      </c>
      <c r="FZ152" s="10"/>
      <c r="GA152" s="152">
        <f>SUMIF('Rekapitulasi Maret'!$D$785:$D$963,APS!$B152,'Rekapitulasi Maret'!$E$785:$E$963)+SUMIF('Rekapitulasi Maret'!$D$785:$D$963,APS!$B152,'Rekapitulasi Maret'!$J$785:$J$963)</f>
        <v>0</v>
      </c>
      <c r="GB152" s="152">
        <f>SUMIF('Rekapitulasi Maret'!$D$785:$D$963,APS!$B152,'Rekapitulasi Maret'!$F$785:$F$963)</f>
        <v>0</v>
      </c>
      <c r="GC152" s="152">
        <f>SUMIF('Rekapitulasi Maret'!$D$785:$D$963,APS!$B152,'Rekapitulasi Maret'!$K$785:$K$963)</f>
        <v>0</v>
      </c>
      <c r="GD152" s="154">
        <f t="shared" si="467"/>
        <v>0</v>
      </c>
      <c r="GE152" s="154">
        <f t="shared" si="468"/>
        <v>0</v>
      </c>
      <c r="GF152" s="10"/>
      <c r="GG152" s="152">
        <f>SUMIF('Rekapitulasi Maret'!$U$785:$U$963,APS!$B152,'Rekapitulasi Maret'!$V$785:$V$963)+SUMIF('Rekapitulasi Maret'!$U$785:$U$963,APS!$B152,'Rekapitulasi Maret'!$AA$785:$AA$963)</f>
        <v>0</v>
      </c>
      <c r="GH152" s="152">
        <f>SUMIF('Rekapitulasi Maret'!$U$785:$U$963,APS!$B152,'Rekapitulasi Maret'!$W$785:$W$963)</f>
        <v>0</v>
      </c>
      <c r="GI152" s="152">
        <f>SUMIF('Rekapitulasi Maret'!$U$785:$U$963,APS!$B152,'Rekapitulasi Maret'!$AB$785:$AB$963)</f>
        <v>0</v>
      </c>
      <c r="GJ152" s="154">
        <f t="shared" si="469"/>
        <v>0</v>
      </c>
      <c r="GK152" s="154">
        <f t="shared" si="470"/>
        <v>0</v>
      </c>
      <c r="GL152" s="10"/>
      <c r="GM152" s="152">
        <f>SUMIF('Rekapitulasi Maret'!$AL$785:$AL$963,APS!$B152,'Rekapitulasi Maret'!$AM$785:$AM$963)+SUMIF('Rekapitulasi Maret'!$AL$785:$AL$963,APS!$B152,'Rekapitulasi Maret'!$AP$785:$AP$963)</f>
        <v>0</v>
      </c>
      <c r="GN152" s="152">
        <f>SUMIF('Rekapitulasi Maret'!$AL$785:$AL$963,APS!$B152,'Rekapitulasi Maret'!$AN$785:$AN$963)</f>
        <v>0</v>
      </c>
      <c r="GO152" s="152">
        <f>SUMIF('Rekapitulasi Maret'!$AL$785:$AL$963,APS!$B152,'Rekapitulasi Maret'!$AQ$785:$AQ$963)</f>
        <v>0</v>
      </c>
      <c r="GP152" s="154">
        <f t="shared" si="471"/>
        <v>0</v>
      </c>
      <c r="GQ152" s="154">
        <f t="shared" si="472"/>
        <v>0</v>
      </c>
      <c r="GR152" s="76">
        <f t="shared" si="473"/>
        <v>0</v>
      </c>
      <c r="GS152" s="76">
        <f t="shared" si="474"/>
        <v>0</v>
      </c>
      <c r="GT152" s="76">
        <f t="shared" si="475"/>
        <v>0</v>
      </c>
      <c r="GU152" s="76">
        <f t="shared" si="476"/>
        <v>0</v>
      </c>
      <c r="GV152" s="157">
        <f t="shared" si="477"/>
        <v>0</v>
      </c>
      <c r="GW152" s="157">
        <f t="shared" si="478"/>
        <v>0</v>
      </c>
      <c r="GX152" s="158">
        <f t="shared" si="479"/>
        <v>0</v>
      </c>
      <c r="GY152" s="157">
        <f t="shared" si="494"/>
        <v>20</v>
      </c>
      <c r="GZ152" s="157">
        <f t="shared" si="495"/>
        <v>20</v>
      </c>
      <c r="HA152" s="157">
        <f t="shared" si="496"/>
        <v>20</v>
      </c>
      <c r="HB152" s="157">
        <f t="shared" si="497"/>
        <v>0</v>
      </c>
      <c r="HC152" s="157">
        <f t="shared" si="498"/>
        <v>20</v>
      </c>
      <c r="HD152" s="157">
        <f t="shared" si="499"/>
        <v>0</v>
      </c>
      <c r="HE152" s="158">
        <f t="shared" si="406"/>
        <v>100</v>
      </c>
      <c r="HF152" s="164"/>
      <c r="HG152" s="16" t="s">
        <v>407</v>
      </c>
      <c r="HH152" s="88"/>
    </row>
    <row r="153" spans="1:216" ht="15.75">
      <c r="A153" s="16" t="s">
        <v>158</v>
      </c>
      <c r="B153" s="16" t="s">
        <v>159</v>
      </c>
      <c r="C153" s="16" t="s">
        <v>155</v>
      </c>
      <c r="D153" s="16" t="s">
        <v>599</v>
      </c>
      <c r="E153" s="16" t="s">
        <v>610</v>
      </c>
      <c r="F153" s="17">
        <v>20</v>
      </c>
      <c r="G153" s="17">
        <v>0</v>
      </c>
      <c r="H153" s="17">
        <v>0</v>
      </c>
      <c r="I153" s="18">
        <v>0</v>
      </c>
      <c r="J153" s="17">
        <v>0</v>
      </c>
      <c r="K153" s="19">
        <f t="shared" si="451"/>
        <v>20</v>
      </c>
      <c r="L153" s="19">
        <f t="shared" si="452"/>
        <v>20</v>
      </c>
      <c r="M153" s="23">
        <v>0</v>
      </c>
      <c r="N153" s="20">
        <f t="shared" si="353"/>
        <v>0</v>
      </c>
      <c r="O153" s="20"/>
      <c r="P153" s="75">
        <f t="shared" si="407"/>
        <v>0</v>
      </c>
      <c r="Q153" s="74">
        <f t="shared" si="403"/>
        <v>0</v>
      </c>
      <c r="R153" s="22">
        <f t="shared" si="450"/>
        <v>0</v>
      </c>
      <c r="S153" s="10"/>
      <c r="T153" s="10"/>
      <c r="U153" s="152">
        <f>SUMIF('Rekapitulasi Maret'!$D$9:$D$173,APS!$B153,'Rekapitulasi Maret'!$E$9:$E$173)</f>
        <v>0</v>
      </c>
      <c r="V153" s="152">
        <f>SUMIF('Rekapitulasi Maret'!$D$9:$D$173,APS!$B153,'Rekapitulasi Maret'!$F$9:$F$173)</f>
        <v>0</v>
      </c>
      <c r="W153" s="10"/>
      <c r="X153" s="154">
        <f t="shared" si="428"/>
        <v>0</v>
      </c>
      <c r="Y153" s="154">
        <f t="shared" si="429"/>
        <v>0</v>
      </c>
      <c r="Z153" s="10"/>
      <c r="AA153" s="152">
        <f>SUMIF('Rekapitulasi Maret'!$U$9:$U$173,APS!$B153,'Rekapitulasi Maret'!$V$9:$V$173)</f>
        <v>0</v>
      </c>
      <c r="AB153" s="152">
        <f>SUMIF('Rekapitulasi Maret'!$U$9:$U$173,APS!$B153,'Rekapitulasi Maret'!$W$9:$W$173)</f>
        <v>0</v>
      </c>
      <c r="AC153" s="152"/>
      <c r="AD153" s="154">
        <f t="shared" si="404"/>
        <v>0</v>
      </c>
      <c r="AE153" s="154">
        <f t="shared" si="405"/>
        <v>0</v>
      </c>
      <c r="AF153" s="10"/>
      <c r="AG153" s="152">
        <f>SUMIF('Rekapitulasi Maret'!$AL$9:$AL$173,APS!$B153,'Rekapitulasi Maret'!$AM$9:$AM$173)</f>
        <v>0</v>
      </c>
      <c r="AH153" s="152">
        <f>SUMIF('Rekapitulasi Maret'!$AL$9:$AL$173,APS!$B153,'Rekapitulasi Maret'!$AN$9:$AN$173)</f>
        <v>0</v>
      </c>
      <c r="AI153" s="152">
        <f>SUMIF('Rekapitulasi Maret'!$AL$9:$AL$173,APS!$B153,'Rekapitulasi Maret'!$AQ$9:$AQ$173)</f>
        <v>0</v>
      </c>
      <c r="AJ153" s="154">
        <f t="shared" si="426"/>
        <v>0</v>
      </c>
      <c r="AK153" s="154">
        <f t="shared" si="427"/>
        <v>0</v>
      </c>
      <c r="AL153" s="10"/>
      <c r="AM153" s="152">
        <f>SUMIF('Rekapitulasi Maret'!$BA$9:$BA$173,APS!$B153,'Rekapitulasi Maret'!$BB$9:$BB$173)</f>
        <v>0</v>
      </c>
      <c r="AN153" s="152">
        <f>SUMIF('Rekapitulasi Maret'!$BA$9:$BA$173,APS!$B153,'Rekapitulasi Maret'!$BC$9:$BC$173)</f>
        <v>0</v>
      </c>
      <c r="AO153" s="10"/>
      <c r="AP153" s="154">
        <f t="shared" si="410"/>
        <v>0</v>
      </c>
      <c r="AQ153" s="154">
        <f t="shared" si="411"/>
        <v>0</v>
      </c>
      <c r="AR153" s="10"/>
      <c r="AS153" s="152">
        <f>SUMIF('Rekapitulasi Maret'!$BP$9:$BP$173,APS!$B153,'Rekapitulasi Maret'!$BQ$9:$BQ$173)</f>
        <v>0</v>
      </c>
      <c r="AT153" s="152">
        <f>SUMIF('Rekapitulasi Maret'!$BP$9:$BP$173,APS!$B153,'Rekapitulasi Maret'!$BR$9:$BR$173)</f>
        <v>0</v>
      </c>
      <c r="AU153" s="10"/>
      <c r="AV153" s="154">
        <f t="shared" si="500"/>
        <v>0</v>
      </c>
      <c r="AW153" s="154">
        <f t="shared" si="501"/>
        <v>0</v>
      </c>
      <c r="AX153" s="10"/>
      <c r="AY153" s="152">
        <f>SUMIF('Rekapitulasi Maret'!$CE$9:$CE$173,APS!$B153,'Rekapitulasi Maret'!$CI$9:$CI$173)</f>
        <v>0</v>
      </c>
      <c r="AZ153" s="10"/>
      <c r="BA153" s="152">
        <f>SUMIF('Rekapitulasi Maret'!$CE$9:$CE$173,APS!$B153,'Rekapitulasi Maret'!$CJ$9:$CJ$173)</f>
        <v>0</v>
      </c>
      <c r="BB153" s="154">
        <f t="shared" si="492"/>
        <v>0</v>
      </c>
      <c r="BC153" s="154">
        <f t="shared" si="493"/>
        <v>0</v>
      </c>
      <c r="BD153" s="76">
        <f t="shared" si="504"/>
        <v>0</v>
      </c>
      <c r="BE153" s="76">
        <f t="shared" si="505"/>
        <v>0</v>
      </c>
      <c r="BF153" s="76">
        <f t="shared" si="506"/>
        <v>0</v>
      </c>
      <c r="BG153" s="76">
        <f t="shared" si="507"/>
        <v>0</v>
      </c>
      <c r="BH153" s="76">
        <f t="shared" si="508"/>
        <v>0</v>
      </c>
      <c r="BI153" s="76">
        <f t="shared" si="509"/>
        <v>0</v>
      </c>
      <c r="BJ153" s="154">
        <f t="shared" si="510"/>
        <v>0</v>
      </c>
      <c r="BK153" s="10"/>
      <c r="BL153" s="10"/>
      <c r="BM153" s="152">
        <f>SUMIF('Rekapitulasi Maret'!$D$194:$D$375,APS!$B153,'Rekapitulasi Maret'!$E$194:$E$375)+SUMIF('Rekapitulasi Maret'!$D$194:$D$375,APS!$B153,'Rekapitulasi Maret'!$J$194:$J$375)</f>
        <v>0</v>
      </c>
      <c r="BN153" s="152">
        <f>SUMIF('Rekapitulasi Maret'!$D$194:$D$375,APS!$B153,'Rekapitulasi Maret'!$F$194:$F$375)</f>
        <v>0</v>
      </c>
      <c r="BO153" s="152">
        <f>SUMIF('Rekapitulasi Maret'!$D$194:$D$375,APS!$B153,'Rekapitulasi Maret'!$K$194:$K$375)</f>
        <v>0</v>
      </c>
      <c r="BP153" s="154">
        <f t="shared" si="488"/>
        <v>0</v>
      </c>
      <c r="BQ153" s="154">
        <f t="shared" si="489"/>
        <v>0</v>
      </c>
      <c r="BR153" s="10"/>
      <c r="BS153" s="152">
        <f>SUMIF('Rekapitulasi Maret'!$U$194:$U$375,APS!$B153,'Rekapitulasi Maret'!$V$194:$V$375)+SUMIF('Rekapitulasi Maret'!$U$194:$U$375,APS!$B153,'Rekapitulasi Maret'!$AA$194:$AA$375)</f>
        <v>0</v>
      </c>
      <c r="BT153" s="152">
        <f>SUMIF('Rekapitulasi Maret'!$U$194:$U$375,APS!$B153,'Rekapitulasi Maret'!$W$194:$W$375)</f>
        <v>0</v>
      </c>
      <c r="BU153" s="152">
        <f>SUMIF('Rekapitulasi Maret'!$U$194:$U$375,APS!$B153,'Rekapitulasi Maret'!$AB$194:$AB$375)</f>
        <v>0</v>
      </c>
      <c r="BV153" s="154">
        <f t="shared" si="490"/>
        <v>0</v>
      </c>
      <c r="BW153" s="154">
        <f t="shared" si="491"/>
        <v>0</v>
      </c>
      <c r="BX153" s="10"/>
      <c r="BY153" s="152">
        <f>SUMIF('Rekapitulasi Maret'!$AL$194:$AL$375,APS!$B153,'Rekapitulasi Maret'!$AM$194:$AM$375)+SUMIF('Rekapitulasi Maret'!$AL$194:$AL$375,APS!$B153,'Rekapitulasi Maret'!$AP$194:$AP$375)</f>
        <v>0</v>
      </c>
      <c r="BZ153" s="152">
        <f>SUMIF('Rekapitulasi Maret'!$AL$194:$AL$375,APS!$B153,'Rekapitulasi Maret'!$AN$194:$AN$375)</f>
        <v>0</v>
      </c>
      <c r="CA153" s="152">
        <f>SUMIF('Rekapitulasi Maret'!$AL$194:$AL$375,APS!$B153,'Rekapitulasi Maret'!$AQ$194:$AQ$375)</f>
        <v>0</v>
      </c>
      <c r="CB153" s="154">
        <f t="shared" si="502"/>
        <v>0</v>
      </c>
      <c r="CC153" s="154">
        <f t="shared" si="503"/>
        <v>0</v>
      </c>
      <c r="CD153" s="10"/>
      <c r="CE153" s="152">
        <f>SUMIF('Rekapitulasi Maret'!$BA$194:$BA$375,APS!$B153,'Rekapitulasi Maret'!$BB$194:$BB$375)+SUMIF('Rekapitulasi Maret'!$BA$194:$BA$375,APS!$B153,'Rekapitulasi Maret'!$BE$194:$BE$375)</f>
        <v>0</v>
      </c>
      <c r="CF153" s="152">
        <f>SUMIF('Rekapitulasi Maret'!$BA$194:$BA$375,APS!$B153,'Rekapitulasi Maret'!$BC$194:$BC$375)</f>
        <v>0</v>
      </c>
      <c r="CG153" s="10"/>
      <c r="CH153" s="154">
        <f t="shared" si="480"/>
        <v>0</v>
      </c>
      <c r="CI153" s="154">
        <f t="shared" si="481"/>
        <v>0</v>
      </c>
      <c r="CJ153" s="10"/>
      <c r="CK153" s="152">
        <f>SUMIF('Rekapitulasi Maret'!$BP$194:$BP$375,APS!$B153,'Rekapitulasi Maret'!$BQ$194:$BQ$375)+SUMIF('Rekapitulasi Maret'!$BP$194:$BP$375,APS!$B153,'Rekapitulasi Maret'!$BT$194:$BT$375)</f>
        <v>0</v>
      </c>
      <c r="CL153" s="152">
        <f>SUMIF('Rekapitulasi Maret'!$BP$194:$BP$375,APS!$B153,'Rekapitulasi Maret'!$BR$194:$BR$375)</f>
        <v>0</v>
      </c>
      <c r="CM153" s="152">
        <f>SUMIF('Rekapitulasi Maret'!$BP$194:$BP$375,APS!$B153,'Rekapitulasi Maret'!$BU$194:$BU$375)</f>
        <v>0</v>
      </c>
      <c r="CN153" s="154">
        <f t="shared" si="482"/>
        <v>0</v>
      </c>
      <c r="CO153" s="154">
        <f t="shared" si="483"/>
        <v>0</v>
      </c>
      <c r="CP153" s="76">
        <f t="shared" si="511"/>
        <v>0</v>
      </c>
      <c r="CQ153" s="76">
        <f t="shared" si="512"/>
        <v>0</v>
      </c>
      <c r="CR153" s="76">
        <f t="shared" si="513"/>
        <v>0</v>
      </c>
      <c r="CS153" s="76">
        <f t="shared" si="514"/>
        <v>0</v>
      </c>
      <c r="CT153" s="76">
        <f t="shared" si="515"/>
        <v>0</v>
      </c>
      <c r="CU153" s="76">
        <f t="shared" si="516"/>
        <v>0</v>
      </c>
      <c r="CV153" s="154">
        <f t="shared" si="517"/>
        <v>0</v>
      </c>
      <c r="CW153" s="10"/>
      <c r="CX153" s="10"/>
      <c r="CY153" s="152">
        <f>SUMIF('Rekapitulasi Maret'!$D$391:$D$568,APS!$B153,'Rekapitulasi Maret'!$E$391:$E$568)+SUMIF('Rekapitulasi Maret'!$D$391:$D$568,APS!$B153,'Rekapitulasi Maret'!$J$391:$J$568)</f>
        <v>0</v>
      </c>
      <c r="CZ153" s="152">
        <f>SUMIF('Rekapitulasi Maret'!$D$391:$D$568,APS!$B153,'Rekapitulasi Maret'!$F$391:$F$568)</f>
        <v>0</v>
      </c>
      <c r="DA153" s="152">
        <f>SUMIF('Rekapitulasi Maret'!$D$391:$D$568,APS!$B153,'Rekapitulasi Maret'!$K$391:$K$568)</f>
        <v>0</v>
      </c>
      <c r="DB153" s="154">
        <f t="shared" si="484"/>
        <v>0</v>
      </c>
      <c r="DC153" s="154">
        <f t="shared" si="485"/>
        <v>0</v>
      </c>
      <c r="DD153" s="10"/>
      <c r="DE153" s="152">
        <f>SUMIF('Rekapitulasi Maret'!$U$391:$U$568,APS!$B153,'Rekapitulasi Maret'!$V$391:$V$568)+SUMIF('Rekapitulasi Maret'!$U$391:$U$568,APS!$B153,'Rekapitulasi Maret'!$AA$391:$AA$568)</f>
        <v>0</v>
      </c>
      <c r="DF153" s="152">
        <f>SUMIF('Rekapitulasi Maret'!$U$391:$U$568,APS!$B153,'Rekapitulasi Maret'!$W$391:$W$568)</f>
        <v>0</v>
      </c>
      <c r="DG153" s="152">
        <f>SUMIF('Rekapitulasi Maret'!$U$391:$U$568,APS!$B153,'Rekapitulasi Maret'!$AB$391:$AB$568)</f>
        <v>0</v>
      </c>
      <c r="DH153" s="154">
        <f t="shared" ref="DH153:DH216" si="518">IF(DD153=0,0,((DF153+DG153)/DD153)*100)</f>
        <v>0</v>
      </c>
      <c r="DI153" s="154">
        <f t="shared" ref="DI153:DI216" si="519">IF(DE153=0,0,((DF153+DG153)/DE153)*100)</f>
        <v>0</v>
      </c>
      <c r="DJ153" s="10"/>
      <c r="DK153" s="152">
        <f>SUMIF('Rekapitulasi Maret'!$AL$391:$AL$568,APS!$B153,'Rekapitulasi Maret'!$AM$391:$AM$568)+SUMIF('Rekapitulasi Maret'!$AL$391:$AL$568,APS!$B153,'Rekapitulasi Maret'!$AP$391:$AP$568)</f>
        <v>0</v>
      </c>
      <c r="DL153" s="152">
        <f>SUMIF('Rekapitulasi Maret'!$AL$391:$AL$568,APS!$B153,'Rekapitulasi Maret'!$AN$391:$AN$568)</f>
        <v>0</v>
      </c>
      <c r="DM153" s="152">
        <f>SUMIF('Rekapitulasi Maret'!$AL$391:$AL$568,APS!$B153,'Rekapitulasi Maret'!$AQ$391:$AQ$568)</f>
        <v>0</v>
      </c>
      <c r="DN153" s="154">
        <f t="shared" si="453"/>
        <v>0</v>
      </c>
      <c r="DO153" s="154">
        <f t="shared" si="454"/>
        <v>0</v>
      </c>
      <c r="DP153" s="10"/>
      <c r="DQ153" s="152">
        <f>SUMIF('Rekapitulasi Maret'!$BA$391:$BA$568,APS!$B153,'Rekapitulasi Maret'!$BB$391:$BB$568)+SUMIF('Rekapitulasi Maret'!$BA$391:$BA$568,APS!$B153,'Rekapitulasi Maret'!$BE$391:$BE$568)</f>
        <v>0</v>
      </c>
      <c r="DR153" s="152">
        <f>SUMIF('Rekapitulasi Maret'!$BA$391:$BA$568,APS!$B153,'Rekapitulasi Maret'!$BC$391:$BC$568)</f>
        <v>0</v>
      </c>
      <c r="DS153" s="152">
        <f>SUMIF('Rekapitulasi Maret'!$BA$391:$BA$568,APS!$B153,'Rekapitulasi Maret'!$BF$391:$BF$568)</f>
        <v>0</v>
      </c>
      <c r="DT153" s="154">
        <f t="shared" ref="DT153:DT216" si="520">IF(DP153=0,0,((DR153+DS153)/DP153)*100)</f>
        <v>0</v>
      </c>
      <c r="DU153" s="154">
        <f t="shared" ref="DU153:DU216" si="521">IF(DQ153=0,0,((DR153+DS153)/DQ153)*100)</f>
        <v>0</v>
      </c>
      <c r="DV153" s="10"/>
      <c r="DW153" s="152">
        <f>SUMIF('Rekapitulasi Maret'!$BP$391:$BP$568,APS!$B153,'Rekapitulasi Maret'!$BQ$391:$BQ$568)+SUMIF('Rekapitulasi Maret'!$BP$391:$BP$568,APS!$B153,'Rekapitulasi Maret'!$BT$391:$BT$568)</f>
        <v>0</v>
      </c>
      <c r="DX153" s="152">
        <f>SUMIF('Rekapitulasi Maret'!$BP$391:$BP$568,APS!$B153,'Rekapitulasi Maret'!$BR$391:$BR$568)</f>
        <v>0</v>
      </c>
      <c r="DY153" s="152">
        <f>SUMIF('Rekapitulasi Maret'!$BP$391:$BP$568,APS!$B153,'Rekapitulasi Maret'!$BU$391:$BU$568)</f>
        <v>0</v>
      </c>
      <c r="DZ153" s="154">
        <f t="shared" si="446"/>
        <v>0</v>
      </c>
      <c r="EA153" s="154">
        <f t="shared" si="447"/>
        <v>0</v>
      </c>
      <c r="EB153" s="10"/>
      <c r="EC153" s="152">
        <f>SUMIF('Rekapitulasi Maret'!$CE$391:$CE$568,APS!$B153,'Rekapitulasi Maret'!$CF$391:$CF$568)+SUMIF('Rekapitulasi Maret'!$CE$391:$CE$568,APS!$B153,'Rekapitulasi Maret'!$CI$391:$CI$568)</f>
        <v>0</v>
      </c>
      <c r="ED153" s="152">
        <f>SUMIF('Rekapitulasi Maret'!$CE$391:$CE$568,APS!$B153,'Rekapitulasi Maret'!$CG$391:$CG$568)</f>
        <v>0</v>
      </c>
      <c r="EE153" s="152">
        <f>SUMIF('Rekapitulasi Maret'!$CE$391:$CE$568,APS!$B153,'Rekapitulasi Maret'!$CJ$391:$CJ$568)</f>
        <v>0</v>
      </c>
      <c r="EF153" s="154">
        <f t="shared" si="455"/>
        <v>0</v>
      </c>
      <c r="EG153" s="154">
        <f t="shared" si="456"/>
        <v>0</v>
      </c>
      <c r="EH153" s="76">
        <f t="shared" ref="EH153:EH216" si="522">CX153+DD153+DJ153+DP153+DV153+EB153</f>
        <v>0</v>
      </c>
      <c r="EI153" s="76">
        <f t="shared" ref="EI153:EI216" si="523">CY153+DE153+DK153+DQ153+DW153+EC153</f>
        <v>0</v>
      </c>
      <c r="EJ153" s="76">
        <f t="shared" ref="EJ153:EJ216" si="524">CZ153+DF153+DL153+DR153+DX153+ED153</f>
        <v>0</v>
      </c>
      <c r="EK153" s="76">
        <f t="shared" ref="EK153:EK216" si="525">DA153+DG153+DM153+DS153+DY153+EE153</f>
        <v>0</v>
      </c>
      <c r="EL153" s="76">
        <f t="shared" ref="EL153:EL216" si="526">EJ153+EK153</f>
        <v>0</v>
      </c>
      <c r="EM153" s="76">
        <f t="shared" ref="EM153:EM216" si="527">EL153-EH153</f>
        <v>0</v>
      </c>
      <c r="EN153" s="154">
        <f t="shared" ref="EN153:EN216" si="528">IF(EH153=0,0,((EL153)/EH153)*100)</f>
        <v>0</v>
      </c>
      <c r="EO153" s="10"/>
      <c r="EP153" s="10"/>
      <c r="EQ153" s="152">
        <f>SUMIF('Rekapitulasi Maret'!$D$587:$D$768,APS!$B153,'Rekapitulasi Maret'!$E$587:$E$768)+SUMIF('Rekapitulasi Maret'!$D$587:$D$768,APS!$B153,'Rekapitulasi Maret'!$G$587:$G$768)</f>
        <v>0</v>
      </c>
      <c r="ER153" s="152">
        <f>SUMIF('Rekapitulasi Maret'!$D$587:$D$768,APS!$B153,'Rekapitulasi Maret'!$F$587:$F$768)+SUMIF('Rekapitulasi Maret'!$D$587:$D$768,APS!$B153,'Rekapitulasi Maret'!$H$587:$H$768)</f>
        <v>0</v>
      </c>
      <c r="ES153" s="10"/>
      <c r="ET153" s="154">
        <f t="shared" si="457"/>
        <v>0</v>
      </c>
      <c r="EU153" s="154">
        <f t="shared" si="458"/>
        <v>0</v>
      </c>
      <c r="EV153" s="10"/>
      <c r="EW153" s="152">
        <f>SUMIF('Rekapitulasi Maret'!$U$587:$U$768,APS!$B153,'Rekapitulasi Maret'!$V$587:$V$768)+SUMIF('Rekapitulasi Maret'!$U$587:$U$768,APS!$B153,'Rekapitulasi Maret'!$X$587:$X$768)</f>
        <v>0</v>
      </c>
      <c r="EX153" s="152">
        <f>SUMIF('Rekapitulasi Maret'!$U$587:$U$768,APS!$B153,'Rekapitulasi Maret'!$W$587:$W$768)+SUMIF('Rekapitulasi Maret'!$U$587:$U$768,APS!$B153,'Rekapitulasi Maret'!$Y$587:$Y$768)</f>
        <v>0</v>
      </c>
      <c r="EY153" s="10"/>
      <c r="EZ153" s="154">
        <f t="shared" si="459"/>
        <v>0</v>
      </c>
      <c r="FA153" s="154">
        <f t="shared" si="460"/>
        <v>0</v>
      </c>
      <c r="FB153" s="10"/>
      <c r="FC153" s="152">
        <f>SUMIF('Rekapitulasi Maret'!$AL$587:$AL$768,APS!$B153,'Rekapitulasi Maret'!$AM$587:$AM$768)+SUMIF('Rekapitulasi Maret'!$AL$587:$AL$768,APS!$B153,'Rekapitulasi Maret'!$AP$587:$AP$768)</f>
        <v>0</v>
      </c>
      <c r="FD153" s="152">
        <f>SUMIF('Rekapitulasi Maret'!$AL$587:$AL$768,APS!$B153,'Rekapitulasi Maret'!$AN$587:$AN$768)</f>
        <v>0</v>
      </c>
      <c r="FE153" s="10"/>
      <c r="FF153" s="154">
        <f t="shared" si="461"/>
        <v>0</v>
      </c>
      <c r="FG153" s="154">
        <f t="shared" si="462"/>
        <v>0</v>
      </c>
      <c r="FH153" s="10"/>
      <c r="FI153" s="152">
        <f>SUMIF('Rekapitulasi Maret'!$BA$587:$BA$768,APS!$B153,'Rekapitulasi Maret'!$BB$587:$BB$768)+SUMIF('Rekapitulasi Maret'!$BA$587:$BA$768,APS!$B153,'Rekapitulasi Maret'!$BE$587:$BE$768)</f>
        <v>0</v>
      </c>
      <c r="FJ153" s="152">
        <f>SUMIF('Rekapitulasi Maret'!$BA$587:$BA$768,APS!$B153,'Rekapitulasi Maret'!$BC$587:$BC$768)+SUMIF('Rekapitulasi Maret'!$BA$587:$BA$768,APS!$B153,'Rekapitulasi Maret'!$BF$587:$BF$768)</f>
        <v>0</v>
      </c>
      <c r="FK153" s="10"/>
      <c r="FL153" s="154">
        <f t="shared" si="463"/>
        <v>0</v>
      </c>
      <c r="FM153" s="154">
        <f t="shared" si="464"/>
        <v>0</v>
      </c>
      <c r="FN153" s="10"/>
      <c r="FO153" s="152">
        <f>SUMIF('Rekapitulasi Maret'!$BP$587:$BP$768,APS!$B153,'Rekapitulasi Maret'!$BQ$587:$BQ$768)+SUMIF('Rekapitulasi Maret'!$BP$587:$BP$768,APS!$B153,'Rekapitulasi Maret'!$BT$587:$BT$768)</f>
        <v>0</v>
      </c>
      <c r="FP153" s="152">
        <f>SUMIF('Rekapitulasi Maret'!$BP$587:$BP$768,APS!$B153,'Rekapitulasi Maret'!$BR$587:$BR$768)</f>
        <v>0</v>
      </c>
      <c r="FQ153" s="10"/>
      <c r="FR153" s="154">
        <f t="shared" si="465"/>
        <v>0</v>
      </c>
      <c r="FS153" s="154">
        <f t="shared" si="466"/>
        <v>0</v>
      </c>
      <c r="FT153" s="10"/>
      <c r="FU153" s="152">
        <f>SUMIF('Rekapitulasi Maret'!$CE$587:$CE$768,APS!$B153,'Rekapitulasi Maret'!$CI$587:$CI$768)</f>
        <v>0</v>
      </c>
      <c r="FV153" s="10"/>
      <c r="FW153" s="152">
        <f>SUMIF('Rekapitulasi Maret'!$CE$587:$CE$768,APS!$B153,'Rekapitulasi Maret'!$CJ$587:$CJ$768)</f>
        <v>0</v>
      </c>
      <c r="FX153" s="154">
        <f t="shared" si="486"/>
        <v>0</v>
      </c>
      <c r="FY153" s="154">
        <f t="shared" si="487"/>
        <v>0</v>
      </c>
      <c r="FZ153" s="10"/>
      <c r="GA153" s="152">
        <f>SUMIF('Rekapitulasi Maret'!$D$785:$D$963,APS!$B153,'Rekapitulasi Maret'!$E$785:$E$963)+SUMIF('Rekapitulasi Maret'!$D$785:$D$963,APS!$B153,'Rekapitulasi Maret'!$J$785:$J$963)</f>
        <v>0</v>
      </c>
      <c r="GB153" s="152">
        <f>SUMIF('Rekapitulasi Maret'!$D$785:$D$963,APS!$B153,'Rekapitulasi Maret'!$F$785:$F$963)</f>
        <v>0</v>
      </c>
      <c r="GC153" s="152">
        <f>SUMIF('Rekapitulasi Maret'!$D$785:$D$963,APS!$B153,'Rekapitulasi Maret'!$K$785:$K$963)</f>
        <v>0</v>
      </c>
      <c r="GD153" s="154">
        <f t="shared" si="467"/>
        <v>0</v>
      </c>
      <c r="GE153" s="154">
        <f t="shared" si="468"/>
        <v>0</v>
      </c>
      <c r="GF153" s="10"/>
      <c r="GG153" s="152">
        <f>SUMIF('Rekapitulasi Maret'!$U$785:$U$963,APS!$B153,'Rekapitulasi Maret'!$V$785:$V$963)+SUMIF('Rekapitulasi Maret'!$U$785:$U$963,APS!$B153,'Rekapitulasi Maret'!$AA$785:$AA$963)</f>
        <v>0</v>
      </c>
      <c r="GH153" s="152">
        <f>SUMIF('Rekapitulasi Maret'!$U$785:$U$963,APS!$B153,'Rekapitulasi Maret'!$W$785:$W$963)</f>
        <v>0</v>
      </c>
      <c r="GI153" s="152">
        <f>SUMIF('Rekapitulasi Maret'!$U$785:$U$963,APS!$B153,'Rekapitulasi Maret'!$AB$785:$AB$963)</f>
        <v>0</v>
      </c>
      <c r="GJ153" s="154">
        <f t="shared" si="469"/>
        <v>0</v>
      </c>
      <c r="GK153" s="154">
        <f t="shared" si="470"/>
        <v>0</v>
      </c>
      <c r="GL153" s="10"/>
      <c r="GM153" s="152">
        <f>SUMIF('Rekapitulasi Maret'!$AL$785:$AL$963,APS!$B153,'Rekapitulasi Maret'!$AM$785:$AM$963)+SUMIF('Rekapitulasi Maret'!$AL$785:$AL$963,APS!$B153,'Rekapitulasi Maret'!$AP$785:$AP$963)</f>
        <v>0</v>
      </c>
      <c r="GN153" s="152">
        <f>SUMIF('Rekapitulasi Maret'!$AL$785:$AL$963,APS!$B153,'Rekapitulasi Maret'!$AN$785:$AN$963)</f>
        <v>0</v>
      </c>
      <c r="GO153" s="152">
        <f>SUMIF('Rekapitulasi Maret'!$AL$785:$AL$963,APS!$B153,'Rekapitulasi Maret'!$AQ$785:$AQ$963)</f>
        <v>0</v>
      </c>
      <c r="GP153" s="154">
        <f t="shared" si="471"/>
        <v>0</v>
      </c>
      <c r="GQ153" s="154">
        <f t="shared" si="472"/>
        <v>0</v>
      </c>
      <c r="GR153" s="76">
        <f t="shared" si="473"/>
        <v>0</v>
      </c>
      <c r="GS153" s="76">
        <f t="shared" si="474"/>
        <v>0</v>
      </c>
      <c r="GT153" s="76">
        <f t="shared" si="475"/>
        <v>0</v>
      </c>
      <c r="GU153" s="76">
        <f t="shared" si="476"/>
        <v>0</v>
      </c>
      <c r="GV153" s="157">
        <f t="shared" si="477"/>
        <v>0</v>
      </c>
      <c r="GW153" s="157">
        <f t="shared" si="478"/>
        <v>0</v>
      </c>
      <c r="GX153" s="158">
        <f t="shared" si="479"/>
        <v>0</v>
      </c>
      <c r="GY153" s="157">
        <f t="shared" si="494"/>
        <v>0</v>
      </c>
      <c r="GZ153" s="157">
        <f t="shared" si="495"/>
        <v>0</v>
      </c>
      <c r="HA153" s="157">
        <f t="shared" si="496"/>
        <v>0</v>
      </c>
      <c r="HB153" s="157">
        <f t="shared" si="497"/>
        <v>0</v>
      </c>
      <c r="HC153" s="157">
        <f t="shared" si="498"/>
        <v>0</v>
      </c>
      <c r="HD153" s="157">
        <f t="shared" si="499"/>
        <v>0</v>
      </c>
      <c r="HE153" s="158">
        <f t="shared" si="406"/>
        <v>0</v>
      </c>
      <c r="HF153" s="164"/>
      <c r="HG153" s="16" t="s">
        <v>159</v>
      </c>
      <c r="HH153" s="88"/>
    </row>
    <row r="154" spans="1:216" ht="15.75">
      <c r="A154" s="16" t="s">
        <v>160</v>
      </c>
      <c r="B154" s="16" t="s">
        <v>161</v>
      </c>
      <c r="C154" s="16" t="s">
        <v>155</v>
      </c>
      <c r="D154" s="16" t="s">
        <v>599</v>
      </c>
      <c r="E154" s="16" t="s">
        <v>610</v>
      </c>
      <c r="F154" s="17">
        <f>1000+100</f>
        <v>1100</v>
      </c>
      <c r="G154" s="17">
        <v>0</v>
      </c>
      <c r="H154" s="17">
        <v>0</v>
      </c>
      <c r="I154" s="18">
        <v>0</v>
      </c>
      <c r="J154" s="17">
        <v>40</v>
      </c>
      <c r="K154" s="19">
        <f t="shared" si="451"/>
        <v>1060</v>
      </c>
      <c r="L154" s="19">
        <f t="shared" si="452"/>
        <v>1060</v>
      </c>
      <c r="M154" s="23">
        <v>600</v>
      </c>
      <c r="N154" s="20">
        <f t="shared" si="353"/>
        <v>760</v>
      </c>
      <c r="O154" s="20">
        <v>200</v>
      </c>
      <c r="P154" s="75">
        <f t="shared" si="407"/>
        <v>0</v>
      </c>
      <c r="Q154" s="74">
        <f t="shared" si="403"/>
        <v>760</v>
      </c>
      <c r="R154" s="22">
        <f t="shared" si="450"/>
        <v>800</v>
      </c>
      <c r="S154" s="10">
        <v>100</v>
      </c>
      <c r="T154" s="10">
        <v>50</v>
      </c>
      <c r="U154" s="152">
        <f>SUMIF('Rekapitulasi Maret'!$D$9:$D$173,APS!$B154,'Rekapitulasi Maret'!$E$9:$E$173)</f>
        <v>0</v>
      </c>
      <c r="V154" s="152">
        <f>SUMIF('Rekapitulasi Maret'!$D$9:$D$173,APS!$B154,'Rekapitulasi Maret'!$F$9:$F$173)</f>
        <v>0</v>
      </c>
      <c r="W154" s="10"/>
      <c r="X154" s="154">
        <f t="shared" si="428"/>
        <v>0</v>
      </c>
      <c r="Y154" s="154">
        <f t="shared" si="429"/>
        <v>0</v>
      </c>
      <c r="Z154" s="10">
        <v>50</v>
      </c>
      <c r="AA154" s="152">
        <f>SUMIF('Rekapitulasi Maret'!$U$9:$U$173,APS!$B154,'Rekapitulasi Maret'!$V$9:$V$173)</f>
        <v>200</v>
      </c>
      <c r="AB154" s="152">
        <f>SUMIF('Rekapitulasi Maret'!$U$9:$U$173,APS!$B154,'Rekapitulasi Maret'!$W$9:$W$173)</f>
        <v>100</v>
      </c>
      <c r="AC154" s="152"/>
      <c r="AD154" s="154">
        <f t="shared" ref="AD154:AD217" si="529">IF(Z154=0,0,((AB154+AC154)/Z154)*100)</f>
        <v>200</v>
      </c>
      <c r="AE154" s="154">
        <f t="shared" ref="AE154:AE217" si="530">IF(AA154=0,0,((AB154+AC154)/AA154)*100)</f>
        <v>50</v>
      </c>
      <c r="AF154" s="10"/>
      <c r="AG154" s="152">
        <f>SUMIF('Rekapitulasi Maret'!$AL$9:$AL$173,APS!$B154,'Rekapitulasi Maret'!$AM$9:$AM$173)</f>
        <v>0</v>
      </c>
      <c r="AH154" s="152">
        <f>SUMIF('Rekapitulasi Maret'!$AL$9:$AL$173,APS!$B154,'Rekapitulasi Maret'!$AN$9:$AN$173)</f>
        <v>0</v>
      </c>
      <c r="AI154" s="152">
        <f>SUMIF('Rekapitulasi Maret'!$AL$9:$AL$173,APS!$B154,'Rekapitulasi Maret'!$AQ$9:$AQ$173)</f>
        <v>0</v>
      </c>
      <c r="AJ154" s="154">
        <f t="shared" si="426"/>
        <v>0</v>
      </c>
      <c r="AK154" s="154">
        <f t="shared" si="427"/>
        <v>0</v>
      </c>
      <c r="AL154" s="10"/>
      <c r="AM154" s="152">
        <f>SUMIF('Rekapitulasi Maret'!$BA$9:$BA$173,APS!$B154,'Rekapitulasi Maret'!$BB$9:$BB$173)</f>
        <v>0</v>
      </c>
      <c r="AN154" s="152">
        <f>SUMIF('Rekapitulasi Maret'!$BA$9:$BA$173,APS!$B154,'Rekapitulasi Maret'!$BC$9:$BC$173)</f>
        <v>0</v>
      </c>
      <c r="AO154" s="10"/>
      <c r="AP154" s="154">
        <f t="shared" ref="AP154:AP217" si="531">IF(AL154=0,0,((AN154+AO154)/AL154)*100)</f>
        <v>0</v>
      </c>
      <c r="AQ154" s="154">
        <f t="shared" ref="AQ154:AQ217" si="532">IF(AM154=0,0,((AN154+AO154)/AM154)*100)</f>
        <v>0</v>
      </c>
      <c r="AR154" s="10"/>
      <c r="AS154" s="152">
        <f>SUMIF('Rekapitulasi Maret'!$BP$9:$BP$173,APS!$B154,'Rekapitulasi Maret'!$BQ$9:$BQ$173)</f>
        <v>0</v>
      </c>
      <c r="AT154" s="152">
        <f>SUMIF('Rekapitulasi Maret'!$BP$9:$BP$173,APS!$B154,'Rekapitulasi Maret'!$BR$9:$BR$173)</f>
        <v>0</v>
      </c>
      <c r="AU154" s="10"/>
      <c r="AV154" s="154">
        <f t="shared" si="500"/>
        <v>0</v>
      </c>
      <c r="AW154" s="154">
        <f t="shared" si="501"/>
        <v>0</v>
      </c>
      <c r="AX154" s="10"/>
      <c r="AY154" s="152">
        <f>SUMIF('Rekapitulasi Maret'!$CE$9:$CE$173,APS!$B154,'Rekapitulasi Maret'!$CI$9:$CI$173)</f>
        <v>0</v>
      </c>
      <c r="AZ154" s="10"/>
      <c r="BA154" s="152">
        <f>SUMIF('Rekapitulasi Maret'!$CE$9:$CE$173,APS!$B154,'Rekapitulasi Maret'!$CJ$9:$CJ$173)</f>
        <v>0</v>
      </c>
      <c r="BB154" s="154">
        <f t="shared" si="492"/>
        <v>0</v>
      </c>
      <c r="BC154" s="154">
        <f t="shared" si="493"/>
        <v>0</v>
      </c>
      <c r="BD154" s="76">
        <f t="shared" si="504"/>
        <v>100</v>
      </c>
      <c r="BE154" s="76">
        <f t="shared" si="505"/>
        <v>200</v>
      </c>
      <c r="BF154" s="76">
        <f t="shared" si="506"/>
        <v>100</v>
      </c>
      <c r="BG154" s="76">
        <f t="shared" si="507"/>
        <v>0</v>
      </c>
      <c r="BH154" s="76">
        <f t="shared" si="508"/>
        <v>100</v>
      </c>
      <c r="BI154" s="76">
        <f t="shared" si="509"/>
        <v>0</v>
      </c>
      <c r="BJ154" s="154">
        <f t="shared" si="510"/>
        <v>100</v>
      </c>
      <c r="BK154" s="10">
        <v>200</v>
      </c>
      <c r="BL154" s="10">
        <v>100</v>
      </c>
      <c r="BM154" s="152">
        <f>SUMIF('Rekapitulasi Maret'!$D$194:$D$375,APS!$B154,'Rekapitulasi Maret'!$E$194:$E$375)+SUMIF('Rekapitulasi Maret'!$D$194:$D$375,APS!$B154,'Rekapitulasi Maret'!$J$194:$J$375)</f>
        <v>0</v>
      </c>
      <c r="BN154" s="152">
        <f>SUMIF('Rekapitulasi Maret'!$D$194:$D$375,APS!$B154,'Rekapitulasi Maret'!$F$194:$F$375)</f>
        <v>0</v>
      </c>
      <c r="BO154" s="152">
        <f>SUMIF('Rekapitulasi Maret'!$D$194:$D$375,APS!$B154,'Rekapitulasi Maret'!$K$194:$K$375)</f>
        <v>0</v>
      </c>
      <c r="BP154" s="154">
        <f t="shared" si="488"/>
        <v>0</v>
      </c>
      <c r="BQ154" s="154">
        <f t="shared" si="489"/>
        <v>0</v>
      </c>
      <c r="BR154" s="10">
        <v>100</v>
      </c>
      <c r="BS154" s="152">
        <f>SUMIF('Rekapitulasi Maret'!$U$194:$U$375,APS!$B154,'Rekapitulasi Maret'!$V$194:$V$375)+SUMIF('Rekapitulasi Maret'!$U$194:$U$375,APS!$B154,'Rekapitulasi Maret'!$AA$194:$AA$375)</f>
        <v>60</v>
      </c>
      <c r="BT154" s="152">
        <f>SUMIF('Rekapitulasi Maret'!$U$194:$U$375,APS!$B154,'Rekapitulasi Maret'!$W$194:$W$375)</f>
        <v>60</v>
      </c>
      <c r="BU154" s="152">
        <f>SUMIF('Rekapitulasi Maret'!$U$194:$U$375,APS!$B154,'Rekapitulasi Maret'!$AB$194:$AB$375)</f>
        <v>0</v>
      </c>
      <c r="BV154" s="154">
        <f t="shared" si="490"/>
        <v>60</v>
      </c>
      <c r="BW154" s="154">
        <f t="shared" si="491"/>
        <v>100</v>
      </c>
      <c r="BX154" s="10"/>
      <c r="BY154" s="152">
        <f>SUMIF('Rekapitulasi Maret'!$AL$194:$AL$375,APS!$B154,'Rekapitulasi Maret'!$AM$194:$AM$375)+SUMIF('Rekapitulasi Maret'!$AL$194:$AL$375,APS!$B154,'Rekapitulasi Maret'!$AP$194:$AP$375)</f>
        <v>100</v>
      </c>
      <c r="BZ154" s="152">
        <f>SUMIF('Rekapitulasi Maret'!$AL$194:$AL$375,APS!$B154,'Rekapitulasi Maret'!$AN$194:$AN$375)</f>
        <v>100</v>
      </c>
      <c r="CA154" s="152">
        <f>SUMIF('Rekapitulasi Maret'!$AL$194:$AL$375,APS!$B154,'Rekapitulasi Maret'!$AQ$194:$AQ$375)</f>
        <v>0</v>
      </c>
      <c r="CB154" s="154">
        <f t="shared" si="502"/>
        <v>0</v>
      </c>
      <c r="CC154" s="154">
        <f t="shared" si="503"/>
        <v>100</v>
      </c>
      <c r="CD154" s="10"/>
      <c r="CE154" s="152">
        <f>SUMIF('Rekapitulasi Maret'!$BA$194:$BA$375,APS!$B154,'Rekapitulasi Maret'!$BB$194:$BB$375)+SUMIF('Rekapitulasi Maret'!$BA$194:$BA$375,APS!$B154,'Rekapitulasi Maret'!$BE$194:$BE$375)</f>
        <v>150</v>
      </c>
      <c r="CF154" s="152">
        <f>SUMIF('Rekapitulasi Maret'!$BA$194:$BA$375,APS!$B154,'Rekapitulasi Maret'!$BC$194:$BC$375)</f>
        <v>150</v>
      </c>
      <c r="CG154" s="10"/>
      <c r="CH154" s="154">
        <f t="shared" si="480"/>
        <v>0</v>
      </c>
      <c r="CI154" s="154">
        <f t="shared" si="481"/>
        <v>100</v>
      </c>
      <c r="CJ154" s="10"/>
      <c r="CK154" s="152">
        <f>SUMIF('Rekapitulasi Maret'!$BP$194:$BP$375,APS!$B154,'Rekapitulasi Maret'!$BQ$194:$BQ$375)+SUMIF('Rekapitulasi Maret'!$BP$194:$BP$375,APS!$B154,'Rekapitulasi Maret'!$BT$194:$BT$375)</f>
        <v>0</v>
      </c>
      <c r="CL154" s="152">
        <f>SUMIF('Rekapitulasi Maret'!$BP$194:$BP$375,APS!$B154,'Rekapitulasi Maret'!$BR$194:$BR$375)</f>
        <v>0</v>
      </c>
      <c r="CM154" s="152">
        <f>SUMIF('Rekapitulasi Maret'!$BP$194:$BP$375,APS!$B154,'Rekapitulasi Maret'!$BU$194:$BU$375)</f>
        <v>0</v>
      </c>
      <c r="CN154" s="154">
        <f t="shared" si="482"/>
        <v>0</v>
      </c>
      <c r="CO154" s="154">
        <f t="shared" si="483"/>
        <v>0</v>
      </c>
      <c r="CP154" s="76">
        <f t="shared" si="511"/>
        <v>200</v>
      </c>
      <c r="CQ154" s="76">
        <f t="shared" si="512"/>
        <v>310</v>
      </c>
      <c r="CR154" s="76">
        <f t="shared" si="513"/>
        <v>310</v>
      </c>
      <c r="CS154" s="76">
        <f t="shared" si="514"/>
        <v>0</v>
      </c>
      <c r="CT154" s="76">
        <f t="shared" si="515"/>
        <v>310</v>
      </c>
      <c r="CU154" s="76">
        <f t="shared" si="516"/>
        <v>110</v>
      </c>
      <c r="CV154" s="154">
        <f t="shared" si="517"/>
        <v>155</v>
      </c>
      <c r="CW154" s="10">
        <v>200</v>
      </c>
      <c r="CX154" s="10"/>
      <c r="CY154" s="152">
        <f>SUMIF('Rekapitulasi Maret'!$D$391:$D$568,APS!$B154,'Rekapitulasi Maret'!$E$391:$E$568)+SUMIF('Rekapitulasi Maret'!$D$391:$D$568,APS!$B154,'Rekapitulasi Maret'!$J$391:$J$568)</f>
        <v>60</v>
      </c>
      <c r="CZ154" s="152">
        <f>SUMIF('Rekapitulasi Maret'!$D$391:$D$568,APS!$B154,'Rekapitulasi Maret'!$F$391:$F$568)</f>
        <v>60</v>
      </c>
      <c r="DA154" s="152">
        <f>SUMIF('Rekapitulasi Maret'!$D$391:$D$568,APS!$B154,'Rekapitulasi Maret'!$K$391:$K$568)</f>
        <v>0</v>
      </c>
      <c r="DB154" s="154">
        <f t="shared" si="484"/>
        <v>0</v>
      </c>
      <c r="DC154" s="154">
        <f t="shared" si="485"/>
        <v>100</v>
      </c>
      <c r="DD154" s="10"/>
      <c r="DE154" s="152">
        <f>SUMIF('Rekapitulasi Maret'!$U$391:$U$568,APS!$B154,'Rekapitulasi Maret'!$V$391:$V$568)+SUMIF('Rekapitulasi Maret'!$U$391:$U$568,APS!$B154,'Rekapitulasi Maret'!$AA$391:$AA$568)</f>
        <v>120</v>
      </c>
      <c r="DF154" s="152">
        <f>SUMIF('Rekapitulasi Maret'!$U$391:$U$568,APS!$B154,'Rekapitulasi Maret'!$W$391:$W$568)</f>
        <v>120</v>
      </c>
      <c r="DG154" s="152">
        <f>SUMIF('Rekapitulasi Maret'!$U$391:$U$568,APS!$B154,'Rekapitulasi Maret'!$AB$391:$AB$568)</f>
        <v>0</v>
      </c>
      <c r="DH154" s="154">
        <f t="shared" si="518"/>
        <v>0</v>
      </c>
      <c r="DI154" s="154">
        <f t="shared" si="519"/>
        <v>100</v>
      </c>
      <c r="DJ154" s="10">
        <v>184</v>
      </c>
      <c r="DK154" s="152">
        <f>SUMIF('Rekapitulasi Maret'!$AL$391:$AL$568,APS!$B154,'Rekapitulasi Maret'!$AM$391:$AM$568)+SUMIF('Rekapitulasi Maret'!$AL$391:$AL$568,APS!$B154,'Rekapitulasi Maret'!$AP$391:$AP$568)</f>
        <v>100</v>
      </c>
      <c r="DL154" s="152">
        <f>SUMIF('Rekapitulasi Maret'!$AL$391:$AL$568,APS!$B154,'Rekapitulasi Maret'!$AN$391:$AN$568)</f>
        <v>92</v>
      </c>
      <c r="DM154" s="152">
        <f>SUMIF('Rekapitulasi Maret'!$AL$391:$AL$568,APS!$B154,'Rekapitulasi Maret'!$AQ$391:$AQ$568)</f>
        <v>0</v>
      </c>
      <c r="DN154" s="154">
        <f t="shared" si="453"/>
        <v>50</v>
      </c>
      <c r="DO154" s="154">
        <f t="shared" si="454"/>
        <v>92</v>
      </c>
      <c r="DP154" s="10"/>
      <c r="DQ154" s="152">
        <f>SUMIF('Rekapitulasi Maret'!$BA$391:$BA$568,APS!$B154,'Rekapitulasi Maret'!$BB$391:$BB$568)+SUMIF('Rekapitulasi Maret'!$BA$391:$BA$568,APS!$B154,'Rekapitulasi Maret'!$BE$391:$BE$568)</f>
        <v>70</v>
      </c>
      <c r="DR154" s="152">
        <f>SUMIF('Rekapitulasi Maret'!$BA$391:$BA$568,APS!$B154,'Rekapitulasi Maret'!$BC$391:$BC$568)</f>
        <v>88</v>
      </c>
      <c r="DS154" s="152">
        <f>SUMIF('Rekapitulasi Maret'!$BA$391:$BA$568,APS!$B154,'Rekapitulasi Maret'!$BF$391:$BF$568)</f>
        <v>0</v>
      </c>
      <c r="DT154" s="154">
        <f t="shared" si="520"/>
        <v>0</v>
      </c>
      <c r="DU154" s="154">
        <f t="shared" si="521"/>
        <v>125.71428571428571</v>
      </c>
      <c r="DV154" s="10">
        <v>116</v>
      </c>
      <c r="DW154" s="152">
        <f>SUMIF('Rekapitulasi Maret'!$BP$391:$BP$568,APS!$B154,'Rekapitulasi Maret'!$BQ$391:$BQ$568)+SUMIF('Rekapitulasi Maret'!$BP$391:$BP$568,APS!$B154,'Rekapitulasi Maret'!$BT$391:$BT$568)</f>
        <v>0</v>
      </c>
      <c r="DX154" s="152">
        <f>SUMIF('Rekapitulasi Maret'!$BP$391:$BP$568,APS!$B154,'Rekapitulasi Maret'!$BR$391:$BR$568)</f>
        <v>6</v>
      </c>
      <c r="DY154" s="152">
        <f>SUMIF('Rekapitulasi Maret'!$BP$391:$BP$568,APS!$B154,'Rekapitulasi Maret'!$BU$391:$BU$568)</f>
        <v>0</v>
      </c>
      <c r="DZ154" s="154">
        <f t="shared" si="446"/>
        <v>5.1724137931034484</v>
      </c>
      <c r="EA154" s="154">
        <f t="shared" si="447"/>
        <v>0</v>
      </c>
      <c r="EB154" s="10"/>
      <c r="EC154" s="152">
        <f>SUMIF('Rekapitulasi Maret'!$CE$391:$CE$568,APS!$B154,'Rekapitulasi Maret'!$CF$391:$CF$568)+SUMIF('Rekapitulasi Maret'!$CE$391:$CE$568,APS!$B154,'Rekapitulasi Maret'!$CI$391:$CI$568)</f>
        <v>0</v>
      </c>
      <c r="ED154" s="152">
        <f>SUMIF('Rekapitulasi Maret'!$CE$391:$CE$568,APS!$B154,'Rekapitulasi Maret'!$CG$391:$CG$568)</f>
        <v>0</v>
      </c>
      <c r="EE154" s="152">
        <f>SUMIF('Rekapitulasi Maret'!$CE$391:$CE$568,APS!$B154,'Rekapitulasi Maret'!$CJ$391:$CJ$568)</f>
        <v>0</v>
      </c>
      <c r="EF154" s="154">
        <f t="shared" si="455"/>
        <v>0</v>
      </c>
      <c r="EG154" s="154">
        <f t="shared" si="456"/>
        <v>0</v>
      </c>
      <c r="EH154" s="76">
        <f t="shared" si="522"/>
        <v>300</v>
      </c>
      <c r="EI154" s="76">
        <f t="shared" si="523"/>
        <v>350</v>
      </c>
      <c r="EJ154" s="76">
        <f t="shared" si="524"/>
        <v>366</v>
      </c>
      <c r="EK154" s="76">
        <f t="shared" si="525"/>
        <v>0</v>
      </c>
      <c r="EL154" s="76">
        <f t="shared" si="526"/>
        <v>366</v>
      </c>
      <c r="EM154" s="76">
        <f t="shared" si="527"/>
        <v>66</v>
      </c>
      <c r="EN154" s="154">
        <f t="shared" si="528"/>
        <v>122</v>
      </c>
      <c r="EO154" s="10">
        <f>100+200</f>
        <v>300</v>
      </c>
      <c r="EP154" s="10"/>
      <c r="EQ154" s="152">
        <f>SUMIF('Rekapitulasi Maret'!$D$587:$D$768,APS!$B154,'Rekapitulasi Maret'!$E$587:$E$768)+SUMIF('Rekapitulasi Maret'!$D$587:$D$768,APS!$B154,'Rekapitulasi Maret'!$G$587:$G$768)</f>
        <v>0</v>
      </c>
      <c r="ER154" s="152">
        <f>SUMIF('Rekapitulasi Maret'!$D$587:$D$768,APS!$B154,'Rekapitulasi Maret'!$F$587:$F$768)+SUMIF('Rekapitulasi Maret'!$D$587:$D$768,APS!$B154,'Rekapitulasi Maret'!$H$587:$H$768)</f>
        <v>0</v>
      </c>
      <c r="ES154" s="10"/>
      <c r="ET154" s="154">
        <f t="shared" si="457"/>
        <v>0</v>
      </c>
      <c r="EU154" s="154">
        <f t="shared" si="458"/>
        <v>0</v>
      </c>
      <c r="EV154" s="10">
        <v>160</v>
      </c>
      <c r="EW154" s="152">
        <f>SUMIF('Rekapitulasi Maret'!$U$587:$U$768,APS!$B154,'Rekapitulasi Maret'!$V$587:$V$768)+SUMIF('Rekapitulasi Maret'!$U$587:$U$768,APS!$B154,'Rekapitulasi Maret'!$X$587:$X$768)</f>
        <v>0</v>
      </c>
      <c r="EX154" s="152">
        <f>SUMIF('Rekapitulasi Maret'!$U$587:$U$768,APS!$B154,'Rekapitulasi Maret'!$W$587:$W$768)+SUMIF('Rekapitulasi Maret'!$U$587:$U$768,APS!$B154,'Rekapitulasi Maret'!$Y$587:$Y$768)</f>
        <v>0</v>
      </c>
      <c r="EY154" s="10"/>
      <c r="EZ154" s="154">
        <f t="shared" si="459"/>
        <v>0</v>
      </c>
      <c r="FA154" s="154">
        <f t="shared" si="460"/>
        <v>0</v>
      </c>
      <c r="FB154" s="10"/>
      <c r="FC154" s="152">
        <f>SUMIF('Rekapitulasi Maret'!$AL$587:$AL$768,APS!$B154,'Rekapitulasi Maret'!$AM$587:$AM$768)+SUMIF('Rekapitulasi Maret'!$AL$587:$AL$768,APS!$B154,'Rekapitulasi Maret'!$AP$587:$AP$768)</f>
        <v>100</v>
      </c>
      <c r="FD154" s="152">
        <f>SUMIF('Rekapitulasi Maret'!$AL$587:$AL$768,APS!$B154,'Rekapitulasi Maret'!$AN$587:$AN$768)</f>
        <v>0</v>
      </c>
      <c r="FE154" s="10"/>
      <c r="FF154" s="154">
        <f t="shared" si="461"/>
        <v>0</v>
      </c>
      <c r="FG154" s="154">
        <f t="shared" si="462"/>
        <v>0</v>
      </c>
      <c r="FH154" s="10"/>
      <c r="FI154" s="152">
        <f>SUMIF('Rekapitulasi Maret'!$BA$587:$BA$768,APS!$B154,'Rekapitulasi Maret'!$BB$587:$BB$768)+SUMIF('Rekapitulasi Maret'!$BA$587:$BA$768,APS!$B154,'Rekapitulasi Maret'!$BE$587:$BE$768)</f>
        <v>0</v>
      </c>
      <c r="FJ154" s="152">
        <f>SUMIF('Rekapitulasi Maret'!$BA$587:$BA$768,APS!$B154,'Rekapitulasi Maret'!$BC$587:$BC$768)+SUMIF('Rekapitulasi Maret'!$BA$587:$BA$768,APS!$B154,'Rekapitulasi Maret'!$BF$587:$BF$768)</f>
        <v>0</v>
      </c>
      <c r="FK154" s="10"/>
      <c r="FL154" s="154">
        <f t="shared" si="463"/>
        <v>0</v>
      </c>
      <c r="FM154" s="154">
        <f t="shared" si="464"/>
        <v>0</v>
      </c>
      <c r="FN154" s="10"/>
      <c r="FO154" s="152">
        <f>SUMIF('Rekapitulasi Maret'!$BP$587:$BP$768,APS!$B154,'Rekapitulasi Maret'!$BQ$587:$BQ$768)+SUMIF('Rekapitulasi Maret'!$BP$587:$BP$768,APS!$B154,'Rekapitulasi Maret'!$BT$587:$BT$768)</f>
        <v>0</v>
      </c>
      <c r="FP154" s="152">
        <f>SUMIF('Rekapitulasi Maret'!$BP$587:$BP$768,APS!$B154,'Rekapitulasi Maret'!$BR$587:$BR$768)</f>
        <v>0</v>
      </c>
      <c r="FQ154" s="10"/>
      <c r="FR154" s="154">
        <f t="shared" si="465"/>
        <v>0</v>
      </c>
      <c r="FS154" s="154">
        <f t="shared" si="466"/>
        <v>0</v>
      </c>
      <c r="FT154" s="10"/>
      <c r="FU154" s="152">
        <f>SUMIF('Rekapitulasi Maret'!$CE$587:$CE$768,APS!$B154,'Rekapitulasi Maret'!$CI$587:$CI$768)</f>
        <v>0</v>
      </c>
      <c r="FV154" s="10"/>
      <c r="FW154" s="152">
        <f>SUMIF('Rekapitulasi Maret'!$CE$587:$CE$768,APS!$B154,'Rekapitulasi Maret'!$CJ$587:$CJ$768)</f>
        <v>0</v>
      </c>
      <c r="FX154" s="154">
        <f t="shared" si="486"/>
        <v>0</v>
      </c>
      <c r="FY154" s="154">
        <f t="shared" si="487"/>
        <v>0</v>
      </c>
      <c r="FZ154" s="10"/>
      <c r="GA154" s="152">
        <f>SUMIF('Rekapitulasi Maret'!$D$785:$D$963,APS!$B154,'Rekapitulasi Maret'!$E$785:$E$963)+SUMIF('Rekapitulasi Maret'!$D$785:$D$963,APS!$B154,'Rekapitulasi Maret'!$J$785:$J$963)</f>
        <v>0</v>
      </c>
      <c r="GB154" s="152">
        <f>SUMIF('Rekapitulasi Maret'!$D$785:$D$963,APS!$B154,'Rekapitulasi Maret'!$F$785:$F$963)</f>
        <v>96</v>
      </c>
      <c r="GC154" s="152">
        <f>SUMIF('Rekapitulasi Maret'!$D$785:$D$963,APS!$B154,'Rekapitulasi Maret'!$K$785:$K$963)</f>
        <v>0</v>
      </c>
      <c r="GD154" s="154">
        <f t="shared" si="467"/>
        <v>0</v>
      </c>
      <c r="GE154" s="154">
        <f t="shared" si="468"/>
        <v>0</v>
      </c>
      <c r="GF154" s="10"/>
      <c r="GG154" s="152">
        <f>SUMIF('Rekapitulasi Maret'!$U$785:$U$963,APS!$B154,'Rekapitulasi Maret'!$V$785:$V$963)+SUMIF('Rekapitulasi Maret'!$U$785:$U$963,APS!$B154,'Rekapitulasi Maret'!$AA$785:$AA$963)</f>
        <v>100</v>
      </c>
      <c r="GH154" s="152">
        <f>SUMIF('Rekapitulasi Maret'!$U$785:$U$963,APS!$B154,'Rekapitulasi Maret'!$W$785:$W$963)</f>
        <v>100</v>
      </c>
      <c r="GI154" s="152">
        <f>SUMIF('Rekapitulasi Maret'!$U$785:$U$963,APS!$B154,'Rekapitulasi Maret'!$AB$785:$AB$963)</f>
        <v>0</v>
      </c>
      <c r="GJ154" s="154">
        <f t="shared" si="469"/>
        <v>0</v>
      </c>
      <c r="GK154" s="154">
        <f t="shared" si="470"/>
        <v>100</v>
      </c>
      <c r="GL154" s="10"/>
      <c r="GM154" s="152">
        <f>SUMIF('Rekapitulasi Maret'!$AL$785:$AL$963,APS!$B154,'Rekapitulasi Maret'!$AM$785:$AM$963)+SUMIF('Rekapitulasi Maret'!$AL$785:$AL$963,APS!$B154,'Rekapitulasi Maret'!$AP$785:$AP$963)</f>
        <v>160</v>
      </c>
      <c r="GN154" s="152">
        <f>SUMIF('Rekapitulasi Maret'!$AL$785:$AL$963,APS!$B154,'Rekapitulasi Maret'!$AN$785:$AN$963)</f>
        <v>280</v>
      </c>
      <c r="GO154" s="152">
        <f>SUMIF('Rekapitulasi Maret'!$AL$785:$AL$963,APS!$B154,'Rekapitulasi Maret'!$AQ$785:$AQ$963)</f>
        <v>0</v>
      </c>
      <c r="GP154" s="154">
        <f t="shared" si="471"/>
        <v>0</v>
      </c>
      <c r="GQ154" s="154">
        <f t="shared" si="472"/>
        <v>175</v>
      </c>
      <c r="GR154" s="76">
        <f t="shared" si="473"/>
        <v>160</v>
      </c>
      <c r="GS154" s="76">
        <f t="shared" si="474"/>
        <v>360</v>
      </c>
      <c r="GT154" s="76">
        <f t="shared" si="475"/>
        <v>476</v>
      </c>
      <c r="GU154" s="76">
        <f t="shared" si="476"/>
        <v>0</v>
      </c>
      <c r="GV154" s="157">
        <f t="shared" si="477"/>
        <v>476</v>
      </c>
      <c r="GW154" s="157">
        <f t="shared" si="478"/>
        <v>316</v>
      </c>
      <c r="GX154" s="158">
        <f t="shared" si="479"/>
        <v>297.5</v>
      </c>
      <c r="GY154" s="157">
        <f t="shared" si="494"/>
        <v>760</v>
      </c>
      <c r="GZ154" s="157">
        <f t="shared" si="495"/>
        <v>1220</v>
      </c>
      <c r="HA154" s="157">
        <f t="shared" si="496"/>
        <v>1252</v>
      </c>
      <c r="HB154" s="157">
        <f t="shared" si="497"/>
        <v>0</v>
      </c>
      <c r="HC154" s="157">
        <f t="shared" si="498"/>
        <v>1252</v>
      </c>
      <c r="HD154" s="157">
        <f t="shared" si="499"/>
        <v>492</v>
      </c>
      <c r="HE154" s="158">
        <f t="shared" si="406"/>
        <v>164.73684210526315</v>
      </c>
      <c r="HF154" s="164"/>
      <c r="HG154" s="16" t="s">
        <v>161</v>
      </c>
      <c r="HH154" s="88"/>
    </row>
    <row r="155" spans="1:216" ht="15.75">
      <c r="A155" s="34"/>
      <c r="B155" s="16" t="s">
        <v>503</v>
      </c>
      <c r="C155" s="16" t="s">
        <v>155</v>
      </c>
      <c r="D155" s="16" t="s">
        <v>599</v>
      </c>
      <c r="E155" s="16" t="s">
        <v>618</v>
      </c>
      <c r="F155" s="31">
        <v>640</v>
      </c>
      <c r="G155" s="17"/>
      <c r="H155" s="17"/>
      <c r="I155" s="18">
        <v>0</v>
      </c>
      <c r="J155" s="17">
        <v>0</v>
      </c>
      <c r="K155" s="19">
        <f t="shared" si="451"/>
        <v>640</v>
      </c>
      <c r="L155" s="19">
        <f t="shared" si="452"/>
        <v>640</v>
      </c>
      <c r="M155" s="23">
        <v>640</v>
      </c>
      <c r="N155" s="20">
        <f t="shared" si="353"/>
        <v>640</v>
      </c>
      <c r="O155" s="20"/>
      <c r="P155" s="75">
        <f t="shared" si="407"/>
        <v>0</v>
      </c>
      <c r="Q155" s="74">
        <f t="shared" si="403"/>
        <v>640</v>
      </c>
      <c r="R155" s="22">
        <f t="shared" si="450"/>
        <v>640</v>
      </c>
      <c r="S155" s="10">
        <v>300</v>
      </c>
      <c r="T155" s="10"/>
      <c r="U155" s="152">
        <f>SUMIF('Rekapitulasi Maret'!$D$9:$D$173,APS!$B155,'Rekapitulasi Maret'!$E$9:$E$173)</f>
        <v>0</v>
      </c>
      <c r="V155" s="152">
        <f>SUMIF('Rekapitulasi Maret'!$D$9:$D$173,APS!$B155,'Rekapitulasi Maret'!$F$9:$F$173)</f>
        <v>0</v>
      </c>
      <c r="W155" s="10"/>
      <c r="X155" s="154">
        <f t="shared" si="428"/>
        <v>0</v>
      </c>
      <c r="Y155" s="154">
        <f t="shared" si="429"/>
        <v>0</v>
      </c>
      <c r="Z155" s="10">
        <v>100</v>
      </c>
      <c r="AA155" s="152">
        <f>SUMIF('Rekapitulasi Maret'!$U$9:$U$173,APS!$B155,'Rekapitulasi Maret'!$V$9:$V$173)</f>
        <v>0</v>
      </c>
      <c r="AB155" s="152">
        <f>SUMIF('Rekapitulasi Maret'!$U$9:$U$173,APS!$B155,'Rekapitulasi Maret'!$W$9:$W$173)</f>
        <v>0</v>
      </c>
      <c r="AC155" s="152"/>
      <c r="AD155" s="154">
        <f t="shared" si="529"/>
        <v>0</v>
      </c>
      <c r="AE155" s="154">
        <f t="shared" si="530"/>
        <v>0</v>
      </c>
      <c r="AF155" s="10">
        <v>100</v>
      </c>
      <c r="AG155" s="152">
        <f>SUMIF('Rekapitulasi Maret'!$AL$9:$AL$173,APS!$B155,'Rekapitulasi Maret'!$AM$9:$AM$173)</f>
        <v>0</v>
      </c>
      <c r="AH155" s="152">
        <f>SUMIF('Rekapitulasi Maret'!$AL$9:$AL$173,APS!$B155,'Rekapitulasi Maret'!$AN$9:$AN$173)</f>
        <v>0</v>
      </c>
      <c r="AI155" s="152">
        <f>SUMIF('Rekapitulasi Maret'!$AL$9:$AL$173,APS!$B155,'Rekapitulasi Maret'!$AQ$9:$AQ$173)</f>
        <v>0</v>
      </c>
      <c r="AJ155" s="154">
        <f t="shared" si="426"/>
        <v>0</v>
      </c>
      <c r="AK155" s="154">
        <f t="shared" si="427"/>
        <v>0</v>
      </c>
      <c r="AL155" s="10">
        <v>100</v>
      </c>
      <c r="AM155" s="152">
        <f>SUMIF('Rekapitulasi Maret'!$BA$9:$BA$173,APS!$B155,'Rekapitulasi Maret'!$BB$9:$BB$173)</f>
        <v>0</v>
      </c>
      <c r="AN155" s="152">
        <f>SUMIF('Rekapitulasi Maret'!$BA$9:$BA$173,APS!$B155,'Rekapitulasi Maret'!$BC$9:$BC$173)</f>
        <v>0</v>
      </c>
      <c r="AO155" s="10"/>
      <c r="AP155" s="154">
        <f t="shared" si="531"/>
        <v>0</v>
      </c>
      <c r="AQ155" s="154">
        <f t="shared" si="532"/>
        <v>0</v>
      </c>
      <c r="AR155" s="10"/>
      <c r="AS155" s="152">
        <f>SUMIF('Rekapitulasi Maret'!$BP$9:$BP$173,APS!$B155,'Rekapitulasi Maret'!$BQ$9:$BQ$173)</f>
        <v>0</v>
      </c>
      <c r="AT155" s="152">
        <f>SUMIF('Rekapitulasi Maret'!$BP$9:$BP$173,APS!$B155,'Rekapitulasi Maret'!$BR$9:$BR$173)</f>
        <v>0</v>
      </c>
      <c r="AU155" s="10"/>
      <c r="AV155" s="154">
        <f t="shared" si="500"/>
        <v>0</v>
      </c>
      <c r="AW155" s="154">
        <f t="shared" si="501"/>
        <v>0</v>
      </c>
      <c r="AX155" s="10"/>
      <c r="AY155" s="152">
        <f>SUMIF('Rekapitulasi Maret'!$CE$9:$CE$173,APS!$B155,'Rekapitulasi Maret'!$CI$9:$CI$173)</f>
        <v>0</v>
      </c>
      <c r="AZ155" s="10"/>
      <c r="BA155" s="152">
        <f>SUMIF('Rekapitulasi Maret'!$CE$9:$CE$173,APS!$B155,'Rekapitulasi Maret'!$CJ$9:$CJ$173)</f>
        <v>0</v>
      </c>
      <c r="BB155" s="154">
        <f t="shared" si="492"/>
        <v>0</v>
      </c>
      <c r="BC155" s="154">
        <f t="shared" si="493"/>
        <v>0</v>
      </c>
      <c r="BD155" s="76">
        <f t="shared" si="504"/>
        <v>300</v>
      </c>
      <c r="BE155" s="76">
        <f t="shared" si="505"/>
        <v>0</v>
      </c>
      <c r="BF155" s="76">
        <f t="shared" si="506"/>
        <v>0</v>
      </c>
      <c r="BG155" s="76">
        <f t="shared" si="507"/>
        <v>0</v>
      </c>
      <c r="BH155" s="76">
        <f t="shared" si="508"/>
        <v>0</v>
      </c>
      <c r="BI155" s="76">
        <f t="shared" si="509"/>
        <v>-300</v>
      </c>
      <c r="BJ155" s="154">
        <f t="shared" si="510"/>
        <v>0</v>
      </c>
      <c r="BK155" s="10">
        <v>340</v>
      </c>
      <c r="BL155" s="10"/>
      <c r="BM155" s="152">
        <f>SUMIF('Rekapitulasi Maret'!$D$194:$D$375,APS!$B155,'Rekapitulasi Maret'!$E$194:$E$375)+SUMIF('Rekapitulasi Maret'!$D$194:$D$375,APS!$B155,'Rekapitulasi Maret'!$J$194:$J$375)</f>
        <v>0</v>
      </c>
      <c r="BN155" s="152">
        <f>SUMIF('Rekapitulasi Maret'!$D$194:$D$375,APS!$B155,'Rekapitulasi Maret'!$F$194:$F$375)</f>
        <v>0</v>
      </c>
      <c r="BO155" s="152">
        <f>SUMIF('Rekapitulasi Maret'!$D$194:$D$375,APS!$B155,'Rekapitulasi Maret'!$K$194:$K$375)</f>
        <v>0</v>
      </c>
      <c r="BP155" s="154">
        <f t="shared" si="488"/>
        <v>0</v>
      </c>
      <c r="BQ155" s="154">
        <f t="shared" si="489"/>
        <v>0</v>
      </c>
      <c r="BR155" s="10"/>
      <c r="BS155" s="152">
        <f>SUMIF('Rekapitulasi Maret'!$U$194:$U$375,APS!$B155,'Rekapitulasi Maret'!$V$194:$V$375)+SUMIF('Rekapitulasi Maret'!$U$194:$U$375,APS!$B155,'Rekapitulasi Maret'!$AA$194:$AA$375)</f>
        <v>0</v>
      </c>
      <c r="BT155" s="152">
        <f>SUMIF('Rekapitulasi Maret'!$U$194:$U$375,APS!$B155,'Rekapitulasi Maret'!$W$194:$W$375)</f>
        <v>0</v>
      </c>
      <c r="BU155" s="152">
        <f>SUMIF('Rekapitulasi Maret'!$U$194:$U$375,APS!$B155,'Rekapitulasi Maret'!$AB$194:$AB$375)</f>
        <v>0</v>
      </c>
      <c r="BV155" s="154">
        <f t="shared" si="490"/>
        <v>0</v>
      </c>
      <c r="BW155" s="154">
        <f t="shared" si="491"/>
        <v>0</v>
      </c>
      <c r="BX155" s="10"/>
      <c r="BY155" s="152">
        <f>SUMIF('Rekapitulasi Maret'!$AL$194:$AL$375,APS!$B155,'Rekapitulasi Maret'!$AM$194:$AM$375)+SUMIF('Rekapitulasi Maret'!$AL$194:$AL$375,APS!$B155,'Rekapitulasi Maret'!$AP$194:$AP$375)</f>
        <v>0</v>
      </c>
      <c r="BZ155" s="152">
        <f>SUMIF('Rekapitulasi Maret'!$AL$194:$AL$375,APS!$B155,'Rekapitulasi Maret'!$AN$194:$AN$375)</f>
        <v>0</v>
      </c>
      <c r="CA155" s="152">
        <f>SUMIF('Rekapitulasi Maret'!$AL$194:$AL$375,APS!$B155,'Rekapitulasi Maret'!$AQ$194:$AQ$375)</f>
        <v>0</v>
      </c>
      <c r="CB155" s="154">
        <f t="shared" si="502"/>
        <v>0</v>
      </c>
      <c r="CC155" s="154">
        <f t="shared" si="503"/>
        <v>0</v>
      </c>
      <c r="CD155" s="10"/>
      <c r="CE155" s="152">
        <f>SUMIF('Rekapitulasi Maret'!$BA$194:$BA$375,APS!$B155,'Rekapitulasi Maret'!$BB$194:$BB$375)+SUMIF('Rekapitulasi Maret'!$BA$194:$BA$375,APS!$B155,'Rekapitulasi Maret'!$BE$194:$BE$375)</f>
        <v>0</v>
      </c>
      <c r="CF155" s="152">
        <f>SUMIF('Rekapitulasi Maret'!$BA$194:$BA$375,APS!$B155,'Rekapitulasi Maret'!$BC$194:$BC$375)</f>
        <v>0</v>
      </c>
      <c r="CG155" s="10"/>
      <c r="CH155" s="154">
        <f t="shared" si="480"/>
        <v>0</v>
      </c>
      <c r="CI155" s="154">
        <f t="shared" si="481"/>
        <v>0</v>
      </c>
      <c r="CJ155" s="10"/>
      <c r="CK155" s="152">
        <f>SUMIF('Rekapitulasi Maret'!$BP$194:$BP$375,APS!$B155,'Rekapitulasi Maret'!$BQ$194:$BQ$375)+SUMIF('Rekapitulasi Maret'!$BP$194:$BP$375,APS!$B155,'Rekapitulasi Maret'!$BT$194:$BT$375)</f>
        <v>0</v>
      </c>
      <c r="CL155" s="152">
        <f>SUMIF('Rekapitulasi Maret'!$BP$194:$BP$375,APS!$B155,'Rekapitulasi Maret'!$BR$194:$BR$375)</f>
        <v>0</v>
      </c>
      <c r="CM155" s="152">
        <f>SUMIF('Rekapitulasi Maret'!$BP$194:$BP$375,APS!$B155,'Rekapitulasi Maret'!$BU$194:$BU$375)</f>
        <v>0</v>
      </c>
      <c r="CN155" s="154">
        <f t="shared" si="482"/>
        <v>0</v>
      </c>
      <c r="CO155" s="154">
        <f t="shared" si="483"/>
        <v>0</v>
      </c>
      <c r="CP155" s="76">
        <f t="shared" si="511"/>
        <v>0</v>
      </c>
      <c r="CQ155" s="76">
        <f t="shared" si="512"/>
        <v>0</v>
      </c>
      <c r="CR155" s="76">
        <f t="shared" si="513"/>
        <v>0</v>
      </c>
      <c r="CS155" s="76">
        <f t="shared" si="514"/>
        <v>0</v>
      </c>
      <c r="CT155" s="76">
        <f t="shared" si="515"/>
        <v>0</v>
      </c>
      <c r="CU155" s="76">
        <f t="shared" si="516"/>
        <v>0</v>
      </c>
      <c r="CV155" s="154">
        <f t="shared" si="517"/>
        <v>0</v>
      </c>
      <c r="CW155" s="10"/>
      <c r="CX155" s="10"/>
      <c r="CY155" s="152">
        <f>SUMIF('Rekapitulasi Maret'!$D$391:$D$568,APS!$B155,'Rekapitulasi Maret'!$E$391:$E$568)+SUMIF('Rekapitulasi Maret'!$D$391:$D$568,APS!$B155,'Rekapitulasi Maret'!$J$391:$J$568)</f>
        <v>0</v>
      </c>
      <c r="CZ155" s="152">
        <f>SUMIF('Rekapitulasi Maret'!$D$391:$D$568,APS!$B155,'Rekapitulasi Maret'!$F$391:$F$568)</f>
        <v>0</v>
      </c>
      <c r="DA155" s="152">
        <f>SUMIF('Rekapitulasi Maret'!$D$391:$D$568,APS!$B155,'Rekapitulasi Maret'!$K$391:$K$568)</f>
        <v>0</v>
      </c>
      <c r="DB155" s="154">
        <f t="shared" si="484"/>
        <v>0</v>
      </c>
      <c r="DC155" s="154">
        <f t="shared" si="485"/>
        <v>0</v>
      </c>
      <c r="DD155" s="10"/>
      <c r="DE155" s="152">
        <f>SUMIF('Rekapitulasi Maret'!$U$391:$U$568,APS!$B155,'Rekapitulasi Maret'!$V$391:$V$568)+SUMIF('Rekapitulasi Maret'!$U$391:$U$568,APS!$B155,'Rekapitulasi Maret'!$AA$391:$AA$568)</f>
        <v>0</v>
      </c>
      <c r="DF155" s="152">
        <f>SUMIF('Rekapitulasi Maret'!$U$391:$U$568,APS!$B155,'Rekapitulasi Maret'!$W$391:$W$568)</f>
        <v>0</v>
      </c>
      <c r="DG155" s="152">
        <f>SUMIF('Rekapitulasi Maret'!$U$391:$U$568,APS!$B155,'Rekapitulasi Maret'!$AB$391:$AB$568)</f>
        <v>0</v>
      </c>
      <c r="DH155" s="154">
        <f t="shared" si="518"/>
        <v>0</v>
      </c>
      <c r="DI155" s="154">
        <f t="shared" si="519"/>
        <v>0</v>
      </c>
      <c r="DJ155" s="10">
        <v>100</v>
      </c>
      <c r="DK155" s="152">
        <f>SUMIF('Rekapitulasi Maret'!$AL$391:$AL$568,APS!$B155,'Rekapitulasi Maret'!$AM$391:$AM$568)+SUMIF('Rekapitulasi Maret'!$AL$391:$AL$568,APS!$B155,'Rekapitulasi Maret'!$AP$391:$AP$568)</f>
        <v>0</v>
      </c>
      <c r="DL155" s="152">
        <f>SUMIF('Rekapitulasi Maret'!$AL$391:$AL$568,APS!$B155,'Rekapitulasi Maret'!$AN$391:$AN$568)</f>
        <v>0</v>
      </c>
      <c r="DM155" s="152">
        <f>SUMIF('Rekapitulasi Maret'!$AL$391:$AL$568,APS!$B155,'Rekapitulasi Maret'!$AQ$391:$AQ$568)</f>
        <v>0</v>
      </c>
      <c r="DN155" s="154">
        <f t="shared" si="453"/>
        <v>0</v>
      </c>
      <c r="DO155" s="154">
        <f t="shared" si="454"/>
        <v>0</v>
      </c>
      <c r="DP155" s="10">
        <v>100</v>
      </c>
      <c r="DQ155" s="152">
        <f>SUMIF('Rekapitulasi Maret'!$BA$391:$BA$568,APS!$B155,'Rekapitulasi Maret'!$BB$391:$BB$568)+SUMIF('Rekapitulasi Maret'!$BA$391:$BA$568,APS!$B155,'Rekapitulasi Maret'!$BE$391:$BE$568)</f>
        <v>0</v>
      </c>
      <c r="DR155" s="152">
        <f>SUMIF('Rekapitulasi Maret'!$BA$391:$BA$568,APS!$B155,'Rekapitulasi Maret'!$BC$391:$BC$568)</f>
        <v>0</v>
      </c>
      <c r="DS155" s="152">
        <f>SUMIF('Rekapitulasi Maret'!$BA$391:$BA$568,APS!$B155,'Rekapitulasi Maret'!$BF$391:$BF$568)</f>
        <v>0</v>
      </c>
      <c r="DT155" s="154">
        <f t="shared" si="520"/>
        <v>0</v>
      </c>
      <c r="DU155" s="154">
        <f t="shared" si="521"/>
        <v>0</v>
      </c>
      <c r="DV155" s="10">
        <v>140</v>
      </c>
      <c r="DW155" s="152">
        <f>SUMIF('Rekapitulasi Maret'!$BP$391:$BP$568,APS!$B155,'Rekapitulasi Maret'!$BQ$391:$BQ$568)+SUMIF('Rekapitulasi Maret'!$BP$391:$BP$568,APS!$B155,'Rekapitulasi Maret'!$BT$391:$BT$568)</f>
        <v>0</v>
      </c>
      <c r="DX155" s="152">
        <f>SUMIF('Rekapitulasi Maret'!$BP$391:$BP$568,APS!$B155,'Rekapitulasi Maret'!$BR$391:$BR$568)</f>
        <v>0</v>
      </c>
      <c r="DY155" s="152">
        <f>SUMIF('Rekapitulasi Maret'!$BP$391:$BP$568,APS!$B155,'Rekapitulasi Maret'!$BU$391:$BU$568)</f>
        <v>0</v>
      </c>
      <c r="DZ155" s="154">
        <f t="shared" si="446"/>
        <v>0</v>
      </c>
      <c r="EA155" s="154">
        <f t="shared" si="447"/>
        <v>0</v>
      </c>
      <c r="EB155" s="10"/>
      <c r="EC155" s="152">
        <f>SUMIF('Rekapitulasi Maret'!$CE$391:$CE$568,APS!$B155,'Rekapitulasi Maret'!$CF$391:$CF$568)+SUMIF('Rekapitulasi Maret'!$CE$391:$CE$568,APS!$B155,'Rekapitulasi Maret'!$CI$391:$CI$568)</f>
        <v>0</v>
      </c>
      <c r="ED155" s="152">
        <f>SUMIF('Rekapitulasi Maret'!$CE$391:$CE$568,APS!$B155,'Rekapitulasi Maret'!$CG$391:$CG$568)</f>
        <v>0</v>
      </c>
      <c r="EE155" s="152">
        <f>SUMIF('Rekapitulasi Maret'!$CE$391:$CE$568,APS!$B155,'Rekapitulasi Maret'!$CJ$391:$CJ$568)</f>
        <v>0</v>
      </c>
      <c r="EF155" s="154">
        <f t="shared" si="455"/>
        <v>0</v>
      </c>
      <c r="EG155" s="154">
        <f t="shared" si="456"/>
        <v>0</v>
      </c>
      <c r="EH155" s="76">
        <f t="shared" si="522"/>
        <v>340</v>
      </c>
      <c r="EI155" s="76">
        <f t="shared" si="523"/>
        <v>0</v>
      </c>
      <c r="EJ155" s="76">
        <f t="shared" si="524"/>
        <v>0</v>
      </c>
      <c r="EK155" s="76">
        <f t="shared" si="525"/>
        <v>0</v>
      </c>
      <c r="EL155" s="76">
        <f t="shared" si="526"/>
        <v>0</v>
      </c>
      <c r="EM155" s="76">
        <f t="shared" si="527"/>
        <v>-340</v>
      </c>
      <c r="EN155" s="154">
        <f t="shared" si="528"/>
        <v>0</v>
      </c>
      <c r="EO155" s="10"/>
      <c r="EP155" s="10"/>
      <c r="EQ155" s="152">
        <f>SUMIF('Rekapitulasi Maret'!$D$587:$D$768,APS!$B155,'Rekapitulasi Maret'!$E$587:$E$768)+SUMIF('Rekapitulasi Maret'!$D$587:$D$768,APS!$B155,'Rekapitulasi Maret'!$G$587:$G$768)</f>
        <v>0</v>
      </c>
      <c r="ER155" s="152">
        <f>SUMIF('Rekapitulasi Maret'!$D$587:$D$768,APS!$B155,'Rekapitulasi Maret'!$F$587:$F$768)+SUMIF('Rekapitulasi Maret'!$D$587:$D$768,APS!$B155,'Rekapitulasi Maret'!$H$587:$H$768)</f>
        <v>0</v>
      </c>
      <c r="ES155" s="10"/>
      <c r="ET155" s="154">
        <f t="shared" si="457"/>
        <v>0</v>
      </c>
      <c r="EU155" s="154">
        <f t="shared" si="458"/>
        <v>0</v>
      </c>
      <c r="EV155" s="10"/>
      <c r="EW155" s="152">
        <f>SUMIF('Rekapitulasi Maret'!$U$587:$U$768,APS!$B155,'Rekapitulasi Maret'!$V$587:$V$768)+SUMIF('Rekapitulasi Maret'!$U$587:$U$768,APS!$B155,'Rekapitulasi Maret'!$X$587:$X$768)</f>
        <v>0</v>
      </c>
      <c r="EX155" s="152">
        <f>SUMIF('Rekapitulasi Maret'!$U$587:$U$768,APS!$B155,'Rekapitulasi Maret'!$W$587:$W$768)+SUMIF('Rekapitulasi Maret'!$U$587:$U$768,APS!$B155,'Rekapitulasi Maret'!$Y$587:$Y$768)</f>
        <v>0</v>
      </c>
      <c r="EY155" s="10"/>
      <c r="EZ155" s="154">
        <f t="shared" si="459"/>
        <v>0</v>
      </c>
      <c r="FA155" s="154">
        <f t="shared" si="460"/>
        <v>0</v>
      </c>
      <c r="FB155" s="10"/>
      <c r="FC155" s="152">
        <f>SUMIF('Rekapitulasi Maret'!$AL$587:$AL$768,APS!$B155,'Rekapitulasi Maret'!$AM$587:$AM$768)+SUMIF('Rekapitulasi Maret'!$AL$587:$AL$768,APS!$B155,'Rekapitulasi Maret'!$AP$587:$AP$768)</f>
        <v>0</v>
      </c>
      <c r="FD155" s="152">
        <f>SUMIF('Rekapitulasi Maret'!$AL$587:$AL$768,APS!$B155,'Rekapitulasi Maret'!$AN$587:$AN$768)</f>
        <v>0</v>
      </c>
      <c r="FE155" s="10"/>
      <c r="FF155" s="154">
        <f t="shared" si="461"/>
        <v>0</v>
      </c>
      <c r="FG155" s="154">
        <f t="shared" si="462"/>
        <v>0</v>
      </c>
      <c r="FH155" s="10"/>
      <c r="FI155" s="152">
        <f>SUMIF('Rekapitulasi Maret'!$BA$587:$BA$768,APS!$B155,'Rekapitulasi Maret'!$BB$587:$BB$768)+SUMIF('Rekapitulasi Maret'!$BA$587:$BA$768,APS!$B155,'Rekapitulasi Maret'!$BE$587:$BE$768)</f>
        <v>0</v>
      </c>
      <c r="FJ155" s="152">
        <f>SUMIF('Rekapitulasi Maret'!$BA$587:$BA$768,APS!$B155,'Rekapitulasi Maret'!$BC$587:$BC$768)+SUMIF('Rekapitulasi Maret'!$BA$587:$BA$768,APS!$B155,'Rekapitulasi Maret'!$BF$587:$BF$768)</f>
        <v>0</v>
      </c>
      <c r="FK155" s="10"/>
      <c r="FL155" s="154">
        <f t="shared" si="463"/>
        <v>0</v>
      </c>
      <c r="FM155" s="154">
        <f t="shared" si="464"/>
        <v>0</v>
      </c>
      <c r="FN155" s="10"/>
      <c r="FO155" s="152">
        <f>SUMIF('Rekapitulasi Maret'!$BP$587:$BP$768,APS!$B155,'Rekapitulasi Maret'!$BQ$587:$BQ$768)+SUMIF('Rekapitulasi Maret'!$BP$587:$BP$768,APS!$B155,'Rekapitulasi Maret'!$BT$587:$BT$768)</f>
        <v>0</v>
      </c>
      <c r="FP155" s="152">
        <f>SUMIF('Rekapitulasi Maret'!$BP$587:$BP$768,APS!$B155,'Rekapitulasi Maret'!$BR$587:$BR$768)</f>
        <v>132</v>
      </c>
      <c r="FQ155" s="10"/>
      <c r="FR155" s="154">
        <f t="shared" si="465"/>
        <v>0</v>
      </c>
      <c r="FS155" s="154">
        <f t="shared" si="466"/>
        <v>0</v>
      </c>
      <c r="FT155" s="10"/>
      <c r="FU155" s="152">
        <f>SUMIF('Rekapitulasi Maret'!$CE$587:$CE$768,APS!$B155,'Rekapitulasi Maret'!$CI$587:$CI$768)</f>
        <v>0</v>
      </c>
      <c r="FV155" s="10"/>
      <c r="FW155" s="152">
        <f>SUMIF('Rekapitulasi Maret'!$CE$587:$CE$768,APS!$B155,'Rekapitulasi Maret'!$CJ$587:$CJ$768)</f>
        <v>0</v>
      </c>
      <c r="FX155" s="154">
        <f t="shared" si="486"/>
        <v>0</v>
      </c>
      <c r="FY155" s="154">
        <f t="shared" si="487"/>
        <v>0</v>
      </c>
      <c r="FZ155" s="10"/>
      <c r="GA155" s="152">
        <f>SUMIF('Rekapitulasi Maret'!$D$785:$D$963,APS!$B155,'Rekapitulasi Maret'!$E$785:$E$963)+SUMIF('Rekapitulasi Maret'!$D$785:$D$963,APS!$B155,'Rekapitulasi Maret'!$J$785:$J$963)</f>
        <v>620</v>
      </c>
      <c r="GB155" s="152">
        <f>SUMIF('Rekapitulasi Maret'!$D$785:$D$963,APS!$B155,'Rekapitulasi Maret'!$F$785:$F$963)</f>
        <v>308</v>
      </c>
      <c r="GC155" s="152">
        <f>SUMIF('Rekapitulasi Maret'!$D$785:$D$963,APS!$B155,'Rekapitulasi Maret'!$K$785:$K$963)</f>
        <v>0</v>
      </c>
      <c r="GD155" s="154">
        <f t="shared" si="467"/>
        <v>0</v>
      </c>
      <c r="GE155" s="154">
        <f t="shared" si="468"/>
        <v>49.677419354838712</v>
      </c>
      <c r="GF155" s="10"/>
      <c r="GG155" s="152">
        <f>SUMIF('Rekapitulasi Maret'!$U$785:$U$963,APS!$B155,'Rekapitulasi Maret'!$V$785:$V$963)+SUMIF('Rekapitulasi Maret'!$U$785:$U$963,APS!$B155,'Rekapitulasi Maret'!$AA$785:$AA$963)</f>
        <v>50</v>
      </c>
      <c r="GH155" s="152">
        <f>SUMIF('Rekapitulasi Maret'!$U$785:$U$963,APS!$B155,'Rekapitulasi Maret'!$W$785:$W$963)</f>
        <v>96</v>
      </c>
      <c r="GI155" s="152">
        <f>SUMIF('Rekapitulasi Maret'!$U$785:$U$963,APS!$B155,'Rekapitulasi Maret'!$AB$785:$AB$963)</f>
        <v>0</v>
      </c>
      <c r="GJ155" s="154">
        <f t="shared" si="469"/>
        <v>0</v>
      </c>
      <c r="GK155" s="154">
        <f t="shared" si="470"/>
        <v>192</v>
      </c>
      <c r="GL155" s="10"/>
      <c r="GM155" s="152">
        <f>SUMIF('Rekapitulasi Maret'!$AL$785:$AL$963,APS!$B155,'Rekapitulasi Maret'!$AM$785:$AM$963)+SUMIF('Rekapitulasi Maret'!$AL$785:$AL$963,APS!$B155,'Rekapitulasi Maret'!$AP$785:$AP$963)</f>
        <v>100</v>
      </c>
      <c r="GN155" s="152">
        <f>SUMIF('Rekapitulasi Maret'!$AL$785:$AL$963,APS!$B155,'Rekapitulasi Maret'!$AN$785:$AN$963)</f>
        <v>112</v>
      </c>
      <c r="GO155" s="152">
        <f>SUMIF('Rekapitulasi Maret'!$AL$785:$AL$963,APS!$B155,'Rekapitulasi Maret'!$AQ$785:$AQ$963)</f>
        <v>0</v>
      </c>
      <c r="GP155" s="154">
        <f t="shared" si="471"/>
        <v>0</v>
      </c>
      <c r="GQ155" s="154">
        <f t="shared" si="472"/>
        <v>112.00000000000001</v>
      </c>
      <c r="GR155" s="76">
        <f t="shared" si="473"/>
        <v>0</v>
      </c>
      <c r="GS155" s="76">
        <f t="shared" si="474"/>
        <v>770</v>
      </c>
      <c r="GT155" s="76">
        <f t="shared" si="475"/>
        <v>648</v>
      </c>
      <c r="GU155" s="76">
        <f t="shared" si="476"/>
        <v>0</v>
      </c>
      <c r="GV155" s="157">
        <f t="shared" si="477"/>
        <v>648</v>
      </c>
      <c r="GW155" s="157">
        <f t="shared" si="478"/>
        <v>648</v>
      </c>
      <c r="GX155" s="158">
        <f t="shared" si="479"/>
        <v>0</v>
      </c>
      <c r="GY155" s="157">
        <f t="shared" si="494"/>
        <v>640</v>
      </c>
      <c r="GZ155" s="157">
        <f t="shared" si="495"/>
        <v>770</v>
      </c>
      <c r="HA155" s="157">
        <f t="shared" si="496"/>
        <v>648</v>
      </c>
      <c r="HB155" s="157">
        <f t="shared" si="497"/>
        <v>0</v>
      </c>
      <c r="HC155" s="157">
        <f t="shared" si="498"/>
        <v>648</v>
      </c>
      <c r="HD155" s="157">
        <f t="shared" si="499"/>
        <v>8</v>
      </c>
      <c r="HE155" s="158">
        <f t="shared" si="406"/>
        <v>101.25</v>
      </c>
      <c r="HF155" s="164"/>
      <c r="HG155" s="16" t="s">
        <v>996</v>
      </c>
      <c r="HH155" s="88"/>
    </row>
    <row r="156" spans="1:216" ht="15.75">
      <c r="A156" s="16" t="s">
        <v>162</v>
      </c>
      <c r="B156" s="16" t="s">
        <v>163</v>
      </c>
      <c r="C156" s="16" t="s">
        <v>155</v>
      </c>
      <c r="D156" s="16" t="s">
        <v>599</v>
      </c>
      <c r="E156" s="16" t="s">
        <v>610</v>
      </c>
      <c r="F156" s="17">
        <v>350</v>
      </c>
      <c r="G156" s="17">
        <v>0</v>
      </c>
      <c r="H156" s="17">
        <v>0</v>
      </c>
      <c r="I156" s="18">
        <v>0</v>
      </c>
      <c r="J156" s="17">
        <v>-241</v>
      </c>
      <c r="K156" s="19">
        <f t="shared" si="451"/>
        <v>591</v>
      </c>
      <c r="L156" s="19">
        <f t="shared" si="452"/>
        <v>591</v>
      </c>
      <c r="M156" s="23">
        <v>384</v>
      </c>
      <c r="N156" s="20">
        <f t="shared" ref="N156:N225" si="533">IF(M156+O156+(J156*-1)&lt;0,0,(M156+O156+(J156*-1)))</f>
        <v>625</v>
      </c>
      <c r="O156" s="20"/>
      <c r="P156" s="75">
        <f t="shared" si="407"/>
        <v>0</v>
      </c>
      <c r="Q156" s="74">
        <f t="shared" si="403"/>
        <v>625</v>
      </c>
      <c r="R156" s="22">
        <f t="shared" si="450"/>
        <v>384</v>
      </c>
      <c r="S156" s="10">
        <v>100</v>
      </c>
      <c r="T156" s="10">
        <v>100</v>
      </c>
      <c r="U156" s="152">
        <f>SUMIF('Rekapitulasi Maret'!$D$9:$D$173,APS!$B156,'Rekapitulasi Maret'!$E$9:$E$173)</f>
        <v>0</v>
      </c>
      <c r="V156" s="152">
        <f>SUMIF('Rekapitulasi Maret'!$D$9:$D$173,APS!$B156,'Rekapitulasi Maret'!$F$9:$F$173)</f>
        <v>0</v>
      </c>
      <c r="W156" s="10"/>
      <c r="X156" s="154">
        <f t="shared" si="428"/>
        <v>0</v>
      </c>
      <c r="Y156" s="154">
        <f t="shared" si="429"/>
        <v>0</v>
      </c>
      <c r="Z156" s="10">
        <v>100</v>
      </c>
      <c r="AA156" s="152">
        <f>SUMIF('Rekapitulasi Maret'!$U$9:$U$173,APS!$B156,'Rekapitulasi Maret'!$V$9:$V$173)</f>
        <v>0</v>
      </c>
      <c r="AB156" s="152">
        <f>SUMIF('Rekapitulasi Maret'!$U$9:$U$173,APS!$B156,'Rekapitulasi Maret'!$W$9:$W$173)</f>
        <v>0</v>
      </c>
      <c r="AC156" s="152"/>
      <c r="AD156" s="154">
        <f t="shared" si="529"/>
        <v>0</v>
      </c>
      <c r="AE156" s="154">
        <f t="shared" si="530"/>
        <v>0</v>
      </c>
      <c r="AF156" s="10"/>
      <c r="AG156" s="152">
        <f>SUMIF('Rekapitulasi Maret'!$AL$9:$AL$173,APS!$B156,'Rekapitulasi Maret'!$AM$9:$AM$173)</f>
        <v>0</v>
      </c>
      <c r="AH156" s="152">
        <f>SUMIF('Rekapitulasi Maret'!$AL$9:$AL$173,APS!$B156,'Rekapitulasi Maret'!$AN$9:$AN$173)</f>
        <v>0</v>
      </c>
      <c r="AI156" s="152">
        <f>SUMIF('Rekapitulasi Maret'!$AL$9:$AL$173,APS!$B156,'Rekapitulasi Maret'!$AQ$9:$AQ$173)</f>
        <v>0</v>
      </c>
      <c r="AJ156" s="154">
        <f t="shared" ref="AJ156:AJ219" si="534">IF(AF156=0,0,((AH156+AI156)/AF156)*100)</f>
        <v>0</v>
      </c>
      <c r="AK156" s="154">
        <f t="shared" ref="AK156:AK219" si="535">IF(AG156=0,0,((AH156+AI156)/AG156)*100)</f>
        <v>0</v>
      </c>
      <c r="AL156" s="10"/>
      <c r="AM156" s="152">
        <f>SUMIF('Rekapitulasi Maret'!$BA$9:$BA$173,APS!$B156,'Rekapitulasi Maret'!$BB$9:$BB$173)</f>
        <v>0</v>
      </c>
      <c r="AN156" s="152">
        <f>SUMIF('Rekapitulasi Maret'!$BA$9:$BA$173,APS!$B156,'Rekapitulasi Maret'!$BC$9:$BC$173)</f>
        <v>0</v>
      </c>
      <c r="AO156" s="10"/>
      <c r="AP156" s="154">
        <f t="shared" si="531"/>
        <v>0</v>
      </c>
      <c r="AQ156" s="154">
        <f t="shared" si="532"/>
        <v>0</v>
      </c>
      <c r="AR156" s="10">
        <v>184</v>
      </c>
      <c r="AS156" s="152">
        <f>SUMIF('Rekapitulasi Maret'!$BP$9:$BP$173,APS!$B156,'Rekapitulasi Maret'!$BQ$9:$BQ$173)</f>
        <v>0</v>
      </c>
      <c r="AT156" s="152">
        <f>SUMIF('Rekapitulasi Maret'!$BP$9:$BP$173,APS!$B156,'Rekapitulasi Maret'!$BR$9:$BR$173)</f>
        <v>0</v>
      </c>
      <c r="AU156" s="10"/>
      <c r="AV156" s="154">
        <f t="shared" si="500"/>
        <v>0</v>
      </c>
      <c r="AW156" s="154">
        <f t="shared" si="501"/>
        <v>0</v>
      </c>
      <c r="AX156" s="10"/>
      <c r="AY156" s="152">
        <f>SUMIF('Rekapitulasi Maret'!$CE$9:$CE$173,APS!$B156,'Rekapitulasi Maret'!$CI$9:$CI$173)</f>
        <v>0</v>
      </c>
      <c r="AZ156" s="10"/>
      <c r="BA156" s="152">
        <f>SUMIF('Rekapitulasi Maret'!$CE$9:$CE$173,APS!$B156,'Rekapitulasi Maret'!$CJ$9:$CJ$173)</f>
        <v>0</v>
      </c>
      <c r="BB156" s="154">
        <f t="shared" si="492"/>
        <v>0</v>
      </c>
      <c r="BC156" s="154">
        <f t="shared" si="493"/>
        <v>0</v>
      </c>
      <c r="BD156" s="76">
        <f t="shared" si="504"/>
        <v>384</v>
      </c>
      <c r="BE156" s="76">
        <f t="shared" si="505"/>
        <v>0</v>
      </c>
      <c r="BF156" s="76">
        <f t="shared" si="506"/>
        <v>0</v>
      </c>
      <c r="BG156" s="76">
        <f t="shared" si="507"/>
        <v>0</v>
      </c>
      <c r="BH156" s="76">
        <f t="shared" si="508"/>
        <v>0</v>
      </c>
      <c r="BI156" s="76">
        <f t="shared" si="509"/>
        <v>-384</v>
      </c>
      <c r="BJ156" s="154">
        <f t="shared" si="510"/>
        <v>0</v>
      </c>
      <c r="BK156" s="10">
        <v>100</v>
      </c>
      <c r="BL156" s="10"/>
      <c r="BM156" s="152">
        <f>SUMIF('Rekapitulasi Maret'!$D$194:$D$375,APS!$B156,'Rekapitulasi Maret'!$E$194:$E$375)+SUMIF('Rekapitulasi Maret'!$D$194:$D$375,APS!$B156,'Rekapitulasi Maret'!$J$194:$J$375)</f>
        <v>0</v>
      </c>
      <c r="BN156" s="152">
        <f>SUMIF('Rekapitulasi Maret'!$D$194:$D$375,APS!$B156,'Rekapitulasi Maret'!$F$194:$F$375)</f>
        <v>0</v>
      </c>
      <c r="BO156" s="152">
        <f>SUMIF('Rekapitulasi Maret'!$D$194:$D$375,APS!$B156,'Rekapitulasi Maret'!$K$194:$K$375)</f>
        <v>0</v>
      </c>
      <c r="BP156" s="154">
        <f t="shared" si="488"/>
        <v>0</v>
      </c>
      <c r="BQ156" s="154">
        <f t="shared" si="489"/>
        <v>0</v>
      </c>
      <c r="BR156" s="10"/>
      <c r="BS156" s="152">
        <f>SUMIF('Rekapitulasi Maret'!$U$194:$U$375,APS!$B156,'Rekapitulasi Maret'!$V$194:$V$375)+SUMIF('Rekapitulasi Maret'!$U$194:$U$375,APS!$B156,'Rekapitulasi Maret'!$AA$194:$AA$375)</f>
        <v>0</v>
      </c>
      <c r="BT156" s="152">
        <f>SUMIF('Rekapitulasi Maret'!$U$194:$U$375,APS!$B156,'Rekapitulasi Maret'!$W$194:$W$375)</f>
        <v>0</v>
      </c>
      <c r="BU156" s="152">
        <f>SUMIF('Rekapitulasi Maret'!$U$194:$U$375,APS!$B156,'Rekapitulasi Maret'!$AB$194:$AB$375)</f>
        <v>0</v>
      </c>
      <c r="BV156" s="154">
        <f t="shared" si="490"/>
        <v>0</v>
      </c>
      <c r="BW156" s="154">
        <f t="shared" si="491"/>
        <v>0</v>
      </c>
      <c r="BX156" s="10"/>
      <c r="BY156" s="152">
        <f>SUMIF('Rekapitulasi Maret'!$AL$194:$AL$375,APS!$B156,'Rekapitulasi Maret'!$AM$194:$AM$375)+SUMIF('Rekapitulasi Maret'!$AL$194:$AL$375,APS!$B156,'Rekapitulasi Maret'!$AP$194:$AP$375)</f>
        <v>0</v>
      </c>
      <c r="BZ156" s="152">
        <f>SUMIF('Rekapitulasi Maret'!$AL$194:$AL$375,APS!$B156,'Rekapitulasi Maret'!$AN$194:$AN$375)</f>
        <v>0</v>
      </c>
      <c r="CA156" s="152">
        <f>SUMIF('Rekapitulasi Maret'!$AL$194:$AL$375,APS!$B156,'Rekapitulasi Maret'!$AQ$194:$AQ$375)</f>
        <v>0</v>
      </c>
      <c r="CB156" s="154">
        <f t="shared" si="502"/>
        <v>0</v>
      </c>
      <c r="CC156" s="154">
        <f t="shared" si="503"/>
        <v>0</v>
      </c>
      <c r="CD156" s="10"/>
      <c r="CE156" s="152">
        <f>SUMIF('Rekapitulasi Maret'!$BA$194:$BA$375,APS!$B156,'Rekapitulasi Maret'!$BB$194:$BB$375)+SUMIF('Rekapitulasi Maret'!$BA$194:$BA$375,APS!$B156,'Rekapitulasi Maret'!$BE$194:$BE$375)</f>
        <v>0</v>
      </c>
      <c r="CF156" s="152">
        <f>SUMIF('Rekapitulasi Maret'!$BA$194:$BA$375,APS!$B156,'Rekapitulasi Maret'!$BC$194:$BC$375)</f>
        <v>0</v>
      </c>
      <c r="CG156" s="10"/>
      <c r="CH156" s="154">
        <f t="shared" si="480"/>
        <v>0</v>
      </c>
      <c r="CI156" s="154">
        <f t="shared" si="481"/>
        <v>0</v>
      </c>
      <c r="CJ156" s="10"/>
      <c r="CK156" s="152">
        <f>SUMIF('Rekapitulasi Maret'!$BP$194:$BP$375,APS!$B156,'Rekapitulasi Maret'!$BQ$194:$BQ$375)+SUMIF('Rekapitulasi Maret'!$BP$194:$BP$375,APS!$B156,'Rekapitulasi Maret'!$BT$194:$BT$375)</f>
        <v>0</v>
      </c>
      <c r="CL156" s="152">
        <f>SUMIF('Rekapitulasi Maret'!$BP$194:$BP$375,APS!$B156,'Rekapitulasi Maret'!$BR$194:$BR$375)</f>
        <v>0</v>
      </c>
      <c r="CM156" s="152">
        <f>SUMIF('Rekapitulasi Maret'!$BP$194:$BP$375,APS!$B156,'Rekapitulasi Maret'!$BU$194:$BU$375)</f>
        <v>0</v>
      </c>
      <c r="CN156" s="154">
        <f t="shared" si="482"/>
        <v>0</v>
      </c>
      <c r="CO156" s="154">
        <f t="shared" si="483"/>
        <v>0</v>
      </c>
      <c r="CP156" s="76">
        <f t="shared" si="511"/>
        <v>0</v>
      </c>
      <c r="CQ156" s="76">
        <f t="shared" si="512"/>
        <v>0</v>
      </c>
      <c r="CR156" s="76">
        <f t="shared" si="513"/>
        <v>0</v>
      </c>
      <c r="CS156" s="76">
        <f t="shared" si="514"/>
        <v>0</v>
      </c>
      <c r="CT156" s="76">
        <f t="shared" si="515"/>
        <v>0</v>
      </c>
      <c r="CU156" s="76">
        <f t="shared" si="516"/>
        <v>0</v>
      </c>
      <c r="CV156" s="154">
        <f t="shared" si="517"/>
        <v>0</v>
      </c>
      <c r="CW156" s="10">
        <v>184</v>
      </c>
      <c r="CX156" s="10"/>
      <c r="CY156" s="152">
        <f>SUMIF('Rekapitulasi Maret'!$D$391:$D$568,APS!$B156,'Rekapitulasi Maret'!$E$391:$E$568)+SUMIF('Rekapitulasi Maret'!$D$391:$D$568,APS!$B156,'Rekapitulasi Maret'!$J$391:$J$568)</f>
        <v>0</v>
      </c>
      <c r="CZ156" s="152">
        <f>SUMIF('Rekapitulasi Maret'!$D$391:$D$568,APS!$B156,'Rekapitulasi Maret'!$F$391:$F$568)</f>
        <v>0</v>
      </c>
      <c r="DA156" s="152">
        <f>SUMIF('Rekapitulasi Maret'!$D$391:$D$568,APS!$B156,'Rekapitulasi Maret'!$K$391:$K$568)</f>
        <v>0</v>
      </c>
      <c r="DB156" s="154">
        <f t="shared" si="484"/>
        <v>0</v>
      </c>
      <c r="DC156" s="154">
        <f t="shared" si="485"/>
        <v>0</v>
      </c>
      <c r="DD156" s="10">
        <v>100</v>
      </c>
      <c r="DE156" s="152">
        <f>SUMIF('Rekapitulasi Maret'!$U$391:$U$568,APS!$B156,'Rekapitulasi Maret'!$V$391:$V$568)+SUMIF('Rekapitulasi Maret'!$U$391:$U$568,APS!$B156,'Rekapitulasi Maret'!$AA$391:$AA$568)</f>
        <v>0</v>
      </c>
      <c r="DF156" s="152">
        <f>SUMIF('Rekapitulasi Maret'!$U$391:$U$568,APS!$B156,'Rekapitulasi Maret'!$W$391:$W$568)</f>
        <v>0</v>
      </c>
      <c r="DG156" s="152">
        <f>SUMIF('Rekapitulasi Maret'!$U$391:$U$568,APS!$B156,'Rekapitulasi Maret'!$AB$391:$AB$568)</f>
        <v>0</v>
      </c>
      <c r="DH156" s="154">
        <f t="shared" si="518"/>
        <v>0</v>
      </c>
      <c r="DI156" s="154">
        <f t="shared" si="519"/>
        <v>0</v>
      </c>
      <c r="DJ156" s="10"/>
      <c r="DK156" s="152">
        <f>SUMIF('Rekapitulasi Maret'!$AL$391:$AL$568,APS!$B156,'Rekapitulasi Maret'!$AM$391:$AM$568)+SUMIF('Rekapitulasi Maret'!$AL$391:$AL$568,APS!$B156,'Rekapitulasi Maret'!$AP$391:$AP$568)</f>
        <v>0</v>
      </c>
      <c r="DL156" s="152">
        <f>SUMIF('Rekapitulasi Maret'!$AL$391:$AL$568,APS!$B156,'Rekapitulasi Maret'!$AN$391:$AN$568)</f>
        <v>0</v>
      </c>
      <c r="DM156" s="152">
        <f>SUMIF('Rekapitulasi Maret'!$AL$391:$AL$568,APS!$B156,'Rekapitulasi Maret'!$AQ$391:$AQ$568)</f>
        <v>0</v>
      </c>
      <c r="DN156" s="154">
        <f t="shared" si="453"/>
        <v>0</v>
      </c>
      <c r="DO156" s="154">
        <f t="shared" si="454"/>
        <v>0</v>
      </c>
      <c r="DP156" s="10"/>
      <c r="DQ156" s="152">
        <f>SUMIF('Rekapitulasi Maret'!$BA$391:$BA$568,APS!$B156,'Rekapitulasi Maret'!$BB$391:$BB$568)+SUMIF('Rekapitulasi Maret'!$BA$391:$BA$568,APS!$B156,'Rekapitulasi Maret'!$BE$391:$BE$568)</f>
        <v>0</v>
      </c>
      <c r="DR156" s="152">
        <f>SUMIF('Rekapitulasi Maret'!$BA$391:$BA$568,APS!$B156,'Rekapitulasi Maret'!$BC$391:$BC$568)</f>
        <v>0</v>
      </c>
      <c r="DS156" s="152">
        <f>SUMIF('Rekapitulasi Maret'!$BA$391:$BA$568,APS!$B156,'Rekapitulasi Maret'!$BF$391:$BF$568)</f>
        <v>0</v>
      </c>
      <c r="DT156" s="154">
        <f t="shared" si="520"/>
        <v>0</v>
      </c>
      <c r="DU156" s="154">
        <f t="shared" si="521"/>
        <v>0</v>
      </c>
      <c r="DV156" s="10"/>
      <c r="DW156" s="152">
        <f>SUMIF('Rekapitulasi Maret'!$BP$391:$BP$568,APS!$B156,'Rekapitulasi Maret'!$BQ$391:$BQ$568)+SUMIF('Rekapitulasi Maret'!$BP$391:$BP$568,APS!$B156,'Rekapitulasi Maret'!$BT$391:$BT$568)</f>
        <v>0</v>
      </c>
      <c r="DX156" s="152">
        <f>SUMIF('Rekapitulasi Maret'!$BP$391:$BP$568,APS!$B156,'Rekapitulasi Maret'!$BR$391:$BR$568)</f>
        <v>0</v>
      </c>
      <c r="DY156" s="152">
        <f>SUMIF('Rekapitulasi Maret'!$BP$391:$BP$568,APS!$B156,'Rekapitulasi Maret'!$BU$391:$BU$568)</f>
        <v>0</v>
      </c>
      <c r="DZ156" s="154">
        <f t="shared" si="446"/>
        <v>0</v>
      </c>
      <c r="EA156" s="154">
        <f t="shared" si="447"/>
        <v>0</v>
      </c>
      <c r="EB156" s="10">
        <v>141</v>
      </c>
      <c r="EC156" s="152">
        <f>SUMIF('Rekapitulasi Maret'!$CE$391:$CE$568,APS!$B156,'Rekapitulasi Maret'!$CF$391:$CF$568)+SUMIF('Rekapitulasi Maret'!$CE$391:$CE$568,APS!$B156,'Rekapitulasi Maret'!$CI$391:$CI$568)</f>
        <v>0</v>
      </c>
      <c r="ED156" s="152">
        <f>SUMIF('Rekapitulasi Maret'!$CE$391:$CE$568,APS!$B156,'Rekapitulasi Maret'!$CG$391:$CG$568)</f>
        <v>0</v>
      </c>
      <c r="EE156" s="152">
        <f>SUMIF('Rekapitulasi Maret'!$CE$391:$CE$568,APS!$B156,'Rekapitulasi Maret'!$CJ$391:$CJ$568)</f>
        <v>0</v>
      </c>
      <c r="EF156" s="154">
        <f t="shared" si="455"/>
        <v>0</v>
      </c>
      <c r="EG156" s="154">
        <f t="shared" si="456"/>
        <v>0</v>
      </c>
      <c r="EH156" s="76">
        <f t="shared" si="522"/>
        <v>241</v>
      </c>
      <c r="EI156" s="76">
        <f t="shared" si="523"/>
        <v>0</v>
      </c>
      <c r="EJ156" s="76">
        <f t="shared" si="524"/>
        <v>0</v>
      </c>
      <c r="EK156" s="76">
        <f t="shared" si="525"/>
        <v>0</v>
      </c>
      <c r="EL156" s="76">
        <f t="shared" si="526"/>
        <v>0</v>
      </c>
      <c r="EM156" s="76">
        <f t="shared" si="527"/>
        <v>-241</v>
      </c>
      <c r="EN156" s="154">
        <f t="shared" si="528"/>
        <v>0</v>
      </c>
      <c r="EO156" s="10"/>
      <c r="EP156" s="10"/>
      <c r="EQ156" s="152">
        <f>SUMIF('Rekapitulasi Maret'!$D$587:$D$768,APS!$B156,'Rekapitulasi Maret'!$E$587:$E$768)+SUMIF('Rekapitulasi Maret'!$D$587:$D$768,APS!$B156,'Rekapitulasi Maret'!$G$587:$G$768)</f>
        <v>0</v>
      </c>
      <c r="ER156" s="152">
        <f>SUMIF('Rekapitulasi Maret'!$D$587:$D$768,APS!$B156,'Rekapitulasi Maret'!$F$587:$F$768)+SUMIF('Rekapitulasi Maret'!$D$587:$D$768,APS!$B156,'Rekapitulasi Maret'!$H$587:$H$768)</f>
        <v>0</v>
      </c>
      <c r="ES156" s="10"/>
      <c r="ET156" s="154">
        <f t="shared" si="457"/>
        <v>0</v>
      </c>
      <c r="EU156" s="154">
        <f t="shared" si="458"/>
        <v>0</v>
      </c>
      <c r="EV156" s="10"/>
      <c r="EW156" s="152">
        <f>SUMIF('Rekapitulasi Maret'!$U$587:$U$768,APS!$B156,'Rekapitulasi Maret'!$V$587:$V$768)+SUMIF('Rekapitulasi Maret'!$U$587:$U$768,APS!$B156,'Rekapitulasi Maret'!$X$587:$X$768)</f>
        <v>0</v>
      </c>
      <c r="EX156" s="152">
        <f>SUMIF('Rekapitulasi Maret'!$U$587:$U$768,APS!$B156,'Rekapitulasi Maret'!$W$587:$W$768)+SUMIF('Rekapitulasi Maret'!$U$587:$U$768,APS!$B156,'Rekapitulasi Maret'!$Y$587:$Y$768)</f>
        <v>0</v>
      </c>
      <c r="EY156" s="10"/>
      <c r="EZ156" s="154">
        <f t="shared" si="459"/>
        <v>0</v>
      </c>
      <c r="FA156" s="154">
        <f t="shared" si="460"/>
        <v>0</v>
      </c>
      <c r="FB156" s="10"/>
      <c r="FC156" s="152">
        <f>SUMIF('Rekapitulasi Maret'!$AL$587:$AL$768,APS!$B156,'Rekapitulasi Maret'!$AM$587:$AM$768)+SUMIF('Rekapitulasi Maret'!$AL$587:$AL$768,APS!$B156,'Rekapitulasi Maret'!$AP$587:$AP$768)</f>
        <v>0</v>
      </c>
      <c r="FD156" s="152">
        <f>SUMIF('Rekapitulasi Maret'!$AL$587:$AL$768,APS!$B156,'Rekapitulasi Maret'!$AN$587:$AN$768)</f>
        <v>0</v>
      </c>
      <c r="FE156" s="10"/>
      <c r="FF156" s="154">
        <f t="shared" si="461"/>
        <v>0</v>
      </c>
      <c r="FG156" s="154">
        <f t="shared" si="462"/>
        <v>0</v>
      </c>
      <c r="FH156" s="10"/>
      <c r="FI156" s="152">
        <f>SUMIF('Rekapitulasi Maret'!$BA$587:$BA$768,APS!$B156,'Rekapitulasi Maret'!$BB$587:$BB$768)+SUMIF('Rekapitulasi Maret'!$BA$587:$BA$768,APS!$B156,'Rekapitulasi Maret'!$BE$587:$BE$768)</f>
        <v>0</v>
      </c>
      <c r="FJ156" s="152">
        <f>SUMIF('Rekapitulasi Maret'!$BA$587:$BA$768,APS!$B156,'Rekapitulasi Maret'!$BC$587:$BC$768)+SUMIF('Rekapitulasi Maret'!$BA$587:$BA$768,APS!$B156,'Rekapitulasi Maret'!$BF$587:$BF$768)</f>
        <v>0</v>
      </c>
      <c r="FK156" s="10"/>
      <c r="FL156" s="154">
        <f t="shared" si="463"/>
        <v>0</v>
      </c>
      <c r="FM156" s="154">
        <f t="shared" si="464"/>
        <v>0</v>
      </c>
      <c r="FN156" s="10"/>
      <c r="FO156" s="152">
        <f>SUMIF('Rekapitulasi Maret'!$BP$587:$BP$768,APS!$B156,'Rekapitulasi Maret'!$BQ$587:$BQ$768)+SUMIF('Rekapitulasi Maret'!$BP$587:$BP$768,APS!$B156,'Rekapitulasi Maret'!$BT$587:$BT$768)</f>
        <v>0</v>
      </c>
      <c r="FP156" s="152">
        <f>SUMIF('Rekapitulasi Maret'!$BP$587:$BP$768,APS!$B156,'Rekapitulasi Maret'!$BR$587:$BR$768)</f>
        <v>0</v>
      </c>
      <c r="FQ156" s="10"/>
      <c r="FR156" s="154">
        <f t="shared" si="465"/>
        <v>0</v>
      </c>
      <c r="FS156" s="154">
        <f t="shared" si="466"/>
        <v>0</v>
      </c>
      <c r="FT156" s="10"/>
      <c r="FU156" s="152">
        <f>SUMIF('Rekapitulasi Maret'!$CE$587:$CE$768,APS!$B156,'Rekapitulasi Maret'!$CI$587:$CI$768)</f>
        <v>0</v>
      </c>
      <c r="FV156" s="10"/>
      <c r="FW156" s="152">
        <f>SUMIF('Rekapitulasi Maret'!$CE$587:$CE$768,APS!$B156,'Rekapitulasi Maret'!$CJ$587:$CJ$768)</f>
        <v>0</v>
      </c>
      <c r="FX156" s="154">
        <f t="shared" si="486"/>
        <v>0</v>
      </c>
      <c r="FY156" s="154">
        <f t="shared" si="487"/>
        <v>0</v>
      </c>
      <c r="FZ156" s="10"/>
      <c r="GA156" s="152">
        <f>SUMIF('Rekapitulasi Maret'!$D$785:$D$963,APS!$B156,'Rekapitulasi Maret'!$E$785:$E$963)+SUMIF('Rekapitulasi Maret'!$D$785:$D$963,APS!$B156,'Rekapitulasi Maret'!$J$785:$J$963)</f>
        <v>0</v>
      </c>
      <c r="GB156" s="152">
        <f>SUMIF('Rekapitulasi Maret'!$D$785:$D$963,APS!$B156,'Rekapitulasi Maret'!$F$785:$F$963)</f>
        <v>0</v>
      </c>
      <c r="GC156" s="152">
        <f>SUMIF('Rekapitulasi Maret'!$D$785:$D$963,APS!$B156,'Rekapitulasi Maret'!$K$785:$K$963)</f>
        <v>0</v>
      </c>
      <c r="GD156" s="154">
        <f t="shared" si="467"/>
        <v>0</v>
      </c>
      <c r="GE156" s="154">
        <f t="shared" si="468"/>
        <v>0</v>
      </c>
      <c r="GF156" s="10"/>
      <c r="GG156" s="152">
        <f>SUMIF('Rekapitulasi Maret'!$U$785:$U$963,APS!$B156,'Rekapitulasi Maret'!$V$785:$V$963)+SUMIF('Rekapitulasi Maret'!$U$785:$U$963,APS!$B156,'Rekapitulasi Maret'!$AA$785:$AA$963)</f>
        <v>0</v>
      </c>
      <c r="GH156" s="152">
        <f>SUMIF('Rekapitulasi Maret'!$U$785:$U$963,APS!$B156,'Rekapitulasi Maret'!$W$785:$W$963)</f>
        <v>0</v>
      </c>
      <c r="GI156" s="152">
        <f>SUMIF('Rekapitulasi Maret'!$U$785:$U$963,APS!$B156,'Rekapitulasi Maret'!$AB$785:$AB$963)</f>
        <v>0</v>
      </c>
      <c r="GJ156" s="154">
        <f t="shared" si="469"/>
        <v>0</v>
      </c>
      <c r="GK156" s="154">
        <f t="shared" si="470"/>
        <v>0</v>
      </c>
      <c r="GL156" s="10"/>
      <c r="GM156" s="152">
        <f>SUMIF('Rekapitulasi Maret'!$AL$785:$AL$963,APS!$B156,'Rekapitulasi Maret'!$AM$785:$AM$963)+SUMIF('Rekapitulasi Maret'!$AL$785:$AL$963,APS!$B156,'Rekapitulasi Maret'!$AP$785:$AP$963)</f>
        <v>0</v>
      </c>
      <c r="GN156" s="152">
        <f>SUMIF('Rekapitulasi Maret'!$AL$785:$AL$963,APS!$B156,'Rekapitulasi Maret'!$AN$785:$AN$963)</f>
        <v>0</v>
      </c>
      <c r="GO156" s="152">
        <f>SUMIF('Rekapitulasi Maret'!$AL$785:$AL$963,APS!$B156,'Rekapitulasi Maret'!$AQ$785:$AQ$963)</f>
        <v>0</v>
      </c>
      <c r="GP156" s="154">
        <f t="shared" si="471"/>
        <v>0</v>
      </c>
      <c r="GQ156" s="154">
        <f t="shared" si="472"/>
        <v>0</v>
      </c>
      <c r="GR156" s="76">
        <f t="shared" si="473"/>
        <v>0</v>
      </c>
      <c r="GS156" s="76">
        <f t="shared" si="474"/>
        <v>0</v>
      </c>
      <c r="GT156" s="76">
        <f t="shared" si="475"/>
        <v>0</v>
      </c>
      <c r="GU156" s="76">
        <f t="shared" si="476"/>
        <v>0</v>
      </c>
      <c r="GV156" s="157">
        <f t="shared" si="477"/>
        <v>0</v>
      </c>
      <c r="GW156" s="157">
        <f t="shared" si="478"/>
        <v>0</v>
      </c>
      <c r="GX156" s="158">
        <f t="shared" si="479"/>
        <v>0</v>
      </c>
      <c r="GY156" s="157">
        <f t="shared" si="494"/>
        <v>625</v>
      </c>
      <c r="GZ156" s="157">
        <f t="shared" si="495"/>
        <v>0</v>
      </c>
      <c r="HA156" s="157">
        <f t="shared" si="496"/>
        <v>0</v>
      </c>
      <c r="HB156" s="157">
        <f t="shared" si="497"/>
        <v>0</v>
      </c>
      <c r="HC156" s="157">
        <f t="shared" si="498"/>
        <v>0</v>
      </c>
      <c r="HD156" s="157">
        <f t="shared" si="499"/>
        <v>-625</v>
      </c>
      <c r="HE156" s="158">
        <f t="shared" si="406"/>
        <v>0</v>
      </c>
      <c r="HF156" s="164"/>
      <c r="HG156" s="16" t="s">
        <v>997</v>
      </c>
      <c r="HH156" s="88"/>
    </row>
    <row r="157" spans="1:216" ht="27">
      <c r="A157" s="16" t="s">
        <v>164</v>
      </c>
      <c r="B157" s="49" t="s">
        <v>398</v>
      </c>
      <c r="C157" s="16" t="s">
        <v>155</v>
      </c>
      <c r="D157" s="16" t="s">
        <v>599</v>
      </c>
      <c r="E157" s="16" t="s">
        <v>610</v>
      </c>
      <c r="F157" s="31">
        <v>10</v>
      </c>
      <c r="G157" s="17"/>
      <c r="H157" s="17"/>
      <c r="I157" s="18">
        <v>0</v>
      </c>
      <c r="J157" s="17">
        <v>0</v>
      </c>
      <c r="K157" s="19">
        <f t="shared" si="451"/>
        <v>10</v>
      </c>
      <c r="L157" s="19">
        <f t="shared" si="452"/>
        <v>10</v>
      </c>
      <c r="M157" s="23">
        <v>0</v>
      </c>
      <c r="N157" s="20">
        <f t="shared" si="533"/>
        <v>0</v>
      </c>
      <c r="O157" s="20"/>
      <c r="P157" s="75">
        <f t="shared" si="407"/>
        <v>0</v>
      </c>
      <c r="Q157" s="74">
        <f t="shared" si="403"/>
        <v>0</v>
      </c>
      <c r="R157" s="22">
        <f t="shared" si="450"/>
        <v>0</v>
      </c>
      <c r="S157" s="10"/>
      <c r="T157" s="10"/>
      <c r="U157" s="152">
        <f>SUMIF('Rekapitulasi Maret'!$D$9:$D$173,APS!$B157,'Rekapitulasi Maret'!$E$9:$E$173)</f>
        <v>0</v>
      </c>
      <c r="V157" s="152">
        <f>SUMIF('Rekapitulasi Maret'!$D$9:$D$173,APS!$B157,'Rekapitulasi Maret'!$F$9:$F$173)</f>
        <v>0</v>
      </c>
      <c r="W157" s="10"/>
      <c r="X157" s="154">
        <f t="shared" si="428"/>
        <v>0</v>
      </c>
      <c r="Y157" s="154">
        <f t="shared" si="429"/>
        <v>0</v>
      </c>
      <c r="Z157" s="10"/>
      <c r="AA157" s="152">
        <f>SUMIF('Rekapitulasi Maret'!$U$9:$U$173,APS!$B157,'Rekapitulasi Maret'!$V$9:$V$173)</f>
        <v>0</v>
      </c>
      <c r="AB157" s="152">
        <f>SUMIF('Rekapitulasi Maret'!$U$9:$U$173,APS!$B157,'Rekapitulasi Maret'!$W$9:$W$173)</f>
        <v>0</v>
      </c>
      <c r="AC157" s="152"/>
      <c r="AD157" s="154">
        <f t="shared" si="529"/>
        <v>0</v>
      </c>
      <c r="AE157" s="154">
        <f t="shared" si="530"/>
        <v>0</v>
      </c>
      <c r="AF157" s="10"/>
      <c r="AG157" s="152">
        <f>SUMIF('Rekapitulasi Maret'!$AL$9:$AL$173,APS!$B157,'Rekapitulasi Maret'!$AM$9:$AM$173)</f>
        <v>0</v>
      </c>
      <c r="AH157" s="152">
        <f>SUMIF('Rekapitulasi Maret'!$AL$9:$AL$173,APS!$B157,'Rekapitulasi Maret'!$AN$9:$AN$173)</f>
        <v>0</v>
      </c>
      <c r="AI157" s="152">
        <f>SUMIF('Rekapitulasi Maret'!$AL$9:$AL$173,APS!$B157,'Rekapitulasi Maret'!$AQ$9:$AQ$173)</f>
        <v>0</v>
      </c>
      <c r="AJ157" s="154">
        <f t="shared" si="534"/>
        <v>0</v>
      </c>
      <c r="AK157" s="154">
        <f t="shared" si="535"/>
        <v>0</v>
      </c>
      <c r="AL157" s="10"/>
      <c r="AM157" s="152">
        <f>SUMIF('Rekapitulasi Maret'!$BA$9:$BA$173,APS!$B157,'Rekapitulasi Maret'!$BB$9:$BB$173)</f>
        <v>0</v>
      </c>
      <c r="AN157" s="152">
        <f>SUMIF('Rekapitulasi Maret'!$BA$9:$BA$173,APS!$B157,'Rekapitulasi Maret'!$BC$9:$BC$173)</f>
        <v>0</v>
      </c>
      <c r="AO157" s="10"/>
      <c r="AP157" s="154">
        <f t="shared" si="531"/>
        <v>0</v>
      </c>
      <c r="AQ157" s="154">
        <f t="shared" si="532"/>
        <v>0</v>
      </c>
      <c r="AR157" s="10"/>
      <c r="AS157" s="152">
        <f>SUMIF('Rekapitulasi Maret'!$BP$9:$BP$173,APS!$B157,'Rekapitulasi Maret'!$BQ$9:$BQ$173)</f>
        <v>0</v>
      </c>
      <c r="AT157" s="152">
        <f>SUMIF('Rekapitulasi Maret'!$BP$9:$BP$173,APS!$B157,'Rekapitulasi Maret'!$BR$9:$BR$173)</f>
        <v>0</v>
      </c>
      <c r="AU157" s="10"/>
      <c r="AV157" s="154">
        <f t="shared" si="500"/>
        <v>0</v>
      </c>
      <c r="AW157" s="154">
        <f t="shared" si="501"/>
        <v>0</v>
      </c>
      <c r="AX157" s="10"/>
      <c r="AY157" s="152">
        <f>SUMIF('Rekapitulasi Maret'!$CE$9:$CE$173,APS!$B157,'Rekapitulasi Maret'!$CI$9:$CI$173)</f>
        <v>0</v>
      </c>
      <c r="AZ157" s="10"/>
      <c r="BA157" s="152">
        <f>SUMIF('Rekapitulasi Maret'!$CE$9:$CE$173,APS!$B157,'Rekapitulasi Maret'!$CJ$9:$CJ$173)</f>
        <v>0</v>
      </c>
      <c r="BB157" s="154">
        <f t="shared" si="492"/>
        <v>0</v>
      </c>
      <c r="BC157" s="154">
        <f t="shared" si="493"/>
        <v>0</v>
      </c>
      <c r="BD157" s="76">
        <f t="shared" si="504"/>
        <v>0</v>
      </c>
      <c r="BE157" s="76">
        <f t="shared" si="505"/>
        <v>0</v>
      </c>
      <c r="BF157" s="76">
        <f t="shared" si="506"/>
        <v>0</v>
      </c>
      <c r="BG157" s="76">
        <f t="shared" si="507"/>
        <v>0</v>
      </c>
      <c r="BH157" s="76">
        <f t="shared" si="508"/>
        <v>0</v>
      </c>
      <c r="BI157" s="76">
        <f t="shared" si="509"/>
        <v>0</v>
      </c>
      <c r="BJ157" s="154">
        <f t="shared" si="510"/>
        <v>0</v>
      </c>
      <c r="BK157" s="10"/>
      <c r="BL157" s="10"/>
      <c r="BM157" s="152">
        <f>SUMIF('Rekapitulasi Maret'!$D$194:$D$375,APS!$B157,'Rekapitulasi Maret'!$E$194:$E$375)+SUMIF('Rekapitulasi Maret'!$D$194:$D$375,APS!$B157,'Rekapitulasi Maret'!$J$194:$J$375)</f>
        <v>0</v>
      </c>
      <c r="BN157" s="152">
        <f>SUMIF('Rekapitulasi Maret'!$D$194:$D$375,APS!$B157,'Rekapitulasi Maret'!$F$194:$F$375)</f>
        <v>0</v>
      </c>
      <c r="BO157" s="152">
        <f>SUMIF('Rekapitulasi Maret'!$D$194:$D$375,APS!$B157,'Rekapitulasi Maret'!$K$194:$K$375)</f>
        <v>0</v>
      </c>
      <c r="BP157" s="154">
        <f t="shared" si="488"/>
        <v>0</v>
      </c>
      <c r="BQ157" s="154">
        <f t="shared" si="489"/>
        <v>0</v>
      </c>
      <c r="BR157" s="10"/>
      <c r="BS157" s="152">
        <f>SUMIF('Rekapitulasi Maret'!$U$194:$U$375,APS!$B157,'Rekapitulasi Maret'!$V$194:$V$375)+SUMIF('Rekapitulasi Maret'!$U$194:$U$375,APS!$B157,'Rekapitulasi Maret'!$AA$194:$AA$375)</f>
        <v>0</v>
      </c>
      <c r="BT157" s="152">
        <f>SUMIF('Rekapitulasi Maret'!$U$194:$U$375,APS!$B157,'Rekapitulasi Maret'!$W$194:$W$375)</f>
        <v>0</v>
      </c>
      <c r="BU157" s="152">
        <f>SUMIF('Rekapitulasi Maret'!$U$194:$U$375,APS!$B157,'Rekapitulasi Maret'!$AB$194:$AB$375)</f>
        <v>0</v>
      </c>
      <c r="BV157" s="154">
        <f t="shared" si="490"/>
        <v>0</v>
      </c>
      <c r="BW157" s="154">
        <f t="shared" si="491"/>
        <v>0</v>
      </c>
      <c r="BX157" s="10"/>
      <c r="BY157" s="152">
        <f>SUMIF('Rekapitulasi Maret'!$AL$194:$AL$375,APS!$B157,'Rekapitulasi Maret'!$AM$194:$AM$375)+SUMIF('Rekapitulasi Maret'!$AL$194:$AL$375,APS!$B157,'Rekapitulasi Maret'!$AP$194:$AP$375)</f>
        <v>0</v>
      </c>
      <c r="BZ157" s="152">
        <f>SUMIF('Rekapitulasi Maret'!$AL$194:$AL$375,APS!$B157,'Rekapitulasi Maret'!$AN$194:$AN$375)</f>
        <v>0</v>
      </c>
      <c r="CA157" s="152">
        <f>SUMIF('Rekapitulasi Maret'!$AL$194:$AL$375,APS!$B157,'Rekapitulasi Maret'!$AQ$194:$AQ$375)</f>
        <v>0</v>
      </c>
      <c r="CB157" s="154">
        <f t="shared" si="502"/>
        <v>0</v>
      </c>
      <c r="CC157" s="154">
        <f t="shared" si="503"/>
        <v>0</v>
      </c>
      <c r="CD157" s="10"/>
      <c r="CE157" s="152">
        <f>SUMIF('Rekapitulasi Maret'!$BA$194:$BA$375,APS!$B157,'Rekapitulasi Maret'!$BB$194:$BB$375)+SUMIF('Rekapitulasi Maret'!$BA$194:$BA$375,APS!$B157,'Rekapitulasi Maret'!$BE$194:$BE$375)</f>
        <v>0</v>
      </c>
      <c r="CF157" s="152">
        <f>SUMIF('Rekapitulasi Maret'!$BA$194:$BA$375,APS!$B157,'Rekapitulasi Maret'!$BC$194:$BC$375)</f>
        <v>0</v>
      </c>
      <c r="CG157" s="10"/>
      <c r="CH157" s="154">
        <f t="shared" si="480"/>
        <v>0</v>
      </c>
      <c r="CI157" s="154">
        <f t="shared" si="481"/>
        <v>0</v>
      </c>
      <c r="CJ157" s="10"/>
      <c r="CK157" s="152">
        <f>SUMIF('Rekapitulasi Maret'!$BP$194:$BP$375,APS!$B157,'Rekapitulasi Maret'!$BQ$194:$BQ$375)+SUMIF('Rekapitulasi Maret'!$BP$194:$BP$375,APS!$B157,'Rekapitulasi Maret'!$BT$194:$BT$375)</f>
        <v>0</v>
      </c>
      <c r="CL157" s="152">
        <f>SUMIF('Rekapitulasi Maret'!$BP$194:$BP$375,APS!$B157,'Rekapitulasi Maret'!$BR$194:$BR$375)</f>
        <v>0</v>
      </c>
      <c r="CM157" s="152">
        <f>SUMIF('Rekapitulasi Maret'!$BP$194:$BP$375,APS!$B157,'Rekapitulasi Maret'!$BU$194:$BU$375)</f>
        <v>0</v>
      </c>
      <c r="CN157" s="154">
        <f t="shared" si="482"/>
        <v>0</v>
      </c>
      <c r="CO157" s="154">
        <f t="shared" si="483"/>
        <v>0</v>
      </c>
      <c r="CP157" s="76">
        <f t="shared" si="511"/>
        <v>0</v>
      </c>
      <c r="CQ157" s="76">
        <f t="shared" si="512"/>
        <v>0</v>
      </c>
      <c r="CR157" s="76">
        <f t="shared" si="513"/>
        <v>0</v>
      </c>
      <c r="CS157" s="76">
        <f t="shared" si="514"/>
        <v>0</v>
      </c>
      <c r="CT157" s="76">
        <f t="shared" si="515"/>
        <v>0</v>
      </c>
      <c r="CU157" s="76">
        <f t="shared" si="516"/>
        <v>0</v>
      </c>
      <c r="CV157" s="154">
        <f t="shared" si="517"/>
        <v>0</v>
      </c>
      <c r="CW157" s="10"/>
      <c r="CX157" s="10"/>
      <c r="CY157" s="152">
        <f>SUMIF('Rekapitulasi Maret'!$D$391:$D$568,APS!$B157,'Rekapitulasi Maret'!$E$391:$E$568)+SUMIF('Rekapitulasi Maret'!$D$391:$D$568,APS!$B157,'Rekapitulasi Maret'!$J$391:$J$568)</f>
        <v>0</v>
      </c>
      <c r="CZ157" s="152">
        <f>SUMIF('Rekapitulasi Maret'!$D$391:$D$568,APS!$B157,'Rekapitulasi Maret'!$F$391:$F$568)</f>
        <v>0</v>
      </c>
      <c r="DA157" s="152">
        <f>SUMIF('Rekapitulasi Maret'!$D$391:$D$568,APS!$B157,'Rekapitulasi Maret'!$K$391:$K$568)</f>
        <v>0</v>
      </c>
      <c r="DB157" s="154">
        <f t="shared" si="484"/>
        <v>0</v>
      </c>
      <c r="DC157" s="154">
        <f t="shared" si="485"/>
        <v>0</v>
      </c>
      <c r="DD157" s="10"/>
      <c r="DE157" s="152">
        <f>SUMIF('Rekapitulasi Maret'!$U$391:$U$568,APS!$B157,'Rekapitulasi Maret'!$V$391:$V$568)+SUMIF('Rekapitulasi Maret'!$U$391:$U$568,APS!$B157,'Rekapitulasi Maret'!$AA$391:$AA$568)</f>
        <v>0</v>
      </c>
      <c r="DF157" s="152">
        <f>SUMIF('Rekapitulasi Maret'!$U$391:$U$568,APS!$B157,'Rekapitulasi Maret'!$W$391:$W$568)</f>
        <v>0</v>
      </c>
      <c r="DG157" s="152">
        <f>SUMIF('Rekapitulasi Maret'!$U$391:$U$568,APS!$B157,'Rekapitulasi Maret'!$AB$391:$AB$568)</f>
        <v>0</v>
      </c>
      <c r="DH157" s="154">
        <f t="shared" si="518"/>
        <v>0</v>
      </c>
      <c r="DI157" s="154">
        <f t="shared" si="519"/>
        <v>0</v>
      </c>
      <c r="DJ157" s="10"/>
      <c r="DK157" s="152">
        <f>SUMIF('Rekapitulasi Maret'!$AL$391:$AL$568,APS!$B157,'Rekapitulasi Maret'!$AM$391:$AM$568)+SUMIF('Rekapitulasi Maret'!$AL$391:$AL$568,APS!$B157,'Rekapitulasi Maret'!$AP$391:$AP$568)</f>
        <v>0</v>
      </c>
      <c r="DL157" s="152">
        <f>SUMIF('Rekapitulasi Maret'!$AL$391:$AL$568,APS!$B157,'Rekapitulasi Maret'!$AN$391:$AN$568)</f>
        <v>0</v>
      </c>
      <c r="DM157" s="152">
        <f>SUMIF('Rekapitulasi Maret'!$AL$391:$AL$568,APS!$B157,'Rekapitulasi Maret'!$AQ$391:$AQ$568)</f>
        <v>0</v>
      </c>
      <c r="DN157" s="154">
        <f t="shared" si="453"/>
        <v>0</v>
      </c>
      <c r="DO157" s="154">
        <f t="shared" si="454"/>
        <v>0</v>
      </c>
      <c r="DP157" s="10"/>
      <c r="DQ157" s="152">
        <f>SUMIF('Rekapitulasi Maret'!$BA$391:$BA$568,APS!$B157,'Rekapitulasi Maret'!$BB$391:$BB$568)+SUMIF('Rekapitulasi Maret'!$BA$391:$BA$568,APS!$B157,'Rekapitulasi Maret'!$BE$391:$BE$568)</f>
        <v>0</v>
      </c>
      <c r="DR157" s="152">
        <f>SUMIF('Rekapitulasi Maret'!$BA$391:$BA$568,APS!$B157,'Rekapitulasi Maret'!$BC$391:$BC$568)</f>
        <v>0</v>
      </c>
      <c r="DS157" s="152">
        <f>SUMIF('Rekapitulasi Maret'!$BA$391:$BA$568,APS!$B157,'Rekapitulasi Maret'!$BF$391:$BF$568)</f>
        <v>0</v>
      </c>
      <c r="DT157" s="154">
        <f t="shared" si="520"/>
        <v>0</v>
      </c>
      <c r="DU157" s="154">
        <f t="shared" si="521"/>
        <v>0</v>
      </c>
      <c r="DV157" s="10"/>
      <c r="DW157" s="152">
        <f>SUMIF('Rekapitulasi Maret'!$BP$391:$BP$568,APS!$B157,'Rekapitulasi Maret'!$BQ$391:$BQ$568)+SUMIF('Rekapitulasi Maret'!$BP$391:$BP$568,APS!$B157,'Rekapitulasi Maret'!$BT$391:$BT$568)</f>
        <v>0</v>
      </c>
      <c r="DX157" s="152">
        <f>SUMIF('Rekapitulasi Maret'!$BP$391:$BP$568,APS!$B157,'Rekapitulasi Maret'!$BR$391:$BR$568)</f>
        <v>0</v>
      </c>
      <c r="DY157" s="152">
        <f>SUMIF('Rekapitulasi Maret'!$BP$391:$BP$568,APS!$B157,'Rekapitulasi Maret'!$BU$391:$BU$568)</f>
        <v>0</v>
      </c>
      <c r="DZ157" s="154">
        <f t="shared" si="446"/>
        <v>0</v>
      </c>
      <c r="EA157" s="154">
        <f t="shared" si="447"/>
        <v>0</v>
      </c>
      <c r="EB157" s="10"/>
      <c r="EC157" s="152">
        <f>SUMIF('Rekapitulasi Maret'!$CE$391:$CE$568,APS!$B157,'Rekapitulasi Maret'!$CF$391:$CF$568)+SUMIF('Rekapitulasi Maret'!$CE$391:$CE$568,APS!$B157,'Rekapitulasi Maret'!$CI$391:$CI$568)</f>
        <v>0</v>
      </c>
      <c r="ED157" s="152">
        <f>SUMIF('Rekapitulasi Maret'!$CE$391:$CE$568,APS!$B157,'Rekapitulasi Maret'!$CG$391:$CG$568)</f>
        <v>0</v>
      </c>
      <c r="EE157" s="152">
        <f>SUMIF('Rekapitulasi Maret'!$CE$391:$CE$568,APS!$B157,'Rekapitulasi Maret'!$CJ$391:$CJ$568)</f>
        <v>0</v>
      </c>
      <c r="EF157" s="154">
        <f t="shared" si="455"/>
        <v>0</v>
      </c>
      <c r="EG157" s="154">
        <f t="shared" si="456"/>
        <v>0</v>
      </c>
      <c r="EH157" s="76">
        <f t="shared" si="522"/>
        <v>0</v>
      </c>
      <c r="EI157" s="76">
        <f t="shared" si="523"/>
        <v>0</v>
      </c>
      <c r="EJ157" s="76">
        <f t="shared" si="524"/>
        <v>0</v>
      </c>
      <c r="EK157" s="76">
        <f t="shared" si="525"/>
        <v>0</v>
      </c>
      <c r="EL157" s="76">
        <f t="shared" si="526"/>
        <v>0</v>
      </c>
      <c r="EM157" s="76">
        <f t="shared" si="527"/>
        <v>0</v>
      </c>
      <c r="EN157" s="154">
        <f t="shared" si="528"/>
        <v>0</v>
      </c>
      <c r="EO157" s="10">
        <v>0</v>
      </c>
      <c r="EP157" s="10"/>
      <c r="EQ157" s="152">
        <f>SUMIF('Rekapitulasi Maret'!$D$587:$D$768,APS!$B157,'Rekapitulasi Maret'!$E$587:$E$768)+SUMIF('Rekapitulasi Maret'!$D$587:$D$768,APS!$B157,'Rekapitulasi Maret'!$G$587:$G$768)</f>
        <v>0</v>
      </c>
      <c r="ER157" s="152">
        <f>SUMIF('Rekapitulasi Maret'!$D$587:$D$768,APS!$B157,'Rekapitulasi Maret'!$F$587:$F$768)+SUMIF('Rekapitulasi Maret'!$D$587:$D$768,APS!$B157,'Rekapitulasi Maret'!$H$587:$H$768)</f>
        <v>0</v>
      </c>
      <c r="ES157" s="10"/>
      <c r="ET157" s="154">
        <f t="shared" si="457"/>
        <v>0</v>
      </c>
      <c r="EU157" s="154">
        <f t="shared" si="458"/>
        <v>0</v>
      </c>
      <c r="EV157" s="10"/>
      <c r="EW157" s="152">
        <f>SUMIF('Rekapitulasi Maret'!$U$587:$U$768,APS!$B157,'Rekapitulasi Maret'!$V$587:$V$768)+SUMIF('Rekapitulasi Maret'!$U$587:$U$768,APS!$B157,'Rekapitulasi Maret'!$X$587:$X$768)</f>
        <v>0</v>
      </c>
      <c r="EX157" s="152">
        <f>SUMIF('Rekapitulasi Maret'!$U$587:$U$768,APS!$B157,'Rekapitulasi Maret'!$W$587:$W$768)+SUMIF('Rekapitulasi Maret'!$U$587:$U$768,APS!$B157,'Rekapitulasi Maret'!$Y$587:$Y$768)</f>
        <v>0</v>
      </c>
      <c r="EY157" s="10"/>
      <c r="EZ157" s="154">
        <f t="shared" si="459"/>
        <v>0</v>
      </c>
      <c r="FA157" s="154">
        <f t="shared" si="460"/>
        <v>0</v>
      </c>
      <c r="FB157" s="10"/>
      <c r="FC157" s="152">
        <f>SUMIF('Rekapitulasi Maret'!$AL$587:$AL$768,APS!$B157,'Rekapitulasi Maret'!$AM$587:$AM$768)+SUMIF('Rekapitulasi Maret'!$AL$587:$AL$768,APS!$B157,'Rekapitulasi Maret'!$AP$587:$AP$768)</f>
        <v>0</v>
      </c>
      <c r="FD157" s="152">
        <f>SUMIF('Rekapitulasi Maret'!$AL$587:$AL$768,APS!$B157,'Rekapitulasi Maret'!$AN$587:$AN$768)</f>
        <v>0</v>
      </c>
      <c r="FE157" s="10"/>
      <c r="FF157" s="154">
        <f t="shared" si="461"/>
        <v>0</v>
      </c>
      <c r="FG157" s="154">
        <f t="shared" si="462"/>
        <v>0</v>
      </c>
      <c r="FH157" s="10"/>
      <c r="FI157" s="152">
        <f>SUMIF('Rekapitulasi Maret'!$BA$587:$BA$768,APS!$B157,'Rekapitulasi Maret'!$BB$587:$BB$768)+SUMIF('Rekapitulasi Maret'!$BA$587:$BA$768,APS!$B157,'Rekapitulasi Maret'!$BE$587:$BE$768)</f>
        <v>0</v>
      </c>
      <c r="FJ157" s="152">
        <f>SUMIF('Rekapitulasi Maret'!$BA$587:$BA$768,APS!$B157,'Rekapitulasi Maret'!$BC$587:$BC$768)+SUMIF('Rekapitulasi Maret'!$BA$587:$BA$768,APS!$B157,'Rekapitulasi Maret'!$BF$587:$BF$768)</f>
        <v>0</v>
      </c>
      <c r="FK157" s="10"/>
      <c r="FL157" s="154">
        <f t="shared" si="463"/>
        <v>0</v>
      </c>
      <c r="FM157" s="154">
        <f t="shared" si="464"/>
        <v>0</v>
      </c>
      <c r="FN157" s="10"/>
      <c r="FO157" s="152">
        <f>SUMIF('Rekapitulasi Maret'!$BP$587:$BP$768,APS!$B157,'Rekapitulasi Maret'!$BQ$587:$BQ$768)+SUMIF('Rekapitulasi Maret'!$BP$587:$BP$768,APS!$B157,'Rekapitulasi Maret'!$BT$587:$BT$768)</f>
        <v>0</v>
      </c>
      <c r="FP157" s="152">
        <f>SUMIF('Rekapitulasi Maret'!$BP$587:$BP$768,APS!$B157,'Rekapitulasi Maret'!$BR$587:$BR$768)</f>
        <v>0</v>
      </c>
      <c r="FQ157" s="10"/>
      <c r="FR157" s="154">
        <f t="shared" si="465"/>
        <v>0</v>
      </c>
      <c r="FS157" s="154">
        <f t="shared" si="466"/>
        <v>0</v>
      </c>
      <c r="FT157" s="10"/>
      <c r="FU157" s="152">
        <f>SUMIF('Rekapitulasi Maret'!$CE$587:$CE$768,APS!$B157,'Rekapitulasi Maret'!$CI$587:$CI$768)</f>
        <v>0</v>
      </c>
      <c r="FV157" s="10"/>
      <c r="FW157" s="152">
        <f>SUMIF('Rekapitulasi Maret'!$CE$587:$CE$768,APS!$B157,'Rekapitulasi Maret'!$CJ$587:$CJ$768)</f>
        <v>0</v>
      </c>
      <c r="FX157" s="154">
        <f t="shared" si="486"/>
        <v>0</v>
      </c>
      <c r="FY157" s="154">
        <f t="shared" si="487"/>
        <v>0</v>
      </c>
      <c r="FZ157" s="10"/>
      <c r="GA157" s="152">
        <f>SUMIF('Rekapitulasi Maret'!$D$785:$D$963,APS!$B157,'Rekapitulasi Maret'!$E$785:$E$963)+SUMIF('Rekapitulasi Maret'!$D$785:$D$963,APS!$B157,'Rekapitulasi Maret'!$J$785:$J$963)</f>
        <v>0</v>
      </c>
      <c r="GB157" s="152">
        <f>SUMIF('Rekapitulasi Maret'!$D$785:$D$963,APS!$B157,'Rekapitulasi Maret'!$F$785:$F$963)</f>
        <v>0</v>
      </c>
      <c r="GC157" s="152">
        <f>SUMIF('Rekapitulasi Maret'!$D$785:$D$963,APS!$B157,'Rekapitulasi Maret'!$K$785:$K$963)</f>
        <v>0</v>
      </c>
      <c r="GD157" s="154">
        <f t="shared" si="467"/>
        <v>0</v>
      </c>
      <c r="GE157" s="154">
        <f t="shared" si="468"/>
        <v>0</v>
      </c>
      <c r="GF157" s="10"/>
      <c r="GG157" s="152">
        <f>SUMIF('Rekapitulasi Maret'!$U$785:$U$963,APS!$B157,'Rekapitulasi Maret'!$V$785:$V$963)+SUMIF('Rekapitulasi Maret'!$U$785:$U$963,APS!$B157,'Rekapitulasi Maret'!$AA$785:$AA$963)</f>
        <v>0</v>
      </c>
      <c r="GH157" s="152">
        <f>SUMIF('Rekapitulasi Maret'!$U$785:$U$963,APS!$B157,'Rekapitulasi Maret'!$W$785:$W$963)</f>
        <v>0</v>
      </c>
      <c r="GI157" s="152">
        <f>SUMIF('Rekapitulasi Maret'!$U$785:$U$963,APS!$B157,'Rekapitulasi Maret'!$AB$785:$AB$963)</f>
        <v>0</v>
      </c>
      <c r="GJ157" s="154">
        <f t="shared" si="469"/>
        <v>0</v>
      </c>
      <c r="GK157" s="154">
        <f t="shared" si="470"/>
        <v>0</v>
      </c>
      <c r="GL157" s="10"/>
      <c r="GM157" s="152">
        <f>SUMIF('Rekapitulasi Maret'!$AL$785:$AL$963,APS!$B157,'Rekapitulasi Maret'!$AM$785:$AM$963)+SUMIF('Rekapitulasi Maret'!$AL$785:$AL$963,APS!$B157,'Rekapitulasi Maret'!$AP$785:$AP$963)</f>
        <v>0</v>
      </c>
      <c r="GN157" s="152">
        <f>SUMIF('Rekapitulasi Maret'!$AL$785:$AL$963,APS!$B157,'Rekapitulasi Maret'!$AN$785:$AN$963)</f>
        <v>0</v>
      </c>
      <c r="GO157" s="152">
        <f>SUMIF('Rekapitulasi Maret'!$AL$785:$AL$963,APS!$B157,'Rekapitulasi Maret'!$AQ$785:$AQ$963)</f>
        <v>0</v>
      </c>
      <c r="GP157" s="154">
        <f t="shared" si="471"/>
        <v>0</v>
      </c>
      <c r="GQ157" s="154">
        <f t="shared" si="472"/>
        <v>0</v>
      </c>
      <c r="GR157" s="76">
        <f t="shared" si="473"/>
        <v>0</v>
      </c>
      <c r="GS157" s="76">
        <f t="shared" si="474"/>
        <v>0</v>
      </c>
      <c r="GT157" s="76">
        <f t="shared" si="475"/>
        <v>0</v>
      </c>
      <c r="GU157" s="76">
        <f t="shared" si="476"/>
        <v>0</v>
      </c>
      <c r="GV157" s="157">
        <f t="shared" si="477"/>
        <v>0</v>
      </c>
      <c r="GW157" s="157">
        <f t="shared" si="478"/>
        <v>0</v>
      </c>
      <c r="GX157" s="158">
        <f t="shared" si="479"/>
        <v>0</v>
      </c>
      <c r="GY157" s="157">
        <f t="shared" si="494"/>
        <v>0</v>
      </c>
      <c r="GZ157" s="157">
        <f t="shared" si="495"/>
        <v>0</v>
      </c>
      <c r="HA157" s="157">
        <f t="shared" si="496"/>
        <v>0</v>
      </c>
      <c r="HB157" s="157">
        <f t="shared" si="497"/>
        <v>0</v>
      </c>
      <c r="HC157" s="157">
        <f t="shared" si="498"/>
        <v>0</v>
      </c>
      <c r="HD157" s="157">
        <f t="shared" si="499"/>
        <v>0</v>
      </c>
      <c r="HE157" s="158">
        <f t="shared" ref="HE157:HE222" si="536">IF(N157=0,0,((HC157)/N157)*100)</f>
        <v>0</v>
      </c>
      <c r="HF157" s="164"/>
      <c r="HG157" s="49" t="s">
        <v>398</v>
      </c>
      <c r="HH157" s="88"/>
    </row>
    <row r="158" spans="1:216" ht="15.75">
      <c r="A158" s="16" t="s">
        <v>164</v>
      </c>
      <c r="B158" s="16" t="s">
        <v>165</v>
      </c>
      <c r="C158" s="16" t="s">
        <v>155</v>
      </c>
      <c r="D158" s="16" t="s">
        <v>599</v>
      </c>
      <c r="E158" s="16" t="s">
        <v>610</v>
      </c>
      <c r="F158" s="17">
        <v>0</v>
      </c>
      <c r="G158" s="17">
        <v>0</v>
      </c>
      <c r="H158" s="17">
        <v>0</v>
      </c>
      <c r="I158" s="18">
        <v>0</v>
      </c>
      <c r="J158" s="17">
        <v>0</v>
      </c>
      <c r="K158" s="19">
        <f t="shared" si="451"/>
        <v>0</v>
      </c>
      <c r="L158" s="19">
        <f t="shared" si="452"/>
        <v>0</v>
      </c>
      <c r="M158" s="23">
        <v>0</v>
      </c>
      <c r="N158" s="20">
        <f t="shared" si="533"/>
        <v>0</v>
      </c>
      <c r="O158" s="20"/>
      <c r="P158" s="75">
        <f t="shared" si="407"/>
        <v>0</v>
      </c>
      <c r="Q158" s="74">
        <f t="shared" si="403"/>
        <v>0</v>
      </c>
      <c r="R158" s="22">
        <f t="shared" si="450"/>
        <v>0</v>
      </c>
      <c r="S158" s="10"/>
      <c r="T158" s="10"/>
      <c r="U158" s="152">
        <f>SUMIF('Rekapitulasi Maret'!$D$9:$D$173,APS!$B158,'Rekapitulasi Maret'!$E$9:$E$173)</f>
        <v>0</v>
      </c>
      <c r="V158" s="152">
        <f>SUMIF('Rekapitulasi Maret'!$D$9:$D$173,APS!$B158,'Rekapitulasi Maret'!$F$9:$F$173)</f>
        <v>0</v>
      </c>
      <c r="W158" s="10"/>
      <c r="X158" s="154">
        <f t="shared" si="428"/>
        <v>0</v>
      </c>
      <c r="Y158" s="154">
        <f t="shared" si="429"/>
        <v>0</v>
      </c>
      <c r="Z158" s="10"/>
      <c r="AA158" s="152">
        <f>SUMIF('Rekapitulasi Maret'!$U$9:$U$173,APS!$B158,'Rekapitulasi Maret'!$V$9:$V$173)</f>
        <v>0</v>
      </c>
      <c r="AB158" s="152">
        <f>SUMIF('Rekapitulasi Maret'!$U$9:$U$173,APS!$B158,'Rekapitulasi Maret'!$W$9:$W$173)</f>
        <v>0</v>
      </c>
      <c r="AC158" s="152"/>
      <c r="AD158" s="154">
        <f t="shared" si="529"/>
        <v>0</v>
      </c>
      <c r="AE158" s="154">
        <f t="shared" si="530"/>
        <v>0</v>
      </c>
      <c r="AF158" s="10"/>
      <c r="AG158" s="152">
        <f>SUMIF('Rekapitulasi Maret'!$AL$9:$AL$173,APS!$B158,'Rekapitulasi Maret'!$AM$9:$AM$173)</f>
        <v>0</v>
      </c>
      <c r="AH158" s="152">
        <f>SUMIF('Rekapitulasi Maret'!$AL$9:$AL$173,APS!$B158,'Rekapitulasi Maret'!$AN$9:$AN$173)</f>
        <v>10</v>
      </c>
      <c r="AI158" s="152">
        <f>SUMIF('Rekapitulasi Maret'!$AL$9:$AL$173,APS!$B158,'Rekapitulasi Maret'!$AQ$9:$AQ$173)</f>
        <v>0</v>
      </c>
      <c r="AJ158" s="154">
        <f t="shared" si="534"/>
        <v>0</v>
      </c>
      <c r="AK158" s="154">
        <f t="shared" si="535"/>
        <v>0</v>
      </c>
      <c r="AL158" s="10"/>
      <c r="AM158" s="152">
        <f>SUMIF('Rekapitulasi Maret'!$BA$9:$BA$173,APS!$B158,'Rekapitulasi Maret'!$BB$9:$BB$173)</f>
        <v>0</v>
      </c>
      <c r="AN158" s="152">
        <f>SUMIF('Rekapitulasi Maret'!$BA$9:$BA$173,APS!$B158,'Rekapitulasi Maret'!$BC$9:$BC$173)</f>
        <v>0</v>
      </c>
      <c r="AO158" s="10"/>
      <c r="AP158" s="154">
        <f t="shared" si="531"/>
        <v>0</v>
      </c>
      <c r="AQ158" s="154">
        <f t="shared" si="532"/>
        <v>0</v>
      </c>
      <c r="AR158" s="10"/>
      <c r="AS158" s="152">
        <f>SUMIF('Rekapitulasi Maret'!$BP$9:$BP$173,APS!$B158,'Rekapitulasi Maret'!$BQ$9:$BQ$173)</f>
        <v>0</v>
      </c>
      <c r="AT158" s="152">
        <f>SUMIF('Rekapitulasi Maret'!$BP$9:$BP$173,APS!$B158,'Rekapitulasi Maret'!$BR$9:$BR$173)</f>
        <v>0</v>
      </c>
      <c r="AU158" s="10"/>
      <c r="AV158" s="154">
        <f t="shared" si="500"/>
        <v>0</v>
      </c>
      <c r="AW158" s="154">
        <f t="shared" si="501"/>
        <v>0</v>
      </c>
      <c r="AX158" s="10"/>
      <c r="AY158" s="152">
        <f>SUMIF('Rekapitulasi Maret'!$CE$9:$CE$173,APS!$B158,'Rekapitulasi Maret'!$CI$9:$CI$173)</f>
        <v>0</v>
      </c>
      <c r="AZ158" s="10"/>
      <c r="BA158" s="152">
        <f>SUMIF('Rekapitulasi Maret'!$CE$9:$CE$173,APS!$B158,'Rekapitulasi Maret'!$CJ$9:$CJ$173)</f>
        <v>0</v>
      </c>
      <c r="BB158" s="154">
        <f t="shared" si="492"/>
        <v>0</v>
      </c>
      <c r="BC158" s="154">
        <f t="shared" si="493"/>
        <v>0</v>
      </c>
      <c r="BD158" s="76">
        <f t="shared" si="504"/>
        <v>0</v>
      </c>
      <c r="BE158" s="76">
        <f t="shared" si="505"/>
        <v>0</v>
      </c>
      <c r="BF158" s="76">
        <f t="shared" si="506"/>
        <v>10</v>
      </c>
      <c r="BG158" s="76">
        <f t="shared" si="507"/>
        <v>0</v>
      </c>
      <c r="BH158" s="76">
        <f t="shared" si="508"/>
        <v>10</v>
      </c>
      <c r="BI158" s="76">
        <f t="shared" si="509"/>
        <v>10</v>
      </c>
      <c r="BJ158" s="154">
        <f t="shared" si="510"/>
        <v>0</v>
      </c>
      <c r="BK158" s="10"/>
      <c r="BL158" s="10"/>
      <c r="BM158" s="152">
        <f>SUMIF('Rekapitulasi Maret'!$D$194:$D$375,APS!$B158,'Rekapitulasi Maret'!$E$194:$E$375)+SUMIF('Rekapitulasi Maret'!$D$194:$D$375,APS!$B158,'Rekapitulasi Maret'!$J$194:$J$375)</f>
        <v>0</v>
      </c>
      <c r="BN158" s="152">
        <f>SUMIF('Rekapitulasi Maret'!$D$194:$D$375,APS!$B158,'Rekapitulasi Maret'!$F$194:$F$375)</f>
        <v>0</v>
      </c>
      <c r="BO158" s="152">
        <f>SUMIF('Rekapitulasi Maret'!$D$194:$D$375,APS!$B158,'Rekapitulasi Maret'!$K$194:$K$375)</f>
        <v>0</v>
      </c>
      <c r="BP158" s="154">
        <f t="shared" si="488"/>
        <v>0</v>
      </c>
      <c r="BQ158" s="154">
        <f t="shared" si="489"/>
        <v>0</v>
      </c>
      <c r="BR158" s="10"/>
      <c r="BS158" s="152">
        <f>SUMIF('Rekapitulasi Maret'!$U$194:$U$375,APS!$B158,'Rekapitulasi Maret'!$V$194:$V$375)+SUMIF('Rekapitulasi Maret'!$U$194:$U$375,APS!$B158,'Rekapitulasi Maret'!$AA$194:$AA$375)</f>
        <v>0</v>
      </c>
      <c r="BT158" s="152">
        <f>SUMIF('Rekapitulasi Maret'!$U$194:$U$375,APS!$B158,'Rekapitulasi Maret'!$W$194:$W$375)</f>
        <v>0</v>
      </c>
      <c r="BU158" s="152">
        <f>SUMIF('Rekapitulasi Maret'!$U$194:$U$375,APS!$B158,'Rekapitulasi Maret'!$AB$194:$AB$375)</f>
        <v>0</v>
      </c>
      <c r="BV158" s="154">
        <f t="shared" si="490"/>
        <v>0</v>
      </c>
      <c r="BW158" s="154">
        <f t="shared" si="491"/>
        <v>0</v>
      </c>
      <c r="BX158" s="10"/>
      <c r="BY158" s="152">
        <f>SUMIF('Rekapitulasi Maret'!$AL$194:$AL$375,APS!$B158,'Rekapitulasi Maret'!$AM$194:$AM$375)+SUMIF('Rekapitulasi Maret'!$AL$194:$AL$375,APS!$B158,'Rekapitulasi Maret'!$AP$194:$AP$375)</f>
        <v>0</v>
      </c>
      <c r="BZ158" s="152">
        <f>SUMIF('Rekapitulasi Maret'!$AL$194:$AL$375,APS!$B158,'Rekapitulasi Maret'!$AN$194:$AN$375)</f>
        <v>0</v>
      </c>
      <c r="CA158" s="152">
        <f>SUMIF('Rekapitulasi Maret'!$AL$194:$AL$375,APS!$B158,'Rekapitulasi Maret'!$AQ$194:$AQ$375)</f>
        <v>0</v>
      </c>
      <c r="CB158" s="154">
        <f t="shared" si="502"/>
        <v>0</v>
      </c>
      <c r="CC158" s="154">
        <f t="shared" si="503"/>
        <v>0</v>
      </c>
      <c r="CD158" s="10"/>
      <c r="CE158" s="152">
        <f>SUMIF('Rekapitulasi Maret'!$BA$194:$BA$375,APS!$B158,'Rekapitulasi Maret'!$BB$194:$BB$375)+SUMIF('Rekapitulasi Maret'!$BA$194:$BA$375,APS!$B158,'Rekapitulasi Maret'!$BE$194:$BE$375)</f>
        <v>0</v>
      </c>
      <c r="CF158" s="152">
        <f>SUMIF('Rekapitulasi Maret'!$BA$194:$BA$375,APS!$B158,'Rekapitulasi Maret'!$BC$194:$BC$375)</f>
        <v>0</v>
      </c>
      <c r="CG158" s="10"/>
      <c r="CH158" s="154">
        <f t="shared" si="480"/>
        <v>0</v>
      </c>
      <c r="CI158" s="154">
        <f t="shared" si="481"/>
        <v>0</v>
      </c>
      <c r="CJ158" s="10"/>
      <c r="CK158" s="152">
        <f>SUMIF('Rekapitulasi Maret'!$BP$194:$BP$375,APS!$B158,'Rekapitulasi Maret'!$BQ$194:$BQ$375)+SUMIF('Rekapitulasi Maret'!$BP$194:$BP$375,APS!$B158,'Rekapitulasi Maret'!$BT$194:$BT$375)</f>
        <v>0</v>
      </c>
      <c r="CL158" s="152">
        <f>SUMIF('Rekapitulasi Maret'!$BP$194:$BP$375,APS!$B158,'Rekapitulasi Maret'!$BR$194:$BR$375)</f>
        <v>0</v>
      </c>
      <c r="CM158" s="152">
        <f>SUMIF('Rekapitulasi Maret'!$BP$194:$BP$375,APS!$B158,'Rekapitulasi Maret'!$BU$194:$BU$375)</f>
        <v>0</v>
      </c>
      <c r="CN158" s="154">
        <f t="shared" si="482"/>
        <v>0</v>
      </c>
      <c r="CO158" s="154">
        <f t="shared" si="483"/>
        <v>0</v>
      </c>
      <c r="CP158" s="76">
        <f t="shared" si="511"/>
        <v>0</v>
      </c>
      <c r="CQ158" s="76">
        <f t="shared" si="512"/>
        <v>0</v>
      </c>
      <c r="CR158" s="76">
        <f t="shared" si="513"/>
        <v>0</v>
      </c>
      <c r="CS158" s="76">
        <f t="shared" si="514"/>
        <v>0</v>
      </c>
      <c r="CT158" s="76">
        <f t="shared" si="515"/>
        <v>0</v>
      </c>
      <c r="CU158" s="76">
        <f t="shared" si="516"/>
        <v>0</v>
      </c>
      <c r="CV158" s="154">
        <f t="shared" si="517"/>
        <v>0</v>
      </c>
      <c r="CW158" s="10"/>
      <c r="CX158" s="10"/>
      <c r="CY158" s="152">
        <f>SUMIF('Rekapitulasi Maret'!$D$391:$D$568,APS!$B158,'Rekapitulasi Maret'!$E$391:$E$568)+SUMIF('Rekapitulasi Maret'!$D$391:$D$568,APS!$B158,'Rekapitulasi Maret'!$J$391:$J$568)</f>
        <v>0</v>
      </c>
      <c r="CZ158" s="152">
        <f>SUMIF('Rekapitulasi Maret'!$D$391:$D$568,APS!$B158,'Rekapitulasi Maret'!$F$391:$F$568)</f>
        <v>0</v>
      </c>
      <c r="DA158" s="152">
        <f>SUMIF('Rekapitulasi Maret'!$D$391:$D$568,APS!$B158,'Rekapitulasi Maret'!$K$391:$K$568)</f>
        <v>0</v>
      </c>
      <c r="DB158" s="154">
        <f t="shared" si="484"/>
        <v>0</v>
      </c>
      <c r="DC158" s="154">
        <f t="shared" si="485"/>
        <v>0</v>
      </c>
      <c r="DD158" s="10"/>
      <c r="DE158" s="152">
        <f>SUMIF('Rekapitulasi Maret'!$U$391:$U$568,APS!$B158,'Rekapitulasi Maret'!$V$391:$V$568)+SUMIF('Rekapitulasi Maret'!$U$391:$U$568,APS!$B158,'Rekapitulasi Maret'!$AA$391:$AA$568)</f>
        <v>0</v>
      </c>
      <c r="DF158" s="152">
        <f>SUMIF('Rekapitulasi Maret'!$U$391:$U$568,APS!$B158,'Rekapitulasi Maret'!$W$391:$W$568)</f>
        <v>0</v>
      </c>
      <c r="DG158" s="152">
        <f>SUMIF('Rekapitulasi Maret'!$U$391:$U$568,APS!$B158,'Rekapitulasi Maret'!$AB$391:$AB$568)</f>
        <v>0</v>
      </c>
      <c r="DH158" s="154">
        <f t="shared" si="518"/>
        <v>0</v>
      </c>
      <c r="DI158" s="154">
        <f t="shared" si="519"/>
        <v>0</v>
      </c>
      <c r="DJ158" s="10"/>
      <c r="DK158" s="152">
        <f>SUMIF('Rekapitulasi Maret'!$AL$391:$AL$568,APS!$B158,'Rekapitulasi Maret'!$AM$391:$AM$568)+SUMIF('Rekapitulasi Maret'!$AL$391:$AL$568,APS!$B158,'Rekapitulasi Maret'!$AP$391:$AP$568)</f>
        <v>0</v>
      </c>
      <c r="DL158" s="152">
        <f>SUMIF('Rekapitulasi Maret'!$AL$391:$AL$568,APS!$B158,'Rekapitulasi Maret'!$AN$391:$AN$568)</f>
        <v>0</v>
      </c>
      <c r="DM158" s="152">
        <f>SUMIF('Rekapitulasi Maret'!$AL$391:$AL$568,APS!$B158,'Rekapitulasi Maret'!$AQ$391:$AQ$568)</f>
        <v>0</v>
      </c>
      <c r="DN158" s="154">
        <f t="shared" si="453"/>
        <v>0</v>
      </c>
      <c r="DO158" s="154">
        <f t="shared" si="454"/>
        <v>0</v>
      </c>
      <c r="DP158" s="10"/>
      <c r="DQ158" s="152">
        <f>SUMIF('Rekapitulasi Maret'!$BA$391:$BA$568,APS!$B158,'Rekapitulasi Maret'!$BB$391:$BB$568)+SUMIF('Rekapitulasi Maret'!$BA$391:$BA$568,APS!$B158,'Rekapitulasi Maret'!$BE$391:$BE$568)</f>
        <v>0</v>
      </c>
      <c r="DR158" s="152">
        <f>SUMIF('Rekapitulasi Maret'!$BA$391:$BA$568,APS!$B158,'Rekapitulasi Maret'!$BC$391:$BC$568)</f>
        <v>0</v>
      </c>
      <c r="DS158" s="152">
        <f>SUMIF('Rekapitulasi Maret'!$BA$391:$BA$568,APS!$B158,'Rekapitulasi Maret'!$BF$391:$BF$568)</f>
        <v>0</v>
      </c>
      <c r="DT158" s="154">
        <f t="shared" si="520"/>
        <v>0</v>
      </c>
      <c r="DU158" s="154">
        <f t="shared" si="521"/>
        <v>0</v>
      </c>
      <c r="DV158" s="10"/>
      <c r="DW158" s="152">
        <f>SUMIF('Rekapitulasi Maret'!$BP$391:$BP$568,APS!$B158,'Rekapitulasi Maret'!$BQ$391:$BQ$568)+SUMIF('Rekapitulasi Maret'!$BP$391:$BP$568,APS!$B158,'Rekapitulasi Maret'!$BT$391:$BT$568)</f>
        <v>0</v>
      </c>
      <c r="DX158" s="152">
        <f>SUMIF('Rekapitulasi Maret'!$BP$391:$BP$568,APS!$B158,'Rekapitulasi Maret'!$BR$391:$BR$568)</f>
        <v>0</v>
      </c>
      <c r="DY158" s="152">
        <f>SUMIF('Rekapitulasi Maret'!$BP$391:$BP$568,APS!$B158,'Rekapitulasi Maret'!$BU$391:$BU$568)</f>
        <v>0</v>
      </c>
      <c r="DZ158" s="154">
        <f t="shared" si="446"/>
        <v>0</v>
      </c>
      <c r="EA158" s="154">
        <f t="shared" si="447"/>
        <v>0</v>
      </c>
      <c r="EB158" s="10"/>
      <c r="EC158" s="152">
        <f>SUMIF('Rekapitulasi Maret'!$CE$391:$CE$568,APS!$B158,'Rekapitulasi Maret'!$CF$391:$CF$568)+SUMIF('Rekapitulasi Maret'!$CE$391:$CE$568,APS!$B158,'Rekapitulasi Maret'!$CI$391:$CI$568)</f>
        <v>0</v>
      </c>
      <c r="ED158" s="152">
        <f>SUMIF('Rekapitulasi Maret'!$CE$391:$CE$568,APS!$B158,'Rekapitulasi Maret'!$CG$391:$CG$568)</f>
        <v>0</v>
      </c>
      <c r="EE158" s="152">
        <f>SUMIF('Rekapitulasi Maret'!$CE$391:$CE$568,APS!$B158,'Rekapitulasi Maret'!$CJ$391:$CJ$568)</f>
        <v>0</v>
      </c>
      <c r="EF158" s="154">
        <f t="shared" si="455"/>
        <v>0</v>
      </c>
      <c r="EG158" s="154">
        <f t="shared" si="456"/>
        <v>0</v>
      </c>
      <c r="EH158" s="76">
        <f t="shared" si="522"/>
        <v>0</v>
      </c>
      <c r="EI158" s="76">
        <f t="shared" si="523"/>
        <v>0</v>
      </c>
      <c r="EJ158" s="76">
        <f t="shared" si="524"/>
        <v>0</v>
      </c>
      <c r="EK158" s="76">
        <f t="shared" si="525"/>
        <v>0</v>
      </c>
      <c r="EL158" s="76">
        <f t="shared" si="526"/>
        <v>0</v>
      </c>
      <c r="EM158" s="76">
        <f t="shared" si="527"/>
        <v>0</v>
      </c>
      <c r="EN158" s="154">
        <f t="shared" si="528"/>
        <v>0</v>
      </c>
      <c r="EO158" s="10"/>
      <c r="EP158" s="10"/>
      <c r="EQ158" s="152">
        <f>SUMIF('Rekapitulasi Maret'!$D$587:$D$768,APS!$B158,'Rekapitulasi Maret'!$E$587:$E$768)+SUMIF('Rekapitulasi Maret'!$D$587:$D$768,APS!$B158,'Rekapitulasi Maret'!$G$587:$G$768)</f>
        <v>0</v>
      </c>
      <c r="ER158" s="152">
        <f>SUMIF('Rekapitulasi Maret'!$D$587:$D$768,APS!$B158,'Rekapitulasi Maret'!$F$587:$F$768)+SUMIF('Rekapitulasi Maret'!$D$587:$D$768,APS!$B158,'Rekapitulasi Maret'!$H$587:$H$768)</f>
        <v>0</v>
      </c>
      <c r="ES158" s="10"/>
      <c r="ET158" s="154">
        <f t="shared" si="457"/>
        <v>0</v>
      </c>
      <c r="EU158" s="154">
        <f t="shared" si="458"/>
        <v>0</v>
      </c>
      <c r="EV158" s="10"/>
      <c r="EW158" s="152">
        <f>SUMIF('Rekapitulasi Maret'!$U$587:$U$768,APS!$B158,'Rekapitulasi Maret'!$V$587:$V$768)+SUMIF('Rekapitulasi Maret'!$U$587:$U$768,APS!$B158,'Rekapitulasi Maret'!$X$587:$X$768)</f>
        <v>0</v>
      </c>
      <c r="EX158" s="152">
        <f>SUMIF('Rekapitulasi Maret'!$U$587:$U$768,APS!$B158,'Rekapitulasi Maret'!$W$587:$W$768)+SUMIF('Rekapitulasi Maret'!$U$587:$U$768,APS!$B158,'Rekapitulasi Maret'!$Y$587:$Y$768)</f>
        <v>0</v>
      </c>
      <c r="EY158" s="10"/>
      <c r="EZ158" s="154">
        <f t="shared" si="459"/>
        <v>0</v>
      </c>
      <c r="FA158" s="154">
        <f t="shared" si="460"/>
        <v>0</v>
      </c>
      <c r="FB158" s="10"/>
      <c r="FC158" s="152">
        <f>SUMIF('Rekapitulasi Maret'!$AL$587:$AL$768,APS!$B158,'Rekapitulasi Maret'!$AM$587:$AM$768)+SUMIF('Rekapitulasi Maret'!$AL$587:$AL$768,APS!$B158,'Rekapitulasi Maret'!$AP$587:$AP$768)</f>
        <v>0</v>
      </c>
      <c r="FD158" s="152">
        <f>SUMIF('Rekapitulasi Maret'!$AL$587:$AL$768,APS!$B158,'Rekapitulasi Maret'!$AN$587:$AN$768)</f>
        <v>0</v>
      </c>
      <c r="FE158" s="10"/>
      <c r="FF158" s="154">
        <f t="shared" si="461"/>
        <v>0</v>
      </c>
      <c r="FG158" s="154">
        <f t="shared" si="462"/>
        <v>0</v>
      </c>
      <c r="FH158" s="10"/>
      <c r="FI158" s="152">
        <f>SUMIF('Rekapitulasi Maret'!$BA$587:$BA$768,APS!$B158,'Rekapitulasi Maret'!$BB$587:$BB$768)+SUMIF('Rekapitulasi Maret'!$BA$587:$BA$768,APS!$B158,'Rekapitulasi Maret'!$BE$587:$BE$768)</f>
        <v>0</v>
      </c>
      <c r="FJ158" s="152">
        <f>SUMIF('Rekapitulasi Maret'!$BA$587:$BA$768,APS!$B158,'Rekapitulasi Maret'!$BC$587:$BC$768)+SUMIF('Rekapitulasi Maret'!$BA$587:$BA$768,APS!$B158,'Rekapitulasi Maret'!$BF$587:$BF$768)</f>
        <v>0</v>
      </c>
      <c r="FK158" s="10"/>
      <c r="FL158" s="154">
        <f t="shared" si="463"/>
        <v>0</v>
      </c>
      <c r="FM158" s="154">
        <f t="shared" si="464"/>
        <v>0</v>
      </c>
      <c r="FN158" s="10"/>
      <c r="FO158" s="152">
        <f>SUMIF('Rekapitulasi Maret'!$BP$587:$BP$768,APS!$B158,'Rekapitulasi Maret'!$BQ$587:$BQ$768)+SUMIF('Rekapitulasi Maret'!$BP$587:$BP$768,APS!$B158,'Rekapitulasi Maret'!$BT$587:$BT$768)</f>
        <v>0</v>
      </c>
      <c r="FP158" s="152">
        <f>SUMIF('Rekapitulasi Maret'!$BP$587:$BP$768,APS!$B158,'Rekapitulasi Maret'!$BR$587:$BR$768)</f>
        <v>0</v>
      </c>
      <c r="FQ158" s="10"/>
      <c r="FR158" s="154">
        <f t="shared" si="465"/>
        <v>0</v>
      </c>
      <c r="FS158" s="154">
        <f t="shared" si="466"/>
        <v>0</v>
      </c>
      <c r="FT158" s="10"/>
      <c r="FU158" s="152">
        <f>SUMIF('Rekapitulasi Maret'!$CE$587:$CE$768,APS!$B158,'Rekapitulasi Maret'!$CI$587:$CI$768)</f>
        <v>0</v>
      </c>
      <c r="FV158" s="10"/>
      <c r="FW158" s="152">
        <f>SUMIF('Rekapitulasi Maret'!$CE$587:$CE$768,APS!$B158,'Rekapitulasi Maret'!$CJ$587:$CJ$768)</f>
        <v>0</v>
      </c>
      <c r="FX158" s="154">
        <f t="shared" si="486"/>
        <v>0</v>
      </c>
      <c r="FY158" s="154">
        <f t="shared" si="487"/>
        <v>0</v>
      </c>
      <c r="FZ158" s="10"/>
      <c r="GA158" s="152">
        <f>SUMIF('Rekapitulasi Maret'!$D$785:$D$963,APS!$B158,'Rekapitulasi Maret'!$E$785:$E$963)+SUMIF('Rekapitulasi Maret'!$D$785:$D$963,APS!$B158,'Rekapitulasi Maret'!$J$785:$J$963)</f>
        <v>0</v>
      </c>
      <c r="GB158" s="152">
        <f>SUMIF('Rekapitulasi Maret'!$D$785:$D$963,APS!$B158,'Rekapitulasi Maret'!$F$785:$F$963)</f>
        <v>0</v>
      </c>
      <c r="GC158" s="152">
        <f>SUMIF('Rekapitulasi Maret'!$D$785:$D$963,APS!$B158,'Rekapitulasi Maret'!$K$785:$K$963)</f>
        <v>0</v>
      </c>
      <c r="GD158" s="154">
        <f t="shared" si="467"/>
        <v>0</v>
      </c>
      <c r="GE158" s="154">
        <f t="shared" si="468"/>
        <v>0</v>
      </c>
      <c r="GF158" s="10"/>
      <c r="GG158" s="152">
        <f>SUMIF('Rekapitulasi Maret'!$U$785:$U$963,APS!$B158,'Rekapitulasi Maret'!$V$785:$V$963)+SUMIF('Rekapitulasi Maret'!$U$785:$U$963,APS!$B158,'Rekapitulasi Maret'!$AA$785:$AA$963)</f>
        <v>0</v>
      </c>
      <c r="GH158" s="152">
        <f>SUMIF('Rekapitulasi Maret'!$U$785:$U$963,APS!$B158,'Rekapitulasi Maret'!$W$785:$W$963)</f>
        <v>0</v>
      </c>
      <c r="GI158" s="152">
        <f>SUMIF('Rekapitulasi Maret'!$U$785:$U$963,APS!$B158,'Rekapitulasi Maret'!$AB$785:$AB$963)</f>
        <v>0</v>
      </c>
      <c r="GJ158" s="154">
        <f t="shared" si="469"/>
        <v>0</v>
      </c>
      <c r="GK158" s="154">
        <f t="shared" si="470"/>
        <v>0</v>
      </c>
      <c r="GL158" s="10"/>
      <c r="GM158" s="152">
        <f>SUMIF('Rekapitulasi Maret'!$AL$785:$AL$963,APS!$B158,'Rekapitulasi Maret'!$AM$785:$AM$963)+SUMIF('Rekapitulasi Maret'!$AL$785:$AL$963,APS!$B158,'Rekapitulasi Maret'!$AP$785:$AP$963)</f>
        <v>0</v>
      </c>
      <c r="GN158" s="152">
        <f>SUMIF('Rekapitulasi Maret'!$AL$785:$AL$963,APS!$B158,'Rekapitulasi Maret'!$AN$785:$AN$963)</f>
        <v>0</v>
      </c>
      <c r="GO158" s="152">
        <f>SUMIF('Rekapitulasi Maret'!$AL$785:$AL$963,APS!$B158,'Rekapitulasi Maret'!$AQ$785:$AQ$963)</f>
        <v>0</v>
      </c>
      <c r="GP158" s="154">
        <f t="shared" si="471"/>
        <v>0</v>
      </c>
      <c r="GQ158" s="154">
        <f t="shared" si="472"/>
        <v>0</v>
      </c>
      <c r="GR158" s="76">
        <f t="shared" si="473"/>
        <v>0</v>
      </c>
      <c r="GS158" s="76">
        <f t="shared" si="474"/>
        <v>0</v>
      </c>
      <c r="GT158" s="76">
        <f t="shared" si="475"/>
        <v>0</v>
      </c>
      <c r="GU158" s="76">
        <f t="shared" si="476"/>
        <v>0</v>
      </c>
      <c r="GV158" s="157">
        <f t="shared" si="477"/>
        <v>0</v>
      </c>
      <c r="GW158" s="157">
        <f t="shared" si="478"/>
        <v>0</v>
      </c>
      <c r="GX158" s="158">
        <f t="shared" si="479"/>
        <v>0</v>
      </c>
      <c r="GY158" s="157">
        <f t="shared" si="494"/>
        <v>0</v>
      </c>
      <c r="GZ158" s="157">
        <f t="shared" si="495"/>
        <v>0</v>
      </c>
      <c r="HA158" s="157">
        <f t="shared" si="496"/>
        <v>10</v>
      </c>
      <c r="HB158" s="157">
        <f t="shared" si="497"/>
        <v>0</v>
      </c>
      <c r="HC158" s="157">
        <f t="shared" si="498"/>
        <v>10</v>
      </c>
      <c r="HD158" s="157">
        <f t="shared" si="499"/>
        <v>10</v>
      </c>
      <c r="HE158" s="158">
        <f t="shared" si="536"/>
        <v>0</v>
      </c>
      <c r="HF158" s="164"/>
      <c r="HG158" s="16" t="s">
        <v>998</v>
      </c>
      <c r="HH158" s="88"/>
    </row>
    <row r="159" spans="1:216" ht="15.75">
      <c r="A159" s="16" t="s">
        <v>545</v>
      </c>
      <c r="B159" s="49" t="s">
        <v>399</v>
      </c>
      <c r="C159" s="16" t="s">
        <v>155</v>
      </c>
      <c r="D159" s="16" t="s">
        <v>599</v>
      </c>
      <c r="E159" s="16" t="s">
        <v>610</v>
      </c>
      <c r="F159" s="31">
        <v>10</v>
      </c>
      <c r="G159" s="17"/>
      <c r="H159" s="17"/>
      <c r="I159" s="18">
        <v>0</v>
      </c>
      <c r="J159" s="17">
        <v>0</v>
      </c>
      <c r="K159" s="19">
        <f t="shared" si="451"/>
        <v>10</v>
      </c>
      <c r="L159" s="19">
        <f t="shared" si="452"/>
        <v>10</v>
      </c>
      <c r="M159" s="23">
        <v>0</v>
      </c>
      <c r="N159" s="20">
        <f t="shared" si="533"/>
        <v>0</v>
      </c>
      <c r="O159" s="20"/>
      <c r="P159" s="75">
        <f t="shared" si="407"/>
        <v>0</v>
      </c>
      <c r="Q159" s="74">
        <f t="shared" si="403"/>
        <v>0</v>
      </c>
      <c r="R159" s="22">
        <f t="shared" si="450"/>
        <v>0</v>
      </c>
      <c r="S159" s="10"/>
      <c r="T159" s="10"/>
      <c r="U159" s="152">
        <f>SUMIF('Rekapitulasi Maret'!$D$9:$D$173,APS!$B159,'Rekapitulasi Maret'!$E$9:$E$173)</f>
        <v>0</v>
      </c>
      <c r="V159" s="152">
        <f>SUMIF('Rekapitulasi Maret'!$D$9:$D$173,APS!$B159,'Rekapitulasi Maret'!$F$9:$F$173)</f>
        <v>0</v>
      </c>
      <c r="W159" s="10"/>
      <c r="X159" s="154">
        <f t="shared" si="428"/>
        <v>0</v>
      </c>
      <c r="Y159" s="154">
        <f t="shared" si="429"/>
        <v>0</v>
      </c>
      <c r="Z159" s="10"/>
      <c r="AA159" s="152">
        <f>SUMIF('Rekapitulasi Maret'!$U$9:$U$173,APS!$B159,'Rekapitulasi Maret'!$V$9:$V$173)</f>
        <v>0</v>
      </c>
      <c r="AB159" s="152">
        <f>SUMIF('Rekapitulasi Maret'!$U$9:$U$173,APS!$B159,'Rekapitulasi Maret'!$W$9:$W$173)</f>
        <v>10</v>
      </c>
      <c r="AC159" s="152"/>
      <c r="AD159" s="154">
        <f t="shared" si="529"/>
        <v>0</v>
      </c>
      <c r="AE159" s="154">
        <f t="shared" si="530"/>
        <v>0</v>
      </c>
      <c r="AF159" s="10"/>
      <c r="AG159" s="152">
        <f>SUMIF('Rekapitulasi Maret'!$AL$9:$AL$173,APS!$B159,'Rekapitulasi Maret'!$AM$9:$AM$173)</f>
        <v>0</v>
      </c>
      <c r="AH159" s="152">
        <f>SUMIF('Rekapitulasi Maret'!$AL$9:$AL$173,APS!$B159,'Rekapitulasi Maret'!$AN$9:$AN$173)</f>
        <v>0</v>
      </c>
      <c r="AI159" s="152">
        <f>SUMIF('Rekapitulasi Maret'!$AL$9:$AL$173,APS!$B159,'Rekapitulasi Maret'!$AQ$9:$AQ$173)</f>
        <v>0</v>
      </c>
      <c r="AJ159" s="154">
        <f t="shared" si="534"/>
        <v>0</v>
      </c>
      <c r="AK159" s="154">
        <f t="shared" si="535"/>
        <v>0</v>
      </c>
      <c r="AL159" s="10"/>
      <c r="AM159" s="152">
        <f>SUMIF('Rekapitulasi Maret'!$BA$9:$BA$173,APS!$B159,'Rekapitulasi Maret'!$BB$9:$BB$173)</f>
        <v>0</v>
      </c>
      <c r="AN159" s="152">
        <f>SUMIF('Rekapitulasi Maret'!$BA$9:$BA$173,APS!$B159,'Rekapitulasi Maret'!$BC$9:$BC$173)</f>
        <v>0</v>
      </c>
      <c r="AO159" s="10"/>
      <c r="AP159" s="154">
        <f t="shared" si="531"/>
        <v>0</v>
      </c>
      <c r="AQ159" s="154">
        <f t="shared" si="532"/>
        <v>0</v>
      </c>
      <c r="AR159" s="10"/>
      <c r="AS159" s="152">
        <f>SUMIF('Rekapitulasi Maret'!$BP$9:$BP$173,APS!$B159,'Rekapitulasi Maret'!$BQ$9:$BQ$173)</f>
        <v>0</v>
      </c>
      <c r="AT159" s="152">
        <f>SUMIF('Rekapitulasi Maret'!$BP$9:$BP$173,APS!$B159,'Rekapitulasi Maret'!$BR$9:$BR$173)</f>
        <v>0</v>
      </c>
      <c r="AU159" s="10"/>
      <c r="AV159" s="154">
        <f t="shared" si="500"/>
        <v>0</v>
      </c>
      <c r="AW159" s="154">
        <f t="shared" si="501"/>
        <v>0</v>
      </c>
      <c r="AX159" s="10"/>
      <c r="AY159" s="152">
        <f>SUMIF('Rekapitulasi Maret'!$CE$9:$CE$173,APS!$B159,'Rekapitulasi Maret'!$CI$9:$CI$173)</f>
        <v>0</v>
      </c>
      <c r="AZ159" s="10"/>
      <c r="BA159" s="152">
        <f>SUMIF('Rekapitulasi Maret'!$CE$9:$CE$173,APS!$B159,'Rekapitulasi Maret'!$CJ$9:$CJ$173)</f>
        <v>0</v>
      </c>
      <c r="BB159" s="154">
        <f t="shared" si="492"/>
        <v>0</v>
      </c>
      <c r="BC159" s="154">
        <f t="shared" si="493"/>
        <v>0</v>
      </c>
      <c r="BD159" s="76">
        <f t="shared" si="504"/>
        <v>0</v>
      </c>
      <c r="BE159" s="76">
        <f t="shared" si="505"/>
        <v>0</v>
      </c>
      <c r="BF159" s="76">
        <f t="shared" si="506"/>
        <v>10</v>
      </c>
      <c r="BG159" s="76">
        <f t="shared" si="507"/>
        <v>0</v>
      </c>
      <c r="BH159" s="76">
        <f t="shared" si="508"/>
        <v>10</v>
      </c>
      <c r="BI159" s="76">
        <f t="shared" si="509"/>
        <v>10</v>
      </c>
      <c r="BJ159" s="154">
        <f t="shared" si="510"/>
        <v>0</v>
      </c>
      <c r="BK159" s="10"/>
      <c r="BL159" s="10"/>
      <c r="BM159" s="152">
        <f>SUMIF('Rekapitulasi Maret'!$D$194:$D$375,APS!$B159,'Rekapitulasi Maret'!$E$194:$E$375)+SUMIF('Rekapitulasi Maret'!$D$194:$D$375,APS!$B159,'Rekapitulasi Maret'!$J$194:$J$375)</f>
        <v>0</v>
      </c>
      <c r="BN159" s="152">
        <f>SUMIF('Rekapitulasi Maret'!$D$194:$D$375,APS!$B159,'Rekapitulasi Maret'!$F$194:$F$375)</f>
        <v>0</v>
      </c>
      <c r="BO159" s="152">
        <f>SUMIF('Rekapitulasi Maret'!$D$194:$D$375,APS!$B159,'Rekapitulasi Maret'!$K$194:$K$375)</f>
        <v>0</v>
      </c>
      <c r="BP159" s="154">
        <f t="shared" si="488"/>
        <v>0</v>
      </c>
      <c r="BQ159" s="154">
        <f t="shared" si="489"/>
        <v>0</v>
      </c>
      <c r="BR159" s="10"/>
      <c r="BS159" s="152">
        <f>SUMIF('Rekapitulasi Maret'!$U$194:$U$375,APS!$B159,'Rekapitulasi Maret'!$V$194:$V$375)+SUMIF('Rekapitulasi Maret'!$U$194:$U$375,APS!$B159,'Rekapitulasi Maret'!$AA$194:$AA$375)</f>
        <v>0</v>
      </c>
      <c r="BT159" s="152">
        <f>SUMIF('Rekapitulasi Maret'!$U$194:$U$375,APS!$B159,'Rekapitulasi Maret'!$W$194:$W$375)</f>
        <v>0</v>
      </c>
      <c r="BU159" s="152">
        <f>SUMIF('Rekapitulasi Maret'!$U$194:$U$375,APS!$B159,'Rekapitulasi Maret'!$AB$194:$AB$375)</f>
        <v>0</v>
      </c>
      <c r="BV159" s="154">
        <f t="shared" si="490"/>
        <v>0</v>
      </c>
      <c r="BW159" s="154">
        <f t="shared" si="491"/>
        <v>0</v>
      </c>
      <c r="BX159" s="10"/>
      <c r="BY159" s="152">
        <f>SUMIF('Rekapitulasi Maret'!$AL$194:$AL$375,APS!$B159,'Rekapitulasi Maret'!$AM$194:$AM$375)+SUMIF('Rekapitulasi Maret'!$AL$194:$AL$375,APS!$B159,'Rekapitulasi Maret'!$AP$194:$AP$375)</f>
        <v>0</v>
      </c>
      <c r="BZ159" s="152">
        <f>SUMIF('Rekapitulasi Maret'!$AL$194:$AL$375,APS!$B159,'Rekapitulasi Maret'!$AN$194:$AN$375)</f>
        <v>0</v>
      </c>
      <c r="CA159" s="152">
        <f>SUMIF('Rekapitulasi Maret'!$AL$194:$AL$375,APS!$B159,'Rekapitulasi Maret'!$AQ$194:$AQ$375)</f>
        <v>0</v>
      </c>
      <c r="CB159" s="154">
        <f t="shared" si="502"/>
        <v>0</v>
      </c>
      <c r="CC159" s="154">
        <f t="shared" si="503"/>
        <v>0</v>
      </c>
      <c r="CD159" s="10"/>
      <c r="CE159" s="152">
        <f>SUMIF('Rekapitulasi Maret'!$BA$194:$BA$375,APS!$B159,'Rekapitulasi Maret'!$BB$194:$BB$375)+SUMIF('Rekapitulasi Maret'!$BA$194:$BA$375,APS!$B159,'Rekapitulasi Maret'!$BE$194:$BE$375)</f>
        <v>0</v>
      </c>
      <c r="CF159" s="152">
        <f>SUMIF('Rekapitulasi Maret'!$BA$194:$BA$375,APS!$B159,'Rekapitulasi Maret'!$BC$194:$BC$375)</f>
        <v>0</v>
      </c>
      <c r="CG159" s="10"/>
      <c r="CH159" s="154">
        <f t="shared" si="480"/>
        <v>0</v>
      </c>
      <c r="CI159" s="154">
        <f t="shared" si="481"/>
        <v>0</v>
      </c>
      <c r="CJ159" s="10"/>
      <c r="CK159" s="152">
        <f>SUMIF('Rekapitulasi Maret'!$BP$194:$BP$375,APS!$B159,'Rekapitulasi Maret'!$BQ$194:$BQ$375)+SUMIF('Rekapitulasi Maret'!$BP$194:$BP$375,APS!$B159,'Rekapitulasi Maret'!$BT$194:$BT$375)</f>
        <v>0</v>
      </c>
      <c r="CL159" s="152">
        <f>SUMIF('Rekapitulasi Maret'!$BP$194:$BP$375,APS!$B159,'Rekapitulasi Maret'!$BR$194:$BR$375)</f>
        <v>0</v>
      </c>
      <c r="CM159" s="152">
        <f>SUMIF('Rekapitulasi Maret'!$BP$194:$BP$375,APS!$B159,'Rekapitulasi Maret'!$BU$194:$BU$375)</f>
        <v>0</v>
      </c>
      <c r="CN159" s="154">
        <f t="shared" si="482"/>
        <v>0</v>
      </c>
      <c r="CO159" s="154">
        <f t="shared" si="483"/>
        <v>0</v>
      </c>
      <c r="CP159" s="76">
        <f t="shared" si="511"/>
        <v>0</v>
      </c>
      <c r="CQ159" s="76">
        <f t="shared" si="512"/>
        <v>0</v>
      </c>
      <c r="CR159" s="76">
        <f t="shared" si="513"/>
        <v>0</v>
      </c>
      <c r="CS159" s="76">
        <f t="shared" si="514"/>
        <v>0</v>
      </c>
      <c r="CT159" s="76">
        <f t="shared" si="515"/>
        <v>0</v>
      </c>
      <c r="CU159" s="76">
        <f t="shared" si="516"/>
        <v>0</v>
      </c>
      <c r="CV159" s="154">
        <f t="shared" si="517"/>
        <v>0</v>
      </c>
      <c r="CW159" s="10"/>
      <c r="CX159" s="10"/>
      <c r="CY159" s="152">
        <f>SUMIF('Rekapitulasi Maret'!$D$391:$D$568,APS!$B159,'Rekapitulasi Maret'!$E$391:$E$568)+SUMIF('Rekapitulasi Maret'!$D$391:$D$568,APS!$B159,'Rekapitulasi Maret'!$J$391:$J$568)</f>
        <v>0</v>
      </c>
      <c r="CZ159" s="152">
        <f>SUMIF('Rekapitulasi Maret'!$D$391:$D$568,APS!$B159,'Rekapitulasi Maret'!$F$391:$F$568)</f>
        <v>0</v>
      </c>
      <c r="DA159" s="152">
        <f>SUMIF('Rekapitulasi Maret'!$D$391:$D$568,APS!$B159,'Rekapitulasi Maret'!$K$391:$K$568)</f>
        <v>0</v>
      </c>
      <c r="DB159" s="154">
        <f t="shared" si="484"/>
        <v>0</v>
      </c>
      <c r="DC159" s="154">
        <f t="shared" si="485"/>
        <v>0</v>
      </c>
      <c r="DD159" s="10"/>
      <c r="DE159" s="152">
        <f>SUMIF('Rekapitulasi Maret'!$U$391:$U$568,APS!$B159,'Rekapitulasi Maret'!$V$391:$V$568)+SUMIF('Rekapitulasi Maret'!$U$391:$U$568,APS!$B159,'Rekapitulasi Maret'!$AA$391:$AA$568)</f>
        <v>0</v>
      </c>
      <c r="DF159" s="152">
        <f>SUMIF('Rekapitulasi Maret'!$U$391:$U$568,APS!$B159,'Rekapitulasi Maret'!$W$391:$W$568)</f>
        <v>0</v>
      </c>
      <c r="DG159" s="152">
        <f>SUMIF('Rekapitulasi Maret'!$U$391:$U$568,APS!$B159,'Rekapitulasi Maret'!$AB$391:$AB$568)</f>
        <v>0</v>
      </c>
      <c r="DH159" s="154">
        <f t="shared" si="518"/>
        <v>0</v>
      </c>
      <c r="DI159" s="154">
        <f t="shared" si="519"/>
        <v>0</v>
      </c>
      <c r="DJ159" s="10"/>
      <c r="DK159" s="152">
        <f>SUMIF('Rekapitulasi Maret'!$AL$391:$AL$568,APS!$B159,'Rekapitulasi Maret'!$AM$391:$AM$568)+SUMIF('Rekapitulasi Maret'!$AL$391:$AL$568,APS!$B159,'Rekapitulasi Maret'!$AP$391:$AP$568)</f>
        <v>0</v>
      </c>
      <c r="DL159" s="152">
        <f>SUMIF('Rekapitulasi Maret'!$AL$391:$AL$568,APS!$B159,'Rekapitulasi Maret'!$AN$391:$AN$568)</f>
        <v>0</v>
      </c>
      <c r="DM159" s="152">
        <f>SUMIF('Rekapitulasi Maret'!$AL$391:$AL$568,APS!$B159,'Rekapitulasi Maret'!$AQ$391:$AQ$568)</f>
        <v>0</v>
      </c>
      <c r="DN159" s="154">
        <f t="shared" si="453"/>
        <v>0</v>
      </c>
      <c r="DO159" s="154">
        <f t="shared" si="454"/>
        <v>0</v>
      </c>
      <c r="DP159" s="10"/>
      <c r="DQ159" s="152">
        <f>SUMIF('Rekapitulasi Maret'!$BA$391:$BA$568,APS!$B159,'Rekapitulasi Maret'!$BB$391:$BB$568)+SUMIF('Rekapitulasi Maret'!$BA$391:$BA$568,APS!$B159,'Rekapitulasi Maret'!$BE$391:$BE$568)</f>
        <v>0</v>
      </c>
      <c r="DR159" s="152">
        <f>SUMIF('Rekapitulasi Maret'!$BA$391:$BA$568,APS!$B159,'Rekapitulasi Maret'!$BC$391:$BC$568)</f>
        <v>0</v>
      </c>
      <c r="DS159" s="152">
        <f>SUMIF('Rekapitulasi Maret'!$BA$391:$BA$568,APS!$B159,'Rekapitulasi Maret'!$BF$391:$BF$568)</f>
        <v>0</v>
      </c>
      <c r="DT159" s="154">
        <f t="shared" si="520"/>
        <v>0</v>
      </c>
      <c r="DU159" s="154">
        <f t="shared" si="521"/>
        <v>0</v>
      </c>
      <c r="DV159" s="10"/>
      <c r="DW159" s="152">
        <f>SUMIF('Rekapitulasi Maret'!$BP$391:$BP$568,APS!$B159,'Rekapitulasi Maret'!$BQ$391:$BQ$568)+SUMIF('Rekapitulasi Maret'!$BP$391:$BP$568,APS!$B159,'Rekapitulasi Maret'!$BT$391:$BT$568)</f>
        <v>0</v>
      </c>
      <c r="DX159" s="152">
        <f>SUMIF('Rekapitulasi Maret'!$BP$391:$BP$568,APS!$B159,'Rekapitulasi Maret'!$BR$391:$BR$568)</f>
        <v>0</v>
      </c>
      <c r="DY159" s="152">
        <f>SUMIF('Rekapitulasi Maret'!$BP$391:$BP$568,APS!$B159,'Rekapitulasi Maret'!$BU$391:$BU$568)</f>
        <v>0</v>
      </c>
      <c r="DZ159" s="154">
        <f t="shared" si="446"/>
        <v>0</v>
      </c>
      <c r="EA159" s="154">
        <f t="shared" si="447"/>
        <v>0</v>
      </c>
      <c r="EB159" s="10"/>
      <c r="EC159" s="152">
        <f>SUMIF('Rekapitulasi Maret'!$CE$391:$CE$568,APS!$B159,'Rekapitulasi Maret'!$CF$391:$CF$568)+SUMIF('Rekapitulasi Maret'!$CE$391:$CE$568,APS!$B159,'Rekapitulasi Maret'!$CI$391:$CI$568)</f>
        <v>0</v>
      </c>
      <c r="ED159" s="152">
        <f>SUMIF('Rekapitulasi Maret'!$CE$391:$CE$568,APS!$B159,'Rekapitulasi Maret'!$CG$391:$CG$568)</f>
        <v>0</v>
      </c>
      <c r="EE159" s="152">
        <f>SUMIF('Rekapitulasi Maret'!$CE$391:$CE$568,APS!$B159,'Rekapitulasi Maret'!$CJ$391:$CJ$568)</f>
        <v>0</v>
      </c>
      <c r="EF159" s="154">
        <f t="shared" si="455"/>
        <v>0</v>
      </c>
      <c r="EG159" s="154">
        <f t="shared" si="456"/>
        <v>0</v>
      </c>
      <c r="EH159" s="76">
        <f t="shared" si="522"/>
        <v>0</v>
      </c>
      <c r="EI159" s="76">
        <f t="shared" si="523"/>
        <v>0</v>
      </c>
      <c r="EJ159" s="76">
        <f t="shared" si="524"/>
        <v>0</v>
      </c>
      <c r="EK159" s="76">
        <f t="shared" si="525"/>
        <v>0</v>
      </c>
      <c r="EL159" s="76">
        <f t="shared" si="526"/>
        <v>0</v>
      </c>
      <c r="EM159" s="76">
        <f t="shared" si="527"/>
        <v>0</v>
      </c>
      <c r="EN159" s="154">
        <f t="shared" si="528"/>
        <v>0</v>
      </c>
      <c r="EO159" s="10"/>
      <c r="EP159" s="10"/>
      <c r="EQ159" s="152">
        <f>SUMIF('Rekapitulasi Maret'!$D$587:$D$768,APS!$B159,'Rekapitulasi Maret'!$E$587:$E$768)+SUMIF('Rekapitulasi Maret'!$D$587:$D$768,APS!$B159,'Rekapitulasi Maret'!$G$587:$G$768)</f>
        <v>0</v>
      </c>
      <c r="ER159" s="152">
        <f>SUMIF('Rekapitulasi Maret'!$D$587:$D$768,APS!$B159,'Rekapitulasi Maret'!$F$587:$F$768)+SUMIF('Rekapitulasi Maret'!$D$587:$D$768,APS!$B159,'Rekapitulasi Maret'!$H$587:$H$768)</f>
        <v>0</v>
      </c>
      <c r="ES159" s="10"/>
      <c r="ET159" s="154">
        <f t="shared" si="457"/>
        <v>0</v>
      </c>
      <c r="EU159" s="154">
        <f t="shared" si="458"/>
        <v>0</v>
      </c>
      <c r="EV159" s="10"/>
      <c r="EW159" s="152">
        <f>SUMIF('Rekapitulasi Maret'!$U$587:$U$768,APS!$B159,'Rekapitulasi Maret'!$V$587:$V$768)+SUMIF('Rekapitulasi Maret'!$U$587:$U$768,APS!$B159,'Rekapitulasi Maret'!$X$587:$X$768)</f>
        <v>0</v>
      </c>
      <c r="EX159" s="152">
        <f>SUMIF('Rekapitulasi Maret'!$U$587:$U$768,APS!$B159,'Rekapitulasi Maret'!$W$587:$W$768)+SUMIF('Rekapitulasi Maret'!$U$587:$U$768,APS!$B159,'Rekapitulasi Maret'!$Y$587:$Y$768)</f>
        <v>0</v>
      </c>
      <c r="EY159" s="10"/>
      <c r="EZ159" s="154">
        <f t="shared" si="459"/>
        <v>0</v>
      </c>
      <c r="FA159" s="154">
        <f t="shared" si="460"/>
        <v>0</v>
      </c>
      <c r="FB159" s="10"/>
      <c r="FC159" s="152">
        <f>SUMIF('Rekapitulasi Maret'!$AL$587:$AL$768,APS!$B159,'Rekapitulasi Maret'!$AM$587:$AM$768)+SUMIF('Rekapitulasi Maret'!$AL$587:$AL$768,APS!$B159,'Rekapitulasi Maret'!$AP$587:$AP$768)</f>
        <v>0</v>
      </c>
      <c r="FD159" s="152">
        <f>SUMIF('Rekapitulasi Maret'!$AL$587:$AL$768,APS!$B159,'Rekapitulasi Maret'!$AN$587:$AN$768)</f>
        <v>0</v>
      </c>
      <c r="FE159" s="10"/>
      <c r="FF159" s="154">
        <f t="shared" si="461"/>
        <v>0</v>
      </c>
      <c r="FG159" s="154">
        <f t="shared" si="462"/>
        <v>0</v>
      </c>
      <c r="FH159" s="10"/>
      <c r="FI159" s="152">
        <f>SUMIF('Rekapitulasi Maret'!$BA$587:$BA$768,APS!$B159,'Rekapitulasi Maret'!$BB$587:$BB$768)+SUMIF('Rekapitulasi Maret'!$BA$587:$BA$768,APS!$B159,'Rekapitulasi Maret'!$BE$587:$BE$768)</f>
        <v>0</v>
      </c>
      <c r="FJ159" s="152">
        <f>SUMIF('Rekapitulasi Maret'!$BA$587:$BA$768,APS!$B159,'Rekapitulasi Maret'!$BC$587:$BC$768)+SUMIF('Rekapitulasi Maret'!$BA$587:$BA$768,APS!$B159,'Rekapitulasi Maret'!$BF$587:$BF$768)</f>
        <v>0</v>
      </c>
      <c r="FK159" s="10"/>
      <c r="FL159" s="154">
        <f t="shared" si="463"/>
        <v>0</v>
      </c>
      <c r="FM159" s="154">
        <f t="shared" si="464"/>
        <v>0</v>
      </c>
      <c r="FN159" s="10"/>
      <c r="FO159" s="152">
        <f>SUMIF('Rekapitulasi Maret'!$BP$587:$BP$768,APS!$B159,'Rekapitulasi Maret'!$BQ$587:$BQ$768)+SUMIF('Rekapitulasi Maret'!$BP$587:$BP$768,APS!$B159,'Rekapitulasi Maret'!$BT$587:$BT$768)</f>
        <v>0</v>
      </c>
      <c r="FP159" s="152">
        <f>SUMIF('Rekapitulasi Maret'!$BP$587:$BP$768,APS!$B159,'Rekapitulasi Maret'!$BR$587:$BR$768)</f>
        <v>0</v>
      </c>
      <c r="FQ159" s="10"/>
      <c r="FR159" s="154">
        <f t="shared" si="465"/>
        <v>0</v>
      </c>
      <c r="FS159" s="154">
        <f t="shared" si="466"/>
        <v>0</v>
      </c>
      <c r="FT159" s="10"/>
      <c r="FU159" s="152">
        <f>SUMIF('Rekapitulasi Maret'!$CE$587:$CE$768,APS!$B159,'Rekapitulasi Maret'!$CI$587:$CI$768)</f>
        <v>0</v>
      </c>
      <c r="FV159" s="10"/>
      <c r="FW159" s="152">
        <f>SUMIF('Rekapitulasi Maret'!$CE$587:$CE$768,APS!$B159,'Rekapitulasi Maret'!$CJ$587:$CJ$768)</f>
        <v>0</v>
      </c>
      <c r="FX159" s="154">
        <f t="shared" si="486"/>
        <v>0</v>
      </c>
      <c r="FY159" s="154">
        <f t="shared" si="487"/>
        <v>0</v>
      </c>
      <c r="FZ159" s="10"/>
      <c r="GA159" s="152">
        <f>SUMIF('Rekapitulasi Maret'!$D$785:$D$963,APS!$B159,'Rekapitulasi Maret'!$E$785:$E$963)+SUMIF('Rekapitulasi Maret'!$D$785:$D$963,APS!$B159,'Rekapitulasi Maret'!$J$785:$J$963)</f>
        <v>0</v>
      </c>
      <c r="GB159" s="152">
        <f>SUMIF('Rekapitulasi Maret'!$D$785:$D$963,APS!$B159,'Rekapitulasi Maret'!$F$785:$F$963)</f>
        <v>0</v>
      </c>
      <c r="GC159" s="152">
        <f>SUMIF('Rekapitulasi Maret'!$D$785:$D$963,APS!$B159,'Rekapitulasi Maret'!$K$785:$K$963)</f>
        <v>0</v>
      </c>
      <c r="GD159" s="154">
        <f t="shared" si="467"/>
        <v>0</v>
      </c>
      <c r="GE159" s="154">
        <f t="shared" si="468"/>
        <v>0</v>
      </c>
      <c r="GF159" s="10"/>
      <c r="GG159" s="152">
        <f>SUMIF('Rekapitulasi Maret'!$U$785:$U$963,APS!$B159,'Rekapitulasi Maret'!$V$785:$V$963)+SUMIF('Rekapitulasi Maret'!$U$785:$U$963,APS!$B159,'Rekapitulasi Maret'!$AA$785:$AA$963)</f>
        <v>0</v>
      </c>
      <c r="GH159" s="152">
        <f>SUMIF('Rekapitulasi Maret'!$U$785:$U$963,APS!$B159,'Rekapitulasi Maret'!$W$785:$W$963)</f>
        <v>0</v>
      </c>
      <c r="GI159" s="152">
        <f>SUMIF('Rekapitulasi Maret'!$U$785:$U$963,APS!$B159,'Rekapitulasi Maret'!$AB$785:$AB$963)</f>
        <v>0</v>
      </c>
      <c r="GJ159" s="154">
        <f t="shared" si="469"/>
        <v>0</v>
      </c>
      <c r="GK159" s="154">
        <f t="shared" si="470"/>
        <v>0</v>
      </c>
      <c r="GL159" s="10"/>
      <c r="GM159" s="152">
        <f>SUMIF('Rekapitulasi Maret'!$AL$785:$AL$963,APS!$B159,'Rekapitulasi Maret'!$AM$785:$AM$963)+SUMIF('Rekapitulasi Maret'!$AL$785:$AL$963,APS!$B159,'Rekapitulasi Maret'!$AP$785:$AP$963)</f>
        <v>0</v>
      </c>
      <c r="GN159" s="152">
        <f>SUMIF('Rekapitulasi Maret'!$AL$785:$AL$963,APS!$B159,'Rekapitulasi Maret'!$AN$785:$AN$963)</f>
        <v>0</v>
      </c>
      <c r="GO159" s="152">
        <f>SUMIF('Rekapitulasi Maret'!$AL$785:$AL$963,APS!$B159,'Rekapitulasi Maret'!$AQ$785:$AQ$963)</f>
        <v>0</v>
      </c>
      <c r="GP159" s="154">
        <f t="shared" si="471"/>
        <v>0</v>
      </c>
      <c r="GQ159" s="154">
        <f t="shared" si="472"/>
        <v>0</v>
      </c>
      <c r="GR159" s="76">
        <f t="shared" si="473"/>
        <v>0</v>
      </c>
      <c r="GS159" s="76">
        <f t="shared" si="474"/>
        <v>0</v>
      </c>
      <c r="GT159" s="76">
        <f t="shared" si="475"/>
        <v>0</v>
      </c>
      <c r="GU159" s="76">
        <f t="shared" si="476"/>
        <v>0</v>
      </c>
      <c r="GV159" s="157">
        <f t="shared" si="477"/>
        <v>0</v>
      </c>
      <c r="GW159" s="157">
        <f t="shared" si="478"/>
        <v>0</v>
      </c>
      <c r="GX159" s="158">
        <f t="shared" si="479"/>
        <v>0</v>
      </c>
      <c r="GY159" s="157">
        <f t="shared" si="494"/>
        <v>0</v>
      </c>
      <c r="GZ159" s="157">
        <f t="shared" si="495"/>
        <v>0</v>
      </c>
      <c r="HA159" s="157">
        <f t="shared" si="496"/>
        <v>10</v>
      </c>
      <c r="HB159" s="157">
        <f t="shared" si="497"/>
        <v>0</v>
      </c>
      <c r="HC159" s="157">
        <f t="shared" si="498"/>
        <v>10</v>
      </c>
      <c r="HD159" s="157">
        <f t="shared" si="499"/>
        <v>10</v>
      </c>
      <c r="HE159" s="158">
        <f t="shared" si="536"/>
        <v>0</v>
      </c>
      <c r="HF159" s="164"/>
      <c r="HG159" s="49" t="s">
        <v>399</v>
      </c>
      <c r="HH159" s="88"/>
    </row>
    <row r="160" spans="1:216" ht="15.75">
      <c r="A160" s="16" t="s">
        <v>162</v>
      </c>
      <c r="B160" s="49" t="s">
        <v>400</v>
      </c>
      <c r="C160" s="16" t="s">
        <v>155</v>
      </c>
      <c r="D160" s="16" t="s">
        <v>599</v>
      </c>
      <c r="E160" s="16" t="s">
        <v>610</v>
      </c>
      <c r="F160" s="31">
        <v>20</v>
      </c>
      <c r="G160" s="17"/>
      <c r="H160" s="17"/>
      <c r="I160" s="18">
        <v>0</v>
      </c>
      <c r="J160" s="17">
        <v>0</v>
      </c>
      <c r="K160" s="19">
        <f t="shared" si="451"/>
        <v>20</v>
      </c>
      <c r="L160" s="19">
        <f t="shared" si="452"/>
        <v>20</v>
      </c>
      <c r="M160" s="23">
        <v>0</v>
      </c>
      <c r="N160" s="20">
        <f t="shared" si="533"/>
        <v>0</v>
      </c>
      <c r="O160" s="20"/>
      <c r="P160" s="75">
        <f t="shared" si="407"/>
        <v>0</v>
      </c>
      <c r="Q160" s="74">
        <f t="shared" si="403"/>
        <v>0</v>
      </c>
      <c r="R160" s="22">
        <f t="shared" si="450"/>
        <v>0</v>
      </c>
      <c r="S160" s="10"/>
      <c r="T160" s="10"/>
      <c r="U160" s="152">
        <f>SUMIF('Rekapitulasi Maret'!$D$9:$D$173,APS!$B160,'Rekapitulasi Maret'!$E$9:$E$173)</f>
        <v>200</v>
      </c>
      <c r="V160" s="152">
        <f>SUMIF('Rekapitulasi Maret'!$D$9:$D$173,APS!$B160,'Rekapitulasi Maret'!$F$9:$F$173)</f>
        <v>0</v>
      </c>
      <c r="W160" s="10"/>
      <c r="X160" s="154">
        <f t="shared" si="428"/>
        <v>0</v>
      </c>
      <c r="Y160" s="154">
        <f t="shared" si="429"/>
        <v>0</v>
      </c>
      <c r="Z160" s="10"/>
      <c r="AA160" s="152">
        <f>SUMIF('Rekapitulasi Maret'!$U$9:$U$173,APS!$B160,'Rekapitulasi Maret'!$V$9:$V$173)</f>
        <v>100</v>
      </c>
      <c r="AB160" s="152">
        <f>SUMIF('Rekapitulasi Maret'!$U$9:$U$173,APS!$B160,'Rekapitulasi Maret'!$W$9:$W$173)</f>
        <v>164</v>
      </c>
      <c r="AC160" s="152"/>
      <c r="AD160" s="154">
        <f t="shared" si="529"/>
        <v>0</v>
      </c>
      <c r="AE160" s="154">
        <f t="shared" si="530"/>
        <v>164</v>
      </c>
      <c r="AF160" s="10"/>
      <c r="AG160" s="152">
        <f>SUMIF('Rekapitulasi Maret'!$AL$9:$AL$173,APS!$B160,'Rekapitulasi Maret'!$AM$9:$AM$173)</f>
        <v>192</v>
      </c>
      <c r="AH160" s="152">
        <f>SUMIF('Rekapitulasi Maret'!$AL$9:$AL$173,APS!$B160,'Rekapitulasi Maret'!$AN$9:$AN$173)</f>
        <v>156</v>
      </c>
      <c r="AI160" s="152">
        <f>SUMIF('Rekapitulasi Maret'!$AL$9:$AL$173,APS!$B160,'Rekapitulasi Maret'!$AQ$9:$AQ$173)</f>
        <v>0</v>
      </c>
      <c r="AJ160" s="154">
        <f t="shared" si="534"/>
        <v>0</v>
      </c>
      <c r="AK160" s="154">
        <f t="shared" si="535"/>
        <v>81.25</v>
      </c>
      <c r="AL160" s="10"/>
      <c r="AM160" s="152">
        <f>SUMIF('Rekapitulasi Maret'!$BA$9:$BA$173,APS!$B160,'Rekapitulasi Maret'!$BB$9:$BB$173)</f>
        <v>0</v>
      </c>
      <c r="AN160" s="152">
        <f>SUMIF('Rekapitulasi Maret'!$BA$9:$BA$173,APS!$B160,'Rekapitulasi Maret'!$BC$9:$BC$173)</f>
        <v>24</v>
      </c>
      <c r="AO160" s="10"/>
      <c r="AP160" s="154">
        <f t="shared" si="531"/>
        <v>0</v>
      </c>
      <c r="AQ160" s="154">
        <f t="shared" si="532"/>
        <v>0</v>
      </c>
      <c r="AR160" s="10"/>
      <c r="AS160" s="152">
        <f>SUMIF('Rekapitulasi Maret'!$BP$9:$BP$173,APS!$B160,'Rekapitulasi Maret'!$BQ$9:$BQ$173)</f>
        <v>0</v>
      </c>
      <c r="AT160" s="152">
        <f>SUMIF('Rekapitulasi Maret'!$BP$9:$BP$173,APS!$B160,'Rekapitulasi Maret'!$BR$9:$BR$173)</f>
        <v>0</v>
      </c>
      <c r="AU160" s="10"/>
      <c r="AV160" s="154">
        <f t="shared" si="500"/>
        <v>0</v>
      </c>
      <c r="AW160" s="154">
        <f t="shared" si="501"/>
        <v>0</v>
      </c>
      <c r="AX160" s="10"/>
      <c r="AY160" s="152">
        <f>SUMIF('Rekapitulasi Maret'!$CE$9:$CE$173,APS!$B160,'Rekapitulasi Maret'!$CI$9:$CI$173)</f>
        <v>0</v>
      </c>
      <c r="AZ160" s="10"/>
      <c r="BA160" s="152">
        <f>SUMIF('Rekapitulasi Maret'!$CE$9:$CE$173,APS!$B160,'Rekapitulasi Maret'!$CJ$9:$CJ$173)</f>
        <v>0</v>
      </c>
      <c r="BB160" s="154">
        <f t="shared" si="492"/>
        <v>0</v>
      </c>
      <c r="BC160" s="154">
        <f t="shared" si="493"/>
        <v>0</v>
      </c>
      <c r="BD160" s="76">
        <f t="shared" si="504"/>
        <v>0</v>
      </c>
      <c r="BE160" s="76">
        <f t="shared" si="505"/>
        <v>492</v>
      </c>
      <c r="BF160" s="76">
        <f t="shared" si="506"/>
        <v>344</v>
      </c>
      <c r="BG160" s="76">
        <f t="shared" si="507"/>
        <v>0</v>
      </c>
      <c r="BH160" s="76">
        <f t="shared" si="508"/>
        <v>344</v>
      </c>
      <c r="BI160" s="76">
        <f t="shared" si="509"/>
        <v>344</v>
      </c>
      <c r="BJ160" s="154">
        <f t="shared" si="510"/>
        <v>0</v>
      </c>
      <c r="BK160" s="10"/>
      <c r="BL160" s="10"/>
      <c r="BM160" s="152">
        <f>SUMIF('Rekapitulasi Maret'!$D$194:$D$375,APS!$B160,'Rekapitulasi Maret'!$E$194:$E$375)+SUMIF('Rekapitulasi Maret'!$D$194:$D$375,APS!$B160,'Rekapitulasi Maret'!$J$194:$J$375)</f>
        <v>0</v>
      </c>
      <c r="BN160" s="152">
        <f>SUMIF('Rekapitulasi Maret'!$D$194:$D$375,APS!$B160,'Rekapitulasi Maret'!$F$194:$F$375)</f>
        <v>0</v>
      </c>
      <c r="BO160" s="152">
        <f>SUMIF('Rekapitulasi Maret'!$D$194:$D$375,APS!$B160,'Rekapitulasi Maret'!$K$194:$K$375)</f>
        <v>0</v>
      </c>
      <c r="BP160" s="154">
        <f t="shared" si="488"/>
        <v>0</v>
      </c>
      <c r="BQ160" s="154">
        <f t="shared" si="489"/>
        <v>0</v>
      </c>
      <c r="BR160" s="10"/>
      <c r="BS160" s="152">
        <f>SUMIF('Rekapitulasi Maret'!$U$194:$U$375,APS!$B160,'Rekapitulasi Maret'!$V$194:$V$375)+SUMIF('Rekapitulasi Maret'!$U$194:$U$375,APS!$B160,'Rekapitulasi Maret'!$AA$194:$AA$375)</f>
        <v>0</v>
      </c>
      <c r="BT160" s="152">
        <f>SUMIF('Rekapitulasi Maret'!$U$194:$U$375,APS!$B160,'Rekapitulasi Maret'!$W$194:$W$375)</f>
        <v>0</v>
      </c>
      <c r="BU160" s="152">
        <f>SUMIF('Rekapitulasi Maret'!$U$194:$U$375,APS!$B160,'Rekapitulasi Maret'!$AB$194:$AB$375)</f>
        <v>0</v>
      </c>
      <c r="BV160" s="154">
        <f t="shared" si="490"/>
        <v>0</v>
      </c>
      <c r="BW160" s="154">
        <f t="shared" si="491"/>
        <v>0</v>
      </c>
      <c r="BX160" s="10"/>
      <c r="BY160" s="152">
        <f>SUMIF('Rekapitulasi Maret'!$AL$194:$AL$375,APS!$B160,'Rekapitulasi Maret'!$AM$194:$AM$375)+SUMIF('Rekapitulasi Maret'!$AL$194:$AL$375,APS!$B160,'Rekapitulasi Maret'!$AP$194:$AP$375)</f>
        <v>0</v>
      </c>
      <c r="BZ160" s="152">
        <f>SUMIF('Rekapitulasi Maret'!$AL$194:$AL$375,APS!$B160,'Rekapitulasi Maret'!$AN$194:$AN$375)</f>
        <v>0</v>
      </c>
      <c r="CA160" s="152">
        <f>SUMIF('Rekapitulasi Maret'!$AL$194:$AL$375,APS!$B160,'Rekapitulasi Maret'!$AQ$194:$AQ$375)</f>
        <v>0</v>
      </c>
      <c r="CB160" s="154">
        <f t="shared" si="502"/>
        <v>0</v>
      </c>
      <c r="CC160" s="154">
        <f t="shared" si="503"/>
        <v>0</v>
      </c>
      <c r="CD160" s="10"/>
      <c r="CE160" s="152">
        <f>SUMIF('Rekapitulasi Maret'!$BA$194:$BA$375,APS!$B160,'Rekapitulasi Maret'!$BB$194:$BB$375)+SUMIF('Rekapitulasi Maret'!$BA$194:$BA$375,APS!$B160,'Rekapitulasi Maret'!$BE$194:$BE$375)</f>
        <v>0</v>
      </c>
      <c r="CF160" s="152">
        <f>SUMIF('Rekapitulasi Maret'!$BA$194:$BA$375,APS!$B160,'Rekapitulasi Maret'!$BC$194:$BC$375)</f>
        <v>0</v>
      </c>
      <c r="CG160" s="10"/>
      <c r="CH160" s="154">
        <f t="shared" si="480"/>
        <v>0</v>
      </c>
      <c r="CI160" s="154">
        <f t="shared" si="481"/>
        <v>0</v>
      </c>
      <c r="CJ160" s="10"/>
      <c r="CK160" s="152">
        <f>SUMIF('Rekapitulasi Maret'!$BP$194:$BP$375,APS!$B160,'Rekapitulasi Maret'!$BQ$194:$BQ$375)+SUMIF('Rekapitulasi Maret'!$BP$194:$BP$375,APS!$B160,'Rekapitulasi Maret'!$BT$194:$BT$375)</f>
        <v>0</v>
      </c>
      <c r="CL160" s="152">
        <f>SUMIF('Rekapitulasi Maret'!$BP$194:$BP$375,APS!$B160,'Rekapitulasi Maret'!$BR$194:$BR$375)</f>
        <v>0</v>
      </c>
      <c r="CM160" s="152">
        <f>SUMIF('Rekapitulasi Maret'!$BP$194:$BP$375,APS!$B160,'Rekapitulasi Maret'!$BU$194:$BU$375)</f>
        <v>0</v>
      </c>
      <c r="CN160" s="154">
        <f t="shared" si="482"/>
        <v>0</v>
      </c>
      <c r="CO160" s="154">
        <f t="shared" si="483"/>
        <v>0</v>
      </c>
      <c r="CP160" s="76">
        <f t="shared" si="511"/>
        <v>0</v>
      </c>
      <c r="CQ160" s="76">
        <f t="shared" si="512"/>
        <v>0</v>
      </c>
      <c r="CR160" s="76">
        <f t="shared" si="513"/>
        <v>0</v>
      </c>
      <c r="CS160" s="76">
        <f t="shared" si="514"/>
        <v>0</v>
      </c>
      <c r="CT160" s="76">
        <f t="shared" si="515"/>
        <v>0</v>
      </c>
      <c r="CU160" s="76">
        <f t="shared" si="516"/>
        <v>0</v>
      </c>
      <c r="CV160" s="154">
        <f t="shared" si="517"/>
        <v>0</v>
      </c>
      <c r="CW160" s="10"/>
      <c r="CX160" s="10"/>
      <c r="CY160" s="152">
        <f>SUMIF('Rekapitulasi Maret'!$D$391:$D$568,APS!$B160,'Rekapitulasi Maret'!$E$391:$E$568)+SUMIF('Rekapitulasi Maret'!$D$391:$D$568,APS!$B160,'Rekapitulasi Maret'!$J$391:$J$568)</f>
        <v>0</v>
      </c>
      <c r="CZ160" s="152">
        <f>SUMIF('Rekapitulasi Maret'!$D$391:$D$568,APS!$B160,'Rekapitulasi Maret'!$F$391:$F$568)</f>
        <v>0</v>
      </c>
      <c r="DA160" s="152">
        <f>SUMIF('Rekapitulasi Maret'!$D$391:$D$568,APS!$B160,'Rekapitulasi Maret'!$K$391:$K$568)</f>
        <v>0</v>
      </c>
      <c r="DB160" s="154">
        <f t="shared" si="484"/>
        <v>0</v>
      </c>
      <c r="DC160" s="154">
        <f t="shared" si="485"/>
        <v>0</v>
      </c>
      <c r="DD160" s="10"/>
      <c r="DE160" s="152">
        <f>SUMIF('Rekapitulasi Maret'!$U$391:$U$568,APS!$B160,'Rekapitulasi Maret'!$V$391:$V$568)+SUMIF('Rekapitulasi Maret'!$U$391:$U$568,APS!$B160,'Rekapitulasi Maret'!$AA$391:$AA$568)</f>
        <v>0</v>
      </c>
      <c r="DF160" s="152">
        <f>SUMIF('Rekapitulasi Maret'!$U$391:$U$568,APS!$B160,'Rekapitulasi Maret'!$W$391:$W$568)</f>
        <v>0</v>
      </c>
      <c r="DG160" s="152">
        <f>SUMIF('Rekapitulasi Maret'!$U$391:$U$568,APS!$B160,'Rekapitulasi Maret'!$AB$391:$AB$568)</f>
        <v>0</v>
      </c>
      <c r="DH160" s="154">
        <f t="shared" si="518"/>
        <v>0</v>
      </c>
      <c r="DI160" s="154">
        <f t="shared" si="519"/>
        <v>0</v>
      </c>
      <c r="DJ160" s="10"/>
      <c r="DK160" s="152">
        <f>SUMIF('Rekapitulasi Maret'!$AL$391:$AL$568,APS!$B160,'Rekapitulasi Maret'!$AM$391:$AM$568)+SUMIF('Rekapitulasi Maret'!$AL$391:$AL$568,APS!$B160,'Rekapitulasi Maret'!$AP$391:$AP$568)</f>
        <v>0</v>
      </c>
      <c r="DL160" s="152">
        <f>SUMIF('Rekapitulasi Maret'!$AL$391:$AL$568,APS!$B160,'Rekapitulasi Maret'!$AN$391:$AN$568)</f>
        <v>0</v>
      </c>
      <c r="DM160" s="152">
        <f>SUMIF('Rekapitulasi Maret'!$AL$391:$AL$568,APS!$B160,'Rekapitulasi Maret'!$AQ$391:$AQ$568)</f>
        <v>0</v>
      </c>
      <c r="DN160" s="154">
        <f t="shared" si="453"/>
        <v>0</v>
      </c>
      <c r="DO160" s="154">
        <f t="shared" si="454"/>
        <v>0</v>
      </c>
      <c r="DP160" s="10"/>
      <c r="DQ160" s="152">
        <f>SUMIF('Rekapitulasi Maret'!$BA$391:$BA$568,APS!$B160,'Rekapitulasi Maret'!$BB$391:$BB$568)+SUMIF('Rekapitulasi Maret'!$BA$391:$BA$568,APS!$B160,'Rekapitulasi Maret'!$BE$391:$BE$568)</f>
        <v>0</v>
      </c>
      <c r="DR160" s="152">
        <f>SUMIF('Rekapitulasi Maret'!$BA$391:$BA$568,APS!$B160,'Rekapitulasi Maret'!$BC$391:$BC$568)</f>
        <v>0</v>
      </c>
      <c r="DS160" s="152">
        <f>SUMIF('Rekapitulasi Maret'!$BA$391:$BA$568,APS!$B160,'Rekapitulasi Maret'!$BF$391:$BF$568)</f>
        <v>0</v>
      </c>
      <c r="DT160" s="154">
        <f t="shared" si="520"/>
        <v>0</v>
      </c>
      <c r="DU160" s="154">
        <f t="shared" si="521"/>
        <v>0</v>
      </c>
      <c r="DV160" s="10"/>
      <c r="DW160" s="152">
        <f>SUMIF('Rekapitulasi Maret'!$BP$391:$BP$568,APS!$B160,'Rekapitulasi Maret'!$BQ$391:$BQ$568)+SUMIF('Rekapitulasi Maret'!$BP$391:$BP$568,APS!$B160,'Rekapitulasi Maret'!$BT$391:$BT$568)</f>
        <v>0</v>
      </c>
      <c r="DX160" s="152">
        <f>SUMIF('Rekapitulasi Maret'!$BP$391:$BP$568,APS!$B160,'Rekapitulasi Maret'!$BR$391:$BR$568)</f>
        <v>0</v>
      </c>
      <c r="DY160" s="152">
        <f>SUMIF('Rekapitulasi Maret'!$BP$391:$BP$568,APS!$B160,'Rekapitulasi Maret'!$BU$391:$BU$568)</f>
        <v>0</v>
      </c>
      <c r="DZ160" s="154">
        <f t="shared" si="446"/>
        <v>0</v>
      </c>
      <c r="EA160" s="154">
        <f t="shared" si="447"/>
        <v>0</v>
      </c>
      <c r="EB160" s="10"/>
      <c r="EC160" s="152">
        <f>SUMIF('Rekapitulasi Maret'!$CE$391:$CE$568,APS!$B160,'Rekapitulasi Maret'!$CF$391:$CF$568)+SUMIF('Rekapitulasi Maret'!$CE$391:$CE$568,APS!$B160,'Rekapitulasi Maret'!$CI$391:$CI$568)</f>
        <v>0</v>
      </c>
      <c r="ED160" s="152">
        <f>SUMIF('Rekapitulasi Maret'!$CE$391:$CE$568,APS!$B160,'Rekapitulasi Maret'!$CG$391:$CG$568)</f>
        <v>0</v>
      </c>
      <c r="EE160" s="152">
        <f>SUMIF('Rekapitulasi Maret'!$CE$391:$CE$568,APS!$B160,'Rekapitulasi Maret'!$CJ$391:$CJ$568)</f>
        <v>0</v>
      </c>
      <c r="EF160" s="154">
        <f t="shared" si="455"/>
        <v>0</v>
      </c>
      <c r="EG160" s="154">
        <f t="shared" si="456"/>
        <v>0</v>
      </c>
      <c r="EH160" s="76">
        <f t="shared" si="522"/>
        <v>0</v>
      </c>
      <c r="EI160" s="76">
        <f t="shared" si="523"/>
        <v>0</v>
      </c>
      <c r="EJ160" s="76">
        <f t="shared" si="524"/>
        <v>0</v>
      </c>
      <c r="EK160" s="76">
        <f t="shared" si="525"/>
        <v>0</v>
      </c>
      <c r="EL160" s="76">
        <f t="shared" si="526"/>
        <v>0</v>
      </c>
      <c r="EM160" s="76">
        <f t="shared" si="527"/>
        <v>0</v>
      </c>
      <c r="EN160" s="154">
        <f t="shared" si="528"/>
        <v>0</v>
      </c>
      <c r="EO160" s="10"/>
      <c r="EP160" s="10"/>
      <c r="EQ160" s="152">
        <f>SUMIF('Rekapitulasi Maret'!$D$587:$D$768,APS!$B160,'Rekapitulasi Maret'!$E$587:$E$768)+SUMIF('Rekapitulasi Maret'!$D$587:$D$768,APS!$B160,'Rekapitulasi Maret'!$G$587:$G$768)</f>
        <v>0</v>
      </c>
      <c r="ER160" s="152">
        <f>SUMIF('Rekapitulasi Maret'!$D$587:$D$768,APS!$B160,'Rekapitulasi Maret'!$F$587:$F$768)+SUMIF('Rekapitulasi Maret'!$D$587:$D$768,APS!$B160,'Rekapitulasi Maret'!$H$587:$H$768)</f>
        <v>0</v>
      </c>
      <c r="ES160" s="10"/>
      <c r="ET160" s="154">
        <f t="shared" si="457"/>
        <v>0</v>
      </c>
      <c r="EU160" s="154">
        <f t="shared" si="458"/>
        <v>0</v>
      </c>
      <c r="EV160" s="10"/>
      <c r="EW160" s="152">
        <f>SUMIF('Rekapitulasi Maret'!$U$587:$U$768,APS!$B160,'Rekapitulasi Maret'!$V$587:$V$768)+SUMIF('Rekapitulasi Maret'!$U$587:$U$768,APS!$B160,'Rekapitulasi Maret'!$X$587:$X$768)</f>
        <v>0</v>
      </c>
      <c r="EX160" s="152">
        <f>SUMIF('Rekapitulasi Maret'!$U$587:$U$768,APS!$B160,'Rekapitulasi Maret'!$W$587:$W$768)+SUMIF('Rekapitulasi Maret'!$U$587:$U$768,APS!$B160,'Rekapitulasi Maret'!$Y$587:$Y$768)</f>
        <v>0</v>
      </c>
      <c r="EY160" s="10"/>
      <c r="EZ160" s="154">
        <f t="shared" si="459"/>
        <v>0</v>
      </c>
      <c r="FA160" s="154">
        <f t="shared" si="460"/>
        <v>0</v>
      </c>
      <c r="FB160" s="10"/>
      <c r="FC160" s="152">
        <f>SUMIF('Rekapitulasi Maret'!$AL$587:$AL$768,APS!$B160,'Rekapitulasi Maret'!$AM$587:$AM$768)+SUMIF('Rekapitulasi Maret'!$AL$587:$AL$768,APS!$B160,'Rekapitulasi Maret'!$AP$587:$AP$768)</f>
        <v>0</v>
      </c>
      <c r="FD160" s="152">
        <f>SUMIF('Rekapitulasi Maret'!$AL$587:$AL$768,APS!$B160,'Rekapitulasi Maret'!$AN$587:$AN$768)</f>
        <v>0</v>
      </c>
      <c r="FE160" s="10"/>
      <c r="FF160" s="154">
        <f t="shared" si="461"/>
        <v>0</v>
      </c>
      <c r="FG160" s="154">
        <f t="shared" si="462"/>
        <v>0</v>
      </c>
      <c r="FH160" s="10"/>
      <c r="FI160" s="152">
        <f>SUMIF('Rekapitulasi Maret'!$BA$587:$BA$768,APS!$B160,'Rekapitulasi Maret'!$BB$587:$BB$768)+SUMIF('Rekapitulasi Maret'!$BA$587:$BA$768,APS!$B160,'Rekapitulasi Maret'!$BE$587:$BE$768)</f>
        <v>0</v>
      </c>
      <c r="FJ160" s="152">
        <f>SUMIF('Rekapitulasi Maret'!$BA$587:$BA$768,APS!$B160,'Rekapitulasi Maret'!$BC$587:$BC$768)+SUMIF('Rekapitulasi Maret'!$BA$587:$BA$768,APS!$B160,'Rekapitulasi Maret'!$BF$587:$BF$768)</f>
        <v>0</v>
      </c>
      <c r="FK160" s="10"/>
      <c r="FL160" s="154">
        <f t="shared" si="463"/>
        <v>0</v>
      </c>
      <c r="FM160" s="154">
        <f t="shared" si="464"/>
        <v>0</v>
      </c>
      <c r="FN160" s="10"/>
      <c r="FO160" s="152">
        <f>SUMIF('Rekapitulasi Maret'!$BP$587:$BP$768,APS!$B160,'Rekapitulasi Maret'!$BQ$587:$BQ$768)+SUMIF('Rekapitulasi Maret'!$BP$587:$BP$768,APS!$B160,'Rekapitulasi Maret'!$BT$587:$BT$768)</f>
        <v>0</v>
      </c>
      <c r="FP160" s="152">
        <f>SUMIF('Rekapitulasi Maret'!$BP$587:$BP$768,APS!$B160,'Rekapitulasi Maret'!$BR$587:$BR$768)</f>
        <v>0</v>
      </c>
      <c r="FQ160" s="10"/>
      <c r="FR160" s="154">
        <f t="shared" si="465"/>
        <v>0</v>
      </c>
      <c r="FS160" s="154">
        <f t="shared" si="466"/>
        <v>0</v>
      </c>
      <c r="FT160" s="10"/>
      <c r="FU160" s="152">
        <f>SUMIF('Rekapitulasi Maret'!$CE$587:$CE$768,APS!$B160,'Rekapitulasi Maret'!$CI$587:$CI$768)</f>
        <v>0</v>
      </c>
      <c r="FV160" s="10"/>
      <c r="FW160" s="152">
        <f>SUMIF('Rekapitulasi Maret'!$CE$587:$CE$768,APS!$B160,'Rekapitulasi Maret'!$CJ$587:$CJ$768)</f>
        <v>0</v>
      </c>
      <c r="FX160" s="154">
        <f t="shared" si="486"/>
        <v>0</v>
      </c>
      <c r="FY160" s="154">
        <f t="shared" si="487"/>
        <v>0</v>
      </c>
      <c r="FZ160" s="10"/>
      <c r="GA160" s="152">
        <f>SUMIF('Rekapitulasi Maret'!$D$785:$D$963,APS!$B160,'Rekapitulasi Maret'!$E$785:$E$963)+SUMIF('Rekapitulasi Maret'!$D$785:$D$963,APS!$B160,'Rekapitulasi Maret'!$J$785:$J$963)</f>
        <v>281</v>
      </c>
      <c r="GB160" s="152">
        <f>SUMIF('Rekapitulasi Maret'!$D$785:$D$963,APS!$B160,'Rekapitulasi Maret'!$F$785:$F$963)</f>
        <v>224</v>
      </c>
      <c r="GC160" s="152">
        <f>SUMIF('Rekapitulasi Maret'!$D$785:$D$963,APS!$B160,'Rekapitulasi Maret'!$K$785:$K$963)</f>
        <v>0</v>
      </c>
      <c r="GD160" s="154">
        <f t="shared" si="467"/>
        <v>0</v>
      </c>
      <c r="GE160" s="154">
        <f t="shared" si="468"/>
        <v>79.715302491103202</v>
      </c>
      <c r="GF160" s="10"/>
      <c r="GG160" s="152">
        <f>SUMIF('Rekapitulasi Maret'!$U$785:$U$963,APS!$B160,'Rekapitulasi Maret'!$V$785:$V$963)+SUMIF('Rekapitulasi Maret'!$U$785:$U$963,APS!$B160,'Rekapitulasi Maret'!$AA$785:$AA$963)</f>
        <v>52</v>
      </c>
      <c r="GH160" s="152">
        <f>SUMIF('Rekapitulasi Maret'!$U$785:$U$963,APS!$B160,'Rekapitulasi Maret'!$W$785:$W$963)</f>
        <v>60</v>
      </c>
      <c r="GI160" s="152">
        <f>SUMIF('Rekapitulasi Maret'!$U$785:$U$963,APS!$B160,'Rekapitulasi Maret'!$AB$785:$AB$963)</f>
        <v>200</v>
      </c>
      <c r="GJ160" s="154">
        <f t="shared" si="469"/>
        <v>0</v>
      </c>
      <c r="GK160" s="154">
        <f t="shared" si="470"/>
        <v>500</v>
      </c>
      <c r="GL160" s="10"/>
      <c r="GM160" s="152">
        <f>SUMIF('Rekapitulasi Maret'!$AL$785:$AL$963,APS!$B160,'Rekapitulasi Maret'!$AM$785:$AM$963)+SUMIF('Rekapitulasi Maret'!$AL$785:$AL$963,APS!$B160,'Rekapitulasi Maret'!$AP$785:$AP$963)</f>
        <v>300</v>
      </c>
      <c r="GN160" s="152">
        <f>SUMIF('Rekapitulasi Maret'!$AL$785:$AL$963,APS!$B160,'Rekapitulasi Maret'!$AN$785:$AN$963)</f>
        <v>72</v>
      </c>
      <c r="GO160" s="152">
        <f>SUMIF('Rekapitulasi Maret'!$AL$785:$AL$963,APS!$B160,'Rekapitulasi Maret'!$AQ$785:$AQ$963)</f>
        <v>0</v>
      </c>
      <c r="GP160" s="154">
        <f t="shared" si="471"/>
        <v>0</v>
      </c>
      <c r="GQ160" s="154">
        <f t="shared" si="472"/>
        <v>24</v>
      </c>
      <c r="GR160" s="76">
        <f t="shared" si="473"/>
        <v>0</v>
      </c>
      <c r="GS160" s="76">
        <f t="shared" si="474"/>
        <v>633</v>
      </c>
      <c r="GT160" s="76">
        <f t="shared" si="475"/>
        <v>356</v>
      </c>
      <c r="GU160" s="76">
        <f t="shared" si="476"/>
        <v>200</v>
      </c>
      <c r="GV160" s="157">
        <f t="shared" si="477"/>
        <v>556</v>
      </c>
      <c r="GW160" s="157">
        <f t="shared" si="478"/>
        <v>556</v>
      </c>
      <c r="GX160" s="158">
        <f t="shared" si="479"/>
        <v>0</v>
      </c>
      <c r="GY160" s="157">
        <f t="shared" si="494"/>
        <v>0</v>
      </c>
      <c r="GZ160" s="157">
        <f t="shared" si="495"/>
        <v>1125</v>
      </c>
      <c r="HA160" s="157">
        <f t="shared" si="496"/>
        <v>700</v>
      </c>
      <c r="HB160" s="157">
        <f t="shared" si="497"/>
        <v>200</v>
      </c>
      <c r="HC160" s="157">
        <f t="shared" si="498"/>
        <v>900</v>
      </c>
      <c r="HD160" s="157">
        <f t="shared" si="499"/>
        <v>900</v>
      </c>
      <c r="HE160" s="158">
        <f t="shared" si="536"/>
        <v>0</v>
      </c>
      <c r="HF160" s="164"/>
      <c r="HG160" s="49" t="s">
        <v>400</v>
      </c>
      <c r="HH160" s="88"/>
    </row>
    <row r="161" spans="1:216" ht="15.75">
      <c r="A161" s="16" t="s">
        <v>546</v>
      </c>
      <c r="B161" s="16" t="s">
        <v>369</v>
      </c>
      <c r="C161" s="16" t="s">
        <v>155</v>
      </c>
      <c r="D161" s="16" t="s">
        <v>599</v>
      </c>
      <c r="E161" s="16" t="s">
        <v>610</v>
      </c>
      <c r="F161" s="31">
        <v>184</v>
      </c>
      <c r="G161" s="17"/>
      <c r="H161" s="17"/>
      <c r="I161" s="18">
        <v>0</v>
      </c>
      <c r="J161" s="17">
        <v>0</v>
      </c>
      <c r="K161" s="19">
        <f t="shared" si="451"/>
        <v>184</v>
      </c>
      <c r="L161" s="19">
        <f t="shared" si="452"/>
        <v>184</v>
      </c>
      <c r="M161" s="23">
        <v>184</v>
      </c>
      <c r="N161" s="20">
        <f t="shared" si="533"/>
        <v>184</v>
      </c>
      <c r="O161" s="20"/>
      <c r="P161" s="75">
        <f t="shared" si="407"/>
        <v>0</v>
      </c>
      <c r="Q161" s="74">
        <f t="shared" si="403"/>
        <v>184</v>
      </c>
      <c r="R161" s="22">
        <f t="shared" si="450"/>
        <v>184</v>
      </c>
      <c r="S161" s="10"/>
      <c r="T161" s="10"/>
      <c r="U161" s="152">
        <f>SUMIF('Rekapitulasi Maret'!$D$9:$D$173,APS!$B161,'Rekapitulasi Maret'!$E$9:$E$173)</f>
        <v>0</v>
      </c>
      <c r="V161" s="152">
        <f>SUMIF('Rekapitulasi Maret'!$D$9:$D$173,APS!$B161,'Rekapitulasi Maret'!$F$9:$F$173)</f>
        <v>0</v>
      </c>
      <c r="W161" s="10"/>
      <c r="X161" s="154">
        <f t="shared" ref="X161:X226" si="537">IF(T161=0,0,((V161+W161)/T161)*100)</f>
        <v>0</v>
      </c>
      <c r="Y161" s="154">
        <f t="shared" ref="Y161:Y226" si="538">IF(U161=0,0,((V161+W161)/U161)*100)</f>
        <v>0</v>
      </c>
      <c r="Z161" s="10"/>
      <c r="AA161" s="152">
        <f>SUMIF('Rekapitulasi Maret'!$U$9:$U$173,APS!$B161,'Rekapitulasi Maret'!$V$9:$V$173)</f>
        <v>0</v>
      </c>
      <c r="AB161" s="152">
        <f>SUMIF('Rekapitulasi Maret'!$U$9:$U$173,APS!$B161,'Rekapitulasi Maret'!$W$9:$W$173)</f>
        <v>0</v>
      </c>
      <c r="AC161" s="152"/>
      <c r="AD161" s="154">
        <f t="shared" si="529"/>
        <v>0</v>
      </c>
      <c r="AE161" s="154">
        <f t="shared" si="530"/>
        <v>0</v>
      </c>
      <c r="AF161" s="10"/>
      <c r="AG161" s="152">
        <f>SUMIF('Rekapitulasi Maret'!$AL$9:$AL$173,APS!$B161,'Rekapitulasi Maret'!$AM$9:$AM$173)</f>
        <v>0</v>
      </c>
      <c r="AH161" s="152">
        <f>SUMIF('Rekapitulasi Maret'!$AL$9:$AL$173,APS!$B161,'Rekapitulasi Maret'!$AN$9:$AN$173)</f>
        <v>0</v>
      </c>
      <c r="AI161" s="152">
        <f>SUMIF('Rekapitulasi Maret'!$AL$9:$AL$173,APS!$B161,'Rekapitulasi Maret'!$AQ$9:$AQ$173)</f>
        <v>0</v>
      </c>
      <c r="AJ161" s="154">
        <f t="shared" si="534"/>
        <v>0</v>
      </c>
      <c r="AK161" s="154">
        <f t="shared" si="535"/>
        <v>0</v>
      </c>
      <c r="AL161" s="10"/>
      <c r="AM161" s="152">
        <f>SUMIF('Rekapitulasi Maret'!$BA$9:$BA$173,APS!$B161,'Rekapitulasi Maret'!$BB$9:$BB$173)</f>
        <v>0</v>
      </c>
      <c r="AN161" s="152">
        <f>SUMIF('Rekapitulasi Maret'!$BA$9:$BA$173,APS!$B161,'Rekapitulasi Maret'!$BC$9:$BC$173)</f>
        <v>0</v>
      </c>
      <c r="AO161" s="10"/>
      <c r="AP161" s="154">
        <f t="shared" si="531"/>
        <v>0</v>
      </c>
      <c r="AQ161" s="154">
        <f t="shared" si="532"/>
        <v>0</v>
      </c>
      <c r="AR161" s="10"/>
      <c r="AS161" s="152">
        <f>SUMIF('Rekapitulasi Maret'!$BP$9:$BP$173,APS!$B161,'Rekapitulasi Maret'!$BQ$9:$BQ$173)</f>
        <v>0</v>
      </c>
      <c r="AT161" s="152">
        <f>SUMIF('Rekapitulasi Maret'!$BP$9:$BP$173,APS!$B161,'Rekapitulasi Maret'!$BR$9:$BR$173)</f>
        <v>0</v>
      </c>
      <c r="AU161" s="10"/>
      <c r="AV161" s="154">
        <f t="shared" si="500"/>
        <v>0</v>
      </c>
      <c r="AW161" s="154">
        <f t="shared" si="501"/>
        <v>0</v>
      </c>
      <c r="AX161" s="10"/>
      <c r="AY161" s="152">
        <f>SUMIF('Rekapitulasi Maret'!$CE$9:$CE$173,APS!$B161,'Rekapitulasi Maret'!$CI$9:$CI$173)</f>
        <v>0</v>
      </c>
      <c r="AZ161" s="10"/>
      <c r="BA161" s="152">
        <f>SUMIF('Rekapitulasi Maret'!$CE$9:$CE$173,APS!$B161,'Rekapitulasi Maret'!$CJ$9:$CJ$173)</f>
        <v>0</v>
      </c>
      <c r="BB161" s="154">
        <f t="shared" si="492"/>
        <v>0</v>
      </c>
      <c r="BC161" s="154">
        <f t="shared" si="493"/>
        <v>0</v>
      </c>
      <c r="BD161" s="76">
        <f t="shared" si="504"/>
        <v>0</v>
      </c>
      <c r="BE161" s="76">
        <f t="shared" si="505"/>
        <v>0</v>
      </c>
      <c r="BF161" s="76">
        <f t="shared" si="506"/>
        <v>0</v>
      </c>
      <c r="BG161" s="76">
        <f t="shared" si="507"/>
        <v>0</v>
      </c>
      <c r="BH161" s="76">
        <f t="shared" si="508"/>
        <v>0</v>
      </c>
      <c r="BI161" s="76">
        <f t="shared" si="509"/>
        <v>0</v>
      </c>
      <c r="BJ161" s="154">
        <f t="shared" si="510"/>
        <v>0</v>
      </c>
      <c r="BK161" s="10"/>
      <c r="BL161" s="10"/>
      <c r="BM161" s="152">
        <f>SUMIF('Rekapitulasi Maret'!$D$194:$D$375,APS!$B161,'Rekapitulasi Maret'!$E$194:$E$375)+SUMIF('Rekapitulasi Maret'!$D$194:$D$375,APS!$B161,'Rekapitulasi Maret'!$J$194:$J$375)</f>
        <v>100</v>
      </c>
      <c r="BN161" s="152">
        <f>SUMIF('Rekapitulasi Maret'!$D$194:$D$375,APS!$B161,'Rekapitulasi Maret'!$F$194:$F$375)</f>
        <v>100</v>
      </c>
      <c r="BO161" s="152">
        <f>SUMIF('Rekapitulasi Maret'!$D$194:$D$375,APS!$B161,'Rekapitulasi Maret'!$K$194:$K$375)</f>
        <v>0</v>
      </c>
      <c r="BP161" s="154">
        <f t="shared" si="488"/>
        <v>0</v>
      </c>
      <c r="BQ161" s="154">
        <f t="shared" si="489"/>
        <v>100</v>
      </c>
      <c r="BR161" s="10"/>
      <c r="BS161" s="152">
        <f>SUMIF('Rekapitulasi Maret'!$U$194:$U$375,APS!$B161,'Rekapitulasi Maret'!$V$194:$V$375)+SUMIF('Rekapitulasi Maret'!$U$194:$U$375,APS!$B161,'Rekapitulasi Maret'!$AA$194:$AA$375)</f>
        <v>84</v>
      </c>
      <c r="BT161" s="152">
        <f>SUMIF('Rekapitulasi Maret'!$U$194:$U$375,APS!$B161,'Rekapitulasi Maret'!$W$194:$W$375)</f>
        <v>84</v>
      </c>
      <c r="BU161" s="152">
        <f>SUMIF('Rekapitulasi Maret'!$U$194:$U$375,APS!$B161,'Rekapitulasi Maret'!$AB$194:$AB$375)</f>
        <v>0</v>
      </c>
      <c r="BV161" s="154">
        <f t="shared" si="490"/>
        <v>0</v>
      </c>
      <c r="BW161" s="154">
        <f t="shared" si="491"/>
        <v>100</v>
      </c>
      <c r="BX161" s="10">
        <v>84</v>
      </c>
      <c r="BY161" s="152">
        <f>SUMIF('Rekapitulasi Maret'!$AL$194:$AL$375,APS!$B161,'Rekapitulasi Maret'!$AM$194:$AM$375)+SUMIF('Rekapitulasi Maret'!$AL$194:$AL$375,APS!$B161,'Rekapitulasi Maret'!$AP$194:$AP$375)</f>
        <v>0</v>
      </c>
      <c r="BZ161" s="152">
        <f>SUMIF('Rekapitulasi Maret'!$AL$194:$AL$375,APS!$B161,'Rekapitulasi Maret'!$AN$194:$AN$375)</f>
        <v>0</v>
      </c>
      <c r="CA161" s="152">
        <f>SUMIF('Rekapitulasi Maret'!$AL$194:$AL$375,APS!$B161,'Rekapitulasi Maret'!$AQ$194:$AQ$375)</f>
        <v>0</v>
      </c>
      <c r="CB161" s="154">
        <f t="shared" si="502"/>
        <v>0</v>
      </c>
      <c r="CC161" s="154">
        <f t="shared" si="503"/>
        <v>0</v>
      </c>
      <c r="CD161" s="10">
        <v>100</v>
      </c>
      <c r="CE161" s="152">
        <f>SUMIF('Rekapitulasi Maret'!$BA$194:$BA$375,APS!$B161,'Rekapitulasi Maret'!$BB$194:$BB$375)+SUMIF('Rekapitulasi Maret'!$BA$194:$BA$375,APS!$B161,'Rekapitulasi Maret'!$BE$194:$BE$375)</f>
        <v>0</v>
      </c>
      <c r="CF161" s="152">
        <f>SUMIF('Rekapitulasi Maret'!$BA$194:$BA$375,APS!$B161,'Rekapitulasi Maret'!$BC$194:$BC$375)</f>
        <v>0</v>
      </c>
      <c r="CG161" s="10"/>
      <c r="CH161" s="154">
        <f t="shared" si="480"/>
        <v>0</v>
      </c>
      <c r="CI161" s="154">
        <f t="shared" si="481"/>
        <v>0</v>
      </c>
      <c r="CJ161" s="10"/>
      <c r="CK161" s="152">
        <f>SUMIF('Rekapitulasi Maret'!$BP$194:$BP$375,APS!$B161,'Rekapitulasi Maret'!$BQ$194:$BQ$375)+SUMIF('Rekapitulasi Maret'!$BP$194:$BP$375,APS!$B161,'Rekapitulasi Maret'!$BT$194:$BT$375)</f>
        <v>0</v>
      </c>
      <c r="CL161" s="152">
        <f>SUMIF('Rekapitulasi Maret'!$BP$194:$BP$375,APS!$B161,'Rekapitulasi Maret'!$BR$194:$BR$375)</f>
        <v>0</v>
      </c>
      <c r="CM161" s="152">
        <f>SUMIF('Rekapitulasi Maret'!$BP$194:$BP$375,APS!$B161,'Rekapitulasi Maret'!$BU$194:$BU$375)</f>
        <v>0</v>
      </c>
      <c r="CN161" s="154">
        <f t="shared" si="482"/>
        <v>0</v>
      </c>
      <c r="CO161" s="154">
        <f t="shared" si="483"/>
        <v>0</v>
      </c>
      <c r="CP161" s="76">
        <f t="shared" si="511"/>
        <v>184</v>
      </c>
      <c r="CQ161" s="76">
        <f t="shared" si="512"/>
        <v>184</v>
      </c>
      <c r="CR161" s="76">
        <f t="shared" si="513"/>
        <v>184</v>
      </c>
      <c r="CS161" s="76">
        <f t="shared" si="514"/>
        <v>0</v>
      </c>
      <c r="CT161" s="76">
        <f t="shared" si="515"/>
        <v>184</v>
      </c>
      <c r="CU161" s="76">
        <f t="shared" si="516"/>
        <v>0</v>
      </c>
      <c r="CV161" s="154">
        <f t="shared" si="517"/>
        <v>100</v>
      </c>
      <c r="CW161" s="10">
        <v>184</v>
      </c>
      <c r="CX161" s="10"/>
      <c r="CY161" s="152">
        <f>SUMIF('Rekapitulasi Maret'!$D$391:$D$568,APS!$B161,'Rekapitulasi Maret'!$E$391:$E$568)+SUMIF('Rekapitulasi Maret'!$D$391:$D$568,APS!$B161,'Rekapitulasi Maret'!$J$391:$J$568)</f>
        <v>0</v>
      </c>
      <c r="CZ161" s="152">
        <f>SUMIF('Rekapitulasi Maret'!$D$391:$D$568,APS!$B161,'Rekapitulasi Maret'!$F$391:$F$568)</f>
        <v>0</v>
      </c>
      <c r="DA161" s="152">
        <f>SUMIF('Rekapitulasi Maret'!$D$391:$D$568,APS!$B161,'Rekapitulasi Maret'!$K$391:$K$568)</f>
        <v>0</v>
      </c>
      <c r="DB161" s="154">
        <f t="shared" si="484"/>
        <v>0</v>
      </c>
      <c r="DC161" s="154">
        <f t="shared" si="485"/>
        <v>0</v>
      </c>
      <c r="DD161" s="10"/>
      <c r="DE161" s="152">
        <f>SUMIF('Rekapitulasi Maret'!$U$391:$U$568,APS!$B161,'Rekapitulasi Maret'!$V$391:$V$568)+SUMIF('Rekapitulasi Maret'!$U$391:$U$568,APS!$B161,'Rekapitulasi Maret'!$AA$391:$AA$568)</f>
        <v>0</v>
      </c>
      <c r="DF161" s="152">
        <f>SUMIF('Rekapitulasi Maret'!$U$391:$U$568,APS!$B161,'Rekapitulasi Maret'!$W$391:$W$568)</f>
        <v>0</v>
      </c>
      <c r="DG161" s="152">
        <f>SUMIF('Rekapitulasi Maret'!$U$391:$U$568,APS!$B161,'Rekapitulasi Maret'!$AB$391:$AB$568)</f>
        <v>0</v>
      </c>
      <c r="DH161" s="154">
        <f t="shared" si="518"/>
        <v>0</v>
      </c>
      <c r="DI161" s="154">
        <f t="shared" si="519"/>
        <v>0</v>
      </c>
      <c r="DJ161" s="10"/>
      <c r="DK161" s="152">
        <f>SUMIF('Rekapitulasi Maret'!$AL$391:$AL$568,APS!$B161,'Rekapitulasi Maret'!$AM$391:$AM$568)+SUMIF('Rekapitulasi Maret'!$AL$391:$AL$568,APS!$B161,'Rekapitulasi Maret'!$AP$391:$AP$568)</f>
        <v>0</v>
      </c>
      <c r="DL161" s="152">
        <f>SUMIF('Rekapitulasi Maret'!$AL$391:$AL$568,APS!$B161,'Rekapitulasi Maret'!$AN$391:$AN$568)</f>
        <v>0</v>
      </c>
      <c r="DM161" s="152">
        <f>SUMIF('Rekapitulasi Maret'!$AL$391:$AL$568,APS!$B161,'Rekapitulasi Maret'!$AQ$391:$AQ$568)</f>
        <v>0</v>
      </c>
      <c r="DN161" s="154">
        <f t="shared" si="453"/>
        <v>0</v>
      </c>
      <c r="DO161" s="154">
        <f t="shared" si="454"/>
        <v>0</v>
      </c>
      <c r="DP161" s="10"/>
      <c r="DQ161" s="152">
        <f>SUMIF('Rekapitulasi Maret'!$BA$391:$BA$568,APS!$B161,'Rekapitulasi Maret'!$BB$391:$BB$568)+SUMIF('Rekapitulasi Maret'!$BA$391:$BA$568,APS!$B161,'Rekapitulasi Maret'!$BE$391:$BE$568)</f>
        <v>0</v>
      </c>
      <c r="DR161" s="152">
        <f>SUMIF('Rekapitulasi Maret'!$BA$391:$BA$568,APS!$B161,'Rekapitulasi Maret'!$BC$391:$BC$568)</f>
        <v>0</v>
      </c>
      <c r="DS161" s="152">
        <f>SUMIF('Rekapitulasi Maret'!$BA$391:$BA$568,APS!$B161,'Rekapitulasi Maret'!$BF$391:$BF$568)</f>
        <v>0</v>
      </c>
      <c r="DT161" s="154">
        <f t="shared" si="520"/>
        <v>0</v>
      </c>
      <c r="DU161" s="154">
        <f t="shared" si="521"/>
        <v>0</v>
      </c>
      <c r="DV161" s="10"/>
      <c r="DW161" s="152">
        <f>SUMIF('Rekapitulasi Maret'!$BP$391:$BP$568,APS!$B161,'Rekapitulasi Maret'!$BQ$391:$BQ$568)+SUMIF('Rekapitulasi Maret'!$BP$391:$BP$568,APS!$B161,'Rekapitulasi Maret'!$BT$391:$BT$568)</f>
        <v>0</v>
      </c>
      <c r="DX161" s="152">
        <f>SUMIF('Rekapitulasi Maret'!$BP$391:$BP$568,APS!$B161,'Rekapitulasi Maret'!$BR$391:$BR$568)</f>
        <v>0</v>
      </c>
      <c r="DY161" s="152">
        <f>SUMIF('Rekapitulasi Maret'!$BP$391:$BP$568,APS!$B161,'Rekapitulasi Maret'!$BU$391:$BU$568)</f>
        <v>0</v>
      </c>
      <c r="DZ161" s="154">
        <f t="shared" si="446"/>
        <v>0</v>
      </c>
      <c r="EA161" s="154">
        <f t="shared" si="447"/>
        <v>0</v>
      </c>
      <c r="EB161" s="10"/>
      <c r="EC161" s="152">
        <f>SUMIF('Rekapitulasi Maret'!$CE$391:$CE$568,APS!$B161,'Rekapitulasi Maret'!$CF$391:$CF$568)+SUMIF('Rekapitulasi Maret'!$CE$391:$CE$568,APS!$B161,'Rekapitulasi Maret'!$CI$391:$CI$568)</f>
        <v>0</v>
      </c>
      <c r="ED161" s="152">
        <f>SUMIF('Rekapitulasi Maret'!$CE$391:$CE$568,APS!$B161,'Rekapitulasi Maret'!$CG$391:$CG$568)</f>
        <v>0</v>
      </c>
      <c r="EE161" s="152">
        <f>SUMIF('Rekapitulasi Maret'!$CE$391:$CE$568,APS!$B161,'Rekapitulasi Maret'!$CJ$391:$CJ$568)</f>
        <v>0</v>
      </c>
      <c r="EF161" s="154">
        <f t="shared" si="455"/>
        <v>0</v>
      </c>
      <c r="EG161" s="154">
        <f t="shared" si="456"/>
        <v>0</v>
      </c>
      <c r="EH161" s="76">
        <f t="shared" si="522"/>
        <v>0</v>
      </c>
      <c r="EI161" s="76">
        <f t="shared" si="523"/>
        <v>0</v>
      </c>
      <c r="EJ161" s="76">
        <f t="shared" si="524"/>
        <v>0</v>
      </c>
      <c r="EK161" s="76">
        <f t="shared" si="525"/>
        <v>0</v>
      </c>
      <c r="EL161" s="76">
        <f t="shared" si="526"/>
        <v>0</v>
      </c>
      <c r="EM161" s="76">
        <f t="shared" si="527"/>
        <v>0</v>
      </c>
      <c r="EN161" s="154">
        <f t="shared" si="528"/>
        <v>0</v>
      </c>
      <c r="EO161" s="10"/>
      <c r="EP161" s="10"/>
      <c r="EQ161" s="152">
        <f>SUMIF('Rekapitulasi Maret'!$D$587:$D$768,APS!$B161,'Rekapitulasi Maret'!$E$587:$E$768)+SUMIF('Rekapitulasi Maret'!$D$587:$D$768,APS!$B161,'Rekapitulasi Maret'!$G$587:$G$768)</f>
        <v>0</v>
      </c>
      <c r="ER161" s="152">
        <f>SUMIF('Rekapitulasi Maret'!$D$587:$D$768,APS!$B161,'Rekapitulasi Maret'!$F$587:$F$768)+SUMIF('Rekapitulasi Maret'!$D$587:$D$768,APS!$B161,'Rekapitulasi Maret'!$H$587:$H$768)</f>
        <v>0</v>
      </c>
      <c r="ES161" s="10"/>
      <c r="ET161" s="154">
        <f t="shared" si="457"/>
        <v>0</v>
      </c>
      <c r="EU161" s="154">
        <f t="shared" si="458"/>
        <v>0</v>
      </c>
      <c r="EV161" s="10"/>
      <c r="EW161" s="152">
        <f>SUMIF('Rekapitulasi Maret'!$U$587:$U$768,APS!$B161,'Rekapitulasi Maret'!$V$587:$V$768)+SUMIF('Rekapitulasi Maret'!$U$587:$U$768,APS!$B161,'Rekapitulasi Maret'!$X$587:$X$768)</f>
        <v>0</v>
      </c>
      <c r="EX161" s="152">
        <f>SUMIF('Rekapitulasi Maret'!$U$587:$U$768,APS!$B161,'Rekapitulasi Maret'!$W$587:$W$768)+SUMIF('Rekapitulasi Maret'!$U$587:$U$768,APS!$B161,'Rekapitulasi Maret'!$Y$587:$Y$768)</f>
        <v>0</v>
      </c>
      <c r="EY161" s="10"/>
      <c r="EZ161" s="154">
        <f t="shared" si="459"/>
        <v>0</v>
      </c>
      <c r="FA161" s="154">
        <f t="shared" si="460"/>
        <v>0</v>
      </c>
      <c r="FB161" s="10"/>
      <c r="FC161" s="152">
        <f>SUMIF('Rekapitulasi Maret'!$AL$587:$AL$768,APS!$B161,'Rekapitulasi Maret'!$AM$587:$AM$768)+SUMIF('Rekapitulasi Maret'!$AL$587:$AL$768,APS!$B161,'Rekapitulasi Maret'!$AP$587:$AP$768)</f>
        <v>0</v>
      </c>
      <c r="FD161" s="152">
        <f>SUMIF('Rekapitulasi Maret'!$AL$587:$AL$768,APS!$B161,'Rekapitulasi Maret'!$AN$587:$AN$768)</f>
        <v>0</v>
      </c>
      <c r="FE161" s="10"/>
      <c r="FF161" s="154">
        <f t="shared" si="461"/>
        <v>0</v>
      </c>
      <c r="FG161" s="154">
        <f t="shared" si="462"/>
        <v>0</v>
      </c>
      <c r="FH161" s="10"/>
      <c r="FI161" s="152">
        <f>SUMIF('Rekapitulasi Maret'!$BA$587:$BA$768,APS!$B161,'Rekapitulasi Maret'!$BB$587:$BB$768)+SUMIF('Rekapitulasi Maret'!$BA$587:$BA$768,APS!$B161,'Rekapitulasi Maret'!$BE$587:$BE$768)</f>
        <v>0</v>
      </c>
      <c r="FJ161" s="152">
        <f>SUMIF('Rekapitulasi Maret'!$BA$587:$BA$768,APS!$B161,'Rekapitulasi Maret'!$BC$587:$BC$768)+SUMIF('Rekapitulasi Maret'!$BA$587:$BA$768,APS!$B161,'Rekapitulasi Maret'!$BF$587:$BF$768)</f>
        <v>0</v>
      </c>
      <c r="FK161" s="10"/>
      <c r="FL161" s="154">
        <f t="shared" si="463"/>
        <v>0</v>
      </c>
      <c r="FM161" s="154">
        <f t="shared" si="464"/>
        <v>0</v>
      </c>
      <c r="FN161" s="10"/>
      <c r="FO161" s="152">
        <f>SUMIF('Rekapitulasi Maret'!$BP$587:$BP$768,APS!$B161,'Rekapitulasi Maret'!$BQ$587:$BQ$768)+SUMIF('Rekapitulasi Maret'!$BP$587:$BP$768,APS!$B161,'Rekapitulasi Maret'!$BT$587:$BT$768)</f>
        <v>0</v>
      </c>
      <c r="FP161" s="152">
        <f>SUMIF('Rekapitulasi Maret'!$BP$587:$BP$768,APS!$B161,'Rekapitulasi Maret'!$BR$587:$BR$768)</f>
        <v>0</v>
      </c>
      <c r="FQ161" s="10"/>
      <c r="FR161" s="154">
        <f t="shared" si="465"/>
        <v>0</v>
      </c>
      <c r="FS161" s="154">
        <f t="shared" si="466"/>
        <v>0</v>
      </c>
      <c r="FT161" s="10"/>
      <c r="FU161" s="152">
        <f>SUMIF('Rekapitulasi Maret'!$CE$587:$CE$768,APS!$B161,'Rekapitulasi Maret'!$CI$587:$CI$768)</f>
        <v>0</v>
      </c>
      <c r="FV161" s="10"/>
      <c r="FW161" s="152">
        <f>SUMIF('Rekapitulasi Maret'!$CE$587:$CE$768,APS!$B161,'Rekapitulasi Maret'!$CJ$587:$CJ$768)</f>
        <v>0</v>
      </c>
      <c r="FX161" s="154">
        <f t="shared" si="486"/>
        <v>0</v>
      </c>
      <c r="FY161" s="154">
        <f t="shared" si="487"/>
        <v>0</v>
      </c>
      <c r="FZ161" s="10"/>
      <c r="GA161" s="152">
        <f>SUMIF('Rekapitulasi Maret'!$D$785:$D$963,APS!$B161,'Rekapitulasi Maret'!$E$785:$E$963)+SUMIF('Rekapitulasi Maret'!$D$785:$D$963,APS!$B161,'Rekapitulasi Maret'!$J$785:$J$963)</f>
        <v>0</v>
      </c>
      <c r="GB161" s="152">
        <f>SUMIF('Rekapitulasi Maret'!$D$785:$D$963,APS!$B161,'Rekapitulasi Maret'!$F$785:$F$963)</f>
        <v>0</v>
      </c>
      <c r="GC161" s="152">
        <f>SUMIF('Rekapitulasi Maret'!$D$785:$D$963,APS!$B161,'Rekapitulasi Maret'!$K$785:$K$963)</f>
        <v>0</v>
      </c>
      <c r="GD161" s="154">
        <f t="shared" si="467"/>
        <v>0</v>
      </c>
      <c r="GE161" s="154">
        <f t="shared" si="468"/>
        <v>0</v>
      </c>
      <c r="GF161" s="10"/>
      <c r="GG161" s="152">
        <f>SUMIF('Rekapitulasi Maret'!$U$785:$U$963,APS!$B161,'Rekapitulasi Maret'!$V$785:$V$963)+SUMIF('Rekapitulasi Maret'!$U$785:$U$963,APS!$B161,'Rekapitulasi Maret'!$AA$785:$AA$963)</f>
        <v>0</v>
      </c>
      <c r="GH161" s="152">
        <f>SUMIF('Rekapitulasi Maret'!$U$785:$U$963,APS!$B161,'Rekapitulasi Maret'!$W$785:$W$963)</f>
        <v>0</v>
      </c>
      <c r="GI161" s="152">
        <f>SUMIF('Rekapitulasi Maret'!$U$785:$U$963,APS!$B161,'Rekapitulasi Maret'!$AB$785:$AB$963)</f>
        <v>0</v>
      </c>
      <c r="GJ161" s="154">
        <f t="shared" si="469"/>
        <v>0</v>
      </c>
      <c r="GK161" s="154">
        <f t="shared" si="470"/>
        <v>0</v>
      </c>
      <c r="GL161" s="10"/>
      <c r="GM161" s="152">
        <f>SUMIF('Rekapitulasi Maret'!$AL$785:$AL$963,APS!$B161,'Rekapitulasi Maret'!$AM$785:$AM$963)+SUMIF('Rekapitulasi Maret'!$AL$785:$AL$963,APS!$B161,'Rekapitulasi Maret'!$AP$785:$AP$963)</f>
        <v>0</v>
      </c>
      <c r="GN161" s="152">
        <f>SUMIF('Rekapitulasi Maret'!$AL$785:$AL$963,APS!$B161,'Rekapitulasi Maret'!$AN$785:$AN$963)</f>
        <v>0</v>
      </c>
      <c r="GO161" s="152">
        <f>SUMIF('Rekapitulasi Maret'!$AL$785:$AL$963,APS!$B161,'Rekapitulasi Maret'!$AQ$785:$AQ$963)</f>
        <v>0</v>
      </c>
      <c r="GP161" s="154">
        <f t="shared" si="471"/>
        <v>0</v>
      </c>
      <c r="GQ161" s="154">
        <f t="shared" si="472"/>
        <v>0</v>
      </c>
      <c r="GR161" s="76">
        <f t="shared" si="473"/>
        <v>0</v>
      </c>
      <c r="GS161" s="76">
        <f t="shared" si="474"/>
        <v>0</v>
      </c>
      <c r="GT161" s="76">
        <f t="shared" si="475"/>
        <v>0</v>
      </c>
      <c r="GU161" s="76">
        <f t="shared" si="476"/>
        <v>0</v>
      </c>
      <c r="GV161" s="157">
        <f t="shared" si="477"/>
        <v>0</v>
      </c>
      <c r="GW161" s="157">
        <f t="shared" si="478"/>
        <v>0</v>
      </c>
      <c r="GX161" s="158">
        <f t="shared" si="479"/>
        <v>0</v>
      </c>
      <c r="GY161" s="157">
        <f t="shared" si="494"/>
        <v>184</v>
      </c>
      <c r="GZ161" s="157">
        <f t="shared" si="495"/>
        <v>184</v>
      </c>
      <c r="HA161" s="157">
        <f t="shared" si="496"/>
        <v>184</v>
      </c>
      <c r="HB161" s="157">
        <f t="shared" si="497"/>
        <v>0</v>
      </c>
      <c r="HC161" s="157">
        <f t="shared" si="498"/>
        <v>184</v>
      </c>
      <c r="HD161" s="157">
        <f t="shared" si="499"/>
        <v>0</v>
      </c>
      <c r="HE161" s="158">
        <f t="shared" si="536"/>
        <v>100</v>
      </c>
      <c r="HF161" s="164"/>
      <c r="HG161" s="16" t="s">
        <v>999</v>
      </c>
      <c r="HH161" s="88"/>
    </row>
    <row r="162" spans="1:216" ht="15.75">
      <c r="A162" s="16" t="s">
        <v>547</v>
      </c>
      <c r="B162" s="16" t="s">
        <v>504</v>
      </c>
      <c r="C162" s="16" t="s">
        <v>155</v>
      </c>
      <c r="D162" s="16" t="s">
        <v>599</v>
      </c>
      <c r="E162" s="16" t="s">
        <v>610</v>
      </c>
      <c r="F162" s="31"/>
      <c r="G162" s="17"/>
      <c r="H162" s="17"/>
      <c r="I162" s="18"/>
      <c r="J162" s="17"/>
      <c r="K162" s="19"/>
      <c r="L162" s="19"/>
      <c r="M162" s="23"/>
      <c r="N162" s="20">
        <f t="shared" si="533"/>
        <v>20</v>
      </c>
      <c r="O162" s="20">
        <v>20</v>
      </c>
      <c r="P162" s="75">
        <f t="shared" si="407"/>
        <v>0</v>
      </c>
      <c r="Q162" s="74">
        <f t="shared" si="403"/>
        <v>20</v>
      </c>
      <c r="R162" s="22"/>
      <c r="S162" s="10"/>
      <c r="T162" s="10"/>
      <c r="U162" s="152">
        <f>SUMIF('Rekapitulasi Maret'!$D$9:$D$173,APS!$B162,'Rekapitulasi Maret'!$E$9:$E$173)</f>
        <v>0</v>
      </c>
      <c r="V162" s="152">
        <f>SUMIF('Rekapitulasi Maret'!$D$9:$D$173,APS!$B162,'Rekapitulasi Maret'!$F$9:$F$173)</f>
        <v>0</v>
      </c>
      <c r="W162" s="10"/>
      <c r="X162" s="154">
        <f t="shared" si="537"/>
        <v>0</v>
      </c>
      <c r="Y162" s="154">
        <f t="shared" si="538"/>
        <v>0</v>
      </c>
      <c r="Z162" s="10"/>
      <c r="AA162" s="152">
        <f>SUMIF('Rekapitulasi Maret'!$U$9:$U$173,APS!$B162,'Rekapitulasi Maret'!$V$9:$V$173)</f>
        <v>0</v>
      </c>
      <c r="AB162" s="152">
        <f>SUMIF('Rekapitulasi Maret'!$U$9:$U$173,APS!$B162,'Rekapitulasi Maret'!$W$9:$W$173)</f>
        <v>0</v>
      </c>
      <c r="AC162" s="152"/>
      <c r="AD162" s="154">
        <f t="shared" si="529"/>
        <v>0</v>
      </c>
      <c r="AE162" s="154">
        <f t="shared" si="530"/>
        <v>0</v>
      </c>
      <c r="AF162" s="10"/>
      <c r="AG162" s="152">
        <f>SUMIF('Rekapitulasi Maret'!$AL$9:$AL$173,APS!$B162,'Rekapitulasi Maret'!$AM$9:$AM$173)</f>
        <v>0</v>
      </c>
      <c r="AH162" s="152">
        <f>SUMIF('Rekapitulasi Maret'!$AL$9:$AL$173,APS!$B162,'Rekapitulasi Maret'!$AN$9:$AN$173)</f>
        <v>0</v>
      </c>
      <c r="AI162" s="152">
        <f>SUMIF('Rekapitulasi Maret'!$AL$9:$AL$173,APS!$B162,'Rekapitulasi Maret'!$AQ$9:$AQ$173)</f>
        <v>0</v>
      </c>
      <c r="AJ162" s="154">
        <f t="shared" si="534"/>
        <v>0</v>
      </c>
      <c r="AK162" s="154">
        <f t="shared" si="535"/>
        <v>0</v>
      </c>
      <c r="AL162" s="10"/>
      <c r="AM162" s="152">
        <f>SUMIF('Rekapitulasi Maret'!$BA$9:$BA$173,APS!$B162,'Rekapitulasi Maret'!$BB$9:$BB$173)</f>
        <v>0</v>
      </c>
      <c r="AN162" s="152">
        <f>SUMIF('Rekapitulasi Maret'!$BA$9:$BA$173,APS!$B162,'Rekapitulasi Maret'!$BC$9:$BC$173)</f>
        <v>0</v>
      </c>
      <c r="AO162" s="10"/>
      <c r="AP162" s="154">
        <f t="shared" si="531"/>
        <v>0</v>
      </c>
      <c r="AQ162" s="154">
        <f t="shared" si="532"/>
        <v>0</v>
      </c>
      <c r="AR162" s="10"/>
      <c r="AS162" s="152">
        <f>SUMIF('Rekapitulasi Maret'!$BP$9:$BP$173,APS!$B162,'Rekapitulasi Maret'!$BQ$9:$BQ$173)</f>
        <v>0</v>
      </c>
      <c r="AT162" s="152">
        <f>SUMIF('Rekapitulasi Maret'!$BP$9:$BP$173,APS!$B162,'Rekapitulasi Maret'!$BR$9:$BR$173)</f>
        <v>0</v>
      </c>
      <c r="AU162" s="10"/>
      <c r="AV162" s="154">
        <f t="shared" si="500"/>
        <v>0</v>
      </c>
      <c r="AW162" s="154">
        <f t="shared" si="501"/>
        <v>0</v>
      </c>
      <c r="AX162" s="10"/>
      <c r="AY162" s="152">
        <f>SUMIF('Rekapitulasi Maret'!$CE$9:$CE$173,APS!$B162,'Rekapitulasi Maret'!$CI$9:$CI$173)</f>
        <v>0</v>
      </c>
      <c r="AZ162" s="10"/>
      <c r="BA162" s="152">
        <f>SUMIF('Rekapitulasi Maret'!$CE$9:$CE$173,APS!$B162,'Rekapitulasi Maret'!$CJ$9:$CJ$173)</f>
        <v>0</v>
      </c>
      <c r="BB162" s="154">
        <f t="shared" si="492"/>
        <v>0</v>
      </c>
      <c r="BC162" s="154">
        <f t="shared" si="493"/>
        <v>0</v>
      </c>
      <c r="BD162" s="76">
        <f t="shared" si="504"/>
        <v>0</v>
      </c>
      <c r="BE162" s="76">
        <f t="shared" si="505"/>
        <v>0</v>
      </c>
      <c r="BF162" s="76">
        <f t="shared" si="506"/>
        <v>0</v>
      </c>
      <c r="BG162" s="76">
        <f t="shared" si="507"/>
        <v>0</v>
      </c>
      <c r="BH162" s="76">
        <f t="shared" si="508"/>
        <v>0</v>
      </c>
      <c r="BI162" s="76">
        <f t="shared" si="509"/>
        <v>0</v>
      </c>
      <c r="BJ162" s="154">
        <f t="shared" si="510"/>
        <v>0</v>
      </c>
      <c r="BK162" s="10"/>
      <c r="BL162" s="10"/>
      <c r="BM162" s="152">
        <f>SUMIF('Rekapitulasi Maret'!$D$194:$D$375,APS!$B162,'Rekapitulasi Maret'!$E$194:$E$375)+SUMIF('Rekapitulasi Maret'!$D$194:$D$375,APS!$B162,'Rekapitulasi Maret'!$J$194:$J$375)</f>
        <v>0</v>
      </c>
      <c r="BN162" s="152">
        <f>SUMIF('Rekapitulasi Maret'!$D$194:$D$375,APS!$B162,'Rekapitulasi Maret'!$F$194:$F$375)</f>
        <v>0</v>
      </c>
      <c r="BO162" s="152">
        <f>SUMIF('Rekapitulasi Maret'!$D$194:$D$375,APS!$B162,'Rekapitulasi Maret'!$K$194:$K$375)</f>
        <v>0</v>
      </c>
      <c r="BP162" s="154">
        <f t="shared" si="488"/>
        <v>0</v>
      </c>
      <c r="BQ162" s="154">
        <f t="shared" si="489"/>
        <v>0</v>
      </c>
      <c r="BR162" s="10"/>
      <c r="BS162" s="152">
        <f>SUMIF('Rekapitulasi Maret'!$U$194:$U$375,APS!$B162,'Rekapitulasi Maret'!$V$194:$V$375)+SUMIF('Rekapitulasi Maret'!$U$194:$U$375,APS!$B162,'Rekapitulasi Maret'!$AA$194:$AA$375)</f>
        <v>0</v>
      </c>
      <c r="BT162" s="152">
        <f>SUMIF('Rekapitulasi Maret'!$U$194:$U$375,APS!$B162,'Rekapitulasi Maret'!$W$194:$W$375)</f>
        <v>0</v>
      </c>
      <c r="BU162" s="152">
        <f>SUMIF('Rekapitulasi Maret'!$U$194:$U$375,APS!$B162,'Rekapitulasi Maret'!$AB$194:$AB$375)</f>
        <v>0</v>
      </c>
      <c r="BV162" s="154">
        <f t="shared" si="490"/>
        <v>0</v>
      </c>
      <c r="BW162" s="154">
        <f t="shared" si="491"/>
        <v>0</v>
      </c>
      <c r="BX162" s="10"/>
      <c r="BY162" s="152">
        <f>SUMIF('Rekapitulasi Maret'!$AL$194:$AL$375,APS!$B162,'Rekapitulasi Maret'!$AM$194:$AM$375)+SUMIF('Rekapitulasi Maret'!$AL$194:$AL$375,APS!$B162,'Rekapitulasi Maret'!$AP$194:$AP$375)</f>
        <v>20</v>
      </c>
      <c r="BZ162" s="152">
        <f>SUMIF('Rekapitulasi Maret'!$AL$194:$AL$375,APS!$B162,'Rekapitulasi Maret'!$AN$194:$AN$375)</f>
        <v>20</v>
      </c>
      <c r="CA162" s="152">
        <f>SUMIF('Rekapitulasi Maret'!$AL$194:$AL$375,APS!$B162,'Rekapitulasi Maret'!$AQ$194:$AQ$375)</f>
        <v>0</v>
      </c>
      <c r="CB162" s="154">
        <f t="shared" si="502"/>
        <v>0</v>
      </c>
      <c r="CC162" s="154">
        <f t="shared" si="503"/>
        <v>100</v>
      </c>
      <c r="CD162" s="10"/>
      <c r="CE162" s="152">
        <f>SUMIF('Rekapitulasi Maret'!$BA$194:$BA$375,APS!$B162,'Rekapitulasi Maret'!$BB$194:$BB$375)+SUMIF('Rekapitulasi Maret'!$BA$194:$BA$375,APS!$B162,'Rekapitulasi Maret'!$BE$194:$BE$375)</f>
        <v>0</v>
      </c>
      <c r="CF162" s="152">
        <f>SUMIF('Rekapitulasi Maret'!$BA$194:$BA$375,APS!$B162,'Rekapitulasi Maret'!$BC$194:$BC$375)</f>
        <v>29</v>
      </c>
      <c r="CG162" s="10"/>
      <c r="CH162" s="154">
        <f t="shared" si="480"/>
        <v>0</v>
      </c>
      <c r="CI162" s="154">
        <f t="shared" si="481"/>
        <v>0</v>
      </c>
      <c r="CJ162" s="10"/>
      <c r="CK162" s="152">
        <f>SUMIF('Rekapitulasi Maret'!$BP$194:$BP$375,APS!$B162,'Rekapitulasi Maret'!$BQ$194:$BQ$375)+SUMIF('Rekapitulasi Maret'!$BP$194:$BP$375,APS!$B162,'Rekapitulasi Maret'!$BT$194:$BT$375)</f>
        <v>0</v>
      </c>
      <c r="CL162" s="152">
        <f>SUMIF('Rekapitulasi Maret'!$BP$194:$BP$375,APS!$B162,'Rekapitulasi Maret'!$BR$194:$BR$375)</f>
        <v>0</v>
      </c>
      <c r="CM162" s="152">
        <f>SUMIF('Rekapitulasi Maret'!$BP$194:$BP$375,APS!$B162,'Rekapitulasi Maret'!$BU$194:$BU$375)</f>
        <v>0</v>
      </c>
      <c r="CN162" s="154">
        <f t="shared" si="482"/>
        <v>0</v>
      </c>
      <c r="CO162" s="154">
        <f t="shared" si="483"/>
        <v>0</v>
      </c>
      <c r="CP162" s="76">
        <f t="shared" si="511"/>
        <v>0</v>
      </c>
      <c r="CQ162" s="76">
        <f t="shared" si="512"/>
        <v>20</v>
      </c>
      <c r="CR162" s="76">
        <f t="shared" si="513"/>
        <v>49</v>
      </c>
      <c r="CS162" s="76">
        <f t="shared" si="514"/>
        <v>0</v>
      </c>
      <c r="CT162" s="76">
        <f t="shared" si="515"/>
        <v>49</v>
      </c>
      <c r="CU162" s="76">
        <f t="shared" si="516"/>
        <v>49</v>
      </c>
      <c r="CV162" s="154">
        <f t="shared" si="517"/>
        <v>0</v>
      </c>
      <c r="CW162" s="10"/>
      <c r="CX162" s="10"/>
      <c r="CY162" s="152">
        <f>SUMIF('Rekapitulasi Maret'!$D$391:$D$568,APS!$B162,'Rekapitulasi Maret'!$E$391:$E$568)+SUMIF('Rekapitulasi Maret'!$D$391:$D$568,APS!$B162,'Rekapitulasi Maret'!$J$391:$J$568)</f>
        <v>0</v>
      </c>
      <c r="CZ162" s="152">
        <f>SUMIF('Rekapitulasi Maret'!$D$391:$D$568,APS!$B162,'Rekapitulasi Maret'!$F$391:$F$568)</f>
        <v>0</v>
      </c>
      <c r="DA162" s="152">
        <f>SUMIF('Rekapitulasi Maret'!$D$391:$D$568,APS!$B162,'Rekapitulasi Maret'!$K$391:$K$568)</f>
        <v>0</v>
      </c>
      <c r="DB162" s="154">
        <f t="shared" si="484"/>
        <v>0</v>
      </c>
      <c r="DC162" s="154">
        <f t="shared" si="485"/>
        <v>0</v>
      </c>
      <c r="DD162" s="10"/>
      <c r="DE162" s="152">
        <f>SUMIF('Rekapitulasi Maret'!$U$391:$U$568,APS!$B162,'Rekapitulasi Maret'!$V$391:$V$568)+SUMIF('Rekapitulasi Maret'!$U$391:$U$568,APS!$B162,'Rekapitulasi Maret'!$AA$391:$AA$568)</f>
        <v>0</v>
      </c>
      <c r="DF162" s="152">
        <f>SUMIF('Rekapitulasi Maret'!$U$391:$U$568,APS!$B162,'Rekapitulasi Maret'!$W$391:$W$568)</f>
        <v>0</v>
      </c>
      <c r="DG162" s="152">
        <f>SUMIF('Rekapitulasi Maret'!$U$391:$U$568,APS!$B162,'Rekapitulasi Maret'!$AB$391:$AB$568)</f>
        <v>0</v>
      </c>
      <c r="DH162" s="154">
        <f t="shared" si="518"/>
        <v>0</v>
      </c>
      <c r="DI162" s="154">
        <f t="shared" si="519"/>
        <v>0</v>
      </c>
      <c r="DJ162" s="10"/>
      <c r="DK162" s="152">
        <f>SUMIF('Rekapitulasi Maret'!$AL$391:$AL$568,APS!$B162,'Rekapitulasi Maret'!$AM$391:$AM$568)+SUMIF('Rekapitulasi Maret'!$AL$391:$AL$568,APS!$B162,'Rekapitulasi Maret'!$AP$391:$AP$568)</f>
        <v>0</v>
      </c>
      <c r="DL162" s="152">
        <f>SUMIF('Rekapitulasi Maret'!$AL$391:$AL$568,APS!$B162,'Rekapitulasi Maret'!$AN$391:$AN$568)</f>
        <v>0</v>
      </c>
      <c r="DM162" s="152">
        <f>SUMIF('Rekapitulasi Maret'!$AL$391:$AL$568,APS!$B162,'Rekapitulasi Maret'!$AQ$391:$AQ$568)</f>
        <v>0</v>
      </c>
      <c r="DN162" s="154">
        <f t="shared" si="453"/>
        <v>0</v>
      </c>
      <c r="DO162" s="154">
        <f t="shared" si="454"/>
        <v>0</v>
      </c>
      <c r="DP162" s="10"/>
      <c r="DQ162" s="152">
        <f>SUMIF('Rekapitulasi Maret'!$BA$391:$BA$568,APS!$B162,'Rekapitulasi Maret'!$BB$391:$BB$568)+SUMIF('Rekapitulasi Maret'!$BA$391:$BA$568,APS!$B162,'Rekapitulasi Maret'!$BE$391:$BE$568)</f>
        <v>0</v>
      </c>
      <c r="DR162" s="152">
        <f>SUMIF('Rekapitulasi Maret'!$BA$391:$BA$568,APS!$B162,'Rekapitulasi Maret'!$BC$391:$BC$568)</f>
        <v>0</v>
      </c>
      <c r="DS162" s="152">
        <f>SUMIF('Rekapitulasi Maret'!$BA$391:$BA$568,APS!$B162,'Rekapitulasi Maret'!$BF$391:$BF$568)</f>
        <v>0</v>
      </c>
      <c r="DT162" s="154">
        <f t="shared" si="520"/>
        <v>0</v>
      </c>
      <c r="DU162" s="154">
        <f t="shared" si="521"/>
        <v>0</v>
      </c>
      <c r="DV162" s="10"/>
      <c r="DW162" s="152">
        <f>SUMIF('Rekapitulasi Maret'!$BP$391:$BP$568,APS!$B162,'Rekapitulasi Maret'!$BQ$391:$BQ$568)+SUMIF('Rekapitulasi Maret'!$BP$391:$BP$568,APS!$B162,'Rekapitulasi Maret'!$BT$391:$BT$568)</f>
        <v>0</v>
      </c>
      <c r="DX162" s="152">
        <f>SUMIF('Rekapitulasi Maret'!$BP$391:$BP$568,APS!$B162,'Rekapitulasi Maret'!$BR$391:$BR$568)</f>
        <v>0</v>
      </c>
      <c r="DY162" s="152">
        <f>SUMIF('Rekapitulasi Maret'!$BP$391:$BP$568,APS!$B162,'Rekapitulasi Maret'!$BU$391:$BU$568)</f>
        <v>0</v>
      </c>
      <c r="DZ162" s="154">
        <f t="shared" si="446"/>
        <v>0</v>
      </c>
      <c r="EA162" s="154">
        <f t="shared" si="447"/>
        <v>0</v>
      </c>
      <c r="EB162" s="10"/>
      <c r="EC162" s="152">
        <f>SUMIF('Rekapitulasi Maret'!$CE$391:$CE$568,APS!$B162,'Rekapitulasi Maret'!$CF$391:$CF$568)+SUMIF('Rekapitulasi Maret'!$CE$391:$CE$568,APS!$B162,'Rekapitulasi Maret'!$CI$391:$CI$568)</f>
        <v>0</v>
      </c>
      <c r="ED162" s="152">
        <f>SUMIF('Rekapitulasi Maret'!$CE$391:$CE$568,APS!$B162,'Rekapitulasi Maret'!$CG$391:$CG$568)</f>
        <v>0</v>
      </c>
      <c r="EE162" s="152">
        <f>SUMIF('Rekapitulasi Maret'!$CE$391:$CE$568,APS!$B162,'Rekapitulasi Maret'!$CJ$391:$CJ$568)</f>
        <v>0</v>
      </c>
      <c r="EF162" s="154">
        <f t="shared" si="455"/>
        <v>0</v>
      </c>
      <c r="EG162" s="154">
        <f t="shared" si="456"/>
        <v>0</v>
      </c>
      <c r="EH162" s="76">
        <f t="shared" si="522"/>
        <v>0</v>
      </c>
      <c r="EI162" s="76">
        <f t="shared" si="523"/>
        <v>0</v>
      </c>
      <c r="EJ162" s="76">
        <f t="shared" si="524"/>
        <v>0</v>
      </c>
      <c r="EK162" s="76">
        <f t="shared" si="525"/>
        <v>0</v>
      </c>
      <c r="EL162" s="76">
        <f t="shared" si="526"/>
        <v>0</v>
      </c>
      <c r="EM162" s="76">
        <f t="shared" si="527"/>
        <v>0</v>
      </c>
      <c r="EN162" s="154">
        <f t="shared" si="528"/>
        <v>0</v>
      </c>
      <c r="EO162" s="10">
        <v>20</v>
      </c>
      <c r="EP162" s="10"/>
      <c r="EQ162" s="152">
        <f>SUMIF('Rekapitulasi Maret'!$D$587:$D$768,APS!$B162,'Rekapitulasi Maret'!$E$587:$E$768)+SUMIF('Rekapitulasi Maret'!$D$587:$D$768,APS!$B162,'Rekapitulasi Maret'!$G$587:$G$768)</f>
        <v>0</v>
      </c>
      <c r="ER162" s="152">
        <f>SUMIF('Rekapitulasi Maret'!$D$587:$D$768,APS!$B162,'Rekapitulasi Maret'!$F$587:$F$768)+SUMIF('Rekapitulasi Maret'!$D$587:$D$768,APS!$B162,'Rekapitulasi Maret'!$H$587:$H$768)</f>
        <v>0</v>
      </c>
      <c r="ES162" s="10"/>
      <c r="ET162" s="154">
        <f t="shared" si="457"/>
        <v>0</v>
      </c>
      <c r="EU162" s="154">
        <f t="shared" si="458"/>
        <v>0</v>
      </c>
      <c r="EV162" s="10"/>
      <c r="EW162" s="152">
        <f>SUMIF('Rekapitulasi Maret'!$U$587:$U$768,APS!$B162,'Rekapitulasi Maret'!$V$587:$V$768)+SUMIF('Rekapitulasi Maret'!$U$587:$U$768,APS!$B162,'Rekapitulasi Maret'!$X$587:$X$768)</f>
        <v>0</v>
      </c>
      <c r="EX162" s="152">
        <f>SUMIF('Rekapitulasi Maret'!$U$587:$U$768,APS!$B162,'Rekapitulasi Maret'!$W$587:$W$768)+SUMIF('Rekapitulasi Maret'!$U$587:$U$768,APS!$B162,'Rekapitulasi Maret'!$Y$587:$Y$768)</f>
        <v>0</v>
      </c>
      <c r="EY162" s="10"/>
      <c r="EZ162" s="154">
        <f t="shared" si="459"/>
        <v>0</v>
      </c>
      <c r="FA162" s="154">
        <f t="shared" si="460"/>
        <v>0</v>
      </c>
      <c r="FB162" s="10">
        <v>20</v>
      </c>
      <c r="FC162" s="152">
        <f>SUMIF('Rekapitulasi Maret'!$AL$587:$AL$768,APS!$B162,'Rekapitulasi Maret'!$AM$587:$AM$768)+SUMIF('Rekapitulasi Maret'!$AL$587:$AL$768,APS!$B162,'Rekapitulasi Maret'!$AP$587:$AP$768)</f>
        <v>0</v>
      </c>
      <c r="FD162" s="152">
        <f>SUMIF('Rekapitulasi Maret'!$AL$587:$AL$768,APS!$B162,'Rekapitulasi Maret'!$AN$587:$AN$768)</f>
        <v>0</v>
      </c>
      <c r="FE162" s="10"/>
      <c r="FF162" s="154">
        <f t="shared" si="461"/>
        <v>0</v>
      </c>
      <c r="FG162" s="154">
        <f t="shared" si="462"/>
        <v>0</v>
      </c>
      <c r="FH162" s="10"/>
      <c r="FI162" s="152">
        <f>SUMIF('Rekapitulasi Maret'!$BA$587:$BA$768,APS!$B162,'Rekapitulasi Maret'!$BB$587:$BB$768)+SUMIF('Rekapitulasi Maret'!$BA$587:$BA$768,APS!$B162,'Rekapitulasi Maret'!$BE$587:$BE$768)</f>
        <v>0</v>
      </c>
      <c r="FJ162" s="152">
        <f>SUMIF('Rekapitulasi Maret'!$BA$587:$BA$768,APS!$B162,'Rekapitulasi Maret'!$BC$587:$BC$768)+SUMIF('Rekapitulasi Maret'!$BA$587:$BA$768,APS!$B162,'Rekapitulasi Maret'!$BF$587:$BF$768)</f>
        <v>0</v>
      </c>
      <c r="FK162" s="10"/>
      <c r="FL162" s="154">
        <f t="shared" si="463"/>
        <v>0</v>
      </c>
      <c r="FM162" s="154">
        <f t="shared" si="464"/>
        <v>0</v>
      </c>
      <c r="FN162" s="10"/>
      <c r="FO162" s="152">
        <f>SUMIF('Rekapitulasi Maret'!$BP$587:$BP$768,APS!$B162,'Rekapitulasi Maret'!$BQ$587:$BQ$768)+SUMIF('Rekapitulasi Maret'!$BP$587:$BP$768,APS!$B162,'Rekapitulasi Maret'!$BT$587:$BT$768)</f>
        <v>0</v>
      </c>
      <c r="FP162" s="152">
        <f>SUMIF('Rekapitulasi Maret'!$BP$587:$BP$768,APS!$B162,'Rekapitulasi Maret'!$BR$587:$BR$768)</f>
        <v>0</v>
      </c>
      <c r="FQ162" s="10"/>
      <c r="FR162" s="154">
        <f t="shared" si="465"/>
        <v>0</v>
      </c>
      <c r="FS162" s="154">
        <f t="shared" si="466"/>
        <v>0</v>
      </c>
      <c r="FT162" s="10"/>
      <c r="FU162" s="152">
        <f>SUMIF('Rekapitulasi Maret'!$CE$587:$CE$768,APS!$B162,'Rekapitulasi Maret'!$CI$587:$CI$768)</f>
        <v>0</v>
      </c>
      <c r="FV162" s="10"/>
      <c r="FW162" s="152">
        <f>SUMIF('Rekapitulasi Maret'!$CE$587:$CE$768,APS!$B162,'Rekapitulasi Maret'!$CJ$587:$CJ$768)</f>
        <v>0</v>
      </c>
      <c r="FX162" s="154">
        <f t="shared" si="486"/>
        <v>0</v>
      </c>
      <c r="FY162" s="154">
        <f t="shared" si="487"/>
        <v>0</v>
      </c>
      <c r="FZ162" s="10"/>
      <c r="GA162" s="152">
        <f>SUMIF('Rekapitulasi Maret'!$D$785:$D$963,APS!$B162,'Rekapitulasi Maret'!$E$785:$E$963)+SUMIF('Rekapitulasi Maret'!$D$785:$D$963,APS!$B162,'Rekapitulasi Maret'!$J$785:$J$963)</f>
        <v>0</v>
      </c>
      <c r="GB162" s="152">
        <f>SUMIF('Rekapitulasi Maret'!$D$785:$D$963,APS!$B162,'Rekapitulasi Maret'!$F$785:$F$963)</f>
        <v>0</v>
      </c>
      <c r="GC162" s="152">
        <f>SUMIF('Rekapitulasi Maret'!$D$785:$D$963,APS!$B162,'Rekapitulasi Maret'!$K$785:$K$963)</f>
        <v>0</v>
      </c>
      <c r="GD162" s="154">
        <f t="shared" si="467"/>
        <v>0</v>
      </c>
      <c r="GE162" s="154">
        <f t="shared" si="468"/>
        <v>0</v>
      </c>
      <c r="GF162" s="10"/>
      <c r="GG162" s="152">
        <f>SUMIF('Rekapitulasi Maret'!$U$785:$U$963,APS!$B162,'Rekapitulasi Maret'!$V$785:$V$963)+SUMIF('Rekapitulasi Maret'!$U$785:$U$963,APS!$B162,'Rekapitulasi Maret'!$AA$785:$AA$963)</f>
        <v>0</v>
      </c>
      <c r="GH162" s="152">
        <f>SUMIF('Rekapitulasi Maret'!$U$785:$U$963,APS!$B162,'Rekapitulasi Maret'!$W$785:$W$963)</f>
        <v>0</v>
      </c>
      <c r="GI162" s="152">
        <f>SUMIF('Rekapitulasi Maret'!$U$785:$U$963,APS!$B162,'Rekapitulasi Maret'!$AB$785:$AB$963)</f>
        <v>0</v>
      </c>
      <c r="GJ162" s="154">
        <f t="shared" si="469"/>
        <v>0</v>
      </c>
      <c r="GK162" s="154">
        <f t="shared" si="470"/>
        <v>0</v>
      </c>
      <c r="GL162" s="10"/>
      <c r="GM162" s="152">
        <f>SUMIF('Rekapitulasi Maret'!$AL$785:$AL$963,APS!$B162,'Rekapitulasi Maret'!$AM$785:$AM$963)+SUMIF('Rekapitulasi Maret'!$AL$785:$AL$963,APS!$B162,'Rekapitulasi Maret'!$AP$785:$AP$963)</f>
        <v>0</v>
      </c>
      <c r="GN162" s="152">
        <f>SUMIF('Rekapitulasi Maret'!$AL$785:$AL$963,APS!$B162,'Rekapitulasi Maret'!$AN$785:$AN$963)</f>
        <v>0</v>
      </c>
      <c r="GO162" s="152">
        <f>SUMIF('Rekapitulasi Maret'!$AL$785:$AL$963,APS!$B162,'Rekapitulasi Maret'!$AQ$785:$AQ$963)</f>
        <v>0</v>
      </c>
      <c r="GP162" s="154">
        <f t="shared" si="471"/>
        <v>0</v>
      </c>
      <c r="GQ162" s="154">
        <f t="shared" si="472"/>
        <v>0</v>
      </c>
      <c r="GR162" s="76">
        <f t="shared" si="473"/>
        <v>20</v>
      </c>
      <c r="GS162" s="76">
        <f t="shared" si="474"/>
        <v>0</v>
      </c>
      <c r="GT162" s="76">
        <f t="shared" si="475"/>
        <v>0</v>
      </c>
      <c r="GU162" s="76">
        <f t="shared" si="476"/>
        <v>0</v>
      </c>
      <c r="GV162" s="157">
        <f t="shared" si="477"/>
        <v>0</v>
      </c>
      <c r="GW162" s="157">
        <f t="shared" si="478"/>
        <v>-20</v>
      </c>
      <c r="GX162" s="158">
        <f t="shared" si="479"/>
        <v>0</v>
      </c>
      <c r="GY162" s="157">
        <f t="shared" si="494"/>
        <v>20</v>
      </c>
      <c r="GZ162" s="157">
        <f t="shared" si="495"/>
        <v>20</v>
      </c>
      <c r="HA162" s="157">
        <f t="shared" si="496"/>
        <v>49</v>
      </c>
      <c r="HB162" s="157">
        <f t="shared" si="497"/>
        <v>0</v>
      </c>
      <c r="HC162" s="157">
        <f t="shared" si="498"/>
        <v>49</v>
      </c>
      <c r="HD162" s="157">
        <f t="shared" si="499"/>
        <v>29</v>
      </c>
      <c r="HE162" s="158">
        <f t="shared" si="536"/>
        <v>245.00000000000003</v>
      </c>
      <c r="HF162" s="164"/>
      <c r="HG162" s="16" t="s">
        <v>1000</v>
      </c>
      <c r="HH162" s="88"/>
    </row>
    <row r="163" spans="1:216" ht="15.75">
      <c r="A163" s="34" t="s">
        <v>548</v>
      </c>
      <c r="B163" s="16" t="s">
        <v>408</v>
      </c>
      <c r="C163" s="16" t="s">
        <v>155</v>
      </c>
      <c r="D163" s="16" t="s">
        <v>599</v>
      </c>
      <c r="E163" s="16" t="s">
        <v>610</v>
      </c>
      <c r="F163" s="31">
        <v>12</v>
      </c>
      <c r="G163" s="17"/>
      <c r="H163" s="17"/>
      <c r="I163" s="18">
        <v>0</v>
      </c>
      <c r="J163" s="17">
        <v>0</v>
      </c>
      <c r="K163" s="19">
        <f t="shared" si="451"/>
        <v>12</v>
      </c>
      <c r="L163" s="19">
        <f t="shared" si="452"/>
        <v>12</v>
      </c>
      <c r="M163" s="23">
        <v>12</v>
      </c>
      <c r="N163" s="20">
        <f t="shared" si="533"/>
        <v>12</v>
      </c>
      <c r="O163" s="20"/>
      <c r="P163" s="75">
        <f t="shared" si="407"/>
        <v>0</v>
      </c>
      <c r="Q163" s="74">
        <f t="shared" si="403"/>
        <v>12</v>
      </c>
      <c r="R163" s="22">
        <f t="shared" ref="R163:R186" si="539">+S163+BK163+CW163+EO163</f>
        <v>12</v>
      </c>
      <c r="S163" s="10">
        <v>12</v>
      </c>
      <c r="T163" s="10">
        <v>12</v>
      </c>
      <c r="U163" s="152">
        <f>SUMIF('Rekapitulasi Maret'!$D$9:$D$173,APS!$B163,'Rekapitulasi Maret'!$E$9:$E$173)</f>
        <v>0</v>
      </c>
      <c r="V163" s="152">
        <f>SUMIF('Rekapitulasi Maret'!$D$9:$D$173,APS!$B163,'Rekapitulasi Maret'!$F$9:$F$173)</f>
        <v>0</v>
      </c>
      <c r="W163" s="10"/>
      <c r="X163" s="154">
        <f t="shared" si="537"/>
        <v>0</v>
      </c>
      <c r="Y163" s="154">
        <f t="shared" si="538"/>
        <v>0</v>
      </c>
      <c r="Z163" s="10"/>
      <c r="AA163" s="152">
        <f>SUMIF('Rekapitulasi Maret'!$U$9:$U$173,APS!$B163,'Rekapitulasi Maret'!$V$9:$V$173)</f>
        <v>0</v>
      </c>
      <c r="AB163" s="152">
        <f>SUMIF('Rekapitulasi Maret'!$U$9:$U$173,APS!$B163,'Rekapitulasi Maret'!$W$9:$W$173)</f>
        <v>0</v>
      </c>
      <c r="AC163" s="152"/>
      <c r="AD163" s="154">
        <f t="shared" si="529"/>
        <v>0</v>
      </c>
      <c r="AE163" s="154">
        <f t="shared" si="530"/>
        <v>0</v>
      </c>
      <c r="AF163" s="10"/>
      <c r="AG163" s="152">
        <f>SUMIF('Rekapitulasi Maret'!$AL$9:$AL$173,APS!$B163,'Rekapitulasi Maret'!$AM$9:$AM$173)</f>
        <v>0</v>
      </c>
      <c r="AH163" s="152">
        <f>SUMIF('Rekapitulasi Maret'!$AL$9:$AL$173,APS!$B163,'Rekapitulasi Maret'!$AN$9:$AN$173)</f>
        <v>0</v>
      </c>
      <c r="AI163" s="152">
        <f>SUMIF('Rekapitulasi Maret'!$AL$9:$AL$173,APS!$B163,'Rekapitulasi Maret'!$AQ$9:$AQ$173)</f>
        <v>0</v>
      </c>
      <c r="AJ163" s="154">
        <f t="shared" si="534"/>
        <v>0</v>
      </c>
      <c r="AK163" s="154">
        <f t="shared" si="535"/>
        <v>0</v>
      </c>
      <c r="AL163" s="10"/>
      <c r="AM163" s="152">
        <f>SUMIF('Rekapitulasi Maret'!$BA$9:$BA$173,APS!$B163,'Rekapitulasi Maret'!$BB$9:$BB$173)</f>
        <v>0</v>
      </c>
      <c r="AN163" s="152">
        <f>SUMIF('Rekapitulasi Maret'!$BA$9:$BA$173,APS!$B163,'Rekapitulasi Maret'!$BC$9:$BC$173)</f>
        <v>0</v>
      </c>
      <c r="AO163" s="10"/>
      <c r="AP163" s="154">
        <f t="shared" si="531"/>
        <v>0</v>
      </c>
      <c r="AQ163" s="154">
        <f t="shared" si="532"/>
        <v>0</v>
      </c>
      <c r="AR163" s="10"/>
      <c r="AS163" s="152">
        <f>SUMIF('Rekapitulasi Maret'!$BP$9:$BP$173,APS!$B163,'Rekapitulasi Maret'!$BQ$9:$BQ$173)</f>
        <v>0</v>
      </c>
      <c r="AT163" s="152">
        <f>SUMIF('Rekapitulasi Maret'!$BP$9:$BP$173,APS!$B163,'Rekapitulasi Maret'!$BR$9:$BR$173)</f>
        <v>0</v>
      </c>
      <c r="AU163" s="10"/>
      <c r="AV163" s="154">
        <f t="shared" si="500"/>
        <v>0</v>
      </c>
      <c r="AW163" s="154">
        <f t="shared" si="501"/>
        <v>0</v>
      </c>
      <c r="AX163" s="10"/>
      <c r="AY163" s="152">
        <f>SUMIF('Rekapitulasi Maret'!$CE$9:$CE$173,APS!$B163,'Rekapitulasi Maret'!$CI$9:$CI$173)</f>
        <v>0</v>
      </c>
      <c r="AZ163" s="10"/>
      <c r="BA163" s="152">
        <f>SUMIF('Rekapitulasi Maret'!$CE$9:$CE$173,APS!$B163,'Rekapitulasi Maret'!$CJ$9:$CJ$173)</f>
        <v>0</v>
      </c>
      <c r="BB163" s="154">
        <f t="shared" si="492"/>
        <v>0</v>
      </c>
      <c r="BC163" s="154">
        <f t="shared" si="493"/>
        <v>0</v>
      </c>
      <c r="BD163" s="76">
        <f t="shared" si="504"/>
        <v>12</v>
      </c>
      <c r="BE163" s="76">
        <f t="shared" si="505"/>
        <v>0</v>
      </c>
      <c r="BF163" s="76">
        <f t="shared" si="506"/>
        <v>0</v>
      </c>
      <c r="BG163" s="76">
        <f t="shared" si="507"/>
        <v>0</v>
      </c>
      <c r="BH163" s="76">
        <f t="shared" si="508"/>
        <v>0</v>
      </c>
      <c r="BI163" s="76">
        <f t="shared" si="509"/>
        <v>-12</v>
      </c>
      <c r="BJ163" s="154">
        <f t="shared" si="510"/>
        <v>0</v>
      </c>
      <c r="BK163" s="10"/>
      <c r="BL163" s="10"/>
      <c r="BM163" s="152">
        <f>SUMIF('Rekapitulasi Maret'!$D$194:$D$375,APS!$B163,'Rekapitulasi Maret'!$E$194:$E$375)+SUMIF('Rekapitulasi Maret'!$D$194:$D$375,APS!$B163,'Rekapitulasi Maret'!$J$194:$J$375)</f>
        <v>0</v>
      </c>
      <c r="BN163" s="152">
        <f>SUMIF('Rekapitulasi Maret'!$D$194:$D$375,APS!$B163,'Rekapitulasi Maret'!$F$194:$F$375)</f>
        <v>0</v>
      </c>
      <c r="BO163" s="152">
        <f>SUMIF('Rekapitulasi Maret'!$D$194:$D$375,APS!$B163,'Rekapitulasi Maret'!$K$194:$K$375)</f>
        <v>0</v>
      </c>
      <c r="BP163" s="154">
        <f t="shared" si="488"/>
        <v>0</v>
      </c>
      <c r="BQ163" s="154">
        <f t="shared" si="489"/>
        <v>0</v>
      </c>
      <c r="BR163" s="10"/>
      <c r="BS163" s="152">
        <f>SUMIF('Rekapitulasi Maret'!$U$194:$U$375,APS!$B163,'Rekapitulasi Maret'!$V$194:$V$375)+SUMIF('Rekapitulasi Maret'!$U$194:$U$375,APS!$B163,'Rekapitulasi Maret'!$AA$194:$AA$375)</f>
        <v>0</v>
      </c>
      <c r="BT163" s="152">
        <f>SUMIF('Rekapitulasi Maret'!$U$194:$U$375,APS!$B163,'Rekapitulasi Maret'!$W$194:$W$375)</f>
        <v>0</v>
      </c>
      <c r="BU163" s="152">
        <f>SUMIF('Rekapitulasi Maret'!$U$194:$U$375,APS!$B163,'Rekapitulasi Maret'!$AB$194:$AB$375)</f>
        <v>0</v>
      </c>
      <c r="BV163" s="154">
        <f t="shared" si="490"/>
        <v>0</v>
      </c>
      <c r="BW163" s="154">
        <f t="shared" si="491"/>
        <v>0</v>
      </c>
      <c r="BX163" s="10"/>
      <c r="BY163" s="152">
        <f>SUMIF('Rekapitulasi Maret'!$AL$194:$AL$375,APS!$B163,'Rekapitulasi Maret'!$AM$194:$AM$375)+SUMIF('Rekapitulasi Maret'!$AL$194:$AL$375,APS!$B163,'Rekapitulasi Maret'!$AP$194:$AP$375)</f>
        <v>0</v>
      </c>
      <c r="BZ163" s="152">
        <f>SUMIF('Rekapitulasi Maret'!$AL$194:$AL$375,APS!$B163,'Rekapitulasi Maret'!$AN$194:$AN$375)</f>
        <v>0</v>
      </c>
      <c r="CA163" s="152">
        <f>SUMIF('Rekapitulasi Maret'!$AL$194:$AL$375,APS!$B163,'Rekapitulasi Maret'!$AQ$194:$AQ$375)</f>
        <v>0</v>
      </c>
      <c r="CB163" s="154">
        <f t="shared" si="502"/>
        <v>0</v>
      </c>
      <c r="CC163" s="154">
        <f t="shared" si="503"/>
        <v>0</v>
      </c>
      <c r="CD163" s="10"/>
      <c r="CE163" s="152">
        <f>SUMIF('Rekapitulasi Maret'!$BA$194:$BA$375,APS!$B163,'Rekapitulasi Maret'!$BB$194:$BB$375)+SUMIF('Rekapitulasi Maret'!$BA$194:$BA$375,APS!$B163,'Rekapitulasi Maret'!$BE$194:$BE$375)</f>
        <v>0</v>
      </c>
      <c r="CF163" s="152">
        <f>SUMIF('Rekapitulasi Maret'!$BA$194:$BA$375,APS!$B163,'Rekapitulasi Maret'!$BC$194:$BC$375)</f>
        <v>8</v>
      </c>
      <c r="CG163" s="10"/>
      <c r="CH163" s="154">
        <f t="shared" si="480"/>
        <v>0</v>
      </c>
      <c r="CI163" s="154">
        <f t="shared" si="481"/>
        <v>0</v>
      </c>
      <c r="CJ163" s="10"/>
      <c r="CK163" s="152">
        <f>SUMIF('Rekapitulasi Maret'!$BP$194:$BP$375,APS!$B163,'Rekapitulasi Maret'!$BQ$194:$BQ$375)+SUMIF('Rekapitulasi Maret'!$BP$194:$BP$375,APS!$B163,'Rekapitulasi Maret'!$BT$194:$BT$375)</f>
        <v>0</v>
      </c>
      <c r="CL163" s="152">
        <f>SUMIF('Rekapitulasi Maret'!$BP$194:$BP$375,APS!$B163,'Rekapitulasi Maret'!$BR$194:$BR$375)</f>
        <v>0</v>
      </c>
      <c r="CM163" s="152">
        <f>SUMIF('Rekapitulasi Maret'!$BP$194:$BP$375,APS!$B163,'Rekapitulasi Maret'!$BU$194:$BU$375)</f>
        <v>0</v>
      </c>
      <c r="CN163" s="154">
        <f t="shared" si="482"/>
        <v>0</v>
      </c>
      <c r="CO163" s="154">
        <f t="shared" si="483"/>
        <v>0</v>
      </c>
      <c r="CP163" s="76">
        <f t="shared" si="511"/>
        <v>0</v>
      </c>
      <c r="CQ163" s="76">
        <f t="shared" si="512"/>
        <v>0</v>
      </c>
      <c r="CR163" s="76">
        <f t="shared" si="513"/>
        <v>8</v>
      </c>
      <c r="CS163" s="76">
        <f t="shared" si="514"/>
        <v>0</v>
      </c>
      <c r="CT163" s="76">
        <f t="shared" si="515"/>
        <v>8</v>
      </c>
      <c r="CU163" s="76">
        <f t="shared" si="516"/>
        <v>8</v>
      </c>
      <c r="CV163" s="154">
        <f t="shared" si="517"/>
        <v>0</v>
      </c>
      <c r="CW163" s="10"/>
      <c r="CX163" s="10"/>
      <c r="CY163" s="152">
        <f>SUMIF('Rekapitulasi Maret'!$D$391:$D$568,APS!$B163,'Rekapitulasi Maret'!$E$391:$E$568)+SUMIF('Rekapitulasi Maret'!$D$391:$D$568,APS!$B163,'Rekapitulasi Maret'!$J$391:$J$568)</f>
        <v>0</v>
      </c>
      <c r="CZ163" s="152">
        <f>SUMIF('Rekapitulasi Maret'!$D$391:$D$568,APS!$B163,'Rekapitulasi Maret'!$F$391:$F$568)</f>
        <v>0</v>
      </c>
      <c r="DA163" s="152">
        <f>SUMIF('Rekapitulasi Maret'!$D$391:$D$568,APS!$B163,'Rekapitulasi Maret'!$K$391:$K$568)</f>
        <v>0</v>
      </c>
      <c r="DB163" s="154">
        <f t="shared" si="484"/>
        <v>0</v>
      </c>
      <c r="DC163" s="154">
        <f t="shared" si="485"/>
        <v>0</v>
      </c>
      <c r="DD163" s="10"/>
      <c r="DE163" s="152">
        <f>SUMIF('Rekapitulasi Maret'!$U$391:$U$568,APS!$B163,'Rekapitulasi Maret'!$V$391:$V$568)+SUMIF('Rekapitulasi Maret'!$U$391:$U$568,APS!$B163,'Rekapitulasi Maret'!$AA$391:$AA$568)</f>
        <v>0</v>
      </c>
      <c r="DF163" s="152">
        <f>SUMIF('Rekapitulasi Maret'!$U$391:$U$568,APS!$B163,'Rekapitulasi Maret'!$W$391:$W$568)</f>
        <v>0</v>
      </c>
      <c r="DG163" s="152">
        <f>SUMIF('Rekapitulasi Maret'!$U$391:$U$568,APS!$B163,'Rekapitulasi Maret'!$AB$391:$AB$568)</f>
        <v>0</v>
      </c>
      <c r="DH163" s="154">
        <f t="shared" si="518"/>
        <v>0</v>
      </c>
      <c r="DI163" s="154">
        <f t="shared" si="519"/>
        <v>0</v>
      </c>
      <c r="DJ163" s="10"/>
      <c r="DK163" s="152">
        <f>SUMIF('Rekapitulasi Maret'!$AL$391:$AL$568,APS!$B163,'Rekapitulasi Maret'!$AM$391:$AM$568)+SUMIF('Rekapitulasi Maret'!$AL$391:$AL$568,APS!$B163,'Rekapitulasi Maret'!$AP$391:$AP$568)</f>
        <v>0</v>
      </c>
      <c r="DL163" s="152">
        <f>SUMIF('Rekapitulasi Maret'!$AL$391:$AL$568,APS!$B163,'Rekapitulasi Maret'!$AN$391:$AN$568)</f>
        <v>0</v>
      </c>
      <c r="DM163" s="152">
        <f>SUMIF('Rekapitulasi Maret'!$AL$391:$AL$568,APS!$B163,'Rekapitulasi Maret'!$AQ$391:$AQ$568)</f>
        <v>0</v>
      </c>
      <c r="DN163" s="154">
        <f t="shared" si="453"/>
        <v>0</v>
      </c>
      <c r="DO163" s="154">
        <f t="shared" si="454"/>
        <v>0</v>
      </c>
      <c r="DP163" s="10"/>
      <c r="DQ163" s="152">
        <f>SUMIF('Rekapitulasi Maret'!$BA$391:$BA$568,APS!$B163,'Rekapitulasi Maret'!$BB$391:$BB$568)+SUMIF('Rekapitulasi Maret'!$BA$391:$BA$568,APS!$B163,'Rekapitulasi Maret'!$BE$391:$BE$568)</f>
        <v>4</v>
      </c>
      <c r="DR163" s="152">
        <f>SUMIF('Rekapitulasi Maret'!$BA$391:$BA$568,APS!$B163,'Rekapitulasi Maret'!$BC$391:$BC$568)</f>
        <v>0</v>
      </c>
      <c r="DS163" s="152">
        <f>SUMIF('Rekapitulasi Maret'!$BA$391:$BA$568,APS!$B163,'Rekapitulasi Maret'!$BF$391:$BF$568)</f>
        <v>0</v>
      </c>
      <c r="DT163" s="154">
        <f t="shared" si="520"/>
        <v>0</v>
      </c>
      <c r="DU163" s="154">
        <f t="shared" si="521"/>
        <v>0</v>
      </c>
      <c r="DV163" s="10"/>
      <c r="DW163" s="152">
        <f>SUMIF('Rekapitulasi Maret'!$BP$391:$BP$568,APS!$B163,'Rekapitulasi Maret'!$BQ$391:$BQ$568)+SUMIF('Rekapitulasi Maret'!$BP$391:$BP$568,APS!$B163,'Rekapitulasi Maret'!$BT$391:$BT$568)</f>
        <v>0</v>
      </c>
      <c r="DX163" s="152">
        <f>SUMIF('Rekapitulasi Maret'!$BP$391:$BP$568,APS!$B163,'Rekapitulasi Maret'!$BR$391:$BR$568)</f>
        <v>0</v>
      </c>
      <c r="DY163" s="152">
        <f>SUMIF('Rekapitulasi Maret'!$BP$391:$BP$568,APS!$B163,'Rekapitulasi Maret'!$BU$391:$BU$568)</f>
        <v>0</v>
      </c>
      <c r="DZ163" s="154">
        <f t="shared" si="446"/>
        <v>0</v>
      </c>
      <c r="EA163" s="154">
        <f t="shared" si="447"/>
        <v>0</v>
      </c>
      <c r="EB163" s="10"/>
      <c r="EC163" s="152">
        <f>SUMIF('Rekapitulasi Maret'!$CE$391:$CE$568,APS!$B163,'Rekapitulasi Maret'!$CF$391:$CF$568)+SUMIF('Rekapitulasi Maret'!$CE$391:$CE$568,APS!$B163,'Rekapitulasi Maret'!$CI$391:$CI$568)</f>
        <v>0</v>
      </c>
      <c r="ED163" s="152">
        <f>SUMIF('Rekapitulasi Maret'!$CE$391:$CE$568,APS!$B163,'Rekapitulasi Maret'!$CG$391:$CG$568)</f>
        <v>0</v>
      </c>
      <c r="EE163" s="152">
        <f>SUMIF('Rekapitulasi Maret'!$CE$391:$CE$568,APS!$B163,'Rekapitulasi Maret'!$CJ$391:$CJ$568)</f>
        <v>0</v>
      </c>
      <c r="EF163" s="154">
        <f t="shared" si="455"/>
        <v>0</v>
      </c>
      <c r="EG163" s="154">
        <f t="shared" si="456"/>
        <v>0</v>
      </c>
      <c r="EH163" s="76">
        <f t="shared" si="522"/>
        <v>0</v>
      </c>
      <c r="EI163" s="76">
        <f t="shared" si="523"/>
        <v>4</v>
      </c>
      <c r="EJ163" s="76">
        <f t="shared" si="524"/>
        <v>0</v>
      </c>
      <c r="EK163" s="76">
        <f t="shared" si="525"/>
        <v>0</v>
      </c>
      <c r="EL163" s="76">
        <f t="shared" si="526"/>
        <v>0</v>
      </c>
      <c r="EM163" s="76">
        <f t="shared" si="527"/>
        <v>0</v>
      </c>
      <c r="EN163" s="154">
        <f t="shared" si="528"/>
        <v>0</v>
      </c>
      <c r="EO163" s="10"/>
      <c r="EP163" s="10"/>
      <c r="EQ163" s="152">
        <f>SUMIF('Rekapitulasi Maret'!$D$587:$D$768,APS!$B163,'Rekapitulasi Maret'!$E$587:$E$768)+SUMIF('Rekapitulasi Maret'!$D$587:$D$768,APS!$B163,'Rekapitulasi Maret'!$G$587:$G$768)</f>
        <v>0</v>
      </c>
      <c r="ER163" s="152">
        <f>SUMIF('Rekapitulasi Maret'!$D$587:$D$768,APS!$B163,'Rekapitulasi Maret'!$F$587:$F$768)+SUMIF('Rekapitulasi Maret'!$D$587:$D$768,APS!$B163,'Rekapitulasi Maret'!$H$587:$H$768)</f>
        <v>0</v>
      </c>
      <c r="ES163" s="10"/>
      <c r="ET163" s="154">
        <f t="shared" si="457"/>
        <v>0</v>
      </c>
      <c r="EU163" s="154">
        <f t="shared" si="458"/>
        <v>0</v>
      </c>
      <c r="EV163" s="10"/>
      <c r="EW163" s="152">
        <f>SUMIF('Rekapitulasi Maret'!$U$587:$U$768,APS!$B163,'Rekapitulasi Maret'!$V$587:$V$768)+SUMIF('Rekapitulasi Maret'!$U$587:$U$768,APS!$B163,'Rekapitulasi Maret'!$X$587:$X$768)</f>
        <v>0</v>
      </c>
      <c r="EX163" s="152">
        <f>SUMIF('Rekapitulasi Maret'!$U$587:$U$768,APS!$B163,'Rekapitulasi Maret'!$W$587:$W$768)+SUMIF('Rekapitulasi Maret'!$U$587:$U$768,APS!$B163,'Rekapitulasi Maret'!$Y$587:$Y$768)</f>
        <v>0</v>
      </c>
      <c r="EY163" s="10"/>
      <c r="EZ163" s="154">
        <f t="shared" si="459"/>
        <v>0</v>
      </c>
      <c r="FA163" s="154">
        <f t="shared" si="460"/>
        <v>0</v>
      </c>
      <c r="FB163" s="10"/>
      <c r="FC163" s="152">
        <f>SUMIF('Rekapitulasi Maret'!$AL$587:$AL$768,APS!$B163,'Rekapitulasi Maret'!$AM$587:$AM$768)+SUMIF('Rekapitulasi Maret'!$AL$587:$AL$768,APS!$B163,'Rekapitulasi Maret'!$AP$587:$AP$768)</f>
        <v>0</v>
      </c>
      <c r="FD163" s="152">
        <f>SUMIF('Rekapitulasi Maret'!$AL$587:$AL$768,APS!$B163,'Rekapitulasi Maret'!$AN$587:$AN$768)</f>
        <v>0</v>
      </c>
      <c r="FE163" s="10"/>
      <c r="FF163" s="154">
        <f t="shared" si="461"/>
        <v>0</v>
      </c>
      <c r="FG163" s="154">
        <f t="shared" si="462"/>
        <v>0</v>
      </c>
      <c r="FH163" s="10"/>
      <c r="FI163" s="152">
        <f>SUMIF('Rekapitulasi Maret'!$BA$587:$BA$768,APS!$B163,'Rekapitulasi Maret'!$BB$587:$BB$768)+SUMIF('Rekapitulasi Maret'!$BA$587:$BA$768,APS!$B163,'Rekapitulasi Maret'!$BE$587:$BE$768)</f>
        <v>0</v>
      </c>
      <c r="FJ163" s="152">
        <f>SUMIF('Rekapitulasi Maret'!$BA$587:$BA$768,APS!$B163,'Rekapitulasi Maret'!$BC$587:$BC$768)+SUMIF('Rekapitulasi Maret'!$BA$587:$BA$768,APS!$B163,'Rekapitulasi Maret'!$BF$587:$BF$768)</f>
        <v>0</v>
      </c>
      <c r="FK163" s="10"/>
      <c r="FL163" s="154">
        <f t="shared" si="463"/>
        <v>0</v>
      </c>
      <c r="FM163" s="154">
        <f t="shared" si="464"/>
        <v>0</v>
      </c>
      <c r="FN163" s="10"/>
      <c r="FO163" s="152">
        <f>SUMIF('Rekapitulasi Maret'!$BP$587:$BP$768,APS!$B163,'Rekapitulasi Maret'!$BQ$587:$BQ$768)+SUMIF('Rekapitulasi Maret'!$BP$587:$BP$768,APS!$B163,'Rekapitulasi Maret'!$BT$587:$BT$768)</f>
        <v>4</v>
      </c>
      <c r="FP163" s="152">
        <f>SUMIF('Rekapitulasi Maret'!$BP$587:$BP$768,APS!$B163,'Rekapitulasi Maret'!$BR$587:$BR$768)</f>
        <v>4</v>
      </c>
      <c r="FQ163" s="10"/>
      <c r="FR163" s="154">
        <f t="shared" si="465"/>
        <v>0</v>
      </c>
      <c r="FS163" s="154">
        <f t="shared" si="466"/>
        <v>100</v>
      </c>
      <c r="FT163" s="10"/>
      <c r="FU163" s="152">
        <f>SUMIF('Rekapitulasi Maret'!$CE$587:$CE$768,APS!$B163,'Rekapitulasi Maret'!$CI$587:$CI$768)</f>
        <v>0</v>
      </c>
      <c r="FV163" s="10"/>
      <c r="FW163" s="152">
        <f>SUMIF('Rekapitulasi Maret'!$CE$587:$CE$768,APS!$B163,'Rekapitulasi Maret'!$CJ$587:$CJ$768)</f>
        <v>0</v>
      </c>
      <c r="FX163" s="154">
        <f t="shared" si="486"/>
        <v>0</v>
      </c>
      <c r="FY163" s="154">
        <f t="shared" si="487"/>
        <v>0</v>
      </c>
      <c r="FZ163" s="10"/>
      <c r="GA163" s="152">
        <f>SUMIF('Rekapitulasi Maret'!$D$785:$D$963,APS!$B163,'Rekapitulasi Maret'!$E$785:$E$963)+SUMIF('Rekapitulasi Maret'!$D$785:$D$963,APS!$B163,'Rekapitulasi Maret'!$J$785:$J$963)</f>
        <v>0</v>
      </c>
      <c r="GB163" s="152">
        <f>SUMIF('Rekapitulasi Maret'!$D$785:$D$963,APS!$B163,'Rekapitulasi Maret'!$F$785:$F$963)</f>
        <v>0</v>
      </c>
      <c r="GC163" s="152">
        <f>SUMIF('Rekapitulasi Maret'!$D$785:$D$963,APS!$B163,'Rekapitulasi Maret'!$K$785:$K$963)</f>
        <v>0</v>
      </c>
      <c r="GD163" s="154">
        <f t="shared" si="467"/>
        <v>0</v>
      </c>
      <c r="GE163" s="154">
        <f t="shared" si="468"/>
        <v>0</v>
      </c>
      <c r="GF163" s="10"/>
      <c r="GG163" s="152">
        <f>SUMIF('Rekapitulasi Maret'!$U$785:$U$963,APS!$B163,'Rekapitulasi Maret'!$V$785:$V$963)+SUMIF('Rekapitulasi Maret'!$U$785:$U$963,APS!$B163,'Rekapitulasi Maret'!$AA$785:$AA$963)</f>
        <v>0</v>
      </c>
      <c r="GH163" s="152">
        <f>SUMIF('Rekapitulasi Maret'!$U$785:$U$963,APS!$B163,'Rekapitulasi Maret'!$W$785:$W$963)</f>
        <v>0</v>
      </c>
      <c r="GI163" s="152">
        <f>SUMIF('Rekapitulasi Maret'!$U$785:$U$963,APS!$B163,'Rekapitulasi Maret'!$AB$785:$AB$963)</f>
        <v>0</v>
      </c>
      <c r="GJ163" s="154">
        <f t="shared" si="469"/>
        <v>0</v>
      </c>
      <c r="GK163" s="154">
        <f t="shared" si="470"/>
        <v>0</v>
      </c>
      <c r="GL163" s="10"/>
      <c r="GM163" s="152">
        <f>SUMIF('Rekapitulasi Maret'!$AL$785:$AL$963,APS!$B163,'Rekapitulasi Maret'!$AM$785:$AM$963)+SUMIF('Rekapitulasi Maret'!$AL$785:$AL$963,APS!$B163,'Rekapitulasi Maret'!$AP$785:$AP$963)</f>
        <v>0</v>
      </c>
      <c r="GN163" s="152">
        <f>SUMIF('Rekapitulasi Maret'!$AL$785:$AL$963,APS!$B163,'Rekapitulasi Maret'!$AN$785:$AN$963)</f>
        <v>0</v>
      </c>
      <c r="GO163" s="152">
        <f>SUMIF('Rekapitulasi Maret'!$AL$785:$AL$963,APS!$B163,'Rekapitulasi Maret'!$AQ$785:$AQ$963)</f>
        <v>0</v>
      </c>
      <c r="GP163" s="154">
        <f t="shared" si="471"/>
        <v>0</v>
      </c>
      <c r="GQ163" s="154">
        <f t="shared" si="472"/>
        <v>0</v>
      </c>
      <c r="GR163" s="76">
        <f t="shared" si="473"/>
        <v>0</v>
      </c>
      <c r="GS163" s="76">
        <f t="shared" si="474"/>
        <v>4</v>
      </c>
      <c r="GT163" s="76">
        <f t="shared" si="475"/>
        <v>4</v>
      </c>
      <c r="GU163" s="76">
        <f t="shared" si="476"/>
        <v>0</v>
      </c>
      <c r="GV163" s="157">
        <f t="shared" si="477"/>
        <v>4</v>
      </c>
      <c r="GW163" s="157">
        <f t="shared" si="478"/>
        <v>4</v>
      </c>
      <c r="GX163" s="158">
        <f t="shared" si="479"/>
        <v>0</v>
      </c>
      <c r="GY163" s="157">
        <f t="shared" si="494"/>
        <v>12</v>
      </c>
      <c r="GZ163" s="157">
        <f t="shared" si="495"/>
        <v>8</v>
      </c>
      <c r="HA163" s="157">
        <f t="shared" si="496"/>
        <v>12</v>
      </c>
      <c r="HB163" s="157">
        <f t="shared" si="497"/>
        <v>0</v>
      </c>
      <c r="HC163" s="157">
        <f t="shared" si="498"/>
        <v>12</v>
      </c>
      <c r="HD163" s="157">
        <f t="shared" si="499"/>
        <v>0</v>
      </c>
      <c r="HE163" s="158">
        <f t="shared" si="536"/>
        <v>100</v>
      </c>
      <c r="HF163" s="164"/>
      <c r="HG163" s="16" t="s">
        <v>1001</v>
      </c>
      <c r="HH163" s="88"/>
    </row>
    <row r="164" spans="1:216" ht="15.75">
      <c r="A164" s="16" t="s">
        <v>166</v>
      </c>
      <c r="B164" s="16" t="s">
        <v>167</v>
      </c>
      <c r="C164" s="16" t="s">
        <v>155</v>
      </c>
      <c r="D164" s="16" t="s">
        <v>599</v>
      </c>
      <c r="E164" s="16" t="s">
        <v>610</v>
      </c>
      <c r="F164" s="17">
        <v>0</v>
      </c>
      <c r="G164" s="17">
        <v>0</v>
      </c>
      <c r="H164" s="17">
        <v>0</v>
      </c>
      <c r="I164" s="18">
        <v>0</v>
      </c>
      <c r="J164" s="17">
        <v>0</v>
      </c>
      <c r="K164" s="19">
        <f t="shared" si="451"/>
        <v>0</v>
      </c>
      <c r="L164" s="19">
        <f t="shared" si="452"/>
        <v>0</v>
      </c>
      <c r="M164" s="23">
        <v>0</v>
      </c>
      <c r="N164" s="20">
        <f t="shared" si="533"/>
        <v>0</v>
      </c>
      <c r="O164" s="20"/>
      <c r="P164" s="75">
        <f t="shared" si="407"/>
        <v>0</v>
      </c>
      <c r="Q164" s="74">
        <f t="shared" si="403"/>
        <v>0</v>
      </c>
      <c r="R164" s="22">
        <f t="shared" si="539"/>
        <v>0</v>
      </c>
      <c r="S164" s="10"/>
      <c r="T164" s="10"/>
      <c r="U164" s="152">
        <f>SUMIF('Rekapitulasi Maret'!$D$9:$D$173,APS!$B164,'Rekapitulasi Maret'!$E$9:$E$173)</f>
        <v>0</v>
      </c>
      <c r="V164" s="152">
        <f>SUMIF('Rekapitulasi Maret'!$D$9:$D$173,APS!$B164,'Rekapitulasi Maret'!$F$9:$F$173)</f>
        <v>0</v>
      </c>
      <c r="W164" s="10"/>
      <c r="X164" s="154">
        <f t="shared" si="537"/>
        <v>0</v>
      </c>
      <c r="Y164" s="154">
        <f t="shared" si="538"/>
        <v>0</v>
      </c>
      <c r="Z164" s="10"/>
      <c r="AA164" s="152">
        <f>SUMIF('Rekapitulasi Maret'!$U$9:$U$173,APS!$B164,'Rekapitulasi Maret'!$V$9:$V$173)</f>
        <v>0</v>
      </c>
      <c r="AB164" s="152">
        <f>SUMIF('Rekapitulasi Maret'!$U$9:$U$173,APS!$B164,'Rekapitulasi Maret'!$W$9:$W$173)</f>
        <v>0</v>
      </c>
      <c r="AC164" s="152"/>
      <c r="AD164" s="154">
        <f t="shared" si="529"/>
        <v>0</v>
      </c>
      <c r="AE164" s="154">
        <f t="shared" si="530"/>
        <v>0</v>
      </c>
      <c r="AF164" s="10"/>
      <c r="AG164" s="152">
        <f>SUMIF('Rekapitulasi Maret'!$AL$9:$AL$173,APS!$B164,'Rekapitulasi Maret'!$AM$9:$AM$173)</f>
        <v>0</v>
      </c>
      <c r="AH164" s="152">
        <f>SUMIF('Rekapitulasi Maret'!$AL$9:$AL$173,APS!$B164,'Rekapitulasi Maret'!$AN$9:$AN$173)</f>
        <v>0</v>
      </c>
      <c r="AI164" s="152">
        <f>SUMIF('Rekapitulasi Maret'!$AL$9:$AL$173,APS!$B164,'Rekapitulasi Maret'!$AQ$9:$AQ$173)</f>
        <v>0</v>
      </c>
      <c r="AJ164" s="154">
        <f t="shared" si="534"/>
        <v>0</v>
      </c>
      <c r="AK164" s="154">
        <f t="shared" si="535"/>
        <v>0</v>
      </c>
      <c r="AL164" s="10"/>
      <c r="AM164" s="152">
        <f>SUMIF('Rekapitulasi Maret'!$BA$9:$BA$173,APS!$B164,'Rekapitulasi Maret'!$BB$9:$BB$173)</f>
        <v>0</v>
      </c>
      <c r="AN164" s="152">
        <f>SUMIF('Rekapitulasi Maret'!$BA$9:$BA$173,APS!$B164,'Rekapitulasi Maret'!$BC$9:$BC$173)</f>
        <v>0</v>
      </c>
      <c r="AO164" s="10"/>
      <c r="AP164" s="154">
        <f t="shared" si="531"/>
        <v>0</v>
      </c>
      <c r="AQ164" s="154">
        <f t="shared" si="532"/>
        <v>0</v>
      </c>
      <c r="AR164" s="10"/>
      <c r="AS164" s="152">
        <f>SUMIF('Rekapitulasi Maret'!$BP$9:$BP$173,APS!$B164,'Rekapitulasi Maret'!$BQ$9:$BQ$173)</f>
        <v>0</v>
      </c>
      <c r="AT164" s="152">
        <f>SUMIF('Rekapitulasi Maret'!$BP$9:$BP$173,APS!$B164,'Rekapitulasi Maret'!$BR$9:$BR$173)</f>
        <v>0</v>
      </c>
      <c r="AU164" s="10"/>
      <c r="AV164" s="154">
        <f t="shared" si="500"/>
        <v>0</v>
      </c>
      <c r="AW164" s="154">
        <f t="shared" si="501"/>
        <v>0</v>
      </c>
      <c r="AX164" s="10"/>
      <c r="AY164" s="152">
        <f>SUMIF('Rekapitulasi Maret'!$CE$9:$CE$173,APS!$B164,'Rekapitulasi Maret'!$CI$9:$CI$173)</f>
        <v>0</v>
      </c>
      <c r="AZ164" s="10"/>
      <c r="BA164" s="152">
        <f>SUMIF('Rekapitulasi Maret'!$CE$9:$CE$173,APS!$B164,'Rekapitulasi Maret'!$CJ$9:$CJ$173)</f>
        <v>0</v>
      </c>
      <c r="BB164" s="154">
        <f t="shared" si="492"/>
        <v>0</v>
      </c>
      <c r="BC164" s="154">
        <f t="shared" si="493"/>
        <v>0</v>
      </c>
      <c r="BD164" s="76">
        <f t="shared" si="504"/>
        <v>0</v>
      </c>
      <c r="BE164" s="76">
        <f t="shared" si="505"/>
        <v>0</v>
      </c>
      <c r="BF164" s="76">
        <f t="shared" si="506"/>
        <v>0</v>
      </c>
      <c r="BG164" s="76">
        <f t="shared" si="507"/>
        <v>0</v>
      </c>
      <c r="BH164" s="76">
        <f t="shared" si="508"/>
        <v>0</v>
      </c>
      <c r="BI164" s="76">
        <f t="shared" si="509"/>
        <v>0</v>
      </c>
      <c r="BJ164" s="154">
        <f t="shared" si="510"/>
        <v>0</v>
      </c>
      <c r="BK164" s="10"/>
      <c r="BL164" s="10"/>
      <c r="BM164" s="152">
        <f>SUMIF('Rekapitulasi Maret'!$D$194:$D$375,APS!$B164,'Rekapitulasi Maret'!$E$194:$E$375)+SUMIF('Rekapitulasi Maret'!$D$194:$D$375,APS!$B164,'Rekapitulasi Maret'!$J$194:$J$375)</f>
        <v>0</v>
      </c>
      <c r="BN164" s="152">
        <f>SUMIF('Rekapitulasi Maret'!$D$194:$D$375,APS!$B164,'Rekapitulasi Maret'!$F$194:$F$375)</f>
        <v>0</v>
      </c>
      <c r="BO164" s="152">
        <f>SUMIF('Rekapitulasi Maret'!$D$194:$D$375,APS!$B164,'Rekapitulasi Maret'!$K$194:$K$375)</f>
        <v>0</v>
      </c>
      <c r="BP164" s="154">
        <f t="shared" si="488"/>
        <v>0</v>
      </c>
      <c r="BQ164" s="154">
        <f t="shared" si="489"/>
        <v>0</v>
      </c>
      <c r="BR164" s="10"/>
      <c r="BS164" s="152">
        <f>SUMIF('Rekapitulasi Maret'!$U$194:$U$375,APS!$B164,'Rekapitulasi Maret'!$V$194:$V$375)+SUMIF('Rekapitulasi Maret'!$U$194:$U$375,APS!$B164,'Rekapitulasi Maret'!$AA$194:$AA$375)</f>
        <v>0</v>
      </c>
      <c r="BT164" s="152">
        <f>SUMIF('Rekapitulasi Maret'!$U$194:$U$375,APS!$B164,'Rekapitulasi Maret'!$W$194:$W$375)</f>
        <v>0</v>
      </c>
      <c r="BU164" s="152">
        <f>SUMIF('Rekapitulasi Maret'!$U$194:$U$375,APS!$B164,'Rekapitulasi Maret'!$AB$194:$AB$375)</f>
        <v>0</v>
      </c>
      <c r="BV164" s="154">
        <f t="shared" si="490"/>
        <v>0</v>
      </c>
      <c r="BW164" s="154">
        <f t="shared" si="491"/>
        <v>0</v>
      </c>
      <c r="BX164" s="10"/>
      <c r="BY164" s="152">
        <f>SUMIF('Rekapitulasi Maret'!$AL$194:$AL$375,APS!$B164,'Rekapitulasi Maret'!$AM$194:$AM$375)+SUMIF('Rekapitulasi Maret'!$AL$194:$AL$375,APS!$B164,'Rekapitulasi Maret'!$AP$194:$AP$375)</f>
        <v>0</v>
      </c>
      <c r="BZ164" s="152">
        <f>SUMIF('Rekapitulasi Maret'!$AL$194:$AL$375,APS!$B164,'Rekapitulasi Maret'!$AN$194:$AN$375)</f>
        <v>0</v>
      </c>
      <c r="CA164" s="152">
        <f>SUMIF('Rekapitulasi Maret'!$AL$194:$AL$375,APS!$B164,'Rekapitulasi Maret'!$AQ$194:$AQ$375)</f>
        <v>0</v>
      </c>
      <c r="CB164" s="154">
        <f t="shared" si="502"/>
        <v>0</v>
      </c>
      <c r="CC164" s="154">
        <f t="shared" si="503"/>
        <v>0</v>
      </c>
      <c r="CD164" s="10"/>
      <c r="CE164" s="152">
        <f>SUMIF('Rekapitulasi Maret'!$BA$194:$BA$375,APS!$B164,'Rekapitulasi Maret'!$BB$194:$BB$375)+SUMIF('Rekapitulasi Maret'!$BA$194:$BA$375,APS!$B164,'Rekapitulasi Maret'!$BE$194:$BE$375)</f>
        <v>0</v>
      </c>
      <c r="CF164" s="152">
        <f>SUMIF('Rekapitulasi Maret'!$BA$194:$BA$375,APS!$B164,'Rekapitulasi Maret'!$BC$194:$BC$375)</f>
        <v>0</v>
      </c>
      <c r="CG164" s="10"/>
      <c r="CH164" s="154">
        <f t="shared" si="480"/>
        <v>0</v>
      </c>
      <c r="CI164" s="154">
        <f t="shared" si="481"/>
        <v>0</v>
      </c>
      <c r="CJ164" s="10"/>
      <c r="CK164" s="152">
        <f>SUMIF('Rekapitulasi Maret'!$BP$194:$BP$375,APS!$B164,'Rekapitulasi Maret'!$BQ$194:$BQ$375)+SUMIF('Rekapitulasi Maret'!$BP$194:$BP$375,APS!$B164,'Rekapitulasi Maret'!$BT$194:$BT$375)</f>
        <v>0</v>
      </c>
      <c r="CL164" s="152">
        <f>SUMIF('Rekapitulasi Maret'!$BP$194:$BP$375,APS!$B164,'Rekapitulasi Maret'!$BR$194:$BR$375)</f>
        <v>0</v>
      </c>
      <c r="CM164" s="152">
        <f>SUMIF('Rekapitulasi Maret'!$BP$194:$BP$375,APS!$B164,'Rekapitulasi Maret'!$BU$194:$BU$375)</f>
        <v>0</v>
      </c>
      <c r="CN164" s="154">
        <f t="shared" si="482"/>
        <v>0</v>
      </c>
      <c r="CO164" s="154">
        <f t="shared" si="483"/>
        <v>0</v>
      </c>
      <c r="CP164" s="76">
        <f t="shared" si="511"/>
        <v>0</v>
      </c>
      <c r="CQ164" s="76">
        <f t="shared" si="512"/>
        <v>0</v>
      </c>
      <c r="CR164" s="76">
        <f t="shared" si="513"/>
        <v>0</v>
      </c>
      <c r="CS164" s="76">
        <f t="shared" si="514"/>
        <v>0</v>
      </c>
      <c r="CT164" s="76">
        <f t="shared" si="515"/>
        <v>0</v>
      </c>
      <c r="CU164" s="76">
        <f t="shared" si="516"/>
        <v>0</v>
      </c>
      <c r="CV164" s="154">
        <f t="shared" si="517"/>
        <v>0</v>
      </c>
      <c r="CW164" s="10"/>
      <c r="CX164" s="10"/>
      <c r="CY164" s="152">
        <f>SUMIF('Rekapitulasi Maret'!$D$391:$D$568,APS!$B164,'Rekapitulasi Maret'!$E$391:$E$568)+SUMIF('Rekapitulasi Maret'!$D$391:$D$568,APS!$B164,'Rekapitulasi Maret'!$J$391:$J$568)</f>
        <v>0</v>
      </c>
      <c r="CZ164" s="152">
        <f>SUMIF('Rekapitulasi Maret'!$D$391:$D$568,APS!$B164,'Rekapitulasi Maret'!$F$391:$F$568)</f>
        <v>0</v>
      </c>
      <c r="DA164" s="152">
        <f>SUMIF('Rekapitulasi Maret'!$D$391:$D$568,APS!$B164,'Rekapitulasi Maret'!$K$391:$K$568)</f>
        <v>0</v>
      </c>
      <c r="DB164" s="154">
        <f t="shared" si="484"/>
        <v>0</v>
      </c>
      <c r="DC164" s="154">
        <f t="shared" si="485"/>
        <v>0</v>
      </c>
      <c r="DD164" s="10"/>
      <c r="DE164" s="152">
        <f>SUMIF('Rekapitulasi Maret'!$U$391:$U$568,APS!$B164,'Rekapitulasi Maret'!$V$391:$V$568)+SUMIF('Rekapitulasi Maret'!$U$391:$U$568,APS!$B164,'Rekapitulasi Maret'!$AA$391:$AA$568)</f>
        <v>0</v>
      </c>
      <c r="DF164" s="152">
        <f>SUMIF('Rekapitulasi Maret'!$U$391:$U$568,APS!$B164,'Rekapitulasi Maret'!$W$391:$W$568)</f>
        <v>0</v>
      </c>
      <c r="DG164" s="152">
        <f>SUMIF('Rekapitulasi Maret'!$U$391:$U$568,APS!$B164,'Rekapitulasi Maret'!$AB$391:$AB$568)</f>
        <v>0</v>
      </c>
      <c r="DH164" s="154">
        <f t="shared" si="518"/>
        <v>0</v>
      </c>
      <c r="DI164" s="154">
        <f t="shared" si="519"/>
        <v>0</v>
      </c>
      <c r="DJ164" s="10"/>
      <c r="DK164" s="152">
        <f>SUMIF('Rekapitulasi Maret'!$AL$391:$AL$568,APS!$B164,'Rekapitulasi Maret'!$AM$391:$AM$568)+SUMIF('Rekapitulasi Maret'!$AL$391:$AL$568,APS!$B164,'Rekapitulasi Maret'!$AP$391:$AP$568)</f>
        <v>0</v>
      </c>
      <c r="DL164" s="152">
        <f>SUMIF('Rekapitulasi Maret'!$AL$391:$AL$568,APS!$B164,'Rekapitulasi Maret'!$AN$391:$AN$568)</f>
        <v>0</v>
      </c>
      <c r="DM164" s="152">
        <f>SUMIF('Rekapitulasi Maret'!$AL$391:$AL$568,APS!$B164,'Rekapitulasi Maret'!$AQ$391:$AQ$568)</f>
        <v>0</v>
      </c>
      <c r="DN164" s="154">
        <f t="shared" si="453"/>
        <v>0</v>
      </c>
      <c r="DO164" s="154">
        <f t="shared" si="454"/>
        <v>0</v>
      </c>
      <c r="DP164" s="10"/>
      <c r="DQ164" s="152">
        <f>SUMIF('Rekapitulasi Maret'!$BA$391:$BA$568,APS!$B164,'Rekapitulasi Maret'!$BB$391:$BB$568)+SUMIF('Rekapitulasi Maret'!$BA$391:$BA$568,APS!$B164,'Rekapitulasi Maret'!$BE$391:$BE$568)</f>
        <v>0</v>
      </c>
      <c r="DR164" s="152">
        <f>SUMIF('Rekapitulasi Maret'!$BA$391:$BA$568,APS!$B164,'Rekapitulasi Maret'!$BC$391:$BC$568)</f>
        <v>0</v>
      </c>
      <c r="DS164" s="152">
        <f>SUMIF('Rekapitulasi Maret'!$BA$391:$BA$568,APS!$B164,'Rekapitulasi Maret'!$BF$391:$BF$568)</f>
        <v>0</v>
      </c>
      <c r="DT164" s="154">
        <f t="shared" si="520"/>
        <v>0</v>
      </c>
      <c r="DU164" s="154">
        <f t="shared" si="521"/>
        <v>0</v>
      </c>
      <c r="DV164" s="10"/>
      <c r="DW164" s="152">
        <f>SUMIF('Rekapitulasi Maret'!$BP$391:$BP$568,APS!$B164,'Rekapitulasi Maret'!$BQ$391:$BQ$568)+SUMIF('Rekapitulasi Maret'!$BP$391:$BP$568,APS!$B164,'Rekapitulasi Maret'!$BT$391:$BT$568)</f>
        <v>0</v>
      </c>
      <c r="DX164" s="152">
        <f>SUMIF('Rekapitulasi Maret'!$BP$391:$BP$568,APS!$B164,'Rekapitulasi Maret'!$BR$391:$BR$568)</f>
        <v>0</v>
      </c>
      <c r="DY164" s="152">
        <f>SUMIF('Rekapitulasi Maret'!$BP$391:$BP$568,APS!$B164,'Rekapitulasi Maret'!$BU$391:$BU$568)</f>
        <v>0</v>
      </c>
      <c r="DZ164" s="154">
        <f t="shared" si="446"/>
        <v>0</v>
      </c>
      <c r="EA164" s="154">
        <f t="shared" si="447"/>
        <v>0</v>
      </c>
      <c r="EB164" s="10"/>
      <c r="EC164" s="152">
        <f>SUMIF('Rekapitulasi Maret'!$CE$391:$CE$568,APS!$B164,'Rekapitulasi Maret'!$CF$391:$CF$568)+SUMIF('Rekapitulasi Maret'!$CE$391:$CE$568,APS!$B164,'Rekapitulasi Maret'!$CI$391:$CI$568)</f>
        <v>0</v>
      </c>
      <c r="ED164" s="152">
        <f>SUMIF('Rekapitulasi Maret'!$CE$391:$CE$568,APS!$B164,'Rekapitulasi Maret'!$CG$391:$CG$568)</f>
        <v>0</v>
      </c>
      <c r="EE164" s="152">
        <f>SUMIF('Rekapitulasi Maret'!$CE$391:$CE$568,APS!$B164,'Rekapitulasi Maret'!$CJ$391:$CJ$568)</f>
        <v>0</v>
      </c>
      <c r="EF164" s="154">
        <f t="shared" si="455"/>
        <v>0</v>
      </c>
      <c r="EG164" s="154">
        <f t="shared" si="456"/>
        <v>0</v>
      </c>
      <c r="EH164" s="76">
        <f t="shared" si="522"/>
        <v>0</v>
      </c>
      <c r="EI164" s="76">
        <f t="shared" si="523"/>
        <v>0</v>
      </c>
      <c r="EJ164" s="76">
        <f t="shared" si="524"/>
        <v>0</v>
      </c>
      <c r="EK164" s="76">
        <f t="shared" si="525"/>
        <v>0</v>
      </c>
      <c r="EL164" s="76">
        <f t="shared" si="526"/>
        <v>0</v>
      </c>
      <c r="EM164" s="76">
        <f t="shared" si="527"/>
        <v>0</v>
      </c>
      <c r="EN164" s="154">
        <f t="shared" si="528"/>
        <v>0</v>
      </c>
      <c r="EO164" s="10"/>
      <c r="EP164" s="10"/>
      <c r="EQ164" s="152">
        <f>SUMIF('Rekapitulasi Maret'!$D$587:$D$768,APS!$B164,'Rekapitulasi Maret'!$E$587:$E$768)+SUMIF('Rekapitulasi Maret'!$D$587:$D$768,APS!$B164,'Rekapitulasi Maret'!$G$587:$G$768)</f>
        <v>0</v>
      </c>
      <c r="ER164" s="152">
        <f>SUMIF('Rekapitulasi Maret'!$D$587:$D$768,APS!$B164,'Rekapitulasi Maret'!$F$587:$F$768)+SUMIF('Rekapitulasi Maret'!$D$587:$D$768,APS!$B164,'Rekapitulasi Maret'!$H$587:$H$768)</f>
        <v>0</v>
      </c>
      <c r="ES164" s="10"/>
      <c r="ET164" s="154">
        <f t="shared" si="457"/>
        <v>0</v>
      </c>
      <c r="EU164" s="154">
        <f t="shared" si="458"/>
        <v>0</v>
      </c>
      <c r="EV164" s="10"/>
      <c r="EW164" s="152">
        <f>SUMIF('Rekapitulasi Maret'!$U$587:$U$768,APS!$B164,'Rekapitulasi Maret'!$V$587:$V$768)+SUMIF('Rekapitulasi Maret'!$U$587:$U$768,APS!$B164,'Rekapitulasi Maret'!$X$587:$X$768)</f>
        <v>0</v>
      </c>
      <c r="EX164" s="152">
        <f>SUMIF('Rekapitulasi Maret'!$U$587:$U$768,APS!$B164,'Rekapitulasi Maret'!$W$587:$W$768)+SUMIF('Rekapitulasi Maret'!$U$587:$U$768,APS!$B164,'Rekapitulasi Maret'!$Y$587:$Y$768)</f>
        <v>0</v>
      </c>
      <c r="EY164" s="10"/>
      <c r="EZ164" s="154">
        <f t="shared" si="459"/>
        <v>0</v>
      </c>
      <c r="FA164" s="154">
        <f t="shared" si="460"/>
        <v>0</v>
      </c>
      <c r="FB164" s="10"/>
      <c r="FC164" s="152">
        <f>SUMIF('Rekapitulasi Maret'!$AL$587:$AL$768,APS!$B164,'Rekapitulasi Maret'!$AM$587:$AM$768)+SUMIF('Rekapitulasi Maret'!$AL$587:$AL$768,APS!$B164,'Rekapitulasi Maret'!$AP$587:$AP$768)</f>
        <v>0</v>
      </c>
      <c r="FD164" s="152">
        <f>SUMIF('Rekapitulasi Maret'!$AL$587:$AL$768,APS!$B164,'Rekapitulasi Maret'!$AN$587:$AN$768)</f>
        <v>0</v>
      </c>
      <c r="FE164" s="10"/>
      <c r="FF164" s="154">
        <f t="shared" si="461"/>
        <v>0</v>
      </c>
      <c r="FG164" s="154">
        <f t="shared" si="462"/>
        <v>0</v>
      </c>
      <c r="FH164" s="10"/>
      <c r="FI164" s="152">
        <f>SUMIF('Rekapitulasi Maret'!$BA$587:$BA$768,APS!$B164,'Rekapitulasi Maret'!$BB$587:$BB$768)+SUMIF('Rekapitulasi Maret'!$BA$587:$BA$768,APS!$B164,'Rekapitulasi Maret'!$BE$587:$BE$768)</f>
        <v>0</v>
      </c>
      <c r="FJ164" s="152">
        <f>SUMIF('Rekapitulasi Maret'!$BA$587:$BA$768,APS!$B164,'Rekapitulasi Maret'!$BC$587:$BC$768)+SUMIF('Rekapitulasi Maret'!$BA$587:$BA$768,APS!$B164,'Rekapitulasi Maret'!$BF$587:$BF$768)</f>
        <v>0</v>
      </c>
      <c r="FK164" s="10"/>
      <c r="FL164" s="154">
        <f t="shared" si="463"/>
        <v>0</v>
      </c>
      <c r="FM164" s="154">
        <f t="shared" si="464"/>
        <v>0</v>
      </c>
      <c r="FN164" s="10"/>
      <c r="FO164" s="152">
        <f>SUMIF('Rekapitulasi Maret'!$BP$587:$BP$768,APS!$B164,'Rekapitulasi Maret'!$BQ$587:$BQ$768)+SUMIF('Rekapitulasi Maret'!$BP$587:$BP$768,APS!$B164,'Rekapitulasi Maret'!$BT$587:$BT$768)</f>
        <v>0</v>
      </c>
      <c r="FP164" s="152">
        <f>SUMIF('Rekapitulasi Maret'!$BP$587:$BP$768,APS!$B164,'Rekapitulasi Maret'!$BR$587:$BR$768)</f>
        <v>0</v>
      </c>
      <c r="FQ164" s="10"/>
      <c r="FR164" s="154">
        <f t="shared" si="465"/>
        <v>0</v>
      </c>
      <c r="FS164" s="154">
        <f t="shared" si="466"/>
        <v>0</v>
      </c>
      <c r="FT164" s="10"/>
      <c r="FU164" s="152">
        <f>SUMIF('Rekapitulasi Maret'!$CE$587:$CE$768,APS!$B164,'Rekapitulasi Maret'!$CI$587:$CI$768)</f>
        <v>0</v>
      </c>
      <c r="FV164" s="10"/>
      <c r="FW164" s="152">
        <f>SUMIF('Rekapitulasi Maret'!$CE$587:$CE$768,APS!$B164,'Rekapitulasi Maret'!$CJ$587:$CJ$768)</f>
        <v>0</v>
      </c>
      <c r="FX164" s="154">
        <f t="shared" si="486"/>
        <v>0</v>
      </c>
      <c r="FY164" s="154">
        <f t="shared" si="487"/>
        <v>0</v>
      </c>
      <c r="FZ164" s="10"/>
      <c r="GA164" s="152">
        <f>SUMIF('Rekapitulasi Maret'!$D$785:$D$963,APS!$B164,'Rekapitulasi Maret'!$E$785:$E$963)+SUMIF('Rekapitulasi Maret'!$D$785:$D$963,APS!$B164,'Rekapitulasi Maret'!$J$785:$J$963)</f>
        <v>0</v>
      </c>
      <c r="GB164" s="152">
        <f>SUMIF('Rekapitulasi Maret'!$D$785:$D$963,APS!$B164,'Rekapitulasi Maret'!$F$785:$F$963)</f>
        <v>0</v>
      </c>
      <c r="GC164" s="152">
        <f>SUMIF('Rekapitulasi Maret'!$D$785:$D$963,APS!$B164,'Rekapitulasi Maret'!$K$785:$K$963)</f>
        <v>0</v>
      </c>
      <c r="GD164" s="154">
        <f t="shared" si="467"/>
        <v>0</v>
      </c>
      <c r="GE164" s="154">
        <f t="shared" si="468"/>
        <v>0</v>
      </c>
      <c r="GF164" s="10"/>
      <c r="GG164" s="152">
        <f>SUMIF('Rekapitulasi Maret'!$U$785:$U$963,APS!$B164,'Rekapitulasi Maret'!$V$785:$V$963)+SUMIF('Rekapitulasi Maret'!$U$785:$U$963,APS!$B164,'Rekapitulasi Maret'!$AA$785:$AA$963)</f>
        <v>0</v>
      </c>
      <c r="GH164" s="152">
        <f>SUMIF('Rekapitulasi Maret'!$U$785:$U$963,APS!$B164,'Rekapitulasi Maret'!$W$785:$W$963)</f>
        <v>0</v>
      </c>
      <c r="GI164" s="152">
        <f>SUMIF('Rekapitulasi Maret'!$U$785:$U$963,APS!$B164,'Rekapitulasi Maret'!$AB$785:$AB$963)</f>
        <v>0</v>
      </c>
      <c r="GJ164" s="154">
        <f t="shared" si="469"/>
        <v>0</v>
      </c>
      <c r="GK164" s="154">
        <f t="shared" si="470"/>
        <v>0</v>
      </c>
      <c r="GL164" s="10"/>
      <c r="GM164" s="152">
        <f>SUMIF('Rekapitulasi Maret'!$AL$785:$AL$963,APS!$B164,'Rekapitulasi Maret'!$AM$785:$AM$963)+SUMIF('Rekapitulasi Maret'!$AL$785:$AL$963,APS!$B164,'Rekapitulasi Maret'!$AP$785:$AP$963)</f>
        <v>0</v>
      </c>
      <c r="GN164" s="152">
        <f>SUMIF('Rekapitulasi Maret'!$AL$785:$AL$963,APS!$B164,'Rekapitulasi Maret'!$AN$785:$AN$963)</f>
        <v>0</v>
      </c>
      <c r="GO164" s="152">
        <f>SUMIF('Rekapitulasi Maret'!$AL$785:$AL$963,APS!$B164,'Rekapitulasi Maret'!$AQ$785:$AQ$963)</f>
        <v>0</v>
      </c>
      <c r="GP164" s="154">
        <f t="shared" si="471"/>
        <v>0</v>
      </c>
      <c r="GQ164" s="154">
        <f t="shared" si="472"/>
        <v>0</v>
      </c>
      <c r="GR164" s="76">
        <f t="shared" si="473"/>
        <v>0</v>
      </c>
      <c r="GS164" s="76">
        <f t="shared" si="474"/>
        <v>0</v>
      </c>
      <c r="GT164" s="76">
        <f t="shared" si="475"/>
        <v>0</v>
      </c>
      <c r="GU164" s="76">
        <f t="shared" si="476"/>
        <v>0</v>
      </c>
      <c r="GV164" s="157">
        <f t="shared" si="477"/>
        <v>0</v>
      </c>
      <c r="GW164" s="157">
        <f t="shared" si="478"/>
        <v>0</v>
      </c>
      <c r="GX164" s="158">
        <f t="shared" si="479"/>
        <v>0</v>
      </c>
      <c r="GY164" s="157">
        <f t="shared" si="494"/>
        <v>0</v>
      </c>
      <c r="GZ164" s="157">
        <f t="shared" si="495"/>
        <v>0</v>
      </c>
      <c r="HA164" s="157">
        <f t="shared" si="496"/>
        <v>0</v>
      </c>
      <c r="HB164" s="157">
        <f t="shared" si="497"/>
        <v>0</v>
      </c>
      <c r="HC164" s="157">
        <f t="shared" si="498"/>
        <v>0</v>
      </c>
      <c r="HD164" s="157">
        <f t="shared" si="499"/>
        <v>0</v>
      </c>
      <c r="HE164" s="158">
        <f t="shared" si="536"/>
        <v>0</v>
      </c>
      <c r="HF164" s="164"/>
      <c r="HG164" s="16" t="s">
        <v>1002</v>
      </c>
      <c r="HH164" s="88"/>
    </row>
    <row r="165" spans="1:216" ht="15.75">
      <c r="A165" s="16" t="s">
        <v>168</v>
      </c>
      <c r="B165" s="16" t="s">
        <v>169</v>
      </c>
      <c r="C165" s="16" t="s">
        <v>155</v>
      </c>
      <c r="D165" s="16" t="s">
        <v>599</v>
      </c>
      <c r="E165" s="16" t="s">
        <v>610</v>
      </c>
      <c r="F165" s="17">
        <v>184</v>
      </c>
      <c r="G165" s="17">
        <v>0</v>
      </c>
      <c r="H165" s="17">
        <v>0</v>
      </c>
      <c r="I165" s="18">
        <v>0</v>
      </c>
      <c r="J165" s="17">
        <v>-20</v>
      </c>
      <c r="K165" s="19">
        <f t="shared" si="451"/>
        <v>204</v>
      </c>
      <c r="L165" s="19">
        <f t="shared" si="452"/>
        <v>204</v>
      </c>
      <c r="M165" s="23">
        <v>100</v>
      </c>
      <c r="N165" s="20">
        <f t="shared" si="533"/>
        <v>120</v>
      </c>
      <c r="O165" s="20"/>
      <c r="P165" s="75">
        <f t="shared" si="407"/>
        <v>0</v>
      </c>
      <c r="Q165" s="74">
        <f t="shared" si="403"/>
        <v>120</v>
      </c>
      <c r="R165" s="22">
        <f t="shared" si="539"/>
        <v>100</v>
      </c>
      <c r="S165" s="10"/>
      <c r="T165" s="10"/>
      <c r="U165" s="152">
        <f>SUMIF('Rekapitulasi Maret'!$D$9:$D$173,APS!$B165,'Rekapitulasi Maret'!$E$9:$E$173)</f>
        <v>0</v>
      </c>
      <c r="V165" s="152">
        <f>SUMIF('Rekapitulasi Maret'!$D$9:$D$173,APS!$B165,'Rekapitulasi Maret'!$F$9:$F$173)</f>
        <v>0</v>
      </c>
      <c r="W165" s="10"/>
      <c r="X165" s="154">
        <f t="shared" si="537"/>
        <v>0</v>
      </c>
      <c r="Y165" s="154">
        <f t="shared" si="538"/>
        <v>0</v>
      </c>
      <c r="Z165" s="10"/>
      <c r="AA165" s="152">
        <f>SUMIF('Rekapitulasi Maret'!$U$9:$U$173,APS!$B165,'Rekapitulasi Maret'!$V$9:$V$173)</f>
        <v>0</v>
      </c>
      <c r="AB165" s="152">
        <f>SUMIF('Rekapitulasi Maret'!$U$9:$U$173,APS!$B165,'Rekapitulasi Maret'!$W$9:$W$173)</f>
        <v>0</v>
      </c>
      <c r="AC165" s="152"/>
      <c r="AD165" s="154">
        <f t="shared" si="529"/>
        <v>0</v>
      </c>
      <c r="AE165" s="154">
        <f t="shared" si="530"/>
        <v>0</v>
      </c>
      <c r="AF165" s="10"/>
      <c r="AG165" s="152">
        <f>SUMIF('Rekapitulasi Maret'!$AL$9:$AL$173,APS!$B165,'Rekapitulasi Maret'!$AM$9:$AM$173)</f>
        <v>0</v>
      </c>
      <c r="AH165" s="152">
        <f>SUMIF('Rekapitulasi Maret'!$AL$9:$AL$173,APS!$B165,'Rekapitulasi Maret'!$AN$9:$AN$173)</f>
        <v>0</v>
      </c>
      <c r="AI165" s="152">
        <f>SUMIF('Rekapitulasi Maret'!$AL$9:$AL$173,APS!$B165,'Rekapitulasi Maret'!$AQ$9:$AQ$173)</f>
        <v>0</v>
      </c>
      <c r="AJ165" s="154">
        <f t="shared" si="534"/>
        <v>0</v>
      </c>
      <c r="AK165" s="154">
        <f t="shared" si="535"/>
        <v>0</v>
      </c>
      <c r="AL165" s="10"/>
      <c r="AM165" s="152">
        <f>SUMIF('Rekapitulasi Maret'!$BA$9:$BA$173,APS!$B165,'Rekapitulasi Maret'!$BB$9:$BB$173)</f>
        <v>0</v>
      </c>
      <c r="AN165" s="152">
        <f>SUMIF('Rekapitulasi Maret'!$BA$9:$BA$173,APS!$B165,'Rekapitulasi Maret'!$BC$9:$BC$173)</f>
        <v>0</v>
      </c>
      <c r="AO165" s="10"/>
      <c r="AP165" s="154">
        <f t="shared" si="531"/>
        <v>0</v>
      </c>
      <c r="AQ165" s="154">
        <f t="shared" si="532"/>
        <v>0</v>
      </c>
      <c r="AR165" s="10"/>
      <c r="AS165" s="152">
        <f>SUMIF('Rekapitulasi Maret'!$BP$9:$BP$173,APS!$B165,'Rekapitulasi Maret'!$BQ$9:$BQ$173)</f>
        <v>0</v>
      </c>
      <c r="AT165" s="152">
        <f>SUMIF('Rekapitulasi Maret'!$BP$9:$BP$173,APS!$B165,'Rekapitulasi Maret'!$BR$9:$BR$173)</f>
        <v>0</v>
      </c>
      <c r="AU165" s="10"/>
      <c r="AV165" s="154">
        <f t="shared" si="500"/>
        <v>0</v>
      </c>
      <c r="AW165" s="154">
        <f t="shared" si="501"/>
        <v>0</v>
      </c>
      <c r="AX165" s="10"/>
      <c r="AY165" s="152">
        <f>SUMIF('Rekapitulasi Maret'!$CE$9:$CE$173,APS!$B165,'Rekapitulasi Maret'!$CI$9:$CI$173)</f>
        <v>0</v>
      </c>
      <c r="AZ165" s="10"/>
      <c r="BA165" s="152">
        <f>SUMIF('Rekapitulasi Maret'!$CE$9:$CE$173,APS!$B165,'Rekapitulasi Maret'!$CJ$9:$CJ$173)</f>
        <v>0</v>
      </c>
      <c r="BB165" s="154">
        <f t="shared" si="492"/>
        <v>0</v>
      </c>
      <c r="BC165" s="154">
        <f t="shared" si="493"/>
        <v>0</v>
      </c>
      <c r="BD165" s="76">
        <f t="shared" si="504"/>
        <v>0</v>
      </c>
      <c r="BE165" s="76">
        <f t="shared" si="505"/>
        <v>0</v>
      </c>
      <c r="BF165" s="76">
        <f t="shared" si="506"/>
        <v>0</v>
      </c>
      <c r="BG165" s="76">
        <f t="shared" si="507"/>
        <v>0</v>
      </c>
      <c r="BH165" s="76">
        <f t="shared" si="508"/>
        <v>0</v>
      </c>
      <c r="BI165" s="76">
        <f t="shared" si="509"/>
        <v>0</v>
      </c>
      <c r="BJ165" s="154">
        <f t="shared" si="510"/>
        <v>0</v>
      </c>
      <c r="BK165" s="10">
        <v>100</v>
      </c>
      <c r="BL165" s="10"/>
      <c r="BM165" s="152">
        <f>SUMIF('Rekapitulasi Maret'!$D$194:$D$375,APS!$B165,'Rekapitulasi Maret'!$E$194:$E$375)+SUMIF('Rekapitulasi Maret'!$D$194:$D$375,APS!$B165,'Rekapitulasi Maret'!$J$194:$J$375)</f>
        <v>0</v>
      </c>
      <c r="BN165" s="152">
        <f>SUMIF('Rekapitulasi Maret'!$D$194:$D$375,APS!$B165,'Rekapitulasi Maret'!$F$194:$F$375)</f>
        <v>0</v>
      </c>
      <c r="BO165" s="152">
        <f>SUMIF('Rekapitulasi Maret'!$D$194:$D$375,APS!$B165,'Rekapitulasi Maret'!$K$194:$K$375)</f>
        <v>0</v>
      </c>
      <c r="BP165" s="154">
        <f t="shared" si="488"/>
        <v>0</v>
      </c>
      <c r="BQ165" s="154">
        <f t="shared" si="489"/>
        <v>0</v>
      </c>
      <c r="BR165" s="10">
        <v>100</v>
      </c>
      <c r="BS165" s="152">
        <f>SUMIF('Rekapitulasi Maret'!$U$194:$U$375,APS!$B165,'Rekapitulasi Maret'!$V$194:$V$375)+SUMIF('Rekapitulasi Maret'!$U$194:$U$375,APS!$B165,'Rekapitulasi Maret'!$AA$194:$AA$375)</f>
        <v>0</v>
      </c>
      <c r="BT165" s="152">
        <f>SUMIF('Rekapitulasi Maret'!$U$194:$U$375,APS!$B165,'Rekapitulasi Maret'!$W$194:$W$375)</f>
        <v>0</v>
      </c>
      <c r="BU165" s="152">
        <f>SUMIF('Rekapitulasi Maret'!$U$194:$U$375,APS!$B165,'Rekapitulasi Maret'!$AB$194:$AB$375)</f>
        <v>0</v>
      </c>
      <c r="BV165" s="154">
        <f t="shared" si="490"/>
        <v>0</v>
      </c>
      <c r="BW165" s="154">
        <f t="shared" si="491"/>
        <v>0</v>
      </c>
      <c r="BX165" s="10"/>
      <c r="BY165" s="152">
        <f>SUMIF('Rekapitulasi Maret'!$AL$194:$AL$375,APS!$B165,'Rekapitulasi Maret'!$AM$194:$AM$375)+SUMIF('Rekapitulasi Maret'!$AL$194:$AL$375,APS!$B165,'Rekapitulasi Maret'!$AP$194:$AP$375)</f>
        <v>0</v>
      </c>
      <c r="BZ165" s="152">
        <f>SUMIF('Rekapitulasi Maret'!$AL$194:$AL$375,APS!$B165,'Rekapitulasi Maret'!$AN$194:$AN$375)</f>
        <v>0</v>
      </c>
      <c r="CA165" s="152">
        <f>SUMIF('Rekapitulasi Maret'!$AL$194:$AL$375,APS!$B165,'Rekapitulasi Maret'!$AQ$194:$AQ$375)</f>
        <v>0</v>
      </c>
      <c r="CB165" s="154">
        <f t="shared" si="502"/>
        <v>0</v>
      </c>
      <c r="CC165" s="154">
        <f t="shared" si="503"/>
        <v>0</v>
      </c>
      <c r="CD165" s="10"/>
      <c r="CE165" s="152">
        <f>SUMIF('Rekapitulasi Maret'!$BA$194:$BA$375,APS!$B165,'Rekapitulasi Maret'!$BB$194:$BB$375)+SUMIF('Rekapitulasi Maret'!$BA$194:$BA$375,APS!$B165,'Rekapitulasi Maret'!$BE$194:$BE$375)</f>
        <v>0</v>
      </c>
      <c r="CF165" s="152">
        <f>SUMIF('Rekapitulasi Maret'!$BA$194:$BA$375,APS!$B165,'Rekapitulasi Maret'!$BC$194:$BC$375)</f>
        <v>0</v>
      </c>
      <c r="CG165" s="10"/>
      <c r="CH165" s="154">
        <f t="shared" si="480"/>
        <v>0</v>
      </c>
      <c r="CI165" s="154">
        <f t="shared" si="481"/>
        <v>0</v>
      </c>
      <c r="CJ165" s="10"/>
      <c r="CK165" s="152">
        <f>SUMIF('Rekapitulasi Maret'!$BP$194:$BP$375,APS!$B165,'Rekapitulasi Maret'!$BQ$194:$BQ$375)+SUMIF('Rekapitulasi Maret'!$BP$194:$BP$375,APS!$B165,'Rekapitulasi Maret'!$BT$194:$BT$375)</f>
        <v>0</v>
      </c>
      <c r="CL165" s="152">
        <f>SUMIF('Rekapitulasi Maret'!$BP$194:$BP$375,APS!$B165,'Rekapitulasi Maret'!$BR$194:$BR$375)</f>
        <v>0</v>
      </c>
      <c r="CM165" s="152">
        <f>SUMIF('Rekapitulasi Maret'!$BP$194:$BP$375,APS!$B165,'Rekapitulasi Maret'!$BU$194:$BU$375)</f>
        <v>0</v>
      </c>
      <c r="CN165" s="154">
        <f t="shared" si="482"/>
        <v>0</v>
      </c>
      <c r="CO165" s="154">
        <f t="shared" si="483"/>
        <v>0</v>
      </c>
      <c r="CP165" s="76">
        <f t="shared" si="511"/>
        <v>100</v>
      </c>
      <c r="CQ165" s="76">
        <f t="shared" si="512"/>
        <v>0</v>
      </c>
      <c r="CR165" s="76">
        <f t="shared" si="513"/>
        <v>0</v>
      </c>
      <c r="CS165" s="76">
        <f t="shared" si="514"/>
        <v>0</v>
      </c>
      <c r="CT165" s="76">
        <f t="shared" si="515"/>
        <v>0</v>
      </c>
      <c r="CU165" s="76">
        <f t="shared" si="516"/>
        <v>-100</v>
      </c>
      <c r="CV165" s="154">
        <f t="shared" si="517"/>
        <v>0</v>
      </c>
      <c r="CW165" s="10"/>
      <c r="CX165" s="10"/>
      <c r="CY165" s="152">
        <f>SUMIF('Rekapitulasi Maret'!$D$391:$D$568,APS!$B165,'Rekapitulasi Maret'!$E$391:$E$568)+SUMIF('Rekapitulasi Maret'!$D$391:$D$568,APS!$B165,'Rekapitulasi Maret'!$J$391:$J$568)</f>
        <v>0</v>
      </c>
      <c r="CZ165" s="152">
        <f>SUMIF('Rekapitulasi Maret'!$D$391:$D$568,APS!$B165,'Rekapitulasi Maret'!$F$391:$F$568)</f>
        <v>0</v>
      </c>
      <c r="DA165" s="152">
        <f>SUMIF('Rekapitulasi Maret'!$D$391:$D$568,APS!$B165,'Rekapitulasi Maret'!$K$391:$K$568)</f>
        <v>0</v>
      </c>
      <c r="DB165" s="154">
        <f t="shared" si="484"/>
        <v>0</v>
      </c>
      <c r="DC165" s="154">
        <f t="shared" si="485"/>
        <v>0</v>
      </c>
      <c r="DD165" s="10"/>
      <c r="DE165" s="152">
        <f>SUMIF('Rekapitulasi Maret'!$U$391:$U$568,APS!$B165,'Rekapitulasi Maret'!$V$391:$V$568)+SUMIF('Rekapitulasi Maret'!$U$391:$U$568,APS!$B165,'Rekapitulasi Maret'!$AA$391:$AA$568)</f>
        <v>0</v>
      </c>
      <c r="DF165" s="152">
        <f>SUMIF('Rekapitulasi Maret'!$U$391:$U$568,APS!$B165,'Rekapitulasi Maret'!$W$391:$W$568)</f>
        <v>0</v>
      </c>
      <c r="DG165" s="152">
        <f>SUMIF('Rekapitulasi Maret'!$U$391:$U$568,APS!$B165,'Rekapitulasi Maret'!$AB$391:$AB$568)</f>
        <v>0</v>
      </c>
      <c r="DH165" s="154">
        <f t="shared" si="518"/>
        <v>0</v>
      </c>
      <c r="DI165" s="154">
        <f t="shared" si="519"/>
        <v>0</v>
      </c>
      <c r="DJ165" s="10"/>
      <c r="DK165" s="152">
        <f>SUMIF('Rekapitulasi Maret'!$AL$391:$AL$568,APS!$B165,'Rekapitulasi Maret'!$AM$391:$AM$568)+SUMIF('Rekapitulasi Maret'!$AL$391:$AL$568,APS!$B165,'Rekapitulasi Maret'!$AP$391:$AP$568)</f>
        <v>0</v>
      </c>
      <c r="DL165" s="152">
        <f>SUMIF('Rekapitulasi Maret'!$AL$391:$AL$568,APS!$B165,'Rekapitulasi Maret'!$AN$391:$AN$568)</f>
        <v>0</v>
      </c>
      <c r="DM165" s="152">
        <f>SUMIF('Rekapitulasi Maret'!$AL$391:$AL$568,APS!$B165,'Rekapitulasi Maret'!$AQ$391:$AQ$568)</f>
        <v>0</v>
      </c>
      <c r="DN165" s="154">
        <f t="shared" si="453"/>
        <v>0</v>
      </c>
      <c r="DO165" s="154">
        <f t="shared" si="454"/>
        <v>0</v>
      </c>
      <c r="DP165" s="10"/>
      <c r="DQ165" s="152">
        <f>SUMIF('Rekapitulasi Maret'!$BA$391:$BA$568,APS!$B165,'Rekapitulasi Maret'!$BB$391:$BB$568)+SUMIF('Rekapitulasi Maret'!$BA$391:$BA$568,APS!$B165,'Rekapitulasi Maret'!$BE$391:$BE$568)</f>
        <v>0</v>
      </c>
      <c r="DR165" s="152">
        <f>SUMIF('Rekapitulasi Maret'!$BA$391:$BA$568,APS!$B165,'Rekapitulasi Maret'!$BC$391:$BC$568)</f>
        <v>0</v>
      </c>
      <c r="DS165" s="152">
        <f>SUMIF('Rekapitulasi Maret'!$BA$391:$BA$568,APS!$B165,'Rekapitulasi Maret'!$BF$391:$BF$568)</f>
        <v>0</v>
      </c>
      <c r="DT165" s="154">
        <f t="shared" si="520"/>
        <v>0</v>
      </c>
      <c r="DU165" s="154">
        <f t="shared" si="521"/>
        <v>0</v>
      </c>
      <c r="DV165" s="10"/>
      <c r="DW165" s="152">
        <f>SUMIF('Rekapitulasi Maret'!$BP$391:$BP$568,APS!$B165,'Rekapitulasi Maret'!$BQ$391:$BQ$568)+SUMIF('Rekapitulasi Maret'!$BP$391:$BP$568,APS!$B165,'Rekapitulasi Maret'!$BT$391:$BT$568)</f>
        <v>0</v>
      </c>
      <c r="DX165" s="152">
        <f>SUMIF('Rekapitulasi Maret'!$BP$391:$BP$568,APS!$B165,'Rekapitulasi Maret'!$BR$391:$BR$568)</f>
        <v>0</v>
      </c>
      <c r="DY165" s="152">
        <f>SUMIF('Rekapitulasi Maret'!$BP$391:$BP$568,APS!$B165,'Rekapitulasi Maret'!$BU$391:$BU$568)</f>
        <v>0</v>
      </c>
      <c r="DZ165" s="154">
        <f t="shared" si="446"/>
        <v>0</v>
      </c>
      <c r="EA165" s="154">
        <f t="shared" si="447"/>
        <v>0</v>
      </c>
      <c r="EB165" s="10">
        <v>20</v>
      </c>
      <c r="EC165" s="152">
        <f>SUMIF('Rekapitulasi Maret'!$CE$391:$CE$568,APS!$B165,'Rekapitulasi Maret'!$CF$391:$CF$568)+SUMIF('Rekapitulasi Maret'!$CE$391:$CE$568,APS!$B165,'Rekapitulasi Maret'!$CI$391:$CI$568)</f>
        <v>0</v>
      </c>
      <c r="ED165" s="152">
        <f>SUMIF('Rekapitulasi Maret'!$CE$391:$CE$568,APS!$B165,'Rekapitulasi Maret'!$CG$391:$CG$568)</f>
        <v>0</v>
      </c>
      <c r="EE165" s="152">
        <f>SUMIF('Rekapitulasi Maret'!$CE$391:$CE$568,APS!$B165,'Rekapitulasi Maret'!$CJ$391:$CJ$568)</f>
        <v>0</v>
      </c>
      <c r="EF165" s="154">
        <f t="shared" si="455"/>
        <v>0</v>
      </c>
      <c r="EG165" s="154">
        <f t="shared" si="456"/>
        <v>0</v>
      </c>
      <c r="EH165" s="76">
        <f t="shared" si="522"/>
        <v>20</v>
      </c>
      <c r="EI165" s="76">
        <f t="shared" si="523"/>
        <v>0</v>
      </c>
      <c r="EJ165" s="76">
        <f t="shared" si="524"/>
        <v>0</v>
      </c>
      <c r="EK165" s="76">
        <f t="shared" si="525"/>
        <v>0</v>
      </c>
      <c r="EL165" s="76">
        <f t="shared" si="526"/>
        <v>0</v>
      </c>
      <c r="EM165" s="76">
        <f t="shared" si="527"/>
        <v>-20</v>
      </c>
      <c r="EN165" s="154">
        <f t="shared" si="528"/>
        <v>0</v>
      </c>
      <c r="EO165" s="10"/>
      <c r="EP165" s="10"/>
      <c r="EQ165" s="152">
        <f>SUMIF('Rekapitulasi Maret'!$D$587:$D$768,APS!$B165,'Rekapitulasi Maret'!$E$587:$E$768)+SUMIF('Rekapitulasi Maret'!$D$587:$D$768,APS!$B165,'Rekapitulasi Maret'!$G$587:$G$768)</f>
        <v>0</v>
      </c>
      <c r="ER165" s="152">
        <f>SUMIF('Rekapitulasi Maret'!$D$587:$D$768,APS!$B165,'Rekapitulasi Maret'!$F$587:$F$768)+SUMIF('Rekapitulasi Maret'!$D$587:$D$768,APS!$B165,'Rekapitulasi Maret'!$H$587:$H$768)</f>
        <v>0</v>
      </c>
      <c r="ES165" s="10"/>
      <c r="ET165" s="154">
        <f t="shared" si="457"/>
        <v>0</v>
      </c>
      <c r="EU165" s="154">
        <f t="shared" si="458"/>
        <v>0</v>
      </c>
      <c r="EV165" s="10"/>
      <c r="EW165" s="152">
        <f>SUMIF('Rekapitulasi Maret'!$U$587:$U$768,APS!$B165,'Rekapitulasi Maret'!$V$587:$V$768)+SUMIF('Rekapitulasi Maret'!$U$587:$U$768,APS!$B165,'Rekapitulasi Maret'!$X$587:$X$768)</f>
        <v>0</v>
      </c>
      <c r="EX165" s="152">
        <f>SUMIF('Rekapitulasi Maret'!$U$587:$U$768,APS!$B165,'Rekapitulasi Maret'!$W$587:$W$768)+SUMIF('Rekapitulasi Maret'!$U$587:$U$768,APS!$B165,'Rekapitulasi Maret'!$Y$587:$Y$768)</f>
        <v>0</v>
      </c>
      <c r="EY165" s="10"/>
      <c r="EZ165" s="154">
        <f t="shared" si="459"/>
        <v>0</v>
      </c>
      <c r="FA165" s="154">
        <f t="shared" si="460"/>
        <v>0</v>
      </c>
      <c r="FB165" s="10"/>
      <c r="FC165" s="152">
        <f>SUMIF('Rekapitulasi Maret'!$AL$587:$AL$768,APS!$B165,'Rekapitulasi Maret'!$AM$587:$AM$768)+SUMIF('Rekapitulasi Maret'!$AL$587:$AL$768,APS!$B165,'Rekapitulasi Maret'!$AP$587:$AP$768)</f>
        <v>0</v>
      </c>
      <c r="FD165" s="152">
        <f>SUMIF('Rekapitulasi Maret'!$AL$587:$AL$768,APS!$B165,'Rekapitulasi Maret'!$AN$587:$AN$768)</f>
        <v>0</v>
      </c>
      <c r="FE165" s="10"/>
      <c r="FF165" s="154">
        <f t="shared" si="461"/>
        <v>0</v>
      </c>
      <c r="FG165" s="154">
        <f t="shared" si="462"/>
        <v>0</v>
      </c>
      <c r="FH165" s="10"/>
      <c r="FI165" s="152">
        <f>SUMIF('Rekapitulasi Maret'!$BA$587:$BA$768,APS!$B165,'Rekapitulasi Maret'!$BB$587:$BB$768)+SUMIF('Rekapitulasi Maret'!$BA$587:$BA$768,APS!$B165,'Rekapitulasi Maret'!$BE$587:$BE$768)</f>
        <v>0</v>
      </c>
      <c r="FJ165" s="152">
        <f>SUMIF('Rekapitulasi Maret'!$BA$587:$BA$768,APS!$B165,'Rekapitulasi Maret'!$BC$587:$BC$768)+SUMIF('Rekapitulasi Maret'!$BA$587:$BA$768,APS!$B165,'Rekapitulasi Maret'!$BF$587:$BF$768)</f>
        <v>0</v>
      </c>
      <c r="FK165" s="10"/>
      <c r="FL165" s="154">
        <f t="shared" si="463"/>
        <v>0</v>
      </c>
      <c r="FM165" s="154">
        <f t="shared" si="464"/>
        <v>0</v>
      </c>
      <c r="FN165" s="10"/>
      <c r="FO165" s="152">
        <f>SUMIF('Rekapitulasi Maret'!$BP$587:$BP$768,APS!$B165,'Rekapitulasi Maret'!$BQ$587:$BQ$768)+SUMIF('Rekapitulasi Maret'!$BP$587:$BP$768,APS!$B165,'Rekapitulasi Maret'!$BT$587:$BT$768)</f>
        <v>60</v>
      </c>
      <c r="FP165" s="152">
        <f>SUMIF('Rekapitulasi Maret'!$BP$587:$BP$768,APS!$B165,'Rekapitulasi Maret'!$BR$587:$BR$768)</f>
        <v>60</v>
      </c>
      <c r="FQ165" s="10"/>
      <c r="FR165" s="154">
        <f t="shared" si="465"/>
        <v>0</v>
      </c>
      <c r="FS165" s="154">
        <f t="shared" si="466"/>
        <v>100</v>
      </c>
      <c r="FT165" s="10"/>
      <c r="FU165" s="152">
        <f>SUMIF('Rekapitulasi Maret'!$CE$587:$CE$768,APS!$B165,'Rekapitulasi Maret'!$CI$587:$CI$768)</f>
        <v>0</v>
      </c>
      <c r="FV165" s="10"/>
      <c r="FW165" s="152">
        <f>SUMIF('Rekapitulasi Maret'!$CE$587:$CE$768,APS!$B165,'Rekapitulasi Maret'!$CJ$587:$CJ$768)</f>
        <v>0</v>
      </c>
      <c r="FX165" s="154">
        <f t="shared" si="486"/>
        <v>0</v>
      </c>
      <c r="FY165" s="154">
        <f t="shared" si="487"/>
        <v>0</v>
      </c>
      <c r="FZ165" s="10"/>
      <c r="GA165" s="152">
        <f>SUMIF('Rekapitulasi Maret'!$D$785:$D$963,APS!$B165,'Rekapitulasi Maret'!$E$785:$E$963)+SUMIF('Rekapitulasi Maret'!$D$785:$D$963,APS!$B165,'Rekapitulasi Maret'!$J$785:$J$963)</f>
        <v>0</v>
      </c>
      <c r="GB165" s="152">
        <f>SUMIF('Rekapitulasi Maret'!$D$785:$D$963,APS!$B165,'Rekapitulasi Maret'!$F$785:$F$963)</f>
        <v>0</v>
      </c>
      <c r="GC165" s="152">
        <f>SUMIF('Rekapitulasi Maret'!$D$785:$D$963,APS!$B165,'Rekapitulasi Maret'!$K$785:$K$963)</f>
        <v>0</v>
      </c>
      <c r="GD165" s="154">
        <f t="shared" si="467"/>
        <v>0</v>
      </c>
      <c r="GE165" s="154">
        <f t="shared" si="468"/>
        <v>0</v>
      </c>
      <c r="GF165" s="10"/>
      <c r="GG165" s="152">
        <f>SUMIF('Rekapitulasi Maret'!$U$785:$U$963,APS!$B165,'Rekapitulasi Maret'!$V$785:$V$963)+SUMIF('Rekapitulasi Maret'!$U$785:$U$963,APS!$B165,'Rekapitulasi Maret'!$AA$785:$AA$963)</f>
        <v>0</v>
      </c>
      <c r="GH165" s="152">
        <f>SUMIF('Rekapitulasi Maret'!$U$785:$U$963,APS!$B165,'Rekapitulasi Maret'!$W$785:$W$963)</f>
        <v>0</v>
      </c>
      <c r="GI165" s="152">
        <f>SUMIF('Rekapitulasi Maret'!$U$785:$U$963,APS!$B165,'Rekapitulasi Maret'!$AB$785:$AB$963)</f>
        <v>0</v>
      </c>
      <c r="GJ165" s="154">
        <f t="shared" si="469"/>
        <v>0</v>
      </c>
      <c r="GK165" s="154">
        <f t="shared" si="470"/>
        <v>0</v>
      </c>
      <c r="GL165" s="10"/>
      <c r="GM165" s="152">
        <f>SUMIF('Rekapitulasi Maret'!$AL$785:$AL$963,APS!$B165,'Rekapitulasi Maret'!$AM$785:$AM$963)+SUMIF('Rekapitulasi Maret'!$AL$785:$AL$963,APS!$B165,'Rekapitulasi Maret'!$AP$785:$AP$963)</f>
        <v>0</v>
      </c>
      <c r="GN165" s="152">
        <f>SUMIF('Rekapitulasi Maret'!$AL$785:$AL$963,APS!$B165,'Rekapitulasi Maret'!$AN$785:$AN$963)</f>
        <v>0</v>
      </c>
      <c r="GO165" s="152">
        <f>SUMIF('Rekapitulasi Maret'!$AL$785:$AL$963,APS!$B165,'Rekapitulasi Maret'!$AQ$785:$AQ$963)</f>
        <v>0</v>
      </c>
      <c r="GP165" s="154">
        <f t="shared" si="471"/>
        <v>0</v>
      </c>
      <c r="GQ165" s="154">
        <f t="shared" si="472"/>
        <v>0</v>
      </c>
      <c r="GR165" s="76">
        <f t="shared" si="473"/>
        <v>0</v>
      </c>
      <c r="GS165" s="76">
        <f t="shared" si="474"/>
        <v>60</v>
      </c>
      <c r="GT165" s="76">
        <f t="shared" si="475"/>
        <v>60</v>
      </c>
      <c r="GU165" s="76">
        <f t="shared" si="476"/>
        <v>0</v>
      </c>
      <c r="GV165" s="157">
        <f t="shared" si="477"/>
        <v>60</v>
      </c>
      <c r="GW165" s="157">
        <f t="shared" si="478"/>
        <v>60</v>
      </c>
      <c r="GX165" s="158">
        <f t="shared" si="479"/>
        <v>0</v>
      </c>
      <c r="GY165" s="157">
        <f t="shared" si="494"/>
        <v>120</v>
      </c>
      <c r="GZ165" s="157">
        <f t="shared" si="495"/>
        <v>60</v>
      </c>
      <c r="HA165" s="157">
        <f t="shared" si="496"/>
        <v>60</v>
      </c>
      <c r="HB165" s="157">
        <f t="shared" si="497"/>
        <v>0</v>
      </c>
      <c r="HC165" s="157">
        <f t="shared" si="498"/>
        <v>60</v>
      </c>
      <c r="HD165" s="157">
        <f t="shared" si="499"/>
        <v>-60</v>
      </c>
      <c r="HE165" s="158">
        <f t="shared" si="536"/>
        <v>50</v>
      </c>
      <c r="HF165" s="164"/>
      <c r="HG165" s="16" t="s">
        <v>1003</v>
      </c>
      <c r="HH165" s="88"/>
    </row>
    <row r="166" spans="1:216" ht="15.75">
      <c r="A166" s="16" t="s">
        <v>170</v>
      </c>
      <c r="B166" s="16" t="s">
        <v>171</v>
      </c>
      <c r="C166" s="16" t="s">
        <v>155</v>
      </c>
      <c r="D166" s="16" t="s">
        <v>599</v>
      </c>
      <c r="E166" s="16" t="s">
        <v>610</v>
      </c>
      <c r="F166" s="17">
        <v>300</v>
      </c>
      <c r="G166" s="17">
        <v>0</v>
      </c>
      <c r="H166" s="17">
        <v>0</v>
      </c>
      <c r="I166" s="18">
        <v>0</v>
      </c>
      <c r="J166" s="17">
        <v>-26</v>
      </c>
      <c r="K166" s="19">
        <f t="shared" si="451"/>
        <v>326</v>
      </c>
      <c r="L166" s="19">
        <f t="shared" si="452"/>
        <v>326</v>
      </c>
      <c r="M166" s="23">
        <v>500</v>
      </c>
      <c r="N166" s="20">
        <f t="shared" si="533"/>
        <v>526</v>
      </c>
      <c r="O166" s="20"/>
      <c r="P166" s="75">
        <f t="shared" si="407"/>
        <v>0</v>
      </c>
      <c r="Q166" s="74">
        <f t="shared" si="403"/>
        <v>526</v>
      </c>
      <c r="R166" s="22">
        <f t="shared" si="539"/>
        <v>500</v>
      </c>
      <c r="S166" s="10">
        <v>100</v>
      </c>
      <c r="T166" s="10"/>
      <c r="U166" s="152">
        <f>SUMIF('Rekapitulasi Maret'!$D$9:$D$173,APS!$B166,'Rekapitulasi Maret'!$E$9:$E$173)</f>
        <v>100</v>
      </c>
      <c r="V166" s="152">
        <f>SUMIF('Rekapitulasi Maret'!$D$9:$D$173,APS!$B166,'Rekapitulasi Maret'!$F$9:$F$173)</f>
        <v>100</v>
      </c>
      <c r="W166" s="10"/>
      <c r="X166" s="154">
        <f t="shared" si="537"/>
        <v>0</v>
      </c>
      <c r="Y166" s="154">
        <f t="shared" si="538"/>
        <v>100</v>
      </c>
      <c r="Z166" s="10"/>
      <c r="AA166" s="152">
        <f>SUMIF('Rekapitulasi Maret'!$U$9:$U$173,APS!$B166,'Rekapitulasi Maret'!$V$9:$V$173)</f>
        <v>0</v>
      </c>
      <c r="AB166" s="152">
        <f>SUMIF('Rekapitulasi Maret'!$U$9:$U$173,APS!$B166,'Rekapitulasi Maret'!$W$9:$W$173)</f>
        <v>24</v>
      </c>
      <c r="AC166" s="152"/>
      <c r="AD166" s="154">
        <f t="shared" si="529"/>
        <v>0</v>
      </c>
      <c r="AE166" s="154">
        <f t="shared" si="530"/>
        <v>0</v>
      </c>
      <c r="AF166" s="10"/>
      <c r="AG166" s="152">
        <f>SUMIF('Rekapitulasi Maret'!$AL$9:$AL$173,APS!$B166,'Rekapitulasi Maret'!$AM$9:$AM$173)</f>
        <v>0</v>
      </c>
      <c r="AH166" s="152">
        <f>SUMIF('Rekapitulasi Maret'!$AL$9:$AL$173,APS!$B166,'Rekapitulasi Maret'!$AN$9:$AN$173)</f>
        <v>52</v>
      </c>
      <c r="AI166" s="152">
        <f>SUMIF('Rekapitulasi Maret'!$AL$9:$AL$173,APS!$B166,'Rekapitulasi Maret'!$AQ$9:$AQ$173)</f>
        <v>0</v>
      </c>
      <c r="AJ166" s="154">
        <f t="shared" si="534"/>
        <v>0</v>
      </c>
      <c r="AK166" s="154">
        <f t="shared" si="535"/>
        <v>0</v>
      </c>
      <c r="AL166" s="10"/>
      <c r="AM166" s="152">
        <f>SUMIF('Rekapitulasi Maret'!$BA$9:$BA$173,APS!$B166,'Rekapitulasi Maret'!$BB$9:$BB$173)</f>
        <v>72</v>
      </c>
      <c r="AN166" s="152">
        <f>SUMIF('Rekapitulasi Maret'!$BA$9:$BA$173,APS!$B166,'Rekapitulasi Maret'!$BC$9:$BC$173)</f>
        <v>76</v>
      </c>
      <c r="AO166" s="10"/>
      <c r="AP166" s="154">
        <f t="shared" si="531"/>
        <v>0</v>
      </c>
      <c r="AQ166" s="154">
        <f t="shared" si="532"/>
        <v>105.55555555555556</v>
      </c>
      <c r="AR166" s="10"/>
      <c r="AS166" s="152">
        <f>SUMIF('Rekapitulasi Maret'!$BP$9:$BP$173,APS!$B166,'Rekapitulasi Maret'!$BQ$9:$BQ$173)</f>
        <v>0</v>
      </c>
      <c r="AT166" s="152">
        <f>SUMIF('Rekapitulasi Maret'!$BP$9:$BP$173,APS!$B166,'Rekapitulasi Maret'!$BR$9:$BR$173)</f>
        <v>0</v>
      </c>
      <c r="AU166" s="10"/>
      <c r="AV166" s="154">
        <f t="shared" si="500"/>
        <v>0</v>
      </c>
      <c r="AW166" s="154">
        <f t="shared" si="501"/>
        <v>0</v>
      </c>
      <c r="AX166" s="10"/>
      <c r="AY166" s="152">
        <f>SUMIF('Rekapitulasi Maret'!$CE$9:$CE$173,APS!$B166,'Rekapitulasi Maret'!$CI$9:$CI$173)</f>
        <v>0</v>
      </c>
      <c r="AZ166" s="10"/>
      <c r="BA166" s="152">
        <f>SUMIF('Rekapitulasi Maret'!$CE$9:$CE$173,APS!$B166,'Rekapitulasi Maret'!$CJ$9:$CJ$173)</f>
        <v>0</v>
      </c>
      <c r="BB166" s="154">
        <f t="shared" si="492"/>
        <v>0</v>
      </c>
      <c r="BC166" s="154">
        <f t="shared" si="493"/>
        <v>0</v>
      </c>
      <c r="BD166" s="76">
        <f t="shared" si="504"/>
        <v>0</v>
      </c>
      <c r="BE166" s="76">
        <f t="shared" si="505"/>
        <v>172</v>
      </c>
      <c r="BF166" s="76">
        <f t="shared" si="506"/>
        <v>252</v>
      </c>
      <c r="BG166" s="76">
        <f t="shared" si="507"/>
        <v>0</v>
      </c>
      <c r="BH166" s="76">
        <f t="shared" si="508"/>
        <v>252</v>
      </c>
      <c r="BI166" s="76">
        <f t="shared" si="509"/>
        <v>252</v>
      </c>
      <c r="BJ166" s="154">
        <f t="shared" si="510"/>
        <v>0</v>
      </c>
      <c r="BK166" s="10">
        <v>200</v>
      </c>
      <c r="BL166" s="10">
        <v>100</v>
      </c>
      <c r="BM166" s="152">
        <f>SUMIF('Rekapitulasi Maret'!$D$194:$D$375,APS!$B166,'Rekapitulasi Maret'!$E$194:$E$375)+SUMIF('Rekapitulasi Maret'!$D$194:$D$375,APS!$B166,'Rekapitulasi Maret'!$J$194:$J$375)</f>
        <v>0</v>
      </c>
      <c r="BN166" s="152">
        <f>SUMIF('Rekapitulasi Maret'!$D$194:$D$375,APS!$B166,'Rekapitulasi Maret'!$F$194:$F$375)</f>
        <v>0</v>
      </c>
      <c r="BO166" s="152">
        <f>SUMIF('Rekapitulasi Maret'!$D$194:$D$375,APS!$B166,'Rekapitulasi Maret'!$K$194:$K$375)</f>
        <v>0</v>
      </c>
      <c r="BP166" s="154">
        <f t="shared" si="488"/>
        <v>0</v>
      </c>
      <c r="BQ166" s="154">
        <f t="shared" si="489"/>
        <v>0</v>
      </c>
      <c r="BR166" s="10">
        <v>100</v>
      </c>
      <c r="BS166" s="152">
        <f>SUMIF('Rekapitulasi Maret'!$U$194:$U$375,APS!$B166,'Rekapitulasi Maret'!$V$194:$V$375)+SUMIF('Rekapitulasi Maret'!$U$194:$U$375,APS!$B166,'Rekapitulasi Maret'!$AA$194:$AA$375)</f>
        <v>0</v>
      </c>
      <c r="BT166" s="152">
        <f>SUMIF('Rekapitulasi Maret'!$U$194:$U$375,APS!$B166,'Rekapitulasi Maret'!$W$194:$W$375)</f>
        <v>0</v>
      </c>
      <c r="BU166" s="152">
        <f>SUMIF('Rekapitulasi Maret'!$U$194:$U$375,APS!$B166,'Rekapitulasi Maret'!$AB$194:$AB$375)</f>
        <v>0</v>
      </c>
      <c r="BV166" s="154">
        <f t="shared" si="490"/>
        <v>0</v>
      </c>
      <c r="BW166" s="154">
        <f t="shared" si="491"/>
        <v>0</v>
      </c>
      <c r="BX166" s="10">
        <v>100</v>
      </c>
      <c r="BY166" s="152">
        <f>SUMIF('Rekapitulasi Maret'!$AL$194:$AL$375,APS!$B166,'Rekapitulasi Maret'!$AM$194:$AM$375)+SUMIF('Rekapitulasi Maret'!$AL$194:$AL$375,APS!$B166,'Rekapitulasi Maret'!$AP$194:$AP$375)</f>
        <v>0</v>
      </c>
      <c r="BZ166" s="152">
        <f>SUMIF('Rekapitulasi Maret'!$AL$194:$AL$375,APS!$B166,'Rekapitulasi Maret'!$AN$194:$AN$375)</f>
        <v>0</v>
      </c>
      <c r="CA166" s="152">
        <f>SUMIF('Rekapitulasi Maret'!$AL$194:$AL$375,APS!$B166,'Rekapitulasi Maret'!$AQ$194:$AQ$375)</f>
        <v>0</v>
      </c>
      <c r="CB166" s="154">
        <f t="shared" si="502"/>
        <v>0</v>
      </c>
      <c r="CC166" s="154">
        <f t="shared" si="503"/>
        <v>0</v>
      </c>
      <c r="CD166" s="10"/>
      <c r="CE166" s="152">
        <f>SUMIF('Rekapitulasi Maret'!$BA$194:$BA$375,APS!$B166,'Rekapitulasi Maret'!$BB$194:$BB$375)+SUMIF('Rekapitulasi Maret'!$BA$194:$BA$375,APS!$B166,'Rekapitulasi Maret'!$BE$194:$BE$375)</f>
        <v>0</v>
      </c>
      <c r="CF166" s="152">
        <f>SUMIF('Rekapitulasi Maret'!$BA$194:$BA$375,APS!$B166,'Rekapitulasi Maret'!$BC$194:$BC$375)</f>
        <v>0</v>
      </c>
      <c r="CG166" s="10"/>
      <c r="CH166" s="154">
        <f t="shared" si="480"/>
        <v>0</v>
      </c>
      <c r="CI166" s="154">
        <f t="shared" si="481"/>
        <v>0</v>
      </c>
      <c r="CJ166" s="10"/>
      <c r="CK166" s="152">
        <f>SUMIF('Rekapitulasi Maret'!$BP$194:$BP$375,APS!$B166,'Rekapitulasi Maret'!$BQ$194:$BQ$375)+SUMIF('Rekapitulasi Maret'!$BP$194:$BP$375,APS!$B166,'Rekapitulasi Maret'!$BT$194:$BT$375)</f>
        <v>0</v>
      </c>
      <c r="CL166" s="152">
        <f>SUMIF('Rekapitulasi Maret'!$BP$194:$BP$375,APS!$B166,'Rekapitulasi Maret'!$BR$194:$BR$375)</f>
        <v>0</v>
      </c>
      <c r="CM166" s="152">
        <f>SUMIF('Rekapitulasi Maret'!$BP$194:$BP$375,APS!$B166,'Rekapitulasi Maret'!$BU$194:$BU$375)</f>
        <v>0</v>
      </c>
      <c r="CN166" s="154">
        <f t="shared" si="482"/>
        <v>0</v>
      </c>
      <c r="CO166" s="154">
        <f t="shared" si="483"/>
        <v>0</v>
      </c>
      <c r="CP166" s="76">
        <f t="shared" si="511"/>
        <v>300</v>
      </c>
      <c r="CQ166" s="76">
        <f t="shared" si="512"/>
        <v>0</v>
      </c>
      <c r="CR166" s="76">
        <f t="shared" si="513"/>
        <v>0</v>
      </c>
      <c r="CS166" s="76">
        <f t="shared" si="514"/>
        <v>0</v>
      </c>
      <c r="CT166" s="76">
        <f t="shared" si="515"/>
        <v>0</v>
      </c>
      <c r="CU166" s="76">
        <f t="shared" si="516"/>
        <v>-300</v>
      </c>
      <c r="CV166" s="154">
        <f t="shared" si="517"/>
        <v>0</v>
      </c>
      <c r="CW166" s="10">
        <v>200</v>
      </c>
      <c r="CX166" s="10">
        <v>100</v>
      </c>
      <c r="CY166" s="152">
        <f>SUMIF('Rekapitulasi Maret'!$D$391:$D$568,APS!$B166,'Rekapitulasi Maret'!$E$391:$E$568)+SUMIF('Rekapitulasi Maret'!$D$391:$D$568,APS!$B166,'Rekapitulasi Maret'!$J$391:$J$568)</f>
        <v>100</v>
      </c>
      <c r="CZ166" s="152">
        <f>SUMIF('Rekapitulasi Maret'!$D$391:$D$568,APS!$B166,'Rekapitulasi Maret'!$F$391:$F$568)</f>
        <v>0</v>
      </c>
      <c r="DA166" s="152">
        <f>SUMIF('Rekapitulasi Maret'!$D$391:$D$568,APS!$B166,'Rekapitulasi Maret'!$K$391:$K$568)</f>
        <v>0</v>
      </c>
      <c r="DB166" s="154">
        <f t="shared" si="484"/>
        <v>0</v>
      </c>
      <c r="DC166" s="154">
        <f t="shared" si="485"/>
        <v>0</v>
      </c>
      <c r="DD166" s="10">
        <v>50</v>
      </c>
      <c r="DE166" s="152">
        <f>SUMIF('Rekapitulasi Maret'!$U$391:$U$568,APS!$B166,'Rekapitulasi Maret'!$V$391:$V$568)+SUMIF('Rekapitulasi Maret'!$U$391:$U$568,APS!$B166,'Rekapitulasi Maret'!$AA$391:$AA$568)</f>
        <v>0</v>
      </c>
      <c r="DF166" s="152">
        <f>SUMIF('Rekapitulasi Maret'!$U$391:$U$568,APS!$B166,'Rekapitulasi Maret'!$W$391:$W$568)</f>
        <v>88</v>
      </c>
      <c r="DG166" s="152">
        <f>SUMIF('Rekapitulasi Maret'!$U$391:$U$568,APS!$B166,'Rekapitulasi Maret'!$AB$391:$AB$568)</f>
        <v>0</v>
      </c>
      <c r="DH166" s="154">
        <f t="shared" si="518"/>
        <v>176</v>
      </c>
      <c r="DI166" s="154">
        <f t="shared" si="519"/>
        <v>0</v>
      </c>
      <c r="DJ166" s="10">
        <v>50</v>
      </c>
      <c r="DK166" s="152">
        <f>SUMIF('Rekapitulasi Maret'!$AL$391:$AL$568,APS!$B166,'Rekapitulasi Maret'!$AM$391:$AM$568)+SUMIF('Rekapitulasi Maret'!$AL$391:$AL$568,APS!$B166,'Rekapitulasi Maret'!$AP$391:$AP$568)</f>
        <v>0</v>
      </c>
      <c r="DL166" s="152">
        <f>SUMIF('Rekapitulasi Maret'!$AL$391:$AL$568,APS!$B166,'Rekapitulasi Maret'!$AN$391:$AN$568)</f>
        <v>0</v>
      </c>
      <c r="DM166" s="152">
        <f>SUMIF('Rekapitulasi Maret'!$AL$391:$AL$568,APS!$B166,'Rekapitulasi Maret'!$AQ$391:$AQ$568)</f>
        <v>0</v>
      </c>
      <c r="DN166" s="154">
        <f t="shared" si="453"/>
        <v>0</v>
      </c>
      <c r="DO166" s="154">
        <f t="shared" si="454"/>
        <v>0</v>
      </c>
      <c r="DP166" s="10"/>
      <c r="DQ166" s="152">
        <f>SUMIF('Rekapitulasi Maret'!$BA$391:$BA$568,APS!$B166,'Rekapitulasi Maret'!$BB$391:$BB$568)+SUMIF('Rekapitulasi Maret'!$BA$391:$BA$568,APS!$B166,'Rekapitulasi Maret'!$BE$391:$BE$568)</f>
        <v>0</v>
      </c>
      <c r="DR166" s="152">
        <f>SUMIF('Rekapitulasi Maret'!$BA$391:$BA$568,APS!$B166,'Rekapitulasi Maret'!$BC$391:$BC$568)</f>
        <v>0</v>
      </c>
      <c r="DS166" s="152">
        <f>SUMIF('Rekapitulasi Maret'!$BA$391:$BA$568,APS!$B166,'Rekapitulasi Maret'!$BF$391:$BF$568)</f>
        <v>0</v>
      </c>
      <c r="DT166" s="154">
        <f t="shared" si="520"/>
        <v>0</v>
      </c>
      <c r="DU166" s="154">
        <f t="shared" si="521"/>
        <v>0</v>
      </c>
      <c r="DV166" s="10"/>
      <c r="DW166" s="152">
        <f>SUMIF('Rekapitulasi Maret'!$BP$391:$BP$568,APS!$B166,'Rekapitulasi Maret'!$BQ$391:$BQ$568)+SUMIF('Rekapitulasi Maret'!$BP$391:$BP$568,APS!$B166,'Rekapitulasi Maret'!$BT$391:$BT$568)</f>
        <v>120</v>
      </c>
      <c r="DX166" s="152">
        <f>SUMIF('Rekapitulasi Maret'!$BP$391:$BP$568,APS!$B166,'Rekapitulasi Maret'!$BR$391:$BR$568)</f>
        <v>108</v>
      </c>
      <c r="DY166" s="152">
        <f>SUMIF('Rekapitulasi Maret'!$BP$391:$BP$568,APS!$B166,'Rekapitulasi Maret'!$BU$391:$BU$568)</f>
        <v>0</v>
      </c>
      <c r="DZ166" s="154">
        <f t="shared" si="446"/>
        <v>0</v>
      </c>
      <c r="EA166" s="154">
        <f t="shared" si="447"/>
        <v>90</v>
      </c>
      <c r="EB166" s="10">
        <v>26</v>
      </c>
      <c r="EC166" s="152">
        <f>SUMIF('Rekapitulasi Maret'!$CE$391:$CE$568,APS!$B166,'Rekapitulasi Maret'!$CF$391:$CF$568)+SUMIF('Rekapitulasi Maret'!$CE$391:$CE$568,APS!$B166,'Rekapitulasi Maret'!$CI$391:$CI$568)</f>
        <v>0</v>
      </c>
      <c r="ED166" s="152">
        <f>SUMIF('Rekapitulasi Maret'!$CE$391:$CE$568,APS!$B166,'Rekapitulasi Maret'!$CG$391:$CG$568)</f>
        <v>0</v>
      </c>
      <c r="EE166" s="152">
        <f>SUMIF('Rekapitulasi Maret'!$CE$391:$CE$568,APS!$B166,'Rekapitulasi Maret'!$CJ$391:$CJ$568)</f>
        <v>0</v>
      </c>
      <c r="EF166" s="154">
        <f t="shared" si="455"/>
        <v>0</v>
      </c>
      <c r="EG166" s="154">
        <f t="shared" si="456"/>
        <v>0</v>
      </c>
      <c r="EH166" s="76">
        <f t="shared" si="522"/>
        <v>226</v>
      </c>
      <c r="EI166" s="76">
        <f t="shared" si="523"/>
        <v>220</v>
      </c>
      <c r="EJ166" s="76">
        <f t="shared" si="524"/>
        <v>196</v>
      </c>
      <c r="EK166" s="76">
        <f t="shared" si="525"/>
        <v>0</v>
      </c>
      <c r="EL166" s="76">
        <f t="shared" si="526"/>
        <v>196</v>
      </c>
      <c r="EM166" s="76">
        <f t="shared" si="527"/>
        <v>-30</v>
      </c>
      <c r="EN166" s="154">
        <f t="shared" si="528"/>
        <v>86.725663716814154</v>
      </c>
      <c r="EO166" s="10">
        <v>0</v>
      </c>
      <c r="EP166" s="10"/>
      <c r="EQ166" s="152">
        <f>SUMIF('Rekapitulasi Maret'!$D$587:$D$768,APS!$B166,'Rekapitulasi Maret'!$E$587:$E$768)+SUMIF('Rekapitulasi Maret'!$D$587:$D$768,APS!$B166,'Rekapitulasi Maret'!$G$587:$G$768)</f>
        <v>0</v>
      </c>
      <c r="ER166" s="152">
        <f>SUMIF('Rekapitulasi Maret'!$D$587:$D$768,APS!$B166,'Rekapitulasi Maret'!$F$587:$F$768)+SUMIF('Rekapitulasi Maret'!$D$587:$D$768,APS!$B166,'Rekapitulasi Maret'!$H$587:$H$768)</f>
        <v>0</v>
      </c>
      <c r="ES166" s="10"/>
      <c r="ET166" s="154">
        <f t="shared" si="457"/>
        <v>0</v>
      </c>
      <c r="EU166" s="154">
        <f t="shared" si="458"/>
        <v>0</v>
      </c>
      <c r="EV166" s="10"/>
      <c r="EW166" s="152">
        <f>SUMIF('Rekapitulasi Maret'!$U$587:$U$768,APS!$B166,'Rekapitulasi Maret'!$V$587:$V$768)+SUMIF('Rekapitulasi Maret'!$U$587:$U$768,APS!$B166,'Rekapitulasi Maret'!$X$587:$X$768)</f>
        <v>0</v>
      </c>
      <c r="EX166" s="152">
        <f>SUMIF('Rekapitulasi Maret'!$U$587:$U$768,APS!$B166,'Rekapitulasi Maret'!$W$587:$W$768)+SUMIF('Rekapitulasi Maret'!$U$587:$U$768,APS!$B166,'Rekapitulasi Maret'!$Y$587:$Y$768)</f>
        <v>0</v>
      </c>
      <c r="EY166" s="10"/>
      <c r="EZ166" s="154">
        <f t="shared" si="459"/>
        <v>0</v>
      </c>
      <c r="FA166" s="154">
        <f t="shared" si="460"/>
        <v>0</v>
      </c>
      <c r="FB166" s="10"/>
      <c r="FC166" s="152">
        <f>SUMIF('Rekapitulasi Maret'!$AL$587:$AL$768,APS!$B166,'Rekapitulasi Maret'!$AM$587:$AM$768)+SUMIF('Rekapitulasi Maret'!$AL$587:$AL$768,APS!$B166,'Rekapitulasi Maret'!$AP$587:$AP$768)</f>
        <v>0</v>
      </c>
      <c r="FD166" s="152">
        <f>SUMIF('Rekapitulasi Maret'!$AL$587:$AL$768,APS!$B166,'Rekapitulasi Maret'!$AN$587:$AN$768)</f>
        <v>0</v>
      </c>
      <c r="FE166" s="10"/>
      <c r="FF166" s="154">
        <f t="shared" si="461"/>
        <v>0</v>
      </c>
      <c r="FG166" s="154">
        <f t="shared" si="462"/>
        <v>0</v>
      </c>
      <c r="FH166" s="10"/>
      <c r="FI166" s="152">
        <f>SUMIF('Rekapitulasi Maret'!$BA$587:$BA$768,APS!$B166,'Rekapitulasi Maret'!$BB$587:$BB$768)+SUMIF('Rekapitulasi Maret'!$BA$587:$BA$768,APS!$B166,'Rekapitulasi Maret'!$BE$587:$BE$768)</f>
        <v>0</v>
      </c>
      <c r="FJ166" s="152">
        <f>SUMIF('Rekapitulasi Maret'!$BA$587:$BA$768,APS!$B166,'Rekapitulasi Maret'!$BC$587:$BC$768)+SUMIF('Rekapitulasi Maret'!$BA$587:$BA$768,APS!$B166,'Rekapitulasi Maret'!$BF$587:$BF$768)</f>
        <v>0</v>
      </c>
      <c r="FK166" s="10"/>
      <c r="FL166" s="154">
        <f t="shared" si="463"/>
        <v>0</v>
      </c>
      <c r="FM166" s="154">
        <f t="shared" si="464"/>
        <v>0</v>
      </c>
      <c r="FN166" s="10"/>
      <c r="FO166" s="152">
        <f>SUMIF('Rekapitulasi Maret'!$BP$587:$BP$768,APS!$B166,'Rekapitulasi Maret'!$BQ$587:$BQ$768)+SUMIF('Rekapitulasi Maret'!$BP$587:$BP$768,APS!$B166,'Rekapitulasi Maret'!$BT$587:$BT$768)</f>
        <v>0</v>
      </c>
      <c r="FP166" s="152">
        <f>SUMIF('Rekapitulasi Maret'!$BP$587:$BP$768,APS!$B166,'Rekapitulasi Maret'!$BR$587:$BR$768)</f>
        <v>0</v>
      </c>
      <c r="FQ166" s="10"/>
      <c r="FR166" s="154">
        <f t="shared" si="465"/>
        <v>0</v>
      </c>
      <c r="FS166" s="154">
        <f t="shared" si="466"/>
        <v>0</v>
      </c>
      <c r="FT166" s="10"/>
      <c r="FU166" s="152">
        <f>SUMIF('Rekapitulasi Maret'!$CE$587:$CE$768,APS!$B166,'Rekapitulasi Maret'!$CI$587:$CI$768)</f>
        <v>0</v>
      </c>
      <c r="FV166" s="10"/>
      <c r="FW166" s="152">
        <f>SUMIF('Rekapitulasi Maret'!$CE$587:$CE$768,APS!$B166,'Rekapitulasi Maret'!$CJ$587:$CJ$768)</f>
        <v>0</v>
      </c>
      <c r="FX166" s="154">
        <f t="shared" si="486"/>
        <v>0</v>
      </c>
      <c r="FY166" s="154">
        <f t="shared" si="487"/>
        <v>0</v>
      </c>
      <c r="FZ166" s="10"/>
      <c r="GA166" s="152">
        <f>SUMIF('Rekapitulasi Maret'!$D$785:$D$963,APS!$B166,'Rekapitulasi Maret'!$E$785:$E$963)+SUMIF('Rekapitulasi Maret'!$D$785:$D$963,APS!$B166,'Rekapitulasi Maret'!$J$785:$J$963)</f>
        <v>0</v>
      </c>
      <c r="GB166" s="152">
        <f>SUMIF('Rekapitulasi Maret'!$D$785:$D$963,APS!$B166,'Rekapitulasi Maret'!$F$785:$F$963)</f>
        <v>0</v>
      </c>
      <c r="GC166" s="152">
        <f>SUMIF('Rekapitulasi Maret'!$D$785:$D$963,APS!$B166,'Rekapitulasi Maret'!$K$785:$K$963)</f>
        <v>0</v>
      </c>
      <c r="GD166" s="154">
        <f t="shared" si="467"/>
        <v>0</v>
      </c>
      <c r="GE166" s="154">
        <f t="shared" si="468"/>
        <v>0</v>
      </c>
      <c r="GF166" s="10"/>
      <c r="GG166" s="152">
        <f>SUMIF('Rekapitulasi Maret'!$U$785:$U$963,APS!$B166,'Rekapitulasi Maret'!$V$785:$V$963)+SUMIF('Rekapitulasi Maret'!$U$785:$U$963,APS!$B166,'Rekapitulasi Maret'!$AA$785:$AA$963)</f>
        <v>0</v>
      </c>
      <c r="GH166" s="152">
        <f>SUMIF('Rekapitulasi Maret'!$U$785:$U$963,APS!$B166,'Rekapitulasi Maret'!$W$785:$W$963)</f>
        <v>0</v>
      </c>
      <c r="GI166" s="152">
        <f>SUMIF('Rekapitulasi Maret'!$U$785:$U$963,APS!$B166,'Rekapitulasi Maret'!$AB$785:$AB$963)</f>
        <v>0</v>
      </c>
      <c r="GJ166" s="154">
        <f t="shared" si="469"/>
        <v>0</v>
      </c>
      <c r="GK166" s="154">
        <f t="shared" si="470"/>
        <v>0</v>
      </c>
      <c r="GL166" s="10"/>
      <c r="GM166" s="152">
        <f>SUMIF('Rekapitulasi Maret'!$AL$785:$AL$963,APS!$B166,'Rekapitulasi Maret'!$AM$785:$AM$963)+SUMIF('Rekapitulasi Maret'!$AL$785:$AL$963,APS!$B166,'Rekapitulasi Maret'!$AP$785:$AP$963)</f>
        <v>0</v>
      </c>
      <c r="GN166" s="152">
        <f>SUMIF('Rekapitulasi Maret'!$AL$785:$AL$963,APS!$B166,'Rekapitulasi Maret'!$AN$785:$AN$963)</f>
        <v>20</v>
      </c>
      <c r="GO166" s="152">
        <f>SUMIF('Rekapitulasi Maret'!$AL$785:$AL$963,APS!$B166,'Rekapitulasi Maret'!$AQ$785:$AQ$963)</f>
        <v>0</v>
      </c>
      <c r="GP166" s="154">
        <f t="shared" si="471"/>
        <v>0</v>
      </c>
      <c r="GQ166" s="154">
        <f t="shared" si="472"/>
        <v>0</v>
      </c>
      <c r="GR166" s="76">
        <f t="shared" si="473"/>
        <v>0</v>
      </c>
      <c r="GS166" s="76">
        <f t="shared" si="474"/>
        <v>0</v>
      </c>
      <c r="GT166" s="76">
        <f t="shared" si="475"/>
        <v>20</v>
      </c>
      <c r="GU166" s="76">
        <f t="shared" si="476"/>
        <v>0</v>
      </c>
      <c r="GV166" s="157">
        <f t="shared" si="477"/>
        <v>20</v>
      </c>
      <c r="GW166" s="157">
        <f t="shared" si="478"/>
        <v>20</v>
      </c>
      <c r="GX166" s="158">
        <f t="shared" si="479"/>
        <v>0</v>
      </c>
      <c r="GY166" s="157">
        <f t="shared" si="494"/>
        <v>526</v>
      </c>
      <c r="GZ166" s="157">
        <f t="shared" si="495"/>
        <v>392</v>
      </c>
      <c r="HA166" s="157">
        <f t="shared" si="496"/>
        <v>468</v>
      </c>
      <c r="HB166" s="157">
        <f t="shared" si="497"/>
        <v>0</v>
      </c>
      <c r="HC166" s="157">
        <f t="shared" si="498"/>
        <v>468</v>
      </c>
      <c r="HD166" s="157">
        <f t="shared" si="499"/>
        <v>-58</v>
      </c>
      <c r="HE166" s="158">
        <f t="shared" si="536"/>
        <v>88.973384030418245</v>
      </c>
      <c r="HF166" s="164"/>
      <c r="HG166" s="16" t="s">
        <v>1004</v>
      </c>
      <c r="HH166" s="88"/>
    </row>
    <row r="167" spans="1:216" ht="15.75">
      <c r="A167" s="16"/>
      <c r="B167" s="49" t="s">
        <v>397</v>
      </c>
      <c r="C167" s="16" t="s">
        <v>155</v>
      </c>
      <c r="D167" s="16" t="s">
        <v>599</v>
      </c>
      <c r="E167" s="16" t="s">
        <v>610</v>
      </c>
      <c r="F167" s="31">
        <v>20</v>
      </c>
      <c r="G167" s="17"/>
      <c r="H167" s="17"/>
      <c r="I167" s="18">
        <v>0</v>
      </c>
      <c r="J167" s="17">
        <v>0</v>
      </c>
      <c r="K167" s="19">
        <f t="shared" si="451"/>
        <v>20</v>
      </c>
      <c r="L167" s="19">
        <f t="shared" si="452"/>
        <v>20</v>
      </c>
      <c r="M167" s="23">
        <v>20</v>
      </c>
      <c r="N167" s="20">
        <f t="shared" si="533"/>
        <v>20</v>
      </c>
      <c r="O167" s="20"/>
      <c r="P167" s="75">
        <f t="shared" si="407"/>
        <v>0</v>
      </c>
      <c r="Q167" s="74">
        <f t="shared" ref="Q167:Q232" si="540">BD167+CP167+EH167+GR167</f>
        <v>20</v>
      </c>
      <c r="R167" s="22">
        <f t="shared" si="539"/>
        <v>20</v>
      </c>
      <c r="S167" s="10"/>
      <c r="T167" s="10">
        <v>20</v>
      </c>
      <c r="U167" s="152">
        <f>SUMIF('Rekapitulasi Maret'!$D$9:$D$173,APS!$B167,'Rekapitulasi Maret'!$E$9:$E$173)</f>
        <v>0</v>
      </c>
      <c r="V167" s="152">
        <f>SUMIF('Rekapitulasi Maret'!$D$9:$D$173,APS!$B167,'Rekapitulasi Maret'!$F$9:$F$173)</f>
        <v>0</v>
      </c>
      <c r="W167" s="10"/>
      <c r="X167" s="154">
        <f t="shared" si="537"/>
        <v>0</v>
      </c>
      <c r="Y167" s="154">
        <f t="shared" si="538"/>
        <v>0</v>
      </c>
      <c r="Z167" s="10"/>
      <c r="AA167" s="152">
        <f>SUMIF('Rekapitulasi Maret'!$U$9:$U$173,APS!$B167,'Rekapitulasi Maret'!$V$9:$V$173)</f>
        <v>0</v>
      </c>
      <c r="AB167" s="152">
        <f>SUMIF('Rekapitulasi Maret'!$U$9:$U$173,APS!$B167,'Rekapitulasi Maret'!$W$9:$W$173)</f>
        <v>0</v>
      </c>
      <c r="AC167" s="152"/>
      <c r="AD167" s="154">
        <f t="shared" si="529"/>
        <v>0</v>
      </c>
      <c r="AE167" s="154">
        <f t="shared" si="530"/>
        <v>0</v>
      </c>
      <c r="AF167" s="10"/>
      <c r="AG167" s="152">
        <f>SUMIF('Rekapitulasi Maret'!$AL$9:$AL$173,APS!$B167,'Rekapitulasi Maret'!$AM$9:$AM$173)</f>
        <v>0</v>
      </c>
      <c r="AH167" s="152">
        <f>SUMIF('Rekapitulasi Maret'!$AL$9:$AL$173,APS!$B167,'Rekapitulasi Maret'!$AN$9:$AN$173)</f>
        <v>0</v>
      </c>
      <c r="AI167" s="152">
        <f>SUMIF('Rekapitulasi Maret'!$AL$9:$AL$173,APS!$B167,'Rekapitulasi Maret'!$AQ$9:$AQ$173)</f>
        <v>0</v>
      </c>
      <c r="AJ167" s="154">
        <f t="shared" si="534"/>
        <v>0</v>
      </c>
      <c r="AK167" s="154">
        <f t="shared" si="535"/>
        <v>0</v>
      </c>
      <c r="AL167" s="10"/>
      <c r="AM167" s="152">
        <f>SUMIF('Rekapitulasi Maret'!$BA$9:$BA$173,APS!$B167,'Rekapitulasi Maret'!$BB$9:$BB$173)</f>
        <v>0</v>
      </c>
      <c r="AN167" s="152">
        <f>SUMIF('Rekapitulasi Maret'!$BA$9:$BA$173,APS!$B167,'Rekapitulasi Maret'!$BC$9:$BC$173)</f>
        <v>0</v>
      </c>
      <c r="AO167" s="10"/>
      <c r="AP167" s="154">
        <f t="shared" si="531"/>
        <v>0</v>
      </c>
      <c r="AQ167" s="154">
        <f t="shared" si="532"/>
        <v>0</v>
      </c>
      <c r="AR167" s="10"/>
      <c r="AS167" s="152">
        <f>SUMIF('Rekapitulasi Maret'!$BP$9:$BP$173,APS!$B167,'Rekapitulasi Maret'!$BQ$9:$BQ$173)</f>
        <v>0</v>
      </c>
      <c r="AT167" s="152">
        <f>SUMIF('Rekapitulasi Maret'!$BP$9:$BP$173,APS!$B167,'Rekapitulasi Maret'!$BR$9:$BR$173)</f>
        <v>0</v>
      </c>
      <c r="AU167" s="10"/>
      <c r="AV167" s="154">
        <f t="shared" si="500"/>
        <v>0</v>
      </c>
      <c r="AW167" s="154">
        <f t="shared" si="501"/>
        <v>0</v>
      </c>
      <c r="AX167" s="10"/>
      <c r="AY167" s="152">
        <f>SUMIF('Rekapitulasi Maret'!$CE$9:$CE$173,APS!$B167,'Rekapitulasi Maret'!$CI$9:$CI$173)</f>
        <v>0</v>
      </c>
      <c r="AZ167" s="10"/>
      <c r="BA167" s="152">
        <f>SUMIF('Rekapitulasi Maret'!$CE$9:$CE$173,APS!$B167,'Rekapitulasi Maret'!$CJ$9:$CJ$173)</f>
        <v>0</v>
      </c>
      <c r="BB167" s="154">
        <f t="shared" si="492"/>
        <v>0</v>
      </c>
      <c r="BC167" s="154">
        <f t="shared" si="493"/>
        <v>0</v>
      </c>
      <c r="BD167" s="76">
        <f t="shared" si="504"/>
        <v>20</v>
      </c>
      <c r="BE167" s="76">
        <f t="shared" si="505"/>
        <v>0</v>
      </c>
      <c r="BF167" s="76">
        <f t="shared" si="506"/>
        <v>0</v>
      </c>
      <c r="BG167" s="76">
        <f t="shared" si="507"/>
        <v>0</v>
      </c>
      <c r="BH167" s="76">
        <f t="shared" si="508"/>
        <v>0</v>
      </c>
      <c r="BI167" s="76">
        <f t="shared" si="509"/>
        <v>-20</v>
      </c>
      <c r="BJ167" s="154">
        <f t="shared" si="510"/>
        <v>0</v>
      </c>
      <c r="BK167" s="10"/>
      <c r="BL167" s="10"/>
      <c r="BM167" s="152">
        <f>SUMIF('Rekapitulasi Maret'!$D$194:$D$375,APS!$B167,'Rekapitulasi Maret'!$E$194:$E$375)+SUMIF('Rekapitulasi Maret'!$D$194:$D$375,APS!$B167,'Rekapitulasi Maret'!$J$194:$J$375)</f>
        <v>0</v>
      </c>
      <c r="BN167" s="152">
        <f>SUMIF('Rekapitulasi Maret'!$D$194:$D$375,APS!$B167,'Rekapitulasi Maret'!$F$194:$F$375)</f>
        <v>0</v>
      </c>
      <c r="BO167" s="152">
        <f>SUMIF('Rekapitulasi Maret'!$D$194:$D$375,APS!$B167,'Rekapitulasi Maret'!$K$194:$K$375)</f>
        <v>0</v>
      </c>
      <c r="BP167" s="154">
        <f t="shared" si="488"/>
        <v>0</v>
      </c>
      <c r="BQ167" s="154">
        <f t="shared" si="489"/>
        <v>0</v>
      </c>
      <c r="BR167" s="10"/>
      <c r="BS167" s="152">
        <f>SUMIF('Rekapitulasi Maret'!$U$194:$U$375,APS!$B167,'Rekapitulasi Maret'!$V$194:$V$375)+SUMIF('Rekapitulasi Maret'!$U$194:$U$375,APS!$B167,'Rekapitulasi Maret'!$AA$194:$AA$375)</f>
        <v>0</v>
      </c>
      <c r="BT167" s="152">
        <f>SUMIF('Rekapitulasi Maret'!$U$194:$U$375,APS!$B167,'Rekapitulasi Maret'!$W$194:$W$375)</f>
        <v>0</v>
      </c>
      <c r="BU167" s="152">
        <f>SUMIF('Rekapitulasi Maret'!$U$194:$U$375,APS!$B167,'Rekapitulasi Maret'!$AB$194:$AB$375)</f>
        <v>0</v>
      </c>
      <c r="BV167" s="154">
        <f t="shared" si="490"/>
        <v>0</v>
      </c>
      <c r="BW167" s="154">
        <f t="shared" si="491"/>
        <v>0</v>
      </c>
      <c r="BX167" s="10"/>
      <c r="BY167" s="152">
        <f>SUMIF('Rekapitulasi Maret'!$AL$194:$AL$375,APS!$B167,'Rekapitulasi Maret'!$AM$194:$AM$375)+SUMIF('Rekapitulasi Maret'!$AL$194:$AL$375,APS!$B167,'Rekapitulasi Maret'!$AP$194:$AP$375)</f>
        <v>0</v>
      </c>
      <c r="BZ167" s="152">
        <f>SUMIF('Rekapitulasi Maret'!$AL$194:$AL$375,APS!$B167,'Rekapitulasi Maret'!$AN$194:$AN$375)</f>
        <v>0</v>
      </c>
      <c r="CA167" s="152">
        <f>SUMIF('Rekapitulasi Maret'!$AL$194:$AL$375,APS!$B167,'Rekapitulasi Maret'!$AQ$194:$AQ$375)</f>
        <v>0</v>
      </c>
      <c r="CB167" s="154">
        <f t="shared" si="502"/>
        <v>0</v>
      </c>
      <c r="CC167" s="154">
        <f t="shared" si="503"/>
        <v>0</v>
      </c>
      <c r="CD167" s="10"/>
      <c r="CE167" s="152">
        <f>SUMIF('Rekapitulasi Maret'!$BA$194:$BA$375,APS!$B167,'Rekapitulasi Maret'!$BB$194:$BB$375)+SUMIF('Rekapitulasi Maret'!$BA$194:$BA$375,APS!$B167,'Rekapitulasi Maret'!$BE$194:$BE$375)</f>
        <v>0</v>
      </c>
      <c r="CF167" s="152">
        <f>SUMIF('Rekapitulasi Maret'!$BA$194:$BA$375,APS!$B167,'Rekapitulasi Maret'!$BC$194:$BC$375)</f>
        <v>0</v>
      </c>
      <c r="CG167" s="10"/>
      <c r="CH167" s="154">
        <f t="shared" si="480"/>
        <v>0</v>
      </c>
      <c r="CI167" s="154">
        <f t="shared" si="481"/>
        <v>0</v>
      </c>
      <c r="CJ167" s="10"/>
      <c r="CK167" s="152">
        <f>SUMIF('Rekapitulasi Maret'!$BP$194:$BP$375,APS!$B167,'Rekapitulasi Maret'!$BQ$194:$BQ$375)+SUMIF('Rekapitulasi Maret'!$BP$194:$BP$375,APS!$B167,'Rekapitulasi Maret'!$BT$194:$BT$375)</f>
        <v>0</v>
      </c>
      <c r="CL167" s="152">
        <f>SUMIF('Rekapitulasi Maret'!$BP$194:$BP$375,APS!$B167,'Rekapitulasi Maret'!$BR$194:$BR$375)</f>
        <v>0</v>
      </c>
      <c r="CM167" s="152">
        <f>SUMIF('Rekapitulasi Maret'!$BP$194:$BP$375,APS!$B167,'Rekapitulasi Maret'!$BU$194:$BU$375)</f>
        <v>0</v>
      </c>
      <c r="CN167" s="154">
        <f t="shared" si="482"/>
        <v>0</v>
      </c>
      <c r="CO167" s="154">
        <f t="shared" si="483"/>
        <v>0</v>
      </c>
      <c r="CP167" s="76">
        <f t="shared" si="511"/>
        <v>0</v>
      </c>
      <c r="CQ167" s="76">
        <f t="shared" si="512"/>
        <v>0</v>
      </c>
      <c r="CR167" s="76">
        <f t="shared" si="513"/>
        <v>0</v>
      </c>
      <c r="CS167" s="76">
        <f t="shared" si="514"/>
        <v>0</v>
      </c>
      <c r="CT167" s="76">
        <f t="shared" si="515"/>
        <v>0</v>
      </c>
      <c r="CU167" s="76">
        <f t="shared" si="516"/>
        <v>0</v>
      </c>
      <c r="CV167" s="154">
        <f t="shared" si="517"/>
        <v>0</v>
      </c>
      <c r="CW167" s="10"/>
      <c r="CX167" s="10"/>
      <c r="CY167" s="152">
        <f>SUMIF('Rekapitulasi Maret'!$D$391:$D$568,APS!$B167,'Rekapitulasi Maret'!$E$391:$E$568)+SUMIF('Rekapitulasi Maret'!$D$391:$D$568,APS!$B167,'Rekapitulasi Maret'!$J$391:$J$568)</f>
        <v>0</v>
      </c>
      <c r="CZ167" s="152">
        <f>SUMIF('Rekapitulasi Maret'!$D$391:$D$568,APS!$B167,'Rekapitulasi Maret'!$F$391:$F$568)</f>
        <v>0</v>
      </c>
      <c r="DA167" s="152">
        <f>SUMIF('Rekapitulasi Maret'!$D$391:$D$568,APS!$B167,'Rekapitulasi Maret'!$K$391:$K$568)</f>
        <v>0</v>
      </c>
      <c r="DB167" s="154">
        <f t="shared" si="484"/>
        <v>0</v>
      </c>
      <c r="DC167" s="154">
        <f t="shared" si="485"/>
        <v>0</v>
      </c>
      <c r="DD167" s="10"/>
      <c r="DE167" s="152">
        <f>SUMIF('Rekapitulasi Maret'!$U$391:$U$568,APS!$B167,'Rekapitulasi Maret'!$V$391:$V$568)+SUMIF('Rekapitulasi Maret'!$U$391:$U$568,APS!$B167,'Rekapitulasi Maret'!$AA$391:$AA$568)</f>
        <v>0</v>
      </c>
      <c r="DF167" s="152">
        <f>SUMIF('Rekapitulasi Maret'!$U$391:$U$568,APS!$B167,'Rekapitulasi Maret'!$W$391:$W$568)</f>
        <v>0</v>
      </c>
      <c r="DG167" s="152">
        <f>SUMIF('Rekapitulasi Maret'!$U$391:$U$568,APS!$B167,'Rekapitulasi Maret'!$AB$391:$AB$568)</f>
        <v>0</v>
      </c>
      <c r="DH167" s="154">
        <f t="shared" si="518"/>
        <v>0</v>
      </c>
      <c r="DI167" s="154">
        <f t="shared" si="519"/>
        <v>0</v>
      </c>
      <c r="DJ167" s="10"/>
      <c r="DK167" s="152">
        <f>SUMIF('Rekapitulasi Maret'!$AL$391:$AL$568,APS!$B167,'Rekapitulasi Maret'!$AM$391:$AM$568)+SUMIF('Rekapitulasi Maret'!$AL$391:$AL$568,APS!$B167,'Rekapitulasi Maret'!$AP$391:$AP$568)</f>
        <v>0</v>
      </c>
      <c r="DL167" s="152">
        <f>SUMIF('Rekapitulasi Maret'!$AL$391:$AL$568,APS!$B167,'Rekapitulasi Maret'!$AN$391:$AN$568)</f>
        <v>0</v>
      </c>
      <c r="DM167" s="152">
        <f>SUMIF('Rekapitulasi Maret'!$AL$391:$AL$568,APS!$B167,'Rekapitulasi Maret'!$AQ$391:$AQ$568)</f>
        <v>0</v>
      </c>
      <c r="DN167" s="154">
        <f t="shared" si="453"/>
        <v>0</v>
      </c>
      <c r="DO167" s="154">
        <f t="shared" si="454"/>
        <v>0</v>
      </c>
      <c r="DP167" s="10"/>
      <c r="DQ167" s="152">
        <f>SUMIF('Rekapitulasi Maret'!$BA$391:$BA$568,APS!$B167,'Rekapitulasi Maret'!$BB$391:$BB$568)+SUMIF('Rekapitulasi Maret'!$BA$391:$BA$568,APS!$B167,'Rekapitulasi Maret'!$BE$391:$BE$568)</f>
        <v>0</v>
      </c>
      <c r="DR167" s="152">
        <f>SUMIF('Rekapitulasi Maret'!$BA$391:$BA$568,APS!$B167,'Rekapitulasi Maret'!$BC$391:$BC$568)</f>
        <v>0</v>
      </c>
      <c r="DS167" s="152">
        <f>SUMIF('Rekapitulasi Maret'!$BA$391:$BA$568,APS!$B167,'Rekapitulasi Maret'!$BF$391:$BF$568)</f>
        <v>0</v>
      </c>
      <c r="DT167" s="154">
        <f t="shared" si="520"/>
        <v>0</v>
      </c>
      <c r="DU167" s="154">
        <f t="shared" si="521"/>
        <v>0</v>
      </c>
      <c r="DV167" s="10"/>
      <c r="DW167" s="152">
        <f>SUMIF('Rekapitulasi Maret'!$BP$391:$BP$568,APS!$B167,'Rekapitulasi Maret'!$BQ$391:$BQ$568)+SUMIF('Rekapitulasi Maret'!$BP$391:$BP$568,APS!$B167,'Rekapitulasi Maret'!$BT$391:$BT$568)</f>
        <v>0</v>
      </c>
      <c r="DX167" s="152">
        <f>SUMIF('Rekapitulasi Maret'!$BP$391:$BP$568,APS!$B167,'Rekapitulasi Maret'!$BR$391:$BR$568)</f>
        <v>0</v>
      </c>
      <c r="DY167" s="152">
        <f>SUMIF('Rekapitulasi Maret'!$BP$391:$BP$568,APS!$B167,'Rekapitulasi Maret'!$BU$391:$BU$568)</f>
        <v>0</v>
      </c>
      <c r="DZ167" s="154">
        <f t="shared" si="446"/>
        <v>0</v>
      </c>
      <c r="EA167" s="154">
        <f t="shared" si="447"/>
        <v>0</v>
      </c>
      <c r="EB167" s="10"/>
      <c r="EC167" s="152">
        <f>SUMIF('Rekapitulasi Maret'!$CE$391:$CE$568,APS!$B167,'Rekapitulasi Maret'!$CF$391:$CF$568)+SUMIF('Rekapitulasi Maret'!$CE$391:$CE$568,APS!$B167,'Rekapitulasi Maret'!$CI$391:$CI$568)</f>
        <v>0</v>
      </c>
      <c r="ED167" s="152">
        <f>SUMIF('Rekapitulasi Maret'!$CE$391:$CE$568,APS!$B167,'Rekapitulasi Maret'!$CG$391:$CG$568)</f>
        <v>0</v>
      </c>
      <c r="EE167" s="152">
        <f>SUMIF('Rekapitulasi Maret'!$CE$391:$CE$568,APS!$B167,'Rekapitulasi Maret'!$CJ$391:$CJ$568)</f>
        <v>0</v>
      </c>
      <c r="EF167" s="154">
        <f t="shared" si="455"/>
        <v>0</v>
      </c>
      <c r="EG167" s="154">
        <f t="shared" si="456"/>
        <v>0</v>
      </c>
      <c r="EH167" s="76">
        <f t="shared" si="522"/>
        <v>0</v>
      </c>
      <c r="EI167" s="76">
        <f t="shared" si="523"/>
        <v>0</v>
      </c>
      <c r="EJ167" s="76">
        <f t="shared" si="524"/>
        <v>0</v>
      </c>
      <c r="EK167" s="76">
        <f t="shared" si="525"/>
        <v>0</v>
      </c>
      <c r="EL167" s="76">
        <f t="shared" si="526"/>
        <v>0</v>
      </c>
      <c r="EM167" s="76">
        <f t="shared" si="527"/>
        <v>0</v>
      </c>
      <c r="EN167" s="154">
        <f t="shared" si="528"/>
        <v>0</v>
      </c>
      <c r="EO167" s="10">
        <v>20</v>
      </c>
      <c r="EP167" s="10"/>
      <c r="EQ167" s="152">
        <f>SUMIF('Rekapitulasi Maret'!$D$587:$D$768,APS!$B167,'Rekapitulasi Maret'!$E$587:$E$768)+SUMIF('Rekapitulasi Maret'!$D$587:$D$768,APS!$B167,'Rekapitulasi Maret'!$G$587:$G$768)</f>
        <v>0</v>
      </c>
      <c r="ER167" s="152">
        <f>SUMIF('Rekapitulasi Maret'!$D$587:$D$768,APS!$B167,'Rekapitulasi Maret'!$F$587:$F$768)+SUMIF('Rekapitulasi Maret'!$D$587:$D$768,APS!$B167,'Rekapitulasi Maret'!$H$587:$H$768)</f>
        <v>0</v>
      </c>
      <c r="ES167" s="10"/>
      <c r="ET167" s="154">
        <f t="shared" si="457"/>
        <v>0</v>
      </c>
      <c r="EU167" s="154">
        <f t="shared" si="458"/>
        <v>0</v>
      </c>
      <c r="EV167" s="10"/>
      <c r="EW167" s="152">
        <f>SUMIF('Rekapitulasi Maret'!$U$587:$U$768,APS!$B167,'Rekapitulasi Maret'!$V$587:$V$768)+SUMIF('Rekapitulasi Maret'!$U$587:$U$768,APS!$B167,'Rekapitulasi Maret'!$X$587:$X$768)</f>
        <v>0</v>
      </c>
      <c r="EX167" s="152">
        <f>SUMIF('Rekapitulasi Maret'!$U$587:$U$768,APS!$B167,'Rekapitulasi Maret'!$W$587:$W$768)+SUMIF('Rekapitulasi Maret'!$U$587:$U$768,APS!$B167,'Rekapitulasi Maret'!$Y$587:$Y$768)</f>
        <v>0</v>
      </c>
      <c r="EY167" s="10"/>
      <c r="EZ167" s="154">
        <f t="shared" si="459"/>
        <v>0</v>
      </c>
      <c r="FA167" s="154">
        <f t="shared" si="460"/>
        <v>0</v>
      </c>
      <c r="FB167" s="10"/>
      <c r="FC167" s="152">
        <f>SUMIF('Rekapitulasi Maret'!$AL$587:$AL$768,APS!$B167,'Rekapitulasi Maret'!$AM$587:$AM$768)+SUMIF('Rekapitulasi Maret'!$AL$587:$AL$768,APS!$B167,'Rekapitulasi Maret'!$AP$587:$AP$768)</f>
        <v>0</v>
      </c>
      <c r="FD167" s="152">
        <f>SUMIF('Rekapitulasi Maret'!$AL$587:$AL$768,APS!$B167,'Rekapitulasi Maret'!$AN$587:$AN$768)</f>
        <v>0</v>
      </c>
      <c r="FE167" s="10"/>
      <c r="FF167" s="154">
        <f t="shared" si="461"/>
        <v>0</v>
      </c>
      <c r="FG167" s="154">
        <f t="shared" si="462"/>
        <v>0</v>
      </c>
      <c r="FH167" s="10"/>
      <c r="FI167" s="152">
        <f>SUMIF('Rekapitulasi Maret'!$BA$587:$BA$768,APS!$B167,'Rekapitulasi Maret'!$BB$587:$BB$768)+SUMIF('Rekapitulasi Maret'!$BA$587:$BA$768,APS!$B167,'Rekapitulasi Maret'!$BE$587:$BE$768)</f>
        <v>0</v>
      </c>
      <c r="FJ167" s="152">
        <f>SUMIF('Rekapitulasi Maret'!$BA$587:$BA$768,APS!$B167,'Rekapitulasi Maret'!$BC$587:$BC$768)+SUMIF('Rekapitulasi Maret'!$BA$587:$BA$768,APS!$B167,'Rekapitulasi Maret'!$BF$587:$BF$768)</f>
        <v>0</v>
      </c>
      <c r="FK167" s="10"/>
      <c r="FL167" s="154">
        <f t="shared" si="463"/>
        <v>0</v>
      </c>
      <c r="FM167" s="154">
        <f t="shared" si="464"/>
        <v>0</v>
      </c>
      <c r="FN167" s="10"/>
      <c r="FO167" s="152">
        <f>SUMIF('Rekapitulasi Maret'!$BP$587:$BP$768,APS!$B167,'Rekapitulasi Maret'!$BQ$587:$BQ$768)+SUMIF('Rekapitulasi Maret'!$BP$587:$BP$768,APS!$B167,'Rekapitulasi Maret'!$BT$587:$BT$768)</f>
        <v>0</v>
      </c>
      <c r="FP167" s="152">
        <f>SUMIF('Rekapitulasi Maret'!$BP$587:$BP$768,APS!$B167,'Rekapitulasi Maret'!$BR$587:$BR$768)</f>
        <v>0</v>
      </c>
      <c r="FQ167" s="10"/>
      <c r="FR167" s="154">
        <f t="shared" si="465"/>
        <v>0</v>
      </c>
      <c r="FS167" s="154">
        <f t="shared" si="466"/>
        <v>0</v>
      </c>
      <c r="FT167" s="10"/>
      <c r="FU167" s="152">
        <f>SUMIF('Rekapitulasi Maret'!$CE$587:$CE$768,APS!$B167,'Rekapitulasi Maret'!$CI$587:$CI$768)</f>
        <v>0</v>
      </c>
      <c r="FV167" s="10"/>
      <c r="FW167" s="152">
        <f>SUMIF('Rekapitulasi Maret'!$CE$587:$CE$768,APS!$B167,'Rekapitulasi Maret'!$CJ$587:$CJ$768)</f>
        <v>0</v>
      </c>
      <c r="FX167" s="154">
        <f t="shared" si="486"/>
        <v>0</v>
      </c>
      <c r="FY167" s="154">
        <f t="shared" si="487"/>
        <v>0</v>
      </c>
      <c r="FZ167" s="10"/>
      <c r="GA167" s="152">
        <f>SUMIF('Rekapitulasi Maret'!$D$785:$D$963,APS!$B167,'Rekapitulasi Maret'!$E$785:$E$963)+SUMIF('Rekapitulasi Maret'!$D$785:$D$963,APS!$B167,'Rekapitulasi Maret'!$J$785:$J$963)</f>
        <v>0</v>
      </c>
      <c r="GB167" s="152">
        <f>SUMIF('Rekapitulasi Maret'!$D$785:$D$963,APS!$B167,'Rekapitulasi Maret'!$F$785:$F$963)</f>
        <v>0</v>
      </c>
      <c r="GC167" s="152">
        <f>SUMIF('Rekapitulasi Maret'!$D$785:$D$963,APS!$B167,'Rekapitulasi Maret'!$K$785:$K$963)</f>
        <v>0</v>
      </c>
      <c r="GD167" s="154">
        <f t="shared" si="467"/>
        <v>0</v>
      </c>
      <c r="GE167" s="154">
        <f t="shared" si="468"/>
        <v>0</v>
      </c>
      <c r="GF167" s="10"/>
      <c r="GG167" s="152">
        <f>SUMIF('Rekapitulasi Maret'!$U$785:$U$963,APS!$B167,'Rekapitulasi Maret'!$V$785:$V$963)+SUMIF('Rekapitulasi Maret'!$U$785:$U$963,APS!$B167,'Rekapitulasi Maret'!$AA$785:$AA$963)</f>
        <v>0</v>
      </c>
      <c r="GH167" s="152">
        <f>SUMIF('Rekapitulasi Maret'!$U$785:$U$963,APS!$B167,'Rekapitulasi Maret'!$W$785:$W$963)</f>
        <v>0</v>
      </c>
      <c r="GI167" s="152">
        <f>SUMIF('Rekapitulasi Maret'!$U$785:$U$963,APS!$B167,'Rekapitulasi Maret'!$AB$785:$AB$963)</f>
        <v>0</v>
      </c>
      <c r="GJ167" s="154">
        <f t="shared" si="469"/>
        <v>0</v>
      </c>
      <c r="GK167" s="154">
        <f t="shared" si="470"/>
        <v>0</v>
      </c>
      <c r="GL167" s="10"/>
      <c r="GM167" s="152">
        <f>SUMIF('Rekapitulasi Maret'!$AL$785:$AL$963,APS!$B167,'Rekapitulasi Maret'!$AM$785:$AM$963)+SUMIF('Rekapitulasi Maret'!$AL$785:$AL$963,APS!$B167,'Rekapitulasi Maret'!$AP$785:$AP$963)</f>
        <v>0</v>
      </c>
      <c r="GN167" s="152">
        <f>SUMIF('Rekapitulasi Maret'!$AL$785:$AL$963,APS!$B167,'Rekapitulasi Maret'!$AN$785:$AN$963)</f>
        <v>0</v>
      </c>
      <c r="GO167" s="152">
        <f>SUMIF('Rekapitulasi Maret'!$AL$785:$AL$963,APS!$B167,'Rekapitulasi Maret'!$AQ$785:$AQ$963)</f>
        <v>0</v>
      </c>
      <c r="GP167" s="154">
        <f t="shared" si="471"/>
        <v>0</v>
      </c>
      <c r="GQ167" s="154">
        <f t="shared" si="472"/>
        <v>0</v>
      </c>
      <c r="GR167" s="76">
        <f t="shared" si="473"/>
        <v>0</v>
      </c>
      <c r="GS167" s="76">
        <f t="shared" si="474"/>
        <v>0</v>
      </c>
      <c r="GT167" s="76">
        <f t="shared" si="475"/>
        <v>0</v>
      </c>
      <c r="GU167" s="76">
        <f t="shared" si="476"/>
        <v>0</v>
      </c>
      <c r="GV167" s="157">
        <f t="shared" si="477"/>
        <v>0</v>
      </c>
      <c r="GW167" s="157">
        <f t="shared" si="478"/>
        <v>0</v>
      </c>
      <c r="GX167" s="158">
        <f t="shared" si="479"/>
        <v>0</v>
      </c>
      <c r="GY167" s="157">
        <f t="shared" si="494"/>
        <v>20</v>
      </c>
      <c r="GZ167" s="157">
        <f t="shared" si="495"/>
        <v>0</v>
      </c>
      <c r="HA167" s="157">
        <f t="shared" si="496"/>
        <v>0</v>
      </c>
      <c r="HB167" s="157">
        <f t="shared" si="497"/>
        <v>0</v>
      </c>
      <c r="HC167" s="157">
        <f t="shared" si="498"/>
        <v>0</v>
      </c>
      <c r="HD167" s="157">
        <f t="shared" si="499"/>
        <v>-20</v>
      </c>
      <c r="HE167" s="158">
        <f t="shared" si="536"/>
        <v>0</v>
      </c>
      <c r="HF167" s="164"/>
      <c r="HG167" s="49" t="s">
        <v>1005</v>
      </c>
      <c r="HH167" s="88"/>
    </row>
    <row r="168" spans="1:216" ht="15.75">
      <c r="A168" s="16" t="s">
        <v>172</v>
      </c>
      <c r="B168" s="16" t="s">
        <v>173</v>
      </c>
      <c r="C168" s="16" t="s">
        <v>155</v>
      </c>
      <c r="D168" s="16" t="s">
        <v>599</v>
      </c>
      <c r="E168" s="16" t="s">
        <v>610</v>
      </c>
      <c r="F168" s="17">
        <v>0</v>
      </c>
      <c r="G168" s="17">
        <v>0</v>
      </c>
      <c r="H168" s="17">
        <v>0</v>
      </c>
      <c r="I168" s="18">
        <v>0</v>
      </c>
      <c r="J168" s="17">
        <v>0</v>
      </c>
      <c r="K168" s="19">
        <f t="shared" si="451"/>
        <v>0</v>
      </c>
      <c r="L168" s="19">
        <f t="shared" si="452"/>
        <v>0</v>
      </c>
      <c r="M168" s="23">
        <v>0</v>
      </c>
      <c r="N168" s="20">
        <f t="shared" si="533"/>
        <v>0</v>
      </c>
      <c r="O168" s="20"/>
      <c r="P168" s="75">
        <f t="shared" ref="P168:P233" si="541">+Q168-N168</f>
        <v>0</v>
      </c>
      <c r="Q168" s="74">
        <f t="shared" si="540"/>
        <v>0</v>
      </c>
      <c r="R168" s="22">
        <f t="shared" si="539"/>
        <v>0</v>
      </c>
      <c r="S168" s="10"/>
      <c r="T168" s="10"/>
      <c r="U168" s="152">
        <f>SUMIF('Rekapitulasi Maret'!$D$9:$D$173,APS!$B168,'Rekapitulasi Maret'!$E$9:$E$173)</f>
        <v>0</v>
      </c>
      <c r="V168" s="152">
        <f>SUMIF('Rekapitulasi Maret'!$D$9:$D$173,APS!$B168,'Rekapitulasi Maret'!$F$9:$F$173)</f>
        <v>0</v>
      </c>
      <c r="W168" s="10"/>
      <c r="X168" s="154">
        <f t="shared" si="537"/>
        <v>0</v>
      </c>
      <c r="Y168" s="154">
        <f t="shared" si="538"/>
        <v>0</v>
      </c>
      <c r="Z168" s="10"/>
      <c r="AA168" s="152">
        <f>SUMIF('Rekapitulasi Maret'!$U$9:$U$173,APS!$B168,'Rekapitulasi Maret'!$V$9:$V$173)</f>
        <v>0</v>
      </c>
      <c r="AB168" s="152">
        <f>SUMIF('Rekapitulasi Maret'!$U$9:$U$173,APS!$B168,'Rekapitulasi Maret'!$W$9:$W$173)</f>
        <v>0</v>
      </c>
      <c r="AC168" s="152"/>
      <c r="AD168" s="154">
        <f t="shared" si="529"/>
        <v>0</v>
      </c>
      <c r="AE168" s="154">
        <f t="shared" si="530"/>
        <v>0</v>
      </c>
      <c r="AF168" s="10"/>
      <c r="AG168" s="152">
        <f>SUMIF('Rekapitulasi Maret'!$AL$9:$AL$173,APS!$B168,'Rekapitulasi Maret'!$AM$9:$AM$173)</f>
        <v>0</v>
      </c>
      <c r="AH168" s="152">
        <f>SUMIF('Rekapitulasi Maret'!$AL$9:$AL$173,APS!$B168,'Rekapitulasi Maret'!$AN$9:$AN$173)</f>
        <v>0</v>
      </c>
      <c r="AI168" s="152">
        <f>SUMIF('Rekapitulasi Maret'!$AL$9:$AL$173,APS!$B168,'Rekapitulasi Maret'!$AQ$9:$AQ$173)</f>
        <v>0</v>
      </c>
      <c r="AJ168" s="154">
        <f t="shared" si="534"/>
        <v>0</v>
      </c>
      <c r="AK168" s="154">
        <f t="shared" si="535"/>
        <v>0</v>
      </c>
      <c r="AL168" s="10"/>
      <c r="AM168" s="152">
        <f>SUMIF('Rekapitulasi Maret'!$BA$9:$BA$173,APS!$B168,'Rekapitulasi Maret'!$BB$9:$BB$173)</f>
        <v>0</v>
      </c>
      <c r="AN168" s="152">
        <f>SUMIF('Rekapitulasi Maret'!$BA$9:$BA$173,APS!$B168,'Rekapitulasi Maret'!$BC$9:$BC$173)</f>
        <v>0</v>
      </c>
      <c r="AO168" s="10"/>
      <c r="AP168" s="154">
        <f t="shared" si="531"/>
        <v>0</v>
      </c>
      <c r="AQ168" s="154">
        <f t="shared" si="532"/>
        <v>0</v>
      </c>
      <c r="AR168" s="10"/>
      <c r="AS168" s="152">
        <f>SUMIF('Rekapitulasi Maret'!$BP$9:$BP$173,APS!$B168,'Rekapitulasi Maret'!$BQ$9:$BQ$173)</f>
        <v>0</v>
      </c>
      <c r="AT168" s="152">
        <f>SUMIF('Rekapitulasi Maret'!$BP$9:$BP$173,APS!$B168,'Rekapitulasi Maret'!$BR$9:$BR$173)</f>
        <v>0</v>
      </c>
      <c r="AU168" s="10"/>
      <c r="AV168" s="154">
        <f t="shared" si="500"/>
        <v>0</v>
      </c>
      <c r="AW168" s="154">
        <f t="shared" si="501"/>
        <v>0</v>
      </c>
      <c r="AX168" s="10"/>
      <c r="AY168" s="152">
        <f>SUMIF('Rekapitulasi Maret'!$CE$9:$CE$173,APS!$B168,'Rekapitulasi Maret'!$CI$9:$CI$173)</f>
        <v>0</v>
      </c>
      <c r="AZ168" s="10"/>
      <c r="BA168" s="152">
        <f>SUMIF('Rekapitulasi Maret'!$CE$9:$CE$173,APS!$B168,'Rekapitulasi Maret'!$CJ$9:$CJ$173)</f>
        <v>0</v>
      </c>
      <c r="BB168" s="154">
        <f t="shared" si="492"/>
        <v>0</v>
      </c>
      <c r="BC168" s="154">
        <f t="shared" si="493"/>
        <v>0</v>
      </c>
      <c r="BD168" s="76">
        <f t="shared" si="504"/>
        <v>0</v>
      </c>
      <c r="BE168" s="76">
        <f t="shared" si="505"/>
        <v>0</v>
      </c>
      <c r="BF168" s="76">
        <f t="shared" si="506"/>
        <v>0</v>
      </c>
      <c r="BG168" s="76">
        <f t="shared" si="507"/>
        <v>0</v>
      </c>
      <c r="BH168" s="76">
        <f t="shared" si="508"/>
        <v>0</v>
      </c>
      <c r="BI168" s="76">
        <f t="shared" si="509"/>
        <v>0</v>
      </c>
      <c r="BJ168" s="154">
        <f t="shared" si="510"/>
        <v>0</v>
      </c>
      <c r="BK168" s="10"/>
      <c r="BL168" s="10"/>
      <c r="BM168" s="152">
        <f>SUMIF('Rekapitulasi Maret'!$D$194:$D$375,APS!$B168,'Rekapitulasi Maret'!$E$194:$E$375)+SUMIF('Rekapitulasi Maret'!$D$194:$D$375,APS!$B168,'Rekapitulasi Maret'!$J$194:$J$375)</f>
        <v>0</v>
      </c>
      <c r="BN168" s="152">
        <f>SUMIF('Rekapitulasi Maret'!$D$194:$D$375,APS!$B168,'Rekapitulasi Maret'!$F$194:$F$375)</f>
        <v>0</v>
      </c>
      <c r="BO168" s="152">
        <f>SUMIF('Rekapitulasi Maret'!$D$194:$D$375,APS!$B168,'Rekapitulasi Maret'!$K$194:$K$375)</f>
        <v>0</v>
      </c>
      <c r="BP168" s="154">
        <f t="shared" si="488"/>
        <v>0</v>
      </c>
      <c r="BQ168" s="154">
        <f t="shared" si="489"/>
        <v>0</v>
      </c>
      <c r="BR168" s="10"/>
      <c r="BS168" s="152">
        <f>SUMIF('Rekapitulasi Maret'!$U$194:$U$375,APS!$B168,'Rekapitulasi Maret'!$V$194:$V$375)+SUMIF('Rekapitulasi Maret'!$U$194:$U$375,APS!$B168,'Rekapitulasi Maret'!$AA$194:$AA$375)</f>
        <v>0</v>
      </c>
      <c r="BT168" s="152">
        <f>SUMIF('Rekapitulasi Maret'!$U$194:$U$375,APS!$B168,'Rekapitulasi Maret'!$W$194:$W$375)</f>
        <v>0</v>
      </c>
      <c r="BU168" s="152">
        <f>SUMIF('Rekapitulasi Maret'!$U$194:$U$375,APS!$B168,'Rekapitulasi Maret'!$AB$194:$AB$375)</f>
        <v>0</v>
      </c>
      <c r="BV168" s="154">
        <f t="shared" si="490"/>
        <v>0</v>
      </c>
      <c r="BW168" s="154">
        <f t="shared" si="491"/>
        <v>0</v>
      </c>
      <c r="BX168" s="10"/>
      <c r="BY168" s="152">
        <f>SUMIF('Rekapitulasi Maret'!$AL$194:$AL$375,APS!$B168,'Rekapitulasi Maret'!$AM$194:$AM$375)+SUMIF('Rekapitulasi Maret'!$AL$194:$AL$375,APS!$B168,'Rekapitulasi Maret'!$AP$194:$AP$375)</f>
        <v>0</v>
      </c>
      <c r="BZ168" s="152">
        <f>SUMIF('Rekapitulasi Maret'!$AL$194:$AL$375,APS!$B168,'Rekapitulasi Maret'!$AN$194:$AN$375)</f>
        <v>0</v>
      </c>
      <c r="CA168" s="152">
        <f>SUMIF('Rekapitulasi Maret'!$AL$194:$AL$375,APS!$B168,'Rekapitulasi Maret'!$AQ$194:$AQ$375)</f>
        <v>0</v>
      </c>
      <c r="CB168" s="154">
        <f t="shared" si="502"/>
        <v>0</v>
      </c>
      <c r="CC168" s="154">
        <f t="shared" si="503"/>
        <v>0</v>
      </c>
      <c r="CD168" s="10"/>
      <c r="CE168" s="152">
        <f>SUMIF('Rekapitulasi Maret'!$BA$194:$BA$375,APS!$B168,'Rekapitulasi Maret'!$BB$194:$BB$375)+SUMIF('Rekapitulasi Maret'!$BA$194:$BA$375,APS!$B168,'Rekapitulasi Maret'!$BE$194:$BE$375)</f>
        <v>0</v>
      </c>
      <c r="CF168" s="152">
        <f>SUMIF('Rekapitulasi Maret'!$BA$194:$BA$375,APS!$B168,'Rekapitulasi Maret'!$BC$194:$BC$375)</f>
        <v>0</v>
      </c>
      <c r="CG168" s="10"/>
      <c r="CH168" s="154">
        <f t="shared" si="480"/>
        <v>0</v>
      </c>
      <c r="CI168" s="154">
        <f t="shared" si="481"/>
        <v>0</v>
      </c>
      <c r="CJ168" s="10"/>
      <c r="CK168" s="152">
        <f>SUMIF('Rekapitulasi Maret'!$BP$194:$BP$375,APS!$B168,'Rekapitulasi Maret'!$BQ$194:$BQ$375)+SUMIF('Rekapitulasi Maret'!$BP$194:$BP$375,APS!$B168,'Rekapitulasi Maret'!$BT$194:$BT$375)</f>
        <v>0</v>
      </c>
      <c r="CL168" s="152">
        <f>SUMIF('Rekapitulasi Maret'!$BP$194:$BP$375,APS!$B168,'Rekapitulasi Maret'!$BR$194:$BR$375)</f>
        <v>0</v>
      </c>
      <c r="CM168" s="152">
        <f>SUMIF('Rekapitulasi Maret'!$BP$194:$BP$375,APS!$B168,'Rekapitulasi Maret'!$BU$194:$BU$375)</f>
        <v>0</v>
      </c>
      <c r="CN168" s="154">
        <f t="shared" si="482"/>
        <v>0</v>
      </c>
      <c r="CO168" s="154">
        <f t="shared" si="483"/>
        <v>0</v>
      </c>
      <c r="CP168" s="76">
        <f t="shared" si="511"/>
        <v>0</v>
      </c>
      <c r="CQ168" s="76">
        <f t="shared" si="512"/>
        <v>0</v>
      </c>
      <c r="CR168" s="76">
        <f t="shared" si="513"/>
        <v>0</v>
      </c>
      <c r="CS168" s="76">
        <f t="shared" si="514"/>
        <v>0</v>
      </c>
      <c r="CT168" s="76">
        <f t="shared" si="515"/>
        <v>0</v>
      </c>
      <c r="CU168" s="76">
        <f t="shared" si="516"/>
        <v>0</v>
      </c>
      <c r="CV168" s="154">
        <f t="shared" si="517"/>
        <v>0</v>
      </c>
      <c r="CW168" s="10"/>
      <c r="CX168" s="10"/>
      <c r="CY168" s="152">
        <f>SUMIF('Rekapitulasi Maret'!$D$391:$D$568,APS!$B168,'Rekapitulasi Maret'!$E$391:$E$568)+SUMIF('Rekapitulasi Maret'!$D$391:$D$568,APS!$B168,'Rekapitulasi Maret'!$J$391:$J$568)</f>
        <v>0</v>
      </c>
      <c r="CZ168" s="152">
        <f>SUMIF('Rekapitulasi Maret'!$D$391:$D$568,APS!$B168,'Rekapitulasi Maret'!$F$391:$F$568)</f>
        <v>0</v>
      </c>
      <c r="DA168" s="152">
        <f>SUMIF('Rekapitulasi Maret'!$D$391:$D$568,APS!$B168,'Rekapitulasi Maret'!$K$391:$K$568)</f>
        <v>0</v>
      </c>
      <c r="DB168" s="154">
        <f t="shared" si="484"/>
        <v>0</v>
      </c>
      <c r="DC168" s="154">
        <f t="shared" si="485"/>
        <v>0</v>
      </c>
      <c r="DD168" s="10"/>
      <c r="DE168" s="152">
        <f>SUMIF('Rekapitulasi Maret'!$U$391:$U$568,APS!$B168,'Rekapitulasi Maret'!$V$391:$V$568)+SUMIF('Rekapitulasi Maret'!$U$391:$U$568,APS!$B168,'Rekapitulasi Maret'!$AA$391:$AA$568)</f>
        <v>0</v>
      </c>
      <c r="DF168" s="152">
        <f>SUMIF('Rekapitulasi Maret'!$U$391:$U$568,APS!$B168,'Rekapitulasi Maret'!$W$391:$W$568)</f>
        <v>0</v>
      </c>
      <c r="DG168" s="152">
        <f>SUMIF('Rekapitulasi Maret'!$U$391:$U$568,APS!$B168,'Rekapitulasi Maret'!$AB$391:$AB$568)</f>
        <v>0</v>
      </c>
      <c r="DH168" s="154">
        <f t="shared" si="518"/>
        <v>0</v>
      </c>
      <c r="DI168" s="154">
        <f t="shared" si="519"/>
        <v>0</v>
      </c>
      <c r="DJ168" s="10"/>
      <c r="DK168" s="152">
        <f>SUMIF('Rekapitulasi Maret'!$AL$391:$AL$568,APS!$B168,'Rekapitulasi Maret'!$AM$391:$AM$568)+SUMIF('Rekapitulasi Maret'!$AL$391:$AL$568,APS!$B168,'Rekapitulasi Maret'!$AP$391:$AP$568)</f>
        <v>0</v>
      </c>
      <c r="DL168" s="152">
        <f>SUMIF('Rekapitulasi Maret'!$AL$391:$AL$568,APS!$B168,'Rekapitulasi Maret'!$AN$391:$AN$568)</f>
        <v>0</v>
      </c>
      <c r="DM168" s="152">
        <f>SUMIF('Rekapitulasi Maret'!$AL$391:$AL$568,APS!$B168,'Rekapitulasi Maret'!$AQ$391:$AQ$568)</f>
        <v>0</v>
      </c>
      <c r="DN168" s="154">
        <f t="shared" si="453"/>
        <v>0</v>
      </c>
      <c r="DO168" s="154">
        <f t="shared" si="454"/>
        <v>0</v>
      </c>
      <c r="DP168" s="10"/>
      <c r="DQ168" s="152">
        <f>SUMIF('Rekapitulasi Maret'!$BA$391:$BA$568,APS!$B168,'Rekapitulasi Maret'!$BB$391:$BB$568)+SUMIF('Rekapitulasi Maret'!$BA$391:$BA$568,APS!$B168,'Rekapitulasi Maret'!$BE$391:$BE$568)</f>
        <v>0</v>
      </c>
      <c r="DR168" s="152">
        <f>SUMIF('Rekapitulasi Maret'!$BA$391:$BA$568,APS!$B168,'Rekapitulasi Maret'!$BC$391:$BC$568)</f>
        <v>0</v>
      </c>
      <c r="DS168" s="152">
        <f>SUMIF('Rekapitulasi Maret'!$BA$391:$BA$568,APS!$B168,'Rekapitulasi Maret'!$BF$391:$BF$568)</f>
        <v>0</v>
      </c>
      <c r="DT168" s="154">
        <f t="shared" si="520"/>
        <v>0</v>
      </c>
      <c r="DU168" s="154">
        <f t="shared" si="521"/>
        <v>0</v>
      </c>
      <c r="DV168" s="10"/>
      <c r="DW168" s="152">
        <f>SUMIF('Rekapitulasi Maret'!$BP$391:$BP$568,APS!$B168,'Rekapitulasi Maret'!$BQ$391:$BQ$568)+SUMIF('Rekapitulasi Maret'!$BP$391:$BP$568,APS!$B168,'Rekapitulasi Maret'!$BT$391:$BT$568)</f>
        <v>0</v>
      </c>
      <c r="DX168" s="152">
        <f>SUMIF('Rekapitulasi Maret'!$BP$391:$BP$568,APS!$B168,'Rekapitulasi Maret'!$BR$391:$BR$568)</f>
        <v>0</v>
      </c>
      <c r="DY168" s="152">
        <f>SUMIF('Rekapitulasi Maret'!$BP$391:$BP$568,APS!$B168,'Rekapitulasi Maret'!$BU$391:$BU$568)</f>
        <v>0</v>
      </c>
      <c r="DZ168" s="154">
        <f t="shared" si="446"/>
        <v>0</v>
      </c>
      <c r="EA168" s="154">
        <f t="shared" si="447"/>
        <v>0</v>
      </c>
      <c r="EB168" s="10"/>
      <c r="EC168" s="152">
        <f>SUMIF('Rekapitulasi Maret'!$CE$391:$CE$568,APS!$B168,'Rekapitulasi Maret'!$CF$391:$CF$568)+SUMIF('Rekapitulasi Maret'!$CE$391:$CE$568,APS!$B168,'Rekapitulasi Maret'!$CI$391:$CI$568)</f>
        <v>0</v>
      </c>
      <c r="ED168" s="152">
        <f>SUMIF('Rekapitulasi Maret'!$CE$391:$CE$568,APS!$B168,'Rekapitulasi Maret'!$CG$391:$CG$568)</f>
        <v>0</v>
      </c>
      <c r="EE168" s="152">
        <f>SUMIF('Rekapitulasi Maret'!$CE$391:$CE$568,APS!$B168,'Rekapitulasi Maret'!$CJ$391:$CJ$568)</f>
        <v>0</v>
      </c>
      <c r="EF168" s="154">
        <f t="shared" si="455"/>
        <v>0</v>
      </c>
      <c r="EG168" s="154">
        <f t="shared" si="456"/>
        <v>0</v>
      </c>
      <c r="EH168" s="76">
        <f t="shared" si="522"/>
        <v>0</v>
      </c>
      <c r="EI168" s="76">
        <f t="shared" si="523"/>
        <v>0</v>
      </c>
      <c r="EJ168" s="76">
        <f t="shared" si="524"/>
        <v>0</v>
      </c>
      <c r="EK168" s="76">
        <f t="shared" si="525"/>
        <v>0</v>
      </c>
      <c r="EL168" s="76">
        <f t="shared" si="526"/>
        <v>0</v>
      </c>
      <c r="EM168" s="76">
        <f t="shared" si="527"/>
        <v>0</v>
      </c>
      <c r="EN168" s="154">
        <f t="shared" si="528"/>
        <v>0</v>
      </c>
      <c r="EO168" s="10"/>
      <c r="EP168" s="10"/>
      <c r="EQ168" s="152">
        <f>SUMIF('Rekapitulasi Maret'!$D$587:$D$768,APS!$B168,'Rekapitulasi Maret'!$E$587:$E$768)+SUMIF('Rekapitulasi Maret'!$D$587:$D$768,APS!$B168,'Rekapitulasi Maret'!$G$587:$G$768)</f>
        <v>0</v>
      </c>
      <c r="ER168" s="152">
        <f>SUMIF('Rekapitulasi Maret'!$D$587:$D$768,APS!$B168,'Rekapitulasi Maret'!$F$587:$F$768)+SUMIF('Rekapitulasi Maret'!$D$587:$D$768,APS!$B168,'Rekapitulasi Maret'!$H$587:$H$768)</f>
        <v>0</v>
      </c>
      <c r="ES168" s="10"/>
      <c r="ET168" s="154">
        <f t="shared" si="457"/>
        <v>0</v>
      </c>
      <c r="EU168" s="154">
        <f t="shared" si="458"/>
        <v>0</v>
      </c>
      <c r="EV168" s="10"/>
      <c r="EW168" s="152">
        <f>SUMIF('Rekapitulasi Maret'!$U$587:$U$768,APS!$B168,'Rekapitulasi Maret'!$V$587:$V$768)+SUMIF('Rekapitulasi Maret'!$U$587:$U$768,APS!$B168,'Rekapitulasi Maret'!$X$587:$X$768)</f>
        <v>0</v>
      </c>
      <c r="EX168" s="152">
        <f>SUMIF('Rekapitulasi Maret'!$U$587:$U$768,APS!$B168,'Rekapitulasi Maret'!$W$587:$W$768)+SUMIF('Rekapitulasi Maret'!$U$587:$U$768,APS!$B168,'Rekapitulasi Maret'!$Y$587:$Y$768)</f>
        <v>0</v>
      </c>
      <c r="EY168" s="10"/>
      <c r="EZ168" s="154">
        <f t="shared" si="459"/>
        <v>0</v>
      </c>
      <c r="FA168" s="154">
        <f t="shared" si="460"/>
        <v>0</v>
      </c>
      <c r="FB168" s="10"/>
      <c r="FC168" s="152">
        <f>SUMIF('Rekapitulasi Maret'!$AL$587:$AL$768,APS!$B168,'Rekapitulasi Maret'!$AM$587:$AM$768)+SUMIF('Rekapitulasi Maret'!$AL$587:$AL$768,APS!$B168,'Rekapitulasi Maret'!$AP$587:$AP$768)</f>
        <v>0</v>
      </c>
      <c r="FD168" s="152">
        <f>SUMIF('Rekapitulasi Maret'!$AL$587:$AL$768,APS!$B168,'Rekapitulasi Maret'!$AN$587:$AN$768)</f>
        <v>0</v>
      </c>
      <c r="FE168" s="10"/>
      <c r="FF168" s="154">
        <f t="shared" si="461"/>
        <v>0</v>
      </c>
      <c r="FG168" s="154">
        <f t="shared" si="462"/>
        <v>0</v>
      </c>
      <c r="FH168" s="10"/>
      <c r="FI168" s="152">
        <f>SUMIF('Rekapitulasi Maret'!$BA$587:$BA$768,APS!$B168,'Rekapitulasi Maret'!$BB$587:$BB$768)+SUMIF('Rekapitulasi Maret'!$BA$587:$BA$768,APS!$B168,'Rekapitulasi Maret'!$BE$587:$BE$768)</f>
        <v>0</v>
      </c>
      <c r="FJ168" s="152">
        <f>SUMIF('Rekapitulasi Maret'!$BA$587:$BA$768,APS!$B168,'Rekapitulasi Maret'!$BC$587:$BC$768)+SUMIF('Rekapitulasi Maret'!$BA$587:$BA$768,APS!$B168,'Rekapitulasi Maret'!$BF$587:$BF$768)</f>
        <v>0</v>
      </c>
      <c r="FK168" s="10"/>
      <c r="FL168" s="154">
        <f t="shared" si="463"/>
        <v>0</v>
      </c>
      <c r="FM168" s="154">
        <f t="shared" si="464"/>
        <v>0</v>
      </c>
      <c r="FN168" s="10"/>
      <c r="FO168" s="152">
        <f>SUMIF('Rekapitulasi Maret'!$BP$587:$BP$768,APS!$B168,'Rekapitulasi Maret'!$BQ$587:$BQ$768)+SUMIF('Rekapitulasi Maret'!$BP$587:$BP$768,APS!$B168,'Rekapitulasi Maret'!$BT$587:$BT$768)</f>
        <v>0</v>
      </c>
      <c r="FP168" s="152">
        <f>SUMIF('Rekapitulasi Maret'!$BP$587:$BP$768,APS!$B168,'Rekapitulasi Maret'!$BR$587:$BR$768)</f>
        <v>0</v>
      </c>
      <c r="FQ168" s="10"/>
      <c r="FR168" s="154">
        <f t="shared" si="465"/>
        <v>0</v>
      </c>
      <c r="FS168" s="154">
        <f t="shared" si="466"/>
        <v>0</v>
      </c>
      <c r="FT168" s="10"/>
      <c r="FU168" s="152">
        <f>SUMIF('Rekapitulasi Maret'!$CE$587:$CE$768,APS!$B168,'Rekapitulasi Maret'!$CI$587:$CI$768)</f>
        <v>0</v>
      </c>
      <c r="FV168" s="10"/>
      <c r="FW168" s="152">
        <f>SUMIF('Rekapitulasi Maret'!$CE$587:$CE$768,APS!$B168,'Rekapitulasi Maret'!$CJ$587:$CJ$768)</f>
        <v>0</v>
      </c>
      <c r="FX168" s="154">
        <f t="shared" si="486"/>
        <v>0</v>
      </c>
      <c r="FY168" s="154">
        <f t="shared" si="487"/>
        <v>0</v>
      </c>
      <c r="FZ168" s="10"/>
      <c r="GA168" s="152">
        <f>SUMIF('Rekapitulasi Maret'!$D$785:$D$963,APS!$B168,'Rekapitulasi Maret'!$E$785:$E$963)+SUMIF('Rekapitulasi Maret'!$D$785:$D$963,APS!$B168,'Rekapitulasi Maret'!$J$785:$J$963)</f>
        <v>0</v>
      </c>
      <c r="GB168" s="152">
        <f>SUMIF('Rekapitulasi Maret'!$D$785:$D$963,APS!$B168,'Rekapitulasi Maret'!$F$785:$F$963)</f>
        <v>0</v>
      </c>
      <c r="GC168" s="152">
        <f>SUMIF('Rekapitulasi Maret'!$D$785:$D$963,APS!$B168,'Rekapitulasi Maret'!$K$785:$K$963)</f>
        <v>0</v>
      </c>
      <c r="GD168" s="154">
        <f t="shared" si="467"/>
        <v>0</v>
      </c>
      <c r="GE168" s="154">
        <f t="shared" si="468"/>
        <v>0</v>
      </c>
      <c r="GF168" s="10"/>
      <c r="GG168" s="152">
        <f>SUMIF('Rekapitulasi Maret'!$U$785:$U$963,APS!$B168,'Rekapitulasi Maret'!$V$785:$V$963)+SUMIF('Rekapitulasi Maret'!$U$785:$U$963,APS!$B168,'Rekapitulasi Maret'!$AA$785:$AA$963)</f>
        <v>0</v>
      </c>
      <c r="GH168" s="152">
        <f>SUMIF('Rekapitulasi Maret'!$U$785:$U$963,APS!$B168,'Rekapitulasi Maret'!$W$785:$W$963)</f>
        <v>0</v>
      </c>
      <c r="GI168" s="152">
        <f>SUMIF('Rekapitulasi Maret'!$U$785:$U$963,APS!$B168,'Rekapitulasi Maret'!$AB$785:$AB$963)</f>
        <v>0</v>
      </c>
      <c r="GJ168" s="154">
        <f t="shared" si="469"/>
        <v>0</v>
      </c>
      <c r="GK168" s="154">
        <f t="shared" si="470"/>
        <v>0</v>
      </c>
      <c r="GL168" s="10"/>
      <c r="GM168" s="152">
        <f>SUMIF('Rekapitulasi Maret'!$AL$785:$AL$963,APS!$B168,'Rekapitulasi Maret'!$AM$785:$AM$963)+SUMIF('Rekapitulasi Maret'!$AL$785:$AL$963,APS!$B168,'Rekapitulasi Maret'!$AP$785:$AP$963)</f>
        <v>0</v>
      </c>
      <c r="GN168" s="152">
        <f>SUMIF('Rekapitulasi Maret'!$AL$785:$AL$963,APS!$B168,'Rekapitulasi Maret'!$AN$785:$AN$963)</f>
        <v>0</v>
      </c>
      <c r="GO168" s="152">
        <f>SUMIF('Rekapitulasi Maret'!$AL$785:$AL$963,APS!$B168,'Rekapitulasi Maret'!$AQ$785:$AQ$963)</f>
        <v>0</v>
      </c>
      <c r="GP168" s="154">
        <f t="shared" si="471"/>
        <v>0</v>
      </c>
      <c r="GQ168" s="154">
        <f t="shared" si="472"/>
        <v>0</v>
      </c>
      <c r="GR168" s="76">
        <f t="shared" si="473"/>
        <v>0</v>
      </c>
      <c r="GS168" s="76">
        <f t="shared" si="474"/>
        <v>0</v>
      </c>
      <c r="GT168" s="76">
        <f t="shared" si="475"/>
        <v>0</v>
      </c>
      <c r="GU168" s="76">
        <f t="shared" si="476"/>
        <v>0</v>
      </c>
      <c r="GV168" s="157">
        <f t="shared" si="477"/>
        <v>0</v>
      </c>
      <c r="GW168" s="157">
        <f t="shared" si="478"/>
        <v>0</v>
      </c>
      <c r="GX168" s="158">
        <f t="shared" si="479"/>
        <v>0</v>
      </c>
      <c r="GY168" s="157">
        <f t="shared" si="494"/>
        <v>0</v>
      </c>
      <c r="GZ168" s="157">
        <f t="shared" si="495"/>
        <v>0</v>
      </c>
      <c r="HA168" s="157">
        <f t="shared" si="496"/>
        <v>0</v>
      </c>
      <c r="HB168" s="157">
        <f t="shared" si="497"/>
        <v>0</v>
      </c>
      <c r="HC168" s="157">
        <f t="shared" si="498"/>
        <v>0</v>
      </c>
      <c r="HD168" s="157">
        <f t="shared" si="499"/>
        <v>0</v>
      </c>
      <c r="HE168" s="158">
        <f t="shared" si="536"/>
        <v>0</v>
      </c>
      <c r="HF168" s="164"/>
      <c r="HG168" s="16" t="s">
        <v>1006</v>
      </c>
      <c r="HH168" s="88"/>
    </row>
    <row r="169" spans="1:216" ht="15.75">
      <c r="A169" s="16" t="s">
        <v>174</v>
      </c>
      <c r="B169" s="16" t="s">
        <v>175</v>
      </c>
      <c r="C169" s="16" t="s">
        <v>155</v>
      </c>
      <c r="D169" s="16" t="s">
        <v>599</v>
      </c>
      <c r="E169" s="16" t="s">
        <v>610</v>
      </c>
      <c r="F169" s="17">
        <v>0</v>
      </c>
      <c r="G169" s="17">
        <v>0</v>
      </c>
      <c r="H169" s="17">
        <v>0</v>
      </c>
      <c r="I169" s="18">
        <v>0</v>
      </c>
      <c r="J169" s="17">
        <v>0</v>
      </c>
      <c r="K169" s="19">
        <f t="shared" si="451"/>
        <v>0</v>
      </c>
      <c r="L169" s="19">
        <f t="shared" si="452"/>
        <v>0</v>
      </c>
      <c r="M169" s="23">
        <v>0</v>
      </c>
      <c r="N169" s="20">
        <f t="shared" si="533"/>
        <v>0</v>
      </c>
      <c r="O169" s="20"/>
      <c r="P169" s="75">
        <f t="shared" si="541"/>
        <v>0</v>
      </c>
      <c r="Q169" s="74">
        <f t="shared" si="540"/>
        <v>0</v>
      </c>
      <c r="R169" s="22">
        <f t="shared" si="539"/>
        <v>0</v>
      </c>
      <c r="S169" s="10"/>
      <c r="T169" s="10"/>
      <c r="U169" s="152">
        <f>SUMIF('Rekapitulasi Maret'!$D$9:$D$173,APS!$B169,'Rekapitulasi Maret'!$E$9:$E$173)</f>
        <v>0</v>
      </c>
      <c r="V169" s="152">
        <f>SUMIF('Rekapitulasi Maret'!$D$9:$D$173,APS!$B169,'Rekapitulasi Maret'!$F$9:$F$173)</f>
        <v>0</v>
      </c>
      <c r="W169" s="10"/>
      <c r="X169" s="154">
        <f t="shared" si="537"/>
        <v>0</v>
      </c>
      <c r="Y169" s="154">
        <f t="shared" si="538"/>
        <v>0</v>
      </c>
      <c r="Z169" s="10"/>
      <c r="AA169" s="152">
        <f>SUMIF('Rekapitulasi Maret'!$U$9:$U$173,APS!$B169,'Rekapitulasi Maret'!$V$9:$V$173)</f>
        <v>0</v>
      </c>
      <c r="AB169" s="152">
        <f>SUMIF('Rekapitulasi Maret'!$U$9:$U$173,APS!$B169,'Rekapitulasi Maret'!$W$9:$W$173)</f>
        <v>0</v>
      </c>
      <c r="AC169" s="152"/>
      <c r="AD169" s="154">
        <f t="shared" si="529"/>
        <v>0</v>
      </c>
      <c r="AE169" s="154">
        <f t="shared" si="530"/>
        <v>0</v>
      </c>
      <c r="AF169" s="10"/>
      <c r="AG169" s="152">
        <f>SUMIF('Rekapitulasi Maret'!$AL$9:$AL$173,APS!$B169,'Rekapitulasi Maret'!$AM$9:$AM$173)</f>
        <v>0</v>
      </c>
      <c r="AH169" s="152">
        <f>SUMIF('Rekapitulasi Maret'!$AL$9:$AL$173,APS!$B169,'Rekapitulasi Maret'!$AN$9:$AN$173)</f>
        <v>0</v>
      </c>
      <c r="AI169" s="152">
        <f>SUMIF('Rekapitulasi Maret'!$AL$9:$AL$173,APS!$B169,'Rekapitulasi Maret'!$AQ$9:$AQ$173)</f>
        <v>0</v>
      </c>
      <c r="AJ169" s="154">
        <f t="shared" si="534"/>
        <v>0</v>
      </c>
      <c r="AK169" s="154">
        <f t="shared" si="535"/>
        <v>0</v>
      </c>
      <c r="AL169" s="10"/>
      <c r="AM169" s="152">
        <f>SUMIF('Rekapitulasi Maret'!$BA$9:$BA$173,APS!$B169,'Rekapitulasi Maret'!$BB$9:$BB$173)</f>
        <v>0</v>
      </c>
      <c r="AN169" s="152">
        <f>SUMIF('Rekapitulasi Maret'!$BA$9:$BA$173,APS!$B169,'Rekapitulasi Maret'!$BC$9:$BC$173)</f>
        <v>0</v>
      </c>
      <c r="AO169" s="10"/>
      <c r="AP169" s="154">
        <f t="shared" si="531"/>
        <v>0</v>
      </c>
      <c r="AQ169" s="154">
        <f t="shared" si="532"/>
        <v>0</v>
      </c>
      <c r="AR169" s="10"/>
      <c r="AS169" s="152">
        <f>SUMIF('Rekapitulasi Maret'!$BP$9:$BP$173,APS!$B169,'Rekapitulasi Maret'!$BQ$9:$BQ$173)</f>
        <v>0</v>
      </c>
      <c r="AT169" s="152">
        <f>SUMIF('Rekapitulasi Maret'!$BP$9:$BP$173,APS!$B169,'Rekapitulasi Maret'!$BR$9:$BR$173)</f>
        <v>0</v>
      </c>
      <c r="AU169" s="10"/>
      <c r="AV169" s="154">
        <f t="shared" si="500"/>
        <v>0</v>
      </c>
      <c r="AW169" s="154">
        <f t="shared" si="501"/>
        <v>0</v>
      </c>
      <c r="AX169" s="10"/>
      <c r="AY169" s="152">
        <f>SUMIF('Rekapitulasi Maret'!$CE$9:$CE$173,APS!$B169,'Rekapitulasi Maret'!$CI$9:$CI$173)</f>
        <v>0</v>
      </c>
      <c r="AZ169" s="10"/>
      <c r="BA169" s="152">
        <f>SUMIF('Rekapitulasi Maret'!$CE$9:$CE$173,APS!$B169,'Rekapitulasi Maret'!$CJ$9:$CJ$173)</f>
        <v>0</v>
      </c>
      <c r="BB169" s="154">
        <f t="shared" si="492"/>
        <v>0</v>
      </c>
      <c r="BC169" s="154">
        <f t="shared" si="493"/>
        <v>0</v>
      </c>
      <c r="BD169" s="76">
        <f t="shared" si="504"/>
        <v>0</v>
      </c>
      <c r="BE169" s="76">
        <f t="shared" si="505"/>
        <v>0</v>
      </c>
      <c r="BF169" s="76">
        <f t="shared" si="506"/>
        <v>0</v>
      </c>
      <c r="BG169" s="76">
        <f t="shared" si="507"/>
        <v>0</v>
      </c>
      <c r="BH169" s="76">
        <f t="shared" si="508"/>
        <v>0</v>
      </c>
      <c r="BI169" s="76">
        <f t="shared" si="509"/>
        <v>0</v>
      </c>
      <c r="BJ169" s="154">
        <f t="shared" si="510"/>
        <v>0</v>
      </c>
      <c r="BK169" s="10"/>
      <c r="BL169" s="10"/>
      <c r="BM169" s="152">
        <f>SUMIF('Rekapitulasi Maret'!$D$194:$D$375,APS!$B169,'Rekapitulasi Maret'!$E$194:$E$375)+SUMIF('Rekapitulasi Maret'!$D$194:$D$375,APS!$B169,'Rekapitulasi Maret'!$J$194:$J$375)</f>
        <v>0</v>
      </c>
      <c r="BN169" s="152">
        <f>SUMIF('Rekapitulasi Maret'!$D$194:$D$375,APS!$B169,'Rekapitulasi Maret'!$F$194:$F$375)</f>
        <v>0</v>
      </c>
      <c r="BO169" s="152">
        <f>SUMIF('Rekapitulasi Maret'!$D$194:$D$375,APS!$B169,'Rekapitulasi Maret'!$K$194:$K$375)</f>
        <v>0</v>
      </c>
      <c r="BP169" s="154">
        <f t="shared" si="488"/>
        <v>0</v>
      </c>
      <c r="BQ169" s="154">
        <f t="shared" si="489"/>
        <v>0</v>
      </c>
      <c r="BR169" s="10"/>
      <c r="BS169" s="152">
        <f>SUMIF('Rekapitulasi Maret'!$U$194:$U$375,APS!$B169,'Rekapitulasi Maret'!$V$194:$V$375)+SUMIF('Rekapitulasi Maret'!$U$194:$U$375,APS!$B169,'Rekapitulasi Maret'!$AA$194:$AA$375)</f>
        <v>0</v>
      </c>
      <c r="BT169" s="152">
        <f>SUMIF('Rekapitulasi Maret'!$U$194:$U$375,APS!$B169,'Rekapitulasi Maret'!$W$194:$W$375)</f>
        <v>0</v>
      </c>
      <c r="BU169" s="152">
        <f>SUMIF('Rekapitulasi Maret'!$U$194:$U$375,APS!$B169,'Rekapitulasi Maret'!$AB$194:$AB$375)</f>
        <v>0</v>
      </c>
      <c r="BV169" s="154">
        <f t="shared" si="490"/>
        <v>0</v>
      </c>
      <c r="BW169" s="154">
        <f t="shared" si="491"/>
        <v>0</v>
      </c>
      <c r="BX169" s="10"/>
      <c r="BY169" s="152">
        <f>SUMIF('Rekapitulasi Maret'!$AL$194:$AL$375,APS!$B169,'Rekapitulasi Maret'!$AM$194:$AM$375)+SUMIF('Rekapitulasi Maret'!$AL$194:$AL$375,APS!$B169,'Rekapitulasi Maret'!$AP$194:$AP$375)</f>
        <v>0</v>
      </c>
      <c r="BZ169" s="152">
        <f>SUMIF('Rekapitulasi Maret'!$AL$194:$AL$375,APS!$B169,'Rekapitulasi Maret'!$AN$194:$AN$375)</f>
        <v>0</v>
      </c>
      <c r="CA169" s="152">
        <f>SUMIF('Rekapitulasi Maret'!$AL$194:$AL$375,APS!$B169,'Rekapitulasi Maret'!$AQ$194:$AQ$375)</f>
        <v>0</v>
      </c>
      <c r="CB169" s="154">
        <f t="shared" si="502"/>
        <v>0</v>
      </c>
      <c r="CC169" s="154">
        <f t="shared" si="503"/>
        <v>0</v>
      </c>
      <c r="CD169" s="10"/>
      <c r="CE169" s="152">
        <f>SUMIF('Rekapitulasi Maret'!$BA$194:$BA$375,APS!$B169,'Rekapitulasi Maret'!$BB$194:$BB$375)+SUMIF('Rekapitulasi Maret'!$BA$194:$BA$375,APS!$B169,'Rekapitulasi Maret'!$BE$194:$BE$375)</f>
        <v>0</v>
      </c>
      <c r="CF169" s="152">
        <f>SUMIF('Rekapitulasi Maret'!$BA$194:$BA$375,APS!$B169,'Rekapitulasi Maret'!$BC$194:$BC$375)</f>
        <v>0</v>
      </c>
      <c r="CG169" s="10"/>
      <c r="CH169" s="154">
        <f t="shared" si="480"/>
        <v>0</v>
      </c>
      <c r="CI169" s="154">
        <f t="shared" si="481"/>
        <v>0</v>
      </c>
      <c r="CJ169" s="10"/>
      <c r="CK169" s="152">
        <f>SUMIF('Rekapitulasi Maret'!$BP$194:$BP$375,APS!$B169,'Rekapitulasi Maret'!$BQ$194:$BQ$375)+SUMIF('Rekapitulasi Maret'!$BP$194:$BP$375,APS!$B169,'Rekapitulasi Maret'!$BT$194:$BT$375)</f>
        <v>0</v>
      </c>
      <c r="CL169" s="152">
        <f>SUMIF('Rekapitulasi Maret'!$BP$194:$BP$375,APS!$B169,'Rekapitulasi Maret'!$BR$194:$BR$375)</f>
        <v>0</v>
      </c>
      <c r="CM169" s="152">
        <f>SUMIF('Rekapitulasi Maret'!$BP$194:$BP$375,APS!$B169,'Rekapitulasi Maret'!$BU$194:$BU$375)</f>
        <v>0</v>
      </c>
      <c r="CN169" s="154">
        <f t="shared" si="482"/>
        <v>0</v>
      </c>
      <c r="CO169" s="154">
        <f t="shared" si="483"/>
        <v>0</v>
      </c>
      <c r="CP169" s="76">
        <f t="shared" si="511"/>
        <v>0</v>
      </c>
      <c r="CQ169" s="76">
        <f t="shared" si="512"/>
        <v>0</v>
      </c>
      <c r="CR169" s="76">
        <f t="shared" si="513"/>
        <v>0</v>
      </c>
      <c r="CS169" s="76">
        <f t="shared" si="514"/>
        <v>0</v>
      </c>
      <c r="CT169" s="76">
        <f t="shared" si="515"/>
        <v>0</v>
      </c>
      <c r="CU169" s="76">
        <f t="shared" si="516"/>
        <v>0</v>
      </c>
      <c r="CV169" s="154">
        <f t="shared" si="517"/>
        <v>0</v>
      </c>
      <c r="CW169" s="10"/>
      <c r="CX169" s="10"/>
      <c r="CY169" s="152">
        <f>SUMIF('Rekapitulasi Maret'!$D$391:$D$568,APS!$B169,'Rekapitulasi Maret'!$E$391:$E$568)+SUMIF('Rekapitulasi Maret'!$D$391:$D$568,APS!$B169,'Rekapitulasi Maret'!$J$391:$J$568)</f>
        <v>0</v>
      </c>
      <c r="CZ169" s="152">
        <f>SUMIF('Rekapitulasi Maret'!$D$391:$D$568,APS!$B169,'Rekapitulasi Maret'!$F$391:$F$568)</f>
        <v>0</v>
      </c>
      <c r="DA169" s="152">
        <f>SUMIF('Rekapitulasi Maret'!$D$391:$D$568,APS!$B169,'Rekapitulasi Maret'!$K$391:$K$568)</f>
        <v>0</v>
      </c>
      <c r="DB169" s="154">
        <f t="shared" si="484"/>
        <v>0</v>
      </c>
      <c r="DC169" s="154">
        <f t="shared" si="485"/>
        <v>0</v>
      </c>
      <c r="DD169" s="10"/>
      <c r="DE169" s="152">
        <f>SUMIF('Rekapitulasi Maret'!$U$391:$U$568,APS!$B169,'Rekapitulasi Maret'!$V$391:$V$568)+SUMIF('Rekapitulasi Maret'!$U$391:$U$568,APS!$B169,'Rekapitulasi Maret'!$AA$391:$AA$568)</f>
        <v>0</v>
      </c>
      <c r="DF169" s="152">
        <f>SUMIF('Rekapitulasi Maret'!$U$391:$U$568,APS!$B169,'Rekapitulasi Maret'!$W$391:$W$568)</f>
        <v>0</v>
      </c>
      <c r="DG169" s="152">
        <f>SUMIF('Rekapitulasi Maret'!$U$391:$U$568,APS!$B169,'Rekapitulasi Maret'!$AB$391:$AB$568)</f>
        <v>0</v>
      </c>
      <c r="DH169" s="154">
        <f t="shared" si="518"/>
        <v>0</v>
      </c>
      <c r="DI169" s="154">
        <f t="shared" si="519"/>
        <v>0</v>
      </c>
      <c r="DJ169" s="10"/>
      <c r="DK169" s="152">
        <f>SUMIF('Rekapitulasi Maret'!$AL$391:$AL$568,APS!$B169,'Rekapitulasi Maret'!$AM$391:$AM$568)+SUMIF('Rekapitulasi Maret'!$AL$391:$AL$568,APS!$B169,'Rekapitulasi Maret'!$AP$391:$AP$568)</f>
        <v>0</v>
      </c>
      <c r="DL169" s="152">
        <f>SUMIF('Rekapitulasi Maret'!$AL$391:$AL$568,APS!$B169,'Rekapitulasi Maret'!$AN$391:$AN$568)</f>
        <v>0</v>
      </c>
      <c r="DM169" s="152">
        <f>SUMIF('Rekapitulasi Maret'!$AL$391:$AL$568,APS!$B169,'Rekapitulasi Maret'!$AQ$391:$AQ$568)</f>
        <v>0</v>
      </c>
      <c r="DN169" s="154">
        <f t="shared" si="453"/>
        <v>0</v>
      </c>
      <c r="DO169" s="154">
        <f t="shared" si="454"/>
        <v>0</v>
      </c>
      <c r="DP169" s="10"/>
      <c r="DQ169" s="152">
        <f>SUMIF('Rekapitulasi Maret'!$BA$391:$BA$568,APS!$B169,'Rekapitulasi Maret'!$BB$391:$BB$568)+SUMIF('Rekapitulasi Maret'!$BA$391:$BA$568,APS!$B169,'Rekapitulasi Maret'!$BE$391:$BE$568)</f>
        <v>0</v>
      </c>
      <c r="DR169" s="152">
        <f>SUMIF('Rekapitulasi Maret'!$BA$391:$BA$568,APS!$B169,'Rekapitulasi Maret'!$BC$391:$BC$568)</f>
        <v>0</v>
      </c>
      <c r="DS169" s="152">
        <f>SUMIF('Rekapitulasi Maret'!$BA$391:$BA$568,APS!$B169,'Rekapitulasi Maret'!$BF$391:$BF$568)</f>
        <v>0</v>
      </c>
      <c r="DT169" s="154">
        <f t="shared" si="520"/>
        <v>0</v>
      </c>
      <c r="DU169" s="154">
        <f t="shared" si="521"/>
        <v>0</v>
      </c>
      <c r="DV169" s="10"/>
      <c r="DW169" s="152">
        <f>SUMIF('Rekapitulasi Maret'!$BP$391:$BP$568,APS!$B169,'Rekapitulasi Maret'!$BQ$391:$BQ$568)+SUMIF('Rekapitulasi Maret'!$BP$391:$BP$568,APS!$B169,'Rekapitulasi Maret'!$BT$391:$BT$568)</f>
        <v>0</v>
      </c>
      <c r="DX169" s="152">
        <f>SUMIF('Rekapitulasi Maret'!$BP$391:$BP$568,APS!$B169,'Rekapitulasi Maret'!$BR$391:$BR$568)</f>
        <v>0</v>
      </c>
      <c r="DY169" s="152">
        <f>SUMIF('Rekapitulasi Maret'!$BP$391:$BP$568,APS!$B169,'Rekapitulasi Maret'!$BU$391:$BU$568)</f>
        <v>0</v>
      </c>
      <c r="DZ169" s="154">
        <f t="shared" si="446"/>
        <v>0</v>
      </c>
      <c r="EA169" s="154">
        <f t="shared" si="447"/>
        <v>0</v>
      </c>
      <c r="EB169" s="10"/>
      <c r="EC169" s="152">
        <f>SUMIF('Rekapitulasi Maret'!$CE$391:$CE$568,APS!$B169,'Rekapitulasi Maret'!$CF$391:$CF$568)+SUMIF('Rekapitulasi Maret'!$CE$391:$CE$568,APS!$B169,'Rekapitulasi Maret'!$CI$391:$CI$568)</f>
        <v>0</v>
      </c>
      <c r="ED169" s="152">
        <f>SUMIF('Rekapitulasi Maret'!$CE$391:$CE$568,APS!$B169,'Rekapitulasi Maret'!$CG$391:$CG$568)</f>
        <v>0</v>
      </c>
      <c r="EE169" s="152">
        <f>SUMIF('Rekapitulasi Maret'!$CE$391:$CE$568,APS!$B169,'Rekapitulasi Maret'!$CJ$391:$CJ$568)</f>
        <v>0</v>
      </c>
      <c r="EF169" s="154">
        <f t="shared" si="455"/>
        <v>0</v>
      </c>
      <c r="EG169" s="154">
        <f t="shared" si="456"/>
        <v>0</v>
      </c>
      <c r="EH169" s="76">
        <f t="shared" si="522"/>
        <v>0</v>
      </c>
      <c r="EI169" s="76">
        <f t="shared" si="523"/>
        <v>0</v>
      </c>
      <c r="EJ169" s="76">
        <f t="shared" si="524"/>
        <v>0</v>
      </c>
      <c r="EK169" s="76">
        <f t="shared" si="525"/>
        <v>0</v>
      </c>
      <c r="EL169" s="76">
        <f t="shared" si="526"/>
        <v>0</v>
      </c>
      <c r="EM169" s="76">
        <f t="shared" si="527"/>
        <v>0</v>
      </c>
      <c r="EN169" s="154">
        <f t="shared" si="528"/>
        <v>0</v>
      </c>
      <c r="EO169" s="10"/>
      <c r="EP169" s="10"/>
      <c r="EQ169" s="152">
        <f>SUMIF('Rekapitulasi Maret'!$D$587:$D$768,APS!$B169,'Rekapitulasi Maret'!$E$587:$E$768)+SUMIF('Rekapitulasi Maret'!$D$587:$D$768,APS!$B169,'Rekapitulasi Maret'!$G$587:$G$768)</f>
        <v>0</v>
      </c>
      <c r="ER169" s="152">
        <f>SUMIF('Rekapitulasi Maret'!$D$587:$D$768,APS!$B169,'Rekapitulasi Maret'!$F$587:$F$768)+SUMIF('Rekapitulasi Maret'!$D$587:$D$768,APS!$B169,'Rekapitulasi Maret'!$H$587:$H$768)</f>
        <v>0</v>
      </c>
      <c r="ES169" s="10"/>
      <c r="ET169" s="154">
        <f t="shared" si="457"/>
        <v>0</v>
      </c>
      <c r="EU169" s="154">
        <f t="shared" si="458"/>
        <v>0</v>
      </c>
      <c r="EV169" s="10"/>
      <c r="EW169" s="152">
        <f>SUMIF('Rekapitulasi Maret'!$U$587:$U$768,APS!$B169,'Rekapitulasi Maret'!$V$587:$V$768)+SUMIF('Rekapitulasi Maret'!$U$587:$U$768,APS!$B169,'Rekapitulasi Maret'!$X$587:$X$768)</f>
        <v>0</v>
      </c>
      <c r="EX169" s="152">
        <f>SUMIF('Rekapitulasi Maret'!$U$587:$U$768,APS!$B169,'Rekapitulasi Maret'!$W$587:$W$768)+SUMIF('Rekapitulasi Maret'!$U$587:$U$768,APS!$B169,'Rekapitulasi Maret'!$Y$587:$Y$768)</f>
        <v>0</v>
      </c>
      <c r="EY169" s="10"/>
      <c r="EZ169" s="154">
        <f t="shared" si="459"/>
        <v>0</v>
      </c>
      <c r="FA169" s="154">
        <f t="shared" si="460"/>
        <v>0</v>
      </c>
      <c r="FB169" s="10"/>
      <c r="FC169" s="152">
        <f>SUMIF('Rekapitulasi Maret'!$AL$587:$AL$768,APS!$B169,'Rekapitulasi Maret'!$AM$587:$AM$768)+SUMIF('Rekapitulasi Maret'!$AL$587:$AL$768,APS!$B169,'Rekapitulasi Maret'!$AP$587:$AP$768)</f>
        <v>0</v>
      </c>
      <c r="FD169" s="152">
        <f>SUMIF('Rekapitulasi Maret'!$AL$587:$AL$768,APS!$B169,'Rekapitulasi Maret'!$AN$587:$AN$768)</f>
        <v>0</v>
      </c>
      <c r="FE169" s="10"/>
      <c r="FF169" s="154">
        <f t="shared" si="461"/>
        <v>0</v>
      </c>
      <c r="FG169" s="154">
        <f t="shared" si="462"/>
        <v>0</v>
      </c>
      <c r="FH169" s="10"/>
      <c r="FI169" s="152">
        <f>SUMIF('Rekapitulasi Maret'!$BA$587:$BA$768,APS!$B169,'Rekapitulasi Maret'!$BB$587:$BB$768)+SUMIF('Rekapitulasi Maret'!$BA$587:$BA$768,APS!$B169,'Rekapitulasi Maret'!$BE$587:$BE$768)</f>
        <v>0</v>
      </c>
      <c r="FJ169" s="152">
        <f>SUMIF('Rekapitulasi Maret'!$BA$587:$BA$768,APS!$B169,'Rekapitulasi Maret'!$BC$587:$BC$768)+SUMIF('Rekapitulasi Maret'!$BA$587:$BA$768,APS!$B169,'Rekapitulasi Maret'!$BF$587:$BF$768)</f>
        <v>0</v>
      </c>
      <c r="FK169" s="10"/>
      <c r="FL169" s="154">
        <f t="shared" si="463"/>
        <v>0</v>
      </c>
      <c r="FM169" s="154">
        <f t="shared" si="464"/>
        <v>0</v>
      </c>
      <c r="FN169" s="10"/>
      <c r="FO169" s="152">
        <f>SUMIF('Rekapitulasi Maret'!$BP$587:$BP$768,APS!$B169,'Rekapitulasi Maret'!$BQ$587:$BQ$768)+SUMIF('Rekapitulasi Maret'!$BP$587:$BP$768,APS!$B169,'Rekapitulasi Maret'!$BT$587:$BT$768)</f>
        <v>0</v>
      </c>
      <c r="FP169" s="152">
        <f>SUMIF('Rekapitulasi Maret'!$BP$587:$BP$768,APS!$B169,'Rekapitulasi Maret'!$BR$587:$BR$768)</f>
        <v>0</v>
      </c>
      <c r="FQ169" s="10"/>
      <c r="FR169" s="154">
        <f t="shared" si="465"/>
        <v>0</v>
      </c>
      <c r="FS169" s="154">
        <f t="shared" si="466"/>
        <v>0</v>
      </c>
      <c r="FT169" s="10"/>
      <c r="FU169" s="152">
        <f>SUMIF('Rekapitulasi Maret'!$CE$587:$CE$768,APS!$B169,'Rekapitulasi Maret'!$CI$587:$CI$768)</f>
        <v>0</v>
      </c>
      <c r="FV169" s="10"/>
      <c r="FW169" s="152">
        <f>SUMIF('Rekapitulasi Maret'!$CE$587:$CE$768,APS!$B169,'Rekapitulasi Maret'!$CJ$587:$CJ$768)</f>
        <v>0</v>
      </c>
      <c r="FX169" s="154">
        <f t="shared" si="486"/>
        <v>0</v>
      </c>
      <c r="FY169" s="154">
        <f t="shared" si="487"/>
        <v>0</v>
      </c>
      <c r="FZ169" s="10"/>
      <c r="GA169" s="152">
        <f>SUMIF('Rekapitulasi Maret'!$D$785:$D$963,APS!$B169,'Rekapitulasi Maret'!$E$785:$E$963)+SUMIF('Rekapitulasi Maret'!$D$785:$D$963,APS!$B169,'Rekapitulasi Maret'!$J$785:$J$963)</f>
        <v>0</v>
      </c>
      <c r="GB169" s="152">
        <f>SUMIF('Rekapitulasi Maret'!$D$785:$D$963,APS!$B169,'Rekapitulasi Maret'!$F$785:$F$963)</f>
        <v>0</v>
      </c>
      <c r="GC169" s="152">
        <f>SUMIF('Rekapitulasi Maret'!$D$785:$D$963,APS!$B169,'Rekapitulasi Maret'!$K$785:$K$963)</f>
        <v>0</v>
      </c>
      <c r="GD169" s="154">
        <f t="shared" si="467"/>
        <v>0</v>
      </c>
      <c r="GE169" s="154">
        <f t="shared" si="468"/>
        <v>0</v>
      </c>
      <c r="GF169" s="10"/>
      <c r="GG169" s="152">
        <f>SUMIF('Rekapitulasi Maret'!$U$785:$U$963,APS!$B169,'Rekapitulasi Maret'!$V$785:$V$963)+SUMIF('Rekapitulasi Maret'!$U$785:$U$963,APS!$B169,'Rekapitulasi Maret'!$AA$785:$AA$963)</f>
        <v>0</v>
      </c>
      <c r="GH169" s="152">
        <f>SUMIF('Rekapitulasi Maret'!$U$785:$U$963,APS!$B169,'Rekapitulasi Maret'!$W$785:$W$963)</f>
        <v>0</v>
      </c>
      <c r="GI169" s="152">
        <f>SUMIF('Rekapitulasi Maret'!$U$785:$U$963,APS!$B169,'Rekapitulasi Maret'!$AB$785:$AB$963)</f>
        <v>0</v>
      </c>
      <c r="GJ169" s="154">
        <f t="shared" si="469"/>
        <v>0</v>
      </c>
      <c r="GK169" s="154">
        <f t="shared" si="470"/>
        <v>0</v>
      </c>
      <c r="GL169" s="10"/>
      <c r="GM169" s="152">
        <f>SUMIF('Rekapitulasi Maret'!$AL$785:$AL$963,APS!$B169,'Rekapitulasi Maret'!$AM$785:$AM$963)+SUMIF('Rekapitulasi Maret'!$AL$785:$AL$963,APS!$B169,'Rekapitulasi Maret'!$AP$785:$AP$963)</f>
        <v>0</v>
      </c>
      <c r="GN169" s="152">
        <f>SUMIF('Rekapitulasi Maret'!$AL$785:$AL$963,APS!$B169,'Rekapitulasi Maret'!$AN$785:$AN$963)</f>
        <v>0</v>
      </c>
      <c r="GO169" s="152">
        <f>SUMIF('Rekapitulasi Maret'!$AL$785:$AL$963,APS!$B169,'Rekapitulasi Maret'!$AQ$785:$AQ$963)</f>
        <v>0</v>
      </c>
      <c r="GP169" s="154">
        <f t="shared" si="471"/>
        <v>0</v>
      </c>
      <c r="GQ169" s="154">
        <f t="shared" si="472"/>
        <v>0</v>
      </c>
      <c r="GR169" s="76">
        <f t="shared" si="473"/>
        <v>0</v>
      </c>
      <c r="GS169" s="76">
        <f t="shared" si="474"/>
        <v>0</v>
      </c>
      <c r="GT169" s="76">
        <f t="shared" si="475"/>
        <v>0</v>
      </c>
      <c r="GU169" s="76">
        <f t="shared" si="476"/>
        <v>0</v>
      </c>
      <c r="GV169" s="157">
        <f t="shared" si="477"/>
        <v>0</v>
      </c>
      <c r="GW169" s="157">
        <f t="shared" si="478"/>
        <v>0</v>
      </c>
      <c r="GX169" s="158">
        <f t="shared" si="479"/>
        <v>0</v>
      </c>
      <c r="GY169" s="157">
        <f t="shared" si="494"/>
        <v>0</v>
      </c>
      <c r="GZ169" s="157">
        <f t="shared" si="495"/>
        <v>0</v>
      </c>
      <c r="HA169" s="157">
        <f t="shared" si="496"/>
        <v>0</v>
      </c>
      <c r="HB169" s="157">
        <f t="shared" si="497"/>
        <v>0</v>
      </c>
      <c r="HC169" s="157">
        <f t="shared" si="498"/>
        <v>0</v>
      </c>
      <c r="HD169" s="157">
        <f t="shared" si="499"/>
        <v>0</v>
      </c>
      <c r="HE169" s="158">
        <f t="shared" si="536"/>
        <v>0</v>
      </c>
      <c r="HF169" s="164"/>
      <c r="HG169" s="16" t="s">
        <v>1007</v>
      </c>
      <c r="HH169" s="88"/>
    </row>
    <row r="170" spans="1:216" ht="15.75">
      <c r="A170" s="16" t="s">
        <v>176</v>
      </c>
      <c r="B170" s="16" t="s">
        <v>177</v>
      </c>
      <c r="C170" s="16" t="s">
        <v>155</v>
      </c>
      <c r="D170" s="16" t="s">
        <v>599</v>
      </c>
      <c r="E170" s="16" t="s">
        <v>610</v>
      </c>
      <c r="F170" s="17">
        <v>100</v>
      </c>
      <c r="G170" s="17">
        <v>0</v>
      </c>
      <c r="H170" s="17">
        <v>0</v>
      </c>
      <c r="I170" s="18">
        <v>0</v>
      </c>
      <c r="J170" s="17">
        <v>0</v>
      </c>
      <c r="K170" s="19">
        <f t="shared" si="451"/>
        <v>100</v>
      </c>
      <c r="L170" s="19">
        <f t="shared" si="452"/>
        <v>100</v>
      </c>
      <c r="M170" s="23">
        <v>0</v>
      </c>
      <c r="N170" s="20">
        <f t="shared" si="533"/>
        <v>0</v>
      </c>
      <c r="O170" s="20"/>
      <c r="P170" s="75">
        <f t="shared" si="541"/>
        <v>0</v>
      </c>
      <c r="Q170" s="74">
        <f t="shared" si="540"/>
        <v>0</v>
      </c>
      <c r="R170" s="22">
        <f t="shared" si="539"/>
        <v>0</v>
      </c>
      <c r="S170" s="10"/>
      <c r="T170" s="10"/>
      <c r="U170" s="152">
        <f>SUMIF('Rekapitulasi Maret'!$D$9:$D$173,APS!$B170,'Rekapitulasi Maret'!$E$9:$E$173)</f>
        <v>0</v>
      </c>
      <c r="V170" s="152">
        <f>SUMIF('Rekapitulasi Maret'!$D$9:$D$173,APS!$B170,'Rekapitulasi Maret'!$F$9:$F$173)</f>
        <v>0</v>
      </c>
      <c r="W170" s="10"/>
      <c r="X170" s="154">
        <f t="shared" si="537"/>
        <v>0</v>
      </c>
      <c r="Y170" s="154">
        <f t="shared" si="538"/>
        <v>0</v>
      </c>
      <c r="Z170" s="10"/>
      <c r="AA170" s="152">
        <f>SUMIF('Rekapitulasi Maret'!$U$9:$U$173,APS!$B170,'Rekapitulasi Maret'!$V$9:$V$173)</f>
        <v>0</v>
      </c>
      <c r="AB170" s="152">
        <f>SUMIF('Rekapitulasi Maret'!$U$9:$U$173,APS!$B170,'Rekapitulasi Maret'!$W$9:$W$173)</f>
        <v>0</v>
      </c>
      <c r="AC170" s="152"/>
      <c r="AD170" s="154">
        <f t="shared" si="529"/>
        <v>0</v>
      </c>
      <c r="AE170" s="154">
        <f t="shared" si="530"/>
        <v>0</v>
      </c>
      <c r="AF170" s="10"/>
      <c r="AG170" s="152">
        <f>SUMIF('Rekapitulasi Maret'!$AL$9:$AL$173,APS!$B170,'Rekapitulasi Maret'!$AM$9:$AM$173)</f>
        <v>0</v>
      </c>
      <c r="AH170" s="152">
        <f>SUMIF('Rekapitulasi Maret'!$AL$9:$AL$173,APS!$B170,'Rekapitulasi Maret'!$AN$9:$AN$173)</f>
        <v>0</v>
      </c>
      <c r="AI170" s="152">
        <f>SUMIF('Rekapitulasi Maret'!$AL$9:$AL$173,APS!$B170,'Rekapitulasi Maret'!$AQ$9:$AQ$173)</f>
        <v>0</v>
      </c>
      <c r="AJ170" s="154">
        <f t="shared" si="534"/>
        <v>0</v>
      </c>
      <c r="AK170" s="154">
        <f t="shared" si="535"/>
        <v>0</v>
      </c>
      <c r="AL170" s="10"/>
      <c r="AM170" s="152">
        <f>SUMIF('Rekapitulasi Maret'!$BA$9:$BA$173,APS!$B170,'Rekapitulasi Maret'!$BB$9:$BB$173)</f>
        <v>0</v>
      </c>
      <c r="AN170" s="152">
        <f>SUMIF('Rekapitulasi Maret'!$BA$9:$BA$173,APS!$B170,'Rekapitulasi Maret'!$BC$9:$BC$173)</f>
        <v>0</v>
      </c>
      <c r="AO170" s="10"/>
      <c r="AP170" s="154">
        <f t="shared" si="531"/>
        <v>0</v>
      </c>
      <c r="AQ170" s="154">
        <f t="shared" si="532"/>
        <v>0</v>
      </c>
      <c r="AR170" s="10"/>
      <c r="AS170" s="152">
        <f>SUMIF('Rekapitulasi Maret'!$BP$9:$BP$173,APS!$B170,'Rekapitulasi Maret'!$BQ$9:$BQ$173)</f>
        <v>0</v>
      </c>
      <c r="AT170" s="152">
        <f>SUMIF('Rekapitulasi Maret'!$BP$9:$BP$173,APS!$B170,'Rekapitulasi Maret'!$BR$9:$BR$173)</f>
        <v>0</v>
      </c>
      <c r="AU170" s="10"/>
      <c r="AV170" s="154">
        <f t="shared" si="500"/>
        <v>0</v>
      </c>
      <c r="AW170" s="154">
        <f t="shared" si="501"/>
        <v>0</v>
      </c>
      <c r="AX170" s="10"/>
      <c r="AY170" s="152">
        <f>SUMIF('Rekapitulasi Maret'!$CE$9:$CE$173,APS!$B170,'Rekapitulasi Maret'!$CI$9:$CI$173)</f>
        <v>0</v>
      </c>
      <c r="AZ170" s="10"/>
      <c r="BA170" s="152">
        <f>SUMIF('Rekapitulasi Maret'!$CE$9:$CE$173,APS!$B170,'Rekapitulasi Maret'!$CJ$9:$CJ$173)</f>
        <v>0</v>
      </c>
      <c r="BB170" s="154">
        <f t="shared" si="492"/>
        <v>0</v>
      </c>
      <c r="BC170" s="154">
        <f t="shared" si="493"/>
        <v>0</v>
      </c>
      <c r="BD170" s="76">
        <f t="shared" si="504"/>
        <v>0</v>
      </c>
      <c r="BE170" s="76">
        <f t="shared" si="505"/>
        <v>0</v>
      </c>
      <c r="BF170" s="76">
        <f t="shared" si="506"/>
        <v>0</v>
      </c>
      <c r="BG170" s="76">
        <f t="shared" si="507"/>
        <v>0</v>
      </c>
      <c r="BH170" s="76">
        <f t="shared" si="508"/>
        <v>0</v>
      </c>
      <c r="BI170" s="76">
        <f t="shared" si="509"/>
        <v>0</v>
      </c>
      <c r="BJ170" s="154">
        <f t="shared" si="510"/>
        <v>0</v>
      </c>
      <c r="BK170" s="10"/>
      <c r="BL170" s="10"/>
      <c r="BM170" s="152">
        <f>SUMIF('Rekapitulasi Maret'!$D$194:$D$375,APS!$B170,'Rekapitulasi Maret'!$E$194:$E$375)+SUMIF('Rekapitulasi Maret'!$D$194:$D$375,APS!$B170,'Rekapitulasi Maret'!$J$194:$J$375)</f>
        <v>0</v>
      </c>
      <c r="BN170" s="152">
        <f>SUMIF('Rekapitulasi Maret'!$D$194:$D$375,APS!$B170,'Rekapitulasi Maret'!$F$194:$F$375)</f>
        <v>0</v>
      </c>
      <c r="BO170" s="152">
        <f>SUMIF('Rekapitulasi Maret'!$D$194:$D$375,APS!$B170,'Rekapitulasi Maret'!$K$194:$K$375)</f>
        <v>0</v>
      </c>
      <c r="BP170" s="154">
        <f t="shared" si="488"/>
        <v>0</v>
      </c>
      <c r="BQ170" s="154">
        <f t="shared" si="489"/>
        <v>0</v>
      </c>
      <c r="BR170" s="10"/>
      <c r="BS170" s="152">
        <f>SUMIF('Rekapitulasi Maret'!$U$194:$U$375,APS!$B170,'Rekapitulasi Maret'!$V$194:$V$375)+SUMIF('Rekapitulasi Maret'!$U$194:$U$375,APS!$B170,'Rekapitulasi Maret'!$AA$194:$AA$375)</f>
        <v>0</v>
      </c>
      <c r="BT170" s="152">
        <f>SUMIF('Rekapitulasi Maret'!$U$194:$U$375,APS!$B170,'Rekapitulasi Maret'!$W$194:$W$375)</f>
        <v>0</v>
      </c>
      <c r="BU170" s="152">
        <f>SUMIF('Rekapitulasi Maret'!$U$194:$U$375,APS!$B170,'Rekapitulasi Maret'!$AB$194:$AB$375)</f>
        <v>0</v>
      </c>
      <c r="BV170" s="154">
        <f t="shared" si="490"/>
        <v>0</v>
      </c>
      <c r="BW170" s="154">
        <f t="shared" si="491"/>
        <v>0</v>
      </c>
      <c r="BX170" s="10"/>
      <c r="BY170" s="152">
        <f>SUMIF('Rekapitulasi Maret'!$AL$194:$AL$375,APS!$B170,'Rekapitulasi Maret'!$AM$194:$AM$375)+SUMIF('Rekapitulasi Maret'!$AL$194:$AL$375,APS!$B170,'Rekapitulasi Maret'!$AP$194:$AP$375)</f>
        <v>0</v>
      </c>
      <c r="BZ170" s="152">
        <f>SUMIF('Rekapitulasi Maret'!$AL$194:$AL$375,APS!$B170,'Rekapitulasi Maret'!$AN$194:$AN$375)</f>
        <v>0</v>
      </c>
      <c r="CA170" s="152">
        <f>SUMIF('Rekapitulasi Maret'!$AL$194:$AL$375,APS!$B170,'Rekapitulasi Maret'!$AQ$194:$AQ$375)</f>
        <v>0</v>
      </c>
      <c r="CB170" s="154">
        <f t="shared" si="502"/>
        <v>0</v>
      </c>
      <c r="CC170" s="154">
        <f t="shared" si="503"/>
        <v>0</v>
      </c>
      <c r="CD170" s="10"/>
      <c r="CE170" s="152">
        <f>SUMIF('Rekapitulasi Maret'!$BA$194:$BA$375,APS!$B170,'Rekapitulasi Maret'!$BB$194:$BB$375)+SUMIF('Rekapitulasi Maret'!$BA$194:$BA$375,APS!$B170,'Rekapitulasi Maret'!$BE$194:$BE$375)</f>
        <v>0</v>
      </c>
      <c r="CF170" s="152">
        <f>SUMIF('Rekapitulasi Maret'!$BA$194:$BA$375,APS!$B170,'Rekapitulasi Maret'!$BC$194:$BC$375)</f>
        <v>0</v>
      </c>
      <c r="CG170" s="10"/>
      <c r="CH170" s="154">
        <f t="shared" si="480"/>
        <v>0</v>
      </c>
      <c r="CI170" s="154">
        <f t="shared" si="481"/>
        <v>0</v>
      </c>
      <c r="CJ170" s="10"/>
      <c r="CK170" s="152">
        <f>SUMIF('Rekapitulasi Maret'!$BP$194:$BP$375,APS!$B170,'Rekapitulasi Maret'!$BQ$194:$BQ$375)+SUMIF('Rekapitulasi Maret'!$BP$194:$BP$375,APS!$B170,'Rekapitulasi Maret'!$BT$194:$BT$375)</f>
        <v>0</v>
      </c>
      <c r="CL170" s="152">
        <f>SUMIF('Rekapitulasi Maret'!$BP$194:$BP$375,APS!$B170,'Rekapitulasi Maret'!$BR$194:$BR$375)</f>
        <v>0</v>
      </c>
      <c r="CM170" s="152">
        <f>SUMIF('Rekapitulasi Maret'!$BP$194:$BP$375,APS!$B170,'Rekapitulasi Maret'!$BU$194:$BU$375)</f>
        <v>0</v>
      </c>
      <c r="CN170" s="154">
        <f t="shared" si="482"/>
        <v>0</v>
      </c>
      <c r="CO170" s="154">
        <f t="shared" si="483"/>
        <v>0</v>
      </c>
      <c r="CP170" s="76">
        <f t="shared" si="511"/>
        <v>0</v>
      </c>
      <c r="CQ170" s="76">
        <f t="shared" si="512"/>
        <v>0</v>
      </c>
      <c r="CR170" s="76">
        <f t="shared" si="513"/>
        <v>0</v>
      </c>
      <c r="CS170" s="76">
        <f t="shared" si="514"/>
        <v>0</v>
      </c>
      <c r="CT170" s="76">
        <f t="shared" si="515"/>
        <v>0</v>
      </c>
      <c r="CU170" s="76">
        <f t="shared" si="516"/>
        <v>0</v>
      </c>
      <c r="CV170" s="154">
        <f t="shared" si="517"/>
        <v>0</v>
      </c>
      <c r="CW170" s="10"/>
      <c r="CX170" s="10"/>
      <c r="CY170" s="152">
        <f>SUMIF('Rekapitulasi Maret'!$D$391:$D$568,APS!$B170,'Rekapitulasi Maret'!$E$391:$E$568)+SUMIF('Rekapitulasi Maret'!$D$391:$D$568,APS!$B170,'Rekapitulasi Maret'!$J$391:$J$568)</f>
        <v>0</v>
      </c>
      <c r="CZ170" s="152">
        <f>SUMIF('Rekapitulasi Maret'!$D$391:$D$568,APS!$B170,'Rekapitulasi Maret'!$F$391:$F$568)</f>
        <v>0</v>
      </c>
      <c r="DA170" s="152">
        <f>SUMIF('Rekapitulasi Maret'!$D$391:$D$568,APS!$B170,'Rekapitulasi Maret'!$K$391:$K$568)</f>
        <v>0</v>
      </c>
      <c r="DB170" s="154">
        <f t="shared" si="484"/>
        <v>0</v>
      </c>
      <c r="DC170" s="154">
        <f t="shared" si="485"/>
        <v>0</v>
      </c>
      <c r="DD170" s="10"/>
      <c r="DE170" s="152">
        <f>SUMIF('Rekapitulasi Maret'!$U$391:$U$568,APS!$B170,'Rekapitulasi Maret'!$V$391:$V$568)+SUMIF('Rekapitulasi Maret'!$U$391:$U$568,APS!$B170,'Rekapitulasi Maret'!$AA$391:$AA$568)</f>
        <v>0</v>
      </c>
      <c r="DF170" s="152">
        <f>SUMIF('Rekapitulasi Maret'!$U$391:$U$568,APS!$B170,'Rekapitulasi Maret'!$W$391:$W$568)</f>
        <v>0</v>
      </c>
      <c r="DG170" s="152">
        <f>SUMIF('Rekapitulasi Maret'!$U$391:$U$568,APS!$B170,'Rekapitulasi Maret'!$AB$391:$AB$568)</f>
        <v>0</v>
      </c>
      <c r="DH170" s="154">
        <f t="shared" si="518"/>
        <v>0</v>
      </c>
      <c r="DI170" s="154">
        <f t="shared" si="519"/>
        <v>0</v>
      </c>
      <c r="DJ170" s="10"/>
      <c r="DK170" s="152">
        <f>SUMIF('Rekapitulasi Maret'!$AL$391:$AL$568,APS!$B170,'Rekapitulasi Maret'!$AM$391:$AM$568)+SUMIF('Rekapitulasi Maret'!$AL$391:$AL$568,APS!$B170,'Rekapitulasi Maret'!$AP$391:$AP$568)</f>
        <v>0</v>
      </c>
      <c r="DL170" s="152">
        <f>SUMIF('Rekapitulasi Maret'!$AL$391:$AL$568,APS!$B170,'Rekapitulasi Maret'!$AN$391:$AN$568)</f>
        <v>0</v>
      </c>
      <c r="DM170" s="152">
        <f>SUMIF('Rekapitulasi Maret'!$AL$391:$AL$568,APS!$B170,'Rekapitulasi Maret'!$AQ$391:$AQ$568)</f>
        <v>0</v>
      </c>
      <c r="DN170" s="154">
        <f t="shared" si="453"/>
        <v>0</v>
      </c>
      <c r="DO170" s="154">
        <f t="shared" si="454"/>
        <v>0</v>
      </c>
      <c r="DP170" s="10"/>
      <c r="DQ170" s="152">
        <f>SUMIF('Rekapitulasi Maret'!$BA$391:$BA$568,APS!$B170,'Rekapitulasi Maret'!$BB$391:$BB$568)+SUMIF('Rekapitulasi Maret'!$BA$391:$BA$568,APS!$B170,'Rekapitulasi Maret'!$BE$391:$BE$568)</f>
        <v>0</v>
      </c>
      <c r="DR170" s="152">
        <f>SUMIF('Rekapitulasi Maret'!$BA$391:$BA$568,APS!$B170,'Rekapitulasi Maret'!$BC$391:$BC$568)</f>
        <v>0</v>
      </c>
      <c r="DS170" s="152">
        <f>SUMIF('Rekapitulasi Maret'!$BA$391:$BA$568,APS!$B170,'Rekapitulasi Maret'!$BF$391:$BF$568)</f>
        <v>0</v>
      </c>
      <c r="DT170" s="154">
        <f t="shared" si="520"/>
        <v>0</v>
      </c>
      <c r="DU170" s="154">
        <f t="shared" si="521"/>
        <v>0</v>
      </c>
      <c r="DV170" s="10"/>
      <c r="DW170" s="152">
        <f>SUMIF('Rekapitulasi Maret'!$BP$391:$BP$568,APS!$B170,'Rekapitulasi Maret'!$BQ$391:$BQ$568)+SUMIF('Rekapitulasi Maret'!$BP$391:$BP$568,APS!$B170,'Rekapitulasi Maret'!$BT$391:$BT$568)</f>
        <v>0</v>
      </c>
      <c r="DX170" s="152">
        <f>SUMIF('Rekapitulasi Maret'!$BP$391:$BP$568,APS!$B170,'Rekapitulasi Maret'!$BR$391:$BR$568)</f>
        <v>0</v>
      </c>
      <c r="DY170" s="152">
        <f>SUMIF('Rekapitulasi Maret'!$BP$391:$BP$568,APS!$B170,'Rekapitulasi Maret'!$BU$391:$BU$568)</f>
        <v>0</v>
      </c>
      <c r="DZ170" s="154">
        <f t="shared" si="446"/>
        <v>0</v>
      </c>
      <c r="EA170" s="154">
        <f t="shared" si="447"/>
        <v>0</v>
      </c>
      <c r="EB170" s="10"/>
      <c r="EC170" s="152">
        <f>SUMIF('Rekapitulasi Maret'!$CE$391:$CE$568,APS!$B170,'Rekapitulasi Maret'!$CF$391:$CF$568)+SUMIF('Rekapitulasi Maret'!$CE$391:$CE$568,APS!$B170,'Rekapitulasi Maret'!$CI$391:$CI$568)</f>
        <v>0</v>
      </c>
      <c r="ED170" s="152">
        <f>SUMIF('Rekapitulasi Maret'!$CE$391:$CE$568,APS!$B170,'Rekapitulasi Maret'!$CG$391:$CG$568)</f>
        <v>0</v>
      </c>
      <c r="EE170" s="152">
        <f>SUMIF('Rekapitulasi Maret'!$CE$391:$CE$568,APS!$B170,'Rekapitulasi Maret'!$CJ$391:$CJ$568)</f>
        <v>0</v>
      </c>
      <c r="EF170" s="154">
        <f t="shared" si="455"/>
        <v>0</v>
      </c>
      <c r="EG170" s="154">
        <f t="shared" si="456"/>
        <v>0</v>
      </c>
      <c r="EH170" s="76">
        <f t="shared" si="522"/>
        <v>0</v>
      </c>
      <c r="EI170" s="76">
        <f t="shared" si="523"/>
        <v>0</v>
      </c>
      <c r="EJ170" s="76">
        <f t="shared" si="524"/>
        <v>0</v>
      </c>
      <c r="EK170" s="76">
        <f t="shared" si="525"/>
        <v>0</v>
      </c>
      <c r="EL170" s="76">
        <f t="shared" si="526"/>
        <v>0</v>
      </c>
      <c r="EM170" s="76">
        <f t="shared" si="527"/>
        <v>0</v>
      </c>
      <c r="EN170" s="154">
        <f t="shared" si="528"/>
        <v>0</v>
      </c>
      <c r="EO170" s="10"/>
      <c r="EP170" s="10"/>
      <c r="EQ170" s="152">
        <f>SUMIF('Rekapitulasi Maret'!$D$587:$D$768,APS!$B170,'Rekapitulasi Maret'!$E$587:$E$768)+SUMIF('Rekapitulasi Maret'!$D$587:$D$768,APS!$B170,'Rekapitulasi Maret'!$G$587:$G$768)</f>
        <v>0</v>
      </c>
      <c r="ER170" s="152">
        <f>SUMIF('Rekapitulasi Maret'!$D$587:$D$768,APS!$B170,'Rekapitulasi Maret'!$F$587:$F$768)+SUMIF('Rekapitulasi Maret'!$D$587:$D$768,APS!$B170,'Rekapitulasi Maret'!$H$587:$H$768)</f>
        <v>0</v>
      </c>
      <c r="ES170" s="10"/>
      <c r="ET170" s="154">
        <f t="shared" si="457"/>
        <v>0</v>
      </c>
      <c r="EU170" s="154">
        <f t="shared" si="458"/>
        <v>0</v>
      </c>
      <c r="EV170" s="10"/>
      <c r="EW170" s="152">
        <f>SUMIF('Rekapitulasi Maret'!$U$587:$U$768,APS!$B170,'Rekapitulasi Maret'!$V$587:$V$768)+SUMIF('Rekapitulasi Maret'!$U$587:$U$768,APS!$B170,'Rekapitulasi Maret'!$X$587:$X$768)</f>
        <v>0</v>
      </c>
      <c r="EX170" s="152">
        <f>SUMIF('Rekapitulasi Maret'!$U$587:$U$768,APS!$B170,'Rekapitulasi Maret'!$W$587:$W$768)+SUMIF('Rekapitulasi Maret'!$U$587:$U$768,APS!$B170,'Rekapitulasi Maret'!$Y$587:$Y$768)</f>
        <v>0</v>
      </c>
      <c r="EY170" s="10"/>
      <c r="EZ170" s="154">
        <f t="shared" si="459"/>
        <v>0</v>
      </c>
      <c r="FA170" s="154">
        <f t="shared" si="460"/>
        <v>0</v>
      </c>
      <c r="FB170" s="10"/>
      <c r="FC170" s="152">
        <f>SUMIF('Rekapitulasi Maret'!$AL$587:$AL$768,APS!$B170,'Rekapitulasi Maret'!$AM$587:$AM$768)+SUMIF('Rekapitulasi Maret'!$AL$587:$AL$768,APS!$B170,'Rekapitulasi Maret'!$AP$587:$AP$768)</f>
        <v>0</v>
      </c>
      <c r="FD170" s="152">
        <f>SUMIF('Rekapitulasi Maret'!$AL$587:$AL$768,APS!$B170,'Rekapitulasi Maret'!$AN$587:$AN$768)</f>
        <v>0</v>
      </c>
      <c r="FE170" s="10"/>
      <c r="FF170" s="154">
        <f t="shared" si="461"/>
        <v>0</v>
      </c>
      <c r="FG170" s="154">
        <f t="shared" si="462"/>
        <v>0</v>
      </c>
      <c r="FH170" s="10"/>
      <c r="FI170" s="152">
        <f>SUMIF('Rekapitulasi Maret'!$BA$587:$BA$768,APS!$B170,'Rekapitulasi Maret'!$BB$587:$BB$768)+SUMIF('Rekapitulasi Maret'!$BA$587:$BA$768,APS!$B170,'Rekapitulasi Maret'!$BE$587:$BE$768)</f>
        <v>60</v>
      </c>
      <c r="FJ170" s="152">
        <f>SUMIF('Rekapitulasi Maret'!$BA$587:$BA$768,APS!$B170,'Rekapitulasi Maret'!$BC$587:$BC$768)+SUMIF('Rekapitulasi Maret'!$BA$587:$BA$768,APS!$B170,'Rekapitulasi Maret'!$BF$587:$BF$768)</f>
        <v>60</v>
      </c>
      <c r="FK170" s="10"/>
      <c r="FL170" s="154">
        <f t="shared" si="463"/>
        <v>0</v>
      </c>
      <c r="FM170" s="154">
        <f t="shared" si="464"/>
        <v>100</v>
      </c>
      <c r="FN170" s="10"/>
      <c r="FO170" s="152">
        <f>SUMIF('Rekapitulasi Maret'!$BP$587:$BP$768,APS!$B170,'Rekapitulasi Maret'!$BQ$587:$BQ$768)+SUMIF('Rekapitulasi Maret'!$BP$587:$BP$768,APS!$B170,'Rekapitulasi Maret'!$BT$587:$BT$768)</f>
        <v>0</v>
      </c>
      <c r="FP170" s="152">
        <f>SUMIF('Rekapitulasi Maret'!$BP$587:$BP$768,APS!$B170,'Rekapitulasi Maret'!$BR$587:$BR$768)</f>
        <v>0</v>
      </c>
      <c r="FQ170" s="10"/>
      <c r="FR170" s="154">
        <f t="shared" si="465"/>
        <v>0</v>
      </c>
      <c r="FS170" s="154">
        <f t="shared" si="466"/>
        <v>0</v>
      </c>
      <c r="FT170" s="10"/>
      <c r="FU170" s="152">
        <f>SUMIF('Rekapitulasi Maret'!$CE$587:$CE$768,APS!$B170,'Rekapitulasi Maret'!$CI$587:$CI$768)</f>
        <v>0</v>
      </c>
      <c r="FV170" s="10"/>
      <c r="FW170" s="152">
        <f>SUMIF('Rekapitulasi Maret'!$CE$587:$CE$768,APS!$B170,'Rekapitulasi Maret'!$CJ$587:$CJ$768)</f>
        <v>0</v>
      </c>
      <c r="FX170" s="154">
        <f t="shared" si="486"/>
        <v>0</v>
      </c>
      <c r="FY170" s="154">
        <f t="shared" si="487"/>
        <v>0</v>
      </c>
      <c r="FZ170" s="10"/>
      <c r="GA170" s="152">
        <f>SUMIF('Rekapitulasi Maret'!$D$785:$D$963,APS!$B170,'Rekapitulasi Maret'!$E$785:$E$963)+SUMIF('Rekapitulasi Maret'!$D$785:$D$963,APS!$B170,'Rekapitulasi Maret'!$J$785:$J$963)</f>
        <v>0</v>
      </c>
      <c r="GB170" s="152">
        <f>SUMIF('Rekapitulasi Maret'!$D$785:$D$963,APS!$B170,'Rekapitulasi Maret'!$F$785:$F$963)</f>
        <v>0</v>
      </c>
      <c r="GC170" s="152">
        <f>SUMIF('Rekapitulasi Maret'!$D$785:$D$963,APS!$B170,'Rekapitulasi Maret'!$K$785:$K$963)</f>
        <v>0</v>
      </c>
      <c r="GD170" s="154">
        <f t="shared" si="467"/>
        <v>0</v>
      </c>
      <c r="GE170" s="154">
        <f t="shared" si="468"/>
        <v>0</v>
      </c>
      <c r="GF170" s="10"/>
      <c r="GG170" s="152">
        <f>SUMIF('Rekapitulasi Maret'!$U$785:$U$963,APS!$B170,'Rekapitulasi Maret'!$V$785:$V$963)+SUMIF('Rekapitulasi Maret'!$U$785:$U$963,APS!$B170,'Rekapitulasi Maret'!$AA$785:$AA$963)</f>
        <v>0</v>
      </c>
      <c r="GH170" s="152">
        <f>SUMIF('Rekapitulasi Maret'!$U$785:$U$963,APS!$B170,'Rekapitulasi Maret'!$W$785:$W$963)</f>
        <v>0</v>
      </c>
      <c r="GI170" s="152">
        <f>SUMIF('Rekapitulasi Maret'!$U$785:$U$963,APS!$B170,'Rekapitulasi Maret'!$AB$785:$AB$963)</f>
        <v>0</v>
      </c>
      <c r="GJ170" s="154">
        <f t="shared" si="469"/>
        <v>0</v>
      </c>
      <c r="GK170" s="154">
        <f t="shared" si="470"/>
        <v>0</v>
      </c>
      <c r="GL170" s="10"/>
      <c r="GM170" s="152">
        <f>SUMIF('Rekapitulasi Maret'!$AL$785:$AL$963,APS!$B170,'Rekapitulasi Maret'!$AM$785:$AM$963)+SUMIF('Rekapitulasi Maret'!$AL$785:$AL$963,APS!$B170,'Rekapitulasi Maret'!$AP$785:$AP$963)</f>
        <v>0</v>
      </c>
      <c r="GN170" s="152">
        <f>SUMIF('Rekapitulasi Maret'!$AL$785:$AL$963,APS!$B170,'Rekapitulasi Maret'!$AN$785:$AN$963)</f>
        <v>0</v>
      </c>
      <c r="GO170" s="152">
        <f>SUMIF('Rekapitulasi Maret'!$AL$785:$AL$963,APS!$B170,'Rekapitulasi Maret'!$AQ$785:$AQ$963)</f>
        <v>0</v>
      </c>
      <c r="GP170" s="154">
        <f t="shared" si="471"/>
        <v>0</v>
      </c>
      <c r="GQ170" s="154">
        <f t="shared" si="472"/>
        <v>0</v>
      </c>
      <c r="GR170" s="76">
        <f t="shared" si="473"/>
        <v>0</v>
      </c>
      <c r="GS170" s="76">
        <f t="shared" si="474"/>
        <v>60</v>
      </c>
      <c r="GT170" s="76">
        <f t="shared" si="475"/>
        <v>60</v>
      </c>
      <c r="GU170" s="76">
        <f t="shared" si="476"/>
        <v>0</v>
      </c>
      <c r="GV170" s="157">
        <f t="shared" si="477"/>
        <v>60</v>
      </c>
      <c r="GW170" s="157">
        <f t="shared" si="478"/>
        <v>60</v>
      </c>
      <c r="GX170" s="158">
        <f t="shared" si="479"/>
        <v>0</v>
      </c>
      <c r="GY170" s="157">
        <f t="shared" si="494"/>
        <v>0</v>
      </c>
      <c r="GZ170" s="157">
        <f t="shared" si="495"/>
        <v>60</v>
      </c>
      <c r="HA170" s="157">
        <f t="shared" si="496"/>
        <v>60</v>
      </c>
      <c r="HB170" s="157">
        <f t="shared" si="497"/>
        <v>0</v>
      </c>
      <c r="HC170" s="157">
        <f t="shared" si="498"/>
        <v>60</v>
      </c>
      <c r="HD170" s="157">
        <f t="shared" si="499"/>
        <v>60</v>
      </c>
      <c r="HE170" s="158">
        <f t="shared" si="536"/>
        <v>0</v>
      </c>
      <c r="HF170" s="164"/>
      <c r="HG170" s="16" t="s">
        <v>1007</v>
      </c>
      <c r="HH170" s="88"/>
    </row>
    <row r="171" spans="1:216" ht="15.75">
      <c r="A171" s="16" t="s">
        <v>178</v>
      </c>
      <c r="B171" s="16" t="s">
        <v>179</v>
      </c>
      <c r="C171" s="16" t="s">
        <v>155</v>
      </c>
      <c r="D171" s="16" t="s">
        <v>599</v>
      </c>
      <c r="E171" s="16" t="s">
        <v>610</v>
      </c>
      <c r="F171" s="17">
        <v>0</v>
      </c>
      <c r="G171" s="17">
        <v>0</v>
      </c>
      <c r="H171" s="17">
        <v>0</v>
      </c>
      <c r="I171" s="18">
        <v>0</v>
      </c>
      <c r="J171" s="17">
        <v>0</v>
      </c>
      <c r="K171" s="19">
        <f t="shared" si="451"/>
        <v>0</v>
      </c>
      <c r="L171" s="19">
        <f t="shared" si="452"/>
        <v>0</v>
      </c>
      <c r="M171" s="23">
        <v>148</v>
      </c>
      <c r="N171" s="20">
        <f t="shared" si="533"/>
        <v>148</v>
      </c>
      <c r="O171" s="20"/>
      <c r="P171" s="75">
        <f t="shared" si="541"/>
        <v>0</v>
      </c>
      <c r="Q171" s="74">
        <f t="shared" si="540"/>
        <v>148</v>
      </c>
      <c r="R171" s="22">
        <f t="shared" si="539"/>
        <v>148</v>
      </c>
      <c r="S171" s="10"/>
      <c r="T171" s="10"/>
      <c r="U171" s="152">
        <f>SUMIF('Rekapitulasi Maret'!$D$9:$D$173,APS!$B171,'Rekapitulasi Maret'!$E$9:$E$173)</f>
        <v>0</v>
      </c>
      <c r="V171" s="152">
        <f>SUMIF('Rekapitulasi Maret'!$D$9:$D$173,APS!$B171,'Rekapitulasi Maret'!$F$9:$F$173)</f>
        <v>0</v>
      </c>
      <c r="W171" s="10"/>
      <c r="X171" s="154">
        <f t="shared" si="537"/>
        <v>0</v>
      </c>
      <c r="Y171" s="154">
        <f t="shared" si="538"/>
        <v>0</v>
      </c>
      <c r="Z171" s="10"/>
      <c r="AA171" s="152">
        <f>SUMIF('Rekapitulasi Maret'!$U$9:$U$173,APS!$B171,'Rekapitulasi Maret'!$V$9:$V$173)</f>
        <v>0</v>
      </c>
      <c r="AB171" s="152">
        <f>SUMIF('Rekapitulasi Maret'!$U$9:$U$173,APS!$B171,'Rekapitulasi Maret'!$W$9:$W$173)</f>
        <v>0</v>
      </c>
      <c r="AC171" s="152"/>
      <c r="AD171" s="154">
        <f t="shared" si="529"/>
        <v>0</v>
      </c>
      <c r="AE171" s="154">
        <f t="shared" si="530"/>
        <v>0</v>
      </c>
      <c r="AF171" s="10"/>
      <c r="AG171" s="152">
        <f>SUMIF('Rekapitulasi Maret'!$AL$9:$AL$173,APS!$B171,'Rekapitulasi Maret'!$AM$9:$AM$173)</f>
        <v>0</v>
      </c>
      <c r="AH171" s="152">
        <f>SUMIF('Rekapitulasi Maret'!$AL$9:$AL$173,APS!$B171,'Rekapitulasi Maret'!$AN$9:$AN$173)</f>
        <v>0</v>
      </c>
      <c r="AI171" s="152">
        <f>SUMIF('Rekapitulasi Maret'!$AL$9:$AL$173,APS!$B171,'Rekapitulasi Maret'!$AQ$9:$AQ$173)</f>
        <v>0</v>
      </c>
      <c r="AJ171" s="154">
        <f t="shared" si="534"/>
        <v>0</v>
      </c>
      <c r="AK171" s="154">
        <f t="shared" si="535"/>
        <v>0</v>
      </c>
      <c r="AL171" s="10"/>
      <c r="AM171" s="152">
        <f>SUMIF('Rekapitulasi Maret'!$BA$9:$BA$173,APS!$B171,'Rekapitulasi Maret'!$BB$9:$BB$173)</f>
        <v>0</v>
      </c>
      <c r="AN171" s="152">
        <f>SUMIF('Rekapitulasi Maret'!$BA$9:$BA$173,APS!$B171,'Rekapitulasi Maret'!$BC$9:$BC$173)</f>
        <v>0</v>
      </c>
      <c r="AO171" s="10"/>
      <c r="AP171" s="154">
        <f t="shared" si="531"/>
        <v>0</v>
      </c>
      <c r="AQ171" s="154">
        <f t="shared" si="532"/>
        <v>0</v>
      </c>
      <c r="AR171" s="10"/>
      <c r="AS171" s="152">
        <f>SUMIF('Rekapitulasi Maret'!$BP$9:$BP$173,APS!$B171,'Rekapitulasi Maret'!$BQ$9:$BQ$173)</f>
        <v>0</v>
      </c>
      <c r="AT171" s="152">
        <f>SUMIF('Rekapitulasi Maret'!$BP$9:$BP$173,APS!$B171,'Rekapitulasi Maret'!$BR$9:$BR$173)</f>
        <v>0</v>
      </c>
      <c r="AU171" s="10"/>
      <c r="AV171" s="154">
        <f t="shared" si="500"/>
        <v>0</v>
      </c>
      <c r="AW171" s="154">
        <f t="shared" si="501"/>
        <v>0</v>
      </c>
      <c r="AX171" s="10"/>
      <c r="AY171" s="152">
        <f>SUMIF('Rekapitulasi Maret'!$CE$9:$CE$173,APS!$B171,'Rekapitulasi Maret'!$CI$9:$CI$173)</f>
        <v>0</v>
      </c>
      <c r="AZ171" s="10"/>
      <c r="BA171" s="152">
        <f>SUMIF('Rekapitulasi Maret'!$CE$9:$CE$173,APS!$B171,'Rekapitulasi Maret'!$CJ$9:$CJ$173)</f>
        <v>0</v>
      </c>
      <c r="BB171" s="154">
        <f t="shared" si="492"/>
        <v>0</v>
      </c>
      <c r="BC171" s="154">
        <f t="shared" si="493"/>
        <v>0</v>
      </c>
      <c r="BD171" s="76">
        <f t="shared" si="504"/>
        <v>0</v>
      </c>
      <c r="BE171" s="76">
        <f t="shared" si="505"/>
        <v>0</v>
      </c>
      <c r="BF171" s="76">
        <f t="shared" si="506"/>
        <v>0</v>
      </c>
      <c r="BG171" s="76">
        <f t="shared" si="507"/>
        <v>0</v>
      </c>
      <c r="BH171" s="76">
        <f t="shared" si="508"/>
        <v>0</v>
      </c>
      <c r="BI171" s="76">
        <f t="shared" si="509"/>
        <v>0</v>
      </c>
      <c r="BJ171" s="154">
        <f t="shared" si="510"/>
        <v>0</v>
      </c>
      <c r="BK171" s="10"/>
      <c r="BL171" s="10"/>
      <c r="BM171" s="152">
        <f>SUMIF('Rekapitulasi Maret'!$D$194:$D$375,APS!$B171,'Rekapitulasi Maret'!$E$194:$E$375)+SUMIF('Rekapitulasi Maret'!$D$194:$D$375,APS!$B171,'Rekapitulasi Maret'!$J$194:$J$375)</f>
        <v>148</v>
      </c>
      <c r="BN171" s="152">
        <f>SUMIF('Rekapitulasi Maret'!$D$194:$D$375,APS!$B171,'Rekapitulasi Maret'!$F$194:$F$375)</f>
        <v>168</v>
      </c>
      <c r="BO171" s="152">
        <f>SUMIF('Rekapitulasi Maret'!$D$194:$D$375,APS!$B171,'Rekapitulasi Maret'!$K$194:$K$375)</f>
        <v>0</v>
      </c>
      <c r="BP171" s="154">
        <f t="shared" si="488"/>
        <v>0</v>
      </c>
      <c r="BQ171" s="154">
        <f t="shared" si="489"/>
        <v>113.51351351351352</v>
      </c>
      <c r="BR171" s="10"/>
      <c r="BS171" s="152">
        <f>SUMIF('Rekapitulasi Maret'!$U$194:$U$375,APS!$B171,'Rekapitulasi Maret'!$V$194:$V$375)+SUMIF('Rekapitulasi Maret'!$U$194:$U$375,APS!$B171,'Rekapitulasi Maret'!$AA$194:$AA$375)</f>
        <v>0</v>
      </c>
      <c r="BT171" s="152">
        <f>SUMIF('Rekapitulasi Maret'!$U$194:$U$375,APS!$B171,'Rekapitulasi Maret'!$W$194:$W$375)</f>
        <v>0</v>
      </c>
      <c r="BU171" s="152">
        <f>SUMIF('Rekapitulasi Maret'!$U$194:$U$375,APS!$B171,'Rekapitulasi Maret'!$AB$194:$AB$375)</f>
        <v>0</v>
      </c>
      <c r="BV171" s="154">
        <f t="shared" si="490"/>
        <v>0</v>
      </c>
      <c r="BW171" s="154">
        <f t="shared" si="491"/>
        <v>0</v>
      </c>
      <c r="BX171" s="10"/>
      <c r="BY171" s="152">
        <f>SUMIF('Rekapitulasi Maret'!$AL$194:$AL$375,APS!$B171,'Rekapitulasi Maret'!$AM$194:$AM$375)+SUMIF('Rekapitulasi Maret'!$AL$194:$AL$375,APS!$B171,'Rekapitulasi Maret'!$AP$194:$AP$375)</f>
        <v>0</v>
      </c>
      <c r="BZ171" s="152">
        <f>SUMIF('Rekapitulasi Maret'!$AL$194:$AL$375,APS!$B171,'Rekapitulasi Maret'!$AN$194:$AN$375)</f>
        <v>0</v>
      </c>
      <c r="CA171" s="152">
        <f>SUMIF('Rekapitulasi Maret'!$AL$194:$AL$375,APS!$B171,'Rekapitulasi Maret'!$AQ$194:$AQ$375)</f>
        <v>0</v>
      </c>
      <c r="CB171" s="154">
        <f t="shared" si="502"/>
        <v>0</v>
      </c>
      <c r="CC171" s="154">
        <f t="shared" si="503"/>
        <v>0</v>
      </c>
      <c r="CD171" s="10"/>
      <c r="CE171" s="152">
        <f>SUMIF('Rekapitulasi Maret'!$BA$194:$BA$375,APS!$B171,'Rekapitulasi Maret'!$BB$194:$BB$375)+SUMIF('Rekapitulasi Maret'!$BA$194:$BA$375,APS!$B171,'Rekapitulasi Maret'!$BE$194:$BE$375)</f>
        <v>0</v>
      </c>
      <c r="CF171" s="152">
        <f>SUMIF('Rekapitulasi Maret'!$BA$194:$BA$375,APS!$B171,'Rekapitulasi Maret'!$BC$194:$BC$375)</f>
        <v>0</v>
      </c>
      <c r="CG171" s="10"/>
      <c r="CH171" s="154">
        <f t="shared" si="480"/>
        <v>0</v>
      </c>
      <c r="CI171" s="154">
        <f t="shared" si="481"/>
        <v>0</v>
      </c>
      <c r="CJ171" s="10"/>
      <c r="CK171" s="152">
        <f>SUMIF('Rekapitulasi Maret'!$BP$194:$BP$375,APS!$B171,'Rekapitulasi Maret'!$BQ$194:$BQ$375)+SUMIF('Rekapitulasi Maret'!$BP$194:$BP$375,APS!$B171,'Rekapitulasi Maret'!$BT$194:$BT$375)</f>
        <v>0</v>
      </c>
      <c r="CL171" s="152">
        <f>SUMIF('Rekapitulasi Maret'!$BP$194:$BP$375,APS!$B171,'Rekapitulasi Maret'!$BR$194:$BR$375)</f>
        <v>0</v>
      </c>
      <c r="CM171" s="152">
        <f>SUMIF('Rekapitulasi Maret'!$BP$194:$BP$375,APS!$B171,'Rekapitulasi Maret'!$BU$194:$BU$375)</f>
        <v>0</v>
      </c>
      <c r="CN171" s="154">
        <f t="shared" si="482"/>
        <v>0</v>
      </c>
      <c r="CO171" s="154">
        <f t="shared" si="483"/>
        <v>0</v>
      </c>
      <c r="CP171" s="76">
        <f t="shared" si="511"/>
        <v>0</v>
      </c>
      <c r="CQ171" s="76">
        <f t="shared" si="512"/>
        <v>148</v>
      </c>
      <c r="CR171" s="76">
        <f t="shared" si="513"/>
        <v>168</v>
      </c>
      <c r="CS171" s="76">
        <f t="shared" si="514"/>
        <v>0</v>
      </c>
      <c r="CT171" s="76">
        <f t="shared" si="515"/>
        <v>168</v>
      </c>
      <c r="CU171" s="76">
        <f t="shared" si="516"/>
        <v>168</v>
      </c>
      <c r="CV171" s="154">
        <f t="shared" si="517"/>
        <v>0</v>
      </c>
      <c r="CW171" s="10">
        <v>148</v>
      </c>
      <c r="CX171" s="10"/>
      <c r="CY171" s="152">
        <f>SUMIF('Rekapitulasi Maret'!$D$391:$D$568,APS!$B171,'Rekapitulasi Maret'!$E$391:$E$568)+SUMIF('Rekapitulasi Maret'!$D$391:$D$568,APS!$B171,'Rekapitulasi Maret'!$J$391:$J$568)</f>
        <v>0</v>
      </c>
      <c r="CZ171" s="152">
        <f>SUMIF('Rekapitulasi Maret'!$D$391:$D$568,APS!$B171,'Rekapitulasi Maret'!$F$391:$F$568)</f>
        <v>0</v>
      </c>
      <c r="DA171" s="152">
        <f>SUMIF('Rekapitulasi Maret'!$D$391:$D$568,APS!$B171,'Rekapitulasi Maret'!$K$391:$K$568)</f>
        <v>0</v>
      </c>
      <c r="DB171" s="154">
        <f t="shared" si="484"/>
        <v>0</v>
      </c>
      <c r="DC171" s="154">
        <f t="shared" si="485"/>
        <v>0</v>
      </c>
      <c r="DD171" s="10"/>
      <c r="DE171" s="152">
        <f>SUMIF('Rekapitulasi Maret'!$U$391:$U$568,APS!$B171,'Rekapitulasi Maret'!$V$391:$V$568)+SUMIF('Rekapitulasi Maret'!$U$391:$U$568,APS!$B171,'Rekapitulasi Maret'!$AA$391:$AA$568)</f>
        <v>0</v>
      </c>
      <c r="DF171" s="152">
        <f>SUMIF('Rekapitulasi Maret'!$U$391:$U$568,APS!$B171,'Rekapitulasi Maret'!$W$391:$W$568)</f>
        <v>0</v>
      </c>
      <c r="DG171" s="152">
        <f>SUMIF('Rekapitulasi Maret'!$U$391:$U$568,APS!$B171,'Rekapitulasi Maret'!$AB$391:$AB$568)</f>
        <v>0</v>
      </c>
      <c r="DH171" s="154">
        <f t="shared" si="518"/>
        <v>0</v>
      </c>
      <c r="DI171" s="154">
        <f t="shared" si="519"/>
        <v>0</v>
      </c>
      <c r="DJ171" s="10"/>
      <c r="DK171" s="152">
        <f>SUMIF('Rekapitulasi Maret'!$AL$391:$AL$568,APS!$B171,'Rekapitulasi Maret'!$AM$391:$AM$568)+SUMIF('Rekapitulasi Maret'!$AL$391:$AL$568,APS!$B171,'Rekapitulasi Maret'!$AP$391:$AP$568)</f>
        <v>0</v>
      </c>
      <c r="DL171" s="152">
        <f>SUMIF('Rekapitulasi Maret'!$AL$391:$AL$568,APS!$B171,'Rekapitulasi Maret'!$AN$391:$AN$568)</f>
        <v>0</v>
      </c>
      <c r="DM171" s="152">
        <f>SUMIF('Rekapitulasi Maret'!$AL$391:$AL$568,APS!$B171,'Rekapitulasi Maret'!$AQ$391:$AQ$568)</f>
        <v>0</v>
      </c>
      <c r="DN171" s="154">
        <f t="shared" si="453"/>
        <v>0</v>
      </c>
      <c r="DO171" s="154">
        <f t="shared" si="454"/>
        <v>0</v>
      </c>
      <c r="DP171" s="10"/>
      <c r="DQ171" s="152">
        <f>SUMIF('Rekapitulasi Maret'!$BA$391:$BA$568,APS!$B171,'Rekapitulasi Maret'!$BB$391:$BB$568)+SUMIF('Rekapitulasi Maret'!$BA$391:$BA$568,APS!$B171,'Rekapitulasi Maret'!$BE$391:$BE$568)</f>
        <v>0</v>
      </c>
      <c r="DR171" s="152">
        <f>SUMIF('Rekapitulasi Maret'!$BA$391:$BA$568,APS!$B171,'Rekapitulasi Maret'!$BC$391:$BC$568)</f>
        <v>0</v>
      </c>
      <c r="DS171" s="152">
        <f>SUMIF('Rekapitulasi Maret'!$BA$391:$BA$568,APS!$B171,'Rekapitulasi Maret'!$BF$391:$BF$568)</f>
        <v>0</v>
      </c>
      <c r="DT171" s="154">
        <f t="shared" si="520"/>
        <v>0</v>
      </c>
      <c r="DU171" s="154">
        <f t="shared" si="521"/>
        <v>0</v>
      </c>
      <c r="DV171" s="10">
        <v>148</v>
      </c>
      <c r="DW171" s="152">
        <f>SUMIF('Rekapitulasi Maret'!$BP$391:$BP$568,APS!$B171,'Rekapitulasi Maret'!$BQ$391:$BQ$568)+SUMIF('Rekapitulasi Maret'!$BP$391:$BP$568,APS!$B171,'Rekapitulasi Maret'!$BT$391:$BT$568)</f>
        <v>0</v>
      </c>
      <c r="DX171" s="152">
        <f>SUMIF('Rekapitulasi Maret'!$BP$391:$BP$568,APS!$B171,'Rekapitulasi Maret'!$BR$391:$BR$568)</f>
        <v>0</v>
      </c>
      <c r="DY171" s="152">
        <f>SUMIF('Rekapitulasi Maret'!$BP$391:$BP$568,APS!$B171,'Rekapitulasi Maret'!$BU$391:$BU$568)</f>
        <v>0</v>
      </c>
      <c r="DZ171" s="154">
        <f t="shared" si="446"/>
        <v>0</v>
      </c>
      <c r="EA171" s="154">
        <f t="shared" si="447"/>
        <v>0</v>
      </c>
      <c r="EB171" s="10"/>
      <c r="EC171" s="152">
        <f>SUMIF('Rekapitulasi Maret'!$CE$391:$CE$568,APS!$B171,'Rekapitulasi Maret'!$CF$391:$CF$568)+SUMIF('Rekapitulasi Maret'!$CE$391:$CE$568,APS!$B171,'Rekapitulasi Maret'!$CI$391:$CI$568)</f>
        <v>0</v>
      </c>
      <c r="ED171" s="152">
        <f>SUMIF('Rekapitulasi Maret'!$CE$391:$CE$568,APS!$B171,'Rekapitulasi Maret'!$CG$391:$CG$568)</f>
        <v>0</v>
      </c>
      <c r="EE171" s="152">
        <f>SUMIF('Rekapitulasi Maret'!$CE$391:$CE$568,APS!$B171,'Rekapitulasi Maret'!$CJ$391:$CJ$568)</f>
        <v>0</v>
      </c>
      <c r="EF171" s="154">
        <f t="shared" si="455"/>
        <v>0</v>
      </c>
      <c r="EG171" s="154">
        <f t="shared" si="456"/>
        <v>0</v>
      </c>
      <c r="EH171" s="76">
        <f t="shared" si="522"/>
        <v>148</v>
      </c>
      <c r="EI171" s="76">
        <f t="shared" si="523"/>
        <v>0</v>
      </c>
      <c r="EJ171" s="76">
        <f t="shared" si="524"/>
        <v>0</v>
      </c>
      <c r="EK171" s="76">
        <f t="shared" si="525"/>
        <v>0</v>
      </c>
      <c r="EL171" s="76">
        <f t="shared" si="526"/>
        <v>0</v>
      </c>
      <c r="EM171" s="76">
        <f t="shared" si="527"/>
        <v>-148</v>
      </c>
      <c r="EN171" s="154">
        <f t="shared" si="528"/>
        <v>0</v>
      </c>
      <c r="EO171" s="10"/>
      <c r="EP171" s="10"/>
      <c r="EQ171" s="152">
        <f>SUMIF('Rekapitulasi Maret'!$D$587:$D$768,APS!$B171,'Rekapitulasi Maret'!$E$587:$E$768)+SUMIF('Rekapitulasi Maret'!$D$587:$D$768,APS!$B171,'Rekapitulasi Maret'!$G$587:$G$768)</f>
        <v>0</v>
      </c>
      <c r="ER171" s="152">
        <f>SUMIF('Rekapitulasi Maret'!$D$587:$D$768,APS!$B171,'Rekapitulasi Maret'!$F$587:$F$768)+SUMIF('Rekapitulasi Maret'!$D$587:$D$768,APS!$B171,'Rekapitulasi Maret'!$H$587:$H$768)</f>
        <v>0</v>
      </c>
      <c r="ES171" s="10"/>
      <c r="ET171" s="154">
        <f t="shared" si="457"/>
        <v>0</v>
      </c>
      <c r="EU171" s="154">
        <f t="shared" si="458"/>
        <v>0</v>
      </c>
      <c r="EV171" s="10"/>
      <c r="EW171" s="152">
        <f>SUMIF('Rekapitulasi Maret'!$U$587:$U$768,APS!$B171,'Rekapitulasi Maret'!$V$587:$V$768)+SUMIF('Rekapitulasi Maret'!$U$587:$U$768,APS!$B171,'Rekapitulasi Maret'!$X$587:$X$768)</f>
        <v>0</v>
      </c>
      <c r="EX171" s="152">
        <f>SUMIF('Rekapitulasi Maret'!$U$587:$U$768,APS!$B171,'Rekapitulasi Maret'!$W$587:$W$768)+SUMIF('Rekapitulasi Maret'!$U$587:$U$768,APS!$B171,'Rekapitulasi Maret'!$Y$587:$Y$768)</f>
        <v>0</v>
      </c>
      <c r="EY171" s="10"/>
      <c r="EZ171" s="154">
        <f t="shared" si="459"/>
        <v>0</v>
      </c>
      <c r="FA171" s="154">
        <f t="shared" si="460"/>
        <v>0</v>
      </c>
      <c r="FB171" s="10"/>
      <c r="FC171" s="152">
        <f>SUMIF('Rekapitulasi Maret'!$AL$587:$AL$768,APS!$B171,'Rekapitulasi Maret'!$AM$587:$AM$768)+SUMIF('Rekapitulasi Maret'!$AL$587:$AL$768,APS!$B171,'Rekapitulasi Maret'!$AP$587:$AP$768)</f>
        <v>0</v>
      </c>
      <c r="FD171" s="152">
        <f>SUMIF('Rekapitulasi Maret'!$AL$587:$AL$768,APS!$B171,'Rekapitulasi Maret'!$AN$587:$AN$768)</f>
        <v>0</v>
      </c>
      <c r="FE171" s="10"/>
      <c r="FF171" s="154">
        <f t="shared" si="461"/>
        <v>0</v>
      </c>
      <c r="FG171" s="154">
        <f t="shared" si="462"/>
        <v>0</v>
      </c>
      <c r="FH171" s="10"/>
      <c r="FI171" s="152">
        <f>SUMIF('Rekapitulasi Maret'!$BA$587:$BA$768,APS!$B171,'Rekapitulasi Maret'!$BB$587:$BB$768)+SUMIF('Rekapitulasi Maret'!$BA$587:$BA$768,APS!$B171,'Rekapitulasi Maret'!$BE$587:$BE$768)</f>
        <v>0</v>
      </c>
      <c r="FJ171" s="152">
        <f>SUMIF('Rekapitulasi Maret'!$BA$587:$BA$768,APS!$B171,'Rekapitulasi Maret'!$BC$587:$BC$768)+SUMIF('Rekapitulasi Maret'!$BA$587:$BA$768,APS!$B171,'Rekapitulasi Maret'!$BF$587:$BF$768)</f>
        <v>0</v>
      </c>
      <c r="FK171" s="10"/>
      <c r="FL171" s="154">
        <f t="shared" si="463"/>
        <v>0</v>
      </c>
      <c r="FM171" s="154">
        <f t="shared" si="464"/>
        <v>0</v>
      </c>
      <c r="FN171" s="10"/>
      <c r="FO171" s="152">
        <f>SUMIF('Rekapitulasi Maret'!$BP$587:$BP$768,APS!$B171,'Rekapitulasi Maret'!$BQ$587:$BQ$768)+SUMIF('Rekapitulasi Maret'!$BP$587:$BP$768,APS!$B171,'Rekapitulasi Maret'!$BT$587:$BT$768)</f>
        <v>0</v>
      </c>
      <c r="FP171" s="152">
        <f>SUMIF('Rekapitulasi Maret'!$BP$587:$BP$768,APS!$B171,'Rekapitulasi Maret'!$BR$587:$BR$768)</f>
        <v>0</v>
      </c>
      <c r="FQ171" s="10"/>
      <c r="FR171" s="154">
        <f t="shared" si="465"/>
        <v>0</v>
      </c>
      <c r="FS171" s="154">
        <f t="shared" si="466"/>
        <v>0</v>
      </c>
      <c r="FT171" s="10"/>
      <c r="FU171" s="152">
        <f>SUMIF('Rekapitulasi Maret'!$CE$587:$CE$768,APS!$B171,'Rekapitulasi Maret'!$CI$587:$CI$768)</f>
        <v>0</v>
      </c>
      <c r="FV171" s="10"/>
      <c r="FW171" s="152">
        <f>SUMIF('Rekapitulasi Maret'!$CE$587:$CE$768,APS!$B171,'Rekapitulasi Maret'!$CJ$587:$CJ$768)</f>
        <v>0</v>
      </c>
      <c r="FX171" s="154">
        <f t="shared" si="486"/>
        <v>0</v>
      </c>
      <c r="FY171" s="154">
        <f t="shared" si="487"/>
        <v>0</v>
      </c>
      <c r="FZ171" s="10"/>
      <c r="GA171" s="152">
        <f>SUMIF('Rekapitulasi Maret'!$D$785:$D$963,APS!$B171,'Rekapitulasi Maret'!$E$785:$E$963)+SUMIF('Rekapitulasi Maret'!$D$785:$D$963,APS!$B171,'Rekapitulasi Maret'!$J$785:$J$963)</f>
        <v>0</v>
      </c>
      <c r="GB171" s="152">
        <f>SUMIF('Rekapitulasi Maret'!$D$785:$D$963,APS!$B171,'Rekapitulasi Maret'!$F$785:$F$963)</f>
        <v>0</v>
      </c>
      <c r="GC171" s="152">
        <f>SUMIF('Rekapitulasi Maret'!$D$785:$D$963,APS!$B171,'Rekapitulasi Maret'!$K$785:$K$963)</f>
        <v>0</v>
      </c>
      <c r="GD171" s="154">
        <f t="shared" si="467"/>
        <v>0</v>
      </c>
      <c r="GE171" s="154">
        <f t="shared" si="468"/>
        <v>0</v>
      </c>
      <c r="GF171" s="10"/>
      <c r="GG171" s="152">
        <f>SUMIF('Rekapitulasi Maret'!$U$785:$U$963,APS!$B171,'Rekapitulasi Maret'!$V$785:$V$963)+SUMIF('Rekapitulasi Maret'!$U$785:$U$963,APS!$B171,'Rekapitulasi Maret'!$AA$785:$AA$963)</f>
        <v>0</v>
      </c>
      <c r="GH171" s="152">
        <f>SUMIF('Rekapitulasi Maret'!$U$785:$U$963,APS!$B171,'Rekapitulasi Maret'!$W$785:$W$963)</f>
        <v>0</v>
      </c>
      <c r="GI171" s="152">
        <f>SUMIF('Rekapitulasi Maret'!$U$785:$U$963,APS!$B171,'Rekapitulasi Maret'!$AB$785:$AB$963)</f>
        <v>0</v>
      </c>
      <c r="GJ171" s="154">
        <f t="shared" si="469"/>
        <v>0</v>
      </c>
      <c r="GK171" s="154">
        <f t="shared" si="470"/>
        <v>0</v>
      </c>
      <c r="GL171" s="10"/>
      <c r="GM171" s="152">
        <f>SUMIF('Rekapitulasi Maret'!$AL$785:$AL$963,APS!$B171,'Rekapitulasi Maret'!$AM$785:$AM$963)+SUMIF('Rekapitulasi Maret'!$AL$785:$AL$963,APS!$B171,'Rekapitulasi Maret'!$AP$785:$AP$963)</f>
        <v>0</v>
      </c>
      <c r="GN171" s="152">
        <f>SUMIF('Rekapitulasi Maret'!$AL$785:$AL$963,APS!$B171,'Rekapitulasi Maret'!$AN$785:$AN$963)</f>
        <v>0</v>
      </c>
      <c r="GO171" s="152">
        <f>SUMIF('Rekapitulasi Maret'!$AL$785:$AL$963,APS!$B171,'Rekapitulasi Maret'!$AQ$785:$AQ$963)</f>
        <v>0</v>
      </c>
      <c r="GP171" s="154">
        <f t="shared" si="471"/>
        <v>0</v>
      </c>
      <c r="GQ171" s="154">
        <f t="shared" si="472"/>
        <v>0</v>
      </c>
      <c r="GR171" s="76">
        <f t="shared" si="473"/>
        <v>0</v>
      </c>
      <c r="GS171" s="76">
        <f t="shared" si="474"/>
        <v>0</v>
      </c>
      <c r="GT171" s="76">
        <f t="shared" si="475"/>
        <v>0</v>
      </c>
      <c r="GU171" s="76">
        <f t="shared" si="476"/>
        <v>0</v>
      </c>
      <c r="GV171" s="157">
        <f t="shared" si="477"/>
        <v>0</v>
      </c>
      <c r="GW171" s="157">
        <f t="shared" si="478"/>
        <v>0</v>
      </c>
      <c r="GX171" s="158">
        <f t="shared" si="479"/>
        <v>0</v>
      </c>
      <c r="GY171" s="157">
        <f t="shared" si="494"/>
        <v>148</v>
      </c>
      <c r="GZ171" s="157">
        <f t="shared" si="495"/>
        <v>148</v>
      </c>
      <c r="HA171" s="157">
        <f t="shared" si="496"/>
        <v>168</v>
      </c>
      <c r="HB171" s="157">
        <f t="shared" si="497"/>
        <v>0</v>
      </c>
      <c r="HC171" s="157">
        <f t="shared" si="498"/>
        <v>168</v>
      </c>
      <c r="HD171" s="157">
        <f t="shared" si="499"/>
        <v>20</v>
      </c>
      <c r="HE171" s="158">
        <f t="shared" si="536"/>
        <v>113.51351351351352</v>
      </c>
      <c r="HF171" s="164"/>
      <c r="HG171" s="16" t="s">
        <v>1008</v>
      </c>
      <c r="HH171" s="88"/>
    </row>
    <row r="172" spans="1:216" ht="15.75">
      <c r="A172" s="16" t="s">
        <v>180</v>
      </c>
      <c r="B172" s="16" t="s">
        <v>181</v>
      </c>
      <c r="C172" s="16" t="s">
        <v>155</v>
      </c>
      <c r="D172" s="16" t="s">
        <v>599</v>
      </c>
      <c r="E172" s="16" t="s">
        <v>610</v>
      </c>
      <c r="F172" s="17">
        <v>80</v>
      </c>
      <c r="G172" s="17">
        <v>0</v>
      </c>
      <c r="H172" s="17">
        <v>0</v>
      </c>
      <c r="I172" s="18">
        <v>0</v>
      </c>
      <c r="J172" s="17">
        <v>0</v>
      </c>
      <c r="K172" s="19">
        <f t="shared" si="451"/>
        <v>80</v>
      </c>
      <c r="L172" s="19">
        <f t="shared" si="452"/>
        <v>80</v>
      </c>
      <c r="M172" s="26">
        <v>50</v>
      </c>
      <c r="N172" s="20">
        <f t="shared" si="533"/>
        <v>50</v>
      </c>
      <c r="O172" s="20"/>
      <c r="P172" s="75">
        <f t="shared" si="541"/>
        <v>0</v>
      </c>
      <c r="Q172" s="74">
        <f t="shared" si="540"/>
        <v>50</v>
      </c>
      <c r="R172" s="22">
        <f t="shared" si="539"/>
        <v>50</v>
      </c>
      <c r="S172" s="10">
        <v>50</v>
      </c>
      <c r="T172" s="10"/>
      <c r="U172" s="152">
        <f>SUMIF('Rekapitulasi Maret'!$D$9:$D$173,APS!$B172,'Rekapitulasi Maret'!$E$9:$E$173)</f>
        <v>0</v>
      </c>
      <c r="V172" s="152">
        <f>SUMIF('Rekapitulasi Maret'!$D$9:$D$173,APS!$B172,'Rekapitulasi Maret'!$F$9:$F$173)</f>
        <v>0</v>
      </c>
      <c r="W172" s="10"/>
      <c r="X172" s="154">
        <f t="shared" si="537"/>
        <v>0</v>
      </c>
      <c r="Y172" s="154">
        <f t="shared" si="538"/>
        <v>0</v>
      </c>
      <c r="Z172" s="10"/>
      <c r="AA172" s="152">
        <f>SUMIF('Rekapitulasi Maret'!$U$9:$U$173,APS!$B172,'Rekapitulasi Maret'!$V$9:$V$173)</f>
        <v>0</v>
      </c>
      <c r="AB172" s="152">
        <f>SUMIF('Rekapitulasi Maret'!$U$9:$U$173,APS!$B172,'Rekapitulasi Maret'!$W$9:$W$173)</f>
        <v>0</v>
      </c>
      <c r="AC172" s="152"/>
      <c r="AD172" s="154">
        <f t="shared" si="529"/>
        <v>0</v>
      </c>
      <c r="AE172" s="154">
        <f t="shared" si="530"/>
        <v>0</v>
      </c>
      <c r="AF172" s="10">
        <v>50</v>
      </c>
      <c r="AG172" s="152">
        <f>SUMIF('Rekapitulasi Maret'!$AL$9:$AL$173,APS!$B172,'Rekapitulasi Maret'!$AM$9:$AM$173)</f>
        <v>86</v>
      </c>
      <c r="AH172" s="152">
        <f>SUMIF('Rekapitulasi Maret'!$AL$9:$AL$173,APS!$B172,'Rekapitulasi Maret'!$AN$9:$AN$173)</f>
        <v>52</v>
      </c>
      <c r="AI172" s="152">
        <f>SUMIF('Rekapitulasi Maret'!$AL$9:$AL$173,APS!$B172,'Rekapitulasi Maret'!$AQ$9:$AQ$173)</f>
        <v>0</v>
      </c>
      <c r="AJ172" s="154">
        <f t="shared" si="534"/>
        <v>104</v>
      </c>
      <c r="AK172" s="154">
        <f t="shared" si="535"/>
        <v>60.465116279069761</v>
      </c>
      <c r="AL172" s="10"/>
      <c r="AM172" s="152">
        <f>SUMIF('Rekapitulasi Maret'!$BA$9:$BA$173,APS!$B172,'Rekapitulasi Maret'!$BB$9:$BB$173)</f>
        <v>0</v>
      </c>
      <c r="AN172" s="152">
        <f>SUMIF('Rekapitulasi Maret'!$BA$9:$BA$173,APS!$B172,'Rekapitulasi Maret'!$BC$9:$BC$173)</f>
        <v>0</v>
      </c>
      <c r="AO172" s="10"/>
      <c r="AP172" s="154">
        <f t="shared" si="531"/>
        <v>0</v>
      </c>
      <c r="AQ172" s="154">
        <f t="shared" si="532"/>
        <v>0</v>
      </c>
      <c r="AR172" s="10"/>
      <c r="AS172" s="152">
        <f>SUMIF('Rekapitulasi Maret'!$BP$9:$BP$173,APS!$B172,'Rekapitulasi Maret'!$BQ$9:$BQ$173)</f>
        <v>0</v>
      </c>
      <c r="AT172" s="152">
        <f>SUMIF('Rekapitulasi Maret'!$BP$9:$BP$173,APS!$B172,'Rekapitulasi Maret'!$BR$9:$BR$173)</f>
        <v>0</v>
      </c>
      <c r="AU172" s="10"/>
      <c r="AV172" s="154">
        <f t="shared" si="500"/>
        <v>0</v>
      </c>
      <c r="AW172" s="154">
        <f t="shared" si="501"/>
        <v>0</v>
      </c>
      <c r="AX172" s="10"/>
      <c r="AY172" s="152">
        <f>SUMIF('Rekapitulasi Maret'!$CE$9:$CE$173,APS!$B172,'Rekapitulasi Maret'!$CI$9:$CI$173)</f>
        <v>0</v>
      </c>
      <c r="AZ172" s="10"/>
      <c r="BA172" s="152">
        <f>SUMIF('Rekapitulasi Maret'!$CE$9:$CE$173,APS!$B172,'Rekapitulasi Maret'!$CJ$9:$CJ$173)</f>
        <v>0</v>
      </c>
      <c r="BB172" s="154">
        <f t="shared" si="492"/>
        <v>0</v>
      </c>
      <c r="BC172" s="154">
        <f t="shared" si="493"/>
        <v>0</v>
      </c>
      <c r="BD172" s="76">
        <f t="shared" si="504"/>
        <v>50</v>
      </c>
      <c r="BE172" s="76">
        <f t="shared" si="505"/>
        <v>86</v>
      </c>
      <c r="BF172" s="76">
        <f t="shared" si="506"/>
        <v>52</v>
      </c>
      <c r="BG172" s="76">
        <f t="shared" si="507"/>
        <v>0</v>
      </c>
      <c r="BH172" s="76">
        <f t="shared" si="508"/>
        <v>52</v>
      </c>
      <c r="BI172" s="76">
        <f t="shared" si="509"/>
        <v>2</v>
      </c>
      <c r="BJ172" s="154">
        <f t="shared" si="510"/>
        <v>104</v>
      </c>
      <c r="BK172" s="10"/>
      <c r="BL172" s="10"/>
      <c r="BM172" s="152">
        <f>SUMIF('Rekapitulasi Maret'!$D$194:$D$375,APS!$B172,'Rekapitulasi Maret'!$E$194:$E$375)+SUMIF('Rekapitulasi Maret'!$D$194:$D$375,APS!$B172,'Rekapitulasi Maret'!$J$194:$J$375)</f>
        <v>0</v>
      </c>
      <c r="BN172" s="152">
        <f>SUMIF('Rekapitulasi Maret'!$D$194:$D$375,APS!$B172,'Rekapitulasi Maret'!$F$194:$F$375)</f>
        <v>0</v>
      </c>
      <c r="BO172" s="152">
        <f>SUMIF('Rekapitulasi Maret'!$D$194:$D$375,APS!$B172,'Rekapitulasi Maret'!$K$194:$K$375)</f>
        <v>0</v>
      </c>
      <c r="BP172" s="154">
        <f t="shared" si="488"/>
        <v>0</v>
      </c>
      <c r="BQ172" s="154">
        <f t="shared" si="489"/>
        <v>0</v>
      </c>
      <c r="BR172" s="10"/>
      <c r="BS172" s="152">
        <f>SUMIF('Rekapitulasi Maret'!$U$194:$U$375,APS!$B172,'Rekapitulasi Maret'!$V$194:$V$375)+SUMIF('Rekapitulasi Maret'!$U$194:$U$375,APS!$B172,'Rekapitulasi Maret'!$AA$194:$AA$375)</f>
        <v>0</v>
      </c>
      <c r="BT172" s="152">
        <f>SUMIF('Rekapitulasi Maret'!$U$194:$U$375,APS!$B172,'Rekapitulasi Maret'!$W$194:$W$375)</f>
        <v>0</v>
      </c>
      <c r="BU172" s="152">
        <f>SUMIF('Rekapitulasi Maret'!$U$194:$U$375,APS!$B172,'Rekapitulasi Maret'!$AB$194:$AB$375)</f>
        <v>0</v>
      </c>
      <c r="BV172" s="154">
        <f t="shared" si="490"/>
        <v>0</v>
      </c>
      <c r="BW172" s="154">
        <f t="shared" si="491"/>
        <v>0</v>
      </c>
      <c r="BX172" s="10"/>
      <c r="BY172" s="152">
        <f>SUMIF('Rekapitulasi Maret'!$AL$194:$AL$375,APS!$B172,'Rekapitulasi Maret'!$AM$194:$AM$375)+SUMIF('Rekapitulasi Maret'!$AL$194:$AL$375,APS!$B172,'Rekapitulasi Maret'!$AP$194:$AP$375)</f>
        <v>0</v>
      </c>
      <c r="BZ172" s="152">
        <f>SUMIF('Rekapitulasi Maret'!$AL$194:$AL$375,APS!$B172,'Rekapitulasi Maret'!$AN$194:$AN$375)</f>
        <v>0</v>
      </c>
      <c r="CA172" s="152">
        <f>SUMIF('Rekapitulasi Maret'!$AL$194:$AL$375,APS!$B172,'Rekapitulasi Maret'!$AQ$194:$AQ$375)</f>
        <v>0</v>
      </c>
      <c r="CB172" s="154">
        <f t="shared" si="502"/>
        <v>0</v>
      </c>
      <c r="CC172" s="154">
        <f t="shared" si="503"/>
        <v>0</v>
      </c>
      <c r="CD172" s="10"/>
      <c r="CE172" s="152">
        <f>SUMIF('Rekapitulasi Maret'!$BA$194:$BA$375,APS!$B172,'Rekapitulasi Maret'!$BB$194:$BB$375)+SUMIF('Rekapitulasi Maret'!$BA$194:$BA$375,APS!$B172,'Rekapitulasi Maret'!$BE$194:$BE$375)</f>
        <v>0</v>
      </c>
      <c r="CF172" s="152">
        <f>SUMIF('Rekapitulasi Maret'!$BA$194:$BA$375,APS!$B172,'Rekapitulasi Maret'!$BC$194:$BC$375)</f>
        <v>0</v>
      </c>
      <c r="CG172" s="10"/>
      <c r="CH172" s="154">
        <f t="shared" si="480"/>
        <v>0</v>
      </c>
      <c r="CI172" s="154">
        <f t="shared" si="481"/>
        <v>0</v>
      </c>
      <c r="CJ172" s="10"/>
      <c r="CK172" s="152">
        <f>SUMIF('Rekapitulasi Maret'!$BP$194:$BP$375,APS!$B172,'Rekapitulasi Maret'!$BQ$194:$BQ$375)+SUMIF('Rekapitulasi Maret'!$BP$194:$BP$375,APS!$B172,'Rekapitulasi Maret'!$BT$194:$BT$375)</f>
        <v>0</v>
      </c>
      <c r="CL172" s="152">
        <f>SUMIF('Rekapitulasi Maret'!$BP$194:$BP$375,APS!$B172,'Rekapitulasi Maret'!$BR$194:$BR$375)</f>
        <v>0</v>
      </c>
      <c r="CM172" s="152">
        <f>SUMIF('Rekapitulasi Maret'!$BP$194:$BP$375,APS!$B172,'Rekapitulasi Maret'!$BU$194:$BU$375)</f>
        <v>0</v>
      </c>
      <c r="CN172" s="154">
        <f t="shared" si="482"/>
        <v>0</v>
      </c>
      <c r="CO172" s="154">
        <f t="shared" si="483"/>
        <v>0</v>
      </c>
      <c r="CP172" s="76">
        <f t="shared" si="511"/>
        <v>0</v>
      </c>
      <c r="CQ172" s="76">
        <f t="shared" si="512"/>
        <v>0</v>
      </c>
      <c r="CR172" s="76">
        <f t="shared" si="513"/>
        <v>0</v>
      </c>
      <c r="CS172" s="76">
        <f t="shared" si="514"/>
        <v>0</v>
      </c>
      <c r="CT172" s="76">
        <f t="shared" si="515"/>
        <v>0</v>
      </c>
      <c r="CU172" s="76">
        <f t="shared" si="516"/>
        <v>0</v>
      </c>
      <c r="CV172" s="154">
        <f t="shared" si="517"/>
        <v>0</v>
      </c>
      <c r="CW172" s="10"/>
      <c r="CX172" s="10"/>
      <c r="CY172" s="152">
        <f>SUMIF('Rekapitulasi Maret'!$D$391:$D$568,APS!$B172,'Rekapitulasi Maret'!$E$391:$E$568)+SUMIF('Rekapitulasi Maret'!$D$391:$D$568,APS!$B172,'Rekapitulasi Maret'!$J$391:$J$568)</f>
        <v>0</v>
      </c>
      <c r="CZ172" s="152">
        <f>SUMIF('Rekapitulasi Maret'!$D$391:$D$568,APS!$B172,'Rekapitulasi Maret'!$F$391:$F$568)</f>
        <v>0</v>
      </c>
      <c r="DA172" s="152">
        <f>SUMIF('Rekapitulasi Maret'!$D$391:$D$568,APS!$B172,'Rekapitulasi Maret'!$K$391:$K$568)</f>
        <v>0</v>
      </c>
      <c r="DB172" s="154">
        <f t="shared" si="484"/>
        <v>0</v>
      </c>
      <c r="DC172" s="154">
        <f t="shared" si="485"/>
        <v>0</v>
      </c>
      <c r="DD172" s="10"/>
      <c r="DE172" s="152">
        <f>SUMIF('Rekapitulasi Maret'!$U$391:$U$568,APS!$B172,'Rekapitulasi Maret'!$V$391:$V$568)+SUMIF('Rekapitulasi Maret'!$U$391:$U$568,APS!$B172,'Rekapitulasi Maret'!$AA$391:$AA$568)</f>
        <v>0</v>
      </c>
      <c r="DF172" s="152">
        <f>SUMIF('Rekapitulasi Maret'!$U$391:$U$568,APS!$B172,'Rekapitulasi Maret'!$W$391:$W$568)</f>
        <v>0</v>
      </c>
      <c r="DG172" s="152">
        <f>SUMIF('Rekapitulasi Maret'!$U$391:$U$568,APS!$B172,'Rekapitulasi Maret'!$AB$391:$AB$568)</f>
        <v>0</v>
      </c>
      <c r="DH172" s="154">
        <f t="shared" si="518"/>
        <v>0</v>
      </c>
      <c r="DI172" s="154">
        <f t="shared" si="519"/>
        <v>0</v>
      </c>
      <c r="DJ172" s="10"/>
      <c r="DK172" s="152">
        <f>SUMIF('Rekapitulasi Maret'!$AL$391:$AL$568,APS!$B172,'Rekapitulasi Maret'!$AM$391:$AM$568)+SUMIF('Rekapitulasi Maret'!$AL$391:$AL$568,APS!$B172,'Rekapitulasi Maret'!$AP$391:$AP$568)</f>
        <v>0</v>
      </c>
      <c r="DL172" s="152">
        <f>SUMIF('Rekapitulasi Maret'!$AL$391:$AL$568,APS!$B172,'Rekapitulasi Maret'!$AN$391:$AN$568)</f>
        <v>0</v>
      </c>
      <c r="DM172" s="152">
        <f>SUMIF('Rekapitulasi Maret'!$AL$391:$AL$568,APS!$B172,'Rekapitulasi Maret'!$AQ$391:$AQ$568)</f>
        <v>0</v>
      </c>
      <c r="DN172" s="154">
        <f t="shared" si="453"/>
        <v>0</v>
      </c>
      <c r="DO172" s="154">
        <f t="shared" si="454"/>
        <v>0</v>
      </c>
      <c r="DP172" s="10"/>
      <c r="DQ172" s="152">
        <f>SUMIF('Rekapitulasi Maret'!$BA$391:$BA$568,APS!$B172,'Rekapitulasi Maret'!$BB$391:$BB$568)+SUMIF('Rekapitulasi Maret'!$BA$391:$BA$568,APS!$B172,'Rekapitulasi Maret'!$BE$391:$BE$568)</f>
        <v>0</v>
      </c>
      <c r="DR172" s="152">
        <f>SUMIF('Rekapitulasi Maret'!$BA$391:$BA$568,APS!$B172,'Rekapitulasi Maret'!$BC$391:$BC$568)</f>
        <v>0</v>
      </c>
      <c r="DS172" s="152">
        <f>SUMIF('Rekapitulasi Maret'!$BA$391:$BA$568,APS!$B172,'Rekapitulasi Maret'!$BF$391:$BF$568)</f>
        <v>0</v>
      </c>
      <c r="DT172" s="154">
        <f t="shared" si="520"/>
        <v>0</v>
      </c>
      <c r="DU172" s="154">
        <f t="shared" si="521"/>
        <v>0</v>
      </c>
      <c r="DV172" s="10"/>
      <c r="DW172" s="152">
        <f>SUMIF('Rekapitulasi Maret'!$BP$391:$BP$568,APS!$B172,'Rekapitulasi Maret'!$BQ$391:$BQ$568)+SUMIF('Rekapitulasi Maret'!$BP$391:$BP$568,APS!$B172,'Rekapitulasi Maret'!$BT$391:$BT$568)</f>
        <v>0</v>
      </c>
      <c r="DX172" s="152">
        <f>SUMIF('Rekapitulasi Maret'!$BP$391:$BP$568,APS!$B172,'Rekapitulasi Maret'!$BR$391:$BR$568)</f>
        <v>0</v>
      </c>
      <c r="DY172" s="152">
        <f>SUMIF('Rekapitulasi Maret'!$BP$391:$BP$568,APS!$B172,'Rekapitulasi Maret'!$BU$391:$BU$568)</f>
        <v>0</v>
      </c>
      <c r="DZ172" s="154">
        <f t="shared" si="446"/>
        <v>0</v>
      </c>
      <c r="EA172" s="154">
        <f t="shared" si="447"/>
        <v>0</v>
      </c>
      <c r="EB172" s="10"/>
      <c r="EC172" s="152">
        <f>SUMIF('Rekapitulasi Maret'!$CE$391:$CE$568,APS!$B172,'Rekapitulasi Maret'!$CF$391:$CF$568)+SUMIF('Rekapitulasi Maret'!$CE$391:$CE$568,APS!$B172,'Rekapitulasi Maret'!$CI$391:$CI$568)</f>
        <v>0</v>
      </c>
      <c r="ED172" s="152">
        <f>SUMIF('Rekapitulasi Maret'!$CE$391:$CE$568,APS!$B172,'Rekapitulasi Maret'!$CG$391:$CG$568)</f>
        <v>0</v>
      </c>
      <c r="EE172" s="152">
        <f>SUMIF('Rekapitulasi Maret'!$CE$391:$CE$568,APS!$B172,'Rekapitulasi Maret'!$CJ$391:$CJ$568)</f>
        <v>0</v>
      </c>
      <c r="EF172" s="154">
        <f t="shared" si="455"/>
        <v>0</v>
      </c>
      <c r="EG172" s="154">
        <f t="shared" si="456"/>
        <v>0</v>
      </c>
      <c r="EH172" s="76">
        <f t="shared" si="522"/>
        <v>0</v>
      </c>
      <c r="EI172" s="76">
        <f t="shared" si="523"/>
        <v>0</v>
      </c>
      <c r="EJ172" s="76">
        <f t="shared" si="524"/>
        <v>0</v>
      </c>
      <c r="EK172" s="76">
        <f t="shared" si="525"/>
        <v>0</v>
      </c>
      <c r="EL172" s="76">
        <f t="shared" si="526"/>
        <v>0</v>
      </c>
      <c r="EM172" s="76">
        <f t="shared" si="527"/>
        <v>0</v>
      </c>
      <c r="EN172" s="154">
        <f t="shared" si="528"/>
        <v>0</v>
      </c>
      <c r="EO172" s="10"/>
      <c r="EP172" s="10"/>
      <c r="EQ172" s="152">
        <f>SUMIF('Rekapitulasi Maret'!$D$587:$D$768,APS!$B172,'Rekapitulasi Maret'!$E$587:$E$768)+SUMIF('Rekapitulasi Maret'!$D$587:$D$768,APS!$B172,'Rekapitulasi Maret'!$G$587:$G$768)</f>
        <v>0</v>
      </c>
      <c r="ER172" s="152">
        <f>SUMIF('Rekapitulasi Maret'!$D$587:$D$768,APS!$B172,'Rekapitulasi Maret'!$F$587:$F$768)+SUMIF('Rekapitulasi Maret'!$D$587:$D$768,APS!$B172,'Rekapitulasi Maret'!$H$587:$H$768)</f>
        <v>0</v>
      </c>
      <c r="ES172" s="10"/>
      <c r="ET172" s="154">
        <f t="shared" si="457"/>
        <v>0</v>
      </c>
      <c r="EU172" s="154">
        <f t="shared" si="458"/>
        <v>0</v>
      </c>
      <c r="EV172" s="10"/>
      <c r="EW172" s="152">
        <f>SUMIF('Rekapitulasi Maret'!$U$587:$U$768,APS!$B172,'Rekapitulasi Maret'!$V$587:$V$768)+SUMIF('Rekapitulasi Maret'!$U$587:$U$768,APS!$B172,'Rekapitulasi Maret'!$X$587:$X$768)</f>
        <v>0</v>
      </c>
      <c r="EX172" s="152">
        <f>SUMIF('Rekapitulasi Maret'!$U$587:$U$768,APS!$B172,'Rekapitulasi Maret'!$W$587:$W$768)+SUMIF('Rekapitulasi Maret'!$U$587:$U$768,APS!$B172,'Rekapitulasi Maret'!$Y$587:$Y$768)</f>
        <v>0</v>
      </c>
      <c r="EY172" s="10"/>
      <c r="EZ172" s="154">
        <f t="shared" si="459"/>
        <v>0</v>
      </c>
      <c r="FA172" s="154">
        <f t="shared" si="460"/>
        <v>0</v>
      </c>
      <c r="FB172" s="10"/>
      <c r="FC172" s="152">
        <f>SUMIF('Rekapitulasi Maret'!$AL$587:$AL$768,APS!$B172,'Rekapitulasi Maret'!$AM$587:$AM$768)+SUMIF('Rekapitulasi Maret'!$AL$587:$AL$768,APS!$B172,'Rekapitulasi Maret'!$AP$587:$AP$768)</f>
        <v>0</v>
      </c>
      <c r="FD172" s="152">
        <f>SUMIF('Rekapitulasi Maret'!$AL$587:$AL$768,APS!$B172,'Rekapitulasi Maret'!$AN$587:$AN$768)</f>
        <v>0</v>
      </c>
      <c r="FE172" s="10"/>
      <c r="FF172" s="154">
        <f t="shared" si="461"/>
        <v>0</v>
      </c>
      <c r="FG172" s="154">
        <f t="shared" si="462"/>
        <v>0</v>
      </c>
      <c r="FH172" s="10"/>
      <c r="FI172" s="152">
        <f>SUMIF('Rekapitulasi Maret'!$BA$587:$BA$768,APS!$B172,'Rekapitulasi Maret'!$BB$587:$BB$768)+SUMIF('Rekapitulasi Maret'!$BA$587:$BA$768,APS!$B172,'Rekapitulasi Maret'!$BE$587:$BE$768)</f>
        <v>0</v>
      </c>
      <c r="FJ172" s="152">
        <f>SUMIF('Rekapitulasi Maret'!$BA$587:$BA$768,APS!$B172,'Rekapitulasi Maret'!$BC$587:$BC$768)+SUMIF('Rekapitulasi Maret'!$BA$587:$BA$768,APS!$B172,'Rekapitulasi Maret'!$BF$587:$BF$768)</f>
        <v>0</v>
      </c>
      <c r="FK172" s="10"/>
      <c r="FL172" s="154">
        <f t="shared" si="463"/>
        <v>0</v>
      </c>
      <c r="FM172" s="154">
        <f t="shared" si="464"/>
        <v>0</v>
      </c>
      <c r="FN172" s="10"/>
      <c r="FO172" s="152">
        <f>SUMIF('Rekapitulasi Maret'!$BP$587:$BP$768,APS!$B172,'Rekapitulasi Maret'!$BQ$587:$BQ$768)+SUMIF('Rekapitulasi Maret'!$BP$587:$BP$768,APS!$B172,'Rekapitulasi Maret'!$BT$587:$BT$768)</f>
        <v>0</v>
      </c>
      <c r="FP172" s="152">
        <f>SUMIF('Rekapitulasi Maret'!$BP$587:$BP$768,APS!$B172,'Rekapitulasi Maret'!$BR$587:$BR$768)</f>
        <v>0</v>
      </c>
      <c r="FQ172" s="10"/>
      <c r="FR172" s="154">
        <f t="shared" si="465"/>
        <v>0</v>
      </c>
      <c r="FS172" s="154">
        <f t="shared" si="466"/>
        <v>0</v>
      </c>
      <c r="FT172" s="10"/>
      <c r="FU172" s="152">
        <f>SUMIF('Rekapitulasi Maret'!$CE$587:$CE$768,APS!$B172,'Rekapitulasi Maret'!$CI$587:$CI$768)</f>
        <v>0</v>
      </c>
      <c r="FV172" s="10"/>
      <c r="FW172" s="152">
        <f>SUMIF('Rekapitulasi Maret'!$CE$587:$CE$768,APS!$B172,'Rekapitulasi Maret'!$CJ$587:$CJ$768)</f>
        <v>0</v>
      </c>
      <c r="FX172" s="154">
        <f t="shared" si="486"/>
        <v>0</v>
      </c>
      <c r="FY172" s="154">
        <f t="shared" si="487"/>
        <v>0</v>
      </c>
      <c r="FZ172" s="10"/>
      <c r="GA172" s="152">
        <f>SUMIF('Rekapitulasi Maret'!$D$785:$D$963,APS!$B172,'Rekapitulasi Maret'!$E$785:$E$963)+SUMIF('Rekapitulasi Maret'!$D$785:$D$963,APS!$B172,'Rekapitulasi Maret'!$J$785:$J$963)</f>
        <v>0</v>
      </c>
      <c r="GB172" s="152">
        <f>SUMIF('Rekapitulasi Maret'!$D$785:$D$963,APS!$B172,'Rekapitulasi Maret'!$F$785:$F$963)</f>
        <v>0</v>
      </c>
      <c r="GC172" s="152">
        <f>SUMIF('Rekapitulasi Maret'!$D$785:$D$963,APS!$B172,'Rekapitulasi Maret'!$K$785:$K$963)</f>
        <v>0</v>
      </c>
      <c r="GD172" s="154">
        <f t="shared" si="467"/>
        <v>0</v>
      </c>
      <c r="GE172" s="154">
        <f t="shared" si="468"/>
        <v>0</v>
      </c>
      <c r="GF172" s="10"/>
      <c r="GG172" s="152">
        <f>SUMIF('Rekapitulasi Maret'!$U$785:$U$963,APS!$B172,'Rekapitulasi Maret'!$V$785:$V$963)+SUMIF('Rekapitulasi Maret'!$U$785:$U$963,APS!$B172,'Rekapitulasi Maret'!$AA$785:$AA$963)</f>
        <v>0</v>
      </c>
      <c r="GH172" s="152">
        <f>SUMIF('Rekapitulasi Maret'!$U$785:$U$963,APS!$B172,'Rekapitulasi Maret'!$W$785:$W$963)</f>
        <v>0</v>
      </c>
      <c r="GI172" s="152">
        <f>SUMIF('Rekapitulasi Maret'!$U$785:$U$963,APS!$B172,'Rekapitulasi Maret'!$AB$785:$AB$963)</f>
        <v>0</v>
      </c>
      <c r="GJ172" s="154">
        <f t="shared" si="469"/>
        <v>0</v>
      </c>
      <c r="GK172" s="154">
        <f t="shared" si="470"/>
        <v>0</v>
      </c>
      <c r="GL172" s="10"/>
      <c r="GM172" s="152">
        <f>SUMIF('Rekapitulasi Maret'!$AL$785:$AL$963,APS!$B172,'Rekapitulasi Maret'!$AM$785:$AM$963)+SUMIF('Rekapitulasi Maret'!$AL$785:$AL$963,APS!$B172,'Rekapitulasi Maret'!$AP$785:$AP$963)</f>
        <v>0</v>
      </c>
      <c r="GN172" s="152">
        <f>SUMIF('Rekapitulasi Maret'!$AL$785:$AL$963,APS!$B172,'Rekapitulasi Maret'!$AN$785:$AN$963)</f>
        <v>0</v>
      </c>
      <c r="GO172" s="152">
        <f>SUMIF('Rekapitulasi Maret'!$AL$785:$AL$963,APS!$B172,'Rekapitulasi Maret'!$AQ$785:$AQ$963)</f>
        <v>0</v>
      </c>
      <c r="GP172" s="154">
        <f t="shared" si="471"/>
        <v>0</v>
      </c>
      <c r="GQ172" s="154">
        <f t="shared" si="472"/>
        <v>0</v>
      </c>
      <c r="GR172" s="76">
        <f t="shared" si="473"/>
        <v>0</v>
      </c>
      <c r="GS172" s="76">
        <f t="shared" si="474"/>
        <v>0</v>
      </c>
      <c r="GT172" s="76">
        <f t="shared" si="475"/>
        <v>0</v>
      </c>
      <c r="GU172" s="76">
        <f t="shared" si="476"/>
        <v>0</v>
      </c>
      <c r="GV172" s="157">
        <f t="shared" si="477"/>
        <v>0</v>
      </c>
      <c r="GW172" s="157">
        <f t="shared" si="478"/>
        <v>0</v>
      </c>
      <c r="GX172" s="158">
        <f t="shared" si="479"/>
        <v>0</v>
      </c>
      <c r="GY172" s="157">
        <f t="shared" si="494"/>
        <v>50</v>
      </c>
      <c r="GZ172" s="157">
        <f t="shared" si="495"/>
        <v>86</v>
      </c>
      <c r="HA172" s="157">
        <f t="shared" si="496"/>
        <v>52</v>
      </c>
      <c r="HB172" s="157">
        <f t="shared" si="497"/>
        <v>0</v>
      </c>
      <c r="HC172" s="157">
        <f t="shared" si="498"/>
        <v>52</v>
      </c>
      <c r="HD172" s="157">
        <f t="shared" si="499"/>
        <v>2</v>
      </c>
      <c r="HE172" s="158">
        <f t="shared" si="536"/>
        <v>104</v>
      </c>
      <c r="HF172" s="164"/>
      <c r="HG172" s="16" t="s">
        <v>1009</v>
      </c>
      <c r="HH172" s="88"/>
    </row>
    <row r="173" spans="1:216" ht="15.75">
      <c r="A173" s="34"/>
      <c r="B173" s="47" t="s">
        <v>402</v>
      </c>
      <c r="C173" s="16" t="s">
        <v>155</v>
      </c>
      <c r="D173" s="16" t="s">
        <v>599</v>
      </c>
      <c r="E173" s="16" t="s">
        <v>610</v>
      </c>
      <c r="F173" s="31">
        <v>29</v>
      </c>
      <c r="G173" s="17"/>
      <c r="H173" s="17"/>
      <c r="I173" s="18">
        <v>0</v>
      </c>
      <c r="J173" s="17">
        <v>0</v>
      </c>
      <c r="K173" s="19">
        <f t="shared" si="451"/>
        <v>29</v>
      </c>
      <c r="L173" s="19">
        <f t="shared" si="452"/>
        <v>29</v>
      </c>
      <c r="M173" s="23">
        <v>29</v>
      </c>
      <c r="N173" s="20">
        <f t="shared" si="533"/>
        <v>29</v>
      </c>
      <c r="O173" s="20"/>
      <c r="P173" s="75">
        <f t="shared" si="541"/>
        <v>0</v>
      </c>
      <c r="Q173" s="74">
        <f t="shared" si="540"/>
        <v>29</v>
      </c>
      <c r="R173" s="22">
        <f t="shared" si="539"/>
        <v>29</v>
      </c>
      <c r="S173" s="10">
        <v>29</v>
      </c>
      <c r="T173" s="10"/>
      <c r="U173" s="152">
        <f>SUMIF('Rekapitulasi Maret'!$D$9:$D$173,APS!$B173,'Rekapitulasi Maret'!$E$9:$E$173)</f>
        <v>0</v>
      </c>
      <c r="V173" s="152">
        <f>SUMIF('Rekapitulasi Maret'!$D$9:$D$173,APS!$B173,'Rekapitulasi Maret'!$F$9:$F$173)</f>
        <v>0</v>
      </c>
      <c r="W173" s="10"/>
      <c r="X173" s="154">
        <f t="shared" si="537"/>
        <v>0</v>
      </c>
      <c r="Y173" s="154">
        <f t="shared" si="538"/>
        <v>0</v>
      </c>
      <c r="Z173" s="10"/>
      <c r="AA173" s="152">
        <f>SUMIF('Rekapitulasi Maret'!$U$9:$U$173,APS!$B173,'Rekapitulasi Maret'!$V$9:$V$173)</f>
        <v>0</v>
      </c>
      <c r="AB173" s="152">
        <f>SUMIF('Rekapitulasi Maret'!$U$9:$U$173,APS!$B173,'Rekapitulasi Maret'!$W$9:$W$173)</f>
        <v>0</v>
      </c>
      <c r="AC173" s="152"/>
      <c r="AD173" s="154">
        <f t="shared" si="529"/>
        <v>0</v>
      </c>
      <c r="AE173" s="154">
        <f t="shared" si="530"/>
        <v>0</v>
      </c>
      <c r="AF173" s="10"/>
      <c r="AG173" s="152">
        <f>SUMIF('Rekapitulasi Maret'!$AL$9:$AL$173,APS!$B173,'Rekapitulasi Maret'!$AM$9:$AM$173)</f>
        <v>0</v>
      </c>
      <c r="AH173" s="152">
        <f>SUMIF('Rekapitulasi Maret'!$AL$9:$AL$173,APS!$B173,'Rekapitulasi Maret'!$AN$9:$AN$173)</f>
        <v>0</v>
      </c>
      <c r="AI173" s="152">
        <f>SUMIF('Rekapitulasi Maret'!$AL$9:$AL$173,APS!$B173,'Rekapitulasi Maret'!$AQ$9:$AQ$173)</f>
        <v>0</v>
      </c>
      <c r="AJ173" s="154">
        <f t="shared" si="534"/>
        <v>0</v>
      </c>
      <c r="AK173" s="154">
        <f t="shared" si="535"/>
        <v>0</v>
      </c>
      <c r="AL173" s="10">
        <v>29</v>
      </c>
      <c r="AM173" s="152">
        <f>SUMIF('Rekapitulasi Maret'!$BA$9:$BA$173,APS!$B173,'Rekapitulasi Maret'!$BB$9:$BB$173)</f>
        <v>0</v>
      </c>
      <c r="AN173" s="152">
        <f>SUMIF('Rekapitulasi Maret'!$BA$9:$BA$173,APS!$B173,'Rekapitulasi Maret'!$BC$9:$BC$173)</f>
        <v>0</v>
      </c>
      <c r="AO173" s="10"/>
      <c r="AP173" s="154">
        <f t="shared" si="531"/>
        <v>0</v>
      </c>
      <c r="AQ173" s="154">
        <f t="shared" si="532"/>
        <v>0</v>
      </c>
      <c r="AR173" s="10"/>
      <c r="AS173" s="152">
        <f>SUMIF('Rekapitulasi Maret'!$BP$9:$BP$173,APS!$B173,'Rekapitulasi Maret'!$BQ$9:$BQ$173)</f>
        <v>0</v>
      </c>
      <c r="AT173" s="152">
        <f>SUMIF('Rekapitulasi Maret'!$BP$9:$BP$173,APS!$B173,'Rekapitulasi Maret'!$BR$9:$BR$173)</f>
        <v>0</v>
      </c>
      <c r="AU173" s="10"/>
      <c r="AV173" s="154">
        <f t="shared" si="500"/>
        <v>0</v>
      </c>
      <c r="AW173" s="154">
        <f t="shared" si="501"/>
        <v>0</v>
      </c>
      <c r="AX173" s="10"/>
      <c r="AY173" s="152">
        <f>SUMIF('Rekapitulasi Maret'!$CE$9:$CE$173,APS!$B173,'Rekapitulasi Maret'!$CI$9:$CI$173)</f>
        <v>0</v>
      </c>
      <c r="AZ173" s="10"/>
      <c r="BA173" s="152">
        <f>SUMIF('Rekapitulasi Maret'!$CE$9:$CE$173,APS!$B173,'Rekapitulasi Maret'!$CJ$9:$CJ$173)</f>
        <v>0</v>
      </c>
      <c r="BB173" s="154">
        <f t="shared" si="492"/>
        <v>0</v>
      </c>
      <c r="BC173" s="154">
        <f t="shared" si="493"/>
        <v>0</v>
      </c>
      <c r="BD173" s="76">
        <f t="shared" si="504"/>
        <v>29</v>
      </c>
      <c r="BE173" s="76">
        <f t="shared" si="505"/>
        <v>0</v>
      </c>
      <c r="BF173" s="76">
        <f t="shared" si="506"/>
        <v>0</v>
      </c>
      <c r="BG173" s="76">
        <f t="shared" si="507"/>
        <v>0</v>
      </c>
      <c r="BH173" s="76">
        <f t="shared" si="508"/>
        <v>0</v>
      </c>
      <c r="BI173" s="76">
        <f t="shared" si="509"/>
        <v>-29</v>
      </c>
      <c r="BJ173" s="154">
        <f t="shared" si="510"/>
        <v>0</v>
      </c>
      <c r="BK173" s="10"/>
      <c r="BL173" s="10"/>
      <c r="BM173" s="152">
        <f>SUMIF('Rekapitulasi Maret'!$D$194:$D$375,APS!$B173,'Rekapitulasi Maret'!$E$194:$E$375)+SUMIF('Rekapitulasi Maret'!$D$194:$D$375,APS!$B173,'Rekapitulasi Maret'!$J$194:$J$375)</f>
        <v>0</v>
      </c>
      <c r="BN173" s="152">
        <f>SUMIF('Rekapitulasi Maret'!$D$194:$D$375,APS!$B173,'Rekapitulasi Maret'!$F$194:$F$375)</f>
        <v>0</v>
      </c>
      <c r="BO173" s="152">
        <f>SUMIF('Rekapitulasi Maret'!$D$194:$D$375,APS!$B173,'Rekapitulasi Maret'!$K$194:$K$375)</f>
        <v>0</v>
      </c>
      <c r="BP173" s="154">
        <f t="shared" si="488"/>
        <v>0</v>
      </c>
      <c r="BQ173" s="154">
        <f t="shared" si="489"/>
        <v>0</v>
      </c>
      <c r="BR173" s="10"/>
      <c r="BS173" s="152">
        <f>SUMIF('Rekapitulasi Maret'!$U$194:$U$375,APS!$B173,'Rekapitulasi Maret'!$V$194:$V$375)+SUMIF('Rekapitulasi Maret'!$U$194:$U$375,APS!$B173,'Rekapitulasi Maret'!$AA$194:$AA$375)</f>
        <v>0</v>
      </c>
      <c r="BT173" s="152">
        <f>SUMIF('Rekapitulasi Maret'!$U$194:$U$375,APS!$B173,'Rekapitulasi Maret'!$W$194:$W$375)</f>
        <v>0</v>
      </c>
      <c r="BU173" s="152">
        <f>SUMIF('Rekapitulasi Maret'!$U$194:$U$375,APS!$B173,'Rekapitulasi Maret'!$AB$194:$AB$375)</f>
        <v>0</v>
      </c>
      <c r="BV173" s="154">
        <f t="shared" si="490"/>
        <v>0</v>
      </c>
      <c r="BW173" s="154">
        <f t="shared" si="491"/>
        <v>0</v>
      </c>
      <c r="BX173" s="10"/>
      <c r="BY173" s="152">
        <f>SUMIF('Rekapitulasi Maret'!$AL$194:$AL$375,APS!$B173,'Rekapitulasi Maret'!$AM$194:$AM$375)+SUMIF('Rekapitulasi Maret'!$AL$194:$AL$375,APS!$B173,'Rekapitulasi Maret'!$AP$194:$AP$375)</f>
        <v>0</v>
      </c>
      <c r="BZ173" s="152">
        <f>SUMIF('Rekapitulasi Maret'!$AL$194:$AL$375,APS!$B173,'Rekapitulasi Maret'!$AN$194:$AN$375)</f>
        <v>0</v>
      </c>
      <c r="CA173" s="152">
        <f>SUMIF('Rekapitulasi Maret'!$AL$194:$AL$375,APS!$B173,'Rekapitulasi Maret'!$AQ$194:$AQ$375)</f>
        <v>0</v>
      </c>
      <c r="CB173" s="154">
        <f t="shared" si="502"/>
        <v>0</v>
      </c>
      <c r="CC173" s="154">
        <f t="shared" si="503"/>
        <v>0</v>
      </c>
      <c r="CD173" s="10"/>
      <c r="CE173" s="152">
        <f>SUMIF('Rekapitulasi Maret'!$BA$194:$BA$375,APS!$B173,'Rekapitulasi Maret'!$BB$194:$BB$375)+SUMIF('Rekapitulasi Maret'!$BA$194:$BA$375,APS!$B173,'Rekapitulasi Maret'!$BE$194:$BE$375)</f>
        <v>29</v>
      </c>
      <c r="CF173" s="152">
        <f>SUMIF('Rekapitulasi Maret'!$BA$194:$BA$375,APS!$B173,'Rekapitulasi Maret'!$BC$194:$BC$375)</f>
        <v>0</v>
      </c>
      <c r="CG173" s="10"/>
      <c r="CH173" s="154">
        <f t="shared" si="480"/>
        <v>0</v>
      </c>
      <c r="CI173" s="154">
        <f t="shared" si="481"/>
        <v>0</v>
      </c>
      <c r="CJ173" s="10"/>
      <c r="CK173" s="152">
        <f>SUMIF('Rekapitulasi Maret'!$BP$194:$BP$375,APS!$B173,'Rekapitulasi Maret'!$BQ$194:$BQ$375)+SUMIF('Rekapitulasi Maret'!$BP$194:$BP$375,APS!$B173,'Rekapitulasi Maret'!$BT$194:$BT$375)</f>
        <v>0</v>
      </c>
      <c r="CL173" s="152">
        <f>SUMIF('Rekapitulasi Maret'!$BP$194:$BP$375,APS!$B173,'Rekapitulasi Maret'!$BR$194:$BR$375)</f>
        <v>0</v>
      </c>
      <c r="CM173" s="152">
        <f>SUMIF('Rekapitulasi Maret'!$BP$194:$BP$375,APS!$B173,'Rekapitulasi Maret'!$BU$194:$BU$375)</f>
        <v>0</v>
      </c>
      <c r="CN173" s="154">
        <f t="shared" si="482"/>
        <v>0</v>
      </c>
      <c r="CO173" s="154">
        <f t="shared" si="483"/>
        <v>0</v>
      </c>
      <c r="CP173" s="76">
        <f t="shared" si="511"/>
        <v>0</v>
      </c>
      <c r="CQ173" s="76">
        <f t="shared" si="512"/>
        <v>29</v>
      </c>
      <c r="CR173" s="76">
        <f t="shared" si="513"/>
        <v>0</v>
      </c>
      <c r="CS173" s="76">
        <f t="shared" si="514"/>
        <v>0</v>
      </c>
      <c r="CT173" s="76">
        <f t="shared" si="515"/>
        <v>0</v>
      </c>
      <c r="CU173" s="76">
        <f t="shared" si="516"/>
        <v>0</v>
      </c>
      <c r="CV173" s="154">
        <f t="shared" si="517"/>
        <v>0</v>
      </c>
      <c r="CW173" s="10"/>
      <c r="CX173" s="10"/>
      <c r="CY173" s="152">
        <f>SUMIF('Rekapitulasi Maret'!$D$391:$D$568,APS!$B173,'Rekapitulasi Maret'!$E$391:$E$568)+SUMIF('Rekapitulasi Maret'!$D$391:$D$568,APS!$B173,'Rekapitulasi Maret'!$J$391:$J$568)</f>
        <v>0</v>
      </c>
      <c r="CZ173" s="152">
        <f>SUMIF('Rekapitulasi Maret'!$D$391:$D$568,APS!$B173,'Rekapitulasi Maret'!$F$391:$F$568)</f>
        <v>0</v>
      </c>
      <c r="DA173" s="152">
        <f>SUMIF('Rekapitulasi Maret'!$D$391:$D$568,APS!$B173,'Rekapitulasi Maret'!$K$391:$K$568)</f>
        <v>0</v>
      </c>
      <c r="DB173" s="154">
        <f t="shared" si="484"/>
        <v>0</v>
      </c>
      <c r="DC173" s="154">
        <f t="shared" si="485"/>
        <v>0</v>
      </c>
      <c r="DD173" s="10"/>
      <c r="DE173" s="152">
        <f>SUMIF('Rekapitulasi Maret'!$U$391:$U$568,APS!$B173,'Rekapitulasi Maret'!$V$391:$V$568)+SUMIF('Rekapitulasi Maret'!$U$391:$U$568,APS!$B173,'Rekapitulasi Maret'!$AA$391:$AA$568)</f>
        <v>0</v>
      </c>
      <c r="DF173" s="152">
        <f>SUMIF('Rekapitulasi Maret'!$U$391:$U$568,APS!$B173,'Rekapitulasi Maret'!$W$391:$W$568)</f>
        <v>0</v>
      </c>
      <c r="DG173" s="152">
        <f>SUMIF('Rekapitulasi Maret'!$U$391:$U$568,APS!$B173,'Rekapitulasi Maret'!$AB$391:$AB$568)</f>
        <v>0</v>
      </c>
      <c r="DH173" s="154">
        <f t="shared" si="518"/>
        <v>0</v>
      </c>
      <c r="DI173" s="154">
        <f t="shared" si="519"/>
        <v>0</v>
      </c>
      <c r="DJ173" s="10"/>
      <c r="DK173" s="152">
        <f>SUMIF('Rekapitulasi Maret'!$AL$391:$AL$568,APS!$B173,'Rekapitulasi Maret'!$AM$391:$AM$568)+SUMIF('Rekapitulasi Maret'!$AL$391:$AL$568,APS!$B173,'Rekapitulasi Maret'!$AP$391:$AP$568)</f>
        <v>0</v>
      </c>
      <c r="DL173" s="152">
        <f>SUMIF('Rekapitulasi Maret'!$AL$391:$AL$568,APS!$B173,'Rekapitulasi Maret'!$AN$391:$AN$568)</f>
        <v>0</v>
      </c>
      <c r="DM173" s="152">
        <f>SUMIF('Rekapitulasi Maret'!$AL$391:$AL$568,APS!$B173,'Rekapitulasi Maret'!$AQ$391:$AQ$568)</f>
        <v>0</v>
      </c>
      <c r="DN173" s="154">
        <f t="shared" si="453"/>
        <v>0</v>
      </c>
      <c r="DO173" s="154">
        <f t="shared" si="454"/>
        <v>0</v>
      </c>
      <c r="DP173" s="10"/>
      <c r="DQ173" s="152">
        <f>SUMIF('Rekapitulasi Maret'!$BA$391:$BA$568,APS!$B173,'Rekapitulasi Maret'!$BB$391:$BB$568)+SUMIF('Rekapitulasi Maret'!$BA$391:$BA$568,APS!$B173,'Rekapitulasi Maret'!$BE$391:$BE$568)</f>
        <v>0</v>
      </c>
      <c r="DR173" s="152">
        <f>SUMIF('Rekapitulasi Maret'!$BA$391:$BA$568,APS!$B173,'Rekapitulasi Maret'!$BC$391:$BC$568)</f>
        <v>0</v>
      </c>
      <c r="DS173" s="152">
        <f>SUMIF('Rekapitulasi Maret'!$BA$391:$BA$568,APS!$B173,'Rekapitulasi Maret'!$BF$391:$BF$568)</f>
        <v>0</v>
      </c>
      <c r="DT173" s="154">
        <f t="shared" si="520"/>
        <v>0</v>
      </c>
      <c r="DU173" s="154">
        <f t="shared" si="521"/>
        <v>0</v>
      </c>
      <c r="DV173" s="10"/>
      <c r="DW173" s="152">
        <f>SUMIF('Rekapitulasi Maret'!$BP$391:$BP$568,APS!$B173,'Rekapitulasi Maret'!$BQ$391:$BQ$568)+SUMIF('Rekapitulasi Maret'!$BP$391:$BP$568,APS!$B173,'Rekapitulasi Maret'!$BT$391:$BT$568)</f>
        <v>0</v>
      </c>
      <c r="DX173" s="152">
        <f>SUMIF('Rekapitulasi Maret'!$BP$391:$BP$568,APS!$B173,'Rekapitulasi Maret'!$BR$391:$BR$568)</f>
        <v>0</v>
      </c>
      <c r="DY173" s="152">
        <f>SUMIF('Rekapitulasi Maret'!$BP$391:$BP$568,APS!$B173,'Rekapitulasi Maret'!$BU$391:$BU$568)</f>
        <v>0</v>
      </c>
      <c r="DZ173" s="154">
        <f t="shared" si="446"/>
        <v>0</v>
      </c>
      <c r="EA173" s="154">
        <f t="shared" si="447"/>
        <v>0</v>
      </c>
      <c r="EB173" s="10"/>
      <c r="EC173" s="152">
        <f>SUMIF('Rekapitulasi Maret'!$CE$391:$CE$568,APS!$B173,'Rekapitulasi Maret'!$CF$391:$CF$568)+SUMIF('Rekapitulasi Maret'!$CE$391:$CE$568,APS!$B173,'Rekapitulasi Maret'!$CI$391:$CI$568)</f>
        <v>0</v>
      </c>
      <c r="ED173" s="152">
        <f>SUMIF('Rekapitulasi Maret'!$CE$391:$CE$568,APS!$B173,'Rekapitulasi Maret'!$CG$391:$CG$568)</f>
        <v>0</v>
      </c>
      <c r="EE173" s="152">
        <f>SUMIF('Rekapitulasi Maret'!$CE$391:$CE$568,APS!$B173,'Rekapitulasi Maret'!$CJ$391:$CJ$568)</f>
        <v>0</v>
      </c>
      <c r="EF173" s="154">
        <f t="shared" si="455"/>
        <v>0</v>
      </c>
      <c r="EG173" s="154">
        <f t="shared" si="456"/>
        <v>0</v>
      </c>
      <c r="EH173" s="76">
        <f t="shared" si="522"/>
        <v>0</v>
      </c>
      <c r="EI173" s="76">
        <f t="shared" si="523"/>
        <v>0</v>
      </c>
      <c r="EJ173" s="76">
        <f t="shared" si="524"/>
        <v>0</v>
      </c>
      <c r="EK173" s="76">
        <f t="shared" si="525"/>
        <v>0</v>
      </c>
      <c r="EL173" s="76">
        <f t="shared" si="526"/>
        <v>0</v>
      </c>
      <c r="EM173" s="76">
        <f t="shared" si="527"/>
        <v>0</v>
      </c>
      <c r="EN173" s="154">
        <f t="shared" si="528"/>
        <v>0</v>
      </c>
      <c r="EO173" s="10"/>
      <c r="EP173" s="10"/>
      <c r="EQ173" s="152">
        <f>SUMIF('Rekapitulasi Maret'!$D$587:$D$768,APS!$B173,'Rekapitulasi Maret'!$E$587:$E$768)+SUMIF('Rekapitulasi Maret'!$D$587:$D$768,APS!$B173,'Rekapitulasi Maret'!$G$587:$G$768)</f>
        <v>0</v>
      </c>
      <c r="ER173" s="152">
        <f>SUMIF('Rekapitulasi Maret'!$D$587:$D$768,APS!$B173,'Rekapitulasi Maret'!$F$587:$F$768)+SUMIF('Rekapitulasi Maret'!$D$587:$D$768,APS!$B173,'Rekapitulasi Maret'!$H$587:$H$768)</f>
        <v>0</v>
      </c>
      <c r="ES173" s="10"/>
      <c r="ET173" s="154">
        <f t="shared" si="457"/>
        <v>0</v>
      </c>
      <c r="EU173" s="154">
        <f t="shared" si="458"/>
        <v>0</v>
      </c>
      <c r="EV173" s="10"/>
      <c r="EW173" s="152">
        <f>SUMIF('Rekapitulasi Maret'!$U$587:$U$768,APS!$B173,'Rekapitulasi Maret'!$V$587:$V$768)+SUMIF('Rekapitulasi Maret'!$U$587:$U$768,APS!$B173,'Rekapitulasi Maret'!$X$587:$X$768)</f>
        <v>0</v>
      </c>
      <c r="EX173" s="152">
        <f>SUMIF('Rekapitulasi Maret'!$U$587:$U$768,APS!$B173,'Rekapitulasi Maret'!$W$587:$W$768)+SUMIF('Rekapitulasi Maret'!$U$587:$U$768,APS!$B173,'Rekapitulasi Maret'!$Y$587:$Y$768)</f>
        <v>0</v>
      </c>
      <c r="EY173" s="10"/>
      <c r="EZ173" s="154">
        <f t="shared" si="459"/>
        <v>0</v>
      </c>
      <c r="FA173" s="154">
        <f t="shared" si="460"/>
        <v>0</v>
      </c>
      <c r="FB173" s="10"/>
      <c r="FC173" s="152">
        <f>SUMIF('Rekapitulasi Maret'!$AL$587:$AL$768,APS!$B173,'Rekapitulasi Maret'!$AM$587:$AM$768)+SUMIF('Rekapitulasi Maret'!$AL$587:$AL$768,APS!$B173,'Rekapitulasi Maret'!$AP$587:$AP$768)</f>
        <v>0</v>
      </c>
      <c r="FD173" s="152">
        <f>SUMIF('Rekapitulasi Maret'!$AL$587:$AL$768,APS!$B173,'Rekapitulasi Maret'!$AN$587:$AN$768)</f>
        <v>0</v>
      </c>
      <c r="FE173" s="10"/>
      <c r="FF173" s="154">
        <f t="shared" si="461"/>
        <v>0</v>
      </c>
      <c r="FG173" s="154">
        <f t="shared" si="462"/>
        <v>0</v>
      </c>
      <c r="FH173" s="10"/>
      <c r="FI173" s="152">
        <f>SUMIF('Rekapitulasi Maret'!$BA$587:$BA$768,APS!$B173,'Rekapitulasi Maret'!$BB$587:$BB$768)+SUMIF('Rekapitulasi Maret'!$BA$587:$BA$768,APS!$B173,'Rekapitulasi Maret'!$BE$587:$BE$768)</f>
        <v>0</v>
      </c>
      <c r="FJ173" s="152">
        <f>SUMIF('Rekapitulasi Maret'!$BA$587:$BA$768,APS!$B173,'Rekapitulasi Maret'!$BC$587:$BC$768)+SUMIF('Rekapitulasi Maret'!$BA$587:$BA$768,APS!$B173,'Rekapitulasi Maret'!$BF$587:$BF$768)</f>
        <v>0</v>
      </c>
      <c r="FK173" s="10"/>
      <c r="FL173" s="154">
        <f t="shared" si="463"/>
        <v>0</v>
      </c>
      <c r="FM173" s="154">
        <f t="shared" si="464"/>
        <v>0</v>
      </c>
      <c r="FN173" s="10"/>
      <c r="FO173" s="152">
        <f>SUMIF('Rekapitulasi Maret'!$BP$587:$BP$768,APS!$B173,'Rekapitulasi Maret'!$BQ$587:$BQ$768)+SUMIF('Rekapitulasi Maret'!$BP$587:$BP$768,APS!$B173,'Rekapitulasi Maret'!$BT$587:$BT$768)</f>
        <v>0</v>
      </c>
      <c r="FP173" s="152">
        <f>SUMIF('Rekapitulasi Maret'!$BP$587:$BP$768,APS!$B173,'Rekapitulasi Maret'!$BR$587:$BR$768)</f>
        <v>0</v>
      </c>
      <c r="FQ173" s="10"/>
      <c r="FR173" s="154">
        <f t="shared" si="465"/>
        <v>0</v>
      </c>
      <c r="FS173" s="154">
        <f t="shared" si="466"/>
        <v>0</v>
      </c>
      <c r="FT173" s="10"/>
      <c r="FU173" s="152">
        <f>SUMIF('Rekapitulasi Maret'!$CE$587:$CE$768,APS!$B173,'Rekapitulasi Maret'!$CI$587:$CI$768)</f>
        <v>0</v>
      </c>
      <c r="FV173" s="10"/>
      <c r="FW173" s="152">
        <f>SUMIF('Rekapitulasi Maret'!$CE$587:$CE$768,APS!$B173,'Rekapitulasi Maret'!$CJ$587:$CJ$768)</f>
        <v>0</v>
      </c>
      <c r="FX173" s="154">
        <f t="shared" si="486"/>
        <v>0</v>
      </c>
      <c r="FY173" s="154">
        <f t="shared" si="487"/>
        <v>0</v>
      </c>
      <c r="FZ173" s="10"/>
      <c r="GA173" s="152">
        <f>SUMIF('Rekapitulasi Maret'!$D$785:$D$963,APS!$B173,'Rekapitulasi Maret'!$E$785:$E$963)+SUMIF('Rekapitulasi Maret'!$D$785:$D$963,APS!$B173,'Rekapitulasi Maret'!$J$785:$J$963)</f>
        <v>0</v>
      </c>
      <c r="GB173" s="152">
        <f>SUMIF('Rekapitulasi Maret'!$D$785:$D$963,APS!$B173,'Rekapitulasi Maret'!$F$785:$F$963)</f>
        <v>0</v>
      </c>
      <c r="GC173" s="152">
        <f>SUMIF('Rekapitulasi Maret'!$D$785:$D$963,APS!$B173,'Rekapitulasi Maret'!$K$785:$K$963)</f>
        <v>0</v>
      </c>
      <c r="GD173" s="154">
        <f t="shared" si="467"/>
        <v>0</v>
      </c>
      <c r="GE173" s="154">
        <f t="shared" si="468"/>
        <v>0</v>
      </c>
      <c r="GF173" s="10"/>
      <c r="GG173" s="152">
        <f>SUMIF('Rekapitulasi Maret'!$U$785:$U$963,APS!$B173,'Rekapitulasi Maret'!$V$785:$V$963)+SUMIF('Rekapitulasi Maret'!$U$785:$U$963,APS!$B173,'Rekapitulasi Maret'!$AA$785:$AA$963)</f>
        <v>0</v>
      </c>
      <c r="GH173" s="152">
        <f>SUMIF('Rekapitulasi Maret'!$U$785:$U$963,APS!$B173,'Rekapitulasi Maret'!$W$785:$W$963)</f>
        <v>0</v>
      </c>
      <c r="GI173" s="152">
        <f>SUMIF('Rekapitulasi Maret'!$U$785:$U$963,APS!$B173,'Rekapitulasi Maret'!$AB$785:$AB$963)</f>
        <v>0</v>
      </c>
      <c r="GJ173" s="154">
        <f t="shared" si="469"/>
        <v>0</v>
      </c>
      <c r="GK173" s="154">
        <f t="shared" si="470"/>
        <v>0</v>
      </c>
      <c r="GL173" s="10"/>
      <c r="GM173" s="152">
        <f>SUMIF('Rekapitulasi Maret'!$AL$785:$AL$963,APS!$B173,'Rekapitulasi Maret'!$AM$785:$AM$963)+SUMIF('Rekapitulasi Maret'!$AL$785:$AL$963,APS!$B173,'Rekapitulasi Maret'!$AP$785:$AP$963)</f>
        <v>0</v>
      </c>
      <c r="GN173" s="152">
        <f>SUMIF('Rekapitulasi Maret'!$AL$785:$AL$963,APS!$B173,'Rekapitulasi Maret'!$AN$785:$AN$963)</f>
        <v>0</v>
      </c>
      <c r="GO173" s="152">
        <f>SUMIF('Rekapitulasi Maret'!$AL$785:$AL$963,APS!$B173,'Rekapitulasi Maret'!$AQ$785:$AQ$963)</f>
        <v>0</v>
      </c>
      <c r="GP173" s="154">
        <f t="shared" si="471"/>
        <v>0</v>
      </c>
      <c r="GQ173" s="154">
        <f t="shared" si="472"/>
        <v>0</v>
      </c>
      <c r="GR173" s="76">
        <f t="shared" si="473"/>
        <v>0</v>
      </c>
      <c r="GS173" s="76">
        <f t="shared" si="474"/>
        <v>0</v>
      </c>
      <c r="GT173" s="76">
        <f t="shared" si="475"/>
        <v>0</v>
      </c>
      <c r="GU173" s="76">
        <f t="shared" si="476"/>
        <v>0</v>
      </c>
      <c r="GV173" s="157">
        <f t="shared" si="477"/>
        <v>0</v>
      </c>
      <c r="GW173" s="157">
        <f t="shared" si="478"/>
        <v>0</v>
      </c>
      <c r="GX173" s="158">
        <f t="shared" si="479"/>
        <v>0</v>
      </c>
      <c r="GY173" s="157">
        <f t="shared" si="494"/>
        <v>29</v>
      </c>
      <c r="GZ173" s="157">
        <f t="shared" si="495"/>
        <v>29</v>
      </c>
      <c r="HA173" s="157">
        <f t="shared" si="496"/>
        <v>0</v>
      </c>
      <c r="HB173" s="157">
        <f t="shared" si="497"/>
        <v>0</v>
      </c>
      <c r="HC173" s="157">
        <f t="shared" si="498"/>
        <v>0</v>
      </c>
      <c r="HD173" s="157">
        <f t="shared" si="499"/>
        <v>-29</v>
      </c>
      <c r="HE173" s="158">
        <f t="shared" si="536"/>
        <v>0</v>
      </c>
      <c r="HF173" s="164" t="s">
        <v>182</v>
      </c>
      <c r="HG173" s="49" t="s">
        <v>1010</v>
      </c>
      <c r="HH173" s="88"/>
    </row>
    <row r="174" spans="1:216" ht="15.75">
      <c r="A174" s="16" t="s">
        <v>183</v>
      </c>
      <c r="B174" s="16" t="s">
        <v>184</v>
      </c>
      <c r="C174" s="16" t="s">
        <v>155</v>
      </c>
      <c r="D174" s="16" t="s">
        <v>599</v>
      </c>
      <c r="E174" s="16" t="s">
        <v>610</v>
      </c>
      <c r="F174" s="17">
        <f>50+1700</f>
        <v>1750</v>
      </c>
      <c r="G174" s="17">
        <v>0</v>
      </c>
      <c r="H174" s="17">
        <v>0</v>
      </c>
      <c r="I174" s="18">
        <v>0</v>
      </c>
      <c r="J174" s="17">
        <v>-192</v>
      </c>
      <c r="K174" s="19">
        <f t="shared" si="451"/>
        <v>1942</v>
      </c>
      <c r="L174" s="19">
        <f t="shared" si="452"/>
        <v>1942</v>
      </c>
      <c r="M174" s="23">
        <v>516</v>
      </c>
      <c r="N174" s="20">
        <f t="shared" si="533"/>
        <v>708</v>
      </c>
      <c r="O174" s="20"/>
      <c r="P174" s="75">
        <f t="shared" si="541"/>
        <v>0</v>
      </c>
      <c r="Q174" s="74">
        <f t="shared" si="540"/>
        <v>708</v>
      </c>
      <c r="R174" s="22">
        <f t="shared" si="539"/>
        <v>516</v>
      </c>
      <c r="S174" s="10">
        <v>316</v>
      </c>
      <c r="T174" s="10"/>
      <c r="U174" s="152">
        <f>SUMIF('Rekapitulasi Maret'!$D$9:$D$173,APS!$B174,'Rekapitulasi Maret'!$E$9:$E$173)</f>
        <v>0</v>
      </c>
      <c r="V174" s="152">
        <f>SUMIF('Rekapitulasi Maret'!$D$9:$D$173,APS!$B174,'Rekapitulasi Maret'!$F$9:$F$173)</f>
        <v>56</v>
      </c>
      <c r="W174" s="10"/>
      <c r="X174" s="154">
        <f t="shared" si="537"/>
        <v>0</v>
      </c>
      <c r="Y174" s="154">
        <f t="shared" si="538"/>
        <v>0</v>
      </c>
      <c r="Z174" s="10"/>
      <c r="AA174" s="152">
        <f>SUMIF('Rekapitulasi Maret'!$U$9:$U$173,APS!$B174,'Rekapitulasi Maret'!$V$9:$V$173)</f>
        <v>100</v>
      </c>
      <c r="AB174" s="152">
        <f>SUMIF('Rekapitulasi Maret'!$U$9:$U$173,APS!$B174,'Rekapitulasi Maret'!$W$9:$W$173)</f>
        <v>100</v>
      </c>
      <c r="AC174" s="152"/>
      <c r="AD174" s="154">
        <f t="shared" si="529"/>
        <v>0</v>
      </c>
      <c r="AE174" s="154">
        <f t="shared" si="530"/>
        <v>100</v>
      </c>
      <c r="AF174" s="10">
        <v>100</v>
      </c>
      <c r="AG174" s="152">
        <f>SUMIF('Rekapitulasi Maret'!$AL$9:$AL$173,APS!$B174,'Rekapitulasi Maret'!$AM$9:$AM$173)</f>
        <v>0</v>
      </c>
      <c r="AH174" s="152">
        <f>SUMIF('Rekapitulasi Maret'!$AL$9:$AL$173,APS!$B174,'Rekapitulasi Maret'!$AN$9:$AN$173)</f>
        <v>0</v>
      </c>
      <c r="AI174" s="152">
        <f>SUMIF('Rekapitulasi Maret'!$AL$9:$AL$173,APS!$B174,'Rekapitulasi Maret'!$AQ$9:$AQ$173)</f>
        <v>0</v>
      </c>
      <c r="AJ174" s="154">
        <f t="shared" si="534"/>
        <v>0</v>
      </c>
      <c r="AK174" s="154">
        <f t="shared" si="535"/>
        <v>0</v>
      </c>
      <c r="AL174" s="10">
        <v>100</v>
      </c>
      <c r="AM174" s="152">
        <f>SUMIF('Rekapitulasi Maret'!$BA$9:$BA$173,APS!$B174,'Rekapitulasi Maret'!$BB$9:$BB$173)</f>
        <v>100</v>
      </c>
      <c r="AN174" s="152">
        <f>SUMIF('Rekapitulasi Maret'!$BA$9:$BA$173,APS!$B174,'Rekapitulasi Maret'!$BC$9:$BC$173)</f>
        <v>100</v>
      </c>
      <c r="AO174" s="10"/>
      <c r="AP174" s="154">
        <f t="shared" si="531"/>
        <v>100</v>
      </c>
      <c r="AQ174" s="154">
        <f t="shared" si="532"/>
        <v>100</v>
      </c>
      <c r="AR174" s="10">
        <v>116</v>
      </c>
      <c r="AS174" s="152">
        <f>SUMIF('Rekapitulasi Maret'!$BP$9:$BP$173,APS!$B174,'Rekapitulasi Maret'!$BQ$9:$BQ$173)</f>
        <v>116</v>
      </c>
      <c r="AT174" s="152">
        <f>SUMIF('Rekapitulasi Maret'!$BP$9:$BP$173,APS!$B174,'Rekapitulasi Maret'!$BR$9:$BR$173)</f>
        <v>80</v>
      </c>
      <c r="AU174" s="10"/>
      <c r="AV174" s="154">
        <f t="shared" si="500"/>
        <v>68.965517241379317</v>
      </c>
      <c r="AW174" s="154">
        <f t="shared" si="501"/>
        <v>68.965517241379317</v>
      </c>
      <c r="AX174" s="10"/>
      <c r="AY174" s="152">
        <f>SUMIF('Rekapitulasi Maret'!$CE$9:$CE$173,APS!$B174,'Rekapitulasi Maret'!$CI$9:$CI$173)</f>
        <v>0</v>
      </c>
      <c r="AZ174" s="10"/>
      <c r="BA174" s="152">
        <f>SUMIF('Rekapitulasi Maret'!$CE$9:$CE$173,APS!$B174,'Rekapitulasi Maret'!$CJ$9:$CJ$173)</f>
        <v>0</v>
      </c>
      <c r="BB174" s="154">
        <f t="shared" si="492"/>
        <v>0</v>
      </c>
      <c r="BC174" s="154">
        <f t="shared" si="493"/>
        <v>0</v>
      </c>
      <c r="BD174" s="76">
        <f t="shared" si="504"/>
        <v>316</v>
      </c>
      <c r="BE174" s="76">
        <f t="shared" si="505"/>
        <v>316</v>
      </c>
      <c r="BF174" s="76">
        <f t="shared" si="506"/>
        <v>336</v>
      </c>
      <c r="BG174" s="76">
        <f t="shared" si="507"/>
        <v>0</v>
      </c>
      <c r="BH174" s="76">
        <f t="shared" si="508"/>
        <v>336</v>
      </c>
      <c r="BI174" s="76">
        <f t="shared" si="509"/>
        <v>20</v>
      </c>
      <c r="BJ174" s="154">
        <f t="shared" si="510"/>
        <v>106.32911392405062</v>
      </c>
      <c r="BK174" s="10">
        <v>200</v>
      </c>
      <c r="BL174" s="10">
        <v>100</v>
      </c>
      <c r="BM174" s="152">
        <f>SUMIF('Rekapitulasi Maret'!$D$194:$D$375,APS!$B174,'Rekapitulasi Maret'!$E$194:$E$375)+SUMIF('Rekapitulasi Maret'!$D$194:$D$375,APS!$B174,'Rekapitulasi Maret'!$J$194:$J$375)</f>
        <v>0</v>
      </c>
      <c r="BN174" s="152">
        <f>SUMIF('Rekapitulasi Maret'!$D$194:$D$375,APS!$B174,'Rekapitulasi Maret'!$F$194:$F$375)</f>
        <v>0</v>
      </c>
      <c r="BO174" s="152">
        <f>SUMIF('Rekapitulasi Maret'!$D$194:$D$375,APS!$B174,'Rekapitulasi Maret'!$K$194:$K$375)</f>
        <v>0</v>
      </c>
      <c r="BP174" s="154">
        <f t="shared" si="488"/>
        <v>0</v>
      </c>
      <c r="BQ174" s="154">
        <f t="shared" si="489"/>
        <v>0</v>
      </c>
      <c r="BR174" s="10"/>
      <c r="BS174" s="152">
        <f>SUMIF('Rekapitulasi Maret'!$U$194:$U$375,APS!$B174,'Rekapitulasi Maret'!$V$194:$V$375)+SUMIF('Rekapitulasi Maret'!$U$194:$U$375,APS!$B174,'Rekapitulasi Maret'!$AA$194:$AA$375)</f>
        <v>0</v>
      </c>
      <c r="BT174" s="152">
        <f>SUMIF('Rekapitulasi Maret'!$U$194:$U$375,APS!$B174,'Rekapitulasi Maret'!$W$194:$W$375)</f>
        <v>0</v>
      </c>
      <c r="BU174" s="152">
        <f>SUMIF('Rekapitulasi Maret'!$U$194:$U$375,APS!$B174,'Rekapitulasi Maret'!$AB$194:$AB$375)</f>
        <v>0</v>
      </c>
      <c r="BV174" s="154">
        <f t="shared" si="490"/>
        <v>0</v>
      </c>
      <c r="BW174" s="154">
        <f t="shared" si="491"/>
        <v>0</v>
      </c>
      <c r="BX174" s="10">
        <v>100</v>
      </c>
      <c r="BY174" s="152">
        <f>SUMIF('Rekapitulasi Maret'!$AL$194:$AL$375,APS!$B174,'Rekapitulasi Maret'!$AM$194:$AM$375)+SUMIF('Rekapitulasi Maret'!$AL$194:$AL$375,APS!$B174,'Rekapitulasi Maret'!$AP$194:$AP$375)</f>
        <v>100</v>
      </c>
      <c r="BZ174" s="152">
        <f>SUMIF('Rekapitulasi Maret'!$AL$194:$AL$375,APS!$B174,'Rekapitulasi Maret'!$AN$194:$AN$375)</f>
        <v>32</v>
      </c>
      <c r="CA174" s="152">
        <f>SUMIF('Rekapitulasi Maret'!$AL$194:$AL$375,APS!$B174,'Rekapitulasi Maret'!$AQ$194:$AQ$375)</f>
        <v>0</v>
      </c>
      <c r="CB174" s="154">
        <f t="shared" si="502"/>
        <v>32</v>
      </c>
      <c r="CC174" s="154">
        <f t="shared" si="503"/>
        <v>32</v>
      </c>
      <c r="CD174" s="10"/>
      <c r="CE174" s="152">
        <f>SUMIF('Rekapitulasi Maret'!$BA$194:$BA$375,APS!$B174,'Rekapitulasi Maret'!$BB$194:$BB$375)+SUMIF('Rekapitulasi Maret'!$BA$194:$BA$375,APS!$B174,'Rekapitulasi Maret'!$BE$194:$BE$375)</f>
        <v>48</v>
      </c>
      <c r="CF174" s="152">
        <f>SUMIF('Rekapitulasi Maret'!$BA$194:$BA$375,APS!$B174,'Rekapitulasi Maret'!$BC$194:$BC$375)</f>
        <v>0</v>
      </c>
      <c r="CG174" s="10"/>
      <c r="CH174" s="154">
        <f t="shared" si="480"/>
        <v>0</v>
      </c>
      <c r="CI174" s="154">
        <f t="shared" si="481"/>
        <v>0</v>
      </c>
      <c r="CJ174" s="10"/>
      <c r="CK174" s="152">
        <f>SUMIF('Rekapitulasi Maret'!$BP$194:$BP$375,APS!$B174,'Rekapitulasi Maret'!$BQ$194:$BQ$375)+SUMIF('Rekapitulasi Maret'!$BP$194:$BP$375,APS!$B174,'Rekapitulasi Maret'!$BT$194:$BT$375)</f>
        <v>0</v>
      </c>
      <c r="CL174" s="152">
        <f>SUMIF('Rekapitulasi Maret'!$BP$194:$BP$375,APS!$B174,'Rekapitulasi Maret'!$BR$194:$BR$375)</f>
        <v>0</v>
      </c>
      <c r="CM174" s="152">
        <f>SUMIF('Rekapitulasi Maret'!$BP$194:$BP$375,APS!$B174,'Rekapitulasi Maret'!$BU$194:$BU$375)</f>
        <v>0</v>
      </c>
      <c r="CN174" s="154">
        <f t="shared" si="482"/>
        <v>0</v>
      </c>
      <c r="CO174" s="154">
        <f t="shared" si="483"/>
        <v>0</v>
      </c>
      <c r="CP174" s="76">
        <f t="shared" si="511"/>
        <v>200</v>
      </c>
      <c r="CQ174" s="76">
        <f t="shared" si="512"/>
        <v>148</v>
      </c>
      <c r="CR174" s="76">
        <f t="shared" si="513"/>
        <v>32</v>
      </c>
      <c r="CS174" s="76">
        <f t="shared" si="514"/>
        <v>0</v>
      </c>
      <c r="CT174" s="76">
        <f t="shared" si="515"/>
        <v>32</v>
      </c>
      <c r="CU174" s="76">
        <f t="shared" si="516"/>
        <v>-168</v>
      </c>
      <c r="CV174" s="154">
        <f t="shared" si="517"/>
        <v>16</v>
      </c>
      <c r="CW174" s="10"/>
      <c r="CX174" s="10"/>
      <c r="CY174" s="152">
        <f>SUMIF('Rekapitulasi Maret'!$D$391:$D$568,APS!$B174,'Rekapitulasi Maret'!$E$391:$E$568)+SUMIF('Rekapitulasi Maret'!$D$391:$D$568,APS!$B174,'Rekapitulasi Maret'!$J$391:$J$568)</f>
        <v>0</v>
      </c>
      <c r="CZ174" s="152">
        <f>SUMIF('Rekapitulasi Maret'!$D$391:$D$568,APS!$B174,'Rekapitulasi Maret'!$F$391:$F$568)</f>
        <v>0</v>
      </c>
      <c r="DA174" s="152">
        <f>SUMIF('Rekapitulasi Maret'!$D$391:$D$568,APS!$B174,'Rekapitulasi Maret'!$K$391:$K$568)</f>
        <v>0</v>
      </c>
      <c r="DB174" s="154">
        <f t="shared" si="484"/>
        <v>0</v>
      </c>
      <c r="DC174" s="154">
        <f t="shared" si="485"/>
        <v>0</v>
      </c>
      <c r="DD174" s="10"/>
      <c r="DE174" s="152">
        <f>SUMIF('Rekapitulasi Maret'!$U$391:$U$568,APS!$B174,'Rekapitulasi Maret'!$V$391:$V$568)+SUMIF('Rekapitulasi Maret'!$U$391:$U$568,APS!$B174,'Rekapitulasi Maret'!$AA$391:$AA$568)</f>
        <v>200</v>
      </c>
      <c r="DF174" s="152">
        <f>SUMIF('Rekapitulasi Maret'!$U$391:$U$568,APS!$B174,'Rekapitulasi Maret'!$W$391:$W$568)</f>
        <v>132</v>
      </c>
      <c r="DG174" s="152">
        <f>SUMIF('Rekapitulasi Maret'!$U$391:$U$568,APS!$B174,'Rekapitulasi Maret'!$AB$391:$AB$568)</f>
        <v>0</v>
      </c>
      <c r="DH174" s="154">
        <f t="shared" si="518"/>
        <v>0</v>
      </c>
      <c r="DI174" s="154">
        <f t="shared" si="519"/>
        <v>66</v>
      </c>
      <c r="DJ174" s="10"/>
      <c r="DK174" s="152">
        <f>SUMIF('Rekapitulasi Maret'!$AL$391:$AL$568,APS!$B174,'Rekapitulasi Maret'!$AM$391:$AM$568)+SUMIF('Rekapitulasi Maret'!$AL$391:$AL$568,APS!$B174,'Rekapitulasi Maret'!$AP$391:$AP$568)</f>
        <v>200</v>
      </c>
      <c r="DL174" s="152">
        <f>SUMIF('Rekapitulasi Maret'!$AL$391:$AL$568,APS!$B174,'Rekapitulasi Maret'!$AN$391:$AN$568)</f>
        <v>120</v>
      </c>
      <c r="DM174" s="152">
        <f>SUMIF('Rekapitulasi Maret'!$AL$391:$AL$568,APS!$B174,'Rekapitulasi Maret'!$AQ$391:$AQ$568)</f>
        <v>0</v>
      </c>
      <c r="DN174" s="154">
        <f t="shared" si="453"/>
        <v>0</v>
      </c>
      <c r="DO174" s="154">
        <f t="shared" si="454"/>
        <v>60</v>
      </c>
      <c r="DP174" s="10"/>
      <c r="DQ174" s="152">
        <f>SUMIF('Rekapitulasi Maret'!$BA$391:$BA$568,APS!$B174,'Rekapitulasi Maret'!$BB$391:$BB$568)+SUMIF('Rekapitulasi Maret'!$BA$391:$BA$568,APS!$B174,'Rekapitulasi Maret'!$BE$391:$BE$568)</f>
        <v>108</v>
      </c>
      <c r="DR174" s="152">
        <f>SUMIF('Rekapitulasi Maret'!$BA$391:$BA$568,APS!$B174,'Rekapitulasi Maret'!$BC$391:$BC$568)</f>
        <v>108</v>
      </c>
      <c r="DS174" s="152">
        <f>SUMIF('Rekapitulasi Maret'!$BA$391:$BA$568,APS!$B174,'Rekapitulasi Maret'!$BF$391:$BF$568)</f>
        <v>0</v>
      </c>
      <c r="DT174" s="154">
        <f t="shared" si="520"/>
        <v>0</v>
      </c>
      <c r="DU174" s="154">
        <f t="shared" si="521"/>
        <v>100</v>
      </c>
      <c r="DV174" s="10"/>
      <c r="DW174" s="152">
        <f>SUMIF('Rekapitulasi Maret'!$BP$391:$BP$568,APS!$B174,'Rekapitulasi Maret'!$BQ$391:$BQ$568)+SUMIF('Rekapitulasi Maret'!$BP$391:$BP$568,APS!$B174,'Rekapitulasi Maret'!$BT$391:$BT$568)</f>
        <v>0</v>
      </c>
      <c r="DX174" s="152">
        <f>SUMIF('Rekapitulasi Maret'!$BP$391:$BP$568,APS!$B174,'Rekapitulasi Maret'!$BR$391:$BR$568)</f>
        <v>0</v>
      </c>
      <c r="DY174" s="152">
        <f>SUMIF('Rekapitulasi Maret'!$BP$391:$BP$568,APS!$B174,'Rekapitulasi Maret'!$BU$391:$BU$568)</f>
        <v>0</v>
      </c>
      <c r="DZ174" s="154">
        <f t="shared" si="446"/>
        <v>0</v>
      </c>
      <c r="EA174" s="154">
        <f t="shared" si="447"/>
        <v>0</v>
      </c>
      <c r="EB174" s="10">
        <v>192</v>
      </c>
      <c r="EC174" s="152">
        <f>SUMIF('Rekapitulasi Maret'!$CE$391:$CE$568,APS!$B174,'Rekapitulasi Maret'!$CF$391:$CF$568)+SUMIF('Rekapitulasi Maret'!$CE$391:$CE$568,APS!$B174,'Rekapitulasi Maret'!$CI$391:$CI$568)</f>
        <v>0</v>
      </c>
      <c r="ED174" s="152">
        <f>SUMIF('Rekapitulasi Maret'!$CE$391:$CE$568,APS!$B174,'Rekapitulasi Maret'!$CG$391:$CG$568)</f>
        <v>0</v>
      </c>
      <c r="EE174" s="152">
        <f>SUMIF('Rekapitulasi Maret'!$CE$391:$CE$568,APS!$B174,'Rekapitulasi Maret'!$CJ$391:$CJ$568)</f>
        <v>0</v>
      </c>
      <c r="EF174" s="154">
        <f t="shared" si="455"/>
        <v>0</v>
      </c>
      <c r="EG174" s="154">
        <f t="shared" si="456"/>
        <v>0</v>
      </c>
      <c r="EH174" s="76">
        <f t="shared" si="522"/>
        <v>192</v>
      </c>
      <c r="EI174" s="76">
        <f t="shared" si="523"/>
        <v>508</v>
      </c>
      <c r="EJ174" s="76">
        <f t="shared" si="524"/>
        <v>360</v>
      </c>
      <c r="EK174" s="76">
        <f t="shared" si="525"/>
        <v>0</v>
      </c>
      <c r="EL174" s="76">
        <f t="shared" si="526"/>
        <v>360</v>
      </c>
      <c r="EM174" s="76">
        <f t="shared" si="527"/>
        <v>168</v>
      </c>
      <c r="EN174" s="154">
        <f t="shared" si="528"/>
        <v>187.5</v>
      </c>
      <c r="EO174" s="10"/>
      <c r="EP174" s="10"/>
      <c r="EQ174" s="152">
        <f>SUMIF('Rekapitulasi Maret'!$D$587:$D$768,APS!$B174,'Rekapitulasi Maret'!$E$587:$E$768)+SUMIF('Rekapitulasi Maret'!$D$587:$D$768,APS!$B174,'Rekapitulasi Maret'!$G$587:$G$768)</f>
        <v>0</v>
      </c>
      <c r="ER174" s="152">
        <f>SUMIF('Rekapitulasi Maret'!$D$587:$D$768,APS!$B174,'Rekapitulasi Maret'!$F$587:$F$768)+SUMIF('Rekapitulasi Maret'!$D$587:$D$768,APS!$B174,'Rekapitulasi Maret'!$H$587:$H$768)</f>
        <v>0</v>
      </c>
      <c r="ES174" s="10"/>
      <c r="ET174" s="154">
        <f t="shared" si="457"/>
        <v>0</v>
      </c>
      <c r="EU174" s="154">
        <f t="shared" si="458"/>
        <v>0</v>
      </c>
      <c r="EV174" s="10"/>
      <c r="EW174" s="152">
        <f>SUMIF('Rekapitulasi Maret'!$U$587:$U$768,APS!$B174,'Rekapitulasi Maret'!$V$587:$V$768)+SUMIF('Rekapitulasi Maret'!$U$587:$U$768,APS!$B174,'Rekapitulasi Maret'!$X$587:$X$768)</f>
        <v>0</v>
      </c>
      <c r="EX174" s="152">
        <f>SUMIF('Rekapitulasi Maret'!$U$587:$U$768,APS!$B174,'Rekapitulasi Maret'!$W$587:$W$768)+SUMIF('Rekapitulasi Maret'!$U$587:$U$768,APS!$B174,'Rekapitulasi Maret'!$Y$587:$Y$768)</f>
        <v>0</v>
      </c>
      <c r="EY174" s="10"/>
      <c r="EZ174" s="154">
        <f t="shared" si="459"/>
        <v>0</v>
      </c>
      <c r="FA174" s="154">
        <f t="shared" si="460"/>
        <v>0</v>
      </c>
      <c r="FB174" s="10"/>
      <c r="FC174" s="152">
        <f>SUMIF('Rekapitulasi Maret'!$AL$587:$AL$768,APS!$B174,'Rekapitulasi Maret'!$AM$587:$AM$768)+SUMIF('Rekapitulasi Maret'!$AL$587:$AL$768,APS!$B174,'Rekapitulasi Maret'!$AP$587:$AP$768)</f>
        <v>0</v>
      </c>
      <c r="FD174" s="152">
        <f>SUMIF('Rekapitulasi Maret'!$AL$587:$AL$768,APS!$B174,'Rekapitulasi Maret'!$AN$587:$AN$768)</f>
        <v>0</v>
      </c>
      <c r="FE174" s="10"/>
      <c r="FF174" s="154">
        <f t="shared" si="461"/>
        <v>0</v>
      </c>
      <c r="FG174" s="154">
        <f t="shared" si="462"/>
        <v>0</v>
      </c>
      <c r="FH174" s="10"/>
      <c r="FI174" s="152">
        <f>SUMIF('Rekapitulasi Maret'!$BA$587:$BA$768,APS!$B174,'Rekapitulasi Maret'!$BB$587:$BB$768)+SUMIF('Rekapitulasi Maret'!$BA$587:$BA$768,APS!$B174,'Rekapitulasi Maret'!$BE$587:$BE$768)</f>
        <v>0</v>
      </c>
      <c r="FJ174" s="152">
        <f>SUMIF('Rekapitulasi Maret'!$BA$587:$BA$768,APS!$B174,'Rekapitulasi Maret'!$BC$587:$BC$768)+SUMIF('Rekapitulasi Maret'!$BA$587:$BA$768,APS!$B174,'Rekapitulasi Maret'!$BF$587:$BF$768)</f>
        <v>0</v>
      </c>
      <c r="FK174" s="10"/>
      <c r="FL174" s="154">
        <f t="shared" si="463"/>
        <v>0</v>
      </c>
      <c r="FM174" s="154">
        <f t="shared" si="464"/>
        <v>0</v>
      </c>
      <c r="FN174" s="10"/>
      <c r="FO174" s="152">
        <f>SUMIF('Rekapitulasi Maret'!$BP$587:$BP$768,APS!$B174,'Rekapitulasi Maret'!$BQ$587:$BQ$768)+SUMIF('Rekapitulasi Maret'!$BP$587:$BP$768,APS!$B174,'Rekapitulasi Maret'!$BT$587:$BT$768)</f>
        <v>0</v>
      </c>
      <c r="FP174" s="152">
        <f>SUMIF('Rekapitulasi Maret'!$BP$587:$BP$768,APS!$B174,'Rekapitulasi Maret'!$BR$587:$BR$768)</f>
        <v>0</v>
      </c>
      <c r="FQ174" s="10"/>
      <c r="FR174" s="154">
        <f t="shared" si="465"/>
        <v>0</v>
      </c>
      <c r="FS174" s="154">
        <f t="shared" si="466"/>
        <v>0</v>
      </c>
      <c r="FT174" s="10"/>
      <c r="FU174" s="152">
        <f>SUMIF('Rekapitulasi Maret'!$CE$587:$CE$768,APS!$B174,'Rekapitulasi Maret'!$CI$587:$CI$768)</f>
        <v>0</v>
      </c>
      <c r="FV174" s="10"/>
      <c r="FW174" s="152">
        <f>SUMIF('Rekapitulasi Maret'!$CE$587:$CE$768,APS!$B174,'Rekapitulasi Maret'!$CJ$587:$CJ$768)</f>
        <v>0</v>
      </c>
      <c r="FX174" s="154">
        <f t="shared" si="486"/>
        <v>0</v>
      </c>
      <c r="FY174" s="154">
        <f t="shared" si="487"/>
        <v>0</v>
      </c>
      <c r="FZ174" s="10"/>
      <c r="GA174" s="152">
        <f>SUMIF('Rekapitulasi Maret'!$D$785:$D$963,APS!$B174,'Rekapitulasi Maret'!$E$785:$E$963)+SUMIF('Rekapitulasi Maret'!$D$785:$D$963,APS!$B174,'Rekapitulasi Maret'!$J$785:$J$963)</f>
        <v>0</v>
      </c>
      <c r="GB174" s="152">
        <f>SUMIF('Rekapitulasi Maret'!$D$785:$D$963,APS!$B174,'Rekapitulasi Maret'!$F$785:$F$963)</f>
        <v>0</v>
      </c>
      <c r="GC174" s="152">
        <f>SUMIF('Rekapitulasi Maret'!$D$785:$D$963,APS!$B174,'Rekapitulasi Maret'!$K$785:$K$963)</f>
        <v>0</v>
      </c>
      <c r="GD174" s="154">
        <f t="shared" si="467"/>
        <v>0</v>
      </c>
      <c r="GE174" s="154">
        <f t="shared" si="468"/>
        <v>0</v>
      </c>
      <c r="GF174" s="10"/>
      <c r="GG174" s="152">
        <f>SUMIF('Rekapitulasi Maret'!$U$785:$U$963,APS!$B174,'Rekapitulasi Maret'!$V$785:$V$963)+SUMIF('Rekapitulasi Maret'!$U$785:$U$963,APS!$B174,'Rekapitulasi Maret'!$AA$785:$AA$963)</f>
        <v>0</v>
      </c>
      <c r="GH174" s="152">
        <f>SUMIF('Rekapitulasi Maret'!$U$785:$U$963,APS!$B174,'Rekapitulasi Maret'!$W$785:$W$963)</f>
        <v>0</v>
      </c>
      <c r="GI174" s="152">
        <f>SUMIF('Rekapitulasi Maret'!$U$785:$U$963,APS!$B174,'Rekapitulasi Maret'!$AB$785:$AB$963)</f>
        <v>0</v>
      </c>
      <c r="GJ174" s="154">
        <f t="shared" si="469"/>
        <v>0</v>
      </c>
      <c r="GK174" s="154">
        <f t="shared" si="470"/>
        <v>0</v>
      </c>
      <c r="GL174" s="10"/>
      <c r="GM174" s="152">
        <f>SUMIF('Rekapitulasi Maret'!$AL$785:$AL$963,APS!$B174,'Rekapitulasi Maret'!$AM$785:$AM$963)+SUMIF('Rekapitulasi Maret'!$AL$785:$AL$963,APS!$B174,'Rekapitulasi Maret'!$AP$785:$AP$963)</f>
        <v>0</v>
      </c>
      <c r="GN174" s="152">
        <f>SUMIF('Rekapitulasi Maret'!$AL$785:$AL$963,APS!$B174,'Rekapitulasi Maret'!$AN$785:$AN$963)</f>
        <v>0</v>
      </c>
      <c r="GO174" s="152">
        <f>SUMIF('Rekapitulasi Maret'!$AL$785:$AL$963,APS!$B174,'Rekapitulasi Maret'!$AQ$785:$AQ$963)</f>
        <v>0</v>
      </c>
      <c r="GP174" s="154">
        <f t="shared" si="471"/>
        <v>0</v>
      </c>
      <c r="GQ174" s="154">
        <f t="shared" si="472"/>
        <v>0</v>
      </c>
      <c r="GR174" s="76">
        <f t="shared" si="473"/>
        <v>0</v>
      </c>
      <c r="GS174" s="76">
        <f t="shared" si="474"/>
        <v>0</v>
      </c>
      <c r="GT174" s="76">
        <f t="shared" si="475"/>
        <v>0</v>
      </c>
      <c r="GU174" s="76">
        <f t="shared" si="476"/>
        <v>0</v>
      </c>
      <c r="GV174" s="157">
        <f t="shared" si="477"/>
        <v>0</v>
      </c>
      <c r="GW174" s="157">
        <f t="shared" si="478"/>
        <v>0</v>
      </c>
      <c r="GX174" s="158">
        <f t="shared" si="479"/>
        <v>0</v>
      </c>
      <c r="GY174" s="157">
        <f t="shared" si="494"/>
        <v>708</v>
      </c>
      <c r="GZ174" s="157">
        <f t="shared" si="495"/>
        <v>972</v>
      </c>
      <c r="HA174" s="157">
        <f t="shared" si="496"/>
        <v>728</v>
      </c>
      <c r="HB174" s="157">
        <f t="shared" si="497"/>
        <v>0</v>
      </c>
      <c r="HC174" s="157">
        <f t="shared" si="498"/>
        <v>728</v>
      </c>
      <c r="HD174" s="157">
        <f t="shared" si="499"/>
        <v>20</v>
      </c>
      <c r="HE174" s="158">
        <f t="shared" si="536"/>
        <v>102.82485875706216</v>
      </c>
      <c r="HF174" s="164"/>
      <c r="HG174" s="16" t="s">
        <v>184</v>
      </c>
      <c r="HH174" s="88"/>
    </row>
    <row r="175" spans="1:216" ht="15.75">
      <c r="A175" s="129" t="s">
        <v>707</v>
      </c>
      <c r="B175" s="129" t="s">
        <v>708</v>
      </c>
      <c r="C175" s="16" t="s">
        <v>155</v>
      </c>
      <c r="D175" s="16"/>
      <c r="E175" s="16"/>
      <c r="F175" s="17"/>
      <c r="G175" s="17"/>
      <c r="H175" s="17"/>
      <c r="I175" s="18"/>
      <c r="J175" s="17"/>
      <c r="K175" s="19"/>
      <c r="L175" s="19"/>
      <c r="M175" s="23"/>
      <c r="N175" s="20"/>
      <c r="O175" s="20"/>
      <c r="P175" s="75"/>
      <c r="Q175" s="74"/>
      <c r="R175" s="22"/>
      <c r="S175" s="10"/>
      <c r="T175" s="10"/>
      <c r="U175" s="152"/>
      <c r="V175" s="152"/>
      <c r="W175" s="10"/>
      <c r="X175" s="154"/>
      <c r="Y175" s="154"/>
      <c r="Z175" s="10"/>
      <c r="AA175" s="152">
        <f>SUMIF('Rekapitulasi Maret'!$U$9:$U$173,APS!$B175,'Rekapitulasi Maret'!$V$9:$V$173)</f>
        <v>64</v>
      </c>
      <c r="AB175" s="152">
        <f>SUMIF('Rekapitulasi Maret'!$U$9:$U$173,APS!$B175,'Rekapitulasi Maret'!$W$9:$W$173)</f>
        <v>64</v>
      </c>
      <c r="AC175" s="152"/>
      <c r="AD175" s="154">
        <f t="shared" si="529"/>
        <v>0</v>
      </c>
      <c r="AE175" s="154">
        <f t="shared" si="530"/>
        <v>100</v>
      </c>
      <c r="AF175" s="10"/>
      <c r="AG175" s="152">
        <f>SUMIF('Rekapitulasi Maret'!$AL$9:$AL$173,APS!$B175,'Rekapitulasi Maret'!$AM$9:$AM$173)</f>
        <v>0</v>
      </c>
      <c r="AH175" s="152">
        <f>SUMIF('Rekapitulasi Maret'!$AL$9:$AL$173,APS!$B175,'Rekapitulasi Maret'!$AN$9:$AN$173)</f>
        <v>0</v>
      </c>
      <c r="AI175" s="152">
        <f>SUMIF('Rekapitulasi Maret'!$AL$9:$AL$173,APS!$B175,'Rekapitulasi Maret'!$AQ$9:$AQ$173)</f>
        <v>0</v>
      </c>
      <c r="AJ175" s="154">
        <f t="shared" si="534"/>
        <v>0</v>
      </c>
      <c r="AK175" s="154">
        <f t="shared" si="535"/>
        <v>0</v>
      </c>
      <c r="AL175" s="10"/>
      <c r="AM175" s="152">
        <f>SUMIF('Rekapitulasi Maret'!$BA$9:$BA$173,APS!$B175,'Rekapitulasi Maret'!$BB$9:$BB$173)</f>
        <v>0</v>
      </c>
      <c r="AN175" s="152">
        <f>SUMIF('Rekapitulasi Maret'!$BA$9:$BA$173,APS!$B175,'Rekapitulasi Maret'!$BC$9:$BC$173)</f>
        <v>0</v>
      </c>
      <c r="AO175" s="10"/>
      <c r="AP175" s="154">
        <f t="shared" si="531"/>
        <v>0</v>
      </c>
      <c r="AQ175" s="154">
        <f t="shared" si="532"/>
        <v>0</v>
      </c>
      <c r="AR175" s="10"/>
      <c r="AS175" s="152">
        <f>SUMIF('Rekapitulasi Maret'!$BP$9:$BP$173,APS!$B175,'Rekapitulasi Maret'!$BQ$9:$BQ$173)</f>
        <v>0</v>
      </c>
      <c r="AT175" s="152">
        <f>SUMIF('Rekapitulasi Maret'!$BP$9:$BP$173,APS!$B175,'Rekapitulasi Maret'!$BR$9:$BR$173)</f>
        <v>0</v>
      </c>
      <c r="AU175" s="10"/>
      <c r="AV175" s="154">
        <f t="shared" si="500"/>
        <v>0</v>
      </c>
      <c r="AW175" s="154">
        <f t="shared" si="501"/>
        <v>0</v>
      </c>
      <c r="AX175" s="10"/>
      <c r="AY175" s="152">
        <f>SUMIF('Rekapitulasi Maret'!$CE$9:$CE$173,APS!$B175,'Rekapitulasi Maret'!$CI$9:$CI$173)</f>
        <v>0</v>
      </c>
      <c r="AZ175" s="10"/>
      <c r="BA175" s="152">
        <f>SUMIF('Rekapitulasi Maret'!$CE$9:$CE$173,APS!$B175,'Rekapitulasi Maret'!$CJ$9:$CJ$173)</f>
        <v>0</v>
      </c>
      <c r="BB175" s="154">
        <f t="shared" si="492"/>
        <v>0</v>
      </c>
      <c r="BC175" s="154">
        <f t="shared" si="493"/>
        <v>0</v>
      </c>
      <c r="BD175" s="76">
        <f t="shared" si="504"/>
        <v>0</v>
      </c>
      <c r="BE175" s="76">
        <f t="shared" si="505"/>
        <v>64</v>
      </c>
      <c r="BF175" s="76">
        <f t="shared" si="506"/>
        <v>64</v>
      </c>
      <c r="BG175" s="76">
        <f t="shared" si="507"/>
        <v>0</v>
      </c>
      <c r="BH175" s="76">
        <f t="shared" si="508"/>
        <v>64</v>
      </c>
      <c r="BI175" s="76">
        <f t="shared" si="509"/>
        <v>64</v>
      </c>
      <c r="BJ175" s="154">
        <f t="shared" si="510"/>
        <v>0</v>
      </c>
      <c r="BK175" s="10"/>
      <c r="BL175" s="10"/>
      <c r="BM175" s="152">
        <f>SUMIF('Rekapitulasi Maret'!$D$194:$D$375,APS!$B175,'Rekapitulasi Maret'!$E$194:$E$375)+SUMIF('Rekapitulasi Maret'!$D$194:$D$375,APS!$B175,'Rekapitulasi Maret'!$J$194:$J$375)</f>
        <v>0</v>
      </c>
      <c r="BN175" s="152">
        <f>SUMIF('Rekapitulasi Maret'!$D$194:$D$375,APS!$B175,'Rekapitulasi Maret'!$F$194:$F$375)</f>
        <v>0</v>
      </c>
      <c r="BO175" s="152">
        <f>SUMIF('Rekapitulasi Maret'!$D$194:$D$375,APS!$B175,'Rekapitulasi Maret'!$K$194:$K$375)</f>
        <v>0</v>
      </c>
      <c r="BP175" s="154">
        <f t="shared" si="488"/>
        <v>0</v>
      </c>
      <c r="BQ175" s="154">
        <f t="shared" si="489"/>
        <v>0</v>
      </c>
      <c r="BR175" s="10"/>
      <c r="BS175" s="152">
        <f>SUMIF('Rekapitulasi Maret'!$U$194:$U$375,APS!$B175,'Rekapitulasi Maret'!$V$194:$V$375)+SUMIF('Rekapitulasi Maret'!$U$194:$U$375,APS!$B175,'Rekapitulasi Maret'!$AA$194:$AA$375)</f>
        <v>0</v>
      </c>
      <c r="BT175" s="152">
        <f>SUMIF('Rekapitulasi Maret'!$U$194:$U$375,APS!$B175,'Rekapitulasi Maret'!$W$194:$W$375)</f>
        <v>0</v>
      </c>
      <c r="BU175" s="152">
        <f>SUMIF('Rekapitulasi Maret'!$U$194:$U$375,APS!$B175,'Rekapitulasi Maret'!$AB$194:$AB$375)</f>
        <v>0</v>
      </c>
      <c r="BV175" s="154">
        <f t="shared" si="490"/>
        <v>0</v>
      </c>
      <c r="BW175" s="154">
        <f t="shared" si="491"/>
        <v>0</v>
      </c>
      <c r="BX175" s="10"/>
      <c r="BY175" s="152">
        <f>SUMIF('Rekapitulasi Maret'!$AL$194:$AL$375,APS!$B175,'Rekapitulasi Maret'!$AM$194:$AM$375)+SUMIF('Rekapitulasi Maret'!$AL$194:$AL$375,APS!$B175,'Rekapitulasi Maret'!$AP$194:$AP$375)</f>
        <v>0</v>
      </c>
      <c r="BZ175" s="152">
        <f>SUMIF('Rekapitulasi Maret'!$AL$194:$AL$375,APS!$B175,'Rekapitulasi Maret'!$AN$194:$AN$375)</f>
        <v>0</v>
      </c>
      <c r="CA175" s="152">
        <f>SUMIF('Rekapitulasi Maret'!$AL$194:$AL$375,APS!$B175,'Rekapitulasi Maret'!$AQ$194:$AQ$375)</f>
        <v>0</v>
      </c>
      <c r="CB175" s="154">
        <f t="shared" si="502"/>
        <v>0</v>
      </c>
      <c r="CC175" s="154">
        <f t="shared" si="503"/>
        <v>0</v>
      </c>
      <c r="CD175" s="10"/>
      <c r="CE175" s="152">
        <f>SUMIF('Rekapitulasi Maret'!$BA$194:$BA$375,APS!$B175,'Rekapitulasi Maret'!$BB$194:$BB$375)+SUMIF('Rekapitulasi Maret'!$BA$194:$BA$375,APS!$B175,'Rekapitulasi Maret'!$BE$194:$BE$375)</f>
        <v>0</v>
      </c>
      <c r="CF175" s="152">
        <f>SUMIF('Rekapitulasi Maret'!$BA$194:$BA$375,APS!$B175,'Rekapitulasi Maret'!$BC$194:$BC$375)</f>
        <v>0</v>
      </c>
      <c r="CG175" s="10"/>
      <c r="CH175" s="154">
        <f t="shared" si="480"/>
        <v>0</v>
      </c>
      <c r="CI175" s="154">
        <f t="shared" si="481"/>
        <v>0</v>
      </c>
      <c r="CJ175" s="10"/>
      <c r="CK175" s="152">
        <f>SUMIF('Rekapitulasi Maret'!$BP$194:$BP$375,APS!$B175,'Rekapitulasi Maret'!$BQ$194:$BQ$375)+SUMIF('Rekapitulasi Maret'!$BP$194:$BP$375,APS!$B175,'Rekapitulasi Maret'!$BT$194:$BT$375)</f>
        <v>0</v>
      </c>
      <c r="CL175" s="152">
        <f>SUMIF('Rekapitulasi Maret'!$BP$194:$BP$375,APS!$B175,'Rekapitulasi Maret'!$BR$194:$BR$375)</f>
        <v>0</v>
      </c>
      <c r="CM175" s="152">
        <f>SUMIF('Rekapitulasi Maret'!$BP$194:$BP$375,APS!$B175,'Rekapitulasi Maret'!$BU$194:$BU$375)</f>
        <v>0</v>
      </c>
      <c r="CN175" s="154">
        <f t="shared" si="482"/>
        <v>0</v>
      </c>
      <c r="CO175" s="154">
        <f t="shared" si="483"/>
        <v>0</v>
      </c>
      <c r="CP175" s="76">
        <f t="shared" si="511"/>
        <v>0</v>
      </c>
      <c r="CQ175" s="76">
        <f t="shared" si="512"/>
        <v>0</v>
      </c>
      <c r="CR175" s="76">
        <f t="shared" si="513"/>
        <v>0</v>
      </c>
      <c r="CS175" s="76">
        <f t="shared" si="514"/>
        <v>0</v>
      </c>
      <c r="CT175" s="76">
        <f t="shared" si="515"/>
        <v>0</v>
      </c>
      <c r="CU175" s="76">
        <f t="shared" si="516"/>
        <v>0</v>
      </c>
      <c r="CV175" s="154">
        <f t="shared" si="517"/>
        <v>0</v>
      </c>
      <c r="CW175" s="10"/>
      <c r="CX175" s="10"/>
      <c r="CY175" s="152">
        <f>SUMIF('Rekapitulasi Maret'!$D$391:$D$568,APS!$B175,'Rekapitulasi Maret'!$E$391:$E$568)+SUMIF('Rekapitulasi Maret'!$D$391:$D$568,APS!$B175,'Rekapitulasi Maret'!$J$391:$J$568)</f>
        <v>0</v>
      </c>
      <c r="CZ175" s="152">
        <f>SUMIF('Rekapitulasi Maret'!$D$391:$D$568,APS!$B175,'Rekapitulasi Maret'!$F$391:$F$568)</f>
        <v>0</v>
      </c>
      <c r="DA175" s="152">
        <f>SUMIF('Rekapitulasi Maret'!$D$391:$D$568,APS!$B175,'Rekapitulasi Maret'!$K$391:$K$568)</f>
        <v>0</v>
      </c>
      <c r="DB175" s="154">
        <f t="shared" si="484"/>
        <v>0</v>
      </c>
      <c r="DC175" s="154">
        <f t="shared" si="485"/>
        <v>0</v>
      </c>
      <c r="DD175" s="10"/>
      <c r="DE175" s="152">
        <f>SUMIF('Rekapitulasi Maret'!$U$391:$U$568,APS!$B175,'Rekapitulasi Maret'!$V$391:$V$568)+SUMIF('Rekapitulasi Maret'!$U$391:$U$568,APS!$B175,'Rekapitulasi Maret'!$AA$391:$AA$568)</f>
        <v>0</v>
      </c>
      <c r="DF175" s="152">
        <f>SUMIF('Rekapitulasi Maret'!$U$391:$U$568,APS!$B175,'Rekapitulasi Maret'!$W$391:$W$568)</f>
        <v>0</v>
      </c>
      <c r="DG175" s="152">
        <f>SUMIF('Rekapitulasi Maret'!$U$391:$U$568,APS!$B175,'Rekapitulasi Maret'!$AB$391:$AB$568)</f>
        <v>0</v>
      </c>
      <c r="DH175" s="154">
        <f t="shared" si="518"/>
        <v>0</v>
      </c>
      <c r="DI175" s="154">
        <f t="shared" si="519"/>
        <v>0</v>
      </c>
      <c r="DJ175" s="10"/>
      <c r="DK175" s="152">
        <f>SUMIF('Rekapitulasi Maret'!$AL$391:$AL$568,APS!$B175,'Rekapitulasi Maret'!$AM$391:$AM$568)+SUMIF('Rekapitulasi Maret'!$AL$391:$AL$568,APS!$B175,'Rekapitulasi Maret'!$AP$391:$AP$568)</f>
        <v>0</v>
      </c>
      <c r="DL175" s="152">
        <f>SUMIF('Rekapitulasi Maret'!$AL$391:$AL$568,APS!$B175,'Rekapitulasi Maret'!$AN$391:$AN$568)</f>
        <v>0</v>
      </c>
      <c r="DM175" s="152">
        <f>SUMIF('Rekapitulasi Maret'!$AL$391:$AL$568,APS!$B175,'Rekapitulasi Maret'!$AQ$391:$AQ$568)</f>
        <v>0</v>
      </c>
      <c r="DN175" s="154">
        <f t="shared" si="453"/>
        <v>0</v>
      </c>
      <c r="DO175" s="154">
        <f t="shared" si="454"/>
        <v>0</v>
      </c>
      <c r="DP175" s="10"/>
      <c r="DQ175" s="152">
        <f>SUMIF('Rekapitulasi Maret'!$BA$391:$BA$568,APS!$B175,'Rekapitulasi Maret'!$BB$391:$BB$568)+SUMIF('Rekapitulasi Maret'!$BA$391:$BA$568,APS!$B175,'Rekapitulasi Maret'!$BE$391:$BE$568)</f>
        <v>0</v>
      </c>
      <c r="DR175" s="152">
        <f>SUMIF('Rekapitulasi Maret'!$BA$391:$BA$568,APS!$B175,'Rekapitulasi Maret'!$BC$391:$BC$568)</f>
        <v>0</v>
      </c>
      <c r="DS175" s="152">
        <f>SUMIF('Rekapitulasi Maret'!$BA$391:$BA$568,APS!$B175,'Rekapitulasi Maret'!$BF$391:$BF$568)</f>
        <v>0</v>
      </c>
      <c r="DT175" s="154">
        <f t="shared" si="520"/>
        <v>0</v>
      </c>
      <c r="DU175" s="154">
        <f t="shared" si="521"/>
        <v>0</v>
      </c>
      <c r="DV175" s="10"/>
      <c r="DW175" s="152">
        <f>SUMIF('Rekapitulasi Maret'!$BP$391:$BP$568,APS!$B175,'Rekapitulasi Maret'!$BQ$391:$BQ$568)+SUMIF('Rekapitulasi Maret'!$BP$391:$BP$568,APS!$B175,'Rekapitulasi Maret'!$BT$391:$BT$568)</f>
        <v>0</v>
      </c>
      <c r="DX175" s="152">
        <f>SUMIF('Rekapitulasi Maret'!$BP$391:$BP$568,APS!$B175,'Rekapitulasi Maret'!$BR$391:$BR$568)</f>
        <v>0</v>
      </c>
      <c r="DY175" s="152">
        <f>SUMIF('Rekapitulasi Maret'!$BP$391:$BP$568,APS!$B175,'Rekapitulasi Maret'!$BU$391:$BU$568)</f>
        <v>0</v>
      </c>
      <c r="DZ175" s="154">
        <f t="shared" si="446"/>
        <v>0</v>
      </c>
      <c r="EA175" s="154">
        <f t="shared" si="447"/>
        <v>0</v>
      </c>
      <c r="EB175" s="10"/>
      <c r="EC175" s="152">
        <f>SUMIF('Rekapitulasi Maret'!$CE$391:$CE$568,APS!$B175,'Rekapitulasi Maret'!$CF$391:$CF$568)+SUMIF('Rekapitulasi Maret'!$CE$391:$CE$568,APS!$B175,'Rekapitulasi Maret'!$CI$391:$CI$568)</f>
        <v>0</v>
      </c>
      <c r="ED175" s="152">
        <f>SUMIF('Rekapitulasi Maret'!$CE$391:$CE$568,APS!$B175,'Rekapitulasi Maret'!$CG$391:$CG$568)</f>
        <v>0</v>
      </c>
      <c r="EE175" s="152">
        <f>SUMIF('Rekapitulasi Maret'!$CE$391:$CE$568,APS!$B175,'Rekapitulasi Maret'!$CJ$391:$CJ$568)</f>
        <v>0</v>
      </c>
      <c r="EF175" s="154">
        <f t="shared" si="455"/>
        <v>0</v>
      </c>
      <c r="EG175" s="154">
        <f t="shared" si="456"/>
        <v>0</v>
      </c>
      <c r="EH175" s="76">
        <f t="shared" si="522"/>
        <v>0</v>
      </c>
      <c r="EI175" s="76">
        <f t="shared" si="523"/>
        <v>0</v>
      </c>
      <c r="EJ175" s="76">
        <f t="shared" si="524"/>
        <v>0</v>
      </c>
      <c r="EK175" s="76">
        <f t="shared" si="525"/>
        <v>0</v>
      </c>
      <c r="EL175" s="76">
        <f t="shared" si="526"/>
        <v>0</v>
      </c>
      <c r="EM175" s="76">
        <f t="shared" si="527"/>
        <v>0</v>
      </c>
      <c r="EN175" s="154">
        <f t="shared" si="528"/>
        <v>0</v>
      </c>
      <c r="EO175" s="10"/>
      <c r="EP175" s="10"/>
      <c r="EQ175" s="152">
        <f>SUMIF('Rekapitulasi Maret'!$D$587:$D$768,APS!$B175,'Rekapitulasi Maret'!$E$587:$E$768)+SUMIF('Rekapitulasi Maret'!$D$587:$D$768,APS!$B175,'Rekapitulasi Maret'!$G$587:$G$768)</f>
        <v>0</v>
      </c>
      <c r="ER175" s="152">
        <f>SUMIF('Rekapitulasi Maret'!$D$587:$D$768,APS!$B175,'Rekapitulasi Maret'!$F$587:$F$768)+SUMIF('Rekapitulasi Maret'!$D$587:$D$768,APS!$B175,'Rekapitulasi Maret'!$H$587:$H$768)</f>
        <v>0</v>
      </c>
      <c r="ES175" s="10"/>
      <c r="ET175" s="154">
        <f t="shared" si="457"/>
        <v>0</v>
      </c>
      <c r="EU175" s="154">
        <f t="shared" si="458"/>
        <v>0</v>
      </c>
      <c r="EV175" s="10"/>
      <c r="EW175" s="152">
        <f>SUMIF('Rekapitulasi Maret'!$U$587:$U$768,APS!$B175,'Rekapitulasi Maret'!$V$587:$V$768)+SUMIF('Rekapitulasi Maret'!$U$587:$U$768,APS!$B175,'Rekapitulasi Maret'!$X$587:$X$768)</f>
        <v>0</v>
      </c>
      <c r="EX175" s="152">
        <f>SUMIF('Rekapitulasi Maret'!$U$587:$U$768,APS!$B175,'Rekapitulasi Maret'!$W$587:$W$768)+SUMIF('Rekapitulasi Maret'!$U$587:$U$768,APS!$B175,'Rekapitulasi Maret'!$Y$587:$Y$768)</f>
        <v>0</v>
      </c>
      <c r="EY175" s="10"/>
      <c r="EZ175" s="154">
        <f t="shared" si="459"/>
        <v>0</v>
      </c>
      <c r="FA175" s="154">
        <f t="shared" si="460"/>
        <v>0</v>
      </c>
      <c r="FB175" s="10"/>
      <c r="FC175" s="152">
        <f>SUMIF('Rekapitulasi Maret'!$AL$587:$AL$768,APS!$B175,'Rekapitulasi Maret'!$AM$587:$AM$768)+SUMIF('Rekapitulasi Maret'!$AL$587:$AL$768,APS!$B175,'Rekapitulasi Maret'!$AP$587:$AP$768)</f>
        <v>0</v>
      </c>
      <c r="FD175" s="152">
        <f>SUMIF('Rekapitulasi Maret'!$AL$587:$AL$768,APS!$B175,'Rekapitulasi Maret'!$AN$587:$AN$768)</f>
        <v>0</v>
      </c>
      <c r="FE175" s="10"/>
      <c r="FF175" s="154">
        <f t="shared" si="461"/>
        <v>0</v>
      </c>
      <c r="FG175" s="154">
        <f t="shared" si="462"/>
        <v>0</v>
      </c>
      <c r="FH175" s="10"/>
      <c r="FI175" s="152">
        <f>SUMIF('Rekapitulasi Maret'!$BA$587:$BA$768,APS!$B175,'Rekapitulasi Maret'!$BB$587:$BB$768)+SUMIF('Rekapitulasi Maret'!$BA$587:$BA$768,APS!$B175,'Rekapitulasi Maret'!$BE$587:$BE$768)</f>
        <v>0</v>
      </c>
      <c r="FJ175" s="152">
        <f>SUMIF('Rekapitulasi Maret'!$BA$587:$BA$768,APS!$B175,'Rekapitulasi Maret'!$BC$587:$BC$768)+SUMIF('Rekapitulasi Maret'!$BA$587:$BA$768,APS!$B175,'Rekapitulasi Maret'!$BF$587:$BF$768)</f>
        <v>0</v>
      </c>
      <c r="FK175" s="10"/>
      <c r="FL175" s="154">
        <f t="shared" si="463"/>
        <v>0</v>
      </c>
      <c r="FM175" s="154">
        <f t="shared" si="464"/>
        <v>0</v>
      </c>
      <c r="FN175" s="10"/>
      <c r="FO175" s="152">
        <f>SUMIF('Rekapitulasi Maret'!$BP$587:$BP$768,APS!$B175,'Rekapitulasi Maret'!$BQ$587:$BQ$768)+SUMIF('Rekapitulasi Maret'!$BP$587:$BP$768,APS!$B175,'Rekapitulasi Maret'!$BT$587:$BT$768)</f>
        <v>0</v>
      </c>
      <c r="FP175" s="152">
        <f>SUMIF('Rekapitulasi Maret'!$BP$587:$BP$768,APS!$B175,'Rekapitulasi Maret'!$BR$587:$BR$768)</f>
        <v>0</v>
      </c>
      <c r="FQ175" s="10"/>
      <c r="FR175" s="154">
        <f t="shared" si="465"/>
        <v>0</v>
      </c>
      <c r="FS175" s="154">
        <f t="shared" si="466"/>
        <v>0</v>
      </c>
      <c r="FT175" s="10"/>
      <c r="FU175" s="152">
        <f>SUMIF('Rekapitulasi Maret'!$CE$587:$CE$768,APS!$B175,'Rekapitulasi Maret'!$CI$587:$CI$768)</f>
        <v>0</v>
      </c>
      <c r="FV175" s="10"/>
      <c r="FW175" s="152">
        <f>SUMIF('Rekapitulasi Maret'!$CE$587:$CE$768,APS!$B175,'Rekapitulasi Maret'!$CJ$587:$CJ$768)</f>
        <v>0</v>
      </c>
      <c r="FX175" s="154">
        <f t="shared" si="486"/>
        <v>0</v>
      </c>
      <c r="FY175" s="154">
        <f t="shared" si="487"/>
        <v>0</v>
      </c>
      <c r="FZ175" s="10"/>
      <c r="GA175" s="152">
        <f>SUMIF('Rekapitulasi Maret'!$D$785:$D$963,APS!$B175,'Rekapitulasi Maret'!$E$785:$E$963)+SUMIF('Rekapitulasi Maret'!$D$785:$D$963,APS!$B175,'Rekapitulasi Maret'!$J$785:$J$963)</f>
        <v>0</v>
      </c>
      <c r="GB175" s="152">
        <f>SUMIF('Rekapitulasi Maret'!$D$785:$D$963,APS!$B175,'Rekapitulasi Maret'!$F$785:$F$963)</f>
        <v>0</v>
      </c>
      <c r="GC175" s="152">
        <f>SUMIF('Rekapitulasi Maret'!$D$785:$D$963,APS!$B175,'Rekapitulasi Maret'!$K$785:$K$963)</f>
        <v>0</v>
      </c>
      <c r="GD175" s="154">
        <f t="shared" si="467"/>
        <v>0</v>
      </c>
      <c r="GE175" s="154">
        <f t="shared" si="468"/>
        <v>0</v>
      </c>
      <c r="GF175" s="10"/>
      <c r="GG175" s="152">
        <f>SUMIF('Rekapitulasi Maret'!$U$785:$U$963,APS!$B175,'Rekapitulasi Maret'!$V$785:$V$963)+SUMIF('Rekapitulasi Maret'!$U$785:$U$963,APS!$B175,'Rekapitulasi Maret'!$AA$785:$AA$963)</f>
        <v>0</v>
      </c>
      <c r="GH175" s="152">
        <f>SUMIF('Rekapitulasi Maret'!$U$785:$U$963,APS!$B175,'Rekapitulasi Maret'!$W$785:$W$963)</f>
        <v>0</v>
      </c>
      <c r="GI175" s="152">
        <f>SUMIF('Rekapitulasi Maret'!$U$785:$U$963,APS!$B175,'Rekapitulasi Maret'!$AB$785:$AB$963)</f>
        <v>0</v>
      </c>
      <c r="GJ175" s="154">
        <f t="shared" si="469"/>
        <v>0</v>
      </c>
      <c r="GK175" s="154">
        <f t="shared" si="470"/>
        <v>0</v>
      </c>
      <c r="GL175" s="10"/>
      <c r="GM175" s="152">
        <f>SUMIF('Rekapitulasi Maret'!$AL$785:$AL$963,APS!$B175,'Rekapitulasi Maret'!$AM$785:$AM$963)+SUMIF('Rekapitulasi Maret'!$AL$785:$AL$963,APS!$B175,'Rekapitulasi Maret'!$AP$785:$AP$963)</f>
        <v>0</v>
      </c>
      <c r="GN175" s="152">
        <f>SUMIF('Rekapitulasi Maret'!$AL$785:$AL$963,APS!$B175,'Rekapitulasi Maret'!$AN$785:$AN$963)</f>
        <v>0</v>
      </c>
      <c r="GO175" s="152">
        <f>SUMIF('Rekapitulasi Maret'!$AL$785:$AL$963,APS!$B175,'Rekapitulasi Maret'!$AQ$785:$AQ$963)</f>
        <v>0</v>
      </c>
      <c r="GP175" s="154">
        <f t="shared" si="471"/>
        <v>0</v>
      </c>
      <c r="GQ175" s="154">
        <f t="shared" si="472"/>
        <v>0</v>
      </c>
      <c r="GR175" s="76">
        <f t="shared" si="473"/>
        <v>0</v>
      </c>
      <c r="GS175" s="76">
        <f t="shared" si="474"/>
        <v>0</v>
      </c>
      <c r="GT175" s="76">
        <f t="shared" si="475"/>
        <v>0</v>
      </c>
      <c r="GU175" s="76">
        <f t="shared" si="476"/>
        <v>0</v>
      </c>
      <c r="GV175" s="157">
        <f t="shared" si="477"/>
        <v>0</v>
      </c>
      <c r="GW175" s="157">
        <f t="shared" si="478"/>
        <v>0</v>
      </c>
      <c r="GX175" s="158">
        <f t="shared" si="479"/>
        <v>0</v>
      </c>
      <c r="GY175" s="157">
        <f t="shared" si="494"/>
        <v>0</v>
      </c>
      <c r="GZ175" s="157">
        <f t="shared" si="495"/>
        <v>64</v>
      </c>
      <c r="HA175" s="157">
        <f t="shared" si="496"/>
        <v>64</v>
      </c>
      <c r="HB175" s="157">
        <f t="shared" si="497"/>
        <v>0</v>
      </c>
      <c r="HC175" s="157">
        <f t="shared" si="498"/>
        <v>64</v>
      </c>
      <c r="HD175" s="157">
        <f t="shared" si="499"/>
        <v>64</v>
      </c>
      <c r="HE175" s="158">
        <f t="shared" si="536"/>
        <v>0</v>
      </c>
      <c r="HF175" s="164"/>
      <c r="HG175" s="129" t="s">
        <v>708</v>
      </c>
      <c r="HH175" s="88"/>
    </row>
    <row r="176" spans="1:216" ht="15.75">
      <c r="A176" s="129" t="s">
        <v>709</v>
      </c>
      <c r="B176" s="129" t="s">
        <v>710</v>
      </c>
      <c r="C176" s="16" t="s">
        <v>155</v>
      </c>
      <c r="D176" s="16"/>
      <c r="E176" s="16"/>
      <c r="F176" s="17"/>
      <c r="G176" s="17"/>
      <c r="H176" s="17"/>
      <c r="I176" s="18"/>
      <c r="J176" s="17"/>
      <c r="K176" s="19"/>
      <c r="L176" s="19"/>
      <c r="M176" s="23"/>
      <c r="N176" s="20"/>
      <c r="O176" s="20"/>
      <c r="P176" s="75"/>
      <c r="Q176" s="74"/>
      <c r="R176" s="22"/>
      <c r="S176" s="10"/>
      <c r="T176" s="10"/>
      <c r="U176" s="152"/>
      <c r="V176" s="152"/>
      <c r="W176" s="10"/>
      <c r="X176" s="154"/>
      <c r="Y176" s="154"/>
      <c r="Z176" s="10"/>
      <c r="AA176" s="152">
        <f>SUMIF('Rekapitulasi Maret'!$U$9:$U$173,APS!$B176,'Rekapitulasi Maret'!$V$9:$V$173)</f>
        <v>0</v>
      </c>
      <c r="AB176" s="152">
        <f>SUMIF('Rekapitulasi Maret'!$U$9:$U$173,APS!$B176,'Rekapitulasi Maret'!$W$9:$W$173)</f>
        <v>14</v>
      </c>
      <c r="AC176" s="152"/>
      <c r="AD176" s="154">
        <f t="shared" si="529"/>
        <v>0</v>
      </c>
      <c r="AE176" s="154">
        <f t="shared" si="530"/>
        <v>0</v>
      </c>
      <c r="AF176" s="10"/>
      <c r="AG176" s="152">
        <f>SUMIF('Rekapitulasi Maret'!$AL$9:$AL$173,APS!$B176,'Rekapitulasi Maret'!$AM$9:$AM$173)</f>
        <v>0</v>
      </c>
      <c r="AH176" s="152">
        <f>SUMIF('Rekapitulasi Maret'!$AL$9:$AL$173,APS!$B176,'Rekapitulasi Maret'!$AN$9:$AN$173)</f>
        <v>0</v>
      </c>
      <c r="AI176" s="152">
        <f>SUMIF('Rekapitulasi Maret'!$AL$9:$AL$173,APS!$B176,'Rekapitulasi Maret'!$AQ$9:$AQ$173)</f>
        <v>0</v>
      </c>
      <c r="AJ176" s="154">
        <f t="shared" si="534"/>
        <v>0</v>
      </c>
      <c r="AK176" s="154">
        <f t="shared" si="535"/>
        <v>0</v>
      </c>
      <c r="AL176" s="10"/>
      <c r="AM176" s="152">
        <f>SUMIF('Rekapitulasi Maret'!$BA$9:$BA$173,APS!$B176,'Rekapitulasi Maret'!$BB$9:$BB$173)</f>
        <v>0</v>
      </c>
      <c r="AN176" s="152">
        <f>SUMIF('Rekapitulasi Maret'!$BA$9:$BA$173,APS!$B176,'Rekapitulasi Maret'!$BC$9:$BC$173)</f>
        <v>0</v>
      </c>
      <c r="AO176" s="10"/>
      <c r="AP176" s="154">
        <f t="shared" si="531"/>
        <v>0</v>
      </c>
      <c r="AQ176" s="154">
        <f t="shared" si="532"/>
        <v>0</v>
      </c>
      <c r="AR176" s="10"/>
      <c r="AS176" s="152">
        <f>SUMIF('Rekapitulasi Maret'!$BP$9:$BP$173,APS!$B176,'Rekapitulasi Maret'!$BQ$9:$BQ$173)</f>
        <v>0</v>
      </c>
      <c r="AT176" s="152">
        <f>SUMIF('Rekapitulasi Maret'!$BP$9:$BP$173,APS!$B176,'Rekapitulasi Maret'!$BR$9:$BR$173)</f>
        <v>0</v>
      </c>
      <c r="AU176" s="10"/>
      <c r="AV176" s="154">
        <f t="shared" si="500"/>
        <v>0</v>
      </c>
      <c r="AW176" s="154">
        <f t="shared" si="501"/>
        <v>0</v>
      </c>
      <c r="AX176" s="10"/>
      <c r="AY176" s="152">
        <f>SUMIF('Rekapitulasi Maret'!$CE$9:$CE$173,APS!$B176,'Rekapitulasi Maret'!$CI$9:$CI$173)</f>
        <v>0</v>
      </c>
      <c r="AZ176" s="10"/>
      <c r="BA176" s="152">
        <f>SUMIF('Rekapitulasi Maret'!$CE$9:$CE$173,APS!$B176,'Rekapitulasi Maret'!$CJ$9:$CJ$173)</f>
        <v>0</v>
      </c>
      <c r="BB176" s="154">
        <f t="shared" si="492"/>
        <v>0</v>
      </c>
      <c r="BC176" s="154">
        <f t="shared" si="493"/>
        <v>0</v>
      </c>
      <c r="BD176" s="76">
        <f t="shared" si="504"/>
        <v>0</v>
      </c>
      <c r="BE176" s="76">
        <f t="shared" si="505"/>
        <v>0</v>
      </c>
      <c r="BF176" s="76">
        <f t="shared" si="506"/>
        <v>14</v>
      </c>
      <c r="BG176" s="76">
        <f t="shared" si="507"/>
        <v>0</v>
      </c>
      <c r="BH176" s="76">
        <f t="shared" si="508"/>
        <v>14</v>
      </c>
      <c r="BI176" s="76">
        <f t="shared" si="509"/>
        <v>14</v>
      </c>
      <c r="BJ176" s="154">
        <f t="shared" si="510"/>
        <v>0</v>
      </c>
      <c r="BK176" s="10"/>
      <c r="BL176" s="10"/>
      <c r="BM176" s="152">
        <f>SUMIF('Rekapitulasi Maret'!$D$194:$D$375,APS!$B176,'Rekapitulasi Maret'!$E$194:$E$375)+SUMIF('Rekapitulasi Maret'!$D$194:$D$375,APS!$B176,'Rekapitulasi Maret'!$J$194:$J$375)</f>
        <v>0</v>
      </c>
      <c r="BN176" s="152">
        <f>SUMIF('Rekapitulasi Maret'!$D$194:$D$375,APS!$B176,'Rekapitulasi Maret'!$F$194:$F$375)</f>
        <v>0</v>
      </c>
      <c r="BO176" s="152">
        <f>SUMIF('Rekapitulasi Maret'!$D$194:$D$375,APS!$B176,'Rekapitulasi Maret'!$K$194:$K$375)</f>
        <v>0</v>
      </c>
      <c r="BP176" s="154">
        <f t="shared" si="488"/>
        <v>0</v>
      </c>
      <c r="BQ176" s="154">
        <f t="shared" si="489"/>
        <v>0</v>
      </c>
      <c r="BR176" s="10"/>
      <c r="BS176" s="152">
        <f>SUMIF('Rekapitulasi Maret'!$U$194:$U$375,APS!$B176,'Rekapitulasi Maret'!$V$194:$V$375)+SUMIF('Rekapitulasi Maret'!$U$194:$U$375,APS!$B176,'Rekapitulasi Maret'!$AA$194:$AA$375)</f>
        <v>0</v>
      </c>
      <c r="BT176" s="152">
        <f>SUMIF('Rekapitulasi Maret'!$U$194:$U$375,APS!$B176,'Rekapitulasi Maret'!$W$194:$W$375)</f>
        <v>0</v>
      </c>
      <c r="BU176" s="152">
        <f>SUMIF('Rekapitulasi Maret'!$U$194:$U$375,APS!$B176,'Rekapitulasi Maret'!$AB$194:$AB$375)</f>
        <v>0</v>
      </c>
      <c r="BV176" s="154">
        <f t="shared" si="490"/>
        <v>0</v>
      </c>
      <c r="BW176" s="154">
        <f t="shared" si="491"/>
        <v>0</v>
      </c>
      <c r="BX176" s="10"/>
      <c r="BY176" s="152">
        <f>SUMIF('Rekapitulasi Maret'!$AL$194:$AL$375,APS!$B176,'Rekapitulasi Maret'!$AM$194:$AM$375)+SUMIF('Rekapitulasi Maret'!$AL$194:$AL$375,APS!$B176,'Rekapitulasi Maret'!$AP$194:$AP$375)</f>
        <v>0</v>
      </c>
      <c r="BZ176" s="152">
        <f>SUMIF('Rekapitulasi Maret'!$AL$194:$AL$375,APS!$B176,'Rekapitulasi Maret'!$AN$194:$AN$375)</f>
        <v>0</v>
      </c>
      <c r="CA176" s="152">
        <f>SUMIF('Rekapitulasi Maret'!$AL$194:$AL$375,APS!$B176,'Rekapitulasi Maret'!$AQ$194:$AQ$375)</f>
        <v>0</v>
      </c>
      <c r="CB176" s="154">
        <f t="shared" si="502"/>
        <v>0</v>
      </c>
      <c r="CC176" s="154">
        <f t="shared" si="503"/>
        <v>0</v>
      </c>
      <c r="CD176" s="10"/>
      <c r="CE176" s="152">
        <f>SUMIF('Rekapitulasi Maret'!$BA$194:$BA$375,APS!$B176,'Rekapitulasi Maret'!$BB$194:$BB$375)+SUMIF('Rekapitulasi Maret'!$BA$194:$BA$375,APS!$B176,'Rekapitulasi Maret'!$BE$194:$BE$375)</f>
        <v>0</v>
      </c>
      <c r="CF176" s="152">
        <f>SUMIF('Rekapitulasi Maret'!$BA$194:$BA$375,APS!$B176,'Rekapitulasi Maret'!$BC$194:$BC$375)</f>
        <v>0</v>
      </c>
      <c r="CG176" s="10"/>
      <c r="CH176" s="154">
        <f t="shared" si="480"/>
        <v>0</v>
      </c>
      <c r="CI176" s="154">
        <f t="shared" si="481"/>
        <v>0</v>
      </c>
      <c r="CJ176" s="10"/>
      <c r="CK176" s="152">
        <f>SUMIF('Rekapitulasi Maret'!$BP$194:$BP$375,APS!$B176,'Rekapitulasi Maret'!$BQ$194:$BQ$375)+SUMIF('Rekapitulasi Maret'!$BP$194:$BP$375,APS!$B176,'Rekapitulasi Maret'!$BT$194:$BT$375)</f>
        <v>0</v>
      </c>
      <c r="CL176" s="152">
        <f>SUMIF('Rekapitulasi Maret'!$BP$194:$BP$375,APS!$B176,'Rekapitulasi Maret'!$BR$194:$BR$375)</f>
        <v>0</v>
      </c>
      <c r="CM176" s="152">
        <f>SUMIF('Rekapitulasi Maret'!$BP$194:$BP$375,APS!$B176,'Rekapitulasi Maret'!$BU$194:$BU$375)</f>
        <v>0</v>
      </c>
      <c r="CN176" s="154">
        <f t="shared" si="482"/>
        <v>0</v>
      </c>
      <c r="CO176" s="154">
        <f t="shared" si="483"/>
        <v>0</v>
      </c>
      <c r="CP176" s="76">
        <f t="shared" si="511"/>
        <v>0</v>
      </c>
      <c r="CQ176" s="76">
        <f t="shared" si="512"/>
        <v>0</v>
      </c>
      <c r="CR176" s="76">
        <f t="shared" si="513"/>
        <v>0</v>
      </c>
      <c r="CS176" s="76">
        <f t="shared" si="514"/>
        <v>0</v>
      </c>
      <c r="CT176" s="76">
        <f t="shared" si="515"/>
        <v>0</v>
      </c>
      <c r="CU176" s="76">
        <f t="shared" si="516"/>
        <v>0</v>
      </c>
      <c r="CV176" s="154">
        <f t="shared" si="517"/>
        <v>0</v>
      </c>
      <c r="CW176" s="10"/>
      <c r="CX176" s="10"/>
      <c r="CY176" s="152">
        <f>SUMIF('Rekapitulasi Maret'!$D$391:$D$568,APS!$B176,'Rekapitulasi Maret'!$E$391:$E$568)+SUMIF('Rekapitulasi Maret'!$D$391:$D$568,APS!$B176,'Rekapitulasi Maret'!$J$391:$J$568)</f>
        <v>0</v>
      </c>
      <c r="CZ176" s="152">
        <f>SUMIF('Rekapitulasi Maret'!$D$391:$D$568,APS!$B176,'Rekapitulasi Maret'!$F$391:$F$568)</f>
        <v>0</v>
      </c>
      <c r="DA176" s="152">
        <f>SUMIF('Rekapitulasi Maret'!$D$391:$D$568,APS!$B176,'Rekapitulasi Maret'!$K$391:$K$568)</f>
        <v>0</v>
      </c>
      <c r="DB176" s="154">
        <f t="shared" si="484"/>
        <v>0</v>
      </c>
      <c r="DC176" s="154">
        <f t="shared" si="485"/>
        <v>0</v>
      </c>
      <c r="DD176" s="10"/>
      <c r="DE176" s="152">
        <f>SUMIF('Rekapitulasi Maret'!$U$391:$U$568,APS!$B176,'Rekapitulasi Maret'!$V$391:$V$568)+SUMIF('Rekapitulasi Maret'!$U$391:$U$568,APS!$B176,'Rekapitulasi Maret'!$AA$391:$AA$568)</f>
        <v>0</v>
      </c>
      <c r="DF176" s="152">
        <f>SUMIF('Rekapitulasi Maret'!$U$391:$U$568,APS!$B176,'Rekapitulasi Maret'!$W$391:$W$568)</f>
        <v>0</v>
      </c>
      <c r="DG176" s="152">
        <f>SUMIF('Rekapitulasi Maret'!$U$391:$U$568,APS!$B176,'Rekapitulasi Maret'!$AB$391:$AB$568)</f>
        <v>0</v>
      </c>
      <c r="DH176" s="154">
        <f t="shared" si="518"/>
        <v>0</v>
      </c>
      <c r="DI176" s="154">
        <f t="shared" si="519"/>
        <v>0</v>
      </c>
      <c r="DJ176" s="10"/>
      <c r="DK176" s="152">
        <f>SUMIF('Rekapitulasi Maret'!$AL$391:$AL$568,APS!$B176,'Rekapitulasi Maret'!$AM$391:$AM$568)+SUMIF('Rekapitulasi Maret'!$AL$391:$AL$568,APS!$B176,'Rekapitulasi Maret'!$AP$391:$AP$568)</f>
        <v>0</v>
      </c>
      <c r="DL176" s="152">
        <f>SUMIF('Rekapitulasi Maret'!$AL$391:$AL$568,APS!$B176,'Rekapitulasi Maret'!$AN$391:$AN$568)</f>
        <v>0</v>
      </c>
      <c r="DM176" s="152">
        <f>SUMIF('Rekapitulasi Maret'!$AL$391:$AL$568,APS!$B176,'Rekapitulasi Maret'!$AQ$391:$AQ$568)</f>
        <v>0</v>
      </c>
      <c r="DN176" s="154">
        <f t="shared" si="453"/>
        <v>0</v>
      </c>
      <c r="DO176" s="154">
        <f t="shared" si="454"/>
        <v>0</v>
      </c>
      <c r="DP176" s="10"/>
      <c r="DQ176" s="152">
        <f>SUMIF('Rekapitulasi Maret'!$BA$391:$BA$568,APS!$B176,'Rekapitulasi Maret'!$BB$391:$BB$568)+SUMIF('Rekapitulasi Maret'!$BA$391:$BA$568,APS!$B176,'Rekapitulasi Maret'!$BE$391:$BE$568)</f>
        <v>0</v>
      </c>
      <c r="DR176" s="152">
        <f>SUMIF('Rekapitulasi Maret'!$BA$391:$BA$568,APS!$B176,'Rekapitulasi Maret'!$BC$391:$BC$568)</f>
        <v>0</v>
      </c>
      <c r="DS176" s="152">
        <f>SUMIF('Rekapitulasi Maret'!$BA$391:$BA$568,APS!$B176,'Rekapitulasi Maret'!$BF$391:$BF$568)</f>
        <v>0</v>
      </c>
      <c r="DT176" s="154">
        <f t="shared" si="520"/>
        <v>0</v>
      </c>
      <c r="DU176" s="154">
        <f t="shared" si="521"/>
        <v>0</v>
      </c>
      <c r="DV176" s="10"/>
      <c r="DW176" s="152">
        <f>SUMIF('Rekapitulasi Maret'!$BP$391:$BP$568,APS!$B176,'Rekapitulasi Maret'!$BQ$391:$BQ$568)+SUMIF('Rekapitulasi Maret'!$BP$391:$BP$568,APS!$B176,'Rekapitulasi Maret'!$BT$391:$BT$568)</f>
        <v>0</v>
      </c>
      <c r="DX176" s="152">
        <f>SUMIF('Rekapitulasi Maret'!$BP$391:$BP$568,APS!$B176,'Rekapitulasi Maret'!$BR$391:$BR$568)</f>
        <v>0</v>
      </c>
      <c r="DY176" s="152">
        <f>SUMIF('Rekapitulasi Maret'!$BP$391:$BP$568,APS!$B176,'Rekapitulasi Maret'!$BU$391:$BU$568)</f>
        <v>0</v>
      </c>
      <c r="DZ176" s="154">
        <f t="shared" si="446"/>
        <v>0</v>
      </c>
      <c r="EA176" s="154">
        <f t="shared" si="447"/>
        <v>0</v>
      </c>
      <c r="EB176" s="10"/>
      <c r="EC176" s="152">
        <f>SUMIF('Rekapitulasi Maret'!$CE$391:$CE$568,APS!$B176,'Rekapitulasi Maret'!$CF$391:$CF$568)+SUMIF('Rekapitulasi Maret'!$CE$391:$CE$568,APS!$B176,'Rekapitulasi Maret'!$CI$391:$CI$568)</f>
        <v>0</v>
      </c>
      <c r="ED176" s="152">
        <f>SUMIF('Rekapitulasi Maret'!$CE$391:$CE$568,APS!$B176,'Rekapitulasi Maret'!$CG$391:$CG$568)</f>
        <v>0</v>
      </c>
      <c r="EE176" s="152">
        <f>SUMIF('Rekapitulasi Maret'!$CE$391:$CE$568,APS!$B176,'Rekapitulasi Maret'!$CJ$391:$CJ$568)</f>
        <v>0</v>
      </c>
      <c r="EF176" s="154">
        <f t="shared" si="455"/>
        <v>0</v>
      </c>
      <c r="EG176" s="154">
        <f t="shared" si="456"/>
        <v>0</v>
      </c>
      <c r="EH176" s="76">
        <f t="shared" si="522"/>
        <v>0</v>
      </c>
      <c r="EI176" s="76">
        <f t="shared" si="523"/>
        <v>0</v>
      </c>
      <c r="EJ176" s="76">
        <f t="shared" si="524"/>
        <v>0</v>
      </c>
      <c r="EK176" s="76">
        <f t="shared" si="525"/>
        <v>0</v>
      </c>
      <c r="EL176" s="76">
        <f t="shared" si="526"/>
        <v>0</v>
      </c>
      <c r="EM176" s="76">
        <f t="shared" si="527"/>
        <v>0</v>
      </c>
      <c r="EN176" s="154">
        <f t="shared" si="528"/>
        <v>0</v>
      </c>
      <c r="EO176" s="10"/>
      <c r="EP176" s="10"/>
      <c r="EQ176" s="152">
        <f>SUMIF('Rekapitulasi Maret'!$D$587:$D$768,APS!$B176,'Rekapitulasi Maret'!$E$587:$E$768)+SUMIF('Rekapitulasi Maret'!$D$587:$D$768,APS!$B176,'Rekapitulasi Maret'!$G$587:$G$768)</f>
        <v>0</v>
      </c>
      <c r="ER176" s="152">
        <f>SUMIF('Rekapitulasi Maret'!$D$587:$D$768,APS!$B176,'Rekapitulasi Maret'!$F$587:$F$768)+SUMIF('Rekapitulasi Maret'!$D$587:$D$768,APS!$B176,'Rekapitulasi Maret'!$H$587:$H$768)</f>
        <v>0</v>
      </c>
      <c r="ES176" s="10"/>
      <c r="ET176" s="154">
        <f t="shared" si="457"/>
        <v>0</v>
      </c>
      <c r="EU176" s="154">
        <f t="shared" si="458"/>
        <v>0</v>
      </c>
      <c r="EV176" s="10"/>
      <c r="EW176" s="152">
        <f>SUMIF('Rekapitulasi Maret'!$U$587:$U$768,APS!$B176,'Rekapitulasi Maret'!$V$587:$V$768)+SUMIF('Rekapitulasi Maret'!$U$587:$U$768,APS!$B176,'Rekapitulasi Maret'!$X$587:$X$768)</f>
        <v>0</v>
      </c>
      <c r="EX176" s="152">
        <f>SUMIF('Rekapitulasi Maret'!$U$587:$U$768,APS!$B176,'Rekapitulasi Maret'!$W$587:$W$768)+SUMIF('Rekapitulasi Maret'!$U$587:$U$768,APS!$B176,'Rekapitulasi Maret'!$Y$587:$Y$768)</f>
        <v>0</v>
      </c>
      <c r="EY176" s="10"/>
      <c r="EZ176" s="154">
        <f t="shared" si="459"/>
        <v>0</v>
      </c>
      <c r="FA176" s="154">
        <f t="shared" si="460"/>
        <v>0</v>
      </c>
      <c r="FB176" s="10"/>
      <c r="FC176" s="152">
        <f>SUMIF('Rekapitulasi Maret'!$AL$587:$AL$768,APS!$B176,'Rekapitulasi Maret'!$AM$587:$AM$768)+SUMIF('Rekapitulasi Maret'!$AL$587:$AL$768,APS!$B176,'Rekapitulasi Maret'!$AP$587:$AP$768)</f>
        <v>0</v>
      </c>
      <c r="FD176" s="152">
        <f>SUMIF('Rekapitulasi Maret'!$AL$587:$AL$768,APS!$B176,'Rekapitulasi Maret'!$AN$587:$AN$768)</f>
        <v>0</v>
      </c>
      <c r="FE176" s="10"/>
      <c r="FF176" s="154">
        <f t="shared" si="461"/>
        <v>0</v>
      </c>
      <c r="FG176" s="154">
        <f t="shared" si="462"/>
        <v>0</v>
      </c>
      <c r="FH176" s="10"/>
      <c r="FI176" s="152">
        <f>SUMIF('Rekapitulasi Maret'!$BA$587:$BA$768,APS!$B176,'Rekapitulasi Maret'!$BB$587:$BB$768)+SUMIF('Rekapitulasi Maret'!$BA$587:$BA$768,APS!$B176,'Rekapitulasi Maret'!$BE$587:$BE$768)</f>
        <v>0</v>
      </c>
      <c r="FJ176" s="152">
        <f>SUMIF('Rekapitulasi Maret'!$BA$587:$BA$768,APS!$B176,'Rekapitulasi Maret'!$BC$587:$BC$768)+SUMIF('Rekapitulasi Maret'!$BA$587:$BA$768,APS!$B176,'Rekapitulasi Maret'!$BF$587:$BF$768)</f>
        <v>0</v>
      </c>
      <c r="FK176" s="10"/>
      <c r="FL176" s="154">
        <f t="shared" si="463"/>
        <v>0</v>
      </c>
      <c r="FM176" s="154">
        <f t="shared" si="464"/>
        <v>0</v>
      </c>
      <c r="FN176" s="10"/>
      <c r="FO176" s="152">
        <f>SUMIF('Rekapitulasi Maret'!$BP$587:$BP$768,APS!$B176,'Rekapitulasi Maret'!$BQ$587:$BQ$768)+SUMIF('Rekapitulasi Maret'!$BP$587:$BP$768,APS!$B176,'Rekapitulasi Maret'!$BT$587:$BT$768)</f>
        <v>0</v>
      </c>
      <c r="FP176" s="152">
        <f>SUMIF('Rekapitulasi Maret'!$BP$587:$BP$768,APS!$B176,'Rekapitulasi Maret'!$BR$587:$BR$768)</f>
        <v>0</v>
      </c>
      <c r="FQ176" s="10"/>
      <c r="FR176" s="154">
        <f t="shared" si="465"/>
        <v>0</v>
      </c>
      <c r="FS176" s="154">
        <f t="shared" si="466"/>
        <v>0</v>
      </c>
      <c r="FT176" s="10"/>
      <c r="FU176" s="152">
        <f>SUMIF('Rekapitulasi Maret'!$CE$587:$CE$768,APS!$B176,'Rekapitulasi Maret'!$CI$587:$CI$768)</f>
        <v>0</v>
      </c>
      <c r="FV176" s="10"/>
      <c r="FW176" s="152">
        <f>SUMIF('Rekapitulasi Maret'!$CE$587:$CE$768,APS!$B176,'Rekapitulasi Maret'!$CJ$587:$CJ$768)</f>
        <v>0</v>
      </c>
      <c r="FX176" s="154">
        <f t="shared" si="486"/>
        <v>0</v>
      </c>
      <c r="FY176" s="154">
        <f t="shared" si="487"/>
        <v>0</v>
      </c>
      <c r="FZ176" s="10"/>
      <c r="GA176" s="152">
        <f>SUMIF('Rekapitulasi Maret'!$D$785:$D$963,APS!$B176,'Rekapitulasi Maret'!$E$785:$E$963)+SUMIF('Rekapitulasi Maret'!$D$785:$D$963,APS!$B176,'Rekapitulasi Maret'!$J$785:$J$963)</f>
        <v>0</v>
      </c>
      <c r="GB176" s="152">
        <f>SUMIF('Rekapitulasi Maret'!$D$785:$D$963,APS!$B176,'Rekapitulasi Maret'!$F$785:$F$963)</f>
        <v>0</v>
      </c>
      <c r="GC176" s="152">
        <f>SUMIF('Rekapitulasi Maret'!$D$785:$D$963,APS!$B176,'Rekapitulasi Maret'!$K$785:$K$963)</f>
        <v>0</v>
      </c>
      <c r="GD176" s="154">
        <f t="shared" si="467"/>
        <v>0</v>
      </c>
      <c r="GE176" s="154">
        <f t="shared" si="468"/>
        <v>0</v>
      </c>
      <c r="GF176" s="10"/>
      <c r="GG176" s="152">
        <f>SUMIF('Rekapitulasi Maret'!$U$785:$U$963,APS!$B176,'Rekapitulasi Maret'!$V$785:$V$963)+SUMIF('Rekapitulasi Maret'!$U$785:$U$963,APS!$B176,'Rekapitulasi Maret'!$AA$785:$AA$963)</f>
        <v>0</v>
      </c>
      <c r="GH176" s="152">
        <f>SUMIF('Rekapitulasi Maret'!$U$785:$U$963,APS!$B176,'Rekapitulasi Maret'!$W$785:$W$963)</f>
        <v>0</v>
      </c>
      <c r="GI176" s="152">
        <f>SUMIF('Rekapitulasi Maret'!$U$785:$U$963,APS!$B176,'Rekapitulasi Maret'!$AB$785:$AB$963)</f>
        <v>0</v>
      </c>
      <c r="GJ176" s="154">
        <f t="shared" si="469"/>
        <v>0</v>
      </c>
      <c r="GK176" s="154">
        <f t="shared" si="470"/>
        <v>0</v>
      </c>
      <c r="GL176" s="10"/>
      <c r="GM176" s="152">
        <f>SUMIF('Rekapitulasi Maret'!$AL$785:$AL$963,APS!$B176,'Rekapitulasi Maret'!$AM$785:$AM$963)+SUMIF('Rekapitulasi Maret'!$AL$785:$AL$963,APS!$B176,'Rekapitulasi Maret'!$AP$785:$AP$963)</f>
        <v>0</v>
      </c>
      <c r="GN176" s="152">
        <f>SUMIF('Rekapitulasi Maret'!$AL$785:$AL$963,APS!$B176,'Rekapitulasi Maret'!$AN$785:$AN$963)</f>
        <v>0</v>
      </c>
      <c r="GO176" s="152">
        <f>SUMIF('Rekapitulasi Maret'!$AL$785:$AL$963,APS!$B176,'Rekapitulasi Maret'!$AQ$785:$AQ$963)</f>
        <v>0</v>
      </c>
      <c r="GP176" s="154">
        <f t="shared" si="471"/>
        <v>0</v>
      </c>
      <c r="GQ176" s="154">
        <f t="shared" si="472"/>
        <v>0</v>
      </c>
      <c r="GR176" s="76">
        <f t="shared" si="473"/>
        <v>0</v>
      </c>
      <c r="GS176" s="76">
        <f t="shared" si="474"/>
        <v>0</v>
      </c>
      <c r="GT176" s="76">
        <f t="shared" si="475"/>
        <v>0</v>
      </c>
      <c r="GU176" s="76">
        <f t="shared" si="476"/>
        <v>0</v>
      </c>
      <c r="GV176" s="157">
        <f t="shared" si="477"/>
        <v>0</v>
      </c>
      <c r="GW176" s="157">
        <f t="shared" si="478"/>
        <v>0</v>
      </c>
      <c r="GX176" s="158">
        <f t="shared" si="479"/>
        <v>0</v>
      </c>
      <c r="GY176" s="157">
        <f t="shared" si="494"/>
        <v>0</v>
      </c>
      <c r="GZ176" s="157">
        <f t="shared" si="495"/>
        <v>0</v>
      </c>
      <c r="HA176" s="157">
        <f t="shared" si="496"/>
        <v>14</v>
      </c>
      <c r="HB176" s="157">
        <f t="shared" si="497"/>
        <v>0</v>
      </c>
      <c r="HC176" s="157">
        <f t="shared" si="498"/>
        <v>14</v>
      </c>
      <c r="HD176" s="157">
        <f t="shared" si="499"/>
        <v>14</v>
      </c>
      <c r="HE176" s="158">
        <f t="shared" si="536"/>
        <v>0</v>
      </c>
      <c r="HF176" s="164"/>
      <c r="HG176" s="129" t="s">
        <v>710</v>
      </c>
      <c r="HH176" s="88"/>
    </row>
    <row r="177" spans="1:216" ht="15.75">
      <c r="A177" s="38"/>
      <c r="B177" s="37" t="s">
        <v>443</v>
      </c>
      <c r="C177" s="16" t="s">
        <v>155</v>
      </c>
      <c r="D177" s="16" t="s">
        <v>599</v>
      </c>
      <c r="E177" s="16" t="s">
        <v>610</v>
      </c>
      <c r="F177" s="31">
        <v>50</v>
      </c>
      <c r="G177" s="17"/>
      <c r="H177" s="17"/>
      <c r="I177" s="18">
        <v>0</v>
      </c>
      <c r="J177" s="17">
        <v>0</v>
      </c>
      <c r="K177" s="19"/>
      <c r="L177" s="19"/>
      <c r="M177" s="39">
        <v>50</v>
      </c>
      <c r="N177" s="20">
        <f t="shared" si="533"/>
        <v>50</v>
      </c>
      <c r="O177" s="20"/>
      <c r="P177" s="75">
        <f t="shared" si="541"/>
        <v>0</v>
      </c>
      <c r="Q177" s="74">
        <f t="shared" si="540"/>
        <v>50</v>
      </c>
      <c r="R177" s="22">
        <f t="shared" si="539"/>
        <v>50</v>
      </c>
      <c r="S177" s="10"/>
      <c r="T177" s="10"/>
      <c r="U177" s="152">
        <f>SUMIF('Rekapitulasi Maret'!$D$9:$D$173,APS!$B177,'Rekapitulasi Maret'!$E$9:$E$173)</f>
        <v>0</v>
      </c>
      <c r="V177" s="152">
        <f>SUMIF('Rekapitulasi Maret'!$D$9:$D$173,APS!$B177,'Rekapitulasi Maret'!$F$9:$F$173)</f>
        <v>0</v>
      </c>
      <c r="W177" s="10"/>
      <c r="X177" s="154">
        <f t="shared" si="537"/>
        <v>0</v>
      </c>
      <c r="Y177" s="154">
        <f t="shared" si="538"/>
        <v>0</v>
      </c>
      <c r="Z177" s="10"/>
      <c r="AA177" s="152">
        <f>SUMIF('Rekapitulasi Maret'!$U$9:$U$173,APS!$B177,'Rekapitulasi Maret'!$V$9:$V$173)</f>
        <v>0</v>
      </c>
      <c r="AB177" s="152">
        <f>SUMIF('Rekapitulasi Maret'!$U$9:$U$173,APS!$B177,'Rekapitulasi Maret'!$W$9:$W$173)</f>
        <v>0</v>
      </c>
      <c r="AC177" s="152"/>
      <c r="AD177" s="154">
        <f t="shared" si="529"/>
        <v>0</v>
      </c>
      <c r="AE177" s="154">
        <f t="shared" si="530"/>
        <v>0</v>
      </c>
      <c r="AF177" s="10"/>
      <c r="AG177" s="152">
        <f>SUMIF('Rekapitulasi Maret'!$AL$9:$AL$173,APS!$B177,'Rekapitulasi Maret'!$AM$9:$AM$173)</f>
        <v>0</v>
      </c>
      <c r="AH177" s="152">
        <f>SUMIF('Rekapitulasi Maret'!$AL$9:$AL$173,APS!$B177,'Rekapitulasi Maret'!$AN$9:$AN$173)</f>
        <v>0</v>
      </c>
      <c r="AI177" s="152">
        <f>SUMIF('Rekapitulasi Maret'!$AL$9:$AL$173,APS!$B177,'Rekapitulasi Maret'!$AQ$9:$AQ$173)</f>
        <v>0</v>
      </c>
      <c r="AJ177" s="154">
        <f t="shared" si="534"/>
        <v>0</v>
      </c>
      <c r="AK177" s="154">
        <f t="shared" si="535"/>
        <v>0</v>
      </c>
      <c r="AL177" s="10"/>
      <c r="AM177" s="152">
        <f>SUMIF('Rekapitulasi Maret'!$BA$9:$BA$173,APS!$B177,'Rekapitulasi Maret'!$BB$9:$BB$173)</f>
        <v>0</v>
      </c>
      <c r="AN177" s="152">
        <f>SUMIF('Rekapitulasi Maret'!$BA$9:$BA$173,APS!$B177,'Rekapitulasi Maret'!$BC$9:$BC$173)</f>
        <v>0</v>
      </c>
      <c r="AO177" s="10"/>
      <c r="AP177" s="154">
        <f t="shared" si="531"/>
        <v>0</v>
      </c>
      <c r="AQ177" s="154">
        <f t="shared" si="532"/>
        <v>0</v>
      </c>
      <c r="AR177" s="10"/>
      <c r="AS177" s="152">
        <f>SUMIF('Rekapitulasi Maret'!$BP$9:$BP$173,APS!$B177,'Rekapitulasi Maret'!$BQ$9:$BQ$173)</f>
        <v>0</v>
      </c>
      <c r="AT177" s="152">
        <f>SUMIF('Rekapitulasi Maret'!$BP$9:$BP$173,APS!$B177,'Rekapitulasi Maret'!$BR$9:$BR$173)</f>
        <v>0</v>
      </c>
      <c r="AU177" s="10"/>
      <c r="AV177" s="154">
        <f t="shared" si="500"/>
        <v>0</v>
      </c>
      <c r="AW177" s="154">
        <f t="shared" si="501"/>
        <v>0</v>
      </c>
      <c r="AX177" s="10"/>
      <c r="AY177" s="152">
        <f>SUMIF('Rekapitulasi Maret'!$CE$9:$CE$173,APS!$B177,'Rekapitulasi Maret'!$CI$9:$CI$173)</f>
        <v>0</v>
      </c>
      <c r="AZ177" s="10"/>
      <c r="BA177" s="152">
        <f>SUMIF('Rekapitulasi Maret'!$CE$9:$CE$173,APS!$B177,'Rekapitulasi Maret'!$CJ$9:$CJ$173)</f>
        <v>0</v>
      </c>
      <c r="BB177" s="154">
        <f t="shared" si="492"/>
        <v>0</v>
      </c>
      <c r="BC177" s="154">
        <f t="shared" si="493"/>
        <v>0</v>
      </c>
      <c r="BD177" s="76">
        <f t="shared" si="504"/>
        <v>0</v>
      </c>
      <c r="BE177" s="76">
        <f t="shared" si="505"/>
        <v>0</v>
      </c>
      <c r="BF177" s="76">
        <f t="shared" si="506"/>
        <v>0</v>
      </c>
      <c r="BG177" s="76">
        <f t="shared" si="507"/>
        <v>0</v>
      </c>
      <c r="BH177" s="76">
        <f t="shared" si="508"/>
        <v>0</v>
      </c>
      <c r="BI177" s="76">
        <f t="shared" si="509"/>
        <v>0</v>
      </c>
      <c r="BJ177" s="154">
        <f t="shared" si="510"/>
        <v>0</v>
      </c>
      <c r="BK177" s="10"/>
      <c r="BL177" s="10"/>
      <c r="BM177" s="152">
        <f>SUMIF('Rekapitulasi Maret'!$D$194:$D$375,APS!$B177,'Rekapitulasi Maret'!$E$194:$E$375)+SUMIF('Rekapitulasi Maret'!$D$194:$D$375,APS!$B177,'Rekapitulasi Maret'!$J$194:$J$375)</f>
        <v>0</v>
      </c>
      <c r="BN177" s="152">
        <f>SUMIF('Rekapitulasi Maret'!$D$194:$D$375,APS!$B177,'Rekapitulasi Maret'!$F$194:$F$375)</f>
        <v>0</v>
      </c>
      <c r="BO177" s="152">
        <f>SUMIF('Rekapitulasi Maret'!$D$194:$D$375,APS!$B177,'Rekapitulasi Maret'!$K$194:$K$375)</f>
        <v>0</v>
      </c>
      <c r="BP177" s="154">
        <f t="shared" si="488"/>
        <v>0</v>
      </c>
      <c r="BQ177" s="154">
        <f t="shared" si="489"/>
        <v>0</v>
      </c>
      <c r="BR177" s="10"/>
      <c r="BS177" s="152">
        <f>SUMIF('Rekapitulasi Maret'!$U$194:$U$375,APS!$B177,'Rekapitulasi Maret'!$V$194:$V$375)+SUMIF('Rekapitulasi Maret'!$U$194:$U$375,APS!$B177,'Rekapitulasi Maret'!$AA$194:$AA$375)</f>
        <v>0</v>
      </c>
      <c r="BT177" s="152">
        <f>SUMIF('Rekapitulasi Maret'!$U$194:$U$375,APS!$B177,'Rekapitulasi Maret'!$W$194:$W$375)</f>
        <v>0</v>
      </c>
      <c r="BU177" s="152">
        <f>SUMIF('Rekapitulasi Maret'!$U$194:$U$375,APS!$B177,'Rekapitulasi Maret'!$AB$194:$AB$375)</f>
        <v>0</v>
      </c>
      <c r="BV177" s="154">
        <f t="shared" si="490"/>
        <v>0</v>
      </c>
      <c r="BW177" s="154">
        <f t="shared" si="491"/>
        <v>0</v>
      </c>
      <c r="BX177" s="10"/>
      <c r="BY177" s="152">
        <f>SUMIF('Rekapitulasi Maret'!$AL$194:$AL$375,APS!$B177,'Rekapitulasi Maret'!$AM$194:$AM$375)+SUMIF('Rekapitulasi Maret'!$AL$194:$AL$375,APS!$B177,'Rekapitulasi Maret'!$AP$194:$AP$375)</f>
        <v>0</v>
      </c>
      <c r="BZ177" s="152">
        <f>SUMIF('Rekapitulasi Maret'!$AL$194:$AL$375,APS!$B177,'Rekapitulasi Maret'!$AN$194:$AN$375)</f>
        <v>0</v>
      </c>
      <c r="CA177" s="152">
        <f>SUMIF('Rekapitulasi Maret'!$AL$194:$AL$375,APS!$B177,'Rekapitulasi Maret'!$AQ$194:$AQ$375)</f>
        <v>0</v>
      </c>
      <c r="CB177" s="154">
        <f t="shared" si="502"/>
        <v>0</v>
      </c>
      <c r="CC177" s="154">
        <f t="shared" si="503"/>
        <v>0</v>
      </c>
      <c r="CD177" s="10"/>
      <c r="CE177" s="152">
        <f>SUMIF('Rekapitulasi Maret'!$BA$194:$BA$375,APS!$B177,'Rekapitulasi Maret'!$BB$194:$BB$375)+SUMIF('Rekapitulasi Maret'!$BA$194:$BA$375,APS!$B177,'Rekapitulasi Maret'!$BE$194:$BE$375)</f>
        <v>0</v>
      </c>
      <c r="CF177" s="152">
        <f>SUMIF('Rekapitulasi Maret'!$BA$194:$BA$375,APS!$B177,'Rekapitulasi Maret'!$BC$194:$BC$375)</f>
        <v>0</v>
      </c>
      <c r="CG177" s="10"/>
      <c r="CH177" s="154">
        <f t="shared" si="480"/>
        <v>0</v>
      </c>
      <c r="CI177" s="154">
        <f t="shared" si="481"/>
        <v>0</v>
      </c>
      <c r="CJ177" s="10"/>
      <c r="CK177" s="152">
        <f>SUMIF('Rekapitulasi Maret'!$BP$194:$BP$375,APS!$B177,'Rekapitulasi Maret'!$BQ$194:$BQ$375)+SUMIF('Rekapitulasi Maret'!$BP$194:$BP$375,APS!$B177,'Rekapitulasi Maret'!$BT$194:$BT$375)</f>
        <v>0</v>
      </c>
      <c r="CL177" s="152">
        <f>SUMIF('Rekapitulasi Maret'!$BP$194:$BP$375,APS!$B177,'Rekapitulasi Maret'!$BR$194:$BR$375)</f>
        <v>0</v>
      </c>
      <c r="CM177" s="152">
        <f>SUMIF('Rekapitulasi Maret'!$BP$194:$BP$375,APS!$B177,'Rekapitulasi Maret'!$BU$194:$BU$375)</f>
        <v>0</v>
      </c>
      <c r="CN177" s="154">
        <f t="shared" si="482"/>
        <v>0</v>
      </c>
      <c r="CO177" s="154">
        <f t="shared" si="483"/>
        <v>0</v>
      </c>
      <c r="CP177" s="76">
        <f t="shared" si="511"/>
        <v>0</v>
      </c>
      <c r="CQ177" s="76">
        <f t="shared" si="512"/>
        <v>0</v>
      </c>
      <c r="CR177" s="76">
        <f t="shared" si="513"/>
        <v>0</v>
      </c>
      <c r="CS177" s="76">
        <f t="shared" si="514"/>
        <v>0</v>
      </c>
      <c r="CT177" s="76">
        <f t="shared" si="515"/>
        <v>0</v>
      </c>
      <c r="CU177" s="76">
        <f t="shared" si="516"/>
        <v>0</v>
      </c>
      <c r="CV177" s="154">
        <f t="shared" si="517"/>
        <v>0</v>
      </c>
      <c r="CW177" s="10">
        <v>50</v>
      </c>
      <c r="CX177" s="10">
        <v>50</v>
      </c>
      <c r="CY177" s="152">
        <f>SUMIF('Rekapitulasi Maret'!$D$391:$D$568,APS!$B177,'Rekapitulasi Maret'!$E$391:$E$568)+SUMIF('Rekapitulasi Maret'!$D$391:$D$568,APS!$B177,'Rekapitulasi Maret'!$J$391:$J$568)</f>
        <v>0</v>
      </c>
      <c r="CZ177" s="152">
        <f>SUMIF('Rekapitulasi Maret'!$D$391:$D$568,APS!$B177,'Rekapitulasi Maret'!$F$391:$F$568)</f>
        <v>0</v>
      </c>
      <c r="DA177" s="152">
        <f>SUMIF('Rekapitulasi Maret'!$D$391:$D$568,APS!$B177,'Rekapitulasi Maret'!$K$391:$K$568)</f>
        <v>0</v>
      </c>
      <c r="DB177" s="154">
        <f t="shared" si="484"/>
        <v>0</v>
      </c>
      <c r="DC177" s="154">
        <f t="shared" si="485"/>
        <v>0</v>
      </c>
      <c r="DD177" s="10"/>
      <c r="DE177" s="152">
        <f>SUMIF('Rekapitulasi Maret'!$U$391:$U$568,APS!$B177,'Rekapitulasi Maret'!$V$391:$V$568)+SUMIF('Rekapitulasi Maret'!$U$391:$U$568,APS!$B177,'Rekapitulasi Maret'!$AA$391:$AA$568)</f>
        <v>0</v>
      </c>
      <c r="DF177" s="152">
        <f>SUMIF('Rekapitulasi Maret'!$U$391:$U$568,APS!$B177,'Rekapitulasi Maret'!$W$391:$W$568)</f>
        <v>0</v>
      </c>
      <c r="DG177" s="152">
        <f>SUMIF('Rekapitulasi Maret'!$U$391:$U$568,APS!$B177,'Rekapitulasi Maret'!$AB$391:$AB$568)</f>
        <v>0</v>
      </c>
      <c r="DH177" s="154">
        <f t="shared" si="518"/>
        <v>0</v>
      </c>
      <c r="DI177" s="154">
        <f t="shared" si="519"/>
        <v>0</v>
      </c>
      <c r="DJ177" s="10"/>
      <c r="DK177" s="152">
        <f>SUMIF('Rekapitulasi Maret'!$AL$391:$AL$568,APS!$B177,'Rekapitulasi Maret'!$AM$391:$AM$568)+SUMIF('Rekapitulasi Maret'!$AL$391:$AL$568,APS!$B177,'Rekapitulasi Maret'!$AP$391:$AP$568)</f>
        <v>0</v>
      </c>
      <c r="DL177" s="152">
        <f>SUMIF('Rekapitulasi Maret'!$AL$391:$AL$568,APS!$B177,'Rekapitulasi Maret'!$AN$391:$AN$568)</f>
        <v>0</v>
      </c>
      <c r="DM177" s="152">
        <f>SUMIF('Rekapitulasi Maret'!$AL$391:$AL$568,APS!$B177,'Rekapitulasi Maret'!$AQ$391:$AQ$568)</f>
        <v>0</v>
      </c>
      <c r="DN177" s="154">
        <f t="shared" si="453"/>
        <v>0</v>
      </c>
      <c r="DO177" s="154">
        <f t="shared" si="454"/>
        <v>0</v>
      </c>
      <c r="DP177" s="10"/>
      <c r="DQ177" s="152">
        <f>SUMIF('Rekapitulasi Maret'!$BA$391:$BA$568,APS!$B177,'Rekapitulasi Maret'!$BB$391:$BB$568)+SUMIF('Rekapitulasi Maret'!$BA$391:$BA$568,APS!$B177,'Rekapitulasi Maret'!$BE$391:$BE$568)</f>
        <v>0</v>
      </c>
      <c r="DR177" s="152">
        <f>SUMIF('Rekapitulasi Maret'!$BA$391:$BA$568,APS!$B177,'Rekapitulasi Maret'!$BC$391:$BC$568)</f>
        <v>0</v>
      </c>
      <c r="DS177" s="152">
        <f>SUMIF('Rekapitulasi Maret'!$BA$391:$BA$568,APS!$B177,'Rekapitulasi Maret'!$BF$391:$BF$568)</f>
        <v>0</v>
      </c>
      <c r="DT177" s="154">
        <f t="shared" si="520"/>
        <v>0</v>
      </c>
      <c r="DU177" s="154">
        <f t="shared" si="521"/>
        <v>0</v>
      </c>
      <c r="DV177" s="10"/>
      <c r="DW177" s="152">
        <f>SUMIF('Rekapitulasi Maret'!$BP$391:$BP$568,APS!$B177,'Rekapitulasi Maret'!$BQ$391:$BQ$568)+SUMIF('Rekapitulasi Maret'!$BP$391:$BP$568,APS!$B177,'Rekapitulasi Maret'!$BT$391:$BT$568)</f>
        <v>0</v>
      </c>
      <c r="DX177" s="152">
        <f>SUMIF('Rekapitulasi Maret'!$BP$391:$BP$568,APS!$B177,'Rekapitulasi Maret'!$BR$391:$BR$568)</f>
        <v>0</v>
      </c>
      <c r="DY177" s="152">
        <f>SUMIF('Rekapitulasi Maret'!$BP$391:$BP$568,APS!$B177,'Rekapitulasi Maret'!$BU$391:$BU$568)</f>
        <v>0</v>
      </c>
      <c r="DZ177" s="154">
        <f t="shared" si="446"/>
        <v>0</v>
      </c>
      <c r="EA177" s="154">
        <f t="shared" si="447"/>
        <v>0</v>
      </c>
      <c r="EB177" s="10"/>
      <c r="EC177" s="152">
        <f>SUMIF('Rekapitulasi Maret'!$CE$391:$CE$568,APS!$B177,'Rekapitulasi Maret'!$CF$391:$CF$568)+SUMIF('Rekapitulasi Maret'!$CE$391:$CE$568,APS!$B177,'Rekapitulasi Maret'!$CI$391:$CI$568)</f>
        <v>0</v>
      </c>
      <c r="ED177" s="152">
        <f>SUMIF('Rekapitulasi Maret'!$CE$391:$CE$568,APS!$B177,'Rekapitulasi Maret'!$CG$391:$CG$568)</f>
        <v>0</v>
      </c>
      <c r="EE177" s="152">
        <f>SUMIF('Rekapitulasi Maret'!$CE$391:$CE$568,APS!$B177,'Rekapitulasi Maret'!$CJ$391:$CJ$568)</f>
        <v>0</v>
      </c>
      <c r="EF177" s="154">
        <f t="shared" si="455"/>
        <v>0</v>
      </c>
      <c r="EG177" s="154">
        <f t="shared" si="456"/>
        <v>0</v>
      </c>
      <c r="EH177" s="76">
        <f t="shared" si="522"/>
        <v>50</v>
      </c>
      <c r="EI177" s="76">
        <f t="shared" si="523"/>
        <v>0</v>
      </c>
      <c r="EJ177" s="76">
        <f t="shared" si="524"/>
        <v>0</v>
      </c>
      <c r="EK177" s="76">
        <f t="shared" si="525"/>
        <v>0</v>
      </c>
      <c r="EL177" s="76">
        <f t="shared" si="526"/>
        <v>0</v>
      </c>
      <c r="EM177" s="76">
        <f t="shared" si="527"/>
        <v>-50</v>
      </c>
      <c r="EN177" s="154">
        <f t="shared" si="528"/>
        <v>0</v>
      </c>
      <c r="EO177" s="10"/>
      <c r="EP177" s="10"/>
      <c r="EQ177" s="152">
        <f>SUMIF('Rekapitulasi Maret'!$D$587:$D$768,APS!$B177,'Rekapitulasi Maret'!$E$587:$E$768)+SUMIF('Rekapitulasi Maret'!$D$587:$D$768,APS!$B177,'Rekapitulasi Maret'!$G$587:$G$768)</f>
        <v>0</v>
      </c>
      <c r="ER177" s="152">
        <f>SUMIF('Rekapitulasi Maret'!$D$587:$D$768,APS!$B177,'Rekapitulasi Maret'!$F$587:$F$768)+SUMIF('Rekapitulasi Maret'!$D$587:$D$768,APS!$B177,'Rekapitulasi Maret'!$H$587:$H$768)</f>
        <v>0</v>
      </c>
      <c r="ES177" s="10"/>
      <c r="ET177" s="154">
        <f t="shared" si="457"/>
        <v>0</v>
      </c>
      <c r="EU177" s="154">
        <f t="shared" si="458"/>
        <v>0</v>
      </c>
      <c r="EV177" s="10"/>
      <c r="EW177" s="152">
        <f>SUMIF('Rekapitulasi Maret'!$U$587:$U$768,APS!$B177,'Rekapitulasi Maret'!$V$587:$V$768)+SUMIF('Rekapitulasi Maret'!$U$587:$U$768,APS!$B177,'Rekapitulasi Maret'!$X$587:$X$768)</f>
        <v>0</v>
      </c>
      <c r="EX177" s="152">
        <f>SUMIF('Rekapitulasi Maret'!$U$587:$U$768,APS!$B177,'Rekapitulasi Maret'!$W$587:$W$768)+SUMIF('Rekapitulasi Maret'!$U$587:$U$768,APS!$B177,'Rekapitulasi Maret'!$Y$587:$Y$768)</f>
        <v>0</v>
      </c>
      <c r="EY177" s="10"/>
      <c r="EZ177" s="154">
        <f t="shared" si="459"/>
        <v>0</v>
      </c>
      <c r="FA177" s="154">
        <f t="shared" si="460"/>
        <v>0</v>
      </c>
      <c r="FB177" s="10"/>
      <c r="FC177" s="152">
        <f>SUMIF('Rekapitulasi Maret'!$AL$587:$AL$768,APS!$B177,'Rekapitulasi Maret'!$AM$587:$AM$768)+SUMIF('Rekapitulasi Maret'!$AL$587:$AL$768,APS!$B177,'Rekapitulasi Maret'!$AP$587:$AP$768)</f>
        <v>0</v>
      </c>
      <c r="FD177" s="152">
        <f>SUMIF('Rekapitulasi Maret'!$AL$587:$AL$768,APS!$B177,'Rekapitulasi Maret'!$AN$587:$AN$768)</f>
        <v>0</v>
      </c>
      <c r="FE177" s="10"/>
      <c r="FF177" s="154">
        <f t="shared" si="461"/>
        <v>0</v>
      </c>
      <c r="FG177" s="154">
        <f t="shared" si="462"/>
        <v>0</v>
      </c>
      <c r="FH177" s="10"/>
      <c r="FI177" s="152">
        <f>SUMIF('Rekapitulasi Maret'!$BA$587:$BA$768,APS!$B177,'Rekapitulasi Maret'!$BB$587:$BB$768)+SUMIF('Rekapitulasi Maret'!$BA$587:$BA$768,APS!$B177,'Rekapitulasi Maret'!$BE$587:$BE$768)</f>
        <v>0</v>
      </c>
      <c r="FJ177" s="152">
        <f>SUMIF('Rekapitulasi Maret'!$BA$587:$BA$768,APS!$B177,'Rekapitulasi Maret'!$BC$587:$BC$768)+SUMIF('Rekapitulasi Maret'!$BA$587:$BA$768,APS!$B177,'Rekapitulasi Maret'!$BF$587:$BF$768)</f>
        <v>0</v>
      </c>
      <c r="FK177" s="10"/>
      <c r="FL177" s="154">
        <f t="shared" si="463"/>
        <v>0</v>
      </c>
      <c r="FM177" s="154">
        <f t="shared" si="464"/>
        <v>0</v>
      </c>
      <c r="FN177" s="10"/>
      <c r="FO177" s="152">
        <f>SUMIF('Rekapitulasi Maret'!$BP$587:$BP$768,APS!$B177,'Rekapitulasi Maret'!$BQ$587:$BQ$768)+SUMIF('Rekapitulasi Maret'!$BP$587:$BP$768,APS!$B177,'Rekapitulasi Maret'!$BT$587:$BT$768)</f>
        <v>0</v>
      </c>
      <c r="FP177" s="152">
        <f>SUMIF('Rekapitulasi Maret'!$BP$587:$BP$768,APS!$B177,'Rekapitulasi Maret'!$BR$587:$BR$768)</f>
        <v>0</v>
      </c>
      <c r="FQ177" s="10"/>
      <c r="FR177" s="154">
        <f t="shared" si="465"/>
        <v>0</v>
      </c>
      <c r="FS177" s="154">
        <f t="shared" si="466"/>
        <v>0</v>
      </c>
      <c r="FT177" s="10"/>
      <c r="FU177" s="152">
        <f>SUMIF('Rekapitulasi Maret'!$CE$587:$CE$768,APS!$B177,'Rekapitulasi Maret'!$CI$587:$CI$768)</f>
        <v>0</v>
      </c>
      <c r="FV177" s="10"/>
      <c r="FW177" s="152">
        <f>SUMIF('Rekapitulasi Maret'!$CE$587:$CE$768,APS!$B177,'Rekapitulasi Maret'!$CJ$587:$CJ$768)</f>
        <v>0</v>
      </c>
      <c r="FX177" s="154">
        <f t="shared" si="486"/>
        <v>0</v>
      </c>
      <c r="FY177" s="154">
        <f t="shared" si="487"/>
        <v>0</v>
      </c>
      <c r="FZ177" s="10"/>
      <c r="GA177" s="152">
        <f>SUMIF('Rekapitulasi Maret'!$D$785:$D$963,APS!$B177,'Rekapitulasi Maret'!$E$785:$E$963)+SUMIF('Rekapitulasi Maret'!$D$785:$D$963,APS!$B177,'Rekapitulasi Maret'!$J$785:$J$963)</f>
        <v>0</v>
      </c>
      <c r="GB177" s="152">
        <f>SUMIF('Rekapitulasi Maret'!$D$785:$D$963,APS!$B177,'Rekapitulasi Maret'!$F$785:$F$963)</f>
        <v>0</v>
      </c>
      <c r="GC177" s="152">
        <f>SUMIF('Rekapitulasi Maret'!$D$785:$D$963,APS!$B177,'Rekapitulasi Maret'!$K$785:$K$963)</f>
        <v>0</v>
      </c>
      <c r="GD177" s="154">
        <f t="shared" si="467"/>
        <v>0</v>
      </c>
      <c r="GE177" s="154">
        <f t="shared" si="468"/>
        <v>0</v>
      </c>
      <c r="GF177" s="10"/>
      <c r="GG177" s="152">
        <f>SUMIF('Rekapitulasi Maret'!$U$785:$U$963,APS!$B177,'Rekapitulasi Maret'!$V$785:$V$963)+SUMIF('Rekapitulasi Maret'!$U$785:$U$963,APS!$B177,'Rekapitulasi Maret'!$AA$785:$AA$963)</f>
        <v>0</v>
      </c>
      <c r="GH177" s="152">
        <f>SUMIF('Rekapitulasi Maret'!$U$785:$U$963,APS!$B177,'Rekapitulasi Maret'!$W$785:$W$963)</f>
        <v>0</v>
      </c>
      <c r="GI177" s="152">
        <f>SUMIF('Rekapitulasi Maret'!$U$785:$U$963,APS!$B177,'Rekapitulasi Maret'!$AB$785:$AB$963)</f>
        <v>0</v>
      </c>
      <c r="GJ177" s="154">
        <f t="shared" si="469"/>
        <v>0</v>
      </c>
      <c r="GK177" s="154">
        <f t="shared" si="470"/>
        <v>0</v>
      </c>
      <c r="GL177" s="10"/>
      <c r="GM177" s="152">
        <f>SUMIF('Rekapitulasi Maret'!$AL$785:$AL$963,APS!$B177,'Rekapitulasi Maret'!$AM$785:$AM$963)+SUMIF('Rekapitulasi Maret'!$AL$785:$AL$963,APS!$B177,'Rekapitulasi Maret'!$AP$785:$AP$963)</f>
        <v>0</v>
      </c>
      <c r="GN177" s="152">
        <f>SUMIF('Rekapitulasi Maret'!$AL$785:$AL$963,APS!$B177,'Rekapitulasi Maret'!$AN$785:$AN$963)</f>
        <v>0</v>
      </c>
      <c r="GO177" s="152">
        <f>SUMIF('Rekapitulasi Maret'!$AL$785:$AL$963,APS!$B177,'Rekapitulasi Maret'!$AQ$785:$AQ$963)</f>
        <v>0</v>
      </c>
      <c r="GP177" s="154">
        <f t="shared" si="471"/>
        <v>0</v>
      </c>
      <c r="GQ177" s="154">
        <f t="shared" si="472"/>
        <v>0</v>
      </c>
      <c r="GR177" s="76">
        <f t="shared" si="473"/>
        <v>0</v>
      </c>
      <c r="GS177" s="76">
        <f t="shared" si="474"/>
        <v>0</v>
      </c>
      <c r="GT177" s="76">
        <f t="shared" si="475"/>
        <v>0</v>
      </c>
      <c r="GU177" s="76">
        <f t="shared" si="476"/>
        <v>0</v>
      </c>
      <c r="GV177" s="157">
        <f t="shared" si="477"/>
        <v>0</v>
      </c>
      <c r="GW177" s="157">
        <f t="shared" si="478"/>
        <v>0</v>
      </c>
      <c r="GX177" s="158">
        <f t="shared" si="479"/>
        <v>0</v>
      </c>
      <c r="GY177" s="157">
        <f t="shared" si="494"/>
        <v>50</v>
      </c>
      <c r="GZ177" s="157">
        <f t="shared" si="495"/>
        <v>0</v>
      </c>
      <c r="HA177" s="157">
        <f t="shared" si="496"/>
        <v>0</v>
      </c>
      <c r="HB177" s="157">
        <f t="shared" si="497"/>
        <v>0</v>
      </c>
      <c r="HC177" s="157">
        <f t="shared" si="498"/>
        <v>0</v>
      </c>
      <c r="HD177" s="157">
        <f t="shared" si="499"/>
        <v>-50</v>
      </c>
      <c r="HE177" s="158">
        <f t="shared" si="536"/>
        <v>0</v>
      </c>
      <c r="HF177" s="164"/>
      <c r="HG177" s="37" t="s">
        <v>1011</v>
      </c>
      <c r="HH177" s="88"/>
    </row>
    <row r="178" spans="1:216" ht="15.75">
      <c r="A178" s="16" t="s">
        <v>185</v>
      </c>
      <c r="B178" s="16" t="s">
        <v>186</v>
      </c>
      <c r="C178" s="16" t="s">
        <v>155</v>
      </c>
      <c r="D178" s="16" t="s">
        <v>599</v>
      </c>
      <c r="E178" s="16" t="s">
        <v>610</v>
      </c>
      <c r="F178" s="17">
        <v>100</v>
      </c>
      <c r="G178" s="17">
        <v>0</v>
      </c>
      <c r="H178" s="17">
        <v>0</v>
      </c>
      <c r="I178" s="18">
        <v>0</v>
      </c>
      <c r="J178" s="17">
        <v>0</v>
      </c>
      <c r="K178" s="19">
        <f t="shared" ref="K178:K191" si="542">(H178+F178+G178)-(I178+J178)</f>
        <v>100</v>
      </c>
      <c r="L178" s="19">
        <f t="shared" ref="L178:L191" si="543">IF(K178&gt;0,K178,0)</f>
        <v>100</v>
      </c>
      <c r="M178" s="23">
        <v>50</v>
      </c>
      <c r="N178" s="20">
        <f t="shared" si="533"/>
        <v>50</v>
      </c>
      <c r="O178" s="20"/>
      <c r="P178" s="75">
        <f t="shared" si="541"/>
        <v>0</v>
      </c>
      <c r="Q178" s="74">
        <f t="shared" si="540"/>
        <v>50</v>
      </c>
      <c r="R178" s="22">
        <f t="shared" si="539"/>
        <v>50</v>
      </c>
      <c r="S178" s="10">
        <v>50</v>
      </c>
      <c r="T178" s="10"/>
      <c r="U178" s="152">
        <f>SUMIF('Rekapitulasi Maret'!$D$9:$D$173,APS!$B178,'Rekapitulasi Maret'!$E$9:$E$173)</f>
        <v>0</v>
      </c>
      <c r="V178" s="152">
        <f>SUMIF('Rekapitulasi Maret'!$D$9:$D$173,APS!$B178,'Rekapitulasi Maret'!$F$9:$F$173)</f>
        <v>0</v>
      </c>
      <c r="W178" s="10"/>
      <c r="X178" s="154">
        <f t="shared" si="537"/>
        <v>0</v>
      </c>
      <c r="Y178" s="154">
        <f t="shared" si="538"/>
        <v>0</v>
      </c>
      <c r="Z178" s="10"/>
      <c r="AA178" s="152">
        <f>SUMIF('Rekapitulasi Maret'!$U$9:$U$173,APS!$B178,'Rekapitulasi Maret'!$V$9:$V$173)</f>
        <v>0</v>
      </c>
      <c r="AB178" s="152">
        <f>SUMIF('Rekapitulasi Maret'!$U$9:$U$173,APS!$B178,'Rekapitulasi Maret'!$W$9:$W$173)</f>
        <v>0</v>
      </c>
      <c r="AC178" s="152"/>
      <c r="AD178" s="154">
        <f t="shared" si="529"/>
        <v>0</v>
      </c>
      <c r="AE178" s="154">
        <f t="shared" si="530"/>
        <v>0</v>
      </c>
      <c r="AF178" s="10"/>
      <c r="AG178" s="152">
        <f>SUMIF('Rekapitulasi Maret'!$AL$9:$AL$173,APS!$B178,'Rekapitulasi Maret'!$AM$9:$AM$173)</f>
        <v>50</v>
      </c>
      <c r="AH178" s="152">
        <f>SUMIF('Rekapitulasi Maret'!$AL$9:$AL$173,APS!$B178,'Rekapitulasi Maret'!$AN$9:$AN$173)</f>
        <v>52</v>
      </c>
      <c r="AI178" s="152">
        <f>SUMIF('Rekapitulasi Maret'!$AL$9:$AL$173,APS!$B178,'Rekapitulasi Maret'!$AQ$9:$AQ$173)</f>
        <v>0</v>
      </c>
      <c r="AJ178" s="154">
        <f t="shared" si="534"/>
        <v>0</v>
      </c>
      <c r="AK178" s="154">
        <f t="shared" si="535"/>
        <v>104</v>
      </c>
      <c r="AL178" s="10">
        <v>50</v>
      </c>
      <c r="AM178" s="152">
        <f>SUMIF('Rekapitulasi Maret'!$BA$9:$BA$173,APS!$B178,'Rekapitulasi Maret'!$BB$9:$BB$173)</f>
        <v>0</v>
      </c>
      <c r="AN178" s="152">
        <f>SUMIF('Rekapitulasi Maret'!$BA$9:$BA$173,APS!$B178,'Rekapitulasi Maret'!$BC$9:$BC$173)</f>
        <v>0</v>
      </c>
      <c r="AO178" s="10"/>
      <c r="AP178" s="154">
        <f t="shared" si="531"/>
        <v>0</v>
      </c>
      <c r="AQ178" s="154">
        <f t="shared" si="532"/>
        <v>0</v>
      </c>
      <c r="AR178" s="10"/>
      <c r="AS178" s="152">
        <f>SUMIF('Rekapitulasi Maret'!$BP$9:$BP$173,APS!$B178,'Rekapitulasi Maret'!$BQ$9:$BQ$173)</f>
        <v>0</v>
      </c>
      <c r="AT178" s="152">
        <f>SUMIF('Rekapitulasi Maret'!$BP$9:$BP$173,APS!$B178,'Rekapitulasi Maret'!$BR$9:$BR$173)</f>
        <v>0</v>
      </c>
      <c r="AU178" s="10"/>
      <c r="AV178" s="154">
        <f t="shared" si="500"/>
        <v>0</v>
      </c>
      <c r="AW178" s="154">
        <f t="shared" si="501"/>
        <v>0</v>
      </c>
      <c r="AX178" s="10"/>
      <c r="AY178" s="152">
        <f>SUMIF('Rekapitulasi Maret'!$CE$9:$CE$173,APS!$B178,'Rekapitulasi Maret'!$CI$9:$CI$173)</f>
        <v>0</v>
      </c>
      <c r="AZ178" s="10"/>
      <c r="BA178" s="152">
        <f>SUMIF('Rekapitulasi Maret'!$CE$9:$CE$173,APS!$B178,'Rekapitulasi Maret'!$CJ$9:$CJ$173)</f>
        <v>0</v>
      </c>
      <c r="BB178" s="154">
        <f t="shared" si="492"/>
        <v>0</v>
      </c>
      <c r="BC178" s="154">
        <f t="shared" si="493"/>
        <v>0</v>
      </c>
      <c r="BD178" s="76">
        <f t="shared" si="504"/>
        <v>50</v>
      </c>
      <c r="BE178" s="76">
        <f t="shared" si="505"/>
        <v>50</v>
      </c>
      <c r="BF178" s="76">
        <f t="shared" si="506"/>
        <v>52</v>
      </c>
      <c r="BG178" s="76">
        <f t="shared" si="507"/>
        <v>0</v>
      </c>
      <c r="BH178" s="76">
        <f t="shared" si="508"/>
        <v>52</v>
      </c>
      <c r="BI178" s="76">
        <f t="shared" si="509"/>
        <v>2</v>
      </c>
      <c r="BJ178" s="154">
        <f t="shared" si="510"/>
        <v>104</v>
      </c>
      <c r="BK178" s="10"/>
      <c r="BL178" s="10"/>
      <c r="BM178" s="152">
        <f>SUMIF('Rekapitulasi Maret'!$D$194:$D$375,APS!$B178,'Rekapitulasi Maret'!$E$194:$E$375)+SUMIF('Rekapitulasi Maret'!$D$194:$D$375,APS!$B178,'Rekapitulasi Maret'!$J$194:$J$375)</f>
        <v>0</v>
      </c>
      <c r="BN178" s="152">
        <f>SUMIF('Rekapitulasi Maret'!$D$194:$D$375,APS!$B178,'Rekapitulasi Maret'!$F$194:$F$375)</f>
        <v>0</v>
      </c>
      <c r="BO178" s="152">
        <f>SUMIF('Rekapitulasi Maret'!$D$194:$D$375,APS!$B178,'Rekapitulasi Maret'!$K$194:$K$375)</f>
        <v>0</v>
      </c>
      <c r="BP178" s="154">
        <f t="shared" si="488"/>
        <v>0</v>
      </c>
      <c r="BQ178" s="154">
        <f t="shared" si="489"/>
        <v>0</v>
      </c>
      <c r="BR178" s="10"/>
      <c r="BS178" s="152">
        <f>SUMIF('Rekapitulasi Maret'!$U$194:$U$375,APS!$B178,'Rekapitulasi Maret'!$V$194:$V$375)+SUMIF('Rekapitulasi Maret'!$U$194:$U$375,APS!$B178,'Rekapitulasi Maret'!$AA$194:$AA$375)</f>
        <v>0</v>
      </c>
      <c r="BT178" s="152">
        <f>SUMIF('Rekapitulasi Maret'!$U$194:$U$375,APS!$B178,'Rekapitulasi Maret'!$W$194:$W$375)</f>
        <v>0</v>
      </c>
      <c r="BU178" s="152">
        <f>SUMIF('Rekapitulasi Maret'!$U$194:$U$375,APS!$B178,'Rekapitulasi Maret'!$AB$194:$AB$375)</f>
        <v>0</v>
      </c>
      <c r="BV178" s="154">
        <f t="shared" si="490"/>
        <v>0</v>
      </c>
      <c r="BW178" s="154">
        <f t="shared" si="491"/>
        <v>0</v>
      </c>
      <c r="BX178" s="10"/>
      <c r="BY178" s="152">
        <f>SUMIF('Rekapitulasi Maret'!$AL$194:$AL$375,APS!$B178,'Rekapitulasi Maret'!$AM$194:$AM$375)+SUMIF('Rekapitulasi Maret'!$AL$194:$AL$375,APS!$B178,'Rekapitulasi Maret'!$AP$194:$AP$375)</f>
        <v>0</v>
      </c>
      <c r="BZ178" s="152">
        <f>SUMIF('Rekapitulasi Maret'!$AL$194:$AL$375,APS!$B178,'Rekapitulasi Maret'!$AN$194:$AN$375)</f>
        <v>0</v>
      </c>
      <c r="CA178" s="152">
        <f>SUMIF('Rekapitulasi Maret'!$AL$194:$AL$375,APS!$B178,'Rekapitulasi Maret'!$AQ$194:$AQ$375)</f>
        <v>0</v>
      </c>
      <c r="CB178" s="154">
        <f t="shared" si="502"/>
        <v>0</v>
      </c>
      <c r="CC178" s="154">
        <f t="shared" si="503"/>
        <v>0</v>
      </c>
      <c r="CD178" s="10"/>
      <c r="CE178" s="152">
        <f>SUMIF('Rekapitulasi Maret'!$BA$194:$BA$375,APS!$B178,'Rekapitulasi Maret'!$BB$194:$BB$375)+SUMIF('Rekapitulasi Maret'!$BA$194:$BA$375,APS!$B178,'Rekapitulasi Maret'!$BE$194:$BE$375)</f>
        <v>0</v>
      </c>
      <c r="CF178" s="152">
        <f>SUMIF('Rekapitulasi Maret'!$BA$194:$BA$375,APS!$B178,'Rekapitulasi Maret'!$BC$194:$BC$375)</f>
        <v>0</v>
      </c>
      <c r="CG178" s="10"/>
      <c r="CH178" s="154">
        <f t="shared" si="480"/>
        <v>0</v>
      </c>
      <c r="CI178" s="154">
        <f t="shared" si="481"/>
        <v>0</v>
      </c>
      <c r="CJ178" s="10"/>
      <c r="CK178" s="152">
        <f>SUMIF('Rekapitulasi Maret'!$BP$194:$BP$375,APS!$B178,'Rekapitulasi Maret'!$BQ$194:$BQ$375)+SUMIF('Rekapitulasi Maret'!$BP$194:$BP$375,APS!$B178,'Rekapitulasi Maret'!$BT$194:$BT$375)</f>
        <v>0</v>
      </c>
      <c r="CL178" s="152">
        <f>SUMIF('Rekapitulasi Maret'!$BP$194:$BP$375,APS!$B178,'Rekapitulasi Maret'!$BR$194:$BR$375)</f>
        <v>0</v>
      </c>
      <c r="CM178" s="152">
        <f>SUMIF('Rekapitulasi Maret'!$BP$194:$BP$375,APS!$B178,'Rekapitulasi Maret'!$BU$194:$BU$375)</f>
        <v>0</v>
      </c>
      <c r="CN178" s="154">
        <f t="shared" si="482"/>
        <v>0</v>
      </c>
      <c r="CO178" s="154">
        <f t="shared" si="483"/>
        <v>0</v>
      </c>
      <c r="CP178" s="76">
        <f t="shared" si="511"/>
        <v>0</v>
      </c>
      <c r="CQ178" s="76">
        <f t="shared" si="512"/>
        <v>0</v>
      </c>
      <c r="CR178" s="76">
        <f t="shared" si="513"/>
        <v>0</v>
      </c>
      <c r="CS178" s="76">
        <f t="shared" si="514"/>
        <v>0</v>
      </c>
      <c r="CT178" s="76">
        <f t="shared" si="515"/>
        <v>0</v>
      </c>
      <c r="CU178" s="76">
        <f t="shared" si="516"/>
        <v>0</v>
      </c>
      <c r="CV178" s="154">
        <f t="shared" si="517"/>
        <v>0</v>
      </c>
      <c r="CW178" s="10"/>
      <c r="CX178" s="10"/>
      <c r="CY178" s="152">
        <f>SUMIF('Rekapitulasi Maret'!$D$391:$D$568,APS!$B178,'Rekapitulasi Maret'!$E$391:$E$568)+SUMIF('Rekapitulasi Maret'!$D$391:$D$568,APS!$B178,'Rekapitulasi Maret'!$J$391:$J$568)</f>
        <v>0</v>
      </c>
      <c r="CZ178" s="152">
        <f>SUMIF('Rekapitulasi Maret'!$D$391:$D$568,APS!$B178,'Rekapitulasi Maret'!$F$391:$F$568)</f>
        <v>0</v>
      </c>
      <c r="DA178" s="152">
        <f>SUMIF('Rekapitulasi Maret'!$D$391:$D$568,APS!$B178,'Rekapitulasi Maret'!$K$391:$K$568)</f>
        <v>0</v>
      </c>
      <c r="DB178" s="154">
        <f t="shared" si="484"/>
        <v>0</v>
      </c>
      <c r="DC178" s="154">
        <f t="shared" si="485"/>
        <v>0</v>
      </c>
      <c r="DD178" s="10"/>
      <c r="DE178" s="152">
        <f>SUMIF('Rekapitulasi Maret'!$U$391:$U$568,APS!$B178,'Rekapitulasi Maret'!$V$391:$V$568)+SUMIF('Rekapitulasi Maret'!$U$391:$U$568,APS!$B178,'Rekapitulasi Maret'!$AA$391:$AA$568)</f>
        <v>0</v>
      </c>
      <c r="DF178" s="152">
        <f>SUMIF('Rekapitulasi Maret'!$U$391:$U$568,APS!$B178,'Rekapitulasi Maret'!$W$391:$W$568)</f>
        <v>0</v>
      </c>
      <c r="DG178" s="152">
        <f>SUMIF('Rekapitulasi Maret'!$U$391:$U$568,APS!$B178,'Rekapitulasi Maret'!$AB$391:$AB$568)</f>
        <v>0</v>
      </c>
      <c r="DH178" s="154">
        <f t="shared" si="518"/>
        <v>0</v>
      </c>
      <c r="DI178" s="154">
        <f t="shared" si="519"/>
        <v>0</v>
      </c>
      <c r="DJ178" s="10"/>
      <c r="DK178" s="152">
        <f>SUMIF('Rekapitulasi Maret'!$AL$391:$AL$568,APS!$B178,'Rekapitulasi Maret'!$AM$391:$AM$568)+SUMIF('Rekapitulasi Maret'!$AL$391:$AL$568,APS!$B178,'Rekapitulasi Maret'!$AP$391:$AP$568)</f>
        <v>0</v>
      </c>
      <c r="DL178" s="152">
        <f>SUMIF('Rekapitulasi Maret'!$AL$391:$AL$568,APS!$B178,'Rekapitulasi Maret'!$AN$391:$AN$568)</f>
        <v>0</v>
      </c>
      <c r="DM178" s="152">
        <f>SUMIF('Rekapitulasi Maret'!$AL$391:$AL$568,APS!$B178,'Rekapitulasi Maret'!$AQ$391:$AQ$568)</f>
        <v>0</v>
      </c>
      <c r="DN178" s="154">
        <f t="shared" si="453"/>
        <v>0</v>
      </c>
      <c r="DO178" s="154">
        <f t="shared" si="454"/>
        <v>0</v>
      </c>
      <c r="DP178" s="10"/>
      <c r="DQ178" s="152">
        <f>SUMIF('Rekapitulasi Maret'!$BA$391:$BA$568,APS!$B178,'Rekapitulasi Maret'!$BB$391:$BB$568)+SUMIF('Rekapitulasi Maret'!$BA$391:$BA$568,APS!$B178,'Rekapitulasi Maret'!$BE$391:$BE$568)</f>
        <v>0</v>
      </c>
      <c r="DR178" s="152">
        <f>SUMIF('Rekapitulasi Maret'!$BA$391:$BA$568,APS!$B178,'Rekapitulasi Maret'!$BC$391:$BC$568)</f>
        <v>0</v>
      </c>
      <c r="DS178" s="152">
        <f>SUMIF('Rekapitulasi Maret'!$BA$391:$BA$568,APS!$B178,'Rekapitulasi Maret'!$BF$391:$BF$568)</f>
        <v>0</v>
      </c>
      <c r="DT178" s="154">
        <f t="shared" si="520"/>
        <v>0</v>
      </c>
      <c r="DU178" s="154">
        <f t="shared" si="521"/>
        <v>0</v>
      </c>
      <c r="DV178" s="10"/>
      <c r="DW178" s="152">
        <f>SUMIF('Rekapitulasi Maret'!$BP$391:$BP$568,APS!$B178,'Rekapitulasi Maret'!$BQ$391:$BQ$568)+SUMIF('Rekapitulasi Maret'!$BP$391:$BP$568,APS!$B178,'Rekapitulasi Maret'!$BT$391:$BT$568)</f>
        <v>0</v>
      </c>
      <c r="DX178" s="152">
        <f>SUMIF('Rekapitulasi Maret'!$BP$391:$BP$568,APS!$B178,'Rekapitulasi Maret'!$BR$391:$BR$568)</f>
        <v>0</v>
      </c>
      <c r="DY178" s="152">
        <f>SUMIF('Rekapitulasi Maret'!$BP$391:$BP$568,APS!$B178,'Rekapitulasi Maret'!$BU$391:$BU$568)</f>
        <v>0</v>
      </c>
      <c r="DZ178" s="154">
        <f t="shared" si="446"/>
        <v>0</v>
      </c>
      <c r="EA178" s="154">
        <f t="shared" si="447"/>
        <v>0</v>
      </c>
      <c r="EB178" s="10"/>
      <c r="EC178" s="152">
        <f>SUMIF('Rekapitulasi Maret'!$CE$391:$CE$568,APS!$B178,'Rekapitulasi Maret'!$CF$391:$CF$568)+SUMIF('Rekapitulasi Maret'!$CE$391:$CE$568,APS!$B178,'Rekapitulasi Maret'!$CI$391:$CI$568)</f>
        <v>0</v>
      </c>
      <c r="ED178" s="152">
        <f>SUMIF('Rekapitulasi Maret'!$CE$391:$CE$568,APS!$B178,'Rekapitulasi Maret'!$CG$391:$CG$568)</f>
        <v>0</v>
      </c>
      <c r="EE178" s="152">
        <f>SUMIF('Rekapitulasi Maret'!$CE$391:$CE$568,APS!$B178,'Rekapitulasi Maret'!$CJ$391:$CJ$568)</f>
        <v>0</v>
      </c>
      <c r="EF178" s="154">
        <f t="shared" si="455"/>
        <v>0</v>
      </c>
      <c r="EG178" s="154">
        <f t="shared" si="456"/>
        <v>0</v>
      </c>
      <c r="EH178" s="76">
        <f t="shared" si="522"/>
        <v>0</v>
      </c>
      <c r="EI178" s="76">
        <f t="shared" si="523"/>
        <v>0</v>
      </c>
      <c r="EJ178" s="76">
        <f t="shared" si="524"/>
        <v>0</v>
      </c>
      <c r="EK178" s="76">
        <f t="shared" si="525"/>
        <v>0</v>
      </c>
      <c r="EL178" s="76">
        <f t="shared" si="526"/>
        <v>0</v>
      </c>
      <c r="EM178" s="76">
        <f t="shared" si="527"/>
        <v>0</v>
      </c>
      <c r="EN178" s="154">
        <f t="shared" si="528"/>
        <v>0</v>
      </c>
      <c r="EO178" s="10"/>
      <c r="EP178" s="10"/>
      <c r="EQ178" s="152">
        <f>SUMIF('Rekapitulasi Maret'!$D$587:$D$768,APS!$B178,'Rekapitulasi Maret'!$E$587:$E$768)+SUMIF('Rekapitulasi Maret'!$D$587:$D$768,APS!$B178,'Rekapitulasi Maret'!$G$587:$G$768)</f>
        <v>0</v>
      </c>
      <c r="ER178" s="152">
        <f>SUMIF('Rekapitulasi Maret'!$D$587:$D$768,APS!$B178,'Rekapitulasi Maret'!$F$587:$F$768)+SUMIF('Rekapitulasi Maret'!$D$587:$D$768,APS!$B178,'Rekapitulasi Maret'!$H$587:$H$768)</f>
        <v>0</v>
      </c>
      <c r="ES178" s="10"/>
      <c r="ET178" s="154">
        <f t="shared" si="457"/>
        <v>0</v>
      </c>
      <c r="EU178" s="154">
        <f t="shared" si="458"/>
        <v>0</v>
      </c>
      <c r="EV178" s="10"/>
      <c r="EW178" s="152">
        <f>SUMIF('Rekapitulasi Maret'!$U$587:$U$768,APS!$B178,'Rekapitulasi Maret'!$V$587:$V$768)+SUMIF('Rekapitulasi Maret'!$U$587:$U$768,APS!$B178,'Rekapitulasi Maret'!$X$587:$X$768)</f>
        <v>0</v>
      </c>
      <c r="EX178" s="152">
        <f>SUMIF('Rekapitulasi Maret'!$U$587:$U$768,APS!$B178,'Rekapitulasi Maret'!$W$587:$W$768)+SUMIF('Rekapitulasi Maret'!$U$587:$U$768,APS!$B178,'Rekapitulasi Maret'!$Y$587:$Y$768)</f>
        <v>0</v>
      </c>
      <c r="EY178" s="10"/>
      <c r="EZ178" s="154">
        <f t="shared" si="459"/>
        <v>0</v>
      </c>
      <c r="FA178" s="154">
        <f t="shared" si="460"/>
        <v>0</v>
      </c>
      <c r="FB178" s="10"/>
      <c r="FC178" s="152">
        <f>SUMIF('Rekapitulasi Maret'!$AL$587:$AL$768,APS!$B178,'Rekapitulasi Maret'!$AM$587:$AM$768)+SUMIF('Rekapitulasi Maret'!$AL$587:$AL$768,APS!$B178,'Rekapitulasi Maret'!$AP$587:$AP$768)</f>
        <v>0</v>
      </c>
      <c r="FD178" s="152">
        <f>SUMIF('Rekapitulasi Maret'!$AL$587:$AL$768,APS!$B178,'Rekapitulasi Maret'!$AN$587:$AN$768)</f>
        <v>0</v>
      </c>
      <c r="FE178" s="10"/>
      <c r="FF178" s="154">
        <f t="shared" si="461"/>
        <v>0</v>
      </c>
      <c r="FG178" s="154">
        <f t="shared" si="462"/>
        <v>0</v>
      </c>
      <c r="FH178" s="10"/>
      <c r="FI178" s="152">
        <f>SUMIF('Rekapitulasi Maret'!$BA$587:$BA$768,APS!$B178,'Rekapitulasi Maret'!$BB$587:$BB$768)+SUMIF('Rekapitulasi Maret'!$BA$587:$BA$768,APS!$B178,'Rekapitulasi Maret'!$BE$587:$BE$768)</f>
        <v>0</v>
      </c>
      <c r="FJ178" s="152">
        <f>SUMIF('Rekapitulasi Maret'!$BA$587:$BA$768,APS!$B178,'Rekapitulasi Maret'!$BC$587:$BC$768)+SUMIF('Rekapitulasi Maret'!$BA$587:$BA$768,APS!$B178,'Rekapitulasi Maret'!$BF$587:$BF$768)</f>
        <v>0</v>
      </c>
      <c r="FK178" s="10"/>
      <c r="FL178" s="154">
        <f t="shared" si="463"/>
        <v>0</v>
      </c>
      <c r="FM178" s="154">
        <f t="shared" si="464"/>
        <v>0</v>
      </c>
      <c r="FN178" s="10"/>
      <c r="FO178" s="152">
        <f>SUMIF('Rekapitulasi Maret'!$BP$587:$BP$768,APS!$B178,'Rekapitulasi Maret'!$BQ$587:$BQ$768)+SUMIF('Rekapitulasi Maret'!$BP$587:$BP$768,APS!$B178,'Rekapitulasi Maret'!$BT$587:$BT$768)</f>
        <v>0</v>
      </c>
      <c r="FP178" s="152">
        <f>SUMIF('Rekapitulasi Maret'!$BP$587:$BP$768,APS!$B178,'Rekapitulasi Maret'!$BR$587:$BR$768)</f>
        <v>0</v>
      </c>
      <c r="FQ178" s="10"/>
      <c r="FR178" s="154">
        <f t="shared" si="465"/>
        <v>0</v>
      </c>
      <c r="FS178" s="154">
        <f t="shared" si="466"/>
        <v>0</v>
      </c>
      <c r="FT178" s="10"/>
      <c r="FU178" s="152">
        <f>SUMIF('Rekapitulasi Maret'!$CE$587:$CE$768,APS!$B178,'Rekapitulasi Maret'!$CI$587:$CI$768)</f>
        <v>0</v>
      </c>
      <c r="FV178" s="10"/>
      <c r="FW178" s="152">
        <f>SUMIF('Rekapitulasi Maret'!$CE$587:$CE$768,APS!$B178,'Rekapitulasi Maret'!$CJ$587:$CJ$768)</f>
        <v>0</v>
      </c>
      <c r="FX178" s="154">
        <f t="shared" si="486"/>
        <v>0</v>
      </c>
      <c r="FY178" s="154">
        <f t="shared" si="487"/>
        <v>0</v>
      </c>
      <c r="FZ178" s="10"/>
      <c r="GA178" s="152">
        <f>SUMIF('Rekapitulasi Maret'!$D$785:$D$963,APS!$B178,'Rekapitulasi Maret'!$E$785:$E$963)+SUMIF('Rekapitulasi Maret'!$D$785:$D$963,APS!$B178,'Rekapitulasi Maret'!$J$785:$J$963)</f>
        <v>0</v>
      </c>
      <c r="GB178" s="152">
        <f>SUMIF('Rekapitulasi Maret'!$D$785:$D$963,APS!$B178,'Rekapitulasi Maret'!$F$785:$F$963)</f>
        <v>0</v>
      </c>
      <c r="GC178" s="152">
        <f>SUMIF('Rekapitulasi Maret'!$D$785:$D$963,APS!$B178,'Rekapitulasi Maret'!$K$785:$K$963)</f>
        <v>0</v>
      </c>
      <c r="GD178" s="154">
        <f t="shared" si="467"/>
        <v>0</v>
      </c>
      <c r="GE178" s="154">
        <f t="shared" si="468"/>
        <v>0</v>
      </c>
      <c r="GF178" s="10"/>
      <c r="GG178" s="152">
        <f>SUMIF('Rekapitulasi Maret'!$U$785:$U$963,APS!$B178,'Rekapitulasi Maret'!$V$785:$V$963)+SUMIF('Rekapitulasi Maret'!$U$785:$U$963,APS!$B178,'Rekapitulasi Maret'!$AA$785:$AA$963)</f>
        <v>0</v>
      </c>
      <c r="GH178" s="152">
        <f>SUMIF('Rekapitulasi Maret'!$U$785:$U$963,APS!$B178,'Rekapitulasi Maret'!$W$785:$W$963)</f>
        <v>0</v>
      </c>
      <c r="GI178" s="152">
        <f>SUMIF('Rekapitulasi Maret'!$U$785:$U$963,APS!$B178,'Rekapitulasi Maret'!$AB$785:$AB$963)</f>
        <v>0</v>
      </c>
      <c r="GJ178" s="154">
        <f t="shared" si="469"/>
        <v>0</v>
      </c>
      <c r="GK178" s="154">
        <f t="shared" si="470"/>
        <v>0</v>
      </c>
      <c r="GL178" s="10"/>
      <c r="GM178" s="152">
        <f>SUMIF('Rekapitulasi Maret'!$AL$785:$AL$963,APS!$B178,'Rekapitulasi Maret'!$AM$785:$AM$963)+SUMIF('Rekapitulasi Maret'!$AL$785:$AL$963,APS!$B178,'Rekapitulasi Maret'!$AP$785:$AP$963)</f>
        <v>0</v>
      </c>
      <c r="GN178" s="152">
        <f>SUMIF('Rekapitulasi Maret'!$AL$785:$AL$963,APS!$B178,'Rekapitulasi Maret'!$AN$785:$AN$963)</f>
        <v>0</v>
      </c>
      <c r="GO178" s="152">
        <f>SUMIF('Rekapitulasi Maret'!$AL$785:$AL$963,APS!$B178,'Rekapitulasi Maret'!$AQ$785:$AQ$963)</f>
        <v>0</v>
      </c>
      <c r="GP178" s="154">
        <f t="shared" si="471"/>
        <v>0</v>
      </c>
      <c r="GQ178" s="154">
        <f t="shared" si="472"/>
        <v>0</v>
      </c>
      <c r="GR178" s="76">
        <f t="shared" si="473"/>
        <v>0</v>
      </c>
      <c r="GS178" s="76">
        <f t="shared" si="474"/>
        <v>0</v>
      </c>
      <c r="GT178" s="76">
        <f t="shared" si="475"/>
        <v>0</v>
      </c>
      <c r="GU178" s="76">
        <f t="shared" si="476"/>
        <v>0</v>
      </c>
      <c r="GV178" s="157">
        <f t="shared" si="477"/>
        <v>0</v>
      </c>
      <c r="GW178" s="157">
        <f t="shared" si="478"/>
        <v>0</v>
      </c>
      <c r="GX178" s="158">
        <f t="shared" si="479"/>
        <v>0</v>
      </c>
      <c r="GY178" s="157">
        <f t="shared" si="494"/>
        <v>50</v>
      </c>
      <c r="GZ178" s="157">
        <f t="shared" si="495"/>
        <v>50</v>
      </c>
      <c r="HA178" s="157">
        <f t="shared" si="496"/>
        <v>52</v>
      </c>
      <c r="HB178" s="157">
        <f t="shared" si="497"/>
        <v>0</v>
      </c>
      <c r="HC178" s="157">
        <f t="shared" si="498"/>
        <v>52</v>
      </c>
      <c r="HD178" s="157">
        <f t="shared" si="499"/>
        <v>2</v>
      </c>
      <c r="HE178" s="158">
        <f t="shared" si="536"/>
        <v>104</v>
      </c>
      <c r="HF178" s="165"/>
      <c r="HG178" s="16" t="s">
        <v>1012</v>
      </c>
      <c r="HH178" s="88"/>
    </row>
    <row r="179" spans="1:216" ht="15.75">
      <c r="A179" s="16" t="s">
        <v>188</v>
      </c>
      <c r="B179" s="16" t="s">
        <v>189</v>
      </c>
      <c r="C179" s="16" t="s">
        <v>155</v>
      </c>
      <c r="D179" s="16" t="s">
        <v>599</v>
      </c>
      <c r="E179" s="16" t="s">
        <v>610</v>
      </c>
      <c r="F179" s="17">
        <v>0</v>
      </c>
      <c r="G179" s="17">
        <v>0</v>
      </c>
      <c r="H179" s="17">
        <v>0</v>
      </c>
      <c r="I179" s="18">
        <v>0</v>
      </c>
      <c r="J179" s="17">
        <v>0</v>
      </c>
      <c r="K179" s="19">
        <f t="shared" si="542"/>
        <v>0</v>
      </c>
      <c r="L179" s="19">
        <f t="shared" si="543"/>
        <v>0</v>
      </c>
      <c r="M179" s="23">
        <v>36</v>
      </c>
      <c r="N179" s="20">
        <f t="shared" si="533"/>
        <v>36</v>
      </c>
      <c r="O179" s="20"/>
      <c r="P179" s="75">
        <f t="shared" si="541"/>
        <v>0</v>
      </c>
      <c r="Q179" s="74">
        <f t="shared" si="540"/>
        <v>36</v>
      </c>
      <c r="R179" s="22">
        <f t="shared" si="539"/>
        <v>36</v>
      </c>
      <c r="S179" s="10"/>
      <c r="T179" s="10"/>
      <c r="U179" s="152">
        <f>SUMIF('Rekapitulasi Maret'!$D$9:$D$173,APS!$B179,'Rekapitulasi Maret'!$E$9:$E$173)</f>
        <v>0</v>
      </c>
      <c r="V179" s="152">
        <f>SUMIF('Rekapitulasi Maret'!$D$9:$D$173,APS!$B179,'Rekapitulasi Maret'!$F$9:$F$173)</f>
        <v>40</v>
      </c>
      <c r="W179" s="10"/>
      <c r="X179" s="154">
        <f t="shared" si="537"/>
        <v>0</v>
      </c>
      <c r="Y179" s="154">
        <f t="shared" si="538"/>
        <v>0</v>
      </c>
      <c r="Z179" s="10"/>
      <c r="AA179" s="152">
        <f>SUMIF('Rekapitulasi Maret'!$U$9:$U$173,APS!$B179,'Rekapitulasi Maret'!$V$9:$V$173)</f>
        <v>0</v>
      </c>
      <c r="AB179" s="152">
        <f>SUMIF('Rekapitulasi Maret'!$U$9:$U$173,APS!$B179,'Rekapitulasi Maret'!$W$9:$W$173)</f>
        <v>0</v>
      </c>
      <c r="AC179" s="152"/>
      <c r="AD179" s="154">
        <f t="shared" si="529"/>
        <v>0</v>
      </c>
      <c r="AE179" s="154">
        <f t="shared" si="530"/>
        <v>0</v>
      </c>
      <c r="AF179" s="10"/>
      <c r="AG179" s="152">
        <f>SUMIF('Rekapitulasi Maret'!$AL$9:$AL$173,APS!$B179,'Rekapitulasi Maret'!$AM$9:$AM$173)</f>
        <v>0</v>
      </c>
      <c r="AH179" s="152">
        <f>SUMIF('Rekapitulasi Maret'!$AL$9:$AL$173,APS!$B179,'Rekapitulasi Maret'!$AN$9:$AN$173)</f>
        <v>0</v>
      </c>
      <c r="AI179" s="152">
        <f>SUMIF('Rekapitulasi Maret'!$AL$9:$AL$173,APS!$B179,'Rekapitulasi Maret'!$AQ$9:$AQ$173)</f>
        <v>0</v>
      </c>
      <c r="AJ179" s="154">
        <f t="shared" si="534"/>
        <v>0</v>
      </c>
      <c r="AK179" s="154">
        <f t="shared" si="535"/>
        <v>0</v>
      </c>
      <c r="AL179" s="10"/>
      <c r="AM179" s="152">
        <f>SUMIF('Rekapitulasi Maret'!$BA$9:$BA$173,APS!$B179,'Rekapitulasi Maret'!$BB$9:$BB$173)</f>
        <v>0</v>
      </c>
      <c r="AN179" s="152">
        <f>SUMIF('Rekapitulasi Maret'!$BA$9:$BA$173,APS!$B179,'Rekapitulasi Maret'!$BC$9:$BC$173)</f>
        <v>0</v>
      </c>
      <c r="AO179" s="10"/>
      <c r="AP179" s="154">
        <f t="shared" si="531"/>
        <v>0</v>
      </c>
      <c r="AQ179" s="154">
        <f t="shared" si="532"/>
        <v>0</v>
      </c>
      <c r="AR179" s="10"/>
      <c r="AS179" s="152">
        <f>SUMIF('Rekapitulasi Maret'!$BP$9:$BP$173,APS!$B179,'Rekapitulasi Maret'!$BQ$9:$BQ$173)</f>
        <v>0</v>
      </c>
      <c r="AT179" s="152">
        <f>SUMIF('Rekapitulasi Maret'!$BP$9:$BP$173,APS!$B179,'Rekapitulasi Maret'!$BR$9:$BR$173)</f>
        <v>0</v>
      </c>
      <c r="AU179" s="10"/>
      <c r="AV179" s="154">
        <f t="shared" si="500"/>
        <v>0</v>
      </c>
      <c r="AW179" s="154">
        <f t="shared" si="501"/>
        <v>0</v>
      </c>
      <c r="AX179" s="10"/>
      <c r="AY179" s="152">
        <f>SUMIF('Rekapitulasi Maret'!$CE$9:$CE$173,APS!$B179,'Rekapitulasi Maret'!$CI$9:$CI$173)</f>
        <v>0</v>
      </c>
      <c r="AZ179" s="10"/>
      <c r="BA179" s="152">
        <f>SUMIF('Rekapitulasi Maret'!$CE$9:$CE$173,APS!$B179,'Rekapitulasi Maret'!$CJ$9:$CJ$173)</f>
        <v>0</v>
      </c>
      <c r="BB179" s="154">
        <f t="shared" si="492"/>
        <v>0</v>
      </c>
      <c r="BC179" s="154">
        <f t="shared" si="493"/>
        <v>0</v>
      </c>
      <c r="BD179" s="76">
        <f t="shared" si="504"/>
        <v>0</v>
      </c>
      <c r="BE179" s="76">
        <f t="shared" si="505"/>
        <v>0</v>
      </c>
      <c r="BF179" s="76">
        <f t="shared" si="506"/>
        <v>40</v>
      </c>
      <c r="BG179" s="76">
        <f t="shared" si="507"/>
        <v>0</v>
      </c>
      <c r="BH179" s="76">
        <f t="shared" si="508"/>
        <v>40</v>
      </c>
      <c r="BI179" s="76">
        <f t="shared" si="509"/>
        <v>40</v>
      </c>
      <c r="BJ179" s="154">
        <f t="shared" si="510"/>
        <v>0</v>
      </c>
      <c r="BK179" s="10"/>
      <c r="BL179" s="10"/>
      <c r="BM179" s="152">
        <f>SUMIF('Rekapitulasi Maret'!$D$194:$D$375,APS!$B179,'Rekapitulasi Maret'!$E$194:$E$375)+SUMIF('Rekapitulasi Maret'!$D$194:$D$375,APS!$B179,'Rekapitulasi Maret'!$J$194:$J$375)</f>
        <v>0</v>
      </c>
      <c r="BN179" s="152">
        <f>SUMIF('Rekapitulasi Maret'!$D$194:$D$375,APS!$B179,'Rekapitulasi Maret'!$F$194:$F$375)</f>
        <v>0</v>
      </c>
      <c r="BO179" s="152">
        <f>SUMIF('Rekapitulasi Maret'!$D$194:$D$375,APS!$B179,'Rekapitulasi Maret'!$K$194:$K$375)</f>
        <v>0</v>
      </c>
      <c r="BP179" s="154">
        <f t="shared" si="488"/>
        <v>0</v>
      </c>
      <c r="BQ179" s="154">
        <f t="shared" si="489"/>
        <v>0</v>
      </c>
      <c r="BR179" s="10"/>
      <c r="BS179" s="152">
        <f>SUMIF('Rekapitulasi Maret'!$U$194:$U$375,APS!$B179,'Rekapitulasi Maret'!$V$194:$V$375)+SUMIF('Rekapitulasi Maret'!$U$194:$U$375,APS!$B179,'Rekapitulasi Maret'!$AA$194:$AA$375)</f>
        <v>0</v>
      </c>
      <c r="BT179" s="152">
        <f>SUMIF('Rekapitulasi Maret'!$U$194:$U$375,APS!$B179,'Rekapitulasi Maret'!$W$194:$W$375)</f>
        <v>0</v>
      </c>
      <c r="BU179" s="152">
        <f>SUMIF('Rekapitulasi Maret'!$U$194:$U$375,APS!$B179,'Rekapitulasi Maret'!$AB$194:$AB$375)</f>
        <v>0</v>
      </c>
      <c r="BV179" s="154">
        <f t="shared" si="490"/>
        <v>0</v>
      </c>
      <c r="BW179" s="154">
        <f t="shared" si="491"/>
        <v>0</v>
      </c>
      <c r="BX179" s="10"/>
      <c r="BY179" s="152">
        <f>SUMIF('Rekapitulasi Maret'!$AL$194:$AL$375,APS!$B179,'Rekapitulasi Maret'!$AM$194:$AM$375)+SUMIF('Rekapitulasi Maret'!$AL$194:$AL$375,APS!$B179,'Rekapitulasi Maret'!$AP$194:$AP$375)</f>
        <v>0</v>
      </c>
      <c r="BZ179" s="152">
        <f>SUMIF('Rekapitulasi Maret'!$AL$194:$AL$375,APS!$B179,'Rekapitulasi Maret'!$AN$194:$AN$375)</f>
        <v>0</v>
      </c>
      <c r="CA179" s="152">
        <f>SUMIF('Rekapitulasi Maret'!$AL$194:$AL$375,APS!$B179,'Rekapitulasi Maret'!$AQ$194:$AQ$375)</f>
        <v>0</v>
      </c>
      <c r="CB179" s="154">
        <f t="shared" si="502"/>
        <v>0</v>
      </c>
      <c r="CC179" s="154">
        <f t="shared" si="503"/>
        <v>0</v>
      </c>
      <c r="CD179" s="10"/>
      <c r="CE179" s="152">
        <f>SUMIF('Rekapitulasi Maret'!$BA$194:$BA$375,APS!$B179,'Rekapitulasi Maret'!$BB$194:$BB$375)+SUMIF('Rekapitulasi Maret'!$BA$194:$BA$375,APS!$B179,'Rekapitulasi Maret'!$BE$194:$BE$375)</f>
        <v>0</v>
      </c>
      <c r="CF179" s="152">
        <f>SUMIF('Rekapitulasi Maret'!$BA$194:$BA$375,APS!$B179,'Rekapitulasi Maret'!$BC$194:$BC$375)</f>
        <v>0</v>
      </c>
      <c r="CG179" s="10"/>
      <c r="CH179" s="154">
        <f t="shared" si="480"/>
        <v>0</v>
      </c>
      <c r="CI179" s="154">
        <f t="shared" si="481"/>
        <v>0</v>
      </c>
      <c r="CJ179" s="10"/>
      <c r="CK179" s="152">
        <f>SUMIF('Rekapitulasi Maret'!$BP$194:$BP$375,APS!$B179,'Rekapitulasi Maret'!$BQ$194:$BQ$375)+SUMIF('Rekapitulasi Maret'!$BP$194:$BP$375,APS!$B179,'Rekapitulasi Maret'!$BT$194:$BT$375)</f>
        <v>0</v>
      </c>
      <c r="CL179" s="152">
        <f>SUMIF('Rekapitulasi Maret'!$BP$194:$BP$375,APS!$B179,'Rekapitulasi Maret'!$BR$194:$BR$375)</f>
        <v>0</v>
      </c>
      <c r="CM179" s="152">
        <f>SUMIF('Rekapitulasi Maret'!$BP$194:$BP$375,APS!$B179,'Rekapitulasi Maret'!$BU$194:$BU$375)</f>
        <v>0</v>
      </c>
      <c r="CN179" s="154">
        <f t="shared" si="482"/>
        <v>0</v>
      </c>
      <c r="CO179" s="154">
        <f t="shared" si="483"/>
        <v>0</v>
      </c>
      <c r="CP179" s="76">
        <f t="shared" si="511"/>
        <v>0</v>
      </c>
      <c r="CQ179" s="76">
        <f t="shared" si="512"/>
        <v>0</v>
      </c>
      <c r="CR179" s="76">
        <f t="shared" si="513"/>
        <v>0</v>
      </c>
      <c r="CS179" s="76">
        <f t="shared" si="514"/>
        <v>0</v>
      </c>
      <c r="CT179" s="76">
        <f t="shared" si="515"/>
        <v>0</v>
      </c>
      <c r="CU179" s="76">
        <f t="shared" si="516"/>
        <v>0</v>
      </c>
      <c r="CV179" s="154">
        <f t="shared" si="517"/>
        <v>0</v>
      </c>
      <c r="CW179" s="10">
        <v>36</v>
      </c>
      <c r="CX179" s="10"/>
      <c r="CY179" s="152">
        <f>SUMIF('Rekapitulasi Maret'!$D$391:$D$568,APS!$B179,'Rekapitulasi Maret'!$E$391:$E$568)+SUMIF('Rekapitulasi Maret'!$D$391:$D$568,APS!$B179,'Rekapitulasi Maret'!$J$391:$J$568)</f>
        <v>0</v>
      </c>
      <c r="CZ179" s="152">
        <f>SUMIF('Rekapitulasi Maret'!$D$391:$D$568,APS!$B179,'Rekapitulasi Maret'!$F$391:$F$568)</f>
        <v>0</v>
      </c>
      <c r="DA179" s="152">
        <f>SUMIF('Rekapitulasi Maret'!$D$391:$D$568,APS!$B179,'Rekapitulasi Maret'!$K$391:$K$568)</f>
        <v>0</v>
      </c>
      <c r="DB179" s="154">
        <f t="shared" si="484"/>
        <v>0</v>
      </c>
      <c r="DC179" s="154">
        <f t="shared" si="485"/>
        <v>0</v>
      </c>
      <c r="DD179" s="10"/>
      <c r="DE179" s="152">
        <f>SUMIF('Rekapitulasi Maret'!$U$391:$U$568,APS!$B179,'Rekapitulasi Maret'!$V$391:$V$568)+SUMIF('Rekapitulasi Maret'!$U$391:$U$568,APS!$B179,'Rekapitulasi Maret'!$AA$391:$AA$568)</f>
        <v>0</v>
      </c>
      <c r="DF179" s="152">
        <f>SUMIF('Rekapitulasi Maret'!$U$391:$U$568,APS!$B179,'Rekapitulasi Maret'!$W$391:$W$568)</f>
        <v>0</v>
      </c>
      <c r="DG179" s="152">
        <f>SUMIF('Rekapitulasi Maret'!$U$391:$U$568,APS!$B179,'Rekapitulasi Maret'!$AB$391:$AB$568)</f>
        <v>0</v>
      </c>
      <c r="DH179" s="154">
        <f t="shared" si="518"/>
        <v>0</v>
      </c>
      <c r="DI179" s="154">
        <f t="shared" si="519"/>
        <v>0</v>
      </c>
      <c r="DJ179" s="10"/>
      <c r="DK179" s="152">
        <f>SUMIF('Rekapitulasi Maret'!$AL$391:$AL$568,APS!$B179,'Rekapitulasi Maret'!$AM$391:$AM$568)+SUMIF('Rekapitulasi Maret'!$AL$391:$AL$568,APS!$B179,'Rekapitulasi Maret'!$AP$391:$AP$568)</f>
        <v>0</v>
      </c>
      <c r="DL179" s="152">
        <f>SUMIF('Rekapitulasi Maret'!$AL$391:$AL$568,APS!$B179,'Rekapitulasi Maret'!$AN$391:$AN$568)</f>
        <v>0</v>
      </c>
      <c r="DM179" s="152">
        <f>SUMIF('Rekapitulasi Maret'!$AL$391:$AL$568,APS!$B179,'Rekapitulasi Maret'!$AQ$391:$AQ$568)</f>
        <v>0</v>
      </c>
      <c r="DN179" s="154">
        <f t="shared" si="453"/>
        <v>0</v>
      </c>
      <c r="DO179" s="154">
        <f t="shared" si="454"/>
        <v>0</v>
      </c>
      <c r="DP179" s="10"/>
      <c r="DQ179" s="152">
        <f>SUMIF('Rekapitulasi Maret'!$BA$391:$BA$568,APS!$B179,'Rekapitulasi Maret'!$BB$391:$BB$568)+SUMIF('Rekapitulasi Maret'!$BA$391:$BA$568,APS!$B179,'Rekapitulasi Maret'!$BE$391:$BE$568)</f>
        <v>0</v>
      </c>
      <c r="DR179" s="152">
        <f>SUMIF('Rekapitulasi Maret'!$BA$391:$BA$568,APS!$B179,'Rekapitulasi Maret'!$BC$391:$BC$568)</f>
        <v>0</v>
      </c>
      <c r="DS179" s="152">
        <f>SUMIF('Rekapitulasi Maret'!$BA$391:$BA$568,APS!$B179,'Rekapitulasi Maret'!$BF$391:$BF$568)</f>
        <v>0</v>
      </c>
      <c r="DT179" s="154">
        <f t="shared" si="520"/>
        <v>0</v>
      </c>
      <c r="DU179" s="154">
        <f t="shared" si="521"/>
        <v>0</v>
      </c>
      <c r="DV179" s="10">
        <v>36</v>
      </c>
      <c r="DW179" s="152">
        <f>SUMIF('Rekapitulasi Maret'!$BP$391:$BP$568,APS!$B179,'Rekapitulasi Maret'!$BQ$391:$BQ$568)+SUMIF('Rekapitulasi Maret'!$BP$391:$BP$568,APS!$B179,'Rekapitulasi Maret'!$BT$391:$BT$568)</f>
        <v>0</v>
      </c>
      <c r="DX179" s="152">
        <f>SUMIF('Rekapitulasi Maret'!$BP$391:$BP$568,APS!$B179,'Rekapitulasi Maret'!$BR$391:$BR$568)</f>
        <v>0</v>
      </c>
      <c r="DY179" s="152">
        <f>SUMIF('Rekapitulasi Maret'!$BP$391:$BP$568,APS!$B179,'Rekapitulasi Maret'!$BU$391:$BU$568)</f>
        <v>0</v>
      </c>
      <c r="DZ179" s="154">
        <f t="shared" si="446"/>
        <v>0</v>
      </c>
      <c r="EA179" s="154">
        <f t="shared" si="447"/>
        <v>0</v>
      </c>
      <c r="EB179" s="10"/>
      <c r="EC179" s="152">
        <f>SUMIF('Rekapitulasi Maret'!$CE$391:$CE$568,APS!$B179,'Rekapitulasi Maret'!$CF$391:$CF$568)+SUMIF('Rekapitulasi Maret'!$CE$391:$CE$568,APS!$B179,'Rekapitulasi Maret'!$CI$391:$CI$568)</f>
        <v>0</v>
      </c>
      <c r="ED179" s="152">
        <f>SUMIF('Rekapitulasi Maret'!$CE$391:$CE$568,APS!$B179,'Rekapitulasi Maret'!$CG$391:$CG$568)</f>
        <v>0</v>
      </c>
      <c r="EE179" s="152">
        <f>SUMIF('Rekapitulasi Maret'!$CE$391:$CE$568,APS!$B179,'Rekapitulasi Maret'!$CJ$391:$CJ$568)</f>
        <v>0</v>
      </c>
      <c r="EF179" s="154">
        <f t="shared" si="455"/>
        <v>0</v>
      </c>
      <c r="EG179" s="154">
        <f t="shared" si="456"/>
        <v>0</v>
      </c>
      <c r="EH179" s="76">
        <f t="shared" si="522"/>
        <v>36</v>
      </c>
      <c r="EI179" s="76">
        <f t="shared" si="523"/>
        <v>0</v>
      </c>
      <c r="EJ179" s="76">
        <f t="shared" si="524"/>
        <v>0</v>
      </c>
      <c r="EK179" s="76">
        <f t="shared" si="525"/>
        <v>0</v>
      </c>
      <c r="EL179" s="76">
        <f t="shared" si="526"/>
        <v>0</v>
      </c>
      <c r="EM179" s="76">
        <f t="shared" si="527"/>
        <v>-36</v>
      </c>
      <c r="EN179" s="154">
        <f t="shared" si="528"/>
        <v>0</v>
      </c>
      <c r="EO179" s="10"/>
      <c r="EP179" s="10"/>
      <c r="EQ179" s="152">
        <f>SUMIF('Rekapitulasi Maret'!$D$587:$D$768,APS!$B179,'Rekapitulasi Maret'!$E$587:$E$768)+SUMIF('Rekapitulasi Maret'!$D$587:$D$768,APS!$B179,'Rekapitulasi Maret'!$G$587:$G$768)</f>
        <v>0</v>
      </c>
      <c r="ER179" s="152">
        <f>SUMIF('Rekapitulasi Maret'!$D$587:$D$768,APS!$B179,'Rekapitulasi Maret'!$F$587:$F$768)+SUMIF('Rekapitulasi Maret'!$D$587:$D$768,APS!$B179,'Rekapitulasi Maret'!$H$587:$H$768)</f>
        <v>0</v>
      </c>
      <c r="ES179" s="10"/>
      <c r="ET179" s="154">
        <f t="shared" si="457"/>
        <v>0</v>
      </c>
      <c r="EU179" s="154">
        <f t="shared" si="458"/>
        <v>0</v>
      </c>
      <c r="EV179" s="10"/>
      <c r="EW179" s="152">
        <f>SUMIF('Rekapitulasi Maret'!$U$587:$U$768,APS!$B179,'Rekapitulasi Maret'!$V$587:$V$768)+SUMIF('Rekapitulasi Maret'!$U$587:$U$768,APS!$B179,'Rekapitulasi Maret'!$X$587:$X$768)</f>
        <v>0</v>
      </c>
      <c r="EX179" s="152">
        <f>SUMIF('Rekapitulasi Maret'!$U$587:$U$768,APS!$B179,'Rekapitulasi Maret'!$W$587:$W$768)+SUMIF('Rekapitulasi Maret'!$U$587:$U$768,APS!$B179,'Rekapitulasi Maret'!$Y$587:$Y$768)</f>
        <v>0</v>
      </c>
      <c r="EY179" s="10"/>
      <c r="EZ179" s="154">
        <f t="shared" si="459"/>
        <v>0</v>
      </c>
      <c r="FA179" s="154">
        <f t="shared" si="460"/>
        <v>0</v>
      </c>
      <c r="FB179" s="10"/>
      <c r="FC179" s="152">
        <f>SUMIF('Rekapitulasi Maret'!$AL$587:$AL$768,APS!$B179,'Rekapitulasi Maret'!$AM$587:$AM$768)+SUMIF('Rekapitulasi Maret'!$AL$587:$AL$768,APS!$B179,'Rekapitulasi Maret'!$AP$587:$AP$768)</f>
        <v>0</v>
      </c>
      <c r="FD179" s="152">
        <f>SUMIF('Rekapitulasi Maret'!$AL$587:$AL$768,APS!$B179,'Rekapitulasi Maret'!$AN$587:$AN$768)</f>
        <v>0</v>
      </c>
      <c r="FE179" s="10"/>
      <c r="FF179" s="154">
        <f t="shared" si="461"/>
        <v>0</v>
      </c>
      <c r="FG179" s="154">
        <f t="shared" si="462"/>
        <v>0</v>
      </c>
      <c r="FH179" s="10"/>
      <c r="FI179" s="152">
        <f>SUMIF('Rekapitulasi Maret'!$BA$587:$BA$768,APS!$B179,'Rekapitulasi Maret'!$BB$587:$BB$768)+SUMIF('Rekapitulasi Maret'!$BA$587:$BA$768,APS!$B179,'Rekapitulasi Maret'!$BE$587:$BE$768)</f>
        <v>0</v>
      </c>
      <c r="FJ179" s="152">
        <f>SUMIF('Rekapitulasi Maret'!$BA$587:$BA$768,APS!$B179,'Rekapitulasi Maret'!$BC$587:$BC$768)+SUMIF('Rekapitulasi Maret'!$BA$587:$BA$768,APS!$B179,'Rekapitulasi Maret'!$BF$587:$BF$768)</f>
        <v>0</v>
      </c>
      <c r="FK179" s="10"/>
      <c r="FL179" s="154">
        <f t="shared" si="463"/>
        <v>0</v>
      </c>
      <c r="FM179" s="154">
        <f t="shared" si="464"/>
        <v>0</v>
      </c>
      <c r="FN179" s="10"/>
      <c r="FO179" s="152">
        <f>SUMIF('Rekapitulasi Maret'!$BP$587:$BP$768,APS!$B179,'Rekapitulasi Maret'!$BQ$587:$BQ$768)+SUMIF('Rekapitulasi Maret'!$BP$587:$BP$768,APS!$B179,'Rekapitulasi Maret'!$BT$587:$BT$768)</f>
        <v>0</v>
      </c>
      <c r="FP179" s="152">
        <f>SUMIF('Rekapitulasi Maret'!$BP$587:$BP$768,APS!$B179,'Rekapitulasi Maret'!$BR$587:$BR$768)</f>
        <v>0</v>
      </c>
      <c r="FQ179" s="10"/>
      <c r="FR179" s="154">
        <f t="shared" si="465"/>
        <v>0</v>
      </c>
      <c r="FS179" s="154">
        <f t="shared" si="466"/>
        <v>0</v>
      </c>
      <c r="FT179" s="10"/>
      <c r="FU179" s="152">
        <f>SUMIF('Rekapitulasi Maret'!$CE$587:$CE$768,APS!$B179,'Rekapitulasi Maret'!$CI$587:$CI$768)</f>
        <v>0</v>
      </c>
      <c r="FV179" s="10"/>
      <c r="FW179" s="152">
        <f>SUMIF('Rekapitulasi Maret'!$CE$587:$CE$768,APS!$B179,'Rekapitulasi Maret'!$CJ$587:$CJ$768)</f>
        <v>0</v>
      </c>
      <c r="FX179" s="154">
        <f t="shared" si="486"/>
        <v>0</v>
      </c>
      <c r="FY179" s="154">
        <f t="shared" si="487"/>
        <v>0</v>
      </c>
      <c r="FZ179" s="10"/>
      <c r="GA179" s="152">
        <f>SUMIF('Rekapitulasi Maret'!$D$785:$D$963,APS!$B179,'Rekapitulasi Maret'!$E$785:$E$963)+SUMIF('Rekapitulasi Maret'!$D$785:$D$963,APS!$B179,'Rekapitulasi Maret'!$J$785:$J$963)</f>
        <v>0</v>
      </c>
      <c r="GB179" s="152">
        <f>SUMIF('Rekapitulasi Maret'!$D$785:$D$963,APS!$B179,'Rekapitulasi Maret'!$F$785:$F$963)</f>
        <v>0</v>
      </c>
      <c r="GC179" s="152">
        <f>SUMIF('Rekapitulasi Maret'!$D$785:$D$963,APS!$B179,'Rekapitulasi Maret'!$K$785:$K$963)</f>
        <v>0</v>
      </c>
      <c r="GD179" s="154">
        <f t="shared" si="467"/>
        <v>0</v>
      </c>
      <c r="GE179" s="154">
        <f t="shared" si="468"/>
        <v>0</v>
      </c>
      <c r="GF179" s="10"/>
      <c r="GG179" s="152">
        <f>SUMIF('Rekapitulasi Maret'!$U$785:$U$963,APS!$B179,'Rekapitulasi Maret'!$V$785:$V$963)+SUMIF('Rekapitulasi Maret'!$U$785:$U$963,APS!$B179,'Rekapitulasi Maret'!$AA$785:$AA$963)</f>
        <v>0</v>
      </c>
      <c r="GH179" s="152">
        <f>SUMIF('Rekapitulasi Maret'!$U$785:$U$963,APS!$B179,'Rekapitulasi Maret'!$W$785:$W$963)</f>
        <v>0</v>
      </c>
      <c r="GI179" s="152">
        <f>SUMIF('Rekapitulasi Maret'!$U$785:$U$963,APS!$B179,'Rekapitulasi Maret'!$AB$785:$AB$963)</f>
        <v>0</v>
      </c>
      <c r="GJ179" s="154">
        <f t="shared" si="469"/>
        <v>0</v>
      </c>
      <c r="GK179" s="154">
        <f t="shared" si="470"/>
        <v>0</v>
      </c>
      <c r="GL179" s="10"/>
      <c r="GM179" s="152">
        <f>SUMIF('Rekapitulasi Maret'!$AL$785:$AL$963,APS!$B179,'Rekapitulasi Maret'!$AM$785:$AM$963)+SUMIF('Rekapitulasi Maret'!$AL$785:$AL$963,APS!$B179,'Rekapitulasi Maret'!$AP$785:$AP$963)</f>
        <v>0</v>
      </c>
      <c r="GN179" s="152">
        <f>SUMIF('Rekapitulasi Maret'!$AL$785:$AL$963,APS!$B179,'Rekapitulasi Maret'!$AN$785:$AN$963)</f>
        <v>0</v>
      </c>
      <c r="GO179" s="152">
        <f>SUMIF('Rekapitulasi Maret'!$AL$785:$AL$963,APS!$B179,'Rekapitulasi Maret'!$AQ$785:$AQ$963)</f>
        <v>0</v>
      </c>
      <c r="GP179" s="154">
        <f t="shared" si="471"/>
        <v>0</v>
      </c>
      <c r="GQ179" s="154">
        <f t="shared" si="472"/>
        <v>0</v>
      </c>
      <c r="GR179" s="76">
        <f t="shared" si="473"/>
        <v>0</v>
      </c>
      <c r="GS179" s="76">
        <f t="shared" si="474"/>
        <v>0</v>
      </c>
      <c r="GT179" s="76">
        <f t="shared" si="475"/>
        <v>0</v>
      </c>
      <c r="GU179" s="76">
        <f t="shared" si="476"/>
        <v>0</v>
      </c>
      <c r="GV179" s="157">
        <f t="shared" si="477"/>
        <v>0</v>
      </c>
      <c r="GW179" s="157">
        <f t="shared" si="478"/>
        <v>0</v>
      </c>
      <c r="GX179" s="158">
        <f t="shared" si="479"/>
        <v>0</v>
      </c>
      <c r="GY179" s="157">
        <f t="shared" si="494"/>
        <v>36</v>
      </c>
      <c r="GZ179" s="157">
        <f t="shared" si="495"/>
        <v>0</v>
      </c>
      <c r="HA179" s="157">
        <f t="shared" si="496"/>
        <v>40</v>
      </c>
      <c r="HB179" s="157">
        <f t="shared" si="497"/>
        <v>0</v>
      </c>
      <c r="HC179" s="157">
        <f t="shared" si="498"/>
        <v>40</v>
      </c>
      <c r="HD179" s="157">
        <f t="shared" si="499"/>
        <v>4</v>
      </c>
      <c r="HE179" s="158">
        <f t="shared" si="536"/>
        <v>111.11111111111111</v>
      </c>
      <c r="HF179" s="164" t="s">
        <v>187</v>
      </c>
      <c r="HG179" s="16" t="s">
        <v>1013</v>
      </c>
      <c r="HH179" s="88"/>
    </row>
    <row r="180" spans="1:216" ht="15.75">
      <c r="A180" s="16" t="s">
        <v>190</v>
      </c>
      <c r="B180" s="16" t="s">
        <v>191</v>
      </c>
      <c r="C180" s="16" t="s">
        <v>155</v>
      </c>
      <c r="D180" s="16" t="s">
        <v>615</v>
      </c>
      <c r="E180" s="16" t="s">
        <v>608</v>
      </c>
      <c r="F180" s="17">
        <v>30</v>
      </c>
      <c r="G180" s="17">
        <v>0</v>
      </c>
      <c r="H180" s="17">
        <v>0</v>
      </c>
      <c r="I180" s="18">
        <v>0</v>
      </c>
      <c r="J180" s="17">
        <v>0</v>
      </c>
      <c r="K180" s="19">
        <f t="shared" si="542"/>
        <v>30</v>
      </c>
      <c r="L180" s="19">
        <f t="shared" si="543"/>
        <v>30</v>
      </c>
      <c r="M180" s="23">
        <v>30</v>
      </c>
      <c r="N180" s="20">
        <f t="shared" si="533"/>
        <v>35</v>
      </c>
      <c r="O180" s="20">
        <v>5</v>
      </c>
      <c r="P180" s="75">
        <f t="shared" si="541"/>
        <v>0</v>
      </c>
      <c r="Q180" s="74">
        <f t="shared" si="540"/>
        <v>35</v>
      </c>
      <c r="R180" s="22">
        <f t="shared" si="539"/>
        <v>35</v>
      </c>
      <c r="S180" s="10">
        <v>20</v>
      </c>
      <c r="T180" s="10"/>
      <c r="U180" s="152">
        <f>SUMIF('Rekapitulasi Maret'!$D$9:$D$173,APS!$B180,'Rekapitulasi Maret'!$E$9:$E$173)</f>
        <v>0</v>
      </c>
      <c r="V180" s="152">
        <f>SUMIF('Rekapitulasi Maret'!$D$9:$D$173,APS!$B180,'Rekapitulasi Maret'!$F$9:$F$173)</f>
        <v>0</v>
      </c>
      <c r="W180" s="10"/>
      <c r="X180" s="154">
        <f t="shared" si="537"/>
        <v>0</v>
      </c>
      <c r="Y180" s="154">
        <f t="shared" si="538"/>
        <v>0</v>
      </c>
      <c r="Z180" s="10"/>
      <c r="AA180" s="152">
        <f>SUMIF('Rekapitulasi Maret'!$U$9:$U$173,APS!$B180,'Rekapitulasi Maret'!$V$9:$V$173)</f>
        <v>0</v>
      </c>
      <c r="AB180" s="152">
        <f>SUMIF('Rekapitulasi Maret'!$U$9:$U$173,APS!$B180,'Rekapitulasi Maret'!$W$9:$W$173)</f>
        <v>0</v>
      </c>
      <c r="AC180" s="152"/>
      <c r="AD180" s="154">
        <f t="shared" si="529"/>
        <v>0</v>
      </c>
      <c r="AE180" s="154">
        <f t="shared" si="530"/>
        <v>0</v>
      </c>
      <c r="AF180" s="10"/>
      <c r="AG180" s="152">
        <f>SUMIF('Rekapitulasi Maret'!$AL$9:$AL$173,APS!$B180,'Rekapitulasi Maret'!$AM$9:$AM$173)</f>
        <v>0</v>
      </c>
      <c r="AH180" s="152">
        <f>SUMIF('Rekapitulasi Maret'!$AL$9:$AL$173,APS!$B180,'Rekapitulasi Maret'!$AN$9:$AN$173)</f>
        <v>0</v>
      </c>
      <c r="AI180" s="152">
        <f>SUMIF('Rekapitulasi Maret'!$AL$9:$AL$173,APS!$B180,'Rekapitulasi Maret'!$AQ$9:$AQ$173)</f>
        <v>0</v>
      </c>
      <c r="AJ180" s="154">
        <f t="shared" si="534"/>
        <v>0</v>
      </c>
      <c r="AK180" s="154">
        <f t="shared" si="535"/>
        <v>0</v>
      </c>
      <c r="AL180" s="10"/>
      <c r="AM180" s="152">
        <f>SUMIF('Rekapitulasi Maret'!$BA$9:$BA$173,APS!$B180,'Rekapitulasi Maret'!$BB$9:$BB$173)</f>
        <v>0</v>
      </c>
      <c r="AN180" s="152">
        <f>SUMIF('Rekapitulasi Maret'!$BA$9:$BA$173,APS!$B180,'Rekapitulasi Maret'!$BC$9:$BC$173)</f>
        <v>0</v>
      </c>
      <c r="AO180" s="10"/>
      <c r="AP180" s="154">
        <f t="shared" si="531"/>
        <v>0</v>
      </c>
      <c r="AQ180" s="154">
        <f t="shared" si="532"/>
        <v>0</v>
      </c>
      <c r="AR180" s="10">
        <v>30</v>
      </c>
      <c r="AS180" s="152">
        <f>SUMIF('Rekapitulasi Maret'!$BP$9:$BP$173,APS!$B180,'Rekapitulasi Maret'!$BQ$9:$BQ$173)</f>
        <v>0</v>
      </c>
      <c r="AT180" s="152">
        <f>SUMIF('Rekapitulasi Maret'!$BP$9:$BP$173,APS!$B180,'Rekapitulasi Maret'!$BR$9:$BR$173)</f>
        <v>0</v>
      </c>
      <c r="AU180" s="10"/>
      <c r="AV180" s="154">
        <f t="shared" si="500"/>
        <v>0</v>
      </c>
      <c r="AW180" s="154">
        <f t="shared" si="501"/>
        <v>0</v>
      </c>
      <c r="AX180" s="10"/>
      <c r="AY180" s="152">
        <f>SUMIF('Rekapitulasi Maret'!$CE$9:$CE$173,APS!$B180,'Rekapitulasi Maret'!$CI$9:$CI$173)</f>
        <v>0</v>
      </c>
      <c r="AZ180" s="10"/>
      <c r="BA180" s="152">
        <f>SUMIF('Rekapitulasi Maret'!$CE$9:$CE$173,APS!$B180,'Rekapitulasi Maret'!$CJ$9:$CJ$173)</f>
        <v>0</v>
      </c>
      <c r="BB180" s="154">
        <f t="shared" si="492"/>
        <v>0</v>
      </c>
      <c r="BC180" s="154">
        <f t="shared" si="493"/>
        <v>0</v>
      </c>
      <c r="BD180" s="76">
        <f t="shared" si="504"/>
        <v>30</v>
      </c>
      <c r="BE180" s="76">
        <f t="shared" si="505"/>
        <v>0</v>
      </c>
      <c r="BF180" s="76">
        <f t="shared" si="506"/>
        <v>0</v>
      </c>
      <c r="BG180" s="76">
        <f t="shared" si="507"/>
        <v>0</v>
      </c>
      <c r="BH180" s="76">
        <f t="shared" si="508"/>
        <v>0</v>
      </c>
      <c r="BI180" s="76">
        <f t="shared" si="509"/>
        <v>-30</v>
      </c>
      <c r="BJ180" s="154">
        <f t="shared" si="510"/>
        <v>0</v>
      </c>
      <c r="BK180" s="10">
        <v>10</v>
      </c>
      <c r="BL180" s="10"/>
      <c r="BM180" s="152">
        <f>SUMIF('Rekapitulasi Maret'!$D$194:$D$375,APS!$B180,'Rekapitulasi Maret'!$E$194:$E$375)+SUMIF('Rekapitulasi Maret'!$D$194:$D$375,APS!$B180,'Rekapitulasi Maret'!$J$194:$J$375)</f>
        <v>0</v>
      </c>
      <c r="BN180" s="152">
        <f>SUMIF('Rekapitulasi Maret'!$D$194:$D$375,APS!$B180,'Rekapitulasi Maret'!$F$194:$F$375)</f>
        <v>0</v>
      </c>
      <c r="BO180" s="152">
        <f>SUMIF('Rekapitulasi Maret'!$D$194:$D$375,APS!$B180,'Rekapitulasi Maret'!$K$194:$K$375)</f>
        <v>0</v>
      </c>
      <c r="BP180" s="154">
        <f t="shared" si="488"/>
        <v>0</v>
      </c>
      <c r="BQ180" s="154">
        <f t="shared" si="489"/>
        <v>0</v>
      </c>
      <c r="BR180" s="10"/>
      <c r="BS180" s="152">
        <f>SUMIF('Rekapitulasi Maret'!$U$194:$U$375,APS!$B180,'Rekapitulasi Maret'!$V$194:$V$375)+SUMIF('Rekapitulasi Maret'!$U$194:$U$375,APS!$B180,'Rekapitulasi Maret'!$AA$194:$AA$375)</f>
        <v>0</v>
      </c>
      <c r="BT180" s="152">
        <f>SUMIF('Rekapitulasi Maret'!$U$194:$U$375,APS!$B180,'Rekapitulasi Maret'!$W$194:$W$375)</f>
        <v>0</v>
      </c>
      <c r="BU180" s="152">
        <f>SUMIF('Rekapitulasi Maret'!$U$194:$U$375,APS!$B180,'Rekapitulasi Maret'!$AB$194:$AB$375)</f>
        <v>0</v>
      </c>
      <c r="BV180" s="154">
        <f t="shared" si="490"/>
        <v>0</v>
      </c>
      <c r="BW180" s="154">
        <f t="shared" si="491"/>
        <v>0</v>
      </c>
      <c r="BX180" s="10"/>
      <c r="BY180" s="152">
        <f>SUMIF('Rekapitulasi Maret'!$AL$194:$AL$375,APS!$B180,'Rekapitulasi Maret'!$AM$194:$AM$375)+SUMIF('Rekapitulasi Maret'!$AL$194:$AL$375,APS!$B180,'Rekapitulasi Maret'!$AP$194:$AP$375)</f>
        <v>0</v>
      </c>
      <c r="BZ180" s="152">
        <f>SUMIF('Rekapitulasi Maret'!$AL$194:$AL$375,APS!$B180,'Rekapitulasi Maret'!$AN$194:$AN$375)</f>
        <v>0</v>
      </c>
      <c r="CA180" s="152">
        <f>SUMIF('Rekapitulasi Maret'!$AL$194:$AL$375,APS!$B180,'Rekapitulasi Maret'!$AQ$194:$AQ$375)</f>
        <v>0</v>
      </c>
      <c r="CB180" s="154">
        <f t="shared" si="502"/>
        <v>0</v>
      </c>
      <c r="CC180" s="154">
        <f t="shared" si="503"/>
        <v>0</v>
      </c>
      <c r="CD180" s="10"/>
      <c r="CE180" s="152">
        <f>SUMIF('Rekapitulasi Maret'!$BA$194:$BA$375,APS!$B180,'Rekapitulasi Maret'!$BB$194:$BB$375)+SUMIF('Rekapitulasi Maret'!$BA$194:$BA$375,APS!$B180,'Rekapitulasi Maret'!$BE$194:$BE$375)</f>
        <v>0</v>
      </c>
      <c r="CF180" s="152">
        <f>SUMIF('Rekapitulasi Maret'!$BA$194:$BA$375,APS!$B180,'Rekapitulasi Maret'!$BC$194:$BC$375)</f>
        <v>0</v>
      </c>
      <c r="CG180" s="10"/>
      <c r="CH180" s="154">
        <f t="shared" si="480"/>
        <v>0</v>
      </c>
      <c r="CI180" s="154">
        <f t="shared" si="481"/>
        <v>0</v>
      </c>
      <c r="CJ180" s="10"/>
      <c r="CK180" s="152">
        <f>SUMIF('Rekapitulasi Maret'!$BP$194:$BP$375,APS!$B180,'Rekapitulasi Maret'!$BQ$194:$BQ$375)+SUMIF('Rekapitulasi Maret'!$BP$194:$BP$375,APS!$B180,'Rekapitulasi Maret'!$BT$194:$BT$375)</f>
        <v>0</v>
      </c>
      <c r="CL180" s="152">
        <f>SUMIF('Rekapitulasi Maret'!$BP$194:$BP$375,APS!$B180,'Rekapitulasi Maret'!$BR$194:$BR$375)</f>
        <v>0</v>
      </c>
      <c r="CM180" s="152">
        <f>SUMIF('Rekapitulasi Maret'!$BP$194:$BP$375,APS!$B180,'Rekapitulasi Maret'!$BU$194:$BU$375)</f>
        <v>0</v>
      </c>
      <c r="CN180" s="154">
        <f t="shared" si="482"/>
        <v>0</v>
      </c>
      <c r="CO180" s="154">
        <f t="shared" si="483"/>
        <v>0</v>
      </c>
      <c r="CP180" s="76">
        <f t="shared" si="511"/>
        <v>0</v>
      </c>
      <c r="CQ180" s="76">
        <f t="shared" si="512"/>
        <v>0</v>
      </c>
      <c r="CR180" s="76">
        <f t="shared" si="513"/>
        <v>0</v>
      </c>
      <c r="CS180" s="76">
        <f t="shared" si="514"/>
        <v>0</v>
      </c>
      <c r="CT180" s="76">
        <f t="shared" si="515"/>
        <v>0</v>
      </c>
      <c r="CU180" s="76">
        <f t="shared" si="516"/>
        <v>0</v>
      </c>
      <c r="CV180" s="154">
        <f t="shared" si="517"/>
        <v>0</v>
      </c>
      <c r="CW180" s="10"/>
      <c r="CX180" s="10"/>
      <c r="CY180" s="152">
        <f>SUMIF('Rekapitulasi Maret'!$D$391:$D$568,APS!$B180,'Rekapitulasi Maret'!$E$391:$E$568)+SUMIF('Rekapitulasi Maret'!$D$391:$D$568,APS!$B180,'Rekapitulasi Maret'!$J$391:$J$568)</f>
        <v>0</v>
      </c>
      <c r="CZ180" s="152">
        <f>SUMIF('Rekapitulasi Maret'!$D$391:$D$568,APS!$B180,'Rekapitulasi Maret'!$F$391:$F$568)</f>
        <v>0</v>
      </c>
      <c r="DA180" s="152">
        <f>SUMIF('Rekapitulasi Maret'!$D$391:$D$568,APS!$B180,'Rekapitulasi Maret'!$K$391:$K$568)</f>
        <v>0</v>
      </c>
      <c r="DB180" s="154">
        <f t="shared" si="484"/>
        <v>0</v>
      </c>
      <c r="DC180" s="154">
        <f t="shared" si="485"/>
        <v>0</v>
      </c>
      <c r="DD180" s="10"/>
      <c r="DE180" s="152">
        <f>SUMIF('Rekapitulasi Maret'!$U$391:$U$568,APS!$B180,'Rekapitulasi Maret'!$V$391:$V$568)+SUMIF('Rekapitulasi Maret'!$U$391:$U$568,APS!$B180,'Rekapitulasi Maret'!$AA$391:$AA$568)</f>
        <v>0</v>
      </c>
      <c r="DF180" s="152">
        <f>SUMIF('Rekapitulasi Maret'!$U$391:$U$568,APS!$B180,'Rekapitulasi Maret'!$W$391:$W$568)</f>
        <v>0</v>
      </c>
      <c r="DG180" s="152">
        <f>SUMIF('Rekapitulasi Maret'!$U$391:$U$568,APS!$B180,'Rekapitulasi Maret'!$AB$391:$AB$568)</f>
        <v>0</v>
      </c>
      <c r="DH180" s="154">
        <f t="shared" si="518"/>
        <v>0</v>
      </c>
      <c r="DI180" s="154">
        <f t="shared" si="519"/>
        <v>0</v>
      </c>
      <c r="DJ180" s="10"/>
      <c r="DK180" s="152">
        <f>SUMIF('Rekapitulasi Maret'!$AL$391:$AL$568,APS!$B180,'Rekapitulasi Maret'!$AM$391:$AM$568)+SUMIF('Rekapitulasi Maret'!$AL$391:$AL$568,APS!$B180,'Rekapitulasi Maret'!$AP$391:$AP$568)</f>
        <v>0</v>
      </c>
      <c r="DL180" s="152">
        <f>SUMIF('Rekapitulasi Maret'!$AL$391:$AL$568,APS!$B180,'Rekapitulasi Maret'!$AN$391:$AN$568)</f>
        <v>0</v>
      </c>
      <c r="DM180" s="152">
        <f>SUMIF('Rekapitulasi Maret'!$AL$391:$AL$568,APS!$B180,'Rekapitulasi Maret'!$AQ$391:$AQ$568)</f>
        <v>0</v>
      </c>
      <c r="DN180" s="154">
        <f t="shared" si="453"/>
        <v>0</v>
      </c>
      <c r="DO180" s="154">
        <f t="shared" si="454"/>
        <v>0</v>
      </c>
      <c r="DP180" s="10"/>
      <c r="DQ180" s="152">
        <f>SUMIF('Rekapitulasi Maret'!$BA$391:$BA$568,APS!$B180,'Rekapitulasi Maret'!$BB$391:$BB$568)+SUMIF('Rekapitulasi Maret'!$BA$391:$BA$568,APS!$B180,'Rekapitulasi Maret'!$BE$391:$BE$568)</f>
        <v>0</v>
      </c>
      <c r="DR180" s="152">
        <f>SUMIF('Rekapitulasi Maret'!$BA$391:$BA$568,APS!$B180,'Rekapitulasi Maret'!$BC$391:$BC$568)</f>
        <v>0</v>
      </c>
      <c r="DS180" s="152">
        <f>SUMIF('Rekapitulasi Maret'!$BA$391:$BA$568,APS!$B180,'Rekapitulasi Maret'!$BF$391:$BF$568)</f>
        <v>0</v>
      </c>
      <c r="DT180" s="154">
        <f t="shared" si="520"/>
        <v>0</v>
      </c>
      <c r="DU180" s="154">
        <f t="shared" si="521"/>
        <v>0</v>
      </c>
      <c r="DV180" s="10"/>
      <c r="DW180" s="152">
        <f>SUMIF('Rekapitulasi Maret'!$BP$391:$BP$568,APS!$B180,'Rekapitulasi Maret'!$BQ$391:$BQ$568)+SUMIF('Rekapitulasi Maret'!$BP$391:$BP$568,APS!$B180,'Rekapitulasi Maret'!$BT$391:$BT$568)</f>
        <v>0</v>
      </c>
      <c r="DX180" s="152">
        <f>SUMIF('Rekapitulasi Maret'!$BP$391:$BP$568,APS!$B180,'Rekapitulasi Maret'!$BR$391:$BR$568)</f>
        <v>0</v>
      </c>
      <c r="DY180" s="152">
        <f>SUMIF('Rekapitulasi Maret'!$BP$391:$BP$568,APS!$B180,'Rekapitulasi Maret'!$BU$391:$BU$568)</f>
        <v>0</v>
      </c>
      <c r="DZ180" s="154">
        <f t="shared" si="446"/>
        <v>0</v>
      </c>
      <c r="EA180" s="154">
        <f t="shared" si="447"/>
        <v>0</v>
      </c>
      <c r="EB180" s="10"/>
      <c r="EC180" s="152">
        <f>SUMIF('Rekapitulasi Maret'!$CE$391:$CE$568,APS!$B180,'Rekapitulasi Maret'!$CF$391:$CF$568)+SUMIF('Rekapitulasi Maret'!$CE$391:$CE$568,APS!$B180,'Rekapitulasi Maret'!$CI$391:$CI$568)</f>
        <v>0</v>
      </c>
      <c r="ED180" s="152">
        <f>SUMIF('Rekapitulasi Maret'!$CE$391:$CE$568,APS!$B180,'Rekapitulasi Maret'!$CG$391:$CG$568)</f>
        <v>0</v>
      </c>
      <c r="EE180" s="152">
        <f>SUMIF('Rekapitulasi Maret'!$CE$391:$CE$568,APS!$B180,'Rekapitulasi Maret'!$CJ$391:$CJ$568)</f>
        <v>0</v>
      </c>
      <c r="EF180" s="154">
        <f t="shared" si="455"/>
        <v>0</v>
      </c>
      <c r="EG180" s="154">
        <f t="shared" si="456"/>
        <v>0</v>
      </c>
      <c r="EH180" s="76">
        <f t="shared" si="522"/>
        <v>0</v>
      </c>
      <c r="EI180" s="76">
        <f t="shared" si="523"/>
        <v>0</v>
      </c>
      <c r="EJ180" s="76">
        <f t="shared" si="524"/>
        <v>0</v>
      </c>
      <c r="EK180" s="76">
        <f t="shared" si="525"/>
        <v>0</v>
      </c>
      <c r="EL180" s="76">
        <f t="shared" si="526"/>
        <v>0</v>
      </c>
      <c r="EM180" s="76">
        <f t="shared" si="527"/>
        <v>0</v>
      </c>
      <c r="EN180" s="154">
        <f t="shared" si="528"/>
        <v>0</v>
      </c>
      <c r="EO180" s="10">
        <v>5</v>
      </c>
      <c r="EP180" s="10"/>
      <c r="EQ180" s="152">
        <f>SUMIF('Rekapitulasi Maret'!$D$587:$D$768,APS!$B180,'Rekapitulasi Maret'!$E$587:$E$768)+SUMIF('Rekapitulasi Maret'!$D$587:$D$768,APS!$B180,'Rekapitulasi Maret'!$G$587:$G$768)</f>
        <v>0</v>
      </c>
      <c r="ER180" s="152">
        <f>SUMIF('Rekapitulasi Maret'!$D$587:$D$768,APS!$B180,'Rekapitulasi Maret'!$F$587:$F$768)+SUMIF('Rekapitulasi Maret'!$D$587:$D$768,APS!$B180,'Rekapitulasi Maret'!$H$587:$H$768)</f>
        <v>0</v>
      </c>
      <c r="ES180" s="10"/>
      <c r="ET180" s="154">
        <f t="shared" si="457"/>
        <v>0</v>
      </c>
      <c r="EU180" s="154">
        <f t="shared" si="458"/>
        <v>0</v>
      </c>
      <c r="EV180" s="10"/>
      <c r="EW180" s="152">
        <f>SUMIF('Rekapitulasi Maret'!$U$587:$U$768,APS!$B180,'Rekapitulasi Maret'!$V$587:$V$768)+SUMIF('Rekapitulasi Maret'!$U$587:$U$768,APS!$B180,'Rekapitulasi Maret'!$X$587:$X$768)</f>
        <v>0</v>
      </c>
      <c r="EX180" s="152">
        <f>SUMIF('Rekapitulasi Maret'!$U$587:$U$768,APS!$B180,'Rekapitulasi Maret'!$W$587:$W$768)+SUMIF('Rekapitulasi Maret'!$U$587:$U$768,APS!$B180,'Rekapitulasi Maret'!$Y$587:$Y$768)</f>
        <v>0</v>
      </c>
      <c r="EY180" s="10"/>
      <c r="EZ180" s="154">
        <f t="shared" si="459"/>
        <v>0</v>
      </c>
      <c r="FA180" s="154">
        <f t="shared" si="460"/>
        <v>0</v>
      </c>
      <c r="FB180" s="10">
        <v>5</v>
      </c>
      <c r="FC180" s="152">
        <f>SUMIF('Rekapitulasi Maret'!$AL$587:$AL$768,APS!$B180,'Rekapitulasi Maret'!$AM$587:$AM$768)+SUMIF('Rekapitulasi Maret'!$AL$587:$AL$768,APS!$B180,'Rekapitulasi Maret'!$AP$587:$AP$768)</f>
        <v>0</v>
      </c>
      <c r="FD180" s="152">
        <f>SUMIF('Rekapitulasi Maret'!$AL$587:$AL$768,APS!$B180,'Rekapitulasi Maret'!$AN$587:$AN$768)</f>
        <v>0</v>
      </c>
      <c r="FE180" s="10"/>
      <c r="FF180" s="154">
        <f t="shared" si="461"/>
        <v>0</v>
      </c>
      <c r="FG180" s="154">
        <f t="shared" si="462"/>
        <v>0</v>
      </c>
      <c r="FH180" s="10"/>
      <c r="FI180" s="152">
        <f>SUMIF('Rekapitulasi Maret'!$BA$587:$BA$768,APS!$B180,'Rekapitulasi Maret'!$BB$587:$BB$768)+SUMIF('Rekapitulasi Maret'!$BA$587:$BA$768,APS!$B180,'Rekapitulasi Maret'!$BE$587:$BE$768)</f>
        <v>0</v>
      </c>
      <c r="FJ180" s="152">
        <f>SUMIF('Rekapitulasi Maret'!$BA$587:$BA$768,APS!$B180,'Rekapitulasi Maret'!$BC$587:$BC$768)+SUMIF('Rekapitulasi Maret'!$BA$587:$BA$768,APS!$B180,'Rekapitulasi Maret'!$BF$587:$BF$768)</f>
        <v>0</v>
      </c>
      <c r="FK180" s="10"/>
      <c r="FL180" s="154">
        <f t="shared" si="463"/>
        <v>0</v>
      </c>
      <c r="FM180" s="154">
        <f t="shared" si="464"/>
        <v>0</v>
      </c>
      <c r="FN180" s="10"/>
      <c r="FO180" s="152">
        <f>SUMIF('Rekapitulasi Maret'!$BP$587:$BP$768,APS!$B180,'Rekapitulasi Maret'!$BQ$587:$BQ$768)+SUMIF('Rekapitulasi Maret'!$BP$587:$BP$768,APS!$B180,'Rekapitulasi Maret'!$BT$587:$BT$768)</f>
        <v>0</v>
      </c>
      <c r="FP180" s="152">
        <f>SUMIF('Rekapitulasi Maret'!$BP$587:$BP$768,APS!$B180,'Rekapitulasi Maret'!$BR$587:$BR$768)</f>
        <v>0</v>
      </c>
      <c r="FQ180" s="10"/>
      <c r="FR180" s="154">
        <f t="shared" si="465"/>
        <v>0</v>
      </c>
      <c r="FS180" s="154">
        <f t="shared" si="466"/>
        <v>0</v>
      </c>
      <c r="FT180" s="10"/>
      <c r="FU180" s="152">
        <f>SUMIF('Rekapitulasi Maret'!$CE$587:$CE$768,APS!$B180,'Rekapitulasi Maret'!$CI$587:$CI$768)</f>
        <v>0</v>
      </c>
      <c r="FV180" s="10"/>
      <c r="FW180" s="152">
        <f>SUMIF('Rekapitulasi Maret'!$CE$587:$CE$768,APS!$B180,'Rekapitulasi Maret'!$CJ$587:$CJ$768)</f>
        <v>0</v>
      </c>
      <c r="FX180" s="154">
        <f t="shared" si="486"/>
        <v>0</v>
      </c>
      <c r="FY180" s="154">
        <f t="shared" si="487"/>
        <v>0</v>
      </c>
      <c r="FZ180" s="10"/>
      <c r="GA180" s="152">
        <f>SUMIF('Rekapitulasi Maret'!$D$785:$D$963,APS!$B180,'Rekapitulasi Maret'!$E$785:$E$963)+SUMIF('Rekapitulasi Maret'!$D$785:$D$963,APS!$B180,'Rekapitulasi Maret'!$J$785:$J$963)</f>
        <v>35</v>
      </c>
      <c r="GB180" s="152">
        <f>SUMIF('Rekapitulasi Maret'!$D$785:$D$963,APS!$B180,'Rekapitulasi Maret'!$F$785:$F$963)</f>
        <v>20</v>
      </c>
      <c r="GC180" s="152">
        <f>SUMIF('Rekapitulasi Maret'!$D$785:$D$963,APS!$B180,'Rekapitulasi Maret'!$K$785:$K$963)</f>
        <v>0</v>
      </c>
      <c r="GD180" s="154">
        <f t="shared" si="467"/>
        <v>0</v>
      </c>
      <c r="GE180" s="154">
        <f t="shared" si="468"/>
        <v>57.142857142857139</v>
      </c>
      <c r="GF180" s="10"/>
      <c r="GG180" s="152">
        <f>SUMIF('Rekapitulasi Maret'!$U$785:$U$963,APS!$B180,'Rekapitulasi Maret'!$V$785:$V$963)+SUMIF('Rekapitulasi Maret'!$U$785:$U$963,APS!$B180,'Rekapitulasi Maret'!$AA$785:$AA$963)</f>
        <v>0</v>
      </c>
      <c r="GH180" s="152">
        <f>SUMIF('Rekapitulasi Maret'!$U$785:$U$963,APS!$B180,'Rekapitulasi Maret'!$W$785:$W$963)</f>
        <v>0</v>
      </c>
      <c r="GI180" s="152">
        <f>SUMIF('Rekapitulasi Maret'!$U$785:$U$963,APS!$B180,'Rekapitulasi Maret'!$AB$785:$AB$963)</f>
        <v>0</v>
      </c>
      <c r="GJ180" s="154">
        <f t="shared" si="469"/>
        <v>0</v>
      </c>
      <c r="GK180" s="154">
        <f t="shared" si="470"/>
        <v>0</v>
      </c>
      <c r="GL180" s="10"/>
      <c r="GM180" s="152">
        <f>SUMIF('Rekapitulasi Maret'!$AL$785:$AL$963,APS!$B180,'Rekapitulasi Maret'!$AM$785:$AM$963)+SUMIF('Rekapitulasi Maret'!$AL$785:$AL$963,APS!$B180,'Rekapitulasi Maret'!$AP$785:$AP$963)</f>
        <v>0</v>
      </c>
      <c r="GN180" s="152">
        <f>SUMIF('Rekapitulasi Maret'!$AL$785:$AL$963,APS!$B180,'Rekapitulasi Maret'!$AN$785:$AN$963)</f>
        <v>0</v>
      </c>
      <c r="GO180" s="152">
        <f>SUMIF('Rekapitulasi Maret'!$AL$785:$AL$963,APS!$B180,'Rekapitulasi Maret'!$AQ$785:$AQ$963)</f>
        <v>0</v>
      </c>
      <c r="GP180" s="154">
        <f t="shared" si="471"/>
        <v>0</v>
      </c>
      <c r="GQ180" s="154">
        <f t="shared" si="472"/>
        <v>0</v>
      </c>
      <c r="GR180" s="76">
        <f t="shared" si="473"/>
        <v>5</v>
      </c>
      <c r="GS180" s="76">
        <f t="shared" si="474"/>
        <v>35</v>
      </c>
      <c r="GT180" s="76">
        <f t="shared" si="475"/>
        <v>20</v>
      </c>
      <c r="GU180" s="76">
        <f t="shared" si="476"/>
        <v>0</v>
      </c>
      <c r="GV180" s="157">
        <f t="shared" si="477"/>
        <v>20</v>
      </c>
      <c r="GW180" s="157">
        <f t="shared" si="478"/>
        <v>15</v>
      </c>
      <c r="GX180" s="158">
        <f t="shared" si="479"/>
        <v>400</v>
      </c>
      <c r="GY180" s="157">
        <f t="shared" si="494"/>
        <v>35</v>
      </c>
      <c r="GZ180" s="157">
        <f t="shared" si="495"/>
        <v>35</v>
      </c>
      <c r="HA180" s="157">
        <f t="shared" si="496"/>
        <v>20</v>
      </c>
      <c r="HB180" s="157">
        <f t="shared" si="497"/>
        <v>0</v>
      </c>
      <c r="HC180" s="157">
        <f t="shared" si="498"/>
        <v>20</v>
      </c>
      <c r="HD180" s="157">
        <f t="shared" si="499"/>
        <v>-15</v>
      </c>
      <c r="HE180" s="158">
        <f t="shared" si="536"/>
        <v>57.142857142857139</v>
      </c>
      <c r="HF180" s="164"/>
      <c r="HG180" s="16" t="s">
        <v>1014</v>
      </c>
      <c r="HH180" s="88"/>
    </row>
    <row r="181" spans="1:216" ht="15.75">
      <c r="A181" s="16" t="s">
        <v>192</v>
      </c>
      <c r="B181" s="16" t="s">
        <v>193</v>
      </c>
      <c r="C181" s="16" t="s">
        <v>155</v>
      </c>
      <c r="D181" s="16" t="s">
        <v>615</v>
      </c>
      <c r="E181" s="16" t="s">
        <v>608</v>
      </c>
      <c r="F181" s="17">
        <v>10</v>
      </c>
      <c r="G181" s="17">
        <v>0</v>
      </c>
      <c r="H181" s="17">
        <v>0</v>
      </c>
      <c r="I181" s="18">
        <v>0</v>
      </c>
      <c r="J181" s="17">
        <v>-6</v>
      </c>
      <c r="K181" s="19">
        <f t="shared" si="542"/>
        <v>16</v>
      </c>
      <c r="L181" s="19">
        <f t="shared" si="543"/>
        <v>16</v>
      </c>
      <c r="M181" s="23">
        <v>10</v>
      </c>
      <c r="N181" s="20">
        <f t="shared" si="533"/>
        <v>21</v>
      </c>
      <c r="O181" s="20">
        <v>5</v>
      </c>
      <c r="P181" s="75">
        <f t="shared" si="541"/>
        <v>0</v>
      </c>
      <c r="Q181" s="74">
        <f t="shared" si="540"/>
        <v>21</v>
      </c>
      <c r="R181" s="22">
        <f t="shared" si="539"/>
        <v>21</v>
      </c>
      <c r="S181" s="10">
        <v>10</v>
      </c>
      <c r="T181" s="10"/>
      <c r="U181" s="152">
        <f>SUMIF('Rekapitulasi Maret'!$D$9:$D$173,APS!$B181,'Rekapitulasi Maret'!$E$9:$E$173)</f>
        <v>0</v>
      </c>
      <c r="V181" s="152">
        <f>SUMIF('Rekapitulasi Maret'!$D$9:$D$173,APS!$B181,'Rekapitulasi Maret'!$F$9:$F$173)</f>
        <v>0</v>
      </c>
      <c r="W181" s="10"/>
      <c r="X181" s="154">
        <f t="shared" si="537"/>
        <v>0</v>
      </c>
      <c r="Y181" s="154">
        <f t="shared" si="538"/>
        <v>0</v>
      </c>
      <c r="Z181" s="10"/>
      <c r="AA181" s="152">
        <f>SUMIF('Rekapitulasi Maret'!$U$9:$U$173,APS!$B181,'Rekapitulasi Maret'!$V$9:$V$173)</f>
        <v>0</v>
      </c>
      <c r="AB181" s="152">
        <f>SUMIF('Rekapitulasi Maret'!$U$9:$U$173,APS!$B181,'Rekapitulasi Maret'!$W$9:$W$173)</f>
        <v>0</v>
      </c>
      <c r="AC181" s="152"/>
      <c r="AD181" s="154">
        <f t="shared" si="529"/>
        <v>0</v>
      </c>
      <c r="AE181" s="154">
        <f t="shared" si="530"/>
        <v>0</v>
      </c>
      <c r="AF181" s="10"/>
      <c r="AG181" s="152">
        <f>SUMIF('Rekapitulasi Maret'!$AL$9:$AL$173,APS!$B181,'Rekapitulasi Maret'!$AM$9:$AM$173)</f>
        <v>0</v>
      </c>
      <c r="AH181" s="152">
        <f>SUMIF('Rekapitulasi Maret'!$AL$9:$AL$173,APS!$B181,'Rekapitulasi Maret'!$AN$9:$AN$173)</f>
        <v>0</v>
      </c>
      <c r="AI181" s="152">
        <f>SUMIF('Rekapitulasi Maret'!$AL$9:$AL$173,APS!$B181,'Rekapitulasi Maret'!$AQ$9:$AQ$173)</f>
        <v>0</v>
      </c>
      <c r="AJ181" s="154">
        <f t="shared" si="534"/>
        <v>0</v>
      </c>
      <c r="AK181" s="154">
        <f t="shared" si="535"/>
        <v>0</v>
      </c>
      <c r="AL181" s="10"/>
      <c r="AM181" s="152">
        <f>SUMIF('Rekapitulasi Maret'!$BA$9:$BA$173,APS!$B181,'Rekapitulasi Maret'!$BB$9:$BB$173)</f>
        <v>0</v>
      </c>
      <c r="AN181" s="152">
        <f>SUMIF('Rekapitulasi Maret'!$BA$9:$BA$173,APS!$B181,'Rekapitulasi Maret'!$BC$9:$BC$173)</f>
        <v>0</v>
      </c>
      <c r="AO181" s="10"/>
      <c r="AP181" s="154">
        <f t="shared" si="531"/>
        <v>0</v>
      </c>
      <c r="AQ181" s="154">
        <f t="shared" si="532"/>
        <v>0</v>
      </c>
      <c r="AR181" s="10">
        <v>10</v>
      </c>
      <c r="AS181" s="152">
        <f>SUMIF('Rekapitulasi Maret'!$BP$9:$BP$173,APS!$B181,'Rekapitulasi Maret'!$BQ$9:$BQ$173)</f>
        <v>0</v>
      </c>
      <c r="AT181" s="152">
        <f>SUMIF('Rekapitulasi Maret'!$BP$9:$BP$173,APS!$B181,'Rekapitulasi Maret'!$BR$9:$BR$173)</f>
        <v>0</v>
      </c>
      <c r="AU181" s="10"/>
      <c r="AV181" s="154">
        <f t="shared" si="500"/>
        <v>0</v>
      </c>
      <c r="AW181" s="154">
        <f t="shared" si="501"/>
        <v>0</v>
      </c>
      <c r="AX181" s="10"/>
      <c r="AY181" s="152">
        <f>SUMIF('Rekapitulasi Maret'!$CE$9:$CE$173,APS!$B181,'Rekapitulasi Maret'!$CI$9:$CI$173)</f>
        <v>0</v>
      </c>
      <c r="AZ181" s="10"/>
      <c r="BA181" s="152">
        <f>SUMIF('Rekapitulasi Maret'!$CE$9:$CE$173,APS!$B181,'Rekapitulasi Maret'!$CJ$9:$CJ$173)</f>
        <v>0</v>
      </c>
      <c r="BB181" s="154">
        <f t="shared" si="492"/>
        <v>0</v>
      </c>
      <c r="BC181" s="154">
        <f t="shared" si="493"/>
        <v>0</v>
      </c>
      <c r="BD181" s="76">
        <f t="shared" si="504"/>
        <v>10</v>
      </c>
      <c r="BE181" s="76">
        <f t="shared" si="505"/>
        <v>0</v>
      </c>
      <c r="BF181" s="76">
        <f t="shared" si="506"/>
        <v>0</v>
      </c>
      <c r="BG181" s="76">
        <f t="shared" si="507"/>
        <v>0</v>
      </c>
      <c r="BH181" s="76">
        <f t="shared" si="508"/>
        <v>0</v>
      </c>
      <c r="BI181" s="76">
        <f t="shared" si="509"/>
        <v>-10</v>
      </c>
      <c r="BJ181" s="154">
        <f t="shared" si="510"/>
        <v>0</v>
      </c>
      <c r="BK181" s="10"/>
      <c r="BL181" s="10"/>
      <c r="BM181" s="152">
        <f>SUMIF('Rekapitulasi Maret'!$D$194:$D$375,APS!$B181,'Rekapitulasi Maret'!$E$194:$E$375)+SUMIF('Rekapitulasi Maret'!$D$194:$D$375,APS!$B181,'Rekapitulasi Maret'!$J$194:$J$375)</f>
        <v>0</v>
      </c>
      <c r="BN181" s="152">
        <f>SUMIF('Rekapitulasi Maret'!$D$194:$D$375,APS!$B181,'Rekapitulasi Maret'!$F$194:$F$375)</f>
        <v>0</v>
      </c>
      <c r="BO181" s="152">
        <f>SUMIF('Rekapitulasi Maret'!$D$194:$D$375,APS!$B181,'Rekapitulasi Maret'!$K$194:$K$375)</f>
        <v>0</v>
      </c>
      <c r="BP181" s="154">
        <f t="shared" si="488"/>
        <v>0</v>
      </c>
      <c r="BQ181" s="154">
        <f t="shared" si="489"/>
        <v>0</v>
      </c>
      <c r="BR181" s="10"/>
      <c r="BS181" s="152">
        <f>SUMIF('Rekapitulasi Maret'!$U$194:$U$375,APS!$B181,'Rekapitulasi Maret'!$V$194:$V$375)+SUMIF('Rekapitulasi Maret'!$U$194:$U$375,APS!$B181,'Rekapitulasi Maret'!$AA$194:$AA$375)</f>
        <v>0</v>
      </c>
      <c r="BT181" s="152">
        <f>SUMIF('Rekapitulasi Maret'!$U$194:$U$375,APS!$B181,'Rekapitulasi Maret'!$W$194:$W$375)</f>
        <v>0</v>
      </c>
      <c r="BU181" s="152">
        <f>SUMIF('Rekapitulasi Maret'!$U$194:$U$375,APS!$B181,'Rekapitulasi Maret'!$AB$194:$AB$375)</f>
        <v>0</v>
      </c>
      <c r="BV181" s="154">
        <f t="shared" si="490"/>
        <v>0</v>
      </c>
      <c r="BW181" s="154">
        <f t="shared" si="491"/>
        <v>0</v>
      </c>
      <c r="BX181" s="10"/>
      <c r="BY181" s="152">
        <f>SUMIF('Rekapitulasi Maret'!$AL$194:$AL$375,APS!$B181,'Rekapitulasi Maret'!$AM$194:$AM$375)+SUMIF('Rekapitulasi Maret'!$AL$194:$AL$375,APS!$B181,'Rekapitulasi Maret'!$AP$194:$AP$375)</f>
        <v>0</v>
      </c>
      <c r="BZ181" s="152">
        <f>SUMIF('Rekapitulasi Maret'!$AL$194:$AL$375,APS!$B181,'Rekapitulasi Maret'!$AN$194:$AN$375)</f>
        <v>0</v>
      </c>
      <c r="CA181" s="152">
        <f>SUMIF('Rekapitulasi Maret'!$AL$194:$AL$375,APS!$B181,'Rekapitulasi Maret'!$AQ$194:$AQ$375)</f>
        <v>0</v>
      </c>
      <c r="CB181" s="154">
        <f t="shared" si="502"/>
        <v>0</v>
      </c>
      <c r="CC181" s="154">
        <f t="shared" si="503"/>
        <v>0</v>
      </c>
      <c r="CD181" s="10"/>
      <c r="CE181" s="152">
        <f>SUMIF('Rekapitulasi Maret'!$BA$194:$BA$375,APS!$B181,'Rekapitulasi Maret'!$BB$194:$BB$375)+SUMIF('Rekapitulasi Maret'!$BA$194:$BA$375,APS!$B181,'Rekapitulasi Maret'!$BE$194:$BE$375)</f>
        <v>0</v>
      </c>
      <c r="CF181" s="152">
        <f>SUMIF('Rekapitulasi Maret'!$BA$194:$BA$375,APS!$B181,'Rekapitulasi Maret'!$BC$194:$BC$375)</f>
        <v>0</v>
      </c>
      <c r="CG181" s="10"/>
      <c r="CH181" s="154">
        <f t="shared" si="480"/>
        <v>0</v>
      </c>
      <c r="CI181" s="154">
        <f t="shared" si="481"/>
        <v>0</v>
      </c>
      <c r="CJ181" s="10"/>
      <c r="CK181" s="152">
        <f>SUMIF('Rekapitulasi Maret'!$BP$194:$BP$375,APS!$B181,'Rekapitulasi Maret'!$BQ$194:$BQ$375)+SUMIF('Rekapitulasi Maret'!$BP$194:$BP$375,APS!$B181,'Rekapitulasi Maret'!$BT$194:$BT$375)</f>
        <v>0</v>
      </c>
      <c r="CL181" s="152">
        <f>SUMIF('Rekapitulasi Maret'!$BP$194:$BP$375,APS!$B181,'Rekapitulasi Maret'!$BR$194:$BR$375)</f>
        <v>0</v>
      </c>
      <c r="CM181" s="152">
        <f>SUMIF('Rekapitulasi Maret'!$BP$194:$BP$375,APS!$B181,'Rekapitulasi Maret'!$BU$194:$BU$375)</f>
        <v>0</v>
      </c>
      <c r="CN181" s="154">
        <f t="shared" si="482"/>
        <v>0</v>
      </c>
      <c r="CO181" s="154">
        <f t="shared" si="483"/>
        <v>0</v>
      </c>
      <c r="CP181" s="76">
        <f t="shared" si="511"/>
        <v>0</v>
      </c>
      <c r="CQ181" s="76">
        <f t="shared" si="512"/>
        <v>0</v>
      </c>
      <c r="CR181" s="76">
        <f t="shared" si="513"/>
        <v>0</v>
      </c>
      <c r="CS181" s="76">
        <f t="shared" si="514"/>
        <v>0</v>
      </c>
      <c r="CT181" s="76">
        <f t="shared" si="515"/>
        <v>0</v>
      </c>
      <c r="CU181" s="76">
        <f t="shared" si="516"/>
        <v>0</v>
      </c>
      <c r="CV181" s="154">
        <f t="shared" si="517"/>
        <v>0</v>
      </c>
      <c r="CW181" s="10"/>
      <c r="CX181" s="10"/>
      <c r="CY181" s="152">
        <f>SUMIF('Rekapitulasi Maret'!$D$391:$D$568,APS!$B181,'Rekapitulasi Maret'!$E$391:$E$568)+SUMIF('Rekapitulasi Maret'!$D$391:$D$568,APS!$B181,'Rekapitulasi Maret'!$J$391:$J$568)</f>
        <v>0</v>
      </c>
      <c r="CZ181" s="152">
        <f>SUMIF('Rekapitulasi Maret'!$D$391:$D$568,APS!$B181,'Rekapitulasi Maret'!$F$391:$F$568)</f>
        <v>0</v>
      </c>
      <c r="DA181" s="152">
        <f>SUMIF('Rekapitulasi Maret'!$D$391:$D$568,APS!$B181,'Rekapitulasi Maret'!$K$391:$K$568)</f>
        <v>0</v>
      </c>
      <c r="DB181" s="154">
        <f t="shared" si="484"/>
        <v>0</v>
      </c>
      <c r="DC181" s="154">
        <f t="shared" si="485"/>
        <v>0</v>
      </c>
      <c r="DD181" s="10"/>
      <c r="DE181" s="152">
        <f>SUMIF('Rekapitulasi Maret'!$U$391:$U$568,APS!$B181,'Rekapitulasi Maret'!$V$391:$V$568)+SUMIF('Rekapitulasi Maret'!$U$391:$U$568,APS!$B181,'Rekapitulasi Maret'!$AA$391:$AA$568)</f>
        <v>0</v>
      </c>
      <c r="DF181" s="152">
        <f>SUMIF('Rekapitulasi Maret'!$U$391:$U$568,APS!$B181,'Rekapitulasi Maret'!$W$391:$W$568)</f>
        <v>0</v>
      </c>
      <c r="DG181" s="152">
        <f>SUMIF('Rekapitulasi Maret'!$U$391:$U$568,APS!$B181,'Rekapitulasi Maret'!$AB$391:$AB$568)</f>
        <v>0</v>
      </c>
      <c r="DH181" s="154">
        <f t="shared" si="518"/>
        <v>0</v>
      </c>
      <c r="DI181" s="154">
        <f t="shared" si="519"/>
        <v>0</v>
      </c>
      <c r="DJ181" s="10"/>
      <c r="DK181" s="152">
        <f>SUMIF('Rekapitulasi Maret'!$AL$391:$AL$568,APS!$B181,'Rekapitulasi Maret'!$AM$391:$AM$568)+SUMIF('Rekapitulasi Maret'!$AL$391:$AL$568,APS!$B181,'Rekapitulasi Maret'!$AP$391:$AP$568)</f>
        <v>0</v>
      </c>
      <c r="DL181" s="152">
        <f>SUMIF('Rekapitulasi Maret'!$AL$391:$AL$568,APS!$B181,'Rekapitulasi Maret'!$AN$391:$AN$568)</f>
        <v>0</v>
      </c>
      <c r="DM181" s="152">
        <f>SUMIF('Rekapitulasi Maret'!$AL$391:$AL$568,APS!$B181,'Rekapitulasi Maret'!$AQ$391:$AQ$568)</f>
        <v>0</v>
      </c>
      <c r="DN181" s="154">
        <f t="shared" si="453"/>
        <v>0</v>
      </c>
      <c r="DO181" s="154">
        <f t="shared" si="454"/>
        <v>0</v>
      </c>
      <c r="DP181" s="10"/>
      <c r="DQ181" s="152">
        <f>SUMIF('Rekapitulasi Maret'!$BA$391:$BA$568,APS!$B181,'Rekapitulasi Maret'!$BB$391:$BB$568)+SUMIF('Rekapitulasi Maret'!$BA$391:$BA$568,APS!$B181,'Rekapitulasi Maret'!$BE$391:$BE$568)</f>
        <v>0</v>
      </c>
      <c r="DR181" s="152">
        <f>SUMIF('Rekapitulasi Maret'!$BA$391:$BA$568,APS!$B181,'Rekapitulasi Maret'!$BC$391:$BC$568)</f>
        <v>0</v>
      </c>
      <c r="DS181" s="152">
        <f>SUMIF('Rekapitulasi Maret'!$BA$391:$BA$568,APS!$B181,'Rekapitulasi Maret'!$BF$391:$BF$568)</f>
        <v>0</v>
      </c>
      <c r="DT181" s="154">
        <f t="shared" si="520"/>
        <v>0</v>
      </c>
      <c r="DU181" s="154">
        <f t="shared" si="521"/>
        <v>0</v>
      </c>
      <c r="DV181" s="10"/>
      <c r="DW181" s="152">
        <f>SUMIF('Rekapitulasi Maret'!$BP$391:$BP$568,APS!$B181,'Rekapitulasi Maret'!$BQ$391:$BQ$568)+SUMIF('Rekapitulasi Maret'!$BP$391:$BP$568,APS!$B181,'Rekapitulasi Maret'!$BT$391:$BT$568)</f>
        <v>0</v>
      </c>
      <c r="DX181" s="152">
        <f>SUMIF('Rekapitulasi Maret'!$BP$391:$BP$568,APS!$B181,'Rekapitulasi Maret'!$BR$391:$BR$568)</f>
        <v>0</v>
      </c>
      <c r="DY181" s="152">
        <f>SUMIF('Rekapitulasi Maret'!$BP$391:$BP$568,APS!$B181,'Rekapitulasi Maret'!$BU$391:$BU$568)</f>
        <v>0</v>
      </c>
      <c r="DZ181" s="154">
        <f t="shared" si="446"/>
        <v>0</v>
      </c>
      <c r="EA181" s="154">
        <f t="shared" si="447"/>
        <v>0</v>
      </c>
      <c r="EB181" s="10"/>
      <c r="EC181" s="152">
        <f>SUMIF('Rekapitulasi Maret'!$CE$391:$CE$568,APS!$B181,'Rekapitulasi Maret'!$CF$391:$CF$568)+SUMIF('Rekapitulasi Maret'!$CE$391:$CE$568,APS!$B181,'Rekapitulasi Maret'!$CI$391:$CI$568)</f>
        <v>0</v>
      </c>
      <c r="ED181" s="152">
        <f>SUMIF('Rekapitulasi Maret'!$CE$391:$CE$568,APS!$B181,'Rekapitulasi Maret'!$CG$391:$CG$568)</f>
        <v>0</v>
      </c>
      <c r="EE181" s="152">
        <f>SUMIF('Rekapitulasi Maret'!$CE$391:$CE$568,APS!$B181,'Rekapitulasi Maret'!$CJ$391:$CJ$568)</f>
        <v>0</v>
      </c>
      <c r="EF181" s="154">
        <f t="shared" si="455"/>
        <v>0</v>
      </c>
      <c r="EG181" s="154">
        <f t="shared" si="456"/>
        <v>0</v>
      </c>
      <c r="EH181" s="76">
        <f t="shared" si="522"/>
        <v>0</v>
      </c>
      <c r="EI181" s="76">
        <f t="shared" si="523"/>
        <v>0</v>
      </c>
      <c r="EJ181" s="76">
        <f t="shared" si="524"/>
        <v>0</v>
      </c>
      <c r="EK181" s="76">
        <f t="shared" si="525"/>
        <v>0</v>
      </c>
      <c r="EL181" s="76">
        <f t="shared" si="526"/>
        <v>0</v>
      </c>
      <c r="EM181" s="76">
        <f t="shared" si="527"/>
        <v>0</v>
      </c>
      <c r="EN181" s="154">
        <f t="shared" si="528"/>
        <v>0</v>
      </c>
      <c r="EO181" s="10">
        <v>11</v>
      </c>
      <c r="EP181" s="10"/>
      <c r="EQ181" s="152">
        <f>SUMIF('Rekapitulasi Maret'!$D$587:$D$768,APS!$B181,'Rekapitulasi Maret'!$E$587:$E$768)+SUMIF('Rekapitulasi Maret'!$D$587:$D$768,APS!$B181,'Rekapitulasi Maret'!$G$587:$G$768)</f>
        <v>0</v>
      </c>
      <c r="ER181" s="152">
        <f>SUMIF('Rekapitulasi Maret'!$D$587:$D$768,APS!$B181,'Rekapitulasi Maret'!$F$587:$F$768)+SUMIF('Rekapitulasi Maret'!$D$587:$D$768,APS!$B181,'Rekapitulasi Maret'!$H$587:$H$768)</f>
        <v>0</v>
      </c>
      <c r="ES181" s="10"/>
      <c r="ET181" s="154">
        <f t="shared" si="457"/>
        <v>0</v>
      </c>
      <c r="EU181" s="154">
        <f t="shared" si="458"/>
        <v>0</v>
      </c>
      <c r="EV181" s="10"/>
      <c r="EW181" s="152">
        <f>SUMIF('Rekapitulasi Maret'!$U$587:$U$768,APS!$B181,'Rekapitulasi Maret'!$V$587:$V$768)+SUMIF('Rekapitulasi Maret'!$U$587:$U$768,APS!$B181,'Rekapitulasi Maret'!$X$587:$X$768)</f>
        <v>0</v>
      </c>
      <c r="EX181" s="152">
        <f>SUMIF('Rekapitulasi Maret'!$U$587:$U$768,APS!$B181,'Rekapitulasi Maret'!$W$587:$W$768)+SUMIF('Rekapitulasi Maret'!$U$587:$U$768,APS!$B181,'Rekapitulasi Maret'!$Y$587:$Y$768)</f>
        <v>0</v>
      </c>
      <c r="EY181" s="10"/>
      <c r="EZ181" s="154">
        <f t="shared" si="459"/>
        <v>0</v>
      </c>
      <c r="FA181" s="154">
        <f t="shared" si="460"/>
        <v>0</v>
      </c>
      <c r="FB181" s="10">
        <v>11</v>
      </c>
      <c r="FC181" s="152">
        <f>SUMIF('Rekapitulasi Maret'!$AL$587:$AL$768,APS!$B181,'Rekapitulasi Maret'!$AM$587:$AM$768)+SUMIF('Rekapitulasi Maret'!$AL$587:$AL$768,APS!$B181,'Rekapitulasi Maret'!$AP$587:$AP$768)</f>
        <v>0</v>
      </c>
      <c r="FD181" s="152">
        <f>SUMIF('Rekapitulasi Maret'!$AL$587:$AL$768,APS!$B181,'Rekapitulasi Maret'!$AN$587:$AN$768)</f>
        <v>0</v>
      </c>
      <c r="FE181" s="10"/>
      <c r="FF181" s="154">
        <f t="shared" si="461"/>
        <v>0</v>
      </c>
      <c r="FG181" s="154">
        <f t="shared" si="462"/>
        <v>0</v>
      </c>
      <c r="FH181" s="10"/>
      <c r="FI181" s="152">
        <f>SUMIF('Rekapitulasi Maret'!$BA$587:$BA$768,APS!$B181,'Rekapitulasi Maret'!$BB$587:$BB$768)+SUMIF('Rekapitulasi Maret'!$BA$587:$BA$768,APS!$B181,'Rekapitulasi Maret'!$BE$587:$BE$768)</f>
        <v>0</v>
      </c>
      <c r="FJ181" s="152">
        <f>SUMIF('Rekapitulasi Maret'!$BA$587:$BA$768,APS!$B181,'Rekapitulasi Maret'!$BC$587:$BC$768)+SUMIF('Rekapitulasi Maret'!$BA$587:$BA$768,APS!$B181,'Rekapitulasi Maret'!$BF$587:$BF$768)</f>
        <v>0</v>
      </c>
      <c r="FK181" s="10"/>
      <c r="FL181" s="154">
        <f t="shared" si="463"/>
        <v>0</v>
      </c>
      <c r="FM181" s="154">
        <f t="shared" si="464"/>
        <v>0</v>
      </c>
      <c r="FN181" s="10"/>
      <c r="FO181" s="152">
        <f>SUMIF('Rekapitulasi Maret'!$BP$587:$BP$768,APS!$B181,'Rekapitulasi Maret'!$BQ$587:$BQ$768)+SUMIF('Rekapitulasi Maret'!$BP$587:$BP$768,APS!$B181,'Rekapitulasi Maret'!$BT$587:$BT$768)</f>
        <v>0</v>
      </c>
      <c r="FP181" s="152">
        <f>SUMIF('Rekapitulasi Maret'!$BP$587:$BP$768,APS!$B181,'Rekapitulasi Maret'!$BR$587:$BR$768)</f>
        <v>0</v>
      </c>
      <c r="FQ181" s="10"/>
      <c r="FR181" s="154">
        <f t="shared" si="465"/>
        <v>0</v>
      </c>
      <c r="FS181" s="154">
        <f t="shared" si="466"/>
        <v>0</v>
      </c>
      <c r="FT181" s="10"/>
      <c r="FU181" s="152">
        <f>SUMIF('Rekapitulasi Maret'!$CE$587:$CE$768,APS!$B181,'Rekapitulasi Maret'!$CI$587:$CI$768)</f>
        <v>0</v>
      </c>
      <c r="FV181" s="10"/>
      <c r="FW181" s="152">
        <f>SUMIF('Rekapitulasi Maret'!$CE$587:$CE$768,APS!$B181,'Rekapitulasi Maret'!$CJ$587:$CJ$768)</f>
        <v>0</v>
      </c>
      <c r="FX181" s="154">
        <f t="shared" si="486"/>
        <v>0</v>
      </c>
      <c r="FY181" s="154">
        <f t="shared" si="487"/>
        <v>0</v>
      </c>
      <c r="FZ181" s="10"/>
      <c r="GA181" s="152">
        <f>SUMIF('Rekapitulasi Maret'!$D$785:$D$963,APS!$B181,'Rekapitulasi Maret'!$E$785:$E$963)+SUMIF('Rekapitulasi Maret'!$D$785:$D$963,APS!$B181,'Rekapitulasi Maret'!$J$785:$J$963)</f>
        <v>15</v>
      </c>
      <c r="GB181" s="152">
        <f>SUMIF('Rekapitulasi Maret'!$D$785:$D$963,APS!$B181,'Rekapitulasi Maret'!$F$785:$F$963)</f>
        <v>0</v>
      </c>
      <c r="GC181" s="152">
        <f>SUMIF('Rekapitulasi Maret'!$D$785:$D$963,APS!$B181,'Rekapitulasi Maret'!$K$785:$K$963)</f>
        <v>0</v>
      </c>
      <c r="GD181" s="154">
        <f t="shared" si="467"/>
        <v>0</v>
      </c>
      <c r="GE181" s="154">
        <f t="shared" si="468"/>
        <v>0</v>
      </c>
      <c r="GF181" s="10"/>
      <c r="GG181" s="152">
        <f>SUMIF('Rekapitulasi Maret'!$U$785:$U$963,APS!$B181,'Rekapitulasi Maret'!$V$785:$V$963)+SUMIF('Rekapitulasi Maret'!$U$785:$U$963,APS!$B181,'Rekapitulasi Maret'!$AA$785:$AA$963)</f>
        <v>0</v>
      </c>
      <c r="GH181" s="152">
        <f>SUMIF('Rekapitulasi Maret'!$U$785:$U$963,APS!$B181,'Rekapitulasi Maret'!$W$785:$W$963)</f>
        <v>0</v>
      </c>
      <c r="GI181" s="152">
        <f>SUMIF('Rekapitulasi Maret'!$U$785:$U$963,APS!$B181,'Rekapitulasi Maret'!$AB$785:$AB$963)</f>
        <v>0</v>
      </c>
      <c r="GJ181" s="154">
        <f t="shared" si="469"/>
        <v>0</v>
      </c>
      <c r="GK181" s="154">
        <f t="shared" si="470"/>
        <v>0</v>
      </c>
      <c r="GL181" s="10"/>
      <c r="GM181" s="152">
        <f>SUMIF('Rekapitulasi Maret'!$AL$785:$AL$963,APS!$B181,'Rekapitulasi Maret'!$AM$785:$AM$963)+SUMIF('Rekapitulasi Maret'!$AL$785:$AL$963,APS!$B181,'Rekapitulasi Maret'!$AP$785:$AP$963)</f>
        <v>0</v>
      </c>
      <c r="GN181" s="152">
        <f>SUMIF('Rekapitulasi Maret'!$AL$785:$AL$963,APS!$B181,'Rekapitulasi Maret'!$AN$785:$AN$963)</f>
        <v>0</v>
      </c>
      <c r="GO181" s="152">
        <f>SUMIF('Rekapitulasi Maret'!$AL$785:$AL$963,APS!$B181,'Rekapitulasi Maret'!$AQ$785:$AQ$963)</f>
        <v>0</v>
      </c>
      <c r="GP181" s="154">
        <f t="shared" si="471"/>
        <v>0</v>
      </c>
      <c r="GQ181" s="154">
        <f t="shared" si="472"/>
        <v>0</v>
      </c>
      <c r="GR181" s="76">
        <f t="shared" si="473"/>
        <v>11</v>
      </c>
      <c r="GS181" s="76">
        <f t="shared" si="474"/>
        <v>15</v>
      </c>
      <c r="GT181" s="76">
        <f t="shared" si="475"/>
        <v>0</v>
      </c>
      <c r="GU181" s="76">
        <f t="shared" si="476"/>
        <v>0</v>
      </c>
      <c r="GV181" s="157">
        <f t="shared" si="477"/>
        <v>0</v>
      </c>
      <c r="GW181" s="157">
        <f t="shared" si="478"/>
        <v>-11</v>
      </c>
      <c r="GX181" s="158">
        <f t="shared" si="479"/>
        <v>0</v>
      </c>
      <c r="GY181" s="157">
        <f t="shared" si="494"/>
        <v>21</v>
      </c>
      <c r="GZ181" s="157">
        <f t="shared" si="495"/>
        <v>15</v>
      </c>
      <c r="HA181" s="157">
        <f t="shared" si="496"/>
        <v>0</v>
      </c>
      <c r="HB181" s="157">
        <f t="shared" si="497"/>
        <v>0</v>
      </c>
      <c r="HC181" s="157">
        <f t="shared" si="498"/>
        <v>0</v>
      </c>
      <c r="HD181" s="157">
        <f t="shared" si="499"/>
        <v>-21</v>
      </c>
      <c r="HE181" s="158">
        <f t="shared" si="536"/>
        <v>0</v>
      </c>
      <c r="HF181" s="164"/>
      <c r="HG181" s="16" t="s">
        <v>1015</v>
      </c>
      <c r="HH181" s="88"/>
    </row>
    <row r="182" spans="1:216" ht="15.75">
      <c r="A182" s="34" t="s">
        <v>549</v>
      </c>
      <c r="B182" s="47" t="s">
        <v>430</v>
      </c>
      <c r="C182" s="34" t="s">
        <v>155</v>
      </c>
      <c r="D182" s="34" t="s">
        <v>615</v>
      </c>
      <c r="E182" s="34" t="s">
        <v>618</v>
      </c>
      <c r="F182" s="31">
        <v>160</v>
      </c>
      <c r="G182" s="17"/>
      <c r="H182" s="17"/>
      <c r="I182" s="18">
        <v>0</v>
      </c>
      <c r="J182" s="17">
        <v>0</v>
      </c>
      <c r="K182" s="19">
        <f t="shared" si="542"/>
        <v>160</v>
      </c>
      <c r="L182" s="19">
        <f t="shared" si="543"/>
        <v>160</v>
      </c>
      <c r="M182" s="23">
        <v>160</v>
      </c>
      <c r="N182" s="20">
        <f t="shared" si="533"/>
        <v>160</v>
      </c>
      <c r="O182" s="20"/>
      <c r="P182" s="75">
        <f t="shared" si="541"/>
        <v>0</v>
      </c>
      <c r="Q182" s="74">
        <f t="shared" si="540"/>
        <v>160</v>
      </c>
      <c r="R182" s="22">
        <f t="shared" si="539"/>
        <v>160</v>
      </c>
      <c r="S182" s="10"/>
      <c r="T182" s="10"/>
      <c r="U182" s="152">
        <f>SUMIF('Rekapitulasi Maret'!$D$9:$D$173,APS!$B182,'Rekapitulasi Maret'!$E$9:$E$173)</f>
        <v>0</v>
      </c>
      <c r="V182" s="152">
        <f>SUMIF('Rekapitulasi Maret'!$D$9:$D$173,APS!$B182,'Rekapitulasi Maret'!$F$9:$F$173)</f>
        <v>0</v>
      </c>
      <c r="W182" s="10"/>
      <c r="X182" s="154">
        <f t="shared" si="537"/>
        <v>0</v>
      </c>
      <c r="Y182" s="154">
        <f t="shared" si="538"/>
        <v>0</v>
      </c>
      <c r="Z182" s="10"/>
      <c r="AA182" s="152">
        <f>SUMIF('Rekapitulasi Maret'!$U$9:$U$173,APS!$B182,'Rekapitulasi Maret'!$V$9:$V$173)</f>
        <v>0</v>
      </c>
      <c r="AB182" s="152">
        <f>SUMIF('Rekapitulasi Maret'!$U$9:$U$173,APS!$B182,'Rekapitulasi Maret'!$W$9:$W$173)</f>
        <v>0</v>
      </c>
      <c r="AC182" s="152"/>
      <c r="AD182" s="154">
        <f t="shared" si="529"/>
        <v>0</v>
      </c>
      <c r="AE182" s="154">
        <f t="shared" si="530"/>
        <v>0</v>
      </c>
      <c r="AF182" s="10"/>
      <c r="AG182" s="152">
        <f>SUMIF('Rekapitulasi Maret'!$AL$9:$AL$173,APS!$B182,'Rekapitulasi Maret'!$AM$9:$AM$173)</f>
        <v>0</v>
      </c>
      <c r="AH182" s="152">
        <f>SUMIF('Rekapitulasi Maret'!$AL$9:$AL$173,APS!$B182,'Rekapitulasi Maret'!$AN$9:$AN$173)</f>
        <v>0</v>
      </c>
      <c r="AI182" s="152">
        <f>SUMIF('Rekapitulasi Maret'!$AL$9:$AL$173,APS!$B182,'Rekapitulasi Maret'!$AQ$9:$AQ$173)</f>
        <v>0</v>
      </c>
      <c r="AJ182" s="154">
        <f t="shared" si="534"/>
        <v>0</v>
      </c>
      <c r="AK182" s="154">
        <f t="shared" si="535"/>
        <v>0</v>
      </c>
      <c r="AL182" s="10"/>
      <c r="AM182" s="152">
        <f>SUMIF('Rekapitulasi Maret'!$BA$9:$BA$173,APS!$B182,'Rekapitulasi Maret'!$BB$9:$BB$173)</f>
        <v>0</v>
      </c>
      <c r="AN182" s="152">
        <f>SUMIF('Rekapitulasi Maret'!$BA$9:$BA$173,APS!$B182,'Rekapitulasi Maret'!$BC$9:$BC$173)</f>
        <v>0</v>
      </c>
      <c r="AO182" s="10"/>
      <c r="AP182" s="154">
        <f t="shared" si="531"/>
        <v>0</v>
      </c>
      <c r="AQ182" s="154">
        <f t="shared" si="532"/>
        <v>0</v>
      </c>
      <c r="AR182" s="10"/>
      <c r="AS182" s="152">
        <f>SUMIF('Rekapitulasi Maret'!$BP$9:$BP$173,APS!$B182,'Rekapitulasi Maret'!$BQ$9:$BQ$173)</f>
        <v>0</v>
      </c>
      <c r="AT182" s="152">
        <f>SUMIF('Rekapitulasi Maret'!$BP$9:$BP$173,APS!$B182,'Rekapitulasi Maret'!$BR$9:$BR$173)</f>
        <v>0</v>
      </c>
      <c r="AU182" s="10"/>
      <c r="AV182" s="154">
        <f t="shared" si="500"/>
        <v>0</v>
      </c>
      <c r="AW182" s="154">
        <f t="shared" si="501"/>
        <v>0</v>
      </c>
      <c r="AX182" s="10"/>
      <c r="AY182" s="152">
        <f>SUMIF('Rekapitulasi Maret'!$CE$9:$CE$173,APS!$B182,'Rekapitulasi Maret'!$CI$9:$CI$173)</f>
        <v>0</v>
      </c>
      <c r="AZ182" s="10"/>
      <c r="BA182" s="152">
        <f>SUMIF('Rekapitulasi Maret'!$CE$9:$CE$173,APS!$B182,'Rekapitulasi Maret'!$CJ$9:$CJ$173)</f>
        <v>0</v>
      </c>
      <c r="BB182" s="154">
        <f t="shared" si="492"/>
        <v>0</v>
      </c>
      <c r="BC182" s="154">
        <f t="shared" si="493"/>
        <v>0</v>
      </c>
      <c r="BD182" s="76">
        <f t="shared" si="504"/>
        <v>0</v>
      </c>
      <c r="BE182" s="76">
        <f t="shared" si="505"/>
        <v>0</v>
      </c>
      <c r="BF182" s="76">
        <f t="shared" si="506"/>
        <v>0</v>
      </c>
      <c r="BG182" s="76">
        <f t="shared" si="507"/>
        <v>0</v>
      </c>
      <c r="BH182" s="76">
        <f t="shared" si="508"/>
        <v>0</v>
      </c>
      <c r="BI182" s="76">
        <f t="shared" si="509"/>
        <v>0</v>
      </c>
      <c r="BJ182" s="154">
        <f t="shared" si="510"/>
        <v>0</v>
      </c>
      <c r="BK182" s="10"/>
      <c r="BL182" s="10"/>
      <c r="BM182" s="152">
        <f>SUMIF('Rekapitulasi Maret'!$D$194:$D$375,APS!$B182,'Rekapitulasi Maret'!$E$194:$E$375)+SUMIF('Rekapitulasi Maret'!$D$194:$D$375,APS!$B182,'Rekapitulasi Maret'!$J$194:$J$375)</f>
        <v>0</v>
      </c>
      <c r="BN182" s="152">
        <f>SUMIF('Rekapitulasi Maret'!$D$194:$D$375,APS!$B182,'Rekapitulasi Maret'!$F$194:$F$375)</f>
        <v>0</v>
      </c>
      <c r="BO182" s="152">
        <f>SUMIF('Rekapitulasi Maret'!$D$194:$D$375,APS!$B182,'Rekapitulasi Maret'!$K$194:$K$375)</f>
        <v>0</v>
      </c>
      <c r="BP182" s="154">
        <f t="shared" si="488"/>
        <v>0</v>
      </c>
      <c r="BQ182" s="154">
        <f t="shared" si="489"/>
        <v>0</v>
      </c>
      <c r="BR182" s="10"/>
      <c r="BS182" s="152">
        <f>SUMIF('Rekapitulasi Maret'!$U$194:$U$375,APS!$B182,'Rekapitulasi Maret'!$V$194:$V$375)+SUMIF('Rekapitulasi Maret'!$U$194:$U$375,APS!$B182,'Rekapitulasi Maret'!$AA$194:$AA$375)</f>
        <v>0</v>
      </c>
      <c r="BT182" s="152">
        <f>SUMIF('Rekapitulasi Maret'!$U$194:$U$375,APS!$B182,'Rekapitulasi Maret'!$W$194:$W$375)</f>
        <v>0</v>
      </c>
      <c r="BU182" s="152">
        <f>SUMIF('Rekapitulasi Maret'!$U$194:$U$375,APS!$B182,'Rekapitulasi Maret'!$AB$194:$AB$375)</f>
        <v>0</v>
      </c>
      <c r="BV182" s="154">
        <f t="shared" si="490"/>
        <v>0</v>
      </c>
      <c r="BW182" s="154">
        <f t="shared" si="491"/>
        <v>0</v>
      </c>
      <c r="BX182" s="10"/>
      <c r="BY182" s="152">
        <f>SUMIF('Rekapitulasi Maret'!$AL$194:$AL$375,APS!$B182,'Rekapitulasi Maret'!$AM$194:$AM$375)+SUMIF('Rekapitulasi Maret'!$AL$194:$AL$375,APS!$B182,'Rekapitulasi Maret'!$AP$194:$AP$375)</f>
        <v>0</v>
      </c>
      <c r="BZ182" s="152">
        <f>SUMIF('Rekapitulasi Maret'!$AL$194:$AL$375,APS!$B182,'Rekapitulasi Maret'!$AN$194:$AN$375)</f>
        <v>0</v>
      </c>
      <c r="CA182" s="152">
        <f>SUMIF('Rekapitulasi Maret'!$AL$194:$AL$375,APS!$B182,'Rekapitulasi Maret'!$AQ$194:$AQ$375)</f>
        <v>0</v>
      </c>
      <c r="CB182" s="154">
        <f t="shared" si="502"/>
        <v>0</v>
      </c>
      <c r="CC182" s="154">
        <f t="shared" si="503"/>
        <v>0</v>
      </c>
      <c r="CD182" s="10"/>
      <c r="CE182" s="152">
        <f>SUMIF('Rekapitulasi Maret'!$BA$194:$BA$375,APS!$B182,'Rekapitulasi Maret'!$BB$194:$BB$375)+SUMIF('Rekapitulasi Maret'!$BA$194:$BA$375,APS!$B182,'Rekapitulasi Maret'!$BE$194:$BE$375)</f>
        <v>0</v>
      </c>
      <c r="CF182" s="152">
        <f>SUMIF('Rekapitulasi Maret'!$BA$194:$BA$375,APS!$B182,'Rekapitulasi Maret'!$BC$194:$BC$375)</f>
        <v>0</v>
      </c>
      <c r="CG182" s="10"/>
      <c r="CH182" s="154">
        <f t="shared" si="480"/>
        <v>0</v>
      </c>
      <c r="CI182" s="154">
        <f t="shared" si="481"/>
        <v>0</v>
      </c>
      <c r="CJ182" s="10"/>
      <c r="CK182" s="152">
        <f>SUMIF('Rekapitulasi Maret'!$BP$194:$BP$375,APS!$B182,'Rekapitulasi Maret'!$BQ$194:$BQ$375)+SUMIF('Rekapitulasi Maret'!$BP$194:$BP$375,APS!$B182,'Rekapitulasi Maret'!$BT$194:$BT$375)</f>
        <v>0</v>
      </c>
      <c r="CL182" s="152">
        <f>SUMIF('Rekapitulasi Maret'!$BP$194:$BP$375,APS!$B182,'Rekapitulasi Maret'!$BR$194:$BR$375)</f>
        <v>0</v>
      </c>
      <c r="CM182" s="152">
        <f>SUMIF('Rekapitulasi Maret'!$BP$194:$BP$375,APS!$B182,'Rekapitulasi Maret'!$BU$194:$BU$375)</f>
        <v>0</v>
      </c>
      <c r="CN182" s="154">
        <f t="shared" si="482"/>
        <v>0</v>
      </c>
      <c r="CO182" s="154">
        <f t="shared" si="483"/>
        <v>0</v>
      </c>
      <c r="CP182" s="76">
        <f t="shared" si="511"/>
        <v>0</v>
      </c>
      <c r="CQ182" s="76">
        <f t="shared" si="512"/>
        <v>0</v>
      </c>
      <c r="CR182" s="76">
        <f t="shared" si="513"/>
        <v>0</v>
      </c>
      <c r="CS182" s="76">
        <f t="shared" si="514"/>
        <v>0</v>
      </c>
      <c r="CT182" s="76">
        <f t="shared" si="515"/>
        <v>0</v>
      </c>
      <c r="CU182" s="76">
        <f t="shared" si="516"/>
        <v>0</v>
      </c>
      <c r="CV182" s="154">
        <f t="shared" si="517"/>
        <v>0</v>
      </c>
      <c r="CW182" s="10">
        <v>160</v>
      </c>
      <c r="CX182" s="10"/>
      <c r="CY182" s="152">
        <f>SUMIF('Rekapitulasi Maret'!$D$391:$D$568,APS!$B182,'Rekapitulasi Maret'!$E$391:$E$568)+SUMIF('Rekapitulasi Maret'!$D$391:$D$568,APS!$B182,'Rekapitulasi Maret'!$J$391:$J$568)</f>
        <v>0</v>
      </c>
      <c r="CZ182" s="152">
        <f>SUMIF('Rekapitulasi Maret'!$D$391:$D$568,APS!$B182,'Rekapitulasi Maret'!$F$391:$F$568)</f>
        <v>0</v>
      </c>
      <c r="DA182" s="152">
        <f>SUMIF('Rekapitulasi Maret'!$D$391:$D$568,APS!$B182,'Rekapitulasi Maret'!$K$391:$K$568)</f>
        <v>0</v>
      </c>
      <c r="DB182" s="154">
        <f t="shared" si="484"/>
        <v>0</v>
      </c>
      <c r="DC182" s="154">
        <f t="shared" si="485"/>
        <v>0</v>
      </c>
      <c r="DD182" s="10"/>
      <c r="DE182" s="152">
        <f>SUMIF('Rekapitulasi Maret'!$U$391:$U$568,APS!$B182,'Rekapitulasi Maret'!$V$391:$V$568)+SUMIF('Rekapitulasi Maret'!$U$391:$U$568,APS!$B182,'Rekapitulasi Maret'!$AA$391:$AA$568)</f>
        <v>0</v>
      </c>
      <c r="DF182" s="152">
        <f>SUMIF('Rekapitulasi Maret'!$U$391:$U$568,APS!$B182,'Rekapitulasi Maret'!$W$391:$W$568)</f>
        <v>0</v>
      </c>
      <c r="DG182" s="152">
        <f>SUMIF('Rekapitulasi Maret'!$U$391:$U$568,APS!$B182,'Rekapitulasi Maret'!$AB$391:$AB$568)</f>
        <v>0</v>
      </c>
      <c r="DH182" s="154">
        <f t="shared" si="518"/>
        <v>0</v>
      </c>
      <c r="DI182" s="154">
        <f t="shared" si="519"/>
        <v>0</v>
      </c>
      <c r="DJ182" s="10"/>
      <c r="DK182" s="152">
        <f>SUMIF('Rekapitulasi Maret'!$AL$391:$AL$568,APS!$B182,'Rekapitulasi Maret'!$AM$391:$AM$568)+SUMIF('Rekapitulasi Maret'!$AL$391:$AL$568,APS!$B182,'Rekapitulasi Maret'!$AP$391:$AP$568)</f>
        <v>50</v>
      </c>
      <c r="DL182" s="152">
        <f>SUMIF('Rekapitulasi Maret'!$AL$391:$AL$568,APS!$B182,'Rekapitulasi Maret'!$AN$391:$AN$568)</f>
        <v>50</v>
      </c>
      <c r="DM182" s="152">
        <f>SUMIF('Rekapitulasi Maret'!$AL$391:$AL$568,APS!$B182,'Rekapitulasi Maret'!$AQ$391:$AQ$568)</f>
        <v>0</v>
      </c>
      <c r="DN182" s="154">
        <f t="shared" si="453"/>
        <v>0</v>
      </c>
      <c r="DO182" s="154">
        <f t="shared" si="454"/>
        <v>100</v>
      </c>
      <c r="DP182" s="10">
        <v>160</v>
      </c>
      <c r="DQ182" s="152">
        <f>SUMIF('Rekapitulasi Maret'!$BA$391:$BA$568,APS!$B182,'Rekapitulasi Maret'!$BB$391:$BB$568)+SUMIF('Rekapitulasi Maret'!$BA$391:$BA$568,APS!$B182,'Rekapitulasi Maret'!$BE$391:$BE$568)</f>
        <v>40</v>
      </c>
      <c r="DR182" s="152">
        <f>SUMIF('Rekapitulasi Maret'!$BA$391:$BA$568,APS!$B182,'Rekapitulasi Maret'!$BC$391:$BC$568)</f>
        <v>39</v>
      </c>
      <c r="DS182" s="152">
        <f>SUMIF('Rekapitulasi Maret'!$BA$391:$BA$568,APS!$B182,'Rekapitulasi Maret'!$BF$391:$BF$568)</f>
        <v>0</v>
      </c>
      <c r="DT182" s="154">
        <f t="shared" si="520"/>
        <v>24.375</v>
      </c>
      <c r="DU182" s="154">
        <f t="shared" si="521"/>
        <v>97.5</v>
      </c>
      <c r="DV182" s="10"/>
      <c r="DW182" s="152">
        <f>SUMIF('Rekapitulasi Maret'!$BP$391:$BP$568,APS!$B182,'Rekapitulasi Maret'!$BQ$391:$BQ$568)+SUMIF('Rekapitulasi Maret'!$BP$391:$BP$568,APS!$B182,'Rekapitulasi Maret'!$BT$391:$BT$568)</f>
        <v>0</v>
      </c>
      <c r="DX182" s="152">
        <f>SUMIF('Rekapitulasi Maret'!$BP$391:$BP$568,APS!$B182,'Rekapitulasi Maret'!$BR$391:$BR$568)</f>
        <v>0</v>
      </c>
      <c r="DY182" s="152">
        <f>SUMIF('Rekapitulasi Maret'!$BP$391:$BP$568,APS!$B182,'Rekapitulasi Maret'!$BU$391:$BU$568)</f>
        <v>0</v>
      </c>
      <c r="DZ182" s="154">
        <f t="shared" si="446"/>
        <v>0</v>
      </c>
      <c r="EA182" s="154">
        <f t="shared" si="447"/>
        <v>0</v>
      </c>
      <c r="EB182" s="10"/>
      <c r="EC182" s="152">
        <f>SUMIF('Rekapitulasi Maret'!$CE$391:$CE$568,APS!$B182,'Rekapitulasi Maret'!$CF$391:$CF$568)+SUMIF('Rekapitulasi Maret'!$CE$391:$CE$568,APS!$B182,'Rekapitulasi Maret'!$CI$391:$CI$568)</f>
        <v>0</v>
      </c>
      <c r="ED182" s="152">
        <f>SUMIF('Rekapitulasi Maret'!$CE$391:$CE$568,APS!$B182,'Rekapitulasi Maret'!$CG$391:$CG$568)</f>
        <v>0</v>
      </c>
      <c r="EE182" s="152">
        <f>SUMIF('Rekapitulasi Maret'!$CE$391:$CE$568,APS!$B182,'Rekapitulasi Maret'!$CJ$391:$CJ$568)</f>
        <v>0</v>
      </c>
      <c r="EF182" s="154">
        <f t="shared" si="455"/>
        <v>0</v>
      </c>
      <c r="EG182" s="154">
        <f t="shared" si="456"/>
        <v>0</v>
      </c>
      <c r="EH182" s="76">
        <f t="shared" si="522"/>
        <v>160</v>
      </c>
      <c r="EI182" s="76">
        <f t="shared" si="523"/>
        <v>90</v>
      </c>
      <c r="EJ182" s="76">
        <f t="shared" si="524"/>
        <v>89</v>
      </c>
      <c r="EK182" s="76">
        <f t="shared" si="525"/>
        <v>0</v>
      </c>
      <c r="EL182" s="76">
        <f t="shared" si="526"/>
        <v>89</v>
      </c>
      <c r="EM182" s="76">
        <f t="shared" si="527"/>
        <v>-71</v>
      </c>
      <c r="EN182" s="154">
        <f t="shared" si="528"/>
        <v>55.625</v>
      </c>
      <c r="EO182" s="10"/>
      <c r="EP182" s="10"/>
      <c r="EQ182" s="152">
        <f>SUMIF('Rekapitulasi Maret'!$D$587:$D$768,APS!$B182,'Rekapitulasi Maret'!$E$587:$E$768)+SUMIF('Rekapitulasi Maret'!$D$587:$D$768,APS!$B182,'Rekapitulasi Maret'!$G$587:$G$768)</f>
        <v>0</v>
      </c>
      <c r="ER182" s="152">
        <f>SUMIF('Rekapitulasi Maret'!$D$587:$D$768,APS!$B182,'Rekapitulasi Maret'!$F$587:$F$768)+SUMIF('Rekapitulasi Maret'!$D$587:$D$768,APS!$B182,'Rekapitulasi Maret'!$H$587:$H$768)</f>
        <v>0</v>
      </c>
      <c r="ES182" s="10"/>
      <c r="ET182" s="154">
        <f t="shared" si="457"/>
        <v>0</v>
      </c>
      <c r="EU182" s="154">
        <f t="shared" si="458"/>
        <v>0</v>
      </c>
      <c r="EV182" s="10"/>
      <c r="EW182" s="152">
        <f>SUMIF('Rekapitulasi Maret'!$U$587:$U$768,APS!$B182,'Rekapitulasi Maret'!$V$587:$V$768)+SUMIF('Rekapitulasi Maret'!$U$587:$U$768,APS!$B182,'Rekapitulasi Maret'!$X$587:$X$768)</f>
        <v>71</v>
      </c>
      <c r="EX182" s="152">
        <f>SUMIF('Rekapitulasi Maret'!$U$587:$U$768,APS!$B182,'Rekapitulasi Maret'!$W$587:$W$768)+SUMIF('Rekapitulasi Maret'!$U$587:$U$768,APS!$B182,'Rekapitulasi Maret'!$Y$587:$Y$768)</f>
        <v>62</v>
      </c>
      <c r="EY182" s="10"/>
      <c r="EZ182" s="154">
        <f t="shared" si="459"/>
        <v>0</v>
      </c>
      <c r="FA182" s="154">
        <f t="shared" si="460"/>
        <v>87.323943661971825</v>
      </c>
      <c r="FB182" s="10"/>
      <c r="FC182" s="152">
        <f>SUMIF('Rekapitulasi Maret'!$AL$587:$AL$768,APS!$B182,'Rekapitulasi Maret'!$AM$587:$AM$768)+SUMIF('Rekapitulasi Maret'!$AL$587:$AL$768,APS!$B182,'Rekapitulasi Maret'!$AP$587:$AP$768)</f>
        <v>0</v>
      </c>
      <c r="FD182" s="152">
        <f>SUMIF('Rekapitulasi Maret'!$AL$587:$AL$768,APS!$B182,'Rekapitulasi Maret'!$AN$587:$AN$768)</f>
        <v>0</v>
      </c>
      <c r="FE182" s="10"/>
      <c r="FF182" s="154">
        <f t="shared" si="461"/>
        <v>0</v>
      </c>
      <c r="FG182" s="154">
        <f t="shared" si="462"/>
        <v>0</v>
      </c>
      <c r="FH182" s="10"/>
      <c r="FI182" s="152">
        <f>SUMIF('Rekapitulasi Maret'!$BA$587:$BA$768,APS!$B182,'Rekapitulasi Maret'!$BB$587:$BB$768)+SUMIF('Rekapitulasi Maret'!$BA$587:$BA$768,APS!$B182,'Rekapitulasi Maret'!$BE$587:$BE$768)</f>
        <v>0</v>
      </c>
      <c r="FJ182" s="152">
        <f>SUMIF('Rekapitulasi Maret'!$BA$587:$BA$768,APS!$B182,'Rekapitulasi Maret'!$BC$587:$BC$768)+SUMIF('Rekapitulasi Maret'!$BA$587:$BA$768,APS!$B182,'Rekapitulasi Maret'!$BF$587:$BF$768)</f>
        <v>0</v>
      </c>
      <c r="FK182" s="10"/>
      <c r="FL182" s="154">
        <f t="shared" si="463"/>
        <v>0</v>
      </c>
      <c r="FM182" s="154">
        <f t="shared" si="464"/>
        <v>0</v>
      </c>
      <c r="FN182" s="10"/>
      <c r="FO182" s="152">
        <f>SUMIF('Rekapitulasi Maret'!$BP$587:$BP$768,APS!$B182,'Rekapitulasi Maret'!$BQ$587:$BQ$768)+SUMIF('Rekapitulasi Maret'!$BP$587:$BP$768,APS!$B182,'Rekapitulasi Maret'!$BT$587:$BT$768)</f>
        <v>0</v>
      </c>
      <c r="FP182" s="152">
        <f>SUMIF('Rekapitulasi Maret'!$BP$587:$BP$768,APS!$B182,'Rekapitulasi Maret'!$BR$587:$BR$768)</f>
        <v>0</v>
      </c>
      <c r="FQ182" s="10"/>
      <c r="FR182" s="154">
        <f t="shared" si="465"/>
        <v>0</v>
      </c>
      <c r="FS182" s="154">
        <f t="shared" si="466"/>
        <v>0</v>
      </c>
      <c r="FT182" s="10"/>
      <c r="FU182" s="152">
        <f>SUMIF('Rekapitulasi Maret'!$CE$587:$CE$768,APS!$B182,'Rekapitulasi Maret'!$CI$587:$CI$768)</f>
        <v>0</v>
      </c>
      <c r="FV182" s="10"/>
      <c r="FW182" s="152">
        <f>SUMIF('Rekapitulasi Maret'!$CE$587:$CE$768,APS!$B182,'Rekapitulasi Maret'!$CJ$587:$CJ$768)</f>
        <v>0</v>
      </c>
      <c r="FX182" s="154">
        <f t="shared" si="486"/>
        <v>0</v>
      </c>
      <c r="FY182" s="154">
        <f t="shared" si="487"/>
        <v>0</v>
      </c>
      <c r="FZ182" s="10"/>
      <c r="GA182" s="152">
        <f>SUMIF('Rekapitulasi Maret'!$D$785:$D$963,APS!$B182,'Rekapitulasi Maret'!$E$785:$E$963)+SUMIF('Rekapitulasi Maret'!$D$785:$D$963,APS!$B182,'Rekapitulasi Maret'!$J$785:$J$963)</f>
        <v>9</v>
      </c>
      <c r="GB182" s="152">
        <f>SUMIF('Rekapitulasi Maret'!$D$785:$D$963,APS!$B182,'Rekapitulasi Maret'!$F$785:$F$963)</f>
        <v>9</v>
      </c>
      <c r="GC182" s="152">
        <f>SUMIF('Rekapitulasi Maret'!$D$785:$D$963,APS!$B182,'Rekapitulasi Maret'!$K$785:$K$963)</f>
        <v>0</v>
      </c>
      <c r="GD182" s="154">
        <f t="shared" si="467"/>
        <v>0</v>
      </c>
      <c r="GE182" s="154">
        <f t="shared" si="468"/>
        <v>100</v>
      </c>
      <c r="GF182" s="10"/>
      <c r="GG182" s="152">
        <f>SUMIF('Rekapitulasi Maret'!$U$785:$U$963,APS!$B182,'Rekapitulasi Maret'!$V$785:$V$963)+SUMIF('Rekapitulasi Maret'!$U$785:$U$963,APS!$B182,'Rekapitulasi Maret'!$AA$785:$AA$963)</f>
        <v>0</v>
      </c>
      <c r="GH182" s="152">
        <f>SUMIF('Rekapitulasi Maret'!$U$785:$U$963,APS!$B182,'Rekapitulasi Maret'!$W$785:$W$963)</f>
        <v>0</v>
      </c>
      <c r="GI182" s="152">
        <f>SUMIF('Rekapitulasi Maret'!$U$785:$U$963,APS!$B182,'Rekapitulasi Maret'!$AB$785:$AB$963)</f>
        <v>0</v>
      </c>
      <c r="GJ182" s="154">
        <f t="shared" si="469"/>
        <v>0</v>
      </c>
      <c r="GK182" s="154">
        <f t="shared" si="470"/>
        <v>0</v>
      </c>
      <c r="GL182" s="10"/>
      <c r="GM182" s="152">
        <f>SUMIF('Rekapitulasi Maret'!$AL$785:$AL$963,APS!$B182,'Rekapitulasi Maret'!$AM$785:$AM$963)+SUMIF('Rekapitulasi Maret'!$AL$785:$AL$963,APS!$B182,'Rekapitulasi Maret'!$AP$785:$AP$963)</f>
        <v>0</v>
      </c>
      <c r="GN182" s="152">
        <f>SUMIF('Rekapitulasi Maret'!$AL$785:$AL$963,APS!$B182,'Rekapitulasi Maret'!$AN$785:$AN$963)</f>
        <v>0</v>
      </c>
      <c r="GO182" s="152">
        <f>SUMIF('Rekapitulasi Maret'!$AL$785:$AL$963,APS!$B182,'Rekapitulasi Maret'!$AQ$785:$AQ$963)</f>
        <v>0</v>
      </c>
      <c r="GP182" s="154">
        <f t="shared" si="471"/>
        <v>0</v>
      </c>
      <c r="GQ182" s="154">
        <f t="shared" si="472"/>
        <v>0</v>
      </c>
      <c r="GR182" s="76">
        <f t="shared" si="473"/>
        <v>0</v>
      </c>
      <c r="GS182" s="76">
        <f t="shared" si="474"/>
        <v>80</v>
      </c>
      <c r="GT182" s="76">
        <f t="shared" si="475"/>
        <v>71</v>
      </c>
      <c r="GU182" s="76">
        <f t="shared" si="476"/>
        <v>0</v>
      </c>
      <c r="GV182" s="157">
        <f t="shared" si="477"/>
        <v>71</v>
      </c>
      <c r="GW182" s="157">
        <f t="shared" si="478"/>
        <v>71</v>
      </c>
      <c r="GX182" s="158">
        <f t="shared" si="479"/>
        <v>0</v>
      </c>
      <c r="GY182" s="157">
        <f t="shared" si="494"/>
        <v>160</v>
      </c>
      <c r="GZ182" s="157">
        <f t="shared" si="495"/>
        <v>170</v>
      </c>
      <c r="HA182" s="157">
        <f t="shared" si="496"/>
        <v>160</v>
      </c>
      <c r="HB182" s="157">
        <f t="shared" si="497"/>
        <v>0</v>
      </c>
      <c r="HC182" s="157">
        <f t="shared" si="498"/>
        <v>160</v>
      </c>
      <c r="HD182" s="157">
        <f t="shared" si="499"/>
        <v>0</v>
      </c>
      <c r="HE182" s="158">
        <f t="shared" si="536"/>
        <v>100</v>
      </c>
      <c r="HF182" s="164"/>
      <c r="HG182" s="47" t="s">
        <v>430</v>
      </c>
      <c r="HH182" s="88"/>
    </row>
    <row r="183" spans="1:216" ht="15.75">
      <c r="A183" s="16" t="s">
        <v>308</v>
      </c>
      <c r="B183" s="16" t="s">
        <v>308</v>
      </c>
      <c r="C183" s="16" t="s">
        <v>196</v>
      </c>
      <c r="D183" s="16" t="s">
        <v>615</v>
      </c>
      <c r="E183" s="16"/>
      <c r="F183" s="17">
        <v>0</v>
      </c>
      <c r="G183" s="17">
        <v>0</v>
      </c>
      <c r="H183" s="17">
        <v>0</v>
      </c>
      <c r="I183" s="18">
        <v>0</v>
      </c>
      <c r="J183" s="17">
        <v>0</v>
      </c>
      <c r="K183" s="19">
        <f t="shared" si="542"/>
        <v>0</v>
      </c>
      <c r="L183" s="19">
        <f t="shared" si="543"/>
        <v>0</v>
      </c>
      <c r="M183" s="23">
        <v>0</v>
      </c>
      <c r="N183" s="20">
        <f t="shared" si="533"/>
        <v>0</v>
      </c>
      <c r="O183" s="20"/>
      <c r="P183" s="75">
        <f t="shared" si="541"/>
        <v>0</v>
      </c>
      <c r="Q183" s="74">
        <f t="shared" si="540"/>
        <v>0</v>
      </c>
      <c r="R183" s="22">
        <f t="shared" si="539"/>
        <v>0</v>
      </c>
      <c r="S183" s="10"/>
      <c r="T183" s="10"/>
      <c r="U183" s="152">
        <f>SUMIF('Rekapitulasi Maret'!$D$9:$D$173,APS!$B183,'Rekapitulasi Maret'!$E$9:$E$173)</f>
        <v>0</v>
      </c>
      <c r="V183" s="152">
        <f>SUMIF('Rekapitulasi Maret'!$D$9:$D$173,APS!$B183,'Rekapitulasi Maret'!$F$9:$F$173)</f>
        <v>0</v>
      </c>
      <c r="W183" s="10"/>
      <c r="X183" s="154">
        <f t="shared" si="537"/>
        <v>0</v>
      </c>
      <c r="Y183" s="154">
        <f t="shared" si="538"/>
        <v>0</v>
      </c>
      <c r="Z183" s="10"/>
      <c r="AA183" s="152">
        <f>SUMIF('Rekapitulasi Maret'!$U$9:$U$173,APS!$B183,'Rekapitulasi Maret'!$V$9:$V$173)</f>
        <v>0</v>
      </c>
      <c r="AB183" s="152">
        <f>SUMIF('Rekapitulasi Maret'!$U$9:$U$173,APS!$B183,'Rekapitulasi Maret'!$W$9:$W$173)</f>
        <v>0</v>
      </c>
      <c r="AC183" s="152"/>
      <c r="AD183" s="154">
        <f t="shared" si="529"/>
        <v>0</v>
      </c>
      <c r="AE183" s="154">
        <f t="shared" si="530"/>
        <v>0</v>
      </c>
      <c r="AF183" s="10"/>
      <c r="AG183" s="152">
        <f>SUMIF('Rekapitulasi Maret'!$AL$9:$AL$173,APS!$B183,'Rekapitulasi Maret'!$AM$9:$AM$173)</f>
        <v>0</v>
      </c>
      <c r="AH183" s="152">
        <f>SUMIF('Rekapitulasi Maret'!$AL$9:$AL$173,APS!$B183,'Rekapitulasi Maret'!$AN$9:$AN$173)</f>
        <v>0</v>
      </c>
      <c r="AI183" s="152">
        <f>SUMIF('Rekapitulasi Maret'!$AL$9:$AL$173,APS!$B183,'Rekapitulasi Maret'!$AQ$9:$AQ$173)</f>
        <v>0</v>
      </c>
      <c r="AJ183" s="154">
        <f t="shared" si="534"/>
        <v>0</v>
      </c>
      <c r="AK183" s="154">
        <f t="shared" si="535"/>
        <v>0</v>
      </c>
      <c r="AL183" s="10"/>
      <c r="AM183" s="152">
        <f>SUMIF('Rekapitulasi Maret'!$BA$9:$BA$173,APS!$B183,'Rekapitulasi Maret'!$BB$9:$BB$173)</f>
        <v>0</v>
      </c>
      <c r="AN183" s="152">
        <f>SUMIF('Rekapitulasi Maret'!$BA$9:$BA$173,APS!$B183,'Rekapitulasi Maret'!$BC$9:$BC$173)</f>
        <v>0</v>
      </c>
      <c r="AO183" s="10"/>
      <c r="AP183" s="154">
        <f t="shared" si="531"/>
        <v>0</v>
      </c>
      <c r="AQ183" s="154">
        <f t="shared" si="532"/>
        <v>0</v>
      </c>
      <c r="AR183" s="10"/>
      <c r="AS183" s="152">
        <f>SUMIF('Rekapitulasi Maret'!$BP$9:$BP$173,APS!$B183,'Rekapitulasi Maret'!$BQ$9:$BQ$173)</f>
        <v>0</v>
      </c>
      <c r="AT183" s="152">
        <f>SUMIF('Rekapitulasi Maret'!$BP$9:$BP$173,APS!$B183,'Rekapitulasi Maret'!$BR$9:$BR$173)</f>
        <v>0</v>
      </c>
      <c r="AU183" s="10"/>
      <c r="AV183" s="154">
        <f t="shared" si="500"/>
        <v>0</v>
      </c>
      <c r="AW183" s="154">
        <f t="shared" si="501"/>
        <v>0</v>
      </c>
      <c r="AX183" s="10"/>
      <c r="AY183" s="152">
        <f>SUMIF('Rekapitulasi Maret'!$CE$9:$CE$173,APS!$B183,'Rekapitulasi Maret'!$CI$9:$CI$173)</f>
        <v>0</v>
      </c>
      <c r="AZ183" s="10"/>
      <c r="BA183" s="152">
        <f>SUMIF('Rekapitulasi Maret'!$CE$9:$CE$173,APS!$B183,'Rekapitulasi Maret'!$CJ$9:$CJ$173)</f>
        <v>0</v>
      </c>
      <c r="BB183" s="154">
        <f t="shared" si="492"/>
        <v>0</v>
      </c>
      <c r="BC183" s="154">
        <f t="shared" si="493"/>
        <v>0</v>
      </c>
      <c r="BD183" s="76">
        <f t="shared" si="504"/>
        <v>0</v>
      </c>
      <c r="BE183" s="76">
        <f t="shared" si="505"/>
        <v>0</v>
      </c>
      <c r="BF183" s="76">
        <f t="shared" si="506"/>
        <v>0</v>
      </c>
      <c r="BG183" s="76">
        <f t="shared" si="507"/>
        <v>0</v>
      </c>
      <c r="BH183" s="76">
        <f t="shared" si="508"/>
        <v>0</v>
      </c>
      <c r="BI183" s="76">
        <f t="shared" si="509"/>
        <v>0</v>
      </c>
      <c r="BJ183" s="154">
        <f t="shared" si="510"/>
        <v>0</v>
      </c>
      <c r="BK183" s="10"/>
      <c r="BL183" s="10"/>
      <c r="BM183" s="152">
        <f>SUMIF('Rekapitulasi Maret'!$D$194:$D$375,APS!$B183,'Rekapitulasi Maret'!$E$194:$E$375)+SUMIF('Rekapitulasi Maret'!$D$194:$D$375,APS!$B183,'Rekapitulasi Maret'!$J$194:$J$375)</f>
        <v>0</v>
      </c>
      <c r="BN183" s="152">
        <f>SUMIF('Rekapitulasi Maret'!$D$194:$D$375,APS!$B183,'Rekapitulasi Maret'!$F$194:$F$375)</f>
        <v>0</v>
      </c>
      <c r="BO183" s="152">
        <f>SUMIF('Rekapitulasi Maret'!$D$194:$D$375,APS!$B183,'Rekapitulasi Maret'!$K$194:$K$375)</f>
        <v>0</v>
      </c>
      <c r="BP183" s="154">
        <f t="shared" si="488"/>
        <v>0</v>
      </c>
      <c r="BQ183" s="154">
        <f t="shared" si="489"/>
        <v>0</v>
      </c>
      <c r="BR183" s="10"/>
      <c r="BS183" s="152">
        <f>SUMIF('Rekapitulasi Maret'!$U$194:$U$375,APS!$B183,'Rekapitulasi Maret'!$V$194:$V$375)+SUMIF('Rekapitulasi Maret'!$U$194:$U$375,APS!$B183,'Rekapitulasi Maret'!$AA$194:$AA$375)</f>
        <v>0</v>
      </c>
      <c r="BT183" s="152">
        <f>SUMIF('Rekapitulasi Maret'!$U$194:$U$375,APS!$B183,'Rekapitulasi Maret'!$W$194:$W$375)</f>
        <v>0</v>
      </c>
      <c r="BU183" s="152">
        <f>SUMIF('Rekapitulasi Maret'!$U$194:$U$375,APS!$B183,'Rekapitulasi Maret'!$AB$194:$AB$375)</f>
        <v>0</v>
      </c>
      <c r="BV183" s="154">
        <f t="shared" si="490"/>
        <v>0</v>
      </c>
      <c r="BW183" s="154">
        <f t="shared" si="491"/>
        <v>0</v>
      </c>
      <c r="BX183" s="10"/>
      <c r="BY183" s="152">
        <f>SUMIF('Rekapitulasi Maret'!$AL$194:$AL$375,APS!$B183,'Rekapitulasi Maret'!$AM$194:$AM$375)+SUMIF('Rekapitulasi Maret'!$AL$194:$AL$375,APS!$B183,'Rekapitulasi Maret'!$AP$194:$AP$375)</f>
        <v>0</v>
      </c>
      <c r="BZ183" s="152">
        <f>SUMIF('Rekapitulasi Maret'!$AL$194:$AL$375,APS!$B183,'Rekapitulasi Maret'!$AN$194:$AN$375)</f>
        <v>0</v>
      </c>
      <c r="CA183" s="152">
        <f>SUMIF('Rekapitulasi Maret'!$AL$194:$AL$375,APS!$B183,'Rekapitulasi Maret'!$AQ$194:$AQ$375)</f>
        <v>0</v>
      </c>
      <c r="CB183" s="154">
        <f t="shared" si="502"/>
        <v>0</v>
      </c>
      <c r="CC183" s="154">
        <f t="shared" si="503"/>
        <v>0</v>
      </c>
      <c r="CD183" s="10"/>
      <c r="CE183" s="152">
        <f>SUMIF('Rekapitulasi Maret'!$BA$194:$BA$375,APS!$B183,'Rekapitulasi Maret'!$BB$194:$BB$375)+SUMIF('Rekapitulasi Maret'!$BA$194:$BA$375,APS!$B183,'Rekapitulasi Maret'!$BE$194:$BE$375)</f>
        <v>0</v>
      </c>
      <c r="CF183" s="152">
        <f>SUMIF('Rekapitulasi Maret'!$BA$194:$BA$375,APS!$B183,'Rekapitulasi Maret'!$BC$194:$BC$375)</f>
        <v>0</v>
      </c>
      <c r="CG183" s="10"/>
      <c r="CH183" s="154">
        <f t="shared" si="480"/>
        <v>0</v>
      </c>
      <c r="CI183" s="154">
        <f t="shared" si="481"/>
        <v>0</v>
      </c>
      <c r="CJ183" s="10"/>
      <c r="CK183" s="152">
        <f>SUMIF('Rekapitulasi Maret'!$BP$194:$BP$375,APS!$B183,'Rekapitulasi Maret'!$BQ$194:$BQ$375)+SUMIF('Rekapitulasi Maret'!$BP$194:$BP$375,APS!$B183,'Rekapitulasi Maret'!$BT$194:$BT$375)</f>
        <v>0</v>
      </c>
      <c r="CL183" s="152">
        <f>SUMIF('Rekapitulasi Maret'!$BP$194:$BP$375,APS!$B183,'Rekapitulasi Maret'!$BR$194:$BR$375)</f>
        <v>0</v>
      </c>
      <c r="CM183" s="152">
        <f>SUMIF('Rekapitulasi Maret'!$BP$194:$BP$375,APS!$B183,'Rekapitulasi Maret'!$BU$194:$BU$375)</f>
        <v>0</v>
      </c>
      <c r="CN183" s="154">
        <f t="shared" si="482"/>
        <v>0</v>
      </c>
      <c r="CO183" s="154">
        <f t="shared" si="483"/>
        <v>0</v>
      </c>
      <c r="CP183" s="76">
        <f t="shared" si="511"/>
        <v>0</v>
      </c>
      <c r="CQ183" s="76">
        <f t="shared" si="512"/>
        <v>0</v>
      </c>
      <c r="CR183" s="76">
        <f t="shared" si="513"/>
        <v>0</v>
      </c>
      <c r="CS183" s="76">
        <f t="shared" si="514"/>
        <v>0</v>
      </c>
      <c r="CT183" s="76">
        <f t="shared" si="515"/>
        <v>0</v>
      </c>
      <c r="CU183" s="76">
        <f t="shared" si="516"/>
        <v>0</v>
      </c>
      <c r="CV183" s="154">
        <f t="shared" si="517"/>
        <v>0</v>
      </c>
      <c r="CW183" s="10"/>
      <c r="CX183" s="10"/>
      <c r="CY183" s="152">
        <f>SUMIF('Rekapitulasi Maret'!$D$391:$D$568,APS!$B183,'Rekapitulasi Maret'!$E$391:$E$568)+SUMIF('Rekapitulasi Maret'!$D$391:$D$568,APS!$B183,'Rekapitulasi Maret'!$J$391:$J$568)</f>
        <v>0</v>
      </c>
      <c r="CZ183" s="152">
        <f>SUMIF('Rekapitulasi Maret'!$D$391:$D$568,APS!$B183,'Rekapitulasi Maret'!$F$391:$F$568)</f>
        <v>0</v>
      </c>
      <c r="DA183" s="152">
        <f>SUMIF('Rekapitulasi Maret'!$D$391:$D$568,APS!$B183,'Rekapitulasi Maret'!$K$391:$K$568)</f>
        <v>0</v>
      </c>
      <c r="DB183" s="154">
        <f t="shared" si="484"/>
        <v>0</v>
      </c>
      <c r="DC183" s="154">
        <f t="shared" si="485"/>
        <v>0</v>
      </c>
      <c r="DD183" s="10"/>
      <c r="DE183" s="152">
        <f>SUMIF('Rekapitulasi Maret'!$U$391:$U$568,APS!$B183,'Rekapitulasi Maret'!$V$391:$V$568)+SUMIF('Rekapitulasi Maret'!$U$391:$U$568,APS!$B183,'Rekapitulasi Maret'!$AA$391:$AA$568)</f>
        <v>0</v>
      </c>
      <c r="DF183" s="152">
        <f>SUMIF('Rekapitulasi Maret'!$U$391:$U$568,APS!$B183,'Rekapitulasi Maret'!$W$391:$W$568)</f>
        <v>0</v>
      </c>
      <c r="DG183" s="152">
        <f>SUMIF('Rekapitulasi Maret'!$U$391:$U$568,APS!$B183,'Rekapitulasi Maret'!$AB$391:$AB$568)</f>
        <v>0</v>
      </c>
      <c r="DH183" s="154">
        <f t="shared" si="518"/>
        <v>0</v>
      </c>
      <c r="DI183" s="154">
        <f t="shared" si="519"/>
        <v>0</v>
      </c>
      <c r="DJ183" s="10"/>
      <c r="DK183" s="152">
        <f>SUMIF('Rekapitulasi Maret'!$AL$391:$AL$568,APS!$B183,'Rekapitulasi Maret'!$AM$391:$AM$568)+SUMIF('Rekapitulasi Maret'!$AL$391:$AL$568,APS!$B183,'Rekapitulasi Maret'!$AP$391:$AP$568)</f>
        <v>0</v>
      </c>
      <c r="DL183" s="152">
        <f>SUMIF('Rekapitulasi Maret'!$AL$391:$AL$568,APS!$B183,'Rekapitulasi Maret'!$AN$391:$AN$568)</f>
        <v>0</v>
      </c>
      <c r="DM183" s="152">
        <f>SUMIF('Rekapitulasi Maret'!$AL$391:$AL$568,APS!$B183,'Rekapitulasi Maret'!$AQ$391:$AQ$568)</f>
        <v>0</v>
      </c>
      <c r="DN183" s="154">
        <f t="shared" si="453"/>
        <v>0</v>
      </c>
      <c r="DO183" s="154">
        <f t="shared" si="454"/>
        <v>0</v>
      </c>
      <c r="DP183" s="10"/>
      <c r="DQ183" s="152">
        <f>SUMIF('Rekapitulasi Maret'!$BA$391:$BA$568,APS!$B183,'Rekapitulasi Maret'!$BB$391:$BB$568)+SUMIF('Rekapitulasi Maret'!$BA$391:$BA$568,APS!$B183,'Rekapitulasi Maret'!$BE$391:$BE$568)</f>
        <v>0</v>
      </c>
      <c r="DR183" s="152">
        <f>SUMIF('Rekapitulasi Maret'!$BA$391:$BA$568,APS!$B183,'Rekapitulasi Maret'!$BC$391:$BC$568)</f>
        <v>0</v>
      </c>
      <c r="DS183" s="152">
        <f>SUMIF('Rekapitulasi Maret'!$BA$391:$BA$568,APS!$B183,'Rekapitulasi Maret'!$BF$391:$BF$568)</f>
        <v>0</v>
      </c>
      <c r="DT183" s="154">
        <f t="shared" si="520"/>
        <v>0</v>
      </c>
      <c r="DU183" s="154">
        <f t="shared" si="521"/>
        <v>0</v>
      </c>
      <c r="DV183" s="10"/>
      <c r="DW183" s="152">
        <f>SUMIF('Rekapitulasi Maret'!$BP$391:$BP$568,APS!$B183,'Rekapitulasi Maret'!$BQ$391:$BQ$568)+SUMIF('Rekapitulasi Maret'!$BP$391:$BP$568,APS!$B183,'Rekapitulasi Maret'!$BT$391:$BT$568)</f>
        <v>0</v>
      </c>
      <c r="DX183" s="152">
        <f>SUMIF('Rekapitulasi Maret'!$BP$391:$BP$568,APS!$B183,'Rekapitulasi Maret'!$BR$391:$BR$568)</f>
        <v>0</v>
      </c>
      <c r="DY183" s="152">
        <f>SUMIF('Rekapitulasi Maret'!$BP$391:$BP$568,APS!$B183,'Rekapitulasi Maret'!$BU$391:$BU$568)</f>
        <v>0</v>
      </c>
      <c r="DZ183" s="154">
        <f t="shared" si="446"/>
        <v>0</v>
      </c>
      <c r="EA183" s="154">
        <f t="shared" si="447"/>
        <v>0</v>
      </c>
      <c r="EB183" s="10"/>
      <c r="EC183" s="152">
        <f>SUMIF('Rekapitulasi Maret'!$CE$391:$CE$568,APS!$B183,'Rekapitulasi Maret'!$CF$391:$CF$568)+SUMIF('Rekapitulasi Maret'!$CE$391:$CE$568,APS!$B183,'Rekapitulasi Maret'!$CI$391:$CI$568)</f>
        <v>0</v>
      </c>
      <c r="ED183" s="152">
        <f>SUMIF('Rekapitulasi Maret'!$CE$391:$CE$568,APS!$B183,'Rekapitulasi Maret'!$CG$391:$CG$568)</f>
        <v>0</v>
      </c>
      <c r="EE183" s="152">
        <f>SUMIF('Rekapitulasi Maret'!$CE$391:$CE$568,APS!$B183,'Rekapitulasi Maret'!$CJ$391:$CJ$568)</f>
        <v>0</v>
      </c>
      <c r="EF183" s="154">
        <f t="shared" si="455"/>
        <v>0</v>
      </c>
      <c r="EG183" s="154">
        <f t="shared" si="456"/>
        <v>0</v>
      </c>
      <c r="EH183" s="76">
        <f t="shared" si="522"/>
        <v>0</v>
      </c>
      <c r="EI183" s="76">
        <f t="shared" si="523"/>
        <v>0</v>
      </c>
      <c r="EJ183" s="76">
        <f t="shared" si="524"/>
        <v>0</v>
      </c>
      <c r="EK183" s="76">
        <f t="shared" si="525"/>
        <v>0</v>
      </c>
      <c r="EL183" s="76">
        <f t="shared" si="526"/>
        <v>0</v>
      </c>
      <c r="EM183" s="76">
        <f t="shared" si="527"/>
        <v>0</v>
      </c>
      <c r="EN183" s="154">
        <f t="shared" si="528"/>
        <v>0</v>
      </c>
      <c r="EO183" s="10"/>
      <c r="EP183" s="10"/>
      <c r="EQ183" s="152">
        <f>SUMIF('Rekapitulasi Maret'!$D$587:$D$768,APS!$B183,'Rekapitulasi Maret'!$E$587:$E$768)+SUMIF('Rekapitulasi Maret'!$D$587:$D$768,APS!$B183,'Rekapitulasi Maret'!$G$587:$G$768)</f>
        <v>0</v>
      </c>
      <c r="ER183" s="152">
        <f>SUMIF('Rekapitulasi Maret'!$D$587:$D$768,APS!$B183,'Rekapitulasi Maret'!$F$587:$F$768)+SUMIF('Rekapitulasi Maret'!$D$587:$D$768,APS!$B183,'Rekapitulasi Maret'!$H$587:$H$768)</f>
        <v>0</v>
      </c>
      <c r="ES183" s="10"/>
      <c r="ET183" s="154">
        <f t="shared" si="457"/>
        <v>0</v>
      </c>
      <c r="EU183" s="154">
        <f t="shared" si="458"/>
        <v>0</v>
      </c>
      <c r="EV183" s="10"/>
      <c r="EW183" s="152">
        <f>SUMIF('Rekapitulasi Maret'!$U$587:$U$768,APS!$B183,'Rekapitulasi Maret'!$V$587:$V$768)+SUMIF('Rekapitulasi Maret'!$U$587:$U$768,APS!$B183,'Rekapitulasi Maret'!$X$587:$X$768)</f>
        <v>0</v>
      </c>
      <c r="EX183" s="152">
        <f>SUMIF('Rekapitulasi Maret'!$U$587:$U$768,APS!$B183,'Rekapitulasi Maret'!$W$587:$W$768)+SUMIF('Rekapitulasi Maret'!$U$587:$U$768,APS!$B183,'Rekapitulasi Maret'!$Y$587:$Y$768)</f>
        <v>0</v>
      </c>
      <c r="EY183" s="10"/>
      <c r="EZ183" s="154">
        <f t="shared" si="459"/>
        <v>0</v>
      </c>
      <c r="FA183" s="154">
        <f t="shared" si="460"/>
        <v>0</v>
      </c>
      <c r="FB183" s="10"/>
      <c r="FC183" s="152">
        <f>SUMIF('Rekapitulasi Maret'!$AL$587:$AL$768,APS!$B183,'Rekapitulasi Maret'!$AM$587:$AM$768)+SUMIF('Rekapitulasi Maret'!$AL$587:$AL$768,APS!$B183,'Rekapitulasi Maret'!$AP$587:$AP$768)</f>
        <v>0</v>
      </c>
      <c r="FD183" s="152">
        <f>SUMIF('Rekapitulasi Maret'!$AL$587:$AL$768,APS!$B183,'Rekapitulasi Maret'!$AN$587:$AN$768)</f>
        <v>0</v>
      </c>
      <c r="FE183" s="10"/>
      <c r="FF183" s="154">
        <f t="shared" si="461"/>
        <v>0</v>
      </c>
      <c r="FG183" s="154">
        <f t="shared" si="462"/>
        <v>0</v>
      </c>
      <c r="FH183" s="10"/>
      <c r="FI183" s="152">
        <f>SUMIF('Rekapitulasi Maret'!$BA$587:$BA$768,APS!$B183,'Rekapitulasi Maret'!$BB$587:$BB$768)+SUMIF('Rekapitulasi Maret'!$BA$587:$BA$768,APS!$B183,'Rekapitulasi Maret'!$BE$587:$BE$768)</f>
        <v>0</v>
      </c>
      <c r="FJ183" s="152">
        <f>SUMIF('Rekapitulasi Maret'!$BA$587:$BA$768,APS!$B183,'Rekapitulasi Maret'!$BC$587:$BC$768)+SUMIF('Rekapitulasi Maret'!$BA$587:$BA$768,APS!$B183,'Rekapitulasi Maret'!$BF$587:$BF$768)</f>
        <v>0</v>
      </c>
      <c r="FK183" s="10"/>
      <c r="FL183" s="154">
        <f t="shared" si="463"/>
        <v>0</v>
      </c>
      <c r="FM183" s="154">
        <f t="shared" si="464"/>
        <v>0</v>
      </c>
      <c r="FN183" s="10"/>
      <c r="FO183" s="152">
        <f>SUMIF('Rekapitulasi Maret'!$BP$587:$BP$768,APS!$B183,'Rekapitulasi Maret'!$BQ$587:$BQ$768)+SUMIF('Rekapitulasi Maret'!$BP$587:$BP$768,APS!$B183,'Rekapitulasi Maret'!$BT$587:$BT$768)</f>
        <v>0</v>
      </c>
      <c r="FP183" s="152">
        <f>SUMIF('Rekapitulasi Maret'!$BP$587:$BP$768,APS!$B183,'Rekapitulasi Maret'!$BR$587:$BR$768)</f>
        <v>0</v>
      </c>
      <c r="FQ183" s="10"/>
      <c r="FR183" s="154">
        <f t="shared" si="465"/>
        <v>0</v>
      </c>
      <c r="FS183" s="154">
        <f t="shared" si="466"/>
        <v>0</v>
      </c>
      <c r="FT183" s="10"/>
      <c r="FU183" s="152">
        <f>SUMIF('Rekapitulasi Maret'!$CE$587:$CE$768,APS!$B183,'Rekapitulasi Maret'!$CI$587:$CI$768)</f>
        <v>0</v>
      </c>
      <c r="FV183" s="10"/>
      <c r="FW183" s="152">
        <f>SUMIF('Rekapitulasi Maret'!$CE$587:$CE$768,APS!$B183,'Rekapitulasi Maret'!$CJ$587:$CJ$768)</f>
        <v>0</v>
      </c>
      <c r="FX183" s="154">
        <f t="shared" si="486"/>
        <v>0</v>
      </c>
      <c r="FY183" s="154">
        <f t="shared" si="487"/>
        <v>0</v>
      </c>
      <c r="FZ183" s="10"/>
      <c r="GA183" s="152">
        <f>SUMIF('Rekapitulasi Maret'!$D$785:$D$963,APS!$B183,'Rekapitulasi Maret'!$E$785:$E$963)+SUMIF('Rekapitulasi Maret'!$D$785:$D$963,APS!$B183,'Rekapitulasi Maret'!$J$785:$J$963)</f>
        <v>0</v>
      </c>
      <c r="GB183" s="152">
        <f>SUMIF('Rekapitulasi Maret'!$D$785:$D$963,APS!$B183,'Rekapitulasi Maret'!$F$785:$F$963)</f>
        <v>0</v>
      </c>
      <c r="GC183" s="152">
        <f>SUMIF('Rekapitulasi Maret'!$D$785:$D$963,APS!$B183,'Rekapitulasi Maret'!$K$785:$K$963)</f>
        <v>0</v>
      </c>
      <c r="GD183" s="154">
        <f t="shared" si="467"/>
        <v>0</v>
      </c>
      <c r="GE183" s="154">
        <f t="shared" si="468"/>
        <v>0</v>
      </c>
      <c r="GF183" s="10"/>
      <c r="GG183" s="152">
        <f>SUMIF('Rekapitulasi Maret'!$U$785:$U$963,APS!$B183,'Rekapitulasi Maret'!$V$785:$V$963)+SUMIF('Rekapitulasi Maret'!$U$785:$U$963,APS!$B183,'Rekapitulasi Maret'!$AA$785:$AA$963)</f>
        <v>0</v>
      </c>
      <c r="GH183" s="152">
        <f>SUMIF('Rekapitulasi Maret'!$U$785:$U$963,APS!$B183,'Rekapitulasi Maret'!$W$785:$W$963)</f>
        <v>0</v>
      </c>
      <c r="GI183" s="152">
        <f>SUMIF('Rekapitulasi Maret'!$U$785:$U$963,APS!$B183,'Rekapitulasi Maret'!$AB$785:$AB$963)</f>
        <v>0</v>
      </c>
      <c r="GJ183" s="154">
        <f t="shared" si="469"/>
        <v>0</v>
      </c>
      <c r="GK183" s="154">
        <f t="shared" si="470"/>
        <v>0</v>
      </c>
      <c r="GL183" s="10"/>
      <c r="GM183" s="152">
        <f>SUMIF('Rekapitulasi Maret'!$AL$785:$AL$963,APS!$B183,'Rekapitulasi Maret'!$AM$785:$AM$963)+SUMIF('Rekapitulasi Maret'!$AL$785:$AL$963,APS!$B183,'Rekapitulasi Maret'!$AP$785:$AP$963)</f>
        <v>0</v>
      </c>
      <c r="GN183" s="152">
        <f>SUMIF('Rekapitulasi Maret'!$AL$785:$AL$963,APS!$B183,'Rekapitulasi Maret'!$AN$785:$AN$963)</f>
        <v>0</v>
      </c>
      <c r="GO183" s="152">
        <f>SUMIF('Rekapitulasi Maret'!$AL$785:$AL$963,APS!$B183,'Rekapitulasi Maret'!$AQ$785:$AQ$963)</f>
        <v>0</v>
      </c>
      <c r="GP183" s="154">
        <f t="shared" si="471"/>
        <v>0</v>
      </c>
      <c r="GQ183" s="154">
        <f t="shared" si="472"/>
        <v>0</v>
      </c>
      <c r="GR183" s="76">
        <f t="shared" si="473"/>
        <v>0</v>
      </c>
      <c r="GS183" s="76">
        <f t="shared" si="474"/>
        <v>0</v>
      </c>
      <c r="GT183" s="76">
        <f t="shared" si="475"/>
        <v>0</v>
      </c>
      <c r="GU183" s="76">
        <f t="shared" si="476"/>
        <v>0</v>
      </c>
      <c r="GV183" s="157">
        <f t="shared" si="477"/>
        <v>0</v>
      </c>
      <c r="GW183" s="157">
        <f t="shared" si="478"/>
        <v>0</v>
      </c>
      <c r="GX183" s="158">
        <f t="shared" si="479"/>
        <v>0</v>
      </c>
      <c r="GY183" s="157">
        <f t="shared" si="494"/>
        <v>0</v>
      </c>
      <c r="GZ183" s="157">
        <f t="shared" si="495"/>
        <v>0</v>
      </c>
      <c r="HA183" s="157">
        <f t="shared" si="496"/>
        <v>0</v>
      </c>
      <c r="HB183" s="157">
        <f t="shared" si="497"/>
        <v>0</v>
      </c>
      <c r="HC183" s="157">
        <f t="shared" si="498"/>
        <v>0</v>
      </c>
      <c r="HD183" s="157">
        <f t="shared" si="499"/>
        <v>0</v>
      </c>
      <c r="HE183" s="158">
        <f t="shared" si="536"/>
        <v>0</v>
      </c>
      <c r="HF183" s="164"/>
      <c r="HG183" s="16" t="s">
        <v>308</v>
      </c>
      <c r="HH183" s="88"/>
    </row>
    <row r="184" spans="1:216" ht="15.75">
      <c r="A184" s="16" t="s">
        <v>194</v>
      </c>
      <c r="B184" s="16" t="s">
        <v>195</v>
      </c>
      <c r="C184" s="16" t="s">
        <v>196</v>
      </c>
      <c r="D184" s="16" t="s">
        <v>599</v>
      </c>
      <c r="E184" s="16" t="s">
        <v>603</v>
      </c>
      <c r="F184" s="17">
        <v>40</v>
      </c>
      <c r="G184" s="17">
        <v>0</v>
      </c>
      <c r="H184" s="17">
        <v>0</v>
      </c>
      <c r="I184" s="18">
        <v>0</v>
      </c>
      <c r="J184" s="17">
        <v>0</v>
      </c>
      <c r="K184" s="19">
        <f t="shared" si="542"/>
        <v>40</v>
      </c>
      <c r="L184" s="19">
        <f t="shared" si="543"/>
        <v>40</v>
      </c>
      <c r="M184" s="23">
        <v>0</v>
      </c>
      <c r="N184" s="20">
        <f t="shared" si="533"/>
        <v>0</v>
      </c>
      <c r="O184" s="20"/>
      <c r="P184" s="75">
        <f t="shared" si="541"/>
        <v>0</v>
      </c>
      <c r="Q184" s="74">
        <f t="shared" si="540"/>
        <v>0</v>
      </c>
      <c r="R184" s="22">
        <f t="shared" si="539"/>
        <v>0</v>
      </c>
      <c r="S184" s="10"/>
      <c r="T184" s="10"/>
      <c r="U184" s="152">
        <f>SUMIF('Rekapitulasi Maret'!$D$9:$D$173,APS!$B184,'Rekapitulasi Maret'!$E$9:$E$173)</f>
        <v>0</v>
      </c>
      <c r="V184" s="152">
        <f>SUMIF('Rekapitulasi Maret'!$D$9:$D$173,APS!$B184,'Rekapitulasi Maret'!$F$9:$F$173)</f>
        <v>0</v>
      </c>
      <c r="W184" s="10"/>
      <c r="X184" s="154">
        <f t="shared" si="537"/>
        <v>0</v>
      </c>
      <c r="Y184" s="154">
        <f t="shared" si="538"/>
        <v>0</v>
      </c>
      <c r="Z184" s="10"/>
      <c r="AA184" s="152">
        <f>SUMIF('Rekapitulasi Maret'!$U$9:$U$173,APS!$B184,'Rekapitulasi Maret'!$V$9:$V$173)</f>
        <v>0</v>
      </c>
      <c r="AB184" s="152">
        <f>SUMIF('Rekapitulasi Maret'!$U$9:$U$173,APS!$B184,'Rekapitulasi Maret'!$W$9:$W$173)</f>
        <v>0</v>
      </c>
      <c r="AC184" s="152"/>
      <c r="AD184" s="154">
        <f t="shared" si="529"/>
        <v>0</v>
      </c>
      <c r="AE184" s="154">
        <f t="shared" si="530"/>
        <v>0</v>
      </c>
      <c r="AF184" s="10"/>
      <c r="AG184" s="152">
        <f>SUMIF('Rekapitulasi Maret'!$AL$9:$AL$173,APS!$B184,'Rekapitulasi Maret'!$AM$9:$AM$173)</f>
        <v>0</v>
      </c>
      <c r="AH184" s="152">
        <f>SUMIF('Rekapitulasi Maret'!$AL$9:$AL$173,APS!$B184,'Rekapitulasi Maret'!$AN$9:$AN$173)</f>
        <v>0</v>
      </c>
      <c r="AI184" s="152">
        <f>SUMIF('Rekapitulasi Maret'!$AL$9:$AL$173,APS!$B184,'Rekapitulasi Maret'!$AQ$9:$AQ$173)</f>
        <v>0</v>
      </c>
      <c r="AJ184" s="154">
        <f t="shared" si="534"/>
        <v>0</v>
      </c>
      <c r="AK184" s="154">
        <f t="shared" si="535"/>
        <v>0</v>
      </c>
      <c r="AL184" s="10"/>
      <c r="AM184" s="152">
        <f>SUMIF('Rekapitulasi Maret'!$BA$9:$BA$173,APS!$B184,'Rekapitulasi Maret'!$BB$9:$BB$173)</f>
        <v>0</v>
      </c>
      <c r="AN184" s="152">
        <f>SUMIF('Rekapitulasi Maret'!$BA$9:$BA$173,APS!$B184,'Rekapitulasi Maret'!$BC$9:$BC$173)</f>
        <v>0</v>
      </c>
      <c r="AO184" s="10"/>
      <c r="AP184" s="154">
        <f t="shared" si="531"/>
        <v>0</v>
      </c>
      <c r="AQ184" s="154">
        <f t="shared" si="532"/>
        <v>0</v>
      </c>
      <c r="AR184" s="10"/>
      <c r="AS184" s="152">
        <f>SUMIF('Rekapitulasi Maret'!$BP$9:$BP$173,APS!$B184,'Rekapitulasi Maret'!$BQ$9:$BQ$173)</f>
        <v>0</v>
      </c>
      <c r="AT184" s="152">
        <f>SUMIF('Rekapitulasi Maret'!$BP$9:$BP$173,APS!$B184,'Rekapitulasi Maret'!$BR$9:$BR$173)</f>
        <v>0</v>
      </c>
      <c r="AU184" s="10"/>
      <c r="AV184" s="154">
        <f t="shared" si="500"/>
        <v>0</v>
      </c>
      <c r="AW184" s="154">
        <f t="shared" si="501"/>
        <v>0</v>
      </c>
      <c r="AX184" s="10"/>
      <c r="AY184" s="152">
        <f>SUMIF('Rekapitulasi Maret'!$CE$9:$CE$173,APS!$B184,'Rekapitulasi Maret'!$CI$9:$CI$173)</f>
        <v>0</v>
      </c>
      <c r="AZ184" s="10"/>
      <c r="BA184" s="152">
        <f>SUMIF('Rekapitulasi Maret'!$CE$9:$CE$173,APS!$B184,'Rekapitulasi Maret'!$CJ$9:$CJ$173)</f>
        <v>0</v>
      </c>
      <c r="BB184" s="154">
        <f t="shared" si="492"/>
        <v>0</v>
      </c>
      <c r="BC184" s="154">
        <f t="shared" si="493"/>
        <v>0</v>
      </c>
      <c r="BD184" s="76">
        <f t="shared" si="504"/>
        <v>0</v>
      </c>
      <c r="BE184" s="76">
        <f t="shared" si="505"/>
        <v>0</v>
      </c>
      <c r="BF184" s="76">
        <f t="shared" si="506"/>
        <v>0</v>
      </c>
      <c r="BG184" s="76">
        <f t="shared" si="507"/>
        <v>0</v>
      </c>
      <c r="BH184" s="76">
        <f t="shared" si="508"/>
        <v>0</v>
      </c>
      <c r="BI184" s="76">
        <f t="shared" si="509"/>
        <v>0</v>
      </c>
      <c r="BJ184" s="154">
        <f t="shared" si="510"/>
        <v>0</v>
      </c>
      <c r="BK184" s="10"/>
      <c r="BL184" s="10"/>
      <c r="BM184" s="152">
        <f>SUMIF('Rekapitulasi Maret'!$D$194:$D$375,APS!$B184,'Rekapitulasi Maret'!$E$194:$E$375)+SUMIF('Rekapitulasi Maret'!$D$194:$D$375,APS!$B184,'Rekapitulasi Maret'!$J$194:$J$375)</f>
        <v>0</v>
      </c>
      <c r="BN184" s="152">
        <f>SUMIF('Rekapitulasi Maret'!$D$194:$D$375,APS!$B184,'Rekapitulasi Maret'!$F$194:$F$375)</f>
        <v>0</v>
      </c>
      <c r="BO184" s="152">
        <f>SUMIF('Rekapitulasi Maret'!$D$194:$D$375,APS!$B184,'Rekapitulasi Maret'!$K$194:$K$375)</f>
        <v>0</v>
      </c>
      <c r="BP184" s="154">
        <f t="shared" si="488"/>
        <v>0</v>
      </c>
      <c r="BQ184" s="154">
        <f t="shared" si="489"/>
        <v>0</v>
      </c>
      <c r="BR184" s="10"/>
      <c r="BS184" s="152">
        <f>SUMIF('Rekapitulasi Maret'!$U$194:$U$375,APS!$B184,'Rekapitulasi Maret'!$V$194:$V$375)+SUMIF('Rekapitulasi Maret'!$U$194:$U$375,APS!$B184,'Rekapitulasi Maret'!$AA$194:$AA$375)</f>
        <v>0</v>
      </c>
      <c r="BT184" s="152">
        <f>SUMIF('Rekapitulasi Maret'!$U$194:$U$375,APS!$B184,'Rekapitulasi Maret'!$W$194:$W$375)</f>
        <v>0</v>
      </c>
      <c r="BU184" s="152">
        <f>SUMIF('Rekapitulasi Maret'!$U$194:$U$375,APS!$B184,'Rekapitulasi Maret'!$AB$194:$AB$375)</f>
        <v>0</v>
      </c>
      <c r="BV184" s="154">
        <f t="shared" si="490"/>
        <v>0</v>
      </c>
      <c r="BW184" s="154">
        <f t="shared" si="491"/>
        <v>0</v>
      </c>
      <c r="BX184" s="10"/>
      <c r="BY184" s="152">
        <f>SUMIF('Rekapitulasi Maret'!$AL$194:$AL$375,APS!$B184,'Rekapitulasi Maret'!$AM$194:$AM$375)+SUMIF('Rekapitulasi Maret'!$AL$194:$AL$375,APS!$B184,'Rekapitulasi Maret'!$AP$194:$AP$375)</f>
        <v>0</v>
      </c>
      <c r="BZ184" s="152">
        <f>SUMIF('Rekapitulasi Maret'!$AL$194:$AL$375,APS!$B184,'Rekapitulasi Maret'!$AN$194:$AN$375)</f>
        <v>0</v>
      </c>
      <c r="CA184" s="152">
        <f>SUMIF('Rekapitulasi Maret'!$AL$194:$AL$375,APS!$B184,'Rekapitulasi Maret'!$AQ$194:$AQ$375)</f>
        <v>0</v>
      </c>
      <c r="CB184" s="154">
        <f t="shared" si="502"/>
        <v>0</v>
      </c>
      <c r="CC184" s="154">
        <f t="shared" si="503"/>
        <v>0</v>
      </c>
      <c r="CD184" s="10"/>
      <c r="CE184" s="152">
        <f>SUMIF('Rekapitulasi Maret'!$BA$194:$BA$375,APS!$B184,'Rekapitulasi Maret'!$BB$194:$BB$375)+SUMIF('Rekapitulasi Maret'!$BA$194:$BA$375,APS!$B184,'Rekapitulasi Maret'!$BE$194:$BE$375)</f>
        <v>0</v>
      </c>
      <c r="CF184" s="152">
        <f>SUMIF('Rekapitulasi Maret'!$BA$194:$BA$375,APS!$B184,'Rekapitulasi Maret'!$BC$194:$BC$375)</f>
        <v>0</v>
      </c>
      <c r="CG184" s="10"/>
      <c r="CH184" s="154">
        <f t="shared" si="480"/>
        <v>0</v>
      </c>
      <c r="CI184" s="154">
        <f t="shared" si="481"/>
        <v>0</v>
      </c>
      <c r="CJ184" s="10"/>
      <c r="CK184" s="152">
        <f>SUMIF('Rekapitulasi Maret'!$BP$194:$BP$375,APS!$B184,'Rekapitulasi Maret'!$BQ$194:$BQ$375)+SUMIF('Rekapitulasi Maret'!$BP$194:$BP$375,APS!$B184,'Rekapitulasi Maret'!$BT$194:$BT$375)</f>
        <v>0</v>
      </c>
      <c r="CL184" s="152">
        <f>SUMIF('Rekapitulasi Maret'!$BP$194:$BP$375,APS!$B184,'Rekapitulasi Maret'!$BR$194:$BR$375)</f>
        <v>0</v>
      </c>
      <c r="CM184" s="152">
        <f>SUMIF('Rekapitulasi Maret'!$BP$194:$BP$375,APS!$B184,'Rekapitulasi Maret'!$BU$194:$BU$375)</f>
        <v>0</v>
      </c>
      <c r="CN184" s="154">
        <f t="shared" si="482"/>
        <v>0</v>
      </c>
      <c r="CO184" s="154">
        <f t="shared" si="483"/>
        <v>0</v>
      </c>
      <c r="CP184" s="76">
        <f t="shared" si="511"/>
        <v>0</v>
      </c>
      <c r="CQ184" s="76">
        <f t="shared" si="512"/>
        <v>0</v>
      </c>
      <c r="CR184" s="76">
        <f t="shared" si="513"/>
        <v>0</v>
      </c>
      <c r="CS184" s="76">
        <f t="shared" si="514"/>
        <v>0</v>
      </c>
      <c r="CT184" s="76">
        <f t="shared" si="515"/>
        <v>0</v>
      </c>
      <c r="CU184" s="76">
        <f t="shared" si="516"/>
        <v>0</v>
      </c>
      <c r="CV184" s="154">
        <f t="shared" si="517"/>
        <v>0</v>
      </c>
      <c r="CW184" s="10"/>
      <c r="CX184" s="10"/>
      <c r="CY184" s="152">
        <f>SUMIF('Rekapitulasi Maret'!$D$391:$D$568,APS!$B184,'Rekapitulasi Maret'!$E$391:$E$568)+SUMIF('Rekapitulasi Maret'!$D$391:$D$568,APS!$B184,'Rekapitulasi Maret'!$J$391:$J$568)</f>
        <v>0</v>
      </c>
      <c r="CZ184" s="152">
        <f>SUMIF('Rekapitulasi Maret'!$D$391:$D$568,APS!$B184,'Rekapitulasi Maret'!$F$391:$F$568)</f>
        <v>0</v>
      </c>
      <c r="DA184" s="152">
        <f>SUMIF('Rekapitulasi Maret'!$D$391:$D$568,APS!$B184,'Rekapitulasi Maret'!$K$391:$K$568)</f>
        <v>0</v>
      </c>
      <c r="DB184" s="154">
        <f t="shared" si="484"/>
        <v>0</v>
      </c>
      <c r="DC184" s="154">
        <f t="shared" si="485"/>
        <v>0</v>
      </c>
      <c r="DD184" s="10"/>
      <c r="DE184" s="152">
        <f>SUMIF('Rekapitulasi Maret'!$U$391:$U$568,APS!$B184,'Rekapitulasi Maret'!$V$391:$V$568)+SUMIF('Rekapitulasi Maret'!$U$391:$U$568,APS!$B184,'Rekapitulasi Maret'!$AA$391:$AA$568)</f>
        <v>0</v>
      </c>
      <c r="DF184" s="152">
        <f>SUMIF('Rekapitulasi Maret'!$U$391:$U$568,APS!$B184,'Rekapitulasi Maret'!$W$391:$W$568)</f>
        <v>0</v>
      </c>
      <c r="DG184" s="152">
        <f>SUMIF('Rekapitulasi Maret'!$U$391:$U$568,APS!$B184,'Rekapitulasi Maret'!$AB$391:$AB$568)</f>
        <v>0</v>
      </c>
      <c r="DH184" s="154">
        <f t="shared" si="518"/>
        <v>0</v>
      </c>
      <c r="DI184" s="154">
        <f t="shared" si="519"/>
        <v>0</v>
      </c>
      <c r="DJ184" s="10"/>
      <c r="DK184" s="152">
        <f>SUMIF('Rekapitulasi Maret'!$AL$391:$AL$568,APS!$B184,'Rekapitulasi Maret'!$AM$391:$AM$568)+SUMIF('Rekapitulasi Maret'!$AL$391:$AL$568,APS!$B184,'Rekapitulasi Maret'!$AP$391:$AP$568)</f>
        <v>0</v>
      </c>
      <c r="DL184" s="152">
        <f>SUMIF('Rekapitulasi Maret'!$AL$391:$AL$568,APS!$B184,'Rekapitulasi Maret'!$AN$391:$AN$568)</f>
        <v>0</v>
      </c>
      <c r="DM184" s="152">
        <f>SUMIF('Rekapitulasi Maret'!$AL$391:$AL$568,APS!$B184,'Rekapitulasi Maret'!$AQ$391:$AQ$568)</f>
        <v>0</v>
      </c>
      <c r="DN184" s="154">
        <f t="shared" si="453"/>
        <v>0</v>
      </c>
      <c r="DO184" s="154">
        <f t="shared" si="454"/>
        <v>0</v>
      </c>
      <c r="DP184" s="10"/>
      <c r="DQ184" s="152">
        <f>SUMIF('Rekapitulasi Maret'!$BA$391:$BA$568,APS!$B184,'Rekapitulasi Maret'!$BB$391:$BB$568)+SUMIF('Rekapitulasi Maret'!$BA$391:$BA$568,APS!$B184,'Rekapitulasi Maret'!$BE$391:$BE$568)</f>
        <v>0</v>
      </c>
      <c r="DR184" s="152">
        <f>SUMIF('Rekapitulasi Maret'!$BA$391:$BA$568,APS!$B184,'Rekapitulasi Maret'!$BC$391:$BC$568)</f>
        <v>0</v>
      </c>
      <c r="DS184" s="152">
        <f>SUMIF('Rekapitulasi Maret'!$BA$391:$BA$568,APS!$B184,'Rekapitulasi Maret'!$BF$391:$BF$568)</f>
        <v>0</v>
      </c>
      <c r="DT184" s="154">
        <f t="shared" si="520"/>
        <v>0</v>
      </c>
      <c r="DU184" s="154">
        <f t="shared" si="521"/>
        <v>0</v>
      </c>
      <c r="DV184" s="10"/>
      <c r="DW184" s="152">
        <f>SUMIF('Rekapitulasi Maret'!$BP$391:$BP$568,APS!$B184,'Rekapitulasi Maret'!$BQ$391:$BQ$568)+SUMIF('Rekapitulasi Maret'!$BP$391:$BP$568,APS!$B184,'Rekapitulasi Maret'!$BT$391:$BT$568)</f>
        <v>0</v>
      </c>
      <c r="DX184" s="152">
        <f>SUMIF('Rekapitulasi Maret'!$BP$391:$BP$568,APS!$B184,'Rekapitulasi Maret'!$BR$391:$BR$568)</f>
        <v>0</v>
      </c>
      <c r="DY184" s="152">
        <f>SUMIF('Rekapitulasi Maret'!$BP$391:$BP$568,APS!$B184,'Rekapitulasi Maret'!$BU$391:$BU$568)</f>
        <v>0</v>
      </c>
      <c r="DZ184" s="154">
        <f t="shared" si="446"/>
        <v>0</v>
      </c>
      <c r="EA184" s="154">
        <f t="shared" si="447"/>
        <v>0</v>
      </c>
      <c r="EB184" s="10"/>
      <c r="EC184" s="152">
        <f>SUMIF('Rekapitulasi Maret'!$CE$391:$CE$568,APS!$B184,'Rekapitulasi Maret'!$CF$391:$CF$568)+SUMIF('Rekapitulasi Maret'!$CE$391:$CE$568,APS!$B184,'Rekapitulasi Maret'!$CI$391:$CI$568)</f>
        <v>0</v>
      </c>
      <c r="ED184" s="152">
        <f>SUMIF('Rekapitulasi Maret'!$CE$391:$CE$568,APS!$B184,'Rekapitulasi Maret'!$CG$391:$CG$568)</f>
        <v>0</v>
      </c>
      <c r="EE184" s="152">
        <f>SUMIF('Rekapitulasi Maret'!$CE$391:$CE$568,APS!$B184,'Rekapitulasi Maret'!$CJ$391:$CJ$568)</f>
        <v>0</v>
      </c>
      <c r="EF184" s="154">
        <f t="shared" si="455"/>
        <v>0</v>
      </c>
      <c r="EG184" s="154">
        <f t="shared" si="456"/>
        <v>0</v>
      </c>
      <c r="EH184" s="76">
        <f t="shared" si="522"/>
        <v>0</v>
      </c>
      <c r="EI184" s="76">
        <f t="shared" si="523"/>
        <v>0</v>
      </c>
      <c r="EJ184" s="76">
        <f t="shared" si="524"/>
        <v>0</v>
      </c>
      <c r="EK184" s="76">
        <f t="shared" si="525"/>
        <v>0</v>
      </c>
      <c r="EL184" s="76">
        <f t="shared" si="526"/>
        <v>0</v>
      </c>
      <c r="EM184" s="76">
        <f t="shared" si="527"/>
        <v>0</v>
      </c>
      <c r="EN184" s="154">
        <f t="shared" si="528"/>
        <v>0</v>
      </c>
      <c r="EO184" s="10"/>
      <c r="EP184" s="10"/>
      <c r="EQ184" s="152">
        <f>SUMIF('Rekapitulasi Maret'!$D$587:$D$768,APS!$B184,'Rekapitulasi Maret'!$E$587:$E$768)+SUMIF('Rekapitulasi Maret'!$D$587:$D$768,APS!$B184,'Rekapitulasi Maret'!$G$587:$G$768)</f>
        <v>0</v>
      </c>
      <c r="ER184" s="152">
        <f>SUMIF('Rekapitulasi Maret'!$D$587:$D$768,APS!$B184,'Rekapitulasi Maret'!$F$587:$F$768)+SUMIF('Rekapitulasi Maret'!$D$587:$D$768,APS!$B184,'Rekapitulasi Maret'!$H$587:$H$768)</f>
        <v>0</v>
      </c>
      <c r="ES184" s="10"/>
      <c r="ET184" s="154">
        <f t="shared" si="457"/>
        <v>0</v>
      </c>
      <c r="EU184" s="154">
        <f t="shared" si="458"/>
        <v>0</v>
      </c>
      <c r="EV184" s="10"/>
      <c r="EW184" s="152">
        <f>SUMIF('Rekapitulasi Maret'!$U$587:$U$768,APS!$B184,'Rekapitulasi Maret'!$V$587:$V$768)+SUMIF('Rekapitulasi Maret'!$U$587:$U$768,APS!$B184,'Rekapitulasi Maret'!$X$587:$X$768)</f>
        <v>0</v>
      </c>
      <c r="EX184" s="152">
        <f>SUMIF('Rekapitulasi Maret'!$U$587:$U$768,APS!$B184,'Rekapitulasi Maret'!$W$587:$W$768)+SUMIF('Rekapitulasi Maret'!$U$587:$U$768,APS!$B184,'Rekapitulasi Maret'!$Y$587:$Y$768)</f>
        <v>0</v>
      </c>
      <c r="EY184" s="10"/>
      <c r="EZ184" s="154">
        <f t="shared" si="459"/>
        <v>0</v>
      </c>
      <c r="FA184" s="154">
        <f t="shared" si="460"/>
        <v>0</v>
      </c>
      <c r="FB184" s="10"/>
      <c r="FC184" s="152">
        <f>SUMIF('Rekapitulasi Maret'!$AL$587:$AL$768,APS!$B184,'Rekapitulasi Maret'!$AM$587:$AM$768)+SUMIF('Rekapitulasi Maret'!$AL$587:$AL$768,APS!$B184,'Rekapitulasi Maret'!$AP$587:$AP$768)</f>
        <v>0</v>
      </c>
      <c r="FD184" s="152">
        <f>SUMIF('Rekapitulasi Maret'!$AL$587:$AL$768,APS!$B184,'Rekapitulasi Maret'!$AN$587:$AN$768)</f>
        <v>0</v>
      </c>
      <c r="FE184" s="10"/>
      <c r="FF184" s="154">
        <f t="shared" si="461"/>
        <v>0</v>
      </c>
      <c r="FG184" s="154">
        <f t="shared" si="462"/>
        <v>0</v>
      </c>
      <c r="FH184" s="10"/>
      <c r="FI184" s="152">
        <f>SUMIF('Rekapitulasi Maret'!$BA$587:$BA$768,APS!$B184,'Rekapitulasi Maret'!$BB$587:$BB$768)+SUMIF('Rekapitulasi Maret'!$BA$587:$BA$768,APS!$B184,'Rekapitulasi Maret'!$BE$587:$BE$768)</f>
        <v>24</v>
      </c>
      <c r="FJ184" s="152">
        <f>SUMIF('Rekapitulasi Maret'!$BA$587:$BA$768,APS!$B184,'Rekapitulasi Maret'!$BC$587:$BC$768)+SUMIF('Rekapitulasi Maret'!$BA$587:$BA$768,APS!$B184,'Rekapitulasi Maret'!$BF$587:$BF$768)</f>
        <v>24</v>
      </c>
      <c r="FK184" s="10"/>
      <c r="FL184" s="154">
        <f t="shared" si="463"/>
        <v>0</v>
      </c>
      <c r="FM184" s="154">
        <f t="shared" si="464"/>
        <v>100</v>
      </c>
      <c r="FN184" s="10"/>
      <c r="FO184" s="152">
        <f>SUMIF('Rekapitulasi Maret'!$BP$587:$BP$768,APS!$B184,'Rekapitulasi Maret'!$BQ$587:$BQ$768)+SUMIF('Rekapitulasi Maret'!$BP$587:$BP$768,APS!$B184,'Rekapitulasi Maret'!$BT$587:$BT$768)</f>
        <v>0</v>
      </c>
      <c r="FP184" s="152">
        <f>SUMIF('Rekapitulasi Maret'!$BP$587:$BP$768,APS!$B184,'Rekapitulasi Maret'!$BR$587:$BR$768)</f>
        <v>0</v>
      </c>
      <c r="FQ184" s="10"/>
      <c r="FR184" s="154">
        <f t="shared" si="465"/>
        <v>0</v>
      </c>
      <c r="FS184" s="154">
        <f t="shared" si="466"/>
        <v>0</v>
      </c>
      <c r="FT184" s="10"/>
      <c r="FU184" s="152">
        <f>SUMIF('Rekapitulasi Maret'!$CE$587:$CE$768,APS!$B184,'Rekapitulasi Maret'!$CI$587:$CI$768)</f>
        <v>0</v>
      </c>
      <c r="FV184" s="10"/>
      <c r="FW184" s="152">
        <f>SUMIF('Rekapitulasi Maret'!$CE$587:$CE$768,APS!$B184,'Rekapitulasi Maret'!$CJ$587:$CJ$768)</f>
        <v>0</v>
      </c>
      <c r="FX184" s="154">
        <f t="shared" si="486"/>
        <v>0</v>
      </c>
      <c r="FY184" s="154">
        <f t="shared" si="487"/>
        <v>0</v>
      </c>
      <c r="FZ184" s="10"/>
      <c r="GA184" s="152">
        <f>SUMIF('Rekapitulasi Maret'!$D$785:$D$963,APS!$B184,'Rekapitulasi Maret'!$E$785:$E$963)+SUMIF('Rekapitulasi Maret'!$D$785:$D$963,APS!$B184,'Rekapitulasi Maret'!$J$785:$J$963)</f>
        <v>0</v>
      </c>
      <c r="GB184" s="152">
        <f>SUMIF('Rekapitulasi Maret'!$D$785:$D$963,APS!$B184,'Rekapitulasi Maret'!$F$785:$F$963)</f>
        <v>0</v>
      </c>
      <c r="GC184" s="152">
        <f>SUMIF('Rekapitulasi Maret'!$D$785:$D$963,APS!$B184,'Rekapitulasi Maret'!$K$785:$K$963)</f>
        <v>0</v>
      </c>
      <c r="GD184" s="154">
        <f t="shared" si="467"/>
        <v>0</v>
      </c>
      <c r="GE184" s="154">
        <f t="shared" si="468"/>
        <v>0</v>
      </c>
      <c r="GF184" s="10"/>
      <c r="GG184" s="152">
        <f>SUMIF('Rekapitulasi Maret'!$U$785:$U$963,APS!$B184,'Rekapitulasi Maret'!$V$785:$V$963)+SUMIF('Rekapitulasi Maret'!$U$785:$U$963,APS!$B184,'Rekapitulasi Maret'!$AA$785:$AA$963)</f>
        <v>0</v>
      </c>
      <c r="GH184" s="152">
        <f>SUMIF('Rekapitulasi Maret'!$U$785:$U$963,APS!$B184,'Rekapitulasi Maret'!$W$785:$W$963)</f>
        <v>0</v>
      </c>
      <c r="GI184" s="152">
        <f>SUMIF('Rekapitulasi Maret'!$U$785:$U$963,APS!$B184,'Rekapitulasi Maret'!$AB$785:$AB$963)</f>
        <v>0</v>
      </c>
      <c r="GJ184" s="154">
        <f t="shared" si="469"/>
        <v>0</v>
      </c>
      <c r="GK184" s="154">
        <f t="shared" si="470"/>
        <v>0</v>
      </c>
      <c r="GL184" s="10"/>
      <c r="GM184" s="152">
        <f>SUMIF('Rekapitulasi Maret'!$AL$785:$AL$963,APS!$B184,'Rekapitulasi Maret'!$AM$785:$AM$963)+SUMIF('Rekapitulasi Maret'!$AL$785:$AL$963,APS!$B184,'Rekapitulasi Maret'!$AP$785:$AP$963)</f>
        <v>0</v>
      </c>
      <c r="GN184" s="152">
        <f>SUMIF('Rekapitulasi Maret'!$AL$785:$AL$963,APS!$B184,'Rekapitulasi Maret'!$AN$785:$AN$963)</f>
        <v>0</v>
      </c>
      <c r="GO184" s="152">
        <f>SUMIF('Rekapitulasi Maret'!$AL$785:$AL$963,APS!$B184,'Rekapitulasi Maret'!$AQ$785:$AQ$963)</f>
        <v>0</v>
      </c>
      <c r="GP184" s="154">
        <f t="shared" si="471"/>
        <v>0</v>
      </c>
      <c r="GQ184" s="154">
        <f t="shared" si="472"/>
        <v>0</v>
      </c>
      <c r="GR184" s="76">
        <f t="shared" si="473"/>
        <v>0</v>
      </c>
      <c r="GS184" s="76">
        <f t="shared" si="474"/>
        <v>24</v>
      </c>
      <c r="GT184" s="76">
        <f t="shared" si="475"/>
        <v>24</v>
      </c>
      <c r="GU184" s="76">
        <f t="shared" si="476"/>
        <v>0</v>
      </c>
      <c r="GV184" s="157">
        <f t="shared" si="477"/>
        <v>24</v>
      </c>
      <c r="GW184" s="157">
        <f t="shared" si="478"/>
        <v>24</v>
      </c>
      <c r="GX184" s="158">
        <f t="shared" si="479"/>
        <v>0</v>
      </c>
      <c r="GY184" s="157">
        <f t="shared" si="494"/>
        <v>0</v>
      </c>
      <c r="GZ184" s="157">
        <f t="shared" si="495"/>
        <v>24</v>
      </c>
      <c r="HA184" s="157">
        <f t="shared" si="496"/>
        <v>24</v>
      </c>
      <c r="HB184" s="157">
        <f t="shared" si="497"/>
        <v>0</v>
      </c>
      <c r="HC184" s="157">
        <f t="shared" si="498"/>
        <v>24</v>
      </c>
      <c r="HD184" s="157">
        <f t="shared" si="499"/>
        <v>24</v>
      </c>
      <c r="HE184" s="158">
        <f t="shared" si="536"/>
        <v>0</v>
      </c>
      <c r="HF184" s="164"/>
      <c r="HG184" s="16" t="s">
        <v>1016</v>
      </c>
      <c r="HH184" s="88"/>
    </row>
    <row r="185" spans="1:216" ht="15.75">
      <c r="A185" s="16" t="s">
        <v>197</v>
      </c>
      <c r="B185" s="16" t="s">
        <v>198</v>
      </c>
      <c r="C185" s="16" t="s">
        <v>196</v>
      </c>
      <c r="D185" s="16" t="s">
        <v>599</v>
      </c>
      <c r="E185" s="16" t="s">
        <v>603</v>
      </c>
      <c r="F185" s="17">
        <v>80</v>
      </c>
      <c r="G185" s="17">
        <v>0</v>
      </c>
      <c r="H185" s="17">
        <v>0</v>
      </c>
      <c r="I185" s="18">
        <v>0</v>
      </c>
      <c r="J185" s="17">
        <v>0</v>
      </c>
      <c r="K185" s="19">
        <f t="shared" si="542"/>
        <v>80</v>
      </c>
      <c r="L185" s="19">
        <f t="shared" si="543"/>
        <v>80</v>
      </c>
      <c r="M185" s="26">
        <v>20</v>
      </c>
      <c r="N185" s="20">
        <f t="shared" si="533"/>
        <v>40</v>
      </c>
      <c r="O185" s="20">
        <v>20</v>
      </c>
      <c r="P185" s="75">
        <f t="shared" si="541"/>
        <v>0</v>
      </c>
      <c r="Q185" s="74">
        <f t="shared" si="540"/>
        <v>40</v>
      </c>
      <c r="R185" s="22">
        <f t="shared" si="539"/>
        <v>40</v>
      </c>
      <c r="S185" s="10"/>
      <c r="T185" s="10"/>
      <c r="U185" s="152">
        <f>SUMIF('Rekapitulasi Maret'!$D$9:$D$173,APS!$B185,'Rekapitulasi Maret'!$E$9:$E$173)</f>
        <v>0</v>
      </c>
      <c r="V185" s="152">
        <f>SUMIF('Rekapitulasi Maret'!$D$9:$D$173,APS!$B185,'Rekapitulasi Maret'!$F$9:$F$173)</f>
        <v>0</v>
      </c>
      <c r="W185" s="10"/>
      <c r="X185" s="154">
        <f t="shared" si="537"/>
        <v>0</v>
      </c>
      <c r="Y185" s="154">
        <f t="shared" si="538"/>
        <v>0</v>
      </c>
      <c r="Z185" s="10"/>
      <c r="AA185" s="152">
        <f>SUMIF('Rekapitulasi Maret'!$U$9:$U$173,APS!$B185,'Rekapitulasi Maret'!$V$9:$V$173)</f>
        <v>0</v>
      </c>
      <c r="AB185" s="152">
        <f>SUMIF('Rekapitulasi Maret'!$U$9:$U$173,APS!$B185,'Rekapitulasi Maret'!$W$9:$W$173)</f>
        <v>0</v>
      </c>
      <c r="AC185" s="152"/>
      <c r="AD185" s="154">
        <f t="shared" si="529"/>
        <v>0</v>
      </c>
      <c r="AE185" s="154">
        <f t="shared" si="530"/>
        <v>0</v>
      </c>
      <c r="AF185" s="10"/>
      <c r="AG185" s="152">
        <f>SUMIF('Rekapitulasi Maret'!$AL$9:$AL$173,APS!$B185,'Rekapitulasi Maret'!$AM$9:$AM$173)</f>
        <v>0</v>
      </c>
      <c r="AH185" s="152">
        <f>SUMIF('Rekapitulasi Maret'!$AL$9:$AL$173,APS!$B185,'Rekapitulasi Maret'!$AN$9:$AN$173)</f>
        <v>0</v>
      </c>
      <c r="AI185" s="152">
        <f>SUMIF('Rekapitulasi Maret'!$AL$9:$AL$173,APS!$B185,'Rekapitulasi Maret'!$AQ$9:$AQ$173)</f>
        <v>0</v>
      </c>
      <c r="AJ185" s="154">
        <f t="shared" si="534"/>
        <v>0</v>
      </c>
      <c r="AK185" s="154">
        <f t="shared" si="535"/>
        <v>0</v>
      </c>
      <c r="AL185" s="10"/>
      <c r="AM185" s="152">
        <f>SUMIF('Rekapitulasi Maret'!$BA$9:$BA$173,APS!$B185,'Rekapitulasi Maret'!$BB$9:$BB$173)</f>
        <v>32</v>
      </c>
      <c r="AN185" s="152">
        <f>SUMIF('Rekapitulasi Maret'!$BA$9:$BA$173,APS!$B185,'Rekapitulasi Maret'!$BC$9:$BC$173)</f>
        <v>32</v>
      </c>
      <c r="AO185" s="10"/>
      <c r="AP185" s="154">
        <f t="shared" si="531"/>
        <v>0</v>
      </c>
      <c r="AQ185" s="154">
        <f t="shared" si="532"/>
        <v>100</v>
      </c>
      <c r="AR185" s="10"/>
      <c r="AS185" s="152">
        <f>SUMIF('Rekapitulasi Maret'!$BP$9:$BP$173,APS!$B185,'Rekapitulasi Maret'!$BQ$9:$BQ$173)</f>
        <v>0</v>
      </c>
      <c r="AT185" s="152">
        <f>SUMIF('Rekapitulasi Maret'!$BP$9:$BP$173,APS!$B185,'Rekapitulasi Maret'!$BR$9:$BR$173)</f>
        <v>0</v>
      </c>
      <c r="AU185" s="10"/>
      <c r="AV185" s="154">
        <f t="shared" si="500"/>
        <v>0</v>
      </c>
      <c r="AW185" s="154">
        <f t="shared" si="501"/>
        <v>0</v>
      </c>
      <c r="AX185" s="10"/>
      <c r="AY185" s="152">
        <f>SUMIF('Rekapitulasi Maret'!$CE$9:$CE$173,APS!$B185,'Rekapitulasi Maret'!$CI$9:$CI$173)</f>
        <v>0</v>
      </c>
      <c r="AZ185" s="10"/>
      <c r="BA185" s="152">
        <f>SUMIF('Rekapitulasi Maret'!$CE$9:$CE$173,APS!$B185,'Rekapitulasi Maret'!$CJ$9:$CJ$173)</f>
        <v>0</v>
      </c>
      <c r="BB185" s="154">
        <f t="shared" si="492"/>
        <v>0</v>
      </c>
      <c r="BC185" s="154">
        <f t="shared" si="493"/>
        <v>0</v>
      </c>
      <c r="BD185" s="76">
        <f t="shared" si="504"/>
        <v>0</v>
      </c>
      <c r="BE185" s="76">
        <f t="shared" si="505"/>
        <v>32</v>
      </c>
      <c r="BF185" s="76">
        <f t="shared" si="506"/>
        <v>32</v>
      </c>
      <c r="BG185" s="76">
        <f t="shared" si="507"/>
        <v>0</v>
      </c>
      <c r="BH185" s="76">
        <f t="shared" si="508"/>
        <v>32</v>
      </c>
      <c r="BI185" s="76">
        <f t="shared" si="509"/>
        <v>32</v>
      </c>
      <c r="BJ185" s="154">
        <f t="shared" si="510"/>
        <v>0</v>
      </c>
      <c r="BK185" s="10">
        <v>20</v>
      </c>
      <c r="BL185" s="10"/>
      <c r="BM185" s="152">
        <f>SUMIF('Rekapitulasi Maret'!$D$194:$D$375,APS!$B185,'Rekapitulasi Maret'!$E$194:$E$375)+SUMIF('Rekapitulasi Maret'!$D$194:$D$375,APS!$B185,'Rekapitulasi Maret'!$J$194:$J$375)</f>
        <v>0</v>
      </c>
      <c r="BN185" s="152">
        <f>SUMIF('Rekapitulasi Maret'!$D$194:$D$375,APS!$B185,'Rekapitulasi Maret'!$F$194:$F$375)</f>
        <v>0</v>
      </c>
      <c r="BO185" s="152">
        <f>SUMIF('Rekapitulasi Maret'!$D$194:$D$375,APS!$B185,'Rekapitulasi Maret'!$K$194:$K$375)</f>
        <v>0</v>
      </c>
      <c r="BP185" s="154">
        <f t="shared" si="488"/>
        <v>0</v>
      </c>
      <c r="BQ185" s="154">
        <f t="shared" si="489"/>
        <v>0</v>
      </c>
      <c r="BR185" s="10"/>
      <c r="BS185" s="152">
        <f>SUMIF('Rekapitulasi Maret'!$U$194:$U$375,APS!$B185,'Rekapitulasi Maret'!$V$194:$V$375)+SUMIF('Rekapitulasi Maret'!$U$194:$U$375,APS!$B185,'Rekapitulasi Maret'!$AA$194:$AA$375)</f>
        <v>0</v>
      </c>
      <c r="BT185" s="152">
        <f>SUMIF('Rekapitulasi Maret'!$U$194:$U$375,APS!$B185,'Rekapitulasi Maret'!$W$194:$W$375)</f>
        <v>0</v>
      </c>
      <c r="BU185" s="152">
        <f>SUMIF('Rekapitulasi Maret'!$U$194:$U$375,APS!$B185,'Rekapitulasi Maret'!$AB$194:$AB$375)</f>
        <v>0</v>
      </c>
      <c r="BV185" s="154">
        <f t="shared" si="490"/>
        <v>0</v>
      </c>
      <c r="BW185" s="154">
        <f t="shared" si="491"/>
        <v>0</v>
      </c>
      <c r="BX185" s="10"/>
      <c r="BY185" s="152">
        <f>SUMIF('Rekapitulasi Maret'!$AL$194:$AL$375,APS!$B185,'Rekapitulasi Maret'!$AM$194:$AM$375)+SUMIF('Rekapitulasi Maret'!$AL$194:$AL$375,APS!$B185,'Rekapitulasi Maret'!$AP$194:$AP$375)</f>
        <v>0</v>
      </c>
      <c r="BZ185" s="152">
        <f>SUMIF('Rekapitulasi Maret'!$AL$194:$AL$375,APS!$B185,'Rekapitulasi Maret'!$AN$194:$AN$375)</f>
        <v>0</v>
      </c>
      <c r="CA185" s="152">
        <f>SUMIF('Rekapitulasi Maret'!$AL$194:$AL$375,APS!$B185,'Rekapitulasi Maret'!$AQ$194:$AQ$375)</f>
        <v>0</v>
      </c>
      <c r="CB185" s="154">
        <f t="shared" si="502"/>
        <v>0</v>
      </c>
      <c r="CC185" s="154">
        <f t="shared" si="503"/>
        <v>0</v>
      </c>
      <c r="CD185" s="10">
        <v>20</v>
      </c>
      <c r="CE185" s="152">
        <f>SUMIF('Rekapitulasi Maret'!$BA$194:$BA$375,APS!$B185,'Rekapitulasi Maret'!$BB$194:$BB$375)+SUMIF('Rekapitulasi Maret'!$BA$194:$BA$375,APS!$B185,'Rekapitulasi Maret'!$BE$194:$BE$375)</f>
        <v>0</v>
      </c>
      <c r="CF185" s="152">
        <f>SUMIF('Rekapitulasi Maret'!$BA$194:$BA$375,APS!$B185,'Rekapitulasi Maret'!$BC$194:$BC$375)</f>
        <v>0</v>
      </c>
      <c r="CG185" s="10"/>
      <c r="CH185" s="154">
        <f t="shared" si="480"/>
        <v>0</v>
      </c>
      <c r="CI185" s="154">
        <f t="shared" si="481"/>
        <v>0</v>
      </c>
      <c r="CJ185" s="10"/>
      <c r="CK185" s="152">
        <f>SUMIF('Rekapitulasi Maret'!$BP$194:$BP$375,APS!$B185,'Rekapitulasi Maret'!$BQ$194:$BQ$375)+SUMIF('Rekapitulasi Maret'!$BP$194:$BP$375,APS!$B185,'Rekapitulasi Maret'!$BT$194:$BT$375)</f>
        <v>0</v>
      </c>
      <c r="CL185" s="152">
        <f>SUMIF('Rekapitulasi Maret'!$BP$194:$BP$375,APS!$B185,'Rekapitulasi Maret'!$BR$194:$BR$375)</f>
        <v>0</v>
      </c>
      <c r="CM185" s="152">
        <f>SUMIF('Rekapitulasi Maret'!$BP$194:$BP$375,APS!$B185,'Rekapitulasi Maret'!$BU$194:$BU$375)</f>
        <v>0</v>
      </c>
      <c r="CN185" s="154">
        <f t="shared" si="482"/>
        <v>0</v>
      </c>
      <c r="CO185" s="154">
        <f t="shared" si="483"/>
        <v>0</v>
      </c>
      <c r="CP185" s="76">
        <f t="shared" si="511"/>
        <v>20</v>
      </c>
      <c r="CQ185" s="76">
        <f t="shared" si="512"/>
        <v>0</v>
      </c>
      <c r="CR185" s="76">
        <f t="shared" si="513"/>
        <v>0</v>
      </c>
      <c r="CS185" s="76">
        <f t="shared" si="514"/>
        <v>0</v>
      </c>
      <c r="CT185" s="76">
        <f t="shared" si="515"/>
        <v>0</v>
      </c>
      <c r="CU185" s="76">
        <f t="shared" si="516"/>
        <v>-20</v>
      </c>
      <c r="CV185" s="154">
        <f t="shared" si="517"/>
        <v>0</v>
      </c>
      <c r="CW185" s="10"/>
      <c r="CX185" s="10"/>
      <c r="CY185" s="152">
        <f>SUMIF('Rekapitulasi Maret'!$D$391:$D$568,APS!$B185,'Rekapitulasi Maret'!$E$391:$E$568)+SUMIF('Rekapitulasi Maret'!$D$391:$D$568,APS!$B185,'Rekapitulasi Maret'!$J$391:$J$568)</f>
        <v>0</v>
      </c>
      <c r="CZ185" s="152">
        <f>SUMIF('Rekapitulasi Maret'!$D$391:$D$568,APS!$B185,'Rekapitulasi Maret'!$F$391:$F$568)</f>
        <v>0</v>
      </c>
      <c r="DA185" s="152">
        <f>SUMIF('Rekapitulasi Maret'!$D$391:$D$568,APS!$B185,'Rekapitulasi Maret'!$K$391:$K$568)</f>
        <v>0</v>
      </c>
      <c r="DB185" s="154">
        <f t="shared" si="484"/>
        <v>0</v>
      </c>
      <c r="DC185" s="154">
        <f t="shared" si="485"/>
        <v>0</v>
      </c>
      <c r="DD185" s="10"/>
      <c r="DE185" s="152">
        <f>SUMIF('Rekapitulasi Maret'!$U$391:$U$568,APS!$B185,'Rekapitulasi Maret'!$V$391:$V$568)+SUMIF('Rekapitulasi Maret'!$U$391:$U$568,APS!$B185,'Rekapitulasi Maret'!$AA$391:$AA$568)</f>
        <v>0</v>
      </c>
      <c r="DF185" s="152">
        <f>SUMIF('Rekapitulasi Maret'!$U$391:$U$568,APS!$B185,'Rekapitulasi Maret'!$W$391:$W$568)</f>
        <v>0</v>
      </c>
      <c r="DG185" s="152">
        <f>SUMIF('Rekapitulasi Maret'!$U$391:$U$568,APS!$B185,'Rekapitulasi Maret'!$AB$391:$AB$568)</f>
        <v>0</v>
      </c>
      <c r="DH185" s="154">
        <f t="shared" si="518"/>
        <v>0</v>
      </c>
      <c r="DI185" s="154">
        <f t="shared" si="519"/>
        <v>0</v>
      </c>
      <c r="DJ185" s="10"/>
      <c r="DK185" s="152">
        <f>SUMIF('Rekapitulasi Maret'!$AL$391:$AL$568,APS!$B185,'Rekapitulasi Maret'!$AM$391:$AM$568)+SUMIF('Rekapitulasi Maret'!$AL$391:$AL$568,APS!$B185,'Rekapitulasi Maret'!$AP$391:$AP$568)</f>
        <v>0</v>
      </c>
      <c r="DL185" s="152">
        <f>SUMIF('Rekapitulasi Maret'!$AL$391:$AL$568,APS!$B185,'Rekapitulasi Maret'!$AN$391:$AN$568)</f>
        <v>0</v>
      </c>
      <c r="DM185" s="152">
        <f>SUMIF('Rekapitulasi Maret'!$AL$391:$AL$568,APS!$B185,'Rekapitulasi Maret'!$AQ$391:$AQ$568)</f>
        <v>0</v>
      </c>
      <c r="DN185" s="154">
        <f t="shared" si="453"/>
        <v>0</v>
      </c>
      <c r="DO185" s="154">
        <f t="shared" si="454"/>
        <v>0</v>
      </c>
      <c r="DP185" s="10"/>
      <c r="DQ185" s="152">
        <f>SUMIF('Rekapitulasi Maret'!$BA$391:$BA$568,APS!$B185,'Rekapitulasi Maret'!$BB$391:$BB$568)+SUMIF('Rekapitulasi Maret'!$BA$391:$BA$568,APS!$B185,'Rekapitulasi Maret'!$BE$391:$BE$568)</f>
        <v>0</v>
      </c>
      <c r="DR185" s="152">
        <f>SUMIF('Rekapitulasi Maret'!$BA$391:$BA$568,APS!$B185,'Rekapitulasi Maret'!$BC$391:$BC$568)</f>
        <v>0</v>
      </c>
      <c r="DS185" s="152">
        <f>SUMIF('Rekapitulasi Maret'!$BA$391:$BA$568,APS!$B185,'Rekapitulasi Maret'!$BF$391:$BF$568)</f>
        <v>0</v>
      </c>
      <c r="DT185" s="154">
        <f t="shared" si="520"/>
        <v>0</v>
      </c>
      <c r="DU185" s="154">
        <f t="shared" si="521"/>
        <v>0</v>
      </c>
      <c r="DV185" s="10"/>
      <c r="DW185" s="152">
        <f>SUMIF('Rekapitulasi Maret'!$BP$391:$BP$568,APS!$B185,'Rekapitulasi Maret'!$BQ$391:$BQ$568)+SUMIF('Rekapitulasi Maret'!$BP$391:$BP$568,APS!$B185,'Rekapitulasi Maret'!$BT$391:$BT$568)</f>
        <v>0</v>
      </c>
      <c r="DX185" s="152">
        <f>SUMIF('Rekapitulasi Maret'!$BP$391:$BP$568,APS!$B185,'Rekapitulasi Maret'!$BR$391:$BR$568)</f>
        <v>0</v>
      </c>
      <c r="DY185" s="152">
        <f>SUMIF('Rekapitulasi Maret'!$BP$391:$BP$568,APS!$B185,'Rekapitulasi Maret'!$BU$391:$BU$568)</f>
        <v>0</v>
      </c>
      <c r="DZ185" s="154">
        <f t="shared" si="446"/>
        <v>0</v>
      </c>
      <c r="EA185" s="154">
        <f t="shared" si="447"/>
        <v>0</v>
      </c>
      <c r="EB185" s="10"/>
      <c r="EC185" s="152">
        <f>SUMIF('Rekapitulasi Maret'!$CE$391:$CE$568,APS!$B185,'Rekapitulasi Maret'!$CF$391:$CF$568)+SUMIF('Rekapitulasi Maret'!$CE$391:$CE$568,APS!$B185,'Rekapitulasi Maret'!$CI$391:$CI$568)</f>
        <v>0</v>
      </c>
      <c r="ED185" s="152">
        <f>SUMIF('Rekapitulasi Maret'!$CE$391:$CE$568,APS!$B185,'Rekapitulasi Maret'!$CG$391:$CG$568)</f>
        <v>0</v>
      </c>
      <c r="EE185" s="152">
        <f>SUMIF('Rekapitulasi Maret'!$CE$391:$CE$568,APS!$B185,'Rekapitulasi Maret'!$CJ$391:$CJ$568)</f>
        <v>0</v>
      </c>
      <c r="EF185" s="154">
        <f t="shared" si="455"/>
        <v>0</v>
      </c>
      <c r="EG185" s="154">
        <f t="shared" si="456"/>
        <v>0</v>
      </c>
      <c r="EH185" s="76">
        <f t="shared" si="522"/>
        <v>0</v>
      </c>
      <c r="EI185" s="76">
        <f t="shared" si="523"/>
        <v>0</v>
      </c>
      <c r="EJ185" s="76">
        <f t="shared" si="524"/>
        <v>0</v>
      </c>
      <c r="EK185" s="76">
        <f t="shared" si="525"/>
        <v>0</v>
      </c>
      <c r="EL185" s="76">
        <f t="shared" si="526"/>
        <v>0</v>
      </c>
      <c r="EM185" s="76">
        <f t="shared" si="527"/>
        <v>0</v>
      </c>
      <c r="EN185" s="154">
        <f t="shared" si="528"/>
        <v>0</v>
      </c>
      <c r="EO185" s="10">
        <v>20</v>
      </c>
      <c r="EP185" s="10"/>
      <c r="EQ185" s="152">
        <f>SUMIF('Rekapitulasi Maret'!$D$587:$D$768,APS!$B185,'Rekapitulasi Maret'!$E$587:$E$768)+SUMIF('Rekapitulasi Maret'!$D$587:$D$768,APS!$B185,'Rekapitulasi Maret'!$G$587:$G$768)</f>
        <v>0</v>
      </c>
      <c r="ER185" s="152">
        <f>SUMIF('Rekapitulasi Maret'!$D$587:$D$768,APS!$B185,'Rekapitulasi Maret'!$F$587:$F$768)+SUMIF('Rekapitulasi Maret'!$D$587:$D$768,APS!$B185,'Rekapitulasi Maret'!$H$587:$H$768)</f>
        <v>0</v>
      </c>
      <c r="ES185" s="10"/>
      <c r="ET185" s="154">
        <f t="shared" si="457"/>
        <v>0</v>
      </c>
      <c r="EU185" s="154">
        <f t="shared" si="458"/>
        <v>0</v>
      </c>
      <c r="EV185" s="10"/>
      <c r="EW185" s="152">
        <f>SUMIF('Rekapitulasi Maret'!$U$587:$U$768,APS!$B185,'Rekapitulasi Maret'!$V$587:$V$768)+SUMIF('Rekapitulasi Maret'!$U$587:$U$768,APS!$B185,'Rekapitulasi Maret'!$X$587:$X$768)</f>
        <v>0</v>
      </c>
      <c r="EX185" s="152">
        <f>SUMIF('Rekapitulasi Maret'!$U$587:$U$768,APS!$B185,'Rekapitulasi Maret'!$W$587:$W$768)+SUMIF('Rekapitulasi Maret'!$U$587:$U$768,APS!$B185,'Rekapitulasi Maret'!$Y$587:$Y$768)</f>
        <v>0</v>
      </c>
      <c r="EY185" s="10"/>
      <c r="EZ185" s="154">
        <f t="shared" si="459"/>
        <v>0</v>
      </c>
      <c r="FA185" s="154">
        <f t="shared" si="460"/>
        <v>0</v>
      </c>
      <c r="FB185" s="10">
        <v>20</v>
      </c>
      <c r="FC185" s="152">
        <f>SUMIF('Rekapitulasi Maret'!$AL$587:$AL$768,APS!$B185,'Rekapitulasi Maret'!$AM$587:$AM$768)+SUMIF('Rekapitulasi Maret'!$AL$587:$AL$768,APS!$B185,'Rekapitulasi Maret'!$AP$587:$AP$768)</f>
        <v>8</v>
      </c>
      <c r="FD185" s="152">
        <f>SUMIF('Rekapitulasi Maret'!$AL$587:$AL$768,APS!$B185,'Rekapitulasi Maret'!$AN$587:$AN$768)</f>
        <v>8</v>
      </c>
      <c r="FE185" s="10"/>
      <c r="FF185" s="154">
        <f t="shared" si="461"/>
        <v>40</v>
      </c>
      <c r="FG185" s="154">
        <f t="shared" si="462"/>
        <v>100</v>
      </c>
      <c r="FH185" s="10"/>
      <c r="FI185" s="152">
        <f>SUMIF('Rekapitulasi Maret'!$BA$587:$BA$768,APS!$B185,'Rekapitulasi Maret'!$BB$587:$BB$768)+SUMIF('Rekapitulasi Maret'!$BA$587:$BA$768,APS!$B185,'Rekapitulasi Maret'!$BE$587:$BE$768)</f>
        <v>0</v>
      </c>
      <c r="FJ185" s="152">
        <f>SUMIF('Rekapitulasi Maret'!$BA$587:$BA$768,APS!$B185,'Rekapitulasi Maret'!$BC$587:$BC$768)+SUMIF('Rekapitulasi Maret'!$BA$587:$BA$768,APS!$B185,'Rekapitulasi Maret'!$BF$587:$BF$768)</f>
        <v>0</v>
      </c>
      <c r="FK185" s="10"/>
      <c r="FL185" s="154">
        <f t="shared" si="463"/>
        <v>0</v>
      </c>
      <c r="FM185" s="154">
        <f t="shared" si="464"/>
        <v>0</v>
      </c>
      <c r="FN185" s="10"/>
      <c r="FO185" s="152">
        <f>SUMIF('Rekapitulasi Maret'!$BP$587:$BP$768,APS!$B185,'Rekapitulasi Maret'!$BQ$587:$BQ$768)+SUMIF('Rekapitulasi Maret'!$BP$587:$BP$768,APS!$B185,'Rekapitulasi Maret'!$BT$587:$BT$768)</f>
        <v>0</v>
      </c>
      <c r="FP185" s="152">
        <f>SUMIF('Rekapitulasi Maret'!$BP$587:$BP$768,APS!$B185,'Rekapitulasi Maret'!$BR$587:$BR$768)</f>
        <v>0</v>
      </c>
      <c r="FQ185" s="10"/>
      <c r="FR185" s="154">
        <f t="shared" si="465"/>
        <v>0</v>
      </c>
      <c r="FS185" s="154">
        <f t="shared" si="466"/>
        <v>0</v>
      </c>
      <c r="FT185" s="10"/>
      <c r="FU185" s="152">
        <f>SUMIF('Rekapitulasi Maret'!$CE$587:$CE$768,APS!$B185,'Rekapitulasi Maret'!$CI$587:$CI$768)</f>
        <v>0</v>
      </c>
      <c r="FV185" s="10"/>
      <c r="FW185" s="152">
        <f>SUMIF('Rekapitulasi Maret'!$CE$587:$CE$768,APS!$B185,'Rekapitulasi Maret'!$CJ$587:$CJ$768)</f>
        <v>0</v>
      </c>
      <c r="FX185" s="154">
        <f t="shared" si="486"/>
        <v>0</v>
      </c>
      <c r="FY185" s="154">
        <f t="shared" si="487"/>
        <v>0</v>
      </c>
      <c r="FZ185" s="10"/>
      <c r="GA185" s="152">
        <f>SUMIF('Rekapitulasi Maret'!$D$785:$D$963,APS!$B185,'Rekapitulasi Maret'!$E$785:$E$963)+SUMIF('Rekapitulasi Maret'!$D$785:$D$963,APS!$B185,'Rekapitulasi Maret'!$J$785:$J$963)</f>
        <v>0</v>
      </c>
      <c r="GB185" s="152">
        <f>SUMIF('Rekapitulasi Maret'!$D$785:$D$963,APS!$B185,'Rekapitulasi Maret'!$F$785:$F$963)</f>
        <v>0</v>
      </c>
      <c r="GC185" s="152">
        <f>SUMIF('Rekapitulasi Maret'!$D$785:$D$963,APS!$B185,'Rekapitulasi Maret'!$K$785:$K$963)</f>
        <v>0</v>
      </c>
      <c r="GD185" s="154">
        <f t="shared" si="467"/>
        <v>0</v>
      </c>
      <c r="GE185" s="154">
        <f t="shared" si="468"/>
        <v>0</v>
      </c>
      <c r="GF185" s="10"/>
      <c r="GG185" s="152">
        <f>SUMIF('Rekapitulasi Maret'!$U$785:$U$963,APS!$B185,'Rekapitulasi Maret'!$V$785:$V$963)+SUMIF('Rekapitulasi Maret'!$U$785:$U$963,APS!$B185,'Rekapitulasi Maret'!$AA$785:$AA$963)</f>
        <v>0</v>
      </c>
      <c r="GH185" s="152">
        <f>SUMIF('Rekapitulasi Maret'!$U$785:$U$963,APS!$B185,'Rekapitulasi Maret'!$W$785:$W$963)</f>
        <v>0</v>
      </c>
      <c r="GI185" s="152">
        <f>SUMIF('Rekapitulasi Maret'!$U$785:$U$963,APS!$B185,'Rekapitulasi Maret'!$AB$785:$AB$963)</f>
        <v>0</v>
      </c>
      <c r="GJ185" s="154">
        <f t="shared" si="469"/>
        <v>0</v>
      </c>
      <c r="GK185" s="154">
        <f t="shared" si="470"/>
        <v>0</v>
      </c>
      <c r="GL185" s="10"/>
      <c r="GM185" s="152">
        <f>SUMIF('Rekapitulasi Maret'!$AL$785:$AL$963,APS!$B185,'Rekapitulasi Maret'!$AM$785:$AM$963)+SUMIF('Rekapitulasi Maret'!$AL$785:$AL$963,APS!$B185,'Rekapitulasi Maret'!$AP$785:$AP$963)</f>
        <v>0</v>
      </c>
      <c r="GN185" s="152">
        <f>SUMIF('Rekapitulasi Maret'!$AL$785:$AL$963,APS!$B185,'Rekapitulasi Maret'!$AN$785:$AN$963)</f>
        <v>0</v>
      </c>
      <c r="GO185" s="152">
        <f>SUMIF('Rekapitulasi Maret'!$AL$785:$AL$963,APS!$B185,'Rekapitulasi Maret'!$AQ$785:$AQ$963)</f>
        <v>0</v>
      </c>
      <c r="GP185" s="154">
        <f t="shared" si="471"/>
        <v>0</v>
      </c>
      <c r="GQ185" s="154">
        <f t="shared" si="472"/>
        <v>0</v>
      </c>
      <c r="GR185" s="76">
        <f t="shared" si="473"/>
        <v>20</v>
      </c>
      <c r="GS185" s="76">
        <f t="shared" si="474"/>
        <v>8</v>
      </c>
      <c r="GT185" s="76">
        <f t="shared" si="475"/>
        <v>8</v>
      </c>
      <c r="GU185" s="76">
        <f t="shared" si="476"/>
        <v>0</v>
      </c>
      <c r="GV185" s="157">
        <f t="shared" si="477"/>
        <v>8</v>
      </c>
      <c r="GW185" s="157">
        <f t="shared" si="478"/>
        <v>-12</v>
      </c>
      <c r="GX185" s="158">
        <f t="shared" si="479"/>
        <v>40</v>
      </c>
      <c r="GY185" s="157">
        <f t="shared" si="494"/>
        <v>40</v>
      </c>
      <c r="GZ185" s="157">
        <f t="shared" si="495"/>
        <v>40</v>
      </c>
      <c r="HA185" s="157">
        <f t="shared" si="496"/>
        <v>40</v>
      </c>
      <c r="HB185" s="157">
        <f t="shared" si="497"/>
        <v>0</v>
      </c>
      <c r="HC185" s="157">
        <f t="shared" si="498"/>
        <v>40</v>
      </c>
      <c r="HD185" s="157">
        <f t="shared" si="499"/>
        <v>0</v>
      </c>
      <c r="HE185" s="158">
        <f t="shared" si="536"/>
        <v>100</v>
      </c>
      <c r="HF185" s="164"/>
      <c r="HG185" s="16" t="s">
        <v>1016</v>
      </c>
      <c r="HH185" s="88"/>
    </row>
    <row r="186" spans="1:216" ht="15.75">
      <c r="A186" s="16" t="s">
        <v>200</v>
      </c>
      <c r="B186" s="16" t="s">
        <v>201</v>
      </c>
      <c r="C186" s="16" t="s">
        <v>196</v>
      </c>
      <c r="D186" s="16" t="s">
        <v>599</v>
      </c>
      <c r="E186" s="16" t="s">
        <v>603</v>
      </c>
      <c r="F186" s="17">
        <v>0</v>
      </c>
      <c r="G186" s="17">
        <v>0</v>
      </c>
      <c r="H186" s="17">
        <v>0</v>
      </c>
      <c r="I186" s="18">
        <v>0</v>
      </c>
      <c r="J186" s="17">
        <v>0</v>
      </c>
      <c r="K186" s="19">
        <f t="shared" si="542"/>
        <v>0</v>
      </c>
      <c r="L186" s="19">
        <f t="shared" si="543"/>
        <v>0</v>
      </c>
      <c r="M186" s="23">
        <v>0</v>
      </c>
      <c r="N186" s="20">
        <f t="shared" si="533"/>
        <v>100</v>
      </c>
      <c r="O186" s="20">
        <v>100</v>
      </c>
      <c r="P186" s="75">
        <f t="shared" si="541"/>
        <v>0</v>
      </c>
      <c r="Q186" s="74">
        <f t="shared" si="540"/>
        <v>100</v>
      </c>
      <c r="R186" s="22">
        <f t="shared" si="539"/>
        <v>100</v>
      </c>
      <c r="S186" s="10"/>
      <c r="T186" s="10"/>
      <c r="U186" s="152">
        <f>SUMIF('Rekapitulasi Maret'!$D$9:$D$173,APS!$B186,'Rekapitulasi Maret'!$E$9:$E$173)</f>
        <v>0</v>
      </c>
      <c r="V186" s="152">
        <f>SUMIF('Rekapitulasi Maret'!$D$9:$D$173,APS!$B186,'Rekapitulasi Maret'!$F$9:$F$173)</f>
        <v>0</v>
      </c>
      <c r="W186" s="10"/>
      <c r="X186" s="154">
        <f t="shared" si="537"/>
        <v>0</v>
      </c>
      <c r="Y186" s="154">
        <f t="shared" si="538"/>
        <v>0</v>
      </c>
      <c r="Z186" s="10"/>
      <c r="AA186" s="152">
        <f>SUMIF('Rekapitulasi Maret'!$U$9:$U$173,APS!$B186,'Rekapitulasi Maret'!$V$9:$V$173)</f>
        <v>0</v>
      </c>
      <c r="AB186" s="152">
        <f>SUMIF('Rekapitulasi Maret'!$U$9:$U$173,APS!$B186,'Rekapitulasi Maret'!$W$9:$W$173)</f>
        <v>0</v>
      </c>
      <c r="AC186" s="152"/>
      <c r="AD186" s="154">
        <f t="shared" si="529"/>
        <v>0</v>
      </c>
      <c r="AE186" s="154">
        <f t="shared" si="530"/>
        <v>0</v>
      </c>
      <c r="AF186" s="10"/>
      <c r="AG186" s="152">
        <f>SUMIF('Rekapitulasi Maret'!$AL$9:$AL$173,APS!$B186,'Rekapitulasi Maret'!$AM$9:$AM$173)</f>
        <v>0</v>
      </c>
      <c r="AH186" s="152">
        <f>SUMIF('Rekapitulasi Maret'!$AL$9:$AL$173,APS!$B186,'Rekapitulasi Maret'!$AN$9:$AN$173)</f>
        <v>0</v>
      </c>
      <c r="AI186" s="152">
        <f>SUMIF('Rekapitulasi Maret'!$AL$9:$AL$173,APS!$B186,'Rekapitulasi Maret'!$AQ$9:$AQ$173)</f>
        <v>0</v>
      </c>
      <c r="AJ186" s="154">
        <f t="shared" si="534"/>
        <v>0</v>
      </c>
      <c r="AK186" s="154">
        <f t="shared" si="535"/>
        <v>0</v>
      </c>
      <c r="AL186" s="10"/>
      <c r="AM186" s="152">
        <f>SUMIF('Rekapitulasi Maret'!$BA$9:$BA$173,APS!$B186,'Rekapitulasi Maret'!$BB$9:$BB$173)</f>
        <v>0</v>
      </c>
      <c r="AN186" s="152">
        <f>SUMIF('Rekapitulasi Maret'!$BA$9:$BA$173,APS!$B186,'Rekapitulasi Maret'!$BC$9:$BC$173)</f>
        <v>0</v>
      </c>
      <c r="AO186" s="10"/>
      <c r="AP186" s="154">
        <f t="shared" si="531"/>
        <v>0</v>
      </c>
      <c r="AQ186" s="154">
        <f t="shared" si="532"/>
        <v>0</v>
      </c>
      <c r="AR186" s="10"/>
      <c r="AS186" s="152">
        <f>SUMIF('Rekapitulasi Maret'!$BP$9:$BP$173,APS!$B186,'Rekapitulasi Maret'!$BQ$9:$BQ$173)</f>
        <v>0</v>
      </c>
      <c r="AT186" s="152">
        <f>SUMIF('Rekapitulasi Maret'!$BP$9:$BP$173,APS!$B186,'Rekapitulasi Maret'!$BR$9:$BR$173)</f>
        <v>0</v>
      </c>
      <c r="AU186" s="10"/>
      <c r="AV186" s="154">
        <f t="shared" si="500"/>
        <v>0</v>
      </c>
      <c r="AW186" s="154">
        <f t="shared" si="501"/>
        <v>0</v>
      </c>
      <c r="AX186" s="10"/>
      <c r="AY186" s="152">
        <f>SUMIF('Rekapitulasi Maret'!$CE$9:$CE$173,APS!$B186,'Rekapitulasi Maret'!$CI$9:$CI$173)</f>
        <v>0</v>
      </c>
      <c r="AZ186" s="10"/>
      <c r="BA186" s="152">
        <f>SUMIF('Rekapitulasi Maret'!$CE$9:$CE$173,APS!$B186,'Rekapitulasi Maret'!$CJ$9:$CJ$173)</f>
        <v>0</v>
      </c>
      <c r="BB186" s="154">
        <f t="shared" si="492"/>
        <v>0</v>
      </c>
      <c r="BC186" s="154">
        <f t="shared" si="493"/>
        <v>0</v>
      </c>
      <c r="BD186" s="76">
        <f t="shared" si="504"/>
        <v>0</v>
      </c>
      <c r="BE186" s="76">
        <f t="shared" si="505"/>
        <v>0</v>
      </c>
      <c r="BF186" s="76">
        <f t="shared" si="506"/>
        <v>0</v>
      </c>
      <c r="BG186" s="76">
        <f t="shared" si="507"/>
        <v>0</v>
      </c>
      <c r="BH186" s="76">
        <f t="shared" si="508"/>
        <v>0</v>
      </c>
      <c r="BI186" s="76">
        <f t="shared" si="509"/>
        <v>0</v>
      </c>
      <c r="BJ186" s="154">
        <f t="shared" si="510"/>
        <v>0</v>
      </c>
      <c r="BK186" s="10"/>
      <c r="BL186" s="10"/>
      <c r="BM186" s="152">
        <f>SUMIF('Rekapitulasi Maret'!$D$194:$D$375,APS!$B186,'Rekapitulasi Maret'!$E$194:$E$375)+SUMIF('Rekapitulasi Maret'!$D$194:$D$375,APS!$B186,'Rekapitulasi Maret'!$J$194:$J$375)</f>
        <v>0</v>
      </c>
      <c r="BN186" s="152">
        <f>SUMIF('Rekapitulasi Maret'!$D$194:$D$375,APS!$B186,'Rekapitulasi Maret'!$F$194:$F$375)</f>
        <v>0</v>
      </c>
      <c r="BO186" s="152">
        <f>SUMIF('Rekapitulasi Maret'!$D$194:$D$375,APS!$B186,'Rekapitulasi Maret'!$K$194:$K$375)</f>
        <v>0</v>
      </c>
      <c r="BP186" s="154">
        <f t="shared" si="488"/>
        <v>0</v>
      </c>
      <c r="BQ186" s="154">
        <f t="shared" si="489"/>
        <v>0</v>
      </c>
      <c r="BR186" s="10"/>
      <c r="BS186" s="152">
        <f>SUMIF('Rekapitulasi Maret'!$U$194:$U$375,APS!$B186,'Rekapitulasi Maret'!$V$194:$V$375)+SUMIF('Rekapitulasi Maret'!$U$194:$U$375,APS!$B186,'Rekapitulasi Maret'!$AA$194:$AA$375)</f>
        <v>0</v>
      </c>
      <c r="BT186" s="152">
        <f>SUMIF('Rekapitulasi Maret'!$U$194:$U$375,APS!$B186,'Rekapitulasi Maret'!$W$194:$W$375)</f>
        <v>0</v>
      </c>
      <c r="BU186" s="152">
        <f>SUMIF('Rekapitulasi Maret'!$U$194:$U$375,APS!$B186,'Rekapitulasi Maret'!$AB$194:$AB$375)</f>
        <v>0</v>
      </c>
      <c r="BV186" s="154">
        <f t="shared" si="490"/>
        <v>0</v>
      </c>
      <c r="BW186" s="154">
        <f t="shared" si="491"/>
        <v>0</v>
      </c>
      <c r="BX186" s="10"/>
      <c r="BY186" s="152">
        <f>SUMIF('Rekapitulasi Maret'!$AL$194:$AL$375,APS!$B186,'Rekapitulasi Maret'!$AM$194:$AM$375)+SUMIF('Rekapitulasi Maret'!$AL$194:$AL$375,APS!$B186,'Rekapitulasi Maret'!$AP$194:$AP$375)</f>
        <v>0</v>
      </c>
      <c r="BZ186" s="152">
        <f>SUMIF('Rekapitulasi Maret'!$AL$194:$AL$375,APS!$B186,'Rekapitulasi Maret'!$AN$194:$AN$375)</f>
        <v>0</v>
      </c>
      <c r="CA186" s="152">
        <f>SUMIF('Rekapitulasi Maret'!$AL$194:$AL$375,APS!$B186,'Rekapitulasi Maret'!$AQ$194:$AQ$375)</f>
        <v>0</v>
      </c>
      <c r="CB186" s="154">
        <f t="shared" si="502"/>
        <v>0</v>
      </c>
      <c r="CC186" s="154">
        <f t="shared" si="503"/>
        <v>0</v>
      </c>
      <c r="CD186" s="10"/>
      <c r="CE186" s="152">
        <f>SUMIF('Rekapitulasi Maret'!$BA$194:$BA$375,APS!$B186,'Rekapitulasi Maret'!$BB$194:$BB$375)+SUMIF('Rekapitulasi Maret'!$BA$194:$BA$375,APS!$B186,'Rekapitulasi Maret'!$BE$194:$BE$375)</f>
        <v>0</v>
      </c>
      <c r="CF186" s="152">
        <f>SUMIF('Rekapitulasi Maret'!$BA$194:$BA$375,APS!$B186,'Rekapitulasi Maret'!$BC$194:$BC$375)</f>
        <v>0</v>
      </c>
      <c r="CG186" s="10"/>
      <c r="CH186" s="154">
        <f t="shared" si="480"/>
        <v>0</v>
      </c>
      <c r="CI186" s="154">
        <f t="shared" si="481"/>
        <v>0</v>
      </c>
      <c r="CJ186" s="10"/>
      <c r="CK186" s="152">
        <f>SUMIF('Rekapitulasi Maret'!$BP$194:$BP$375,APS!$B186,'Rekapitulasi Maret'!$BQ$194:$BQ$375)+SUMIF('Rekapitulasi Maret'!$BP$194:$BP$375,APS!$B186,'Rekapitulasi Maret'!$BT$194:$BT$375)</f>
        <v>0</v>
      </c>
      <c r="CL186" s="152">
        <f>SUMIF('Rekapitulasi Maret'!$BP$194:$BP$375,APS!$B186,'Rekapitulasi Maret'!$BR$194:$BR$375)</f>
        <v>0</v>
      </c>
      <c r="CM186" s="152">
        <f>SUMIF('Rekapitulasi Maret'!$BP$194:$BP$375,APS!$B186,'Rekapitulasi Maret'!$BU$194:$BU$375)</f>
        <v>0</v>
      </c>
      <c r="CN186" s="154">
        <f t="shared" si="482"/>
        <v>0</v>
      </c>
      <c r="CO186" s="154">
        <f t="shared" si="483"/>
        <v>0</v>
      </c>
      <c r="CP186" s="76">
        <f t="shared" si="511"/>
        <v>0</v>
      </c>
      <c r="CQ186" s="76">
        <f t="shared" si="512"/>
        <v>0</v>
      </c>
      <c r="CR186" s="76">
        <f t="shared" si="513"/>
        <v>0</v>
      </c>
      <c r="CS186" s="76">
        <f t="shared" si="514"/>
        <v>0</v>
      </c>
      <c r="CT186" s="76">
        <f t="shared" si="515"/>
        <v>0</v>
      </c>
      <c r="CU186" s="76">
        <f t="shared" si="516"/>
        <v>0</v>
      </c>
      <c r="CV186" s="154">
        <f t="shared" si="517"/>
        <v>0</v>
      </c>
      <c r="CW186" s="10"/>
      <c r="CX186" s="10"/>
      <c r="CY186" s="152">
        <f>SUMIF('Rekapitulasi Maret'!$D$391:$D$568,APS!$B186,'Rekapitulasi Maret'!$E$391:$E$568)+SUMIF('Rekapitulasi Maret'!$D$391:$D$568,APS!$B186,'Rekapitulasi Maret'!$J$391:$J$568)</f>
        <v>0</v>
      </c>
      <c r="CZ186" s="152">
        <f>SUMIF('Rekapitulasi Maret'!$D$391:$D$568,APS!$B186,'Rekapitulasi Maret'!$F$391:$F$568)</f>
        <v>0</v>
      </c>
      <c r="DA186" s="152">
        <f>SUMIF('Rekapitulasi Maret'!$D$391:$D$568,APS!$B186,'Rekapitulasi Maret'!$K$391:$K$568)</f>
        <v>0</v>
      </c>
      <c r="DB186" s="154">
        <f t="shared" si="484"/>
        <v>0</v>
      </c>
      <c r="DC186" s="154">
        <f t="shared" si="485"/>
        <v>0</v>
      </c>
      <c r="DD186" s="10"/>
      <c r="DE186" s="152">
        <f>SUMIF('Rekapitulasi Maret'!$U$391:$U$568,APS!$B186,'Rekapitulasi Maret'!$V$391:$V$568)+SUMIF('Rekapitulasi Maret'!$U$391:$U$568,APS!$B186,'Rekapitulasi Maret'!$AA$391:$AA$568)</f>
        <v>0</v>
      </c>
      <c r="DF186" s="152">
        <f>SUMIF('Rekapitulasi Maret'!$U$391:$U$568,APS!$B186,'Rekapitulasi Maret'!$W$391:$W$568)</f>
        <v>0</v>
      </c>
      <c r="DG186" s="152">
        <f>SUMIF('Rekapitulasi Maret'!$U$391:$U$568,APS!$B186,'Rekapitulasi Maret'!$AB$391:$AB$568)</f>
        <v>0</v>
      </c>
      <c r="DH186" s="154">
        <f t="shared" si="518"/>
        <v>0</v>
      </c>
      <c r="DI186" s="154">
        <f t="shared" si="519"/>
        <v>0</v>
      </c>
      <c r="DJ186" s="10"/>
      <c r="DK186" s="152">
        <f>SUMIF('Rekapitulasi Maret'!$AL$391:$AL$568,APS!$B186,'Rekapitulasi Maret'!$AM$391:$AM$568)+SUMIF('Rekapitulasi Maret'!$AL$391:$AL$568,APS!$B186,'Rekapitulasi Maret'!$AP$391:$AP$568)</f>
        <v>0</v>
      </c>
      <c r="DL186" s="152">
        <f>SUMIF('Rekapitulasi Maret'!$AL$391:$AL$568,APS!$B186,'Rekapitulasi Maret'!$AN$391:$AN$568)</f>
        <v>0</v>
      </c>
      <c r="DM186" s="152">
        <f>SUMIF('Rekapitulasi Maret'!$AL$391:$AL$568,APS!$B186,'Rekapitulasi Maret'!$AQ$391:$AQ$568)</f>
        <v>0</v>
      </c>
      <c r="DN186" s="154">
        <f t="shared" si="453"/>
        <v>0</v>
      </c>
      <c r="DO186" s="154">
        <f t="shared" si="454"/>
        <v>0</v>
      </c>
      <c r="DP186" s="10"/>
      <c r="DQ186" s="152">
        <f>SUMIF('Rekapitulasi Maret'!$BA$391:$BA$568,APS!$B186,'Rekapitulasi Maret'!$BB$391:$BB$568)+SUMIF('Rekapitulasi Maret'!$BA$391:$BA$568,APS!$B186,'Rekapitulasi Maret'!$BE$391:$BE$568)</f>
        <v>0</v>
      </c>
      <c r="DR186" s="152">
        <f>SUMIF('Rekapitulasi Maret'!$BA$391:$BA$568,APS!$B186,'Rekapitulasi Maret'!$BC$391:$BC$568)</f>
        <v>0</v>
      </c>
      <c r="DS186" s="152">
        <f>SUMIF('Rekapitulasi Maret'!$BA$391:$BA$568,APS!$B186,'Rekapitulasi Maret'!$BF$391:$BF$568)</f>
        <v>0</v>
      </c>
      <c r="DT186" s="154">
        <f t="shared" si="520"/>
        <v>0</v>
      </c>
      <c r="DU186" s="154">
        <f t="shared" si="521"/>
        <v>0</v>
      </c>
      <c r="DV186" s="10"/>
      <c r="DW186" s="152">
        <f>SUMIF('Rekapitulasi Maret'!$BP$391:$BP$568,APS!$B186,'Rekapitulasi Maret'!$BQ$391:$BQ$568)+SUMIF('Rekapitulasi Maret'!$BP$391:$BP$568,APS!$B186,'Rekapitulasi Maret'!$BT$391:$BT$568)</f>
        <v>0</v>
      </c>
      <c r="DX186" s="152">
        <f>SUMIF('Rekapitulasi Maret'!$BP$391:$BP$568,APS!$B186,'Rekapitulasi Maret'!$BR$391:$BR$568)</f>
        <v>80</v>
      </c>
      <c r="DY186" s="152">
        <f>SUMIF('Rekapitulasi Maret'!$BP$391:$BP$568,APS!$B186,'Rekapitulasi Maret'!$BU$391:$BU$568)</f>
        <v>0</v>
      </c>
      <c r="DZ186" s="154">
        <f t="shared" ref="DZ186:DZ249" si="544">IF(DV186=0,0,((DX186+DY186)/DV186)*100)</f>
        <v>0</v>
      </c>
      <c r="EA186" s="154">
        <f t="shared" ref="EA186:EA249" si="545">IF(DW186=0,0,((DX186+DY186)/DW186)*100)</f>
        <v>0</v>
      </c>
      <c r="EB186" s="10"/>
      <c r="EC186" s="152">
        <f>SUMIF('Rekapitulasi Maret'!$CE$391:$CE$568,APS!$B186,'Rekapitulasi Maret'!$CF$391:$CF$568)+SUMIF('Rekapitulasi Maret'!$CE$391:$CE$568,APS!$B186,'Rekapitulasi Maret'!$CI$391:$CI$568)</f>
        <v>0</v>
      </c>
      <c r="ED186" s="152">
        <f>SUMIF('Rekapitulasi Maret'!$CE$391:$CE$568,APS!$B186,'Rekapitulasi Maret'!$CG$391:$CG$568)</f>
        <v>0</v>
      </c>
      <c r="EE186" s="152">
        <f>SUMIF('Rekapitulasi Maret'!$CE$391:$CE$568,APS!$B186,'Rekapitulasi Maret'!$CJ$391:$CJ$568)</f>
        <v>0</v>
      </c>
      <c r="EF186" s="154">
        <f t="shared" si="455"/>
        <v>0</v>
      </c>
      <c r="EG186" s="154">
        <f t="shared" si="456"/>
        <v>0</v>
      </c>
      <c r="EH186" s="76">
        <f t="shared" si="522"/>
        <v>0</v>
      </c>
      <c r="EI186" s="76">
        <f t="shared" si="523"/>
        <v>0</v>
      </c>
      <c r="EJ186" s="76">
        <f t="shared" si="524"/>
        <v>80</v>
      </c>
      <c r="EK186" s="76">
        <f t="shared" si="525"/>
        <v>0</v>
      </c>
      <c r="EL186" s="76">
        <f t="shared" si="526"/>
        <v>80</v>
      </c>
      <c r="EM186" s="76">
        <f t="shared" si="527"/>
        <v>80</v>
      </c>
      <c r="EN186" s="154">
        <f t="shared" si="528"/>
        <v>0</v>
      </c>
      <c r="EO186" s="10">
        <v>100</v>
      </c>
      <c r="EP186" s="10"/>
      <c r="EQ186" s="152">
        <f>SUMIF('Rekapitulasi Maret'!$D$587:$D$768,APS!$B186,'Rekapitulasi Maret'!$E$587:$E$768)+SUMIF('Rekapitulasi Maret'!$D$587:$D$768,APS!$B186,'Rekapitulasi Maret'!$G$587:$G$768)</f>
        <v>20</v>
      </c>
      <c r="ER186" s="152">
        <f>SUMIF('Rekapitulasi Maret'!$D$587:$D$768,APS!$B186,'Rekapitulasi Maret'!$F$587:$F$768)+SUMIF('Rekapitulasi Maret'!$D$587:$D$768,APS!$B186,'Rekapitulasi Maret'!$H$587:$H$768)</f>
        <v>20</v>
      </c>
      <c r="ES186" s="10"/>
      <c r="ET186" s="154">
        <f t="shared" si="457"/>
        <v>0</v>
      </c>
      <c r="EU186" s="154">
        <f t="shared" si="458"/>
        <v>100</v>
      </c>
      <c r="EV186" s="10"/>
      <c r="EW186" s="152">
        <f>SUMIF('Rekapitulasi Maret'!$U$587:$U$768,APS!$B186,'Rekapitulasi Maret'!$V$587:$V$768)+SUMIF('Rekapitulasi Maret'!$U$587:$U$768,APS!$B186,'Rekapitulasi Maret'!$X$587:$X$768)</f>
        <v>20</v>
      </c>
      <c r="EX186" s="152">
        <f>SUMIF('Rekapitulasi Maret'!$U$587:$U$768,APS!$B186,'Rekapitulasi Maret'!$W$587:$W$768)+SUMIF('Rekapitulasi Maret'!$U$587:$U$768,APS!$B186,'Rekapitulasi Maret'!$Y$587:$Y$768)</f>
        <v>0</v>
      </c>
      <c r="EY186" s="10"/>
      <c r="EZ186" s="154">
        <f t="shared" si="459"/>
        <v>0</v>
      </c>
      <c r="FA186" s="154">
        <f t="shared" si="460"/>
        <v>0</v>
      </c>
      <c r="FB186" s="10">
        <v>100</v>
      </c>
      <c r="FC186" s="152">
        <f>SUMIF('Rekapitulasi Maret'!$AL$587:$AL$768,APS!$B186,'Rekapitulasi Maret'!$AM$587:$AM$768)+SUMIF('Rekapitulasi Maret'!$AL$587:$AL$768,APS!$B186,'Rekapitulasi Maret'!$AP$587:$AP$768)</f>
        <v>0</v>
      </c>
      <c r="FD186" s="152">
        <f>SUMIF('Rekapitulasi Maret'!$AL$587:$AL$768,APS!$B186,'Rekapitulasi Maret'!$AN$587:$AN$768)</f>
        <v>0</v>
      </c>
      <c r="FE186" s="10"/>
      <c r="FF186" s="154">
        <f t="shared" si="461"/>
        <v>0</v>
      </c>
      <c r="FG186" s="154">
        <f t="shared" si="462"/>
        <v>0</v>
      </c>
      <c r="FH186" s="10"/>
      <c r="FI186" s="152">
        <f>SUMIF('Rekapitulasi Maret'!$BA$587:$BA$768,APS!$B186,'Rekapitulasi Maret'!$BB$587:$BB$768)+SUMIF('Rekapitulasi Maret'!$BA$587:$BA$768,APS!$B186,'Rekapitulasi Maret'!$BE$587:$BE$768)</f>
        <v>0</v>
      </c>
      <c r="FJ186" s="152">
        <f>SUMIF('Rekapitulasi Maret'!$BA$587:$BA$768,APS!$B186,'Rekapitulasi Maret'!$BC$587:$BC$768)+SUMIF('Rekapitulasi Maret'!$BA$587:$BA$768,APS!$B186,'Rekapitulasi Maret'!$BF$587:$BF$768)</f>
        <v>0</v>
      </c>
      <c r="FK186" s="10"/>
      <c r="FL186" s="154">
        <f t="shared" si="463"/>
        <v>0</v>
      </c>
      <c r="FM186" s="154">
        <f t="shared" si="464"/>
        <v>0</v>
      </c>
      <c r="FN186" s="10"/>
      <c r="FO186" s="152">
        <f>SUMIF('Rekapitulasi Maret'!$BP$587:$BP$768,APS!$B186,'Rekapitulasi Maret'!$BQ$587:$BQ$768)+SUMIF('Rekapitulasi Maret'!$BP$587:$BP$768,APS!$B186,'Rekapitulasi Maret'!$BT$587:$BT$768)</f>
        <v>0</v>
      </c>
      <c r="FP186" s="152">
        <f>SUMIF('Rekapitulasi Maret'!$BP$587:$BP$768,APS!$B186,'Rekapitulasi Maret'!$BR$587:$BR$768)</f>
        <v>0</v>
      </c>
      <c r="FQ186" s="10"/>
      <c r="FR186" s="154">
        <f t="shared" si="465"/>
        <v>0</v>
      </c>
      <c r="FS186" s="154">
        <f t="shared" si="466"/>
        <v>0</v>
      </c>
      <c r="FT186" s="10"/>
      <c r="FU186" s="152">
        <f>SUMIF('Rekapitulasi Maret'!$CE$587:$CE$768,APS!$B186,'Rekapitulasi Maret'!$CI$587:$CI$768)</f>
        <v>0</v>
      </c>
      <c r="FV186" s="10"/>
      <c r="FW186" s="152">
        <f>SUMIF('Rekapitulasi Maret'!$CE$587:$CE$768,APS!$B186,'Rekapitulasi Maret'!$CJ$587:$CJ$768)</f>
        <v>0</v>
      </c>
      <c r="FX186" s="154">
        <f t="shared" si="486"/>
        <v>0</v>
      </c>
      <c r="FY186" s="154">
        <f t="shared" si="487"/>
        <v>0</v>
      </c>
      <c r="FZ186" s="10"/>
      <c r="GA186" s="152">
        <f>SUMIF('Rekapitulasi Maret'!$D$785:$D$963,APS!$B186,'Rekapitulasi Maret'!$E$785:$E$963)+SUMIF('Rekapitulasi Maret'!$D$785:$D$963,APS!$B186,'Rekapitulasi Maret'!$J$785:$J$963)</f>
        <v>0</v>
      </c>
      <c r="GB186" s="152">
        <f>SUMIF('Rekapitulasi Maret'!$D$785:$D$963,APS!$B186,'Rekapitulasi Maret'!$F$785:$F$963)</f>
        <v>0</v>
      </c>
      <c r="GC186" s="152">
        <f>SUMIF('Rekapitulasi Maret'!$D$785:$D$963,APS!$B186,'Rekapitulasi Maret'!$K$785:$K$963)</f>
        <v>0</v>
      </c>
      <c r="GD186" s="154">
        <f t="shared" si="467"/>
        <v>0</v>
      </c>
      <c r="GE186" s="154">
        <f t="shared" si="468"/>
        <v>0</v>
      </c>
      <c r="GF186" s="10"/>
      <c r="GG186" s="152">
        <f>SUMIF('Rekapitulasi Maret'!$U$785:$U$963,APS!$B186,'Rekapitulasi Maret'!$V$785:$V$963)+SUMIF('Rekapitulasi Maret'!$U$785:$U$963,APS!$B186,'Rekapitulasi Maret'!$AA$785:$AA$963)</f>
        <v>0</v>
      </c>
      <c r="GH186" s="152">
        <f>SUMIF('Rekapitulasi Maret'!$U$785:$U$963,APS!$B186,'Rekapitulasi Maret'!$W$785:$W$963)</f>
        <v>0</v>
      </c>
      <c r="GI186" s="152">
        <f>SUMIF('Rekapitulasi Maret'!$U$785:$U$963,APS!$B186,'Rekapitulasi Maret'!$AB$785:$AB$963)</f>
        <v>0</v>
      </c>
      <c r="GJ186" s="154">
        <f t="shared" si="469"/>
        <v>0</v>
      </c>
      <c r="GK186" s="154">
        <f t="shared" si="470"/>
        <v>0</v>
      </c>
      <c r="GL186" s="10"/>
      <c r="GM186" s="152">
        <f>SUMIF('Rekapitulasi Maret'!$AL$785:$AL$963,APS!$B186,'Rekapitulasi Maret'!$AM$785:$AM$963)+SUMIF('Rekapitulasi Maret'!$AL$785:$AL$963,APS!$B186,'Rekapitulasi Maret'!$AP$785:$AP$963)</f>
        <v>0</v>
      </c>
      <c r="GN186" s="152">
        <f>SUMIF('Rekapitulasi Maret'!$AL$785:$AL$963,APS!$B186,'Rekapitulasi Maret'!$AN$785:$AN$963)</f>
        <v>0</v>
      </c>
      <c r="GO186" s="152">
        <f>SUMIF('Rekapitulasi Maret'!$AL$785:$AL$963,APS!$B186,'Rekapitulasi Maret'!$AQ$785:$AQ$963)</f>
        <v>0</v>
      </c>
      <c r="GP186" s="154">
        <f t="shared" si="471"/>
        <v>0</v>
      </c>
      <c r="GQ186" s="154">
        <f t="shared" si="472"/>
        <v>0</v>
      </c>
      <c r="GR186" s="76">
        <f t="shared" si="473"/>
        <v>100</v>
      </c>
      <c r="GS186" s="76">
        <f t="shared" si="474"/>
        <v>40</v>
      </c>
      <c r="GT186" s="76">
        <f t="shared" si="475"/>
        <v>20</v>
      </c>
      <c r="GU186" s="76">
        <f t="shared" si="476"/>
        <v>0</v>
      </c>
      <c r="GV186" s="157">
        <f t="shared" si="477"/>
        <v>20</v>
      </c>
      <c r="GW186" s="157">
        <f t="shared" si="478"/>
        <v>-80</v>
      </c>
      <c r="GX186" s="158">
        <f t="shared" si="479"/>
        <v>20</v>
      </c>
      <c r="GY186" s="157">
        <f t="shared" si="494"/>
        <v>100</v>
      </c>
      <c r="GZ186" s="157">
        <f t="shared" si="495"/>
        <v>40</v>
      </c>
      <c r="HA186" s="157">
        <f t="shared" si="496"/>
        <v>100</v>
      </c>
      <c r="HB186" s="157">
        <f t="shared" si="497"/>
        <v>0</v>
      </c>
      <c r="HC186" s="157">
        <f t="shared" si="498"/>
        <v>100</v>
      </c>
      <c r="HD186" s="157">
        <f t="shared" si="499"/>
        <v>0</v>
      </c>
      <c r="HE186" s="158">
        <f t="shared" si="536"/>
        <v>100</v>
      </c>
      <c r="HF186" s="164" t="s">
        <v>199</v>
      </c>
      <c r="HG186" s="16" t="s">
        <v>1016</v>
      </c>
      <c r="HH186" s="88"/>
    </row>
    <row r="187" spans="1:216" ht="15.75">
      <c r="A187" s="16" t="s">
        <v>550</v>
      </c>
      <c r="B187" s="16" t="s">
        <v>505</v>
      </c>
      <c r="C187" s="16" t="s">
        <v>196</v>
      </c>
      <c r="D187" s="16" t="s">
        <v>599</v>
      </c>
      <c r="E187" s="16" t="s">
        <v>603</v>
      </c>
      <c r="F187" s="17"/>
      <c r="G187" s="17"/>
      <c r="H187" s="17"/>
      <c r="I187" s="18"/>
      <c r="J187" s="17"/>
      <c r="K187" s="19"/>
      <c r="L187" s="19"/>
      <c r="M187" s="23"/>
      <c r="N187" s="20">
        <f t="shared" si="533"/>
        <v>40</v>
      </c>
      <c r="O187" s="20">
        <v>40</v>
      </c>
      <c r="P187" s="75">
        <f t="shared" si="541"/>
        <v>0</v>
      </c>
      <c r="Q187" s="74">
        <f t="shared" si="540"/>
        <v>40</v>
      </c>
      <c r="R187" s="22"/>
      <c r="S187" s="10"/>
      <c r="T187" s="10"/>
      <c r="U187" s="152">
        <f>SUMIF('Rekapitulasi Maret'!$D$9:$D$173,APS!$B187,'Rekapitulasi Maret'!$E$9:$E$173)</f>
        <v>0</v>
      </c>
      <c r="V187" s="152">
        <f>SUMIF('Rekapitulasi Maret'!$D$9:$D$173,APS!$B187,'Rekapitulasi Maret'!$F$9:$F$173)</f>
        <v>0</v>
      </c>
      <c r="W187" s="10"/>
      <c r="X187" s="154">
        <f t="shared" si="537"/>
        <v>0</v>
      </c>
      <c r="Y187" s="154">
        <f t="shared" si="538"/>
        <v>0</v>
      </c>
      <c r="Z187" s="10"/>
      <c r="AA187" s="152">
        <f>SUMIF('Rekapitulasi Maret'!$U$9:$U$173,APS!$B187,'Rekapitulasi Maret'!$V$9:$V$173)</f>
        <v>0</v>
      </c>
      <c r="AB187" s="152">
        <f>SUMIF('Rekapitulasi Maret'!$U$9:$U$173,APS!$B187,'Rekapitulasi Maret'!$W$9:$W$173)</f>
        <v>0</v>
      </c>
      <c r="AC187" s="152"/>
      <c r="AD187" s="154">
        <f t="shared" si="529"/>
        <v>0</v>
      </c>
      <c r="AE187" s="154">
        <f t="shared" si="530"/>
        <v>0</v>
      </c>
      <c r="AF187" s="10"/>
      <c r="AG187" s="152">
        <f>SUMIF('Rekapitulasi Maret'!$AL$9:$AL$173,APS!$B187,'Rekapitulasi Maret'!$AM$9:$AM$173)</f>
        <v>0</v>
      </c>
      <c r="AH187" s="152">
        <f>SUMIF('Rekapitulasi Maret'!$AL$9:$AL$173,APS!$B187,'Rekapitulasi Maret'!$AN$9:$AN$173)</f>
        <v>0</v>
      </c>
      <c r="AI187" s="152">
        <f>SUMIF('Rekapitulasi Maret'!$AL$9:$AL$173,APS!$B187,'Rekapitulasi Maret'!$AQ$9:$AQ$173)</f>
        <v>0</v>
      </c>
      <c r="AJ187" s="154">
        <f t="shared" si="534"/>
        <v>0</v>
      </c>
      <c r="AK187" s="154">
        <f t="shared" si="535"/>
        <v>0</v>
      </c>
      <c r="AL187" s="10"/>
      <c r="AM187" s="152">
        <f>SUMIF('Rekapitulasi Maret'!$BA$9:$BA$173,APS!$B187,'Rekapitulasi Maret'!$BB$9:$BB$173)</f>
        <v>0</v>
      </c>
      <c r="AN187" s="152">
        <f>SUMIF('Rekapitulasi Maret'!$BA$9:$BA$173,APS!$B187,'Rekapitulasi Maret'!$BC$9:$BC$173)</f>
        <v>0</v>
      </c>
      <c r="AO187" s="10"/>
      <c r="AP187" s="154">
        <f t="shared" si="531"/>
        <v>0</v>
      </c>
      <c r="AQ187" s="154">
        <f t="shared" si="532"/>
        <v>0</v>
      </c>
      <c r="AR187" s="10"/>
      <c r="AS187" s="152">
        <f>SUMIF('Rekapitulasi Maret'!$BP$9:$BP$173,APS!$B187,'Rekapitulasi Maret'!$BQ$9:$BQ$173)</f>
        <v>0</v>
      </c>
      <c r="AT187" s="152">
        <f>SUMIF('Rekapitulasi Maret'!$BP$9:$BP$173,APS!$B187,'Rekapitulasi Maret'!$BR$9:$BR$173)</f>
        <v>0</v>
      </c>
      <c r="AU187" s="10"/>
      <c r="AV187" s="154">
        <f t="shared" si="500"/>
        <v>0</v>
      </c>
      <c r="AW187" s="154">
        <f t="shared" si="501"/>
        <v>0</v>
      </c>
      <c r="AX187" s="10"/>
      <c r="AY187" s="152">
        <f>SUMIF('Rekapitulasi Maret'!$CE$9:$CE$173,APS!$B187,'Rekapitulasi Maret'!$CI$9:$CI$173)</f>
        <v>0</v>
      </c>
      <c r="AZ187" s="10"/>
      <c r="BA187" s="152">
        <f>SUMIF('Rekapitulasi Maret'!$CE$9:$CE$173,APS!$B187,'Rekapitulasi Maret'!$CJ$9:$CJ$173)</f>
        <v>0</v>
      </c>
      <c r="BB187" s="154">
        <f t="shared" si="492"/>
        <v>0</v>
      </c>
      <c r="BC187" s="154">
        <f t="shared" si="493"/>
        <v>0</v>
      </c>
      <c r="BD187" s="76">
        <f t="shared" si="504"/>
        <v>0</v>
      </c>
      <c r="BE187" s="76">
        <f t="shared" si="505"/>
        <v>0</v>
      </c>
      <c r="BF187" s="76">
        <f t="shared" si="506"/>
        <v>0</v>
      </c>
      <c r="BG187" s="76">
        <f t="shared" si="507"/>
        <v>0</v>
      </c>
      <c r="BH187" s="76">
        <f t="shared" si="508"/>
        <v>0</v>
      </c>
      <c r="BI187" s="76">
        <f t="shared" si="509"/>
        <v>0</v>
      </c>
      <c r="BJ187" s="154">
        <f t="shared" si="510"/>
        <v>0</v>
      </c>
      <c r="BK187" s="10"/>
      <c r="BL187" s="10"/>
      <c r="BM187" s="152">
        <f>SUMIF('Rekapitulasi Maret'!$D$194:$D$375,APS!$B187,'Rekapitulasi Maret'!$E$194:$E$375)+SUMIF('Rekapitulasi Maret'!$D$194:$D$375,APS!$B187,'Rekapitulasi Maret'!$J$194:$J$375)</f>
        <v>0</v>
      </c>
      <c r="BN187" s="152">
        <f>SUMIF('Rekapitulasi Maret'!$D$194:$D$375,APS!$B187,'Rekapitulasi Maret'!$F$194:$F$375)</f>
        <v>0</v>
      </c>
      <c r="BO187" s="152">
        <f>SUMIF('Rekapitulasi Maret'!$D$194:$D$375,APS!$B187,'Rekapitulasi Maret'!$K$194:$K$375)</f>
        <v>0</v>
      </c>
      <c r="BP187" s="154">
        <f t="shared" si="488"/>
        <v>0</v>
      </c>
      <c r="BQ187" s="154">
        <f t="shared" si="489"/>
        <v>0</v>
      </c>
      <c r="BR187" s="10"/>
      <c r="BS187" s="152">
        <f>SUMIF('Rekapitulasi Maret'!$U$194:$U$375,APS!$B187,'Rekapitulasi Maret'!$V$194:$V$375)+SUMIF('Rekapitulasi Maret'!$U$194:$U$375,APS!$B187,'Rekapitulasi Maret'!$AA$194:$AA$375)</f>
        <v>0</v>
      </c>
      <c r="BT187" s="152">
        <f>SUMIF('Rekapitulasi Maret'!$U$194:$U$375,APS!$B187,'Rekapitulasi Maret'!$W$194:$W$375)</f>
        <v>0</v>
      </c>
      <c r="BU187" s="152">
        <f>SUMIF('Rekapitulasi Maret'!$U$194:$U$375,APS!$B187,'Rekapitulasi Maret'!$AB$194:$AB$375)</f>
        <v>0</v>
      </c>
      <c r="BV187" s="154">
        <f t="shared" si="490"/>
        <v>0</v>
      </c>
      <c r="BW187" s="154">
        <f t="shared" si="491"/>
        <v>0</v>
      </c>
      <c r="BX187" s="10"/>
      <c r="BY187" s="152">
        <f>SUMIF('Rekapitulasi Maret'!$AL$194:$AL$375,APS!$B187,'Rekapitulasi Maret'!$AM$194:$AM$375)+SUMIF('Rekapitulasi Maret'!$AL$194:$AL$375,APS!$B187,'Rekapitulasi Maret'!$AP$194:$AP$375)</f>
        <v>0</v>
      </c>
      <c r="BZ187" s="152">
        <f>SUMIF('Rekapitulasi Maret'!$AL$194:$AL$375,APS!$B187,'Rekapitulasi Maret'!$AN$194:$AN$375)</f>
        <v>0</v>
      </c>
      <c r="CA187" s="152">
        <f>SUMIF('Rekapitulasi Maret'!$AL$194:$AL$375,APS!$B187,'Rekapitulasi Maret'!$AQ$194:$AQ$375)</f>
        <v>0</v>
      </c>
      <c r="CB187" s="154">
        <f t="shared" si="502"/>
        <v>0</v>
      </c>
      <c r="CC187" s="154">
        <f t="shared" si="503"/>
        <v>0</v>
      </c>
      <c r="CD187" s="10"/>
      <c r="CE187" s="152">
        <f>SUMIF('Rekapitulasi Maret'!$BA$194:$BA$375,APS!$B187,'Rekapitulasi Maret'!$BB$194:$BB$375)+SUMIF('Rekapitulasi Maret'!$BA$194:$BA$375,APS!$B187,'Rekapitulasi Maret'!$BE$194:$BE$375)</f>
        <v>0</v>
      </c>
      <c r="CF187" s="152">
        <f>SUMIF('Rekapitulasi Maret'!$BA$194:$BA$375,APS!$B187,'Rekapitulasi Maret'!$BC$194:$BC$375)</f>
        <v>0</v>
      </c>
      <c r="CG187" s="10"/>
      <c r="CH187" s="154">
        <f t="shared" si="480"/>
        <v>0</v>
      </c>
      <c r="CI187" s="154">
        <f t="shared" si="481"/>
        <v>0</v>
      </c>
      <c r="CJ187" s="10"/>
      <c r="CK187" s="152">
        <f>SUMIF('Rekapitulasi Maret'!$BP$194:$BP$375,APS!$B187,'Rekapitulasi Maret'!$BQ$194:$BQ$375)+SUMIF('Rekapitulasi Maret'!$BP$194:$BP$375,APS!$B187,'Rekapitulasi Maret'!$BT$194:$BT$375)</f>
        <v>0</v>
      </c>
      <c r="CL187" s="152">
        <f>SUMIF('Rekapitulasi Maret'!$BP$194:$BP$375,APS!$B187,'Rekapitulasi Maret'!$BR$194:$BR$375)</f>
        <v>0</v>
      </c>
      <c r="CM187" s="152">
        <f>SUMIF('Rekapitulasi Maret'!$BP$194:$BP$375,APS!$B187,'Rekapitulasi Maret'!$BU$194:$BU$375)</f>
        <v>0</v>
      </c>
      <c r="CN187" s="154">
        <f t="shared" si="482"/>
        <v>0</v>
      </c>
      <c r="CO187" s="154">
        <f t="shared" si="483"/>
        <v>0</v>
      </c>
      <c r="CP187" s="76">
        <f t="shared" si="511"/>
        <v>0</v>
      </c>
      <c r="CQ187" s="76">
        <f t="shared" si="512"/>
        <v>0</v>
      </c>
      <c r="CR187" s="76">
        <f t="shared" si="513"/>
        <v>0</v>
      </c>
      <c r="CS187" s="76">
        <f t="shared" si="514"/>
        <v>0</v>
      </c>
      <c r="CT187" s="76">
        <f t="shared" si="515"/>
        <v>0</v>
      </c>
      <c r="CU187" s="76">
        <f t="shared" si="516"/>
        <v>0</v>
      </c>
      <c r="CV187" s="154">
        <f t="shared" si="517"/>
        <v>0</v>
      </c>
      <c r="CW187" s="10"/>
      <c r="CX187" s="10"/>
      <c r="CY187" s="152">
        <f>SUMIF('Rekapitulasi Maret'!$D$391:$D$568,APS!$B187,'Rekapitulasi Maret'!$E$391:$E$568)+SUMIF('Rekapitulasi Maret'!$D$391:$D$568,APS!$B187,'Rekapitulasi Maret'!$J$391:$J$568)</f>
        <v>0</v>
      </c>
      <c r="CZ187" s="152">
        <f>SUMIF('Rekapitulasi Maret'!$D$391:$D$568,APS!$B187,'Rekapitulasi Maret'!$F$391:$F$568)</f>
        <v>0</v>
      </c>
      <c r="DA187" s="152">
        <f>SUMIF('Rekapitulasi Maret'!$D$391:$D$568,APS!$B187,'Rekapitulasi Maret'!$K$391:$K$568)</f>
        <v>0</v>
      </c>
      <c r="DB187" s="154">
        <f t="shared" si="484"/>
        <v>0</v>
      </c>
      <c r="DC187" s="154">
        <f t="shared" si="485"/>
        <v>0</v>
      </c>
      <c r="DD187" s="10"/>
      <c r="DE187" s="152">
        <f>SUMIF('Rekapitulasi Maret'!$U$391:$U$568,APS!$B187,'Rekapitulasi Maret'!$V$391:$V$568)+SUMIF('Rekapitulasi Maret'!$U$391:$U$568,APS!$B187,'Rekapitulasi Maret'!$AA$391:$AA$568)</f>
        <v>28</v>
      </c>
      <c r="DF187" s="152">
        <f>SUMIF('Rekapitulasi Maret'!$U$391:$U$568,APS!$B187,'Rekapitulasi Maret'!$W$391:$W$568)</f>
        <v>24</v>
      </c>
      <c r="DG187" s="152">
        <f>SUMIF('Rekapitulasi Maret'!$U$391:$U$568,APS!$B187,'Rekapitulasi Maret'!$AB$391:$AB$568)</f>
        <v>0</v>
      </c>
      <c r="DH187" s="154">
        <f t="shared" si="518"/>
        <v>0</v>
      </c>
      <c r="DI187" s="154">
        <f t="shared" si="519"/>
        <v>85.714285714285708</v>
      </c>
      <c r="DJ187" s="10"/>
      <c r="DK187" s="152">
        <f>SUMIF('Rekapitulasi Maret'!$AL$391:$AL$568,APS!$B187,'Rekapitulasi Maret'!$AM$391:$AM$568)+SUMIF('Rekapitulasi Maret'!$AL$391:$AL$568,APS!$B187,'Rekapitulasi Maret'!$AP$391:$AP$568)</f>
        <v>0</v>
      </c>
      <c r="DL187" s="152">
        <f>SUMIF('Rekapitulasi Maret'!$AL$391:$AL$568,APS!$B187,'Rekapitulasi Maret'!$AN$391:$AN$568)</f>
        <v>0</v>
      </c>
      <c r="DM187" s="152">
        <f>SUMIF('Rekapitulasi Maret'!$AL$391:$AL$568,APS!$B187,'Rekapitulasi Maret'!$AQ$391:$AQ$568)</f>
        <v>0</v>
      </c>
      <c r="DN187" s="154">
        <f t="shared" si="453"/>
        <v>0</v>
      </c>
      <c r="DO187" s="154">
        <f t="shared" si="454"/>
        <v>0</v>
      </c>
      <c r="DP187" s="10"/>
      <c r="DQ187" s="152">
        <f>SUMIF('Rekapitulasi Maret'!$BA$391:$BA$568,APS!$B187,'Rekapitulasi Maret'!$BB$391:$BB$568)+SUMIF('Rekapitulasi Maret'!$BA$391:$BA$568,APS!$B187,'Rekapitulasi Maret'!$BE$391:$BE$568)</f>
        <v>0</v>
      </c>
      <c r="DR187" s="152">
        <f>SUMIF('Rekapitulasi Maret'!$BA$391:$BA$568,APS!$B187,'Rekapitulasi Maret'!$BC$391:$BC$568)</f>
        <v>0</v>
      </c>
      <c r="DS187" s="152">
        <f>SUMIF('Rekapitulasi Maret'!$BA$391:$BA$568,APS!$B187,'Rekapitulasi Maret'!$BF$391:$BF$568)</f>
        <v>0</v>
      </c>
      <c r="DT187" s="154">
        <f t="shared" si="520"/>
        <v>0</v>
      </c>
      <c r="DU187" s="154">
        <f t="shared" si="521"/>
        <v>0</v>
      </c>
      <c r="DV187" s="10"/>
      <c r="DW187" s="152">
        <f>SUMIF('Rekapitulasi Maret'!$BP$391:$BP$568,APS!$B187,'Rekapitulasi Maret'!$BQ$391:$BQ$568)+SUMIF('Rekapitulasi Maret'!$BP$391:$BP$568,APS!$B187,'Rekapitulasi Maret'!$BT$391:$BT$568)</f>
        <v>0</v>
      </c>
      <c r="DX187" s="152">
        <f>SUMIF('Rekapitulasi Maret'!$BP$391:$BP$568,APS!$B187,'Rekapitulasi Maret'!$BR$391:$BR$568)</f>
        <v>0</v>
      </c>
      <c r="DY187" s="152">
        <f>SUMIF('Rekapitulasi Maret'!$BP$391:$BP$568,APS!$B187,'Rekapitulasi Maret'!$BU$391:$BU$568)</f>
        <v>0</v>
      </c>
      <c r="DZ187" s="154">
        <f t="shared" si="544"/>
        <v>0</v>
      </c>
      <c r="EA187" s="154">
        <f t="shared" si="545"/>
        <v>0</v>
      </c>
      <c r="EB187" s="10"/>
      <c r="EC187" s="152">
        <f>SUMIF('Rekapitulasi Maret'!$CE$391:$CE$568,APS!$B187,'Rekapitulasi Maret'!$CF$391:$CF$568)+SUMIF('Rekapitulasi Maret'!$CE$391:$CE$568,APS!$B187,'Rekapitulasi Maret'!$CI$391:$CI$568)</f>
        <v>0</v>
      </c>
      <c r="ED187" s="152">
        <f>SUMIF('Rekapitulasi Maret'!$CE$391:$CE$568,APS!$B187,'Rekapitulasi Maret'!$CG$391:$CG$568)</f>
        <v>0</v>
      </c>
      <c r="EE187" s="152">
        <f>SUMIF('Rekapitulasi Maret'!$CE$391:$CE$568,APS!$B187,'Rekapitulasi Maret'!$CJ$391:$CJ$568)</f>
        <v>0</v>
      </c>
      <c r="EF187" s="154">
        <f t="shared" si="455"/>
        <v>0</v>
      </c>
      <c r="EG187" s="154">
        <f t="shared" si="456"/>
        <v>0</v>
      </c>
      <c r="EH187" s="76">
        <f t="shared" si="522"/>
        <v>0</v>
      </c>
      <c r="EI187" s="76">
        <f t="shared" si="523"/>
        <v>28</v>
      </c>
      <c r="EJ187" s="76">
        <f t="shared" si="524"/>
        <v>24</v>
      </c>
      <c r="EK187" s="76">
        <f t="shared" si="525"/>
        <v>0</v>
      </c>
      <c r="EL187" s="76">
        <f t="shared" si="526"/>
        <v>24</v>
      </c>
      <c r="EM187" s="76">
        <f t="shared" si="527"/>
        <v>24</v>
      </c>
      <c r="EN187" s="154">
        <f t="shared" si="528"/>
        <v>0</v>
      </c>
      <c r="EO187" s="10">
        <v>40</v>
      </c>
      <c r="EP187" s="10">
        <v>40</v>
      </c>
      <c r="EQ187" s="152">
        <f>SUMIF('Rekapitulasi Maret'!$D$587:$D$768,APS!$B187,'Rekapitulasi Maret'!$E$587:$E$768)+SUMIF('Rekapitulasi Maret'!$D$587:$D$768,APS!$B187,'Rekapitulasi Maret'!$G$587:$G$768)</f>
        <v>0</v>
      </c>
      <c r="ER187" s="152">
        <f>SUMIF('Rekapitulasi Maret'!$D$587:$D$768,APS!$B187,'Rekapitulasi Maret'!$F$587:$F$768)+SUMIF('Rekapitulasi Maret'!$D$587:$D$768,APS!$B187,'Rekapitulasi Maret'!$H$587:$H$768)</f>
        <v>0</v>
      </c>
      <c r="ES187" s="10"/>
      <c r="ET187" s="154">
        <f t="shared" si="457"/>
        <v>0</v>
      </c>
      <c r="EU187" s="154">
        <f t="shared" si="458"/>
        <v>0</v>
      </c>
      <c r="EV187" s="10"/>
      <c r="EW187" s="152">
        <f>SUMIF('Rekapitulasi Maret'!$U$587:$U$768,APS!$B187,'Rekapitulasi Maret'!$V$587:$V$768)+SUMIF('Rekapitulasi Maret'!$U$587:$U$768,APS!$B187,'Rekapitulasi Maret'!$X$587:$X$768)</f>
        <v>0</v>
      </c>
      <c r="EX187" s="152">
        <f>SUMIF('Rekapitulasi Maret'!$U$587:$U$768,APS!$B187,'Rekapitulasi Maret'!$W$587:$W$768)+SUMIF('Rekapitulasi Maret'!$U$587:$U$768,APS!$B187,'Rekapitulasi Maret'!$Y$587:$Y$768)</f>
        <v>0</v>
      </c>
      <c r="EY187" s="10"/>
      <c r="EZ187" s="154">
        <f t="shared" si="459"/>
        <v>0</v>
      </c>
      <c r="FA187" s="154">
        <f t="shared" si="460"/>
        <v>0</v>
      </c>
      <c r="FB187" s="10"/>
      <c r="FC187" s="152">
        <f>SUMIF('Rekapitulasi Maret'!$AL$587:$AL$768,APS!$B187,'Rekapitulasi Maret'!$AM$587:$AM$768)+SUMIF('Rekapitulasi Maret'!$AL$587:$AL$768,APS!$B187,'Rekapitulasi Maret'!$AP$587:$AP$768)</f>
        <v>16</v>
      </c>
      <c r="FD187" s="152">
        <f>SUMIF('Rekapitulasi Maret'!$AL$587:$AL$768,APS!$B187,'Rekapitulasi Maret'!$AN$587:$AN$768)</f>
        <v>0</v>
      </c>
      <c r="FE187" s="10"/>
      <c r="FF187" s="154">
        <f t="shared" si="461"/>
        <v>0</v>
      </c>
      <c r="FG187" s="154">
        <f t="shared" si="462"/>
        <v>0</v>
      </c>
      <c r="FH187" s="10"/>
      <c r="FI187" s="152">
        <f>SUMIF('Rekapitulasi Maret'!$BA$587:$BA$768,APS!$B187,'Rekapitulasi Maret'!$BB$587:$BB$768)+SUMIF('Rekapitulasi Maret'!$BA$587:$BA$768,APS!$B187,'Rekapitulasi Maret'!$BE$587:$BE$768)</f>
        <v>0</v>
      </c>
      <c r="FJ187" s="152">
        <f>SUMIF('Rekapitulasi Maret'!$BA$587:$BA$768,APS!$B187,'Rekapitulasi Maret'!$BC$587:$BC$768)+SUMIF('Rekapitulasi Maret'!$BA$587:$BA$768,APS!$B187,'Rekapitulasi Maret'!$BF$587:$BF$768)</f>
        <v>0</v>
      </c>
      <c r="FK187" s="10"/>
      <c r="FL187" s="154">
        <f t="shared" si="463"/>
        <v>0</v>
      </c>
      <c r="FM187" s="154">
        <f t="shared" si="464"/>
        <v>0</v>
      </c>
      <c r="FN187" s="10"/>
      <c r="FO187" s="152">
        <f>SUMIF('Rekapitulasi Maret'!$BP$587:$BP$768,APS!$B187,'Rekapitulasi Maret'!$BQ$587:$BQ$768)+SUMIF('Rekapitulasi Maret'!$BP$587:$BP$768,APS!$B187,'Rekapitulasi Maret'!$BT$587:$BT$768)</f>
        <v>16</v>
      </c>
      <c r="FP187" s="152">
        <f>SUMIF('Rekapitulasi Maret'!$BP$587:$BP$768,APS!$B187,'Rekapitulasi Maret'!$BR$587:$BR$768)</f>
        <v>16</v>
      </c>
      <c r="FQ187" s="10"/>
      <c r="FR187" s="154">
        <f t="shared" si="465"/>
        <v>0</v>
      </c>
      <c r="FS187" s="154">
        <f t="shared" si="466"/>
        <v>100</v>
      </c>
      <c r="FT187" s="10"/>
      <c r="FU187" s="152">
        <f>SUMIF('Rekapitulasi Maret'!$CE$587:$CE$768,APS!$B187,'Rekapitulasi Maret'!$CI$587:$CI$768)</f>
        <v>0</v>
      </c>
      <c r="FV187" s="10"/>
      <c r="FW187" s="152">
        <f>SUMIF('Rekapitulasi Maret'!$CE$587:$CE$768,APS!$B187,'Rekapitulasi Maret'!$CJ$587:$CJ$768)</f>
        <v>0</v>
      </c>
      <c r="FX187" s="154">
        <f t="shared" si="486"/>
        <v>0</v>
      </c>
      <c r="FY187" s="154">
        <f t="shared" si="487"/>
        <v>0</v>
      </c>
      <c r="FZ187" s="10"/>
      <c r="GA187" s="152">
        <f>SUMIF('Rekapitulasi Maret'!$D$785:$D$963,APS!$B187,'Rekapitulasi Maret'!$E$785:$E$963)+SUMIF('Rekapitulasi Maret'!$D$785:$D$963,APS!$B187,'Rekapitulasi Maret'!$J$785:$J$963)</f>
        <v>0</v>
      </c>
      <c r="GB187" s="152">
        <f>SUMIF('Rekapitulasi Maret'!$D$785:$D$963,APS!$B187,'Rekapitulasi Maret'!$F$785:$F$963)</f>
        <v>0</v>
      </c>
      <c r="GC187" s="152">
        <f>SUMIF('Rekapitulasi Maret'!$D$785:$D$963,APS!$B187,'Rekapitulasi Maret'!$K$785:$K$963)</f>
        <v>0</v>
      </c>
      <c r="GD187" s="154">
        <f t="shared" si="467"/>
        <v>0</v>
      </c>
      <c r="GE187" s="154">
        <f t="shared" si="468"/>
        <v>0</v>
      </c>
      <c r="GF187" s="10"/>
      <c r="GG187" s="152">
        <f>SUMIF('Rekapitulasi Maret'!$U$785:$U$963,APS!$B187,'Rekapitulasi Maret'!$V$785:$V$963)+SUMIF('Rekapitulasi Maret'!$U$785:$U$963,APS!$B187,'Rekapitulasi Maret'!$AA$785:$AA$963)</f>
        <v>0</v>
      </c>
      <c r="GH187" s="152">
        <f>SUMIF('Rekapitulasi Maret'!$U$785:$U$963,APS!$B187,'Rekapitulasi Maret'!$W$785:$W$963)</f>
        <v>0</v>
      </c>
      <c r="GI187" s="152">
        <f>SUMIF('Rekapitulasi Maret'!$U$785:$U$963,APS!$B187,'Rekapitulasi Maret'!$AB$785:$AB$963)</f>
        <v>0</v>
      </c>
      <c r="GJ187" s="154">
        <f t="shared" si="469"/>
        <v>0</v>
      </c>
      <c r="GK187" s="154">
        <f t="shared" si="470"/>
        <v>0</v>
      </c>
      <c r="GL187" s="10"/>
      <c r="GM187" s="152">
        <f>SUMIF('Rekapitulasi Maret'!$AL$785:$AL$963,APS!$B187,'Rekapitulasi Maret'!$AM$785:$AM$963)+SUMIF('Rekapitulasi Maret'!$AL$785:$AL$963,APS!$B187,'Rekapitulasi Maret'!$AP$785:$AP$963)</f>
        <v>0</v>
      </c>
      <c r="GN187" s="152">
        <f>SUMIF('Rekapitulasi Maret'!$AL$785:$AL$963,APS!$B187,'Rekapitulasi Maret'!$AN$785:$AN$963)</f>
        <v>0</v>
      </c>
      <c r="GO187" s="152">
        <f>SUMIF('Rekapitulasi Maret'!$AL$785:$AL$963,APS!$B187,'Rekapitulasi Maret'!$AQ$785:$AQ$963)</f>
        <v>0</v>
      </c>
      <c r="GP187" s="154">
        <f t="shared" si="471"/>
        <v>0</v>
      </c>
      <c r="GQ187" s="154">
        <f t="shared" si="472"/>
        <v>0</v>
      </c>
      <c r="GR187" s="76">
        <f t="shared" si="473"/>
        <v>40</v>
      </c>
      <c r="GS187" s="76">
        <f t="shared" si="474"/>
        <v>32</v>
      </c>
      <c r="GT187" s="76">
        <f t="shared" si="475"/>
        <v>16</v>
      </c>
      <c r="GU187" s="76">
        <f t="shared" si="476"/>
        <v>0</v>
      </c>
      <c r="GV187" s="157">
        <f t="shared" si="477"/>
        <v>16</v>
      </c>
      <c r="GW187" s="157">
        <f t="shared" si="478"/>
        <v>-24</v>
      </c>
      <c r="GX187" s="158">
        <f t="shared" si="479"/>
        <v>40</v>
      </c>
      <c r="GY187" s="157">
        <f t="shared" si="494"/>
        <v>40</v>
      </c>
      <c r="GZ187" s="157">
        <f t="shared" si="495"/>
        <v>60</v>
      </c>
      <c r="HA187" s="157">
        <f t="shared" si="496"/>
        <v>40</v>
      </c>
      <c r="HB187" s="157">
        <f t="shared" si="497"/>
        <v>0</v>
      </c>
      <c r="HC187" s="157">
        <f t="shared" si="498"/>
        <v>40</v>
      </c>
      <c r="HD187" s="157">
        <f t="shared" si="499"/>
        <v>0</v>
      </c>
      <c r="HE187" s="158">
        <f t="shared" si="536"/>
        <v>100</v>
      </c>
      <c r="HF187" s="164"/>
      <c r="HG187" s="16" t="s">
        <v>1016</v>
      </c>
      <c r="HH187" s="88"/>
    </row>
    <row r="188" spans="1:216" ht="15.75">
      <c r="A188" s="16" t="s">
        <v>202</v>
      </c>
      <c r="B188" s="16" t="s">
        <v>203</v>
      </c>
      <c r="C188" s="16" t="s">
        <v>196</v>
      </c>
      <c r="D188" s="16" t="s">
        <v>599</v>
      </c>
      <c r="E188" s="16" t="s">
        <v>603</v>
      </c>
      <c r="F188" s="17">
        <v>40</v>
      </c>
      <c r="G188" s="17">
        <v>0</v>
      </c>
      <c r="H188" s="17">
        <v>0</v>
      </c>
      <c r="I188" s="18">
        <v>0</v>
      </c>
      <c r="J188" s="17">
        <v>0</v>
      </c>
      <c r="K188" s="19">
        <f t="shared" si="542"/>
        <v>40</v>
      </c>
      <c r="L188" s="19">
        <f t="shared" si="543"/>
        <v>40</v>
      </c>
      <c r="M188" s="23">
        <v>0</v>
      </c>
      <c r="N188" s="20">
        <f t="shared" si="533"/>
        <v>40</v>
      </c>
      <c r="O188" s="20">
        <v>40</v>
      </c>
      <c r="P188" s="75">
        <f t="shared" si="541"/>
        <v>0</v>
      </c>
      <c r="Q188" s="74">
        <f t="shared" si="540"/>
        <v>40</v>
      </c>
      <c r="R188" s="22">
        <f t="shared" ref="R188:R202" si="546">+S188+BK188+CW188+EO188</f>
        <v>40</v>
      </c>
      <c r="S188" s="10"/>
      <c r="T188" s="10"/>
      <c r="U188" s="152">
        <f>SUMIF('Rekapitulasi Maret'!$D$9:$D$173,APS!$B188,'Rekapitulasi Maret'!$E$9:$E$173)</f>
        <v>0</v>
      </c>
      <c r="V188" s="152">
        <f>SUMIF('Rekapitulasi Maret'!$D$9:$D$173,APS!$B188,'Rekapitulasi Maret'!$F$9:$F$173)</f>
        <v>0</v>
      </c>
      <c r="W188" s="10"/>
      <c r="X188" s="154">
        <f t="shared" si="537"/>
        <v>0</v>
      </c>
      <c r="Y188" s="154">
        <f t="shared" si="538"/>
        <v>0</v>
      </c>
      <c r="Z188" s="10"/>
      <c r="AA188" s="152">
        <f>SUMIF('Rekapitulasi Maret'!$U$9:$U$173,APS!$B188,'Rekapitulasi Maret'!$V$9:$V$173)</f>
        <v>0</v>
      </c>
      <c r="AB188" s="152">
        <f>SUMIF('Rekapitulasi Maret'!$U$9:$U$173,APS!$B188,'Rekapitulasi Maret'!$W$9:$W$173)</f>
        <v>0</v>
      </c>
      <c r="AC188" s="152"/>
      <c r="AD188" s="154">
        <f t="shared" si="529"/>
        <v>0</v>
      </c>
      <c r="AE188" s="154">
        <f t="shared" si="530"/>
        <v>0</v>
      </c>
      <c r="AF188" s="10"/>
      <c r="AG188" s="152">
        <f>SUMIF('Rekapitulasi Maret'!$AL$9:$AL$173,APS!$B188,'Rekapitulasi Maret'!$AM$9:$AM$173)</f>
        <v>0</v>
      </c>
      <c r="AH188" s="152">
        <f>SUMIF('Rekapitulasi Maret'!$AL$9:$AL$173,APS!$B188,'Rekapitulasi Maret'!$AN$9:$AN$173)</f>
        <v>0</v>
      </c>
      <c r="AI188" s="152">
        <f>SUMIF('Rekapitulasi Maret'!$AL$9:$AL$173,APS!$B188,'Rekapitulasi Maret'!$AQ$9:$AQ$173)</f>
        <v>0</v>
      </c>
      <c r="AJ188" s="154">
        <f t="shared" si="534"/>
        <v>0</v>
      </c>
      <c r="AK188" s="154">
        <f t="shared" si="535"/>
        <v>0</v>
      </c>
      <c r="AL188" s="10"/>
      <c r="AM188" s="152">
        <f>SUMIF('Rekapitulasi Maret'!$BA$9:$BA$173,APS!$B188,'Rekapitulasi Maret'!$BB$9:$BB$173)</f>
        <v>0</v>
      </c>
      <c r="AN188" s="152">
        <f>SUMIF('Rekapitulasi Maret'!$BA$9:$BA$173,APS!$B188,'Rekapitulasi Maret'!$BC$9:$BC$173)</f>
        <v>0</v>
      </c>
      <c r="AO188" s="10"/>
      <c r="AP188" s="154">
        <f t="shared" si="531"/>
        <v>0</v>
      </c>
      <c r="AQ188" s="154">
        <f t="shared" si="532"/>
        <v>0</v>
      </c>
      <c r="AR188" s="10"/>
      <c r="AS188" s="152">
        <f>SUMIF('Rekapitulasi Maret'!$BP$9:$BP$173,APS!$B188,'Rekapitulasi Maret'!$BQ$9:$BQ$173)</f>
        <v>0</v>
      </c>
      <c r="AT188" s="152">
        <f>SUMIF('Rekapitulasi Maret'!$BP$9:$BP$173,APS!$B188,'Rekapitulasi Maret'!$BR$9:$BR$173)</f>
        <v>0</v>
      </c>
      <c r="AU188" s="10"/>
      <c r="AV188" s="154">
        <f t="shared" si="500"/>
        <v>0</v>
      </c>
      <c r="AW188" s="154">
        <f t="shared" si="501"/>
        <v>0</v>
      </c>
      <c r="AX188" s="10"/>
      <c r="AY188" s="152">
        <f>SUMIF('Rekapitulasi Maret'!$CE$9:$CE$173,APS!$B188,'Rekapitulasi Maret'!$CI$9:$CI$173)</f>
        <v>0</v>
      </c>
      <c r="AZ188" s="10"/>
      <c r="BA188" s="152">
        <f>SUMIF('Rekapitulasi Maret'!$CE$9:$CE$173,APS!$B188,'Rekapitulasi Maret'!$CJ$9:$CJ$173)</f>
        <v>0</v>
      </c>
      <c r="BB188" s="154">
        <f t="shared" si="492"/>
        <v>0</v>
      </c>
      <c r="BC188" s="154">
        <f t="shared" si="493"/>
        <v>0</v>
      </c>
      <c r="BD188" s="76">
        <f t="shared" si="504"/>
        <v>0</v>
      </c>
      <c r="BE188" s="76">
        <f t="shared" si="505"/>
        <v>0</v>
      </c>
      <c r="BF188" s="76">
        <f t="shared" si="506"/>
        <v>0</v>
      </c>
      <c r="BG188" s="76">
        <f t="shared" si="507"/>
        <v>0</v>
      </c>
      <c r="BH188" s="76">
        <f t="shared" si="508"/>
        <v>0</v>
      </c>
      <c r="BI188" s="76">
        <f t="shared" si="509"/>
        <v>0</v>
      </c>
      <c r="BJ188" s="154">
        <f t="shared" si="510"/>
        <v>0</v>
      </c>
      <c r="BK188" s="10"/>
      <c r="BL188" s="10"/>
      <c r="BM188" s="152">
        <f>SUMIF('Rekapitulasi Maret'!$D$194:$D$375,APS!$B188,'Rekapitulasi Maret'!$E$194:$E$375)+SUMIF('Rekapitulasi Maret'!$D$194:$D$375,APS!$B188,'Rekapitulasi Maret'!$J$194:$J$375)</f>
        <v>0</v>
      </c>
      <c r="BN188" s="152">
        <f>SUMIF('Rekapitulasi Maret'!$D$194:$D$375,APS!$B188,'Rekapitulasi Maret'!$F$194:$F$375)</f>
        <v>0</v>
      </c>
      <c r="BO188" s="152">
        <f>SUMIF('Rekapitulasi Maret'!$D$194:$D$375,APS!$B188,'Rekapitulasi Maret'!$K$194:$K$375)</f>
        <v>0</v>
      </c>
      <c r="BP188" s="154">
        <f t="shared" si="488"/>
        <v>0</v>
      </c>
      <c r="BQ188" s="154">
        <f t="shared" si="489"/>
        <v>0</v>
      </c>
      <c r="BR188" s="10"/>
      <c r="BS188" s="152">
        <f>SUMIF('Rekapitulasi Maret'!$U$194:$U$375,APS!$B188,'Rekapitulasi Maret'!$V$194:$V$375)+SUMIF('Rekapitulasi Maret'!$U$194:$U$375,APS!$B188,'Rekapitulasi Maret'!$AA$194:$AA$375)</f>
        <v>0</v>
      </c>
      <c r="BT188" s="152">
        <f>SUMIF('Rekapitulasi Maret'!$U$194:$U$375,APS!$B188,'Rekapitulasi Maret'!$W$194:$W$375)</f>
        <v>0</v>
      </c>
      <c r="BU188" s="152">
        <f>SUMIF('Rekapitulasi Maret'!$U$194:$U$375,APS!$B188,'Rekapitulasi Maret'!$AB$194:$AB$375)</f>
        <v>0</v>
      </c>
      <c r="BV188" s="154">
        <f t="shared" si="490"/>
        <v>0</v>
      </c>
      <c r="BW188" s="154">
        <f t="shared" si="491"/>
        <v>0</v>
      </c>
      <c r="BX188" s="10"/>
      <c r="BY188" s="152">
        <f>SUMIF('Rekapitulasi Maret'!$AL$194:$AL$375,APS!$B188,'Rekapitulasi Maret'!$AM$194:$AM$375)+SUMIF('Rekapitulasi Maret'!$AL$194:$AL$375,APS!$B188,'Rekapitulasi Maret'!$AP$194:$AP$375)</f>
        <v>0</v>
      </c>
      <c r="BZ188" s="152">
        <f>SUMIF('Rekapitulasi Maret'!$AL$194:$AL$375,APS!$B188,'Rekapitulasi Maret'!$AN$194:$AN$375)</f>
        <v>0</v>
      </c>
      <c r="CA188" s="152">
        <f>SUMIF('Rekapitulasi Maret'!$AL$194:$AL$375,APS!$B188,'Rekapitulasi Maret'!$AQ$194:$AQ$375)</f>
        <v>0</v>
      </c>
      <c r="CB188" s="154">
        <f t="shared" si="502"/>
        <v>0</v>
      </c>
      <c r="CC188" s="154">
        <f t="shared" si="503"/>
        <v>0</v>
      </c>
      <c r="CD188" s="10"/>
      <c r="CE188" s="152">
        <f>SUMIF('Rekapitulasi Maret'!$BA$194:$BA$375,APS!$B188,'Rekapitulasi Maret'!$BB$194:$BB$375)+SUMIF('Rekapitulasi Maret'!$BA$194:$BA$375,APS!$B188,'Rekapitulasi Maret'!$BE$194:$BE$375)</f>
        <v>0</v>
      </c>
      <c r="CF188" s="152">
        <f>SUMIF('Rekapitulasi Maret'!$BA$194:$BA$375,APS!$B188,'Rekapitulasi Maret'!$BC$194:$BC$375)</f>
        <v>0</v>
      </c>
      <c r="CG188" s="10"/>
      <c r="CH188" s="154">
        <f t="shared" si="480"/>
        <v>0</v>
      </c>
      <c r="CI188" s="154">
        <f t="shared" si="481"/>
        <v>0</v>
      </c>
      <c r="CJ188" s="10"/>
      <c r="CK188" s="152">
        <f>SUMIF('Rekapitulasi Maret'!$BP$194:$BP$375,APS!$B188,'Rekapitulasi Maret'!$BQ$194:$BQ$375)+SUMIF('Rekapitulasi Maret'!$BP$194:$BP$375,APS!$B188,'Rekapitulasi Maret'!$BT$194:$BT$375)</f>
        <v>0</v>
      </c>
      <c r="CL188" s="152">
        <f>SUMIF('Rekapitulasi Maret'!$BP$194:$BP$375,APS!$B188,'Rekapitulasi Maret'!$BR$194:$BR$375)</f>
        <v>0</v>
      </c>
      <c r="CM188" s="152">
        <f>SUMIF('Rekapitulasi Maret'!$BP$194:$BP$375,APS!$B188,'Rekapitulasi Maret'!$BU$194:$BU$375)</f>
        <v>0</v>
      </c>
      <c r="CN188" s="154">
        <f t="shared" si="482"/>
        <v>0</v>
      </c>
      <c r="CO188" s="154">
        <f t="shared" si="483"/>
        <v>0</v>
      </c>
      <c r="CP188" s="76">
        <f t="shared" si="511"/>
        <v>0</v>
      </c>
      <c r="CQ188" s="76">
        <f t="shared" si="512"/>
        <v>0</v>
      </c>
      <c r="CR188" s="76">
        <f t="shared" si="513"/>
        <v>0</v>
      </c>
      <c r="CS188" s="76">
        <f t="shared" si="514"/>
        <v>0</v>
      </c>
      <c r="CT188" s="76">
        <f t="shared" si="515"/>
        <v>0</v>
      </c>
      <c r="CU188" s="76">
        <f t="shared" si="516"/>
        <v>0</v>
      </c>
      <c r="CV188" s="154">
        <f t="shared" si="517"/>
        <v>0</v>
      </c>
      <c r="CW188" s="10"/>
      <c r="CX188" s="10"/>
      <c r="CY188" s="152">
        <f>SUMIF('Rekapitulasi Maret'!$D$391:$D$568,APS!$B188,'Rekapitulasi Maret'!$E$391:$E$568)+SUMIF('Rekapitulasi Maret'!$D$391:$D$568,APS!$B188,'Rekapitulasi Maret'!$J$391:$J$568)</f>
        <v>0</v>
      </c>
      <c r="CZ188" s="152">
        <f>SUMIF('Rekapitulasi Maret'!$D$391:$D$568,APS!$B188,'Rekapitulasi Maret'!$F$391:$F$568)</f>
        <v>0</v>
      </c>
      <c r="DA188" s="152">
        <f>SUMIF('Rekapitulasi Maret'!$D$391:$D$568,APS!$B188,'Rekapitulasi Maret'!$K$391:$K$568)</f>
        <v>0</v>
      </c>
      <c r="DB188" s="154">
        <f t="shared" si="484"/>
        <v>0</v>
      </c>
      <c r="DC188" s="154">
        <f t="shared" si="485"/>
        <v>0</v>
      </c>
      <c r="DD188" s="10"/>
      <c r="DE188" s="152">
        <f>SUMIF('Rekapitulasi Maret'!$U$391:$U$568,APS!$B188,'Rekapitulasi Maret'!$V$391:$V$568)+SUMIF('Rekapitulasi Maret'!$U$391:$U$568,APS!$B188,'Rekapitulasi Maret'!$AA$391:$AA$568)</f>
        <v>28</v>
      </c>
      <c r="DF188" s="152">
        <f>SUMIF('Rekapitulasi Maret'!$U$391:$U$568,APS!$B188,'Rekapitulasi Maret'!$W$391:$W$568)</f>
        <v>20</v>
      </c>
      <c r="DG188" s="152">
        <f>SUMIF('Rekapitulasi Maret'!$U$391:$U$568,APS!$B188,'Rekapitulasi Maret'!$AB$391:$AB$568)</f>
        <v>0</v>
      </c>
      <c r="DH188" s="154">
        <f t="shared" si="518"/>
        <v>0</v>
      </c>
      <c r="DI188" s="154">
        <f t="shared" si="519"/>
        <v>71.428571428571431</v>
      </c>
      <c r="DJ188" s="10"/>
      <c r="DK188" s="152">
        <f>SUMIF('Rekapitulasi Maret'!$AL$391:$AL$568,APS!$B188,'Rekapitulasi Maret'!$AM$391:$AM$568)+SUMIF('Rekapitulasi Maret'!$AL$391:$AL$568,APS!$B188,'Rekapitulasi Maret'!$AP$391:$AP$568)</f>
        <v>0</v>
      </c>
      <c r="DL188" s="152">
        <f>SUMIF('Rekapitulasi Maret'!$AL$391:$AL$568,APS!$B188,'Rekapitulasi Maret'!$AN$391:$AN$568)</f>
        <v>0</v>
      </c>
      <c r="DM188" s="152">
        <f>SUMIF('Rekapitulasi Maret'!$AL$391:$AL$568,APS!$B188,'Rekapitulasi Maret'!$AQ$391:$AQ$568)</f>
        <v>0</v>
      </c>
      <c r="DN188" s="154">
        <f t="shared" si="453"/>
        <v>0</v>
      </c>
      <c r="DO188" s="154">
        <f t="shared" si="454"/>
        <v>0</v>
      </c>
      <c r="DP188" s="10"/>
      <c r="DQ188" s="152">
        <f>SUMIF('Rekapitulasi Maret'!$BA$391:$BA$568,APS!$B188,'Rekapitulasi Maret'!$BB$391:$BB$568)+SUMIF('Rekapitulasi Maret'!$BA$391:$BA$568,APS!$B188,'Rekapitulasi Maret'!$BE$391:$BE$568)</f>
        <v>0</v>
      </c>
      <c r="DR188" s="152">
        <f>SUMIF('Rekapitulasi Maret'!$BA$391:$BA$568,APS!$B188,'Rekapitulasi Maret'!$BC$391:$BC$568)</f>
        <v>0</v>
      </c>
      <c r="DS188" s="152">
        <f>SUMIF('Rekapitulasi Maret'!$BA$391:$BA$568,APS!$B188,'Rekapitulasi Maret'!$BF$391:$BF$568)</f>
        <v>0</v>
      </c>
      <c r="DT188" s="154">
        <f t="shared" si="520"/>
        <v>0</v>
      </c>
      <c r="DU188" s="154">
        <f t="shared" si="521"/>
        <v>0</v>
      </c>
      <c r="DV188" s="10"/>
      <c r="DW188" s="152">
        <f>SUMIF('Rekapitulasi Maret'!$BP$391:$BP$568,APS!$B188,'Rekapitulasi Maret'!$BQ$391:$BQ$568)+SUMIF('Rekapitulasi Maret'!$BP$391:$BP$568,APS!$B188,'Rekapitulasi Maret'!$BT$391:$BT$568)</f>
        <v>0</v>
      </c>
      <c r="DX188" s="152">
        <f>SUMIF('Rekapitulasi Maret'!$BP$391:$BP$568,APS!$B188,'Rekapitulasi Maret'!$BR$391:$BR$568)</f>
        <v>0</v>
      </c>
      <c r="DY188" s="152">
        <f>SUMIF('Rekapitulasi Maret'!$BP$391:$BP$568,APS!$B188,'Rekapitulasi Maret'!$BU$391:$BU$568)</f>
        <v>0</v>
      </c>
      <c r="DZ188" s="154">
        <f t="shared" si="544"/>
        <v>0</v>
      </c>
      <c r="EA188" s="154">
        <f t="shared" si="545"/>
        <v>0</v>
      </c>
      <c r="EB188" s="10"/>
      <c r="EC188" s="152">
        <f>SUMIF('Rekapitulasi Maret'!$CE$391:$CE$568,APS!$B188,'Rekapitulasi Maret'!$CF$391:$CF$568)+SUMIF('Rekapitulasi Maret'!$CE$391:$CE$568,APS!$B188,'Rekapitulasi Maret'!$CI$391:$CI$568)</f>
        <v>0</v>
      </c>
      <c r="ED188" s="152">
        <f>SUMIF('Rekapitulasi Maret'!$CE$391:$CE$568,APS!$B188,'Rekapitulasi Maret'!$CG$391:$CG$568)</f>
        <v>0</v>
      </c>
      <c r="EE188" s="152">
        <f>SUMIF('Rekapitulasi Maret'!$CE$391:$CE$568,APS!$B188,'Rekapitulasi Maret'!$CJ$391:$CJ$568)</f>
        <v>0</v>
      </c>
      <c r="EF188" s="154">
        <f t="shared" si="455"/>
        <v>0</v>
      </c>
      <c r="EG188" s="154">
        <f t="shared" si="456"/>
        <v>0</v>
      </c>
      <c r="EH188" s="76">
        <f t="shared" si="522"/>
        <v>0</v>
      </c>
      <c r="EI188" s="76">
        <f t="shared" si="523"/>
        <v>28</v>
      </c>
      <c r="EJ188" s="76">
        <f t="shared" si="524"/>
        <v>20</v>
      </c>
      <c r="EK188" s="76">
        <f t="shared" si="525"/>
        <v>0</v>
      </c>
      <c r="EL188" s="76">
        <f t="shared" si="526"/>
        <v>20</v>
      </c>
      <c r="EM188" s="76">
        <f t="shared" si="527"/>
        <v>20</v>
      </c>
      <c r="EN188" s="154">
        <f t="shared" si="528"/>
        <v>0</v>
      </c>
      <c r="EO188" s="10">
        <v>40</v>
      </c>
      <c r="EP188" s="10">
        <v>40</v>
      </c>
      <c r="EQ188" s="152">
        <f>SUMIF('Rekapitulasi Maret'!$D$587:$D$768,APS!$B188,'Rekapitulasi Maret'!$E$587:$E$768)+SUMIF('Rekapitulasi Maret'!$D$587:$D$768,APS!$B188,'Rekapitulasi Maret'!$G$587:$G$768)</f>
        <v>0</v>
      </c>
      <c r="ER188" s="152">
        <f>SUMIF('Rekapitulasi Maret'!$D$587:$D$768,APS!$B188,'Rekapitulasi Maret'!$F$587:$F$768)+SUMIF('Rekapitulasi Maret'!$D$587:$D$768,APS!$B188,'Rekapitulasi Maret'!$H$587:$H$768)</f>
        <v>0</v>
      </c>
      <c r="ES188" s="10"/>
      <c r="ET188" s="154">
        <f t="shared" si="457"/>
        <v>0</v>
      </c>
      <c r="EU188" s="154">
        <f t="shared" si="458"/>
        <v>0</v>
      </c>
      <c r="EV188" s="10"/>
      <c r="EW188" s="152">
        <f>SUMIF('Rekapitulasi Maret'!$U$587:$U$768,APS!$B188,'Rekapitulasi Maret'!$V$587:$V$768)+SUMIF('Rekapitulasi Maret'!$U$587:$U$768,APS!$B188,'Rekapitulasi Maret'!$X$587:$X$768)</f>
        <v>0</v>
      </c>
      <c r="EX188" s="152">
        <f>SUMIF('Rekapitulasi Maret'!$U$587:$U$768,APS!$B188,'Rekapitulasi Maret'!$W$587:$W$768)+SUMIF('Rekapitulasi Maret'!$U$587:$U$768,APS!$B188,'Rekapitulasi Maret'!$Y$587:$Y$768)</f>
        <v>0</v>
      </c>
      <c r="EY188" s="10"/>
      <c r="EZ188" s="154">
        <f t="shared" si="459"/>
        <v>0</v>
      </c>
      <c r="FA188" s="154">
        <f t="shared" si="460"/>
        <v>0</v>
      </c>
      <c r="FB188" s="10"/>
      <c r="FC188" s="152">
        <f>SUMIF('Rekapitulasi Maret'!$AL$587:$AL$768,APS!$B188,'Rekapitulasi Maret'!$AM$587:$AM$768)+SUMIF('Rekapitulasi Maret'!$AL$587:$AL$768,APS!$B188,'Rekapitulasi Maret'!$AP$587:$AP$768)</f>
        <v>20</v>
      </c>
      <c r="FD188" s="152">
        <f>SUMIF('Rekapitulasi Maret'!$AL$587:$AL$768,APS!$B188,'Rekapitulasi Maret'!$AN$587:$AN$768)</f>
        <v>0</v>
      </c>
      <c r="FE188" s="10"/>
      <c r="FF188" s="154">
        <f t="shared" si="461"/>
        <v>0</v>
      </c>
      <c r="FG188" s="154">
        <f t="shared" si="462"/>
        <v>0</v>
      </c>
      <c r="FH188" s="10"/>
      <c r="FI188" s="152">
        <f>SUMIF('Rekapitulasi Maret'!$BA$587:$BA$768,APS!$B188,'Rekapitulasi Maret'!$BB$587:$BB$768)+SUMIF('Rekapitulasi Maret'!$BA$587:$BA$768,APS!$B188,'Rekapitulasi Maret'!$BE$587:$BE$768)</f>
        <v>0</v>
      </c>
      <c r="FJ188" s="152">
        <f>SUMIF('Rekapitulasi Maret'!$BA$587:$BA$768,APS!$B188,'Rekapitulasi Maret'!$BC$587:$BC$768)+SUMIF('Rekapitulasi Maret'!$BA$587:$BA$768,APS!$B188,'Rekapitulasi Maret'!$BF$587:$BF$768)</f>
        <v>0</v>
      </c>
      <c r="FK188" s="10"/>
      <c r="FL188" s="154">
        <f t="shared" si="463"/>
        <v>0</v>
      </c>
      <c r="FM188" s="154">
        <f t="shared" si="464"/>
        <v>0</v>
      </c>
      <c r="FN188" s="10"/>
      <c r="FO188" s="152">
        <f>SUMIF('Rekapitulasi Maret'!$BP$587:$BP$768,APS!$B188,'Rekapitulasi Maret'!$BQ$587:$BQ$768)+SUMIF('Rekapitulasi Maret'!$BP$587:$BP$768,APS!$B188,'Rekapitulasi Maret'!$BT$587:$BT$768)</f>
        <v>0</v>
      </c>
      <c r="FP188" s="152">
        <f>SUMIF('Rekapitulasi Maret'!$BP$587:$BP$768,APS!$B188,'Rekapitulasi Maret'!$BR$587:$BR$768)</f>
        <v>0</v>
      </c>
      <c r="FQ188" s="10"/>
      <c r="FR188" s="154">
        <f t="shared" si="465"/>
        <v>0</v>
      </c>
      <c r="FS188" s="154">
        <f t="shared" si="466"/>
        <v>0</v>
      </c>
      <c r="FT188" s="10"/>
      <c r="FU188" s="152">
        <f>SUMIF('Rekapitulasi Maret'!$CE$587:$CE$768,APS!$B188,'Rekapitulasi Maret'!$CI$587:$CI$768)</f>
        <v>0</v>
      </c>
      <c r="FV188" s="10"/>
      <c r="FW188" s="152">
        <f>SUMIF('Rekapitulasi Maret'!$CE$587:$CE$768,APS!$B188,'Rekapitulasi Maret'!$CJ$587:$CJ$768)</f>
        <v>0</v>
      </c>
      <c r="FX188" s="154">
        <f t="shared" si="486"/>
        <v>0</v>
      </c>
      <c r="FY188" s="154">
        <f t="shared" si="487"/>
        <v>0</v>
      </c>
      <c r="FZ188" s="10"/>
      <c r="GA188" s="152">
        <f>SUMIF('Rekapitulasi Maret'!$D$785:$D$963,APS!$B188,'Rekapitulasi Maret'!$E$785:$E$963)+SUMIF('Rekapitulasi Maret'!$D$785:$D$963,APS!$B188,'Rekapitulasi Maret'!$J$785:$J$963)</f>
        <v>0</v>
      </c>
      <c r="GB188" s="152">
        <f>SUMIF('Rekapitulasi Maret'!$D$785:$D$963,APS!$B188,'Rekapitulasi Maret'!$F$785:$F$963)</f>
        <v>0</v>
      </c>
      <c r="GC188" s="152">
        <f>SUMIF('Rekapitulasi Maret'!$D$785:$D$963,APS!$B188,'Rekapitulasi Maret'!$K$785:$K$963)</f>
        <v>0</v>
      </c>
      <c r="GD188" s="154">
        <f t="shared" si="467"/>
        <v>0</v>
      </c>
      <c r="GE188" s="154">
        <f t="shared" si="468"/>
        <v>0</v>
      </c>
      <c r="GF188" s="10"/>
      <c r="GG188" s="152">
        <f>SUMIF('Rekapitulasi Maret'!$U$785:$U$963,APS!$B188,'Rekapitulasi Maret'!$V$785:$V$963)+SUMIF('Rekapitulasi Maret'!$U$785:$U$963,APS!$B188,'Rekapitulasi Maret'!$AA$785:$AA$963)</f>
        <v>0</v>
      </c>
      <c r="GH188" s="152">
        <f>SUMIF('Rekapitulasi Maret'!$U$785:$U$963,APS!$B188,'Rekapitulasi Maret'!$W$785:$W$963)</f>
        <v>0</v>
      </c>
      <c r="GI188" s="152">
        <f>SUMIF('Rekapitulasi Maret'!$U$785:$U$963,APS!$B188,'Rekapitulasi Maret'!$AB$785:$AB$963)</f>
        <v>0</v>
      </c>
      <c r="GJ188" s="154">
        <f t="shared" si="469"/>
        <v>0</v>
      </c>
      <c r="GK188" s="154">
        <f t="shared" si="470"/>
        <v>0</v>
      </c>
      <c r="GL188" s="10"/>
      <c r="GM188" s="152">
        <f>SUMIF('Rekapitulasi Maret'!$AL$785:$AL$963,APS!$B188,'Rekapitulasi Maret'!$AM$785:$AM$963)+SUMIF('Rekapitulasi Maret'!$AL$785:$AL$963,APS!$B188,'Rekapitulasi Maret'!$AP$785:$AP$963)</f>
        <v>0</v>
      </c>
      <c r="GN188" s="152">
        <f>SUMIF('Rekapitulasi Maret'!$AL$785:$AL$963,APS!$B188,'Rekapitulasi Maret'!$AN$785:$AN$963)</f>
        <v>0</v>
      </c>
      <c r="GO188" s="152">
        <f>SUMIF('Rekapitulasi Maret'!$AL$785:$AL$963,APS!$B188,'Rekapitulasi Maret'!$AQ$785:$AQ$963)</f>
        <v>0</v>
      </c>
      <c r="GP188" s="154">
        <f t="shared" si="471"/>
        <v>0</v>
      </c>
      <c r="GQ188" s="154">
        <f t="shared" si="472"/>
        <v>0</v>
      </c>
      <c r="GR188" s="76">
        <f t="shared" si="473"/>
        <v>40</v>
      </c>
      <c r="GS188" s="76">
        <f t="shared" si="474"/>
        <v>20</v>
      </c>
      <c r="GT188" s="76">
        <f t="shared" si="475"/>
        <v>0</v>
      </c>
      <c r="GU188" s="76">
        <f t="shared" si="476"/>
        <v>0</v>
      </c>
      <c r="GV188" s="157">
        <f t="shared" si="477"/>
        <v>0</v>
      </c>
      <c r="GW188" s="157">
        <f t="shared" si="478"/>
        <v>-40</v>
      </c>
      <c r="GX188" s="158">
        <f t="shared" si="479"/>
        <v>0</v>
      </c>
      <c r="GY188" s="157">
        <f t="shared" si="494"/>
        <v>40</v>
      </c>
      <c r="GZ188" s="157">
        <f t="shared" si="495"/>
        <v>48</v>
      </c>
      <c r="HA188" s="157">
        <f t="shared" si="496"/>
        <v>20</v>
      </c>
      <c r="HB188" s="157">
        <f t="shared" si="497"/>
        <v>0</v>
      </c>
      <c r="HC188" s="157">
        <f t="shared" si="498"/>
        <v>20</v>
      </c>
      <c r="HD188" s="157">
        <f t="shared" si="499"/>
        <v>-20</v>
      </c>
      <c r="HE188" s="158">
        <f t="shared" si="536"/>
        <v>50</v>
      </c>
      <c r="HF188" s="164"/>
      <c r="HG188" s="16" t="s">
        <v>1016</v>
      </c>
      <c r="HH188" s="88"/>
    </row>
    <row r="189" spans="1:216" ht="15.75">
      <c r="A189" s="16" t="s">
        <v>204</v>
      </c>
      <c r="B189" s="16" t="s">
        <v>205</v>
      </c>
      <c r="C189" s="16" t="s">
        <v>196</v>
      </c>
      <c r="D189" s="16" t="s">
        <v>599</v>
      </c>
      <c r="E189" s="16" t="s">
        <v>603</v>
      </c>
      <c r="F189" s="17">
        <v>0</v>
      </c>
      <c r="G189" s="17">
        <v>0</v>
      </c>
      <c r="H189" s="17">
        <v>0</v>
      </c>
      <c r="I189" s="18">
        <v>0</v>
      </c>
      <c r="J189" s="17">
        <v>0</v>
      </c>
      <c r="K189" s="19">
        <f t="shared" si="542"/>
        <v>0</v>
      </c>
      <c r="L189" s="19">
        <f t="shared" si="543"/>
        <v>0</v>
      </c>
      <c r="M189" s="23">
        <v>0</v>
      </c>
      <c r="N189" s="20">
        <f t="shared" si="533"/>
        <v>0</v>
      </c>
      <c r="O189" s="20"/>
      <c r="P189" s="75">
        <f t="shared" si="541"/>
        <v>0</v>
      </c>
      <c r="Q189" s="74">
        <f t="shared" si="540"/>
        <v>0</v>
      </c>
      <c r="R189" s="22">
        <f t="shared" si="546"/>
        <v>0</v>
      </c>
      <c r="S189" s="10"/>
      <c r="T189" s="10"/>
      <c r="U189" s="152">
        <f>SUMIF('Rekapitulasi Maret'!$D$9:$D$173,APS!$B189,'Rekapitulasi Maret'!$E$9:$E$173)</f>
        <v>0</v>
      </c>
      <c r="V189" s="152">
        <f>SUMIF('Rekapitulasi Maret'!$D$9:$D$173,APS!$B189,'Rekapitulasi Maret'!$F$9:$F$173)</f>
        <v>0</v>
      </c>
      <c r="W189" s="10"/>
      <c r="X189" s="154">
        <f t="shared" si="537"/>
        <v>0</v>
      </c>
      <c r="Y189" s="154">
        <f t="shared" si="538"/>
        <v>0</v>
      </c>
      <c r="Z189" s="10"/>
      <c r="AA189" s="152">
        <f>SUMIF('Rekapitulasi Maret'!$U$9:$U$173,APS!$B189,'Rekapitulasi Maret'!$V$9:$V$173)</f>
        <v>0</v>
      </c>
      <c r="AB189" s="152">
        <f>SUMIF('Rekapitulasi Maret'!$U$9:$U$173,APS!$B189,'Rekapitulasi Maret'!$W$9:$W$173)</f>
        <v>0</v>
      </c>
      <c r="AC189" s="152"/>
      <c r="AD189" s="154">
        <f t="shared" si="529"/>
        <v>0</v>
      </c>
      <c r="AE189" s="154">
        <f t="shared" si="530"/>
        <v>0</v>
      </c>
      <c r="AF189" s="10"/>
      <c r="AG189" s="152">
        <f>SUMIF('Rekapitulasi Maret'!$AL$9:$AL$173,APS!$B189,'Rekapitulasi Maret'!$AM$9:$AM$173)</f>
        <v>0</v>
      </c>
      <c r="AH189" s="152">
        <f>SUMIF('Rekapitulasi Maret'!$AL$9:$AL$173,APS!$B189,'Rekapitulasi Maret'!$AN$9:$AN$173)</f>
        <v>0</v>
      </c>
      <c r="AI189" s="152">
        <f>SUMIF('Rekapitulasi Maret'!$AL$9:$AL$173,APS!$B189,'Rekapitulasi Maret'!$AQ$9:$AQ$173)</f>
        <v>0</v>
      </c>
      <c r="AJ189" s="154">
        <f t="shared" si="534"/>
        <v>0</v>
      </c>
      <c r="AK189" s="154">
        <f t="shared" si="535"/>
        <v>0</v>
      </c>
      <c r="AL189" s="10"/>
      <c r="AM189" s="152">
        <f>SUMIF('Rekapitulasi Maret'!$BA$9:$BA$173,APS!$B189,'Rekapitulasi Maret'!$BB$9:$BB$173)</f>
        <v>0</v>
      </c>
      <c r="AN189" s="152">
        <f>SUMIF('Rekapitulasi Maret'!$BA$9:$BA$173,APS!$B189,'Rekapitulasi Maret'!$BC$9:$BC$173)</f>
        <v>0</v>
      </c>
      <c r="AO189" s="10"/>
      <c r="AP189" s="154">
        <f t="shared" si="531"/>
        <v>0</v>
      </c>
      <c r="AQ189" s="154">
        <f t="shared" si="532"/>
        <v>0</v>
      </c>
      <c r="AR189" s="10"/>
      <c r="AS189" s="152">
        <f>SUMIF('Rekapitulasi Maret'!$BP$9:$BP$173,APS!$B189,'Rekapitulasi Maret'!$BQ$9:$BQ$173)</f>
        <v>0</v>
      </c>
      <c r="AT189" s="152">
        <f>SUMIF('Rekapitulasi Maret'!$BP$9:$BP$173,APS!$B189,'Rekapitulasi Maret'!$BR$9:$BR$173)</f>
        <v>0</v>
      </c>
      <c r="AU189" s="10"/>
      <c r="AV189" s="154">
        <f t="shared" si="500"/>
        <v>0</v>
      </c>
      <c r="AW189" s="154">
        <f t="shared" si="501"/>
        <v>0</v>
      </c>
      <c r="AX189" s="10"/>
      <c r="AY189" s="152">
        <f>SUMIF('Rekapitulasi Maret'!$CE$9:$CE$173,APS!$B189,'Rekapitulasi Maret'!$CI$9:$CI$173)</f>
        <v>0</v>
      </c>
      <c r="AZ189" s="10"/>
      <c r="BA189" s="152">
        <f>SUMIF('Rekapitulasi Maret'!$CE$9:$CE$173,APS!$B189,'Rekapitulasi Maret'!$CJ$9:$CJ$173)</f>
        <v>0</v>
      </c>
      <c r="BB189" s="154">
        <f t="shared" si="492"/>
        <v>0</v>
      </c>
      <c r="BC189" s="154">
        <f t="shared" si="493"/>
        <v>0</v>
      </c>
      <c r="BD189" s="76">
        <f t="shared" si="504"/>
        <v>0</v>
      </c>
      <c r="BE189" s="76">
        <f t="shared" si="505"/>
        <v>0</v>
      </c>
      <c r="BF189" s="76">
        <f t="shared" si="506"/>
        <v>0</v>
      </c>
      <c r="BG189" s="76">
        <f t="shared" si="507"/>
        <v>0</v>
      </c>
      <c r="BH189" s="76">
        <f t="shared" si="508"/>
        <v>0</v>
      </c>
      <c r="BI189" s="76">
        <f t="shared" si="509"/>
        <v>0</v>
      </c>
      <c r="BJ189" s="154">
        <f t="shared" si="510"/>
        <v>0</v>
      </c>
      <c r="BK189" s="10"/>
      <c r="BL189" s="10"/>
      <c r="BM189" s="152">
        <f>SUMIF('Rekapitulasi Maret'!$D$194:$D$375,APS!$B189,'Rekapitulasi Maret'!$E$194:$E$375)+SUMIF('Rekapitulasi Maret'!$D$194:$D$375,APS!$B189,'Rekapitulasi Maret'!$J$194:$J$375)</f>
        <v>0</v>
      </c>
      <c r="BN189" s="152">
        <f>SUMIF('Rekapitulasi Maret'!$D$194:$D$375,APS!$B189,'Rekapitulasi Maret'!$F$194:$F$375)</f>
        <v>0</v>
      </c>
      <c r="BO189" s="152">
        <f>SUMIF('Rekapitulasi Maret'!$D$194:$D$375,APS!$B189,'Rekapitulasi Maret'!$K$194:$K$375)</f>
        <v>0</v>
      </c>
      <c r="BP189" s="154">
        <f t="shared" si="488"/>
        <v>0</v>
      </c>
      <c r="BQ189" s="154">
        <f t="shared" si="489"/>
        <v>0</v>
      </c>
      <c r="BR189" s="10"/>
      <c r="BS189" s="152">
        <f>SUMIF('Rekapitulasi Maret'!$U$194:$U$375,APS!$B189,'Rekapitulasi Maret'!$V$194:$V$375)+SUMIF('Rekapitulasi Maret'!$U$194:$U$375,APS!$B189,'Rekapitulasi Maret'!$AA$194:$AA$375)</f>
        <v>0</v>
      </c>
      <c r="BT189" s="152">
        <f>SUMIF('Rekapitulasi Maret'!$U$194:$U$375,APS!$B189,'Rekapitulasi Maret'!$W$194:$W$375)</f>
        <v>0</v>
      </c>
      <c r="BU189" s="152">
        <f>SUMIF('Rekapitulasi Maret'!$U$194:$U$375,APS!$B189,'Rekapitulasi Maret'!$AB$194:$AB$375)</f>
        <v>0</v>
      </c>
      <c r="BV189" s="154">
        <f t="shared" si="490"/>
        <v>0</v>
      </c>
      <c r="BW189" s="154">
        <f t="shared" si="491"/>
        <v>0</v>
      </c>
      <c r="BX189" s="10"/>
      <c r="BY189" s="152">
        <f>SUMIF('Rekapitulasi Maret'!$AL$194:$AL$375,APS!$B189,'Rekapitulasi Maret'!$AM$194:$AM$375)+SUMIF('Rekapitulasi Maret'!$AL$194:$AL$375,APS!$B189,'Rekapitulasi Maret'!$AP$194:$AP$375)</f>
        <v>0</v>
      </c>
      <c r="BZ189" s="152">
        <f>SUMIF('Rekapitulasi Maret'!$AL$194:$AL$375,APS!$B189,'Rekapitulasi Maret'!$AN$194:$AN$375)</f>
        <v>0</v>
      </c>
      <c r="CA189" s="152">
        <f>SUMIF('Rekapitulasi Maret'!$AL$194:$AL$375,APS!$B189,'Rekapitulasi Maret'!$AQ$194:$AQ$375)</f>
        <v>0</v>
      </c>
      <c r="CB189" s="154">
        <f t="shared" si="502"/>
        <v>0</v>
      </c>
      <c r="CC189" s="154">
        <f t="shared" si="503"/>
        <v>0</v>
      </c>
      <c r="CD189" s="10"/>
      <c r="CE189" s="152">
        <f>SUMIF('Rekapitulasi Maret'!$BA$194:$BA$375,APS!$B189,'Rekapitulasi Maret'!$BB$194:$BB$375)+SUMIF('Rekapitulasi Maret'!$BA$194:$BA$375,APS!$B189,'Rekapitulasi Maret'!$BE$194:$BE$375)</f>
        <v>0</v>
      </c>
      <c r="CF189" s="152">
        <f>SUMIF('Rekapitulasi Maret'!$BA$194:$BA$375,APS!$B189,'Rekapitulasi Maret'!$BC$194:$BC$375)</f>
        <v>0</v>
      </c>
      <c r="CG189" s="10"/>
      <c r="CH189" s="154">
        <f t="shared" si="480"/>
        <v>0</v>
      </c>
      <c r="CI189" s="154">
        <f t="shared" si="481"/>
        <v>0</v>
      </c>
      <c r="CJ189" s="10"/>
      <c r="CK189" s="152">
        <f>SUMIF('Rekapitulasi Maret'!$BP$194:$BP$375,APS!$B189,'Rekapitulasi Maret'!$BQ$194:$BQ$375)+SUMIF('Rekapitulasi Maret'!$BP$194:$BP$375,APS!$B189,'Rekapitulasi Maret'!$BT$194:$BT$375)</f>
        <v>0</v>
      </c>
      <c r="CL189" s="152">
        <f>SUMIF('Rekapitulasi Maret'!$BP$194:$BP$375,APS!$B189,'Rekapitulasi Maret'!$BR$194:$BR$375)</f>
        <v>0</v>
      </c>
      <c r="CM189" s="152">
        <f>SUMIF('Rekapitulasi Maret'!$BP$194:$BP$375,APS!$B189,'Rekapitulasi Maret'!$BU$194:$BU$375)</f>
        <v>0</v>
      </c>
      <c r="CN189" s="154">
        <f t="shared" si="482"/>
        <v>0</v>
      </c>
      <c r="CO189" s="154">
        <f t="shared" si="483"/>
        <v>0</v>
      </c>
      <c r="CP189" s="76">
        <f t="shared" si="511"/>
        <v>0</v>
      </c>
      <c r="CQ189" s="76">
        <f t="shared" si="512"/>
        <v>0</v>
      </c>
      <c r="CR189" s="76">
        <f t="shared" si="513"/>
        <v>0</v>
      </c>
      <c r="CS189" s="76">
        <f t="shared" si="514"/>
        <v>0</v>
      </c>
      <c r="CT189" s="76">
        <f t="shared" si="515"/>
        <v>0</v>
      </c>
      <c r="CU189" s="76">
        <f t="shared" si="516"/>
        <v>0</v>
      </c>
      <c r="CV189" s="154">
        <f t="shared" si="517"/>
        <v>0</v>
      </c>
      <c r="CW189" s="10"/>
      <c r="CX189" s="10"/>
      <c r="CY189" s="152">
        <f>SUMIF('Rekapitulasi Maret'!$D$391:$D$568,APS!$B189,'Rekapitulasi Maret'!$E$391:$E$568)+SUMIF('Rekapitulasi Maret'!$D$391:$D$568,APS!$B189,'Rekapitulasi Maret'!$J$391:$J$568)</f>
        <v>0</v>
      </c>
      <c r="CZ189" s="152">
        <f>SUMIF('Rekapitulasi Maret'!$D$391:$D$568,APS!$B189,'Rekapitulasi Maret'!$F$391:$F$568)</f>
        <v>0</v>
      </c>
      <c r="DA189" s="152">
        <f>SUMIF('Rekapitulasi Maret'!$D$391:$D$568,APS!$B189,'Rekapitulasi Maret'!$K$391:$K$568)</f>
        <v>0</v>
      </c>
      <c r="DB189" s="154">
        <f t="shared" si="484"/>
        <v>0</v>
      </c>
      <c r="DC189" s="154">
        <f t="shared" si="485"/>
        <v>0</v>
      </c>
      <c r="DD189" s="10"/>
      <c r="DE189" s="152">
        <f>SUMIF('Rekapitulasi Maret'!$U$391:$U$568,APS!$B189,'Rekapitulasi Maret'!$V$391:$V$568)+SUMIF('Rekapitulasi Maret'!$U$391:$U$568,APS!$B189,'Rekapitulasi Maret'!$AA$391:$AA$568)</f>
        <v>0</v>
      </c>
      <c r="DF189" s="152">
        <f>SUMIF('Rekapitulasi Maret'!$U$391:$U$568,APS!$B189,'Rekapitulasi Maret'!$W$391:$W$568)</f>
        <v>0</v>
      </c>
      <c r="DG189" s="152">
        <f>SUMIF('Rekapitulasi Maret'!$U$391:$U$568,APS!$B189,'Rekapitulasi Maret'!$AB$391:$AB$568)</f>
        <v>0</v>
      </c>
      <c r="DH189" s="154">
        <f t="shared" si="518"/>
        <v>0</v>
      </c>
      <c r="DI189" s="154">
        <f t="shared" si="519"/>
        <v>0</v>
      </c>
      <c r="DJ189" s="10"/>
      <c r="DK189" s="152">
        <f>SUMIF('Rekapitulasi Maret'!$AL$391:$AL$568,APS!$B189,'Rekapitulasi Maret'!$AM$391:$AM$568)+SUMIF('Rekapitulasi Maret'!$AL$391:$AL$568,APS!$B189,'Rekapitulasi Maret'!$AP$391:$AP$568)</f>
        <v>0</v>
      </c>
      <c r="DL189" s="152">
        <f>SUMIF('Rekapitulasi Maret'!$AL$391:$AL$568,APS!$B189,'Rekapitulasi Maret'!$AN$391:$AN$568)</f>
        <v>0</v>
      </c>
      <c r="DM189" s="152">
        <f>SUMIF('Rekapitulasi Maret'!$AL$391:$AL$568,APS!$B189,'Rekapitulasi Maret'!$AQ$391:$AQ$568)</f>
        <v>0</v>
      </c>
      <c r="DN189" s="154">
        <f t="shared" si="453"/>
        <v>0</v>
      </c>
      <c r="DO189" s="154">
        <f t="shared" si="454"/>
        <v>0</v>
      </c>
      <c r="DP189" s="10"/>
      <c r="DQ189" s="152">
        <f>SUMIF('Rekapitulasi Maret'!$BA$391:$BA$568,APS!$B189,'Rekapitulasi Maret'!$BB$391:$BB$568)+SUMIF('Rekapitulasi Maret'!$BA$391:$BA$568,APS!$B189,'Rekapitulasi Maret'!$BE$391:$BE$568)</f>
        <v>0</v>
      </c>
      <c r="DR189" s="152">
        <f>SUMIF('Rekapitulasi Maret'!$BA$391:$BA$568,APS!$B189,'Rekapitulasi Maret'!$BC$391:$BC$568)</f>
        <v>0</v>
      </c>
      <c r="DS189" s="152">
        <f>SUMIF('Rekapitulasi Maret'!$BA$391:$BA$568,APS!$B189,'Rekapitulasi Maret'!$BF$391:$BF$568)</f>
        <v>0</v>
      </c>
      <c r="DT189" s="154">
        <f t="shared" si="520"/>
        <v>0</v>
      </c>
      <c r="DU189" s="154">
        <f t="shared" si="521"/>
        <v>0</v>
      </c>
      <c r="DV189" s="10"/>
      <c r="DW189" s="152">
        <f>SUMIF('Rekapitulasi Maret'!$BP$391:$BP$568,APS!$B189,'Rekapitulasi Maret'!$BQ$391:$BQ$568)+SUMIF('Rekapitulasi Maret'!$BP$391:$BP$568,APS!$B189,'Rekapitulasi Maret'!$BT$391:$BT$568)</f>
        <v>0</v>
      </c>
      <c r="DX189" s="152">
        <f>SUMIF('Rekapitulasi Maret'!$BP$391:$BP$568,APS!$B189,'Rekapitulasi Maret'!$BR$391:$BR$568)</f>
        <v>0</v>
      </c>
      <c r="DY189" s="152">
        <f>SUMIF('Rekapitulasi Maret'!$BP$391:$BP$568,APS!$B189,'Rekapitulasi Maret'!$BU$391:$BU$568)</f>
        <v>0</v>
      </c>
      <c r="DZ189" s="154">
        <f t="shared" si="544"/>
        <v>0</v>
      </c>
      <c r="EA189" s="154">
        <f t="shared" si="545"/>
        <v>0</v>
      </c>
      <c r="EB189" s="10"/>
      <c r="EC189" s="152">
        <f>SUMIF('Rekapitulasi Maret'!$CE$391:$CE$568,APS!$B189,'Rekapitulasi Maret'!$CF$391:$CF$568)+SUMIF('Rekapitulasi Maret'!$CE$391:$CE$568,APS!$B189,'Rekapitulasi Maret'!$CI$391:$CI$568)</f>
        <v>0</v>
      </c>
      <c r="ED189" s="152">
        <f>SUMIF('Rekapitulasi Maret'!$CE$391:$CE$568,APS!$B189,'Rekapitulasi Maret'!$CG$391:$CG$568)</f>
        <v>0</v>
      </c>
      <c r="EE189" s="152">
        <f>SUMIF('Rekapitulasi Maret'!$CE$391:$CE$568,APS!$B189,'Rekapitulasi Maret'!$CJ$391:$CJ$568)</f>
        <v>0</v>
      </c>
      <c r="EF189" s="154">
        <f t="shared" si="455"/>
        <v>0</v>
      </c>
      <c r="EG189" s="154">
        <f t="shared" si="456"/>
        <v>0</v>
      </c>
      <c r="EH189" s="76">
        <f t="shared" si="522"/>
        <v>0</v>
      </c>
      <c r="EI189" s="76">
        <f t="shared" si="523"/>
        <v>0</v>
      </c>
      <c r="EJ189" s="76">
        <f t="shared" si="524"/>
        <v>0</v>
      </c>
      <c r="EK189" s="76">
        <f t="shared" si="525"/>
        <v>0</v>
      </c>
      <c r="EL189" s="76">
        <f t="shared" si="526"/>
        <v>0</v>
      </c>
      <c r="EM189" s="76">
        <f t="shared" si="527"/>
        <v>0</v>
      </c>
      <c r="EN189" s="154">
        <f t="shared" si="528"/>
        <v>0</v>
      </c>
      <c r="EO189" s="10"/>
      <c r="EP189" s="10"/>
      <c r="EQ189" s="152">
        <f>SUMIF('Rekapitulasi Maret'!$D$587:$D$768,APS!$B189,'Rekapitulasi Maret'!$E$587:$E$768)+SUMIF('Rekapitulasi Maret'!$D$587:$D$768,APS!$B189,'Rekapitulasi Maret'!$G$587:$G$768)</f>
        <v>0</v>
      </c>
      <c r="ER189" s="152">
        <f>SUMIF('Rekapitulasi Maret'!$D$587:$D$768,APS!$B189,'Rekapitulasi Maret'!$F$587:$F$768)+SUMIF('Rekapitulasi Maret'!$D$587:$D$768,APS!$B189,'Rekapitulasi Maret'!$H$587:$H$768)</f>
        <v>0</v>
      </c>
      <c r="ES189" s="10"/>
      <c r="ET189" s="154">
        <f t="shared" si="457"/>
        <v>0</v>
      </c>
      <c r="EU189" s="154">
        <f t="shared" si="458"/>
        <v>0</v>
      </c>
      <c r="EV189" s="10"/>
      <c r="EW189" s="152">
        <f>SUMIF('Rekapitulasi Maret'!$U$587:$U$768,APS!$B189,'Rekapitulasi Maret'!$V$587:$V$768)+SUMIF('Rekapitulasi Maret'!$U$587:$U$768,APS!$B189,'Rekapitulasi Maret'!$X$587:$X$768)</f>
        <v>0</v>
      </c>
      <c r="EX189" s="152">
        <f>SUMIF('Rekapitulasi Maret'!$U$587:$U$768,APS!$B189,'Rekapitulasi Maret'!$W$587:$W$768)+SUMIF('Rekapitulasi Maret'!$U$587:$U$768,APS!$B189,'Rekapitulasi Maret'!$Y$587:$Y$768)</f>
        <v>0</v>
      </c>
      <c r="EY189" s="10"/>
      <c r="EZ189" s="154">
        <f t="shared" si="459"/>
        <v>0</v>
      </c>
      <c r="FA189" s="154">
        <f t="shared" si="460"/>
        <v>0</v>
      </c>
      <c r="FB189" s="10"/>
      <c r="FC189" s="152">
        <f>SUMIF('Rekapitulasi Maret'!$AL$587:$AL$768,APS!$B189,'Rekapitulasi Maret'!$AM$587:$AM$768)+SUMIF('Rekapitulasi Maret'!$AL$587:$AL$768,APS!$B189,'Rekapitulasi Maret'!$AP$587:$AP$768)</f>
        <v>0</v>
      </c>
      <c r="FD189" s="152">
        <f>SUMIF('Rekapitulasi Maret'!$AL$587:$AL$768,APS!$B189,'Rekapitulasi Maret'!$AN$587:$AN$768)</f>
        <v>0</v>
      </c>
      <c r="FE189" s="10"/>
      <c r="FF189" s="154">
        <f t="shared" si="461"/>
        <v>0</v>
      </c>
      <c r="FG189" s="154">
        <f t="shared" si="462"/>
        <v>0</v>
      </c>
      <c r="FH189" s="10"/>
      <c r="FI189" s="152">
        <f>SUMIF('Rekapitulasi Maret'!$BA$587:$BA$768,APS!$B189,'Rekapitulasi Maret'!$BB$587:$BB$768)+SUMIF('Rekapitulasi Maret'!$BA$587:$BA$768,APS!$B189,'Rekapitulasi Maret'!$BE$587:$BE$768)</f>
        <v>0</v>
      </c>
      <c r="FJ189" s="152">
        <f>SUMIF('Rekapitulasi Maret'!$BA$587:$BA$768,APS!$B189,'Rekapitulasi Maret'!$BC$587:$BC$768)+SUMIF('Rekapitulasi Maret'!$BA$587:$BA$768,APS!$B189,'Rekapitulasi Maret'!$BF$587:$BF$768)</f>
        <v>0</v>
      </c>
      <c r="FK189" s="10"/>
      <c r="FL189" s="154">
        <f t="shared" si="463"/>
        <v>0</v>
      </c>
      <c r="FM189" s="154">
        <f t="shared" si="464"/>
        <v>0</v>
      </c>
      <c r="FN189" s="10"/>
      <c r="FO189" s="152">
        <f>SUMIF('Rekapitulasi Maret'!$BP$587:$BP$768,APS!$B189,'Rekapitulasi Maret'!$BQ$587:$BQ$768)+SUMIF('Rekapitulasi Maret'!$BP$587:$BP$768,APS!$B189,'Rekapitulasi Maret'!$BT$587:$BT$768)</f>
        <v>0</v>
      </c>
      <c r="FP189" s="152">
        <f>SUMIF('Rekapitulasi Maret'!$BP$587:$BP$768,APS!$B189,'Rekapitulasi Maret'!$BR$587:$BR$768)</f>
        <v>0</v>
      </c>
      <c r="FQ189" s="10"/>
      <c r="FR189" s="154">
        <f t="shared" si="465"/>
        <v>0</v>
      </c>
      <c r="FS189" s="154">
        <f t="shared" si="466"/>
        <v>0</v>
      </c>
      <c r="FT189" s="10"/>
      <c r="FU189" s="152">
        <f>SUMIF('Rekapitulasi Maret'!$CE$587:$CE$768,APS!$B189,'Rekapitulasi Maret'!$CI$587:$CI$768)</f>
        <v>0</v>
      </c>
      <c r="FV189" s="10"/>
      <c r="FW189" s="152">
        <f>SUMIF('Rekapitulasi Maret'!$CE$587:$CE$768,APS!$B189,'Rekapitulasi Maret'!$CJ$587:$CJ$768)</f>
        <v>0</v>
      </c>
      <c r="FX189" s="154">
        <f t="shared" si="486"/>
        <v>0</v>
      </c>
      <c r="FY189" s="154">
        <f t="shared" si="487"/>
        <v>0</v>
      </c>
      <c r="FZ189" s="10"/>
      <c r="GA189" s="152">
        <f>SUMIF('Rekapitulasi Maret'!$D$785:$D$963,APS!$B189,'Rekapitulasi Maret'!$E$785:$E$963)+SUMIF('Rekapitulasi Maret'!$D$785:$D$963,APS!$B189,'Rekapitulasi Maret'!$J$785:$J$963)</f>
        <v>0</v>
      </c>
      <c r="GB189" s="152">
        <f>SUMIF('Rekapitulasi Maret'!$D$785:$D$963,APS!$B189,'Rekapitulasi Maret'!$F$785:$F$963)</f>
        <v>0</v>
      </c>
      <c r="GC189" s="152">
        <f>SUMIF('Rekapitulasi Maret'!$D$785:$D$963,APS!$B189,'Rekapitulasi Maret'!$K$785:$K$963)</f>
        <v>0</v>
      </c>
      <c r="GD189" s="154">
        <f t="shared" si="467"/>
        <v>0</v>
      </c>
      <c r="GE189" s="154">
        <f t="shared" si="468"/>
        <v>0</v>
      </c>
      <c r="GF189" s="10"/>
      <c r="GG189" s="152">
        <f>SUMIF('Rekapitulasi Maret'!$U$785:$U$963,APS!$B189,'Rekapitulasi Maret'!$V$785:$V$963)+SUMIF('Rekapitulasi Maret'!$U$785:$U$963,APS!$B189,'Rekapitulasi Maret'!$AA$785:$AA$963)</f>
        <v>0</v>
      </c>
      <c r="GH189" s="152">
        <f>SUMIF('Rekapitulasi Maret'!$U$785:$U$963,APS!$B189,'Rekapitulasi Maret'!$W$785:$W$963)</f>
        <v>0</v>
      </c>
      <c r="GI189" s="152">
        <f>SUMIF('Rekapitulasi Maret'!$U$785:$U$963,APS!$B189,'Rekapitulasi Maret'!$AB$785:$AB$963)</f>
        <v>0</v>
      </c>
      <c r="GJ189" s="154">
        <f t="shared" si="469"/>
        <v>0</v>
      </c>
      <c r="GK189" s="154">
        <f t="shared" si="470"/>
        <v>0</v>
      </c>
      <c r="GL189" s="10"/>
      <c r="GM189" s="152">
        <f>SUMIF('Rekapitulasi Maret'!$AL$785:$AL$963,APS!$B189,'Rekapitulasi Maret'!$AM$785:$AM$963)+SUMIF('Rekapitulasi Maret'!$AL$785:$AL$963,APS!$B189,'Rekapitulasi Maret'!$AP$785:$AP$963)</f>
        <v>0</v>
      </c>
      <c r="GN189" s="152">
        <f>SUMIF('Rekapitulasi Maret'!$AL$785:$AL$963,APS!$B189,'Rekapitulasi Maret'!$AN$785:$AN$963)</f>
        <v>0</v>
      </c>
      <c r="GO189" s="152">
        <f>SUMIF('Rekapitulasi Maret'!$AL$785:$AL$963,APS!$B189,'Rekapitulasi Maret'!$AQ$785:$AQ$963)</f>
        <v>0</v>
      </c>
      <c r="GP189" s="154">
        <f t="shared" si="471"/>
        <v>0</v>
      </c>
      <c r="GQ189" s="154">
        <f t="shared" si="472"/>
        <v>0</v>
      </c>
      <c r="GR189" s="76">
        <f t="shared" si="473"/>
        <v>0</v>
      </c>
      <c r="GS189" s="76">
        <f t="shared" si="474"/>
        <v>0</v>
      </c>
      <c r="GT189" s="76">
        <f t="shared" si="475"/>
        <v>0</v>
      </c>
      <c r="GU189" s="76">
        <f t="shared" si="476"/>
        <v>0</v>
      </c>
      <c r="GV189" s="157">
        <f t="shared" si="477"/>
        <v>0</v>
      </c>
      <c r="GW189" s="157">
        <f t="shared" si="478"/>
        <v>0</v>
      </c>
      <c r="GX189" s="158">
        <f t="shared" si="479"/>
        <v>0</v>
      </c>
      <c r="GY189" s="157">
        <f t="shared" si="494"/>
        <v>0</v>
      </c>
      <c r="GZ189" s="157">
        <f t="shared" si="495"/>
        <v>0</v>
      </c>
      <c r="HA189" s="157">
        <f t="shared" si="496"/>
        <v>0</v>
      </c>
      <c r="HB189" s="157">
        <f t="shared" si="497"/>
        <v>0</v>
      </c>
      <c r="HC189" s="157">
        <f t="shared" si="498"/>
        <v>0</v>
      </c>
      <c r="HD189" s="157">
        <f t="shared" si="499"/>
        <v>0</v>
      </c>
      <c r="HE189" s="158">
        <f t="shared" si="536"/>
        <v>0</v>
      </c>
      <c r="HF189" s="164"/>
      <c r="HG189" s="16" t="s">
        <v>1016</v>
      </c>
      <c r="HH189" s="88"/>
    </row>
    <row r="190" spans="1:216" ht="15.75">
      <c r="A190" s="16" t="s">
        <v>206</v>
      </c>
      <c r="B190" s="16" t="s">
        <v>207</v>
      </c>
      <c r="C190" s="16" t="s">
        <v>196</v>
      </c>
      <c r="D190" s="16" t="s">
        <v>599</v>
      </c>
      <c r="E190" s="16" t="s">
        <v>603</v>
      </c>
      <c r="F190" s="17">
        <v>40</v>
      </c>
      <c r="G190" s="17">
        <v>0</v>
      </c>
      <c r="H190" s="17">
        <v>0</v>
      </c>
      <c r="I190" s="18">
        <v>0</v>
      </c>
      <c r="J190" s="17">
        <v>0</v>
      </c>
      <c r="K190" s="19">
        <f t="shared" si="542"/>
        <v>40</v>
      </c>
      <c r="L190" s="19">
        <f t="shared" si="543"/>
        <v>40</v>
      </c>
      <c r="M190" s="23">
        <v>40</v>
      </c>
      <c r="N190" s="20">
        <f t="shared" si="533"/>
        <v>40</v>
      </c>
      <c r="O190" s="20"/>
      <c r="P190" s="75">
        <f t="shared" si="541"/>
        <v>0</v>
      </c>
      <c r="Q190" s="74">
        <f t="shared" si="540"/>
        <v>40</v>
      </c>
      <c r="R190" s="22">
        <f t="shared" si="546"/>
        <v>40</v>
      </c>
      <c r="S190" s="10">
        <v>40</v>
      </c>
      <c r="T190" s="10"/>
      <c r="U190" s="152">
        <f>SUMIF('Rekapitulasi Maret'!$D$9:$D$173,APS!$B190,'Rekapitulasi Maret'!$E$9:$E$173)</f>
        <v>0</v>
      </c>
      <c r="V190" s="152">
        <f>SUMIF('Rekapitulasi Maret'!$D$9:$D$173,APS!$B190,'Rekapitulasi Maret'!$F$9:$F$173)</f>
        <v>0</v>
      </c>
      <c r="W190" s="10"/>
      <c r="X190" s="154">
        <f t="shared" si="537"/>
        <v>0</v>
      </c>
      <c r="Y190" s="154">
        <f t="shared" si="538"/>
        <v>0</v>
      </c>
      <c r="Z190" s="10"/>
      <c r="AA190" s="152">
        <f>SUMIF('Rekapitulasi Maret'!$U$9:$U$173,APS!$B190,'Rekapitulasi Maret'!$V$9:$V$173)</f>
        <v>0</v>
      </c>
      <c r="AB190" s="152">
        <f>SUMIF('Rekapitulasi Maret'!$U$9:$U$173,APS!$B190,'Rekapitulasi Maret'!$W$9:$W$173)</f>
        <v>0</v>
      </c>
      <c r="AC190" s="152"/>
      <c r="AD190" s="154">
        <f t="shared" si="529"/>
        <v>0</v>
      </c>
      <c r="AE190" s="154">
        <f t="shared" si="530"/>
        <v>0</v>
      </c>
      <c r="AF190" s="10"/>
      <c r="AG190" s="152">
        <f>SUMIF('Rekapitulasi Maret'!$AL$9:$AL$173,APS!$B190,'Rekapitulasi Maret'!$AM$9:$AM$173)</f>
        <v>0</v>
      </c>
      <c r="AH190" s="152">
        <f>SUMIF('Rekapitulasi Maret'!$AL$9:$AL$173,APS!$B190,'Rekapitulasi Maret'!$AN$9:$AN$173)</f>
        <v>0</v>
      </c>
      <c r="AI190" s="152">
        <f>SUMIF('Rekapitulasi Maret'!$AL$9:$AL$173,APS!$B190,'Rekapitulasi Maret'!$AQ$9:$AQ$173)</f>
        <v>0</v>
      </c>
      <c r="AJ190" s="154">
        <f t="shared" si="534"/>
        <v>0</v>
      </c>
      <c r="AK190" s="154">
        <f t="shared" si="535"/>
        <v>0</v>
      </c>
      <c r="AL190" s="10">
        <v>40</v>
      </c>
      <c r="AM190" s="152">
        <f>SUMIF('Rekapitulasi Maret'!$BA$9:$BA$173,APS!$B190,'Rekapitulasi Maret'!$BB$9:$BB$173)</f>
        <v>0</v>
      </c>
      <c r="AN190" s="152">
        <f>SUMIF('Rekapitulasi Maret'!$BA$9:$BA$173,APS!$B190,'Rekapitulasi Maret'!$BC$9:$BC$173)</f>
        <v>0</v>
      </c>
      <c r="AO190" s="10"/>
      <c r="AP190" s="154">
        <f t="shared" si="531"/>
        <v>0</v>
      </c>
      <c r="AQ190" s="154">
        <f t="shared" si="532"/>
        <v>0</v>
      </c>
      <c r="AR190" s="10"/>
      <c r="AS190" s="152">
        <f>SUMIF('Rekapitulasi Maret'!$BP$9:$BP$173,APS!$B190,'Rekapitulasi Maret'!$BQ$9:$BQ$173)</f>
        <v>0</v>
      </c>
      <c r="AT190" s="152">
        <f>SUMIF('Rekapitulasi Maret'!$BP$9:$BP$173,APS!$B190,'Rekapitulasi Maret'!$BR$9:$BR$173)</f>
        <v>0</v>
      </c>
      <c r="AU190" s="10"/>
      <c r="AV190" s="154">
        <f t="shared" si="500"/>
        <v>0</v>
      </c>
      <c r="AW190" s="154">
        <f t="shared" si="501"/>
        <v>0</v>
      </c>
      <c r="AX190" s="10"/>
      <c r="AY190" s="152">
        <f>SUMIF('Rekapitulasi Maret'!$CE$9:$CE$173,APS!$B190,'Rekapitulasi Maret'!$CI$9:$CI$173)</f>
        <v>0</v>
      </c>
      <c r="AZ190" s="10"/>
      <c r="BA190" s="152">
        <f>SUMIF('Rekapitulasi Maret'!$CE$9:$CE$173,APS!$B190,'Rekapitulasi Maret'!$CJ$9:$CJ$173)</f>
        <v>0</v>
      </c>
      <c r="BB190" s="154">
        <f t="shared" si="492"/>
        <v>0</v>
      </c>
      <c r="BC190" s="154">
        <f t="shared" si="493"/>
        <v>0</v>
      </c>
      <c r="BD190" s="76">
        <f t="shared" si="504"/>
        <v>40</v>
      </c>
      <c r="BE190" s="76">
        <f t="shared" si="505"/>
        <v>0</v>
      </c>
      <c r="BF190" s="76">
        <f t="shared" si="506"/>
        <v>0</v>
      </c>
      <c r="BG190" s="76">
        <f t="shared" si="507"/>
        <v>0</v>
      </c>
      <c r="BH190" s="76">
        <f t="shared" si="508"/>
        <v>0</v>
      </c>
      <c r="BI190" s="76">
        <f t="shared" si="509"/>
        <v>-40</v>
      </c>
      <c r="BJ190" s="154">
        <f t="shared" si="510"/>
        <v>0</v>
      </c>
      <c r="BK190" s="10"/>
      <c r="BL190" s="10"/>
      <c r="BM190" s="152">
        <f>SUMIF('Rekapitulasi Maret'!$D$194:$D$375,APS!$B190,'Rekapitulasi Maret'!$E$194:$E$375)+SUMIF('Rekapitulasi Maret'!$D$194:$D$375,APS!$B190,'Rekapitulasi Maret'!$J$194:$J$375)</f>
        <v>0</v>
      </c>
      <c r="BN190" s="152">
        <f>SUMIF('Rekapitulasi Maret'!$D$194:$D$375,APS!$B190,'Rekapitulasi Maret'!$F$194:$F$375)</f>
        <v>0</v>
      </c>
      <c r="BO190" s="152">
        <f>SUMIF('Rekapitulasi Maret'!$D$194:$D$375,APS!$B190,'Rekapitulasi Maret'!$K$194:$K$375)</f>
        <v>0</v>
      </c>
      <c r="BP190" s="154">
        <f t="shared" si="488"/>
        <v>0</v>
      </c>
      <c r="BQ190" s="154">
        <f t="shared" si="489"/>
        <v>0</v>
      </c>
      <c r="BR190" s="10"/>
      <c r="BS190" s="152">
        <f>SUMIF('Rekapitulasi Maret'!$U$194:$U$375,APS!$B190,'Rekapitulasi Maret'!$V$194:$V$375)+SUMIF('Rekapitulasi Maret'!$U$194:$U$375,APS!$B190,'Rekapitulasi Maret'!$AA$194:$AA$375)</f>
        <v>32</v>
      </c>
      <c r="BT190" s="152">
        <f>SUMIF('Rekapitulasi Maret'!$U$194:$U$375,APS!$B190,'Rekapitulasi Maret'!$W$194:$W$375)</f>
        <v>32</v>
      </c>
      <c r="BU190" s="152">
        <f>SUMIF('Rekapitulasi Maret'!$U$194:$U$375,APS!$B190,'Rekapitulasi Maret'!$AB$194:$AB$375)</f>
        <v>0</v>
      </c>
      <c r="BV190" s="154">
        <f t="shared" si="490"/>
        <v>0</v>
      </c>
      <c r="BW190" s="154">
        <f t="shared" si="491"/>
        <v>100</v>
      </c>
      <c r="BX190" s="10"/>
      <c r="BY190" s="152">
        <f>SUMIF('Rekapitulasi Maret'!$AL$194:$AL$375,APS!$B190,'Rekapitulasi Maret'!$AM$194:$AM$375)+SUMIF('Rekapitulasi Maret'!$AL$194:$AL$375,APS!$B190,'Rekapitulasi Maret'!$AP$194:$AP$375)</f>
        <v>0</v>
      </c>
      <c r="BZ190" s="152">
        <f>SUMIF('Rekapitulasi Maret'!$AL$194:$AL$375,APS!$B190,'Rekapitulasi Maret'!$AN$194:$AN$375)</f>
        <v>0</v>
      </c>
      <c r="CA190" s="152">
        <f>SUMIF('Rekapitulasi Maret'!$AL$194:$AL$375,APS!$B190,'Rekapitulasi Maret'!$AQ$194:$AQ$375)</f>
        <v>0</v>
      </c>
      <c r="CB190" s="154">
        <f t="shared" si="502"/>
        <v>0</v>
      </c>
      <c r="CC190" s="154">
        <f t="shared" si="503"/>
        <v>0</v>
      </c>
      <c r="CD190" s="10"/>
      <c r="CE190" s="152">
        <f>SUMIF('Rekapitulasi Maret'!$BA$194:$BA$375,APS!$B190,'Rekapitulasi Maret'!$BB$194:$BB$375)+SUMIF('Rekapitulasi Maret'!$BA$194:$BA$375,APS!$B190,'Rekapitulasi Maret'!$BE$194:$BE$375)</f>
        <v>0</v>
      </c>
      <c r="CF190" s="152">
        <f>SUMIF('Rekapitulasi Maret'!$BA$194:$BA$375,APS!$B190,'Rekapitulasi Maret'!$BC$194:$BC$375)</f>
        <v>0</v>
      </c>
      <c r="CG190" s="10"/>
      <c r="CH190" s="154">
        <f t="shared" si="480"/>
        <v>0</v>
      </c>
      <c r="CI190" s="154">
        <f t="shared" si="481"/>
        <v>0</v>
      </c>
      <c r="CJ190" s="10"/>
      <c r="CK190" s="152">
        <f>SUMIF('Rekapitulasi Maret'!$BP$194:$BP$375,APS!$B190,'Rekapitulasi Maret'!$BQ$194:$BQ$375)+SUMIF('Rekapitulasi Maret'!$BP$194:$BP$375,APS!$B190,'Rekapitulasi Maret'!$BT$194:$BT$375)</f>
        <v>0</v>
      </c>
      <c r="CL190" s="152">
        <f>SUMIF('Rekapitulasi Maret'!$BP$194:$BP$375,APS!$B190,'Rekapitulasi Maret'!$BR$194:$BR$375)</f>
        <v>0</v>
      </c>
      <c r="CM190" s="152">
        <f>SUMIF('Rekapitulasi Maret'!$BP$194:$BP$375,APS!$B190,'Rekapitulasi Maret'!$BU$194:$BU$375)</f>
        <v>0</v>
      </c>
      <c r="CN190" s="154">
        <f t="shared" si="482"/>
        <v>0</v>
      </c>
      <c r="CO190" s="154">
        <f t="shared" si="483"/>
        <v>0</v>
      </c>
      <c r="CP190" s="76">
        <f t="shared" si="511"/>
        <v>0</v>
      </c>
      <c r="CQ190" s="76">
        <f t="shared" si="512"/>
        <v>32</v>
      </c>
      <c r="CR190" s="76">
        <f t="shared" si="513"/>
        <v>32</v>
      </c>
      <c r="CS190" s="76">
        <f t="shared" si="514"/>
        <v>0</v>
      </c>
      <c r="CT190" s="76">
        <f t="shared" si="515"/>
        <v>32</v>
      </c>
      <c r="CU190" s="76">
        <f t="shared" si="516"/>
        <v>32</v>
      </c>
      <c r="CV190" s="154">
        <f t="shared" si="517"/>
        <v>0</v>
      </c>
      <c r="CW190" s="10"/>
      <c r="CX190" s="10"/>
      <c r="CY190" s="152">
        <f>SUMIF('Rekapitulasi Maret'!$D$391:$D$568,APS!$B190,'Rekapitulasi Maret'!$E$391:$E$568)+SUMIF('Rekapitulasi Maret'!$D$391:$D$568,APS!$B190,'Rekapitulasi Maret'!$J$391:$J$568)</f>
        <v>0</v>
      </c>
      <c r="CZ190" s="152">
        <f>SUMIF('Rekapitulasi Maret'!$D$391:$D$568,APS!$B190,'Rekapitulasi Maret'!$F$391:$F$568)</f>
        <v>0</v>
      </c>
      <c r="DA190" s="152">
        <f>SUMIF('Rekapitulasi Maret'!$D$391:$D$568,APS!$B190,'Rekapitulasi Maret'!$K$391:$K$568)</f>
        <v>0</v>
      </c>
      <c r="DB190" s="154">
        <f t="shared" si="484"/>
        <v>0</v>
      </c>
      <c r="DC190" s="154">
        <f t="shared" si="485"/>
        <v>0</v>
      </c>
      <c r="DD190" s="10"/>
      <c r="DE190" s="152">
        <f>SUMIF('Rekapitulasi Maret'!$U$391:$U$568,APS!$B190,'Rekapitulasi Maret'!$V$391:$V$568)+SUMIF('Rekapitulasi Maret'!$U$391:$U$568,APS!$B190,'Rekapitulasi Maret'!$AA$391:$AA$568)</f>
        <v>8</v>
      </c>
      <c r="DF190" s="152">
        <f>SUMIF('Rekapitulasi Maret'!$U$391:$U$568,APS!$B190,'Rekapitulasi Maret'!$W$391:$W$568)</f>
        <v>8</v>
      </c>
      <c r="DG190" s="152">
        <f>SUMIF('Rekapitulasi Maret'!$U$391:$U$568,APS!$B190,'Rekapitulasi Maret'!$AB$391:$AB$568)</f>
        <v>0</v>
      </c>
      <c r="DH190" s="154">
        <f t="shared" si="518"/>
        <v>0</v>
      </c>
      <c r="DI190" s="154">
        <f t="shared" si="519"/>
        <v>100</v>
      </c>
      <c r="DJ190" s="10"/>
      <c r="DK190" s="152">
        <f>SUMIF('Rekapitulasi Maret'!$AL$391:$AL$568,APS!$B190,'Rekapitulasi Maret'!$AM$391:$AM$568)+SUMIF('Rekapitulasi Maret'!$AL$391:$AL$568,APS!$B190,'Rekapitulasi Maret'!$AP$391:$AP$568)</f>
        <v>0</v>
      </c>
      <c r="DL190" s="152">
        <f>SUMIF('Rekapitulasi Maret'!$AL$391:$AL$568,APS!$B190,'Rekapitulasi Maret'!$AN$391:$AN$568)</f>
        <v>0</v>
      </c>
      <c r="DM190" s="152">
        <f>SUMIF('Rekapitulasi Maret'!$AL$391:$AL$568,APS!$B190,'Rekapitulasi Maret'!$AQ$391:$AQ$568)</f>
        <v>0</v>
      </c>
      <c r="DN190" s="154">
        <f t="shared" si="453"/>
        <v>0</v>
      </c>
      <c r="DO190" s="154">
        <f t="shared" si="454"/>
        <v>0</v>
      </c>
      <c r="DP190" s="10"/>
      <c r="DQ190" s="152">
        <f>SUMIF('Rekapitulasi Maret'!$BA$391:$BA$568,APS!$B190,'Rekapitulasi Maret'!$BB$391:$BB$568)+SUMIF('Rekapitulasi Maret'!$BA$391:$BA$568,APS!$B190,'Rekapitulasi Maret'!$BE$391:$BE$568)</f>
        <v>0</v>
      </c>
      <c r="DR190" s="152">
        <f>SUMIF('Rekapitulasi Maret'!$BA$391:$BA$568,APS!$B190,'Rekapitulasi Maret'!$BC$391:$BC$568)</f>
        <v>0</v>
      </c>
      <c r="DS190" s="152">
        <f>SUMIF('Rekapitulasi Maret'!$BA$391:$BA$568,APS!$B190,'Rekapitulasi Maret'!$BF$391:$BF$568)</f>
        <v>0</v>
      </c>
      <c r="DT190" s="154">
        <f t="shared" si="520"/>
        <v>0</v>
      </c>
      <c r="DU190" s="154">
        <f t="shared" si="521"/>
        <v>0</v>
      </c>
      <c r="DV190" s="10"/>
      <c r="DW190" s="152">
        <f>SUMIF('Rekapitulasi Maret'!$BP$391:$BP$568,APS!$B190,'Rekapitulasi Maret'!$BQ$391:$BQ$568)+SUMIF('Rekapitulasi Maret'!$BP$391:$BP$568,APS!$B190,'Rekapitulasi Maret'!$BT$391:$BT$568)</f>
        <v>0</v>
      </c>
      <c r="DX190" s="152">
        <f>SUMIF('Rekapitulasi Maret'!$BP$391:$BP$568,APS!$B190,'Rekapitulasi Maret'!$BR$391:$BR$568)</f>
        <v>0</v>
      </c>
      <c r="DY190" s="152">
        <f>SUMIF('Rekapitulasi Maret'!$BP$391:$BP$568,APS!$B190,'Rekapitulasi Maret'!$BU$391:$BU$568)</f>
        <v>0</v>
      </c>
      <c r="DZ190" s="154">
        <f t="shared" si="544"/>
        <v>0</v>
      </c>
      <c r="EA190" s="154">
        <f t="shared" si="545"/>
        <v>0</v>
      </c>
      <c r="EB190" s="10"/>
      <c r="EC190" s="152">
        <f>SUMIF('Rekapitulasi Maret'!$CE$391:$CE$568,APS!$B190,'Rekapitulasi Maret'!$CF$391:$CF$568)+SUMIF('Rekapitulasi Maret'!$CE$391:$CE$568,APS!$B190,'Rekapitulasi Maret'!$CI$391:$CI$568)</f>
        <v>0</v>
      </c>
      <c r="ED190" s="152">
        <f>SUMIF('Rekapitulasi Maret'!$CE$391:$CE$568,APS!$B190,'Rekapitulasi Maret'!$CG$391:$CG$568)</f>
        <v>0</v>
      </c>
      <c r="EE190" s="152">
        <f>SUMIF('Rekapitulasi Maret'!$CE$391:$CE$568,APS!$B190,'Rekapitulasi Maret'!$CJ$391:$CJ$568)</f>
        <v>0</v>
      </c>
      <c r="EF190" s="154">
        <f t="shared" si="455"/>
        <v>0</v>
      </c>
      <c r="EG190" s="154">
        <f t="shared" si="456"/>
        <v>0</v>
      </c>
      <c r="EH190" s="76">
        <f t="shared" si="522"/>
        <v>0</v>
      </c>
      <c r="EI190" s="76">
        <f t="shared" si="523"/>
        <v>8</v>
      </c>
      <c r="EJ190" s="76">
        <f t="shared" si="524"/>
        <v>8</v>
      </c>
      <c r="EK190" s="76">
        <f t="shared" si="525"/>
        <v>0</v>
      </c>
      <c r="EL190" s="76">
        <f t="shared" si="526"/>
        <v>8</v>
      </c>
      <c r="EM190" s="76">
        <f t="shared" si="527"/>
        <v>8</v>
      </c>
      <c r="EN190" s="154">
        <f t="shared" si="528"/>
        <v>0</v>
      </c>
      <c r="EO190" s="10"/>
      <c r="EP190" s="10"/>
      <c r="EQ190" s="152">
        <f>SUMIF('Rekapitulasi Maret'!$D$587:$D$768,APS!$B190,'Rekapitulasi Maret'!$E$587:$E$768)+SUMIF('Rekapitulasi Maret'!$D$587:$D$768,APS!$B190,'Rekapitulasi Maret'!$G$587:$G$768)</f>
        <v>0</v>
      </c>
      <c r="ER190" s="152">
        <f>SUMIF('Rekapitulasi Maret'!$D$587:$D$768,APS!$B190,'Rekapitulasi Maret'!$F$587:$F$768)+SUMIF('Rekapitulasi Maret'!$D$587:$D$768,APS!$B190,'Rekapitulasi Maret'!$H$587:$H$768)</f>
        <v>0</v>
      </c>
      <c r="ES190" s="10"/>
      <c r="ET190" s="154">
        <f t="shared" si="457"/>
        <v>0</v>
      </c>
      <c r="EU190" s="154">
        <f t="shared" si="458"/>
        <v>0</v>
      </c>
      <c r="EV190" s="10"/>
      <c r="EW190" s="152">
        <f>SUMIF('Rekapitulasi Maret'!$U$587:$U$768,APS!$B190,'Rekapitulasi Maret'!$V$587:$V$768)+SUMIF('Rekapitulasi Maret'!$U$587:$U$768,APS!$B190,'Rekapitulasi Maret'!$X$587:$X$768)</f>
        <v>0</v>
      </c>
      <c r="EX190" s="152">
        <f>SUMIF('Rekapitulasi Maret'!$U$587:$U$768,APS!$B190,'Rekapitulasi Maret'!$W$587:$W$768)+SUMIF('Rekapitulasi Maret'!$U$587:$U$768,APS!$B190,'Rekapitulasi Maret'!$Y$587:$Y$768)</f>
        <v>0</v>
      </c>
      <c r="EY190" s="10"/>
      <c r="EZ190" s="154">
        <f t="shared" si="459"/>
        <v>0</v>
      </c>
      <c r="FA190" s="154">
        <f t="shared" si="460"/>
        <v>0</v>
      </c>
      <c r="FB190" s="10"/>
      <c r="FC190" s="152">
        <f>SUMIF('Rekapitulasi Maret'!$AL$587:$AL$768,APS!$B190,'Rekapitulasi Maret'!$AM$587:$AM$768)+SUMIF('Rekapitulasi Maret'!$AL$587:$AL$768,APS!$B190,'Rekapitulasi Maret'!$AP$587:$AP$768)</f>
        <v>0</v>
      </c>
      <c r="FD190" s="152">
        <f>SUMIF('Rekapitulasi Maret'!$AL$587:$AL$768,APS!$B190,'Rekapitulasi Maret'!$AN$587:$AN$768)</f>
        <v>0</v>
      </c>
      <c r="FE190" s="10"/>
      <c r="FF190" s="154">
        <f t="shared" si="461"/>
        <v>0</v>
      </c>
      <c r="FG190" s="154">
        <f t="shared" si="462"/>
        <v>0</v>
      </c>
      <c r="FH190" s="10"/>
      <c r="FI190" s="152">
        <f>SUMIF('Rekapitulasi Maret'!$BA$587:$BA$768,APS!$B190,'Rekapitulasi Maret'!$BB$587:$BB$768)+SUMIF('Rekapitulasi Maret'!$BA$587:$BA$768,APS!$B190,'Rekapitulasi Maret'!$BE$587:$BE$768)</f>
        <v>0</v>
      </c>
      <c r="FJ190" s="152">
        <f>SUMIF('Rekapitulasi Maret'!$BA$587:$BA$768,APS!$B190,'Rekapitulasi Maret'!$BC$587:$BC$768)+SUMIF('Rekapitulasi Maret'!$BA$587:$BA$768,APS!$B190,'Rekapitulasi Maret'!$BF$587:$BF$768)</f>
        <v>0</v>
      </c>
      <c r="FK190" s="10"/>
      <c r="FL190" s="154">
        <f t="shared" si="463"/>
        <v>0</v>
      </c>
      <c r="FM190" s="154">
        <f t="shared" si="464"/>
        <v>0</v>
      </c>
      <c r="FN190" s="10"/>
      <c r="FO190" s="152">
        <f>SUMIF('Rekapitulasi Maret'!$BP$587:$BP$768,APS!$B190,'Rekapitulasi Maret'!$BQ$587:$BQ$768)+SUMIF('Rekapitulasi Maret'!$BP$587:$BP$768,APS!$B190,'Rekapitulasi Maret'!$BT$587:$BT$768)</f>
        <v>0</v>
      </c>
      <c r="FP190" s="152">
        <f>SUMIF('Rekapitulasi Maret'!$BP$587:$BP$768,APS!$B190,'Rekapitulasi Maret'!$BR$587:$BR$768)</f>
        <v>0</v>
      </c>
      <c r="FQ190" s="10"/>
      <c r="FR190" s="154">
        <f t="shared" si="465"/>
        <v>0</v>
      </c>
      <c r="FS190" s="154">
        <f t="shared" si="466"/>
        <v>0</v>
      </c>
      <c r="FT190" s="10"/>
      <c r="FU190" s="152">
        <f>SUMIF('Rekapitulasi Maret'!$CE$587:$CE$768,APS!$B190,'Rekapitulasi Maret'!$CI$587:$CI$768)</f>
        <v>0</v>
      </c>
      <c r="FV190" s="10"/>
      <c r="FW190" s="152">
        <f>SUMIF('Rekapitulasi Maret'!$CE$587:$CE$768,APS!$B190,'Rekapitulasi Maret'!$CJ$587:$CJ$768)</f>
        <v>0</v>
      </c>
      <c r="FX190" s="154">
        <f t="shared" si="486"/>
        <v>0</v>
      </c>
      <c r="FY190" s="154">
        <f t="shared" si="487"/>
        <v>0</v>
      </c>
      <c r="FZ190" s="10"/>
      <c r="GA190" s="152">
        <f>SUMIF('Rekapitulasi Maret'!$D$785:$D$963,APS!$B190,'Rekapitulasi Maret'!$E$785:$E$963)+SUMIF('Rekapitulasi Maret'!$D$785:$D$963,APS!$B190,'Rekapitulasi Maret'!$J$785:$J$963)</f>
        <v>0</v>
      </c>
      <c r="GB190" s="152">
        <f>SUMIF('Rekapitulasi Maret'!$D$785:$D$963,APS!$B190,'Rekapitulasi Maret'!$F$785:$F$963)</f>
        <v>0</v>
      </c>
      <c r="GC190" s="152">
        <f>SUMIF('Rekapitulasi Maret'!$D$785:$D$963,APS!$B190,'Rekapitulasi Maret'!$K$785:$K$963)</f>
        <v>0</v>
      </c>
      <c r="GD190" s="154">
        <f t="shared" si="467"/>
        <v>0</v>
      </c>
      <c r="GE190" s="154">
        <f t="shared" si="468"/>
        <v>0</v>
      </c>
      <c r="GF190" s="10"/>
      <c r="GG190" s="152">
        <f>SUMIF('Rekapitulasi Maret'!$U$785:$U$963,APS!$B190,'Rekapitulasi Maret'!$V$785:$V$963)+SUMIF('Rekapitulasi Maret'!$U$785:$U$963,APS!$B190,'Rekapitulasi Maret'!$AA$785:$AA$963)</f>
        <v>0</v>
      </c>
      <c r="GH190" s="152">
        <f>SUMIF('Rekapitulasi Maret'!$U$785:$U$963,APS!$B190,'Rekapitulasi Maret'!$W$785:$W$963)</f>
        <v>0</v>
      </c>
      <c r="GI190" s="152">
        <f>SUMIF('Rekapitulasi Maret'!$U$785:$U$963,APS!$B190,'Rekapitulasi Maret'!$AB$785:$AB$963)</f>
        <v>0</v>
      </c>
      <c r="GJ190" s="154">
        <f t="shared" si="469"/>
        <v>0</v>
      </c>
      <c r="GK190" s="154">
        <f t="shared" si="470"/>
        <v>0</v>
      </c>
      <c r="GL190" s="10"/>
      <c r="GM190" s="152">
        <f>SUMIF('Rekapitulasi Maret'!$AL$785:$AL$963,APS!$B190,'Rekapitulasi Maret'!$AM$785:$AM$963)+SUMIF('Rekapitulasi Maret'!$AL$785:$AL$963,APS!$B190,'Rekapitulasi Maret'!$AP$785:$AP$963)</f>
        <v>0</v>
      </c>
      <c r="GN190" s="152">
        <f>SUMIF('Rekapitulasi Maret'!$AL$785:$AL$963,APS!$B190,'Rekapitulasi Maret'!$AN$785:$AN$963)</f>
        <v>0</v>
      </c>
      <c r="GO190" s="152">
        <f>SUMIF('Rekapitulasi Maret'!$AL$785:$AL$963,APS!$B190,'Rekapitulasi Maret'!$AQ$785:$AQ$963)</f>
        <v>0</v>
      </c>
      <c r="GP190" s="154">
        <f t="shared" si="471"/>
        <v>0</v>
      </c>
      <c r="GQ190" s="154">
        <f t="shared" si="472"/>
        <v>0</v>
      </c>
      <c r="GR190" s="76">
        <f t="shared" si="473"/>
        <v>0</v>
      </c>
      <c r="GS190" s="76">
        <f t="shared" si="474"/>
        <v>0</v>
      </c>
      <c r="GT190" s="76">
        <f t="shared" si="475"/>
        <v>0</v>
      </c>
      <c r="GU190" s="76">
        <f t="shared" si="476"/>
        <v>0</v>
      </c>
      <c r="GV190" s="157">
        <f t="shared" si="477"/>
        <v>0</v>
      </c>
      <c r="GW190" s="157">
        <f t="shared" si="478"/>
        <v>0</v>
      </c>
      <c r="GX190" s="158">
        <f t="shared" si="479"/>
        <v>0</v>
      </c>
      <c r="GY190" s="157">
        <f t="shared" si="494"/>
        <v>40</v>
      </c>
      <c r="GZ190" s="157">
        <f t="shared" si="495"/>
        <v>40</v>
      </c>
      <c r="HA190" s="157">
        <f t="shared" si="496"/>
        <v>40</v>
      </c>
      <c r="HB190" s="157">
        <f t="shared" si="497"/>
        <v>0</v>
      </c>
      <c r="HC190" s="157">
        <f t="shared" si="498"/>
        <v>40</v>
      </c>
      <c r="HD190" s="157">
        <f t="shared" si="499"/>
        <v>0</v>
      </c>
      <c r="HE190" s="158">
        <f t="shared" si="536"/>
        <v>100</v>
      </c>
      <c r="HF190" s="164"/>
      <c r="HG190" s="16" t="s">
        <v>1016</v>
      </c>
      <c r="HH190" s="88"/>
    </row>
    <row r="191" spans="1:216" ht="15.75">
      <c r="A191" s="16" t="s">
        <v>481</v>
      </c>
      <c r="B191" s="16" t="s">
        <v>357</v>
      </c>
      <c r="C191" s="16" t="s">
        <v>196</v>
      </c>
      <c r="D191" s="16" t="s">
        <v>599</v>
      </c>
      <c r="E191" s="16" t="s">
        <v>603</v>
      </c>
      <c r="F191" s="30">
        <v>25</v>
      </c>
      <c r="G191" s="17"/>
      <c r="H191" s="17"/>
      <c r="I191" s="18">
        <v>0</v>
      </c>
      <c r="J191" s="17">
        <v>25</v>
      </c>
      <c r="K191" s="19">
        <f t="shared" si="542"/>
        <v>0</v>
      </c>
      <c r="L191" s="19">
        <f t="shared" si="543"/>
        <v>0</v>
      </c>
      <c r="M191" s="23">
        <v>25</v>
      </c>
      <c r="N191" s="20">
        <f t="shared" si="533"/>
        <v>0</v>
      </c>
      <c r="O191" s="20"/>
      <c r="P191" s="75">
        <f t="shared" si="541"/>
        <v>0</v>
      </c>
      <c r="Q191" s="74">
        <f t="shared" si="540"/>
        <v>0</v>
      </c>
      <c r="R191" s="22">
        <f t="shared" si="546"/>
        <v>0</v>
      </c>
      <c r="S191" s="10">
        <v>0</v>
      </c>
      <c r="T191" s="10"/>
      <c r="U191" s="152">
        <f>SUMIF('Rekapitulasi Maret'!$D$9:$D$173,APS!$B191,'Rekapitulasi Maret'!$E$9:$E$173)</f>
        <v>0</v>
      </c>
      <c r="V191" s="152">
        <f>SUMIF('Rekapitulasi Maret'!$D$9:$D$173,APS!$B191,'Rekapitulasi Maret'!$F$9:$F$173)</f>
        <v>0</v>
      </c>
      <c r="W191" s="10"/>
      <c r="X191" s="154">
        <f t="shared" si="537"/>
        <v>0</v>
      </c>
      <c r="Y191" s="154">
        <f t="shared" si="538"/>
        <v>0</v>
      </c>
      <c r="Z191" s="10"/>
      <c r="AA191" s="152">
        <f>SUMIF('Rekapitulasi Maret'!$U$9:$U$173,APS!$B191,'Rekapitulasi Maret'!$V$9:$V$173)</f>
        <v>0</v>
      </c>
      <c r="AB191" s="152">
        <f>SUMIF('Rekapitulasi Maret'!$U$9:$U$173,APS!$B191,'Rekapitulasi Maret'!$W$9:$W$173)</f>
        <v>0</v>
      </c>
      <c r="AC191" s="152"/>
      <c r="AD191" s="154">
        <f t="shared" si="529"/>
        <v>0</v>
      </c>
      <c r="AE191" s="154">
        <f t="shared" si="530"/>
        <v>0</v>
      </c>
      <c r="AF191" s="10"/>
      <c r="AG191" s="152">
        <f>SUMIF('Rekapitulasi Maret'!$AL$9:$AL$173,APS!$B191,'Rekapitulasi Maret'!$AM$9:$AM$173)</f>
        <v>0</v>
      </c>
      <c r="AH191" s="152">
        <f>SUMIF('Rekapitulasi Maret'!$AL$9:$AL$173,APS!$B191,'Rekapitulasi Maret'!$AN$9:$AN$173)</f>
        <v>0</v>
      </c>
      <c r="AI191" s="152">
        <f>SUMIF('Rekapitulasi Maret'!$AL$9:$AL$173,APS!$B191,'Rekapitulasi Maret'!$AQ$9:$AQ$173)</f>
        <v>0</v>
      </c>
      <c r="AJ191" s="154">
        <f t="shared" si="534"/>
        <v>0</v>
      </c>
      <c r="AK191" s="154">
        <f t="shared" si="535"/>
        <v>0</v>
      </c>
      <c r="AL191" s="10"/>
      <c r="AM191" s="152">
        <f>SUMIF('Rekapitulasi Maret'!$BA$9:$BA$173,APS!$B191,'Rekapitulasi Maret'!$BB$9:$BB$173)</f>
        <v>0</v>
      </c>
      <c r="AN191" s="152">
        <f>SUMIF('Rekapitulasi Maret'!$BA$9:$BA$173,APS!$B191,'Rekapitulasi Maret'!$BC$9:$BC$173)</f>
        <v>0</v>
      </c>
      <c r="AO191" s="10"/>
      <c r="AP191" s="154">
        <f t="shared" si="531"/>
        <v>0</v>
      </c>
      <c r="AQ191" s="154">
        <f t="shared" si="532"/>
        <v>0</v>
      </c>
      <c r="AR191" s="10"/>
      <c r="AS191" s="152">
        <f>SUMIF('Rekapitulasi Maret'!$BP$9:$BP$173,APS!$B191,'Rekapitulasi Maret'!$BQ$9:$BQ$173)</f>
        <v>0</v>
      </c>
      <c r="AT191" s="152">
        <f>SUMIF('Rekapitulasi Maret'!$BP$9:$BP$173,APS!$B191,'Rekapitulasi Maret'!$BR$9:$BR$173)</f>
        <v>0</v>
      </c>
      <c r="AU191" s="10"/>
      <c r="AV191" s="154">
        <f t="shared" si="500"/>
        <v>0</v>
      </c>
      <c r="AW191" s="154">
        <f t="shared" si="501"/>
        <v>0</v>
      </c>
      <c r="AX191" s="10"/>
      <c r="AY191" s="152">
        <f>SUMIF('Rekapitulasi Maret'!$CE$9:$CE$173,APS!$B191,'Rekapitulasi Maret'!$CI$9:$CI$173)</f>
        <v>0</v>
      </c>
      <c r="AZ191" s="10"/>
      <c r="BA191" s="152">
        <f>SUMIF('Rekapitulasi Maret'!$CE$9:$CE$173,APS!$B191,'Rekapitulasi Maret'!$CJ$9:$CJ$173)</f>
        <v>0</v>
      </c>
      <c r="BB191" s="154">
        <f t="shared" si="492"/>
        <v>0</v>
      </c>
      <c r="BC191" s="154">
        <f t="shared" si="493"/>
        <v>0</v>
      </c>
      <c r="BD191" s="76">
        <f t="shared" si="504"/>
        <v>0</v>
      </c>
      <c r="BE191" s="76">
        <f t="shared" si="505"/>
        <v>0</v>
      </c>
      <c r="BF191" s="76">
        <f t="shared" si="506"/>
        <v>0</v>
      </c>
      <c r="BG191" s="76">
        <f t="shared" si="507"/>
        <v>0</v>
      </c>
      <c r="BH191" s="76">
        <f t="shared" si="508"/>
        <v>0</v>
      </c>
      <c r="BI191" s="76">
        <f t="shared" si="509"/>
        <v>0</v>
      </c>
      <c r="BJ191" s="154">
        <f t="shared" si="510"/>
        <v>0</v>
      </c>
      <c r="BK191" s="10"/>
      <c r="BL191" s="10"/>
      <c r="BM191" s="152">
        <f>SUMIF('Rekapitulasi Maret'!$D$194:$D$375,APS!$B191,'Rekapitulasi Maret'!$E$194:$E$375)+SUMIF('Rekapitulasi Maret'!$D$194:$D$375,APS!$B191,'Rekapitulasi Maret'!$J$194:$J$375)</f>
        <v>0</v>
      </c>
      <c r="BN191" s="152">
        <f>SUMIF('Rekapitulasi Maret'!$D$194:$D$375,APS!$B191,'Rekapitulasi Maret'!$F$194:$F$375)</f>
        <v>0</v>
      </c>
      <c r="BO191" s="152">
        <f>SUMIF('Rekapitulasi Maret'!$D$194:$D$375,APS!$B191,'Rekapitulasi Maret'!$K$194:$K$375)</f>
        <v>0</v>
      </c>
      <c r="BP191" s="154">
        <f t="shared" si="488"/>
        <v>0</v>
      </c>
      <c r="BQ191" s="154">
        <f t="shared" si="489"/>
        <v>0</v>
      </c>
      <c r="BR191" s="10"/>
      <c r="BS191" s="152">
        <f>SUMIF('Rekapitulasi Maret'!$U$194:$U$375,APS!$B191,'Rekapitulasi Maret'!$V$194:$V$375)+SUMIF('Rekapitulasi Maret'!$U$194:$U$375,APS!$B191,'Rekapitulasi Maret'!$AA$194:$AA$375)</f>
        <v>0</v>
      </c>
      <c r="BT191" s="152">
        <f>SUMIF('Rekapitulasi Maret'!$U$194:$U$375,APS!$B191,'Rekapitulasi Maret'!$W$194:$W$375)</f>
        <v>0</v>
      </c>
      <c r="BU191" s="152">
        <f>SUMIF('Rekapitulasi Maret'!$U$194:$U$375,APS!$B191,'Rekapitulasi Maret'!$AB$194:$AB$375)</f>
        <v>0</v>
      </c>
      <c r="BV191" s="154">
        <f t="shared" si="490"/>
        <v>0</v>
      </c>
      <c r="BW191" s="154">
        <f t="shared" si="491"/>
        <v>0</v>
      </c>
      <c r="BX191" s="10"/>
      <c r="BY191" s="152">
        <f>SUMIF('Rekapitulasi Maret'!$AL$194:$AL$375,APS!$B191,'Rekapitulasi Maret'!$AM$194:$AM$375)+SUMIF('Rekapitulasi Maret'!$AL$194:$AL$375,APS!$B191,'Rekapitulasi Maret'!$AP$194:$AP$375)</f>
        <v>0</v>
      </c>
      <c r="BZ191" s="152">
        <f>SUMIF('Rekapitulasi Maret'!$AL$194:$AL$375,APS!$B191,'Rekapitulasi Maret'!$AN$194:$AN$375)</f>
        <v>0</v>
      </c>
      <c r="CA191" s="152">
        <f>SUMIF('Rekapitulasi Maret'!$AL$194:$AL$375,APS!$B191,'Rekapitulasi Maret'!$AQ$194:$AQ$375)</f>
        <v>0</v>
      </c>
      <c r="CB191" s="154">
        <f t="shared" si="502"/>
        <v>0</v>
      </c>
      <c r="CC191" s="154">
        <f t="shared" si="503"/>
        <v>0</v>
      </c>
      <c r="CD191" s="10"/>
      <c r="CE191" s="152">
        <f>SUMIF('Rekapitulasi Maret'!$BA$194:$BA$375,APS!$B191,'Rekapitulasi Maret'!$BB$194:$BB$375)+SUMIF('Rekapitulasi Maret'!$BA$194:$BA$375,APS!$B191,'Rekapitulasi Maret'!$BE$194:$BE$375)</f>
        <v>0</v>
      </c>
      <c r="CF191" s="152">
        <f>SUMIF('Rekapitulasi Maret'!$BA$194:$BA$375,APS!$B191,'Rekapitulasi Maret'!$BC$194:$BC$375)</f>
        <v>0</v>
      </c>
      <c r="CG191" s="10"/>
      <c r="CH191" s="154">
        <f t="shared" si="480"/>
        <v>0</v>
      </c>
      <c r="CI191" s="154">
        <f t="shared" si="481"/>
        <v>0</v>
      </c>
      <c r="CJ191" s="10"/>
      <c r="CK191" s="152">
        <f>SUMIF('Rekapitulasi Maret'!$BP$194:$BP$375,APS!$B191,'Rekapitulasi Maret'!$BQ$194:$BQ$375)+SUMIF('Rekapitulasi Maret'!$BP$194:$BP$375,APS!$B191,'Rekapitulasi Maret'!$BT$194:$BT$375)</f>
        <v>0</v>
      </c>
      <c r="CL191" s="152">
        <f>SUMIF('Rekapitulasi Maret'!$BP$194:$BP$375,APS!$B191,'Rekapitulasi Maret'!$BR$194:$BR$375)</f>
        <v>0</v>
      </c>
      <c r="CM191" s="152">
        <f>SUMIF('Rekapitulasi Maret'!$BP$194:$BP$375,APS!$B191,'Rekapitulasi Maret'!$BU$194:$BU$375)</f>
        <v>0</v>
      </c>
      <c r="CN191" s="154">
        <f t="shared" si="482"/>
        <v>0</v>
      </c>
      <c r="CO191" s="154">
        <f t="shared" si="483"/>
        <v>0</v>
      </c>
      <c r="CP191" s="76">
        <f t="shared" si="511"/>
        <v>0</v>
      </c>
      <c r="CQ191" s="76">
        <f t="shared" si="512"/>
        <v>0</v>
      </c>
      <c r="CR191" s="76">
        <f t="shared" si="513"/>
        <v>0</v>
      </c>
      <c r="CS191" s="76">
        <f t="shared" si="514"/>
        <v>0</v>
      </c>
      <c r="CT191" s="76">
        <f t="shared" si="515"/>
        <v>0</v>
      </c>
      <c r="CU191" s="76">
        <f t="shared" si="516"/>
        <v>0</v>
      </c>
      <c r="CV191" s="154">
        <f t="shared" si="517"/>
        <v>0</v>
      </c>
      <c r="CW191" s="10"/>
      <c r="CX191" s="10"/>
      <c r="CY191" s="152">
        <f>SUMIF('Rekapitulasi Maret'!$D$391:$D$568,APS!$B191,'Rekapitulasi Maret'!$E$391:$E$568)+SUMIF('Rekapitulasi Maret'!$D$391:$D$568,APS!$B191,'Rekapitulasi Maret'!$J$391:$J$568)</f>
        <v>0</v>
      </c>
      <c r="CZ191" s="152">
        <f>SUMIF('Rekapitulasi Maret'!$D$391:$D$568,APS!$B191,'Rekapitulasi Maret'!$F$391:$F$568)</f>
        <v>0</v>
      </c>
      <c r="DA191" s="152">
        <f>SUMIF('Rekapitulasi Maret'!$D$391:$D$568,APS!$B191,'Rekapitulasi Maret'!$K$391:$K$568)</f>
        <v>0</v>
      </c>
      <c r="DB191" s="154">
        <f t="shared" si="484"/>
        <v>0</v>
      </c>
      <c r="DC191" s="154">
        <f t="shared" si="485"/>
        <v>0</v>
      </c>
      <c r="DD191" s="10"/>
      <c r="DE191" s="152">
        <f>SUMIF('Rekapitulasi Maret'!$U$391:$U$568,APS!$B191,'Rekapitulasi Maret'!$V$391:$V$568)+SUMIF('Rekapitulasi Maret'!$U$391:$U$568,APS!$B191,'Rekapitulasi Maret'!$AA$391:$AA$568)</f>
        <v>0</v>
      </c>
      <c r="DF191" s="152">
        <f>SUMIF('Rekapitulasi Maret'!$U$391:$U$568,APS!$B191,'Rekapitulasi Maret'!$W$391:$W$568)</f>
        <v>0</v>
      </c>
      <c r="DG191" s="152">
        <f>SUMIF('Rekapitulasi Maret'!$U$391:$U$568,APS!$B191,'Rekapitulasi Maret'!$AB$391:$AB$568)</f>
        <v>0</v>
      </c>
      <c r="DH191" s="154">
        <f t="shared" si="518"/>
        <v>0</v>
      </c>
      <c r="DI191" s="154">
        <f t="shared" si="519"/>
        <v>0</v>
      </c>
      <c r="DJ191" s="10"/>
      <c r="DK191" s="152">
        <f>SUMIF('Rekapitulasi Maret'!$AL$391:$AL$568,APS!$B191,'Rekapitulasi Maret'!$AM$391:$AM$568)+SUMIF('Rekapitulasi Maret'!$AL$391:$AL$568,APS!$B191,'Rekapitulasi Maret'!$AP$391:$AP$568)</f>
        <v>0</v>
      </c>
      <c r="DL191" s="152">
        <f>SUMIF('Rekapitulasi Maret'!$AL$391:$AL$568,APS!$B191,'Rekapitulasi Maret'!$AN$391:$AN$568)</f>
        <v>0</v>
      </c>
      <c r="DM191" s="152">
        <f>SUMIF('Rekapitulasi Maret'!$AL$391:$AL$568,APS!$B191,'Rekapitulasi Maret'!$AQ$391:$AQ$568)</f>
        <v>0</v>
      </c>
      <c r="DN191" s="154">
        <f t="shared" si="453"/>
        <v>0</v>
      </c>
      <c r="DO191" s="154">
        <f t="shared" si="454"/>
        <v>0</v>
      </c>
      <c r="DP191" s="10"/>
      <c r="DQ191" s="152">
        <f>SUMIF('Rekapitulasi Maret'!$BA$391:$BA$568,APS!$B191,'Rekapitulasi Maret'!$BB$391:$BB$568)+SUMIF('Rekapitulasi Maret'!$BA$391:$BA$568,APS!$B191,'Rekapitulasi Maret'!$BE$391:$BE$568)</f>
        <v>0</v>
      </c>
      <c r="DR191" s="152">
        <f>SUMIF('Rekapitulasi Maret'!$BA$391:$BA$568,APS!$B191,'Rekapitulasi Maret'!$BC$391:$BC$568)</f>
        <v>0</v>
      </c>
      <c r="DS191" s="152">
        <f>SUMIF('Rekapitulasi Maret'!$BA$391:$BA$568,APS!$B191,'Rekapitulasi Maret'!$BF$391:$BF$568)</f>
        <v>0</v>
      </c>
      <c r="DT191" s="154">
        <f t="shared" si="520"/>
        <v>0</v>
      </c>
      <c r="DU191" s="154">
        <f t="shared" si="521"/>
        <v>0</v>
      </c>
      <c r="DV191" s="10"/>
      <c r="DW191" s="152">
        <f>SUMIF('Rekapitulasi Maret'!$BP$391:$BP$568,APS!$B191,'Rekapitulasi Maret'!$BQ$391:$BQ$568)+SUMIF('Rekapitulasi Maret'!$BP$391:$BP$568,APS!$B191,'Rekapitulasi Maret'!$BT$391:$BT$568)</f>
        <v>0</v>
      </c>
      <c r="DX191" s="152">
        <f>SUMIF('Rekapitulasi Maret'!$BP$391:$BP$568,APS!$B191,'Rekapitulasi Maret'!$BR$391:$BR$568)</f>
        <v>0</v>
      </c>
      <c r="DY191" s="152">
        <f>SUMIF('Rekapitulasi Maret'!$BP$391:$BP$568,APS!$B191,'Rekapitulasi Maret'!$BU$391:$BU$568)</f>
        <v>0</v>
      </c>
      <c r="DZ191" s="154">
        <f t="shared" si="544"/>
        <v>0</v>
      </c>
      <c r="EA191" s="154">
        <f t="shared" si="545"/>
        <v>0</v>
      </c>
      <c r="EB191" s="10"/>
      <c r="EC191" s="152">
        <f>SUMIF('Rekapitulasi Maret'!$CE$391:$CE$568,APS!$B191,'Rekapitulasi Maret'!$CF$391:$CF$568)+SUMIF('Rekapitulasi Maret'!$CE$391:$CE$568,APS!$B191,'Rekapitulasi Maret'!$CI$391:$CI$568)</f>
        <v>0</v>
      </c>
      <c r="ED191" s="152">
        <f>SUMIF('Rekapitulasi Maret'!$CE$391:$CE$568,APS!$B191,'Rekapitulasi Maret'!$CG$391:$CG$568)</f>
        <v>0</v>
      </c>
      <c r="EE191" s="152">
        <f>SUMIF('Rekapitulasi Maret'!$CE$391:$CE$568,APS!$B191,'Rekapitulasi Maret'!$CJ$391:$CJ$568)</f>
        <v>0</v>
      </c>
      <c r="EF191" s="154">
        <f t="shared" si="455"/>
        <v>0</v>
      </c>
      <c r="EG191" s="154">
        <f t="shared" si="456"/>
        <v>0</v>
      </c>
      <c r="EH191" s="76">
        <f t="shared" si="522"/>
        <v>0</v>
      </c>
      <c r="EI191" s="76">
        <f t="shared" si="523"/>
        <v>0</v>
      </c>
      <c r="EJ191" s="76">
        <f t="shared" si="524"/>
        <v>0</v>
      </c>
      <c r="EK191" s="76">
        <f t="shared" si="525"/>
        <v>0</v>
      </c>
      <c r="EL191" s="76">
        <f t="shared" si="526"/>
        <v>0</v>
      </c>
      <c r="EM191" s="76">
        <f t="shared" si="527"/>
        <v>0</v>
      </c>
      <c r="EN191" s="154">
        <f t="shared" si="528"/>
        <v>0</v>
      </c>
      <c r="EO191" s="10"/>
      <c r="EP191" s="10"/>
      <c r="EQ191" s="152">
        <f>SUMIF('Rekapitulasi Maret'!$D$587:$D$768,APS!$B191,'Rekapitulasi Maret'!$E$587:$E$768)+SUMIF('Rekapitulasi Maret'!$D$587:$D$768,APS!$B191,'Rekapitulasi Maret'!$G$587:$G$768)</f>
        <v>0</v>
      </c>
      <c r="ER191" s="152">
        <f>SUMIF('Rekapitulasi Maret'!$D$587:$D$768,APS!$B191,'Rekapitulasi Maret'!$F$587:$F$768)+SUMIF('Rekapitulasi Maret'!$D$587:$D$768,APS!$B191,'Rekapitulasi Maret'!$H$587:$H$768)</f>
        <v>0</v>
      </c>
      <c r="ES191" s="10"/>
      <c r="ET191" s="154">
        <f t="shared" si="457"/>
        <v>0</v>
      </c>
      <c r="EU191" s="154">
        <f t="shared" si="458"/>
        <v>0</v>
      </c>
      <c r="EV191" s="10"/>
      <c r="EW191" s="152">
        <f>SUMIF('Rekapitulasi Maret'!$U$587:$U$768,APS!$B191,'Rekapitulasi Maret'!$V$587:$V$768)+SUMIF('Rekapitulasi Maret'!$U$587:$U$768,APS!$B191,'Rekapitulasi Maret'!$X$587:$X$768)</f>
        <v>0</v>
      </c>
      <c r="EX191" s="152">
        <f>SUMIF('Rekapitulasi Maret'!$U$587:$U$768,APS!$B191,'Rekapitulasi Maret'!$W$587:$W$768)+SUMIF('Rekapitulasi Maret'!$U$587:$U$768,APS!$B191,'Rekapitulasi Maret'!$Y$587:$Y$768)</f>
        <v>0</v>
      </c>
      <c r="EY191" s="10"/>
      <c r="EZ191" s="154">
        <f t="shared" si="459"/>
        <v>0</v>
      </c>
      <c r="FA191" s="154">
        <f t="shared" si="460"/>
        <v>0</v>
      </c>
      <c r="FB191" s="10"/>
      <c r="FC191" s="152">
        <f>SUMIF('Rekapitulasi Maret'!$AL$587:$AL$768,APS!$B191,'Rekapitulasi Maret'!$AM$587:$AM$768)+SUMIF('Rekapitulasi Maret'!$AL$587:$AL$768,APS!$B191,'Rekapitulasi Maret'!$AP$587:$AP$768)</f>
        <v>0</v>
      </c>
      <c r="FD191" s="152">
        <f>SUMIF('Rekapitulasi Maret'!$AL$587:$AL$768,APS!$B191,'Rekapitulasi Maret'!$AN$587:$AN$768)</f>
        <v>0</v>
      </c>
      <c r="FE191" s="10"/>
      <c r="FF191" s="154">
        <f t="shared" si="461"/>
        <v>0</v>
      </c>
      <c r="FG191" s="154">
        <f t="shared" si="462"/>
        <v>0</v>
      </c>
      <c r="FH191" s="10"/>
      <c r="FI191" s="152">
        <f>SUMIF('Rekapitulasi Maret'!$BA$587:$BA$768,APS!$B191,'Rekapitulasi Maret'!$BB$587:$BB$768)+SUMIF('Rekapitulasi Maret'!$BA$587:$BA$768,APS!$B191,'Rekapitulasi Maret'!$BE$587:$BE$768)</f>
        <v>0</v>
      </c>
      <c r="FJ191" s="152">
        <f>SUMIF('Rekapitulasi Maret'!$BA$587:$BA$768,APS!$B191,'Rekapitulasi Maret'!$BC$587:$BC$768)+SUMIF('Rekapitulasi Maret'!$BA$587:$BA$768,APS!$B191,'Rekapitulasi Maret'!$BF$587:$BF$768)</f>
        <v>0</v>
      </c>
      <c r="FK191" s="10"/>
      <c r="FL191" s="154">
        <f t="shared" si="463"/>
        <v>0</v>
      </c>
      <c r="FM191" s="154">
        <f t="shared" si="464"/>
        <v>0</v>
      </c>
      <c r="FN191" s="10"/>
      <c r="FO191" s="152">
        <f>SUMIF('Rekapitulasi Maret'!$BP$587:$BP$768,APS!$B191,'Rekapitulasi Maret'!$BQ$587:$BQ$768)+SUMIF('Rekapitulasi Maret'!$BP$587:$BP$768,APS!$B191,'Rekapitulasi Maret'!$BT$587:$BT$768)</f>
        <v>0</v>
      </c>
      <c r="FP191" s="152">
        <f>SUMIF('Rekapitulasi Maret'!$BP$587:$BP$768,APS!$B191,'Rekapitulasi Maret'!$BR$587:$BR$768)</f>
        <v>0</v>
      </c>
      <c r="FQ191" s="10"/>
      <c r="FR191" s="154">
        <f t="shared" si="465"/>
        <v>0</v>
      </c>
      <c r="FS191" s="154">
        <f t="shared" si="466"/>
        <v>0</v>
      </c>
      <c r="FT191" s="10"/>
      <c r="FU191" s="152">
        <f>SUMIF('Rekapitulasi Maret'!$CE$587:$CE$768,APS!$B191,'Rekapitulasi Maret'!$CI$587:$CI$768)</f>
        <v>0</v>
      </c>
      <c r="FV191" s="10"/>
      <c r="FW191" s="152">
        <f>SUMIF('Rekapitulasi Maret'!$CE$587:$CE$768,APS!$B191,'Rekapitulasi Maret'!$CJ$587:$CJ$768)</f>
        <v>0</v>
      </c>
      <c r="FX191" s="154">
        <f t="shared" si="486"/>
        <v>0</v>
      </c>
      <c r="FY191" s="154">
        <f t="shared" si="487"/>
        <v>0</v>
      </c>
      <c r="FZ191" s="10"/>
      <c r="GA191" s="152">
        <f>SUMIF('Rekapitulasi Maret'!$D$785:$D$963,APS!$B191,'Rekapitulasi Maret'!$E$785:$E$963)+SUMIF('Rekapitulasi Maret'!$D$785:$D$963,APS!$B191,'Rekapitulasi Maret'!$J$785:$J$963)</f>
        <v>0</v>
      </c>
      <c r="GB191" s="152">
        <f>SUMIF('Rekapitulasi Maret'!$D$785:$D$963,APS!$B191,'Rekapitulasi Maret'!$F$785:$F$963)</f>
        <v>0</v>
      </c>
      <c r="GC191" s="152">
        <f>SUMIF('Rekapitulasi Maret'!$D$785:$D$963,APS!$B191,'Rekapitulasi Maret'!$K$785:$K$963)</f>
        <v>0</v>
      </c>
      <c r="GD191" s="154">
        <f t="shared" si="467"/>
        <v>0</v>
      </c>
      <c r="GE191" s="154">
        <f t="shared" si="468"/>
        <v>0</v>
      </c>
      <c r="GF191" s="10"/>
      <c r="GG191" s="152">
        <f>SUMIF('Rekapitulasi Maret'!$U$785:$U$963,APS!$B191,'Rekapitulasi Maret'!$V$785:$V$963)+SUMIF('Rekapitulasi Maret'!$U$785:$U$963,APS!$B191,'Rekapitulasi Maret'!$AA$785:$AA$963)</f>
        <v>0</v>
      </c>
      <c r="GH191" s="152">
        <f>SUMIF('Rekapitulasi Maret'!$U$785:$U$963,APS!$B191,'Rekapitulasi Maret'!$W$785:$W$963)</f>
        <v>0</v>
      </c>
      <c r="GI191" s="152">
        <f>SUMIF('Rekapitulasi Maret'!$U$785:$U$963,APS!$B191,'Rekapitulasi Maret'!$AB$785:$AB$963)</f>
        <v>0</v>
      </c>
      <c r="GJ191" s="154">
        <f t="shared" si="469"/>
        <v>0</v>
      </c>
      <c r="GK191" s="154">
        <f t="shared" si="470"/>
        <v>0</v>
      </c>
      <c r="GL191" s="10"/>
      <c r="GM191" s="152">
        <f>SUMIF('Rekapitulasi Maret'!$AL$785:$AL$963,APS!$B191,'Rekapitulasi Maret'!$AM$785:$AM$963)+SUMIF('Rekapitulasi Maret'!$AL$785:$AL$963,APS!$B191,'Rekapitulasi Maret'!$AP$785:$AP$963)</f>
        <v>0</v>
      </c>
      <c r="GN191" s="152">
        <f>SUMIF('Rekapitulasi Maret'!$AL$785:$AL$963,APS!$B191,'Rekapitulasi Maret'!$AN$785:$AN$963)</f>
        <v>0</v>
      </c>
      <c r="GO191" s="152">
        <f>SUMIF('Rekapitulasi Maret'!$AL$785:$AL$963,APS!$B191,'Rekapitulasi Maret'!$AQ$785:$AQ$963)</f>
        <v>0</v>
      </c>
      <c r="GP191" s="154">
        <f t="shared" si="471"/>
        <v>0</v>
      </c>
      <c r="GQ191" s="154">
        <f t="shared" si="472"/>
        <v>0</v>
      </c>
      <c r="GR191" s="76">
        <f t="shared" si="473"/>
        <v>0</v>
      </c>
      <c r="GS191" s="76">
        <f t="shared" si="474"/>
        <v>0</v>
      </c>
      <c r="GT191" s="76">
        <f t="shared" si="475"/>
        <v>0</v>
      </c>
      <c r="GU191" s="76">
        <f t="shared" si="476"/>
        <v>0</v>
      </c>
      <c r="GV191" s="157">
        <f t="shared" si="477"/>
        <v>0</v>
      </c>
      <c r="GW191" s="157">
        <f t="shared" si="478"/>
        <v>0</v>
      </c>
      <c r="GX191" s="158">
        <f t="shared" si="479"/>
        <v>0</v>
      </c>
      <c r="GY191" s="157">
        <f t="shared" si="494"/>
        <v>0</v>
      </c>
      <c r="GZ191" s="157">
        <f t="shared" si="495"/>
        <v>0</v>
      </c>
      <c r="HA191" s="157">
        <f t="shared" si="496"/>
        <v>0</v>
      </c>
      <c r="HB191" s="157">
        <f t="shared" si="497"/>
        <v>0</v>
      </c>
      <c r="HC191" s="157">
        <f t="shared" si="498"/>
        <v>0</v>
      </c>
      <c r="HD191" s="157">
        <f t="shared" si="499"/>
        <v>0</v>
      </c>
      <c r="HE191" s="158">
        <f t="shared" si="536"/>
        <v>0</v>
      </c>
      <c r="HF191" s="164"/>
      <c r="HG191" s="16" t="s">
        <v>1016</v>
      </c>
      <c r="HH191" s="88"/>
    </row>
    <row r="192" spans="1:216" ht="15.75">
      <c r="A192" s="38"/>
      <c r="B192" s="38" t="s">
        <v>462</v>
      </c>
      <c r="C192" s="16" t="s">
        <v>196</v>
      </c>
      <c r="D192" s="16" t="s">
        <v>615</v>
      </c>
      <c r="E192" s="16" t="s">
        <v>608</v>
      </c>
      <c r="F192" s="38">
        <v>1</v>
      </c>
      <c r="G192" s="38"/>
      <c r="H192" s="38"/>
      <c r="I192" s="18">
        <v>0</v>
      </c>
      <c r="J192" s="38">
        <v>0</v>
      </c>
      <c r="K192" s="38"/>
      <c r="L192" s="38"/>
      <c r="M192" s="40">
        <v>1</v>
      </c>
      <c r="N192" s="20">
        <f t="shared" si="533"/>
        <v>1</v>
      </c>
      <c r="O192" s="20"/>
      <c r="P192" s="75">
        <f t="shared" si="541"/>
        <v>0</v>
      </c>
      <c r="Q192" s="74">
        <f t="shared" si="540"/>
        <v>1</v>
      </c>
      <c r="R192" s="22">
        <f t="shared" si="546"/>
        <v>1</v>
      </c>
      <c r="S192" s="40"/>
      <c r="T192" s="40"/>
      <c r="U192" s="152">
        <f>SUMIF('Rekapitulasi Maret'!$D$9:$D$173,APS!$B192,'Rekapitulasi Maret'!$E$9:$E$173)</f>
        <v>0</v>
      </c>
      <c r="V192" s="152">
        <f>SUMIF('Rekapitulasi Maret'!$D$9:$D$173,APS!$B192,'Rekapitulasi Maret'!$F$9:$F$173)</f>
        <v>0</v>
      </c>
      <c r="W192" s="40"/>
      <c r="X192" s="154">
        <f t="shared" si="537"/>
        <v>0</v>
      </c>
      <c r="Y192" s="154">
        <f t="shared" si="538"/>
        <v>0</v>
      </c>
      <c r="Z192" s="40"/>
      <c r="AA192" s="152">
        <f>SUMIF('Rekapitulasi Maret'!$U$9:$U$173,APS!$B192,'Rekapitulasi Maret'!$V$9:$V$173)</f>
        <v>0</v>
      </c>
      <c r="AB192" s="152">
        <f>SUMIF('Rekapitulasi Maret'!$U$9:$U$173,APS!$B192,'Rekapitulasi Maret'!$W$9:$W$173)</f>
        <v>0</v>
      </c>
      <c r="AC192" s="152"/>
      <c r="AD192" s="154">
        <f t="shared" si="529"/>
        <v>0</v>
      </c>
      <c r="AE192" s="154">
        <f t="shared" si="530"/>
        <v>0</v>
      </c>
      <c r="AF192" s="40"/>
      <c r="AG192" s="152">
        <f>SUMIF('Rekapitulasi Maret'!$AL$9:$AL$173,APS!$B192,'Rekapitulasi Maret'!$AM$9:$AM$173)</f>
        <v>0</v>
      </c>
      <c r="AH192" s="152">
        <f>SUMIF('Rekapitulasi Maret'!$AL$9:$AL$173,APS!$B192,'Rekapitulasi Maret'!$AN$9:$AN$173)</f>
        <v>0</v>
      </c>
      <c r="AI192" s="152">
        <f>SUMIF('Rekapitulasi Maret'!$AL$9:$AL$173,APS!$B192,'Rekapitulasi Maret'!$AQ$9:$AQ$173)</f>
        <v>0</v>
      </c>
      <c r="AJ192" s="154">
        <f t="shared" si="534"/>
        <v>0</v>
      </c>
      <c r="AK192" s="154">
        <f t="shared" si="535"/>
        <v>0</v>
      </c>
      <c r="AL192" s="40"/>
      <c r="AM192" s="152">
        <f>SUMIF('Rekapitulasi Maret'!$BA$9:$BA$173,APS!$B192,'Rekapitulasi Maret'!$BB$9:$BB$173)</f>
        <v>0</v>
      </c>
      <c r="AN192" s="152">
        <f>SUMIF('Rekapitulasi Maret'!$BA$9:$BA$173,APS!$B192,'Rekapitulasi Maret'!$BC$9:$BC$173)</f>
        <v>0</v>
      </c>
      <c r="AO192" s="10"/>
      <c r="AP192" s="154">
        <f t="shared" si="531"/>
        <v>0</v>
      </c>
      <c r="AQ192" s="154">
        <f t="shared" si="532"/>
        <v>0</v>
      </c>
      <c r="AR192" s="40"/>
      <c r="AS192" s="152">
        <f>SUMIF('Rekapitulasi Maret'!$BP$9:$BP$173,APS!$B192,'Rekapitulasi Maret'!$BQ$9:$BQ$173)</f>
        <v>0</v>
      </c>
      <c r="AT192" s="152">
        <f>SUMIF('Rekapitulasi Maret'!$BP$9:$BP$173,APS!$B192,'Rekapitulasi Maret'!$BR$9:$BR$173)</f>
        <v>0</v>
      </c>
      <c r="AU192" s="40"/>
      <c r="AV192" s="154">
        <f t="shared" si="500"/>
        <v>0</v>
      </c>
      <c r="AW192" s="154">
        <f t="shared" si="501"/>
        <v>0</v>
      </c>
      <c r="AX192" s="40"/>
      <c r="AY192" s="152">
        <f>SUMIF('Rekapitulasi Maret'!$CE$9:$CE$173,APS!$B192,'Rekapitulasi Maret'!$CI$9:$CI$173)</f>
        <v>0</v>
      </c>
      <c r="AZ192" s="10"/>
      <c r="BA192" s="152">
        <f>SUMIF('Rekapitulasi Maret'!$CE$9:$CE$173,APS!$B192,'Rekapitulasi Maret'!$CJ$9:$CJ$173)</f>
        <v>0</v>
      </c>
      <c r="BB192" s="154">
        <f t="shared" si="492"/>
        <v>0</v>
      </c>
      <c r="BC192" s="154">
        <f t="shared" si="493"/>
        <v>0</v>
      </c>
      <c r="BD192" s="76">
        <f t="shared" si="504"/>
        <v>0</v>
      </c>
      <c r="BE192" s="76">
        <f t="shared" si="505"/>
        <v>0</v>
      </c>
      <c r="BF192" s="76">
        <f t="shared" si="506"/>
        <v>0</v>
      </c>
      <c r="BG192" s="76">
        <f t="shared" si="507"/>
        <v>0</v>
      </c>
      <c r="BH192" s="76">
        <f t="shared" si="508"/>
        <v>0</v>
      </c>
      <c r="BI192" s="76">
        <f t="shared" si="509"/>
        <v>0</v>
      </c>
      <c r="BJ192" s="154">
        <f t="shared" si="510"/>
        <v>0</v>
      </c>
      <c r="BK192" s="40">
        <v>1</v>
      </c>
      <c r="BL192" s="40"/>
      <c r="BM192" s="152">
        <f>SUMIF('Rekapitulasi Maret'!$D$194:$D$375,APS!$B192,'Rekapitulasi Maret'!$E$194:$E$375)+SUMIF('Rekapitulasi Maret'!$D$194:$D$375,APS!$B192,'Rekapitulasi Maret'!$J$194:$J$375)</f>
        <v>0</v>
      </c>
      <c r="BN192" s="152">
        <f>SUMIF('Rekapitulasi Maret'!$D$194:$D$375,APS!$B192,'Rekapitulasi Maret'!$F$194:$F$375)</f>
        <v>0</v>
      </c>
      <c r="BO192" s="152">
        <f>SUMIF('Rekapitulasi Maret'!$D$194:$D$375,APS!$B192,'Rekapitulasi Maret'!$K$194:$K$375)</f>
        <v>0</v>
      </c>
      <c r="BP192" s="154">
        <f t="shared" si="488"/>
        <v>0</v>
      </c>
      <c r="BQ192" s="154">
        <f t="shared" si="489"/>
        <v>0</v>
      </c>
      <c r="BR192" s="40">
        <v>1</v>
      </c>
      <c r="BS192" s="152">
        <f>SUMIF('Rekapitulasi Maret'!$U$194:$U$375,APS!$B192,'Rekapitulasi Maret'!$V$194:$V$375)+SUMIF('Rekapitulasi Maret'!$U$194:$U$375,APS!$B192,'Rekapitulasi Maret'!$AA$194:$AA$375)</f>
        <v>0</v>
      </c>
      <c r="BT192" s="152">
        <f>SUMIF('Rekapitulasi Maret'!$U$194:$U$375,APS!$B192,'Rekapitulasi Maret'!$W$194:$W$375)</f>
        <v>0</v>
      </c>
      <c r="BU192" s="152">
        <f>SUMIF('Rekapitulasi Maret'!$U$194:$U$375,APS!$B192,'Rekapitulasi Maret'!$AB$194:$AB$375)</f>
        <v>0</v>
      </c>
      <c r="BV192" s="154">
        <f t="shared" si="490"/>
        <v>0</v>
      </c>
      <c r="BW192" s="154">
        <f t="shared" si="491"/>
        <v>0</v>
      </c>
      <c r="BX192" s="40"/>
      <c r="BY192" s="152">
        <f>SUMIF('Rekapitulasi Maret'!$AL$194:$AL$375,APS!$B192,'Rekapitulasi Maret'!$AM$194:$AM$375)+SUMIF('Rekapitulasi Maret'!$AL$194:$AL$375,APS!$B192,'Rekapitulasi Maret'!$AP$194:$AP$375)</f>
        <v>0</v>
      </c>
      <c r="BZ192" s="152">
        <f>SUMIF('Rekapitulasi Maret'!$AL$194:$AL$375,APS!$B192,'Rekapitulasi Maret'!$AN$194:$AN$375)</f>
        <v>0</v>
      </c>
      <c r="CA192" s="152">
        <f>SUMIF('Rekapitulasi Maret'!$AL$194:$AL$375,APS!$B192,'Rekapitulasi Maret'!$AQ$194:$AQ$375)</f>
        <v>0</v>
      </c>
      <c r="CB192" s="154">
        <f t="shared" si="502"/>
        <v>0</v>
      </c>
      <c r="CC192" s="154">
        <f t="shared" si="503"/>
        <v>0</v>
      </c>
      <c r="CD192" s="40"/>
      <c r="CE192" s="152">
        <f>SUMIF('Rekapitulasi Maret'!$BA$194:$BA$375,APS!$B192,'Rekapitulasi Maret'!$BB$194:$BB$375)+SUMIF('Rekapitulasi Maret'!$BA$194:$BA$375,APS!$B192,'Rekapitulasi Maret'!$BE$194:$BE$375)</f>
        <v>0</v>
      </c>
      <c r="CF192" s="152">
        <f>SUMIF('Rekapitulasi Maret'!$BA$194:$BA$375,APS!$B192,'Rekapitulasi Maret'!$BC$194:$BC$375)</f>
        <v>0</v>
      </c>
      <c r="CG192" s="40"/>
      <c r="CH192" s="154">
        <f t="shared" si="480"/>
        <v>0</v>
      </c>
      <c r="CI192" s="154">
        <f t="shared" si="481"/>
        <v>0</v>
      </c>
      <c r="CJ192" s="40"/>
      <c r="CK192" s="152">
        <f>SUMIF('Rekapitulasi Maret'!$BP$194:$BP$375,APS!$B192,'Rekapitulasi Maret'!$BQ$194:$BQ$375)+SUMIF('Rekapitulasi Maret'!$BP$194:$BP$375,APS!$B192,'Rekapitulasi Maret'!$BT$194:$BT$375)</f>
        <v>0</v>
      </c>
      <c r="CL192" s="152">
        <f>SUMIF('Rekapitulasi Maret'!$BP$194:$BP$375,APS!$B192,'Rekapitulasi Maret'!$BR$194:$BR$375)</f>
        <v>0</v>
      </c>
      <c r="CM192" s="152">
        <f>SUMIF('Rekapitulasi Maret'!$BP$194:$BP$375,APS!$B192,'Rekapitulasi Maret'!$BU$194:$BU$375)</f>
        <v>0</v>
      </c>
      <c r="CN192" s="154">
        <f t="shared" si="482"/>
        <v>0</v>
      </c>
      <c r="CO192" s="154">
        <f t="shared" si="483"/>
        <v>0</v>
      </c>
      <c r="CP192" s="76">
        <f t="shared" si="511"/>
        <v>1</v>
      </c>
      <c r="CQ192" s="76">
        <f t="shared" si="512"/>
        <v>0</v>
      </c>
      <c r="CR192" s="76">
        <f t="shared" si="513"/>
        <v>0</v>
      </c>
      <c r="CS192" s="76">
        <f t="shared" si="514"/>
        <v>0</v>
      </c>
      <c r="CT192" s="76">
        <f t="shared" si="515"/>
        <v>0</v>
      </c>
      <c r="CU192" s="76">
        <f t="shared" si="516"/>
        <v>-1</v>
      </c>
      <c r="CV192" s="154">
        <f t="shared" si="517"/>
        <v>0</v>
      </c>
      <c r="CW192" s="40"/>
      <c r="CX192" s="40"/>
      <c r="CY192" s="152">
        <f>SUMIF('Rekapitulasi Maret'!$D$391:$D$568,APS!$B192,'Rekapitulasi Maret'!$E$391:$E$568)+SUMIF('Rekapitulasi Maret'!$D$391:$D$568,APS!$B192,'Rekapitulasi Maret'!$J$391:$J$568)</f>
        <v>0</v>
      </c>
      <c r="CZ192" s="152">
        <f>SUMIF('Rekapitulasi Maret'!$D$391:$D$568,APS!$B192,'Rekapitulasi Maret'!$F$391:$F$568)</f>
        <v>0</v>
      </c>
      <c r="DA192" s="152">
        <f>SUMIF('Rekapitulasi Maret'!$D$391:$D$568,APS!$B192,'Rekapitulasi Maret'!$K$391:$K$568)</f>
        <v>0</v>
      </c>
      <c r="DB192" s="154">
        <f t="shared" si="484"/>
        <v>0</v>
      </c>
      <c r="DC192" s="154">
        <f t="shared" si="485"/>
        <v>0</v>
      </c>
      <c r="DD192" s="40"/>
      <c r="DE192" s="152">
        <f>SUMIF('Rekapitulasi Maret'!$U$391:$U$568,APS!$B192,'Rekapitulasi Maret'!$V$391:$V$568)+SUMIF('Rekapitulasi Maret'!$U$391:$U$568,APS!$B192,'Rekapitulasi Maret'!$AA$391:$AA$568)</f>
        <v>0</v>
      </c>
      <c r="DF192" s="152">
        <f>SUMIF('Rekapitulasi Maret'!$U$391:$U$568,APS!$B192,'Rekapitulasi Maret'!$W$391:$W$568)</f>
        <v>0</v>
      </c>
      <c r="DG192" s="152">
        <f>SUMIF('Rekapitulasi Maret'!$U$391:$U$568,APS!$B192,'Rekapitulasi Maret'!$AB$391:$AB$568)</f>
        <v>0</v>
      </c>
      <c r="DH192" s="154">
        <f t="shared" si="518"/>
        <v>0</v>
      </c>
      <c r="DI192" s="154">
        <f t="shared" si="519"/>
        <v>0</v>
      </c>
      <c r="DJ192" s="40"/>
      <c r="DK192" s="152">
        <f>SUMIF('Rekapitulasi Maret'!$AL$391:$AL$568,APS!$B192,'Rekapitulasi Maret'!$AM$391:$AM$568)+SUMIF('Rekapitulasi Maret'!$AL$391:$AL$568,APS!$B192,'Rekapitulasi Maret'!$AP$391:$AP$568)</f>
        <v>0</v>
      </c>
      <c r="DL192" s="152">
        <f>SUMIF('Rekapitulasi Maret'!$AL$391:$AL$568,APS!$B192,'Rekapitulasi Maret'!$AN$391:$AN$568)</f>
        <v>0</v>
      </c>
      <c r="DM192" s="152">
        <f>SUMIF('Rekapitulasi Maret'!$AL$391:$AL$568,APS!$B192,'Rekapitulasi Maret'!$AQ$391:$AQ$568)</f>
        <v>0</v>
      </c>
      <c r="DN192" s="154">
        <f t="shared" si="453"/>
        <v>0</v>
      </c>
      <c r="DO192" s="154">
        <f t="shared" si="454"/>
        <v>0</v>
      </c>
      <c r="DP192" s="40"/>
      <c r="DQ192" s="152">
        <f>SUMIF('Rekapitulasi Maret'!$BA$391:$BA$568,APS!$B192,'Rekapitulasi Maret'!$BB$391:$BB$568)+SUMIF('Rekapitulasi Maret'!$BA$391:$BA$568,APS!$B192,'Rekapitulasi Maret'!$BE$391:$BE$568)</f>
        <v>0</v>
      </c>
      <c r="DR192" s="152">
        <f>SUMIF('Rekapitulasi Maret'!$BA$391:$BA$568,APS!$B192,'Rekapitulasi Maret'!$BC$391:$BC$568)</f>
        <v>0</v>
      </c>
      <c r="DS192" s="152">
        <f>SUMIF('Rekapitulasi Maret'!$BA$391:$BA$568,APS!$B192,'Rekapitulasi Maret'!$BF$391:$BF$568)</f>
        <v>0</v>
      </c>
      <c r="DT192" s="154">
        <f t="shared" si="520"/>
        <v>0</v>
      </c>
      <c r="DU192" s="154">
        <f t="shared" si="521"/>
        <v>0</v>
      </c>
      <c r="DV192" s="40"/>
      <c r="DW192" s="152">
        <f>SUMIF('Rekapitulasi Maret'!$BP$391:$BP$568,APS!$B192,'Rekapitulasi Maret'!$BQ$391:$BQ$568)+SUMIF('Rekapitulasi Maret'!$BP$391:$BP$568,APS!$B192,'Rekapitulasi Maret'!$BT$391:$BT$568)</f>
        <v>0</v>
      </c>
      <c r="DX192" s="152">
        <f>SUMIF('Rekapitulasi Maret'!$BP$391:$BP$568,APS!$B192,'Rekapitulasi Maret'!$BR$391:$BR$568)</f>
        <v>0</v>
      </c>
      <c r="DY192" s="152">
        <f>SUMIF('Rekapitulasi Maret'!$BP$391:$BP$568,APS!$B192,'Rekapitulasi Maret'!$BU$391:$BU$568)</f>
        <v>0</v>
      </c>
      <c r="DZ192" s="154">
        <f t="shared" si="544"/>
        <v>0</v>
      </c>
      <c r="EA192" s="154">
        <f t="shared" si="545"/>
        <v>0</v>
      </c>
      <c r="EB192" s="40"/>
      <c r="EC192" s="152">
        <f>SUMIF('Rekapitulasi Maret'!$CE$391:$CE$568,APS!$B192,'Rekapitulasi Maret'!$CF$391:$CF$568)+SUMIF('Rekapitulasi Maret'!$CE$391:$CE$568,APS!$B192,'Rekapitulasi Maret'!$CI$391:$CI$568)</f>
        <v>0</v>
      </c>
      <c r="ED192" s="152">
        <f>SUMIF('Rekapitulasi Maret'!$CE$391:$CE$568,APS!$B192,'Rekapitulasi Maret'!$CG$391:$CG$568)</f>
        <v>0</v>
      </c>
      <c r="EE192" s="152">
        <f>SUMIF('Rekapitulasi Maret'!$CE$391:$CE$568,APS!$B192,'Rekapitulasi Maret'!$CJ$391:$CJ$568)</f>
        <v>0</v>
      </c>
      <c r="EF192" s="154">
        <f t="shared" si="455"/>
        <v>0</v>
      </c>
      <c r="EG192" s="154">
        <f t="shared" si="456"/>
        <v>0</v>
      </c>
      <c r="EH192" s="76">
        <f t="shared" si="522"/>
        <v>0</v>
      </c>
      <c r="EI192" s="76">
        <f t="shared" si="523"/>
        <v>0</v>
      </c>
      <c r="EJ192" s="76">
        <f t="shared" si="524"/>
        <v>0</v>
      </c>
      <c r="EK192" s="76">
        <f t="shared" si="525"/>
        <v>0</v>
      </c>
      <c r="EL192" s="76">
        <f t="shared" si="526"/>
        <v>0</v>
      </c>
      <c r="EM192" s="76">
        <f t="shared" si="527"/>
        <v>0</v>
      </c>
      <c r="EN192" s="154">
        <f t="shared" si="528"/>
        <v>0</v>
      </c>
      <c r="EO192" s="40"/>
      <c r="EP192" s="10"/>
      <c r="EQ192" s="152">
        <f>SUMIF('Rekapitulasi Maret'!$D$587:$D$768,APS!$B192,'Rekapitulasi Maret'!$E$587:$E$768)+SUMIF('Rekapitulasi Maret'!$D$587:$D$768,APS!$B192,'Rekapitulasi Maret'!$G$587:$G$768)</f>
        <v>0</v>
      </c>
      <c r="ER192" s="152">
        <f>SUMIF('Rekapitulasi Maret'!$D$587:$D$768,APS!$B192,'Rekapitulasi Maret'!$F$587:$F$768)+SUMIF('Rekapitulasi Maret'!$D$587:$D$768,APS!$B192,'Rekapitulasi Maret'!$H$587:$H$768)</f>
        <v>0</v>
      </c>
      <c r="ES192" s="10"/>
      <c r="ET192" s="154">
        <f t="shared" si="457"/>
        <v>0</v>
      </c>
      <c r="EU192" s="154">
        <f t="shared" si="458"/>
        <v>0</v>
      </c>
      <c r="EV192" s="10"/>
      <c r="EW192" s="152">
        <f>SUMIF('Rekapitulasi Maret'!$U$587:$U$768,APS!$B192,'Rekapitulasi Maret'!$V$587:$V$768)+SUMIF('Rekapitulasi Maret'!$U$587:$U$768,APS!$B192,'Rekapitulasi Maret'!$X$587:$X$768)</f>
        <v>0</v>
      </c>
      <c r="EX192" s="152">
        <f>SUMIF('Rekapitulasi Maret'!$U$587:$U$768,APS!$B192,'Rekapitulasi Maret'!$W$587:$W$768)+SUMIF('Rekapitulasi Maret'!$U$587:$U$768,APS!$B192,'Rekapitulasi Maret'!$Y$587:$Y$768)</f>
        <v>0</v>
      </c>
      <c r="EY192" s="10"/>
      <c r="EZ192" s="154">
        <f t="shared" si="459"/>
        <v>0</v>
      </c>
      <c r="FA192" s="154">
        <f t="shared" si="460"/>
        <v>0</v>
      </c>
      <c r="FB192" s="10"/>
      <c r="FC192" s="152">
        <f>SUMIF('Rekapitulasi Maret'!$AL$587:$AL$768,APS!$B192,'Rekapitulasi Maret'!$AM$587:$AM$768)+SUMIF('Rekapitulasi Maret'!$AL$587:$AL$768,APS!$B192,'Rekapitulasi Maret'!$AP$587:$AP$768)</f>
        <v>0</v>
      </c>
      <c r="FD192" s="152">
        <f>SUMIF('Rekapitulasi Maret'!$AL$587:$AL$768,APS!$B192,'Rekapitulasi Maret'!$AN$587:$AN$768)</f>
        <v>0</v>
      </c>
      <c r="FE192" s="10"/>
      <c r="FF192" s="154">
        <f t="shared" si="461"/>
        <v>0</v>
      </c>
      <c r="FG192" s="154">
        <f t="shared" si="462"/>
        <v>0</v>
      </c>
      <c r="FH192" s="10"/>
      <c r="FI192" s="152">
        <f>SUMIF('Rekapitulasi Maret'!$BA$587:$BA$768,APS!$B192,'Rekapitulasi Maret'!$BB$587:$BB$768)+SUMIF('Rekapitulasi Maret'!$BA$587:$BA$768,APS!$B192,'Rekapitulasi Maret'!$BE$587:$BE$768)</f>
        <v>0</v>
      </c>
      <c r="FJ192" s="152">
        <f>SUMIF('Rekapitulasi Maret'!$BA$587:$BA$768,APS!$B192,'Rekapitulasi Maret'!$BC$587:$BC$768)+SUMIF('Rekapitulasi Maret'!$BA$587:$BA$768,APS!$B192,'Rekapitulasi Maret'!$BF$587:$BF$768)</f>
        <v>0</v>
      </c>
      <c r="FK192" s="10"/>
      <c r="FL192" s="154">
        <f t="shared" si="463"/>
        <v>0</v>
      </c>
      <c r="FM192" s="154">
        <f t="shared" si="464"/>
        <v>0</v>
      </c>
      <c r="FN192" s="10"/>
      <c r="FO192" s="152">
        <f>SUMIF('Rekapitulasi Maret'!$BP$587:$BP$768,APS!$B192,'Rekapitulasi Maret'!$BQ$587:$BQ$768)+SUMIF('Rekapitulasi Maret'!$BP$587:$BP$768,APS!$B192,'Rekapitulasi Maret'!$BT$587:$BT$768)</f>
        <v>0</v>
      </c>
      <c r="FP192" s="152">
        <f>SUMIF('Rekapitulasi Maret'!$BP$587:$BP$768,APS!$B192,'Rekapitulasi Maret'!$BR$587:$BR$768)</f>
        <v>0</v>
      </c>
      <c r="FQ192" s="10"/>
      <c r="FR192" s="154">
        <f t="shared" si="465"/>
        <v>0</v>
      </c>
      <c r="FS192" s="154">
        <f t="shared" si="466"/>
        <v>0</v>
      </c>
      <c r="FT192" s="10"/>
      <c r="FU192" s="152">
        <f>SUMIF('Rekapitulasi Maret'!$CE$587:$CE$768,APS!$B192,'Rekapitulasi Maret'!$CI$587:$CI$768)</f>
        <v>0</v>
      </c>
      <c r="FV192" s="10"/>
      <c r="FW192" s="152">
        <f>SUMIF('Rekapitulasi Maret'!$CE$587:$CE$768,APS!$B192,'Rekapitulasi Maret'!$CJ$587:$CJ$768)</f>
        <v>0</v>
      </c>
      <c r="FX192" s="154">
        <f t="shared" si="486"/>
        <v>0</v>
      </c>
      <c r="FY192" s="154">
        <f t="shared" si="487"/>
        <v>0</v>
      </c>
      <c r="FZ192" s="10"/>
      <c r="GA192" s="152">
        <f>SUMIF('Rekapitulasi Maret'!$D$785:$D$963,APS!$B192,'Rekapitulasi Maret'!$E$785:$E$963)+SUMIF('Rekapitulasi Maret'!$D$785:$D$963,APS!$B192,'Rekapitulasi Maret'!$J$785:$J$963)</f>
        <v>0</v>
      </c>
      <c r="GB192" s="152">
        <f>SUMIF('Rekapitulasi Maret'!$D$785:$D$963,APS!$B192,'Rekapitulasi Maret'!$F$785:$F$963)</f>
        <v>0</v>
      </c>
      <c r="GC192" s="152">
        <f>SUMIF('Rekapitulasi Maret'!$D$785:$D$963,APS!$B192,'Rekapitulasi Maret'!$K$785:$K$963)</f>
        <v>0</v>
      </c>
      <c r="GD192" s="154">
        <f t="shared" si="467"/>
        <v>0</v>
      </c>
      <c r="GE192" s="154">
        <f t="shared" si="468"/>
        <v>0</v>
      </c>
      <c r="GF192" s="10"/>
      <c r="GG192" s="152">
        <f>SUMIF('Rekapitulasi Maret'!$U$785:$U$963,APS!$B192,'Rekapitulasi Maret'!$V$785:$V$963)+SUMIF('Rekapitulasi Maret'!$U$785:$U$963,APS!$B192,'Rekapitulasi Maret'!$AA$785:$AA$963)</f>
        <v>0</v>
      </c>
      <c r="GH192" s="152">
        <f>SUMIF('Rekapitulasi Maret'!$U$785:$U$963,APS!$B192,'Rekapitulasi Maret'!$W$785:$W$963)</f>
        <v>0</v>
      </c>
      <c r="GI192" s="152">
        <f>SUMIF('Rekapitulasi Maret'!$U$785:$U$963,APS!$B192,'Rekapitulasi Maret'!$AB$785:$AB$963)</f>
        <v>0</v>
      </c>
      <c r="GJ192" s="154">
        <f t="shared" si="469"/>
        <v>0</v>
      </c>
      <c r="GK192" s="154">
        <f t="shared" si="470"/>
        <v>0</v>
      </c>
      <c r="GL192" s="10"/>
      <c r="GM192" s="152">
        <f>SUMIF('Rekapitulasi Maret'!$AL$785:$AL$963,APS!$B192,'Rekapitulasi Maret'!$AM$785:$AM$963)+SUMIF('Rekapitulasi Maret'!$AL$785:$AL$963,APS!$B192,'Rekapitulasi Maret'!$AP$785:$AP$963)</f>
        <v>0</v>
      </c>
      <c r="GN192" s="152">
        <f>SUMIF('Rekapitulasi Maret'!$AL$785:$AL$963,APS!$B192,'Rekapitulasi Maret'!$AN$785:$AN$963)</f>
        <v>0</v>
      </c>
      <c r="GO192" s="152">
        <f>SUMIF('Rekapitulasi Maret'!$AL$785:$AL$963,APS!$B192,'Rekapitulasi Maret'!$AQ$785:$AQ$963)</f>
        <v>0</v>
      </c>
      <c r="GP192" s="154">
        <f t="shared" si="471"/>
        <v>0</v>
      </c>
      <c r="GQ192" s="154">
        <f t="shared" si="472"/>
        <v>0</v>
      </c>
      <c r="GR192" s="76">
        <f t="shared" si="473"/>
        <v>0</v>
      </c>
      <c r="GS192" s="76">
        <f t="shared" si="474"/>
        <v>0</v>
      </c>
      <c r="GT192" s="76">
        <f t="shared" si="475"/>
        <v>0</v>
      </c>
      <c r="GU192" s="76">
        <f t="shared" si="476"/>
        <v>0</v>
      </c>
      <c r="GV192" s="157">
        <f t="shared" si="477"/>
        <v>0</v>
      </c>
      <c r="GW192" s="157">
        <f t="shared" si="478"/>
        <v>0</v>
      </c>
      <c r="GX192" s="158">
        <f t="shared" si="479"/>
        <v>0</v>
      </c>
      <c r="GY192" s="157">
        <f t="shared" si="494"/>
        <v>1</v>
      </c>
      <c r="GZ192" s="157">
        <f t="shared" si="495"/>
        <v>0</v>
      </c>
      <c r="HA192" s="157">
        <f t="shared" si="496"/>
        <v>0</v>
      </c>
      <c r="HB192" s="157">
        <f t="shared" si="497"/>
        <v>0</v>
      </c>
      <c r="HC192" s="157">
        <f t="shared" si="498"/>
        <v>0</v>
      </c>
      <c r="HD192" s="157">
        <f t="shared" si="499"/>
        <v>-1</v>
      </c>
      <c r="HE192" s="158">
        <f t="shared" si="536"/>
        <v>0</v>
      </c>
      <c r="HF192" s="164"/>
      <c r="HG192" s="38" t="s">
        <v>1017</v>
      </c>
      <c r="HH192" s="88"/>
    </row>
    <row r="193" spans="1:216" ht="15.75">
      <c r="A193" s="38"/>
      <c r="B193" s="38" t="s">
        <v>461</v>
      </c>
      <c r="C193" s="16" t="s">
        <v>196</v>
      </c>
      <c r="D193" s="16" t="s">
        <v>615</v>
      </c>
      <c r="E193" s="16" t="s">
        <v>608</v>
      </c>
      <c r="F193" s="38">
        <v>4</v>
      </c>
      <c r="G193" s="38"/>
      <c r="H193" s="38"/>
      <c r="I193" s="18">
        <v>0</v>
      </c>
      <c r="J193" s="38">
        <v>0</v>
      </c>
      <c r="K193" s="38"/>
      <c r="L193" s="38"/>
      <c r="M193" s="40">
        <v>4</v>
      </c>
      <c r="N193" s="20">
        <f t="shared" si="533"/>
        <v>4</v>
      </c>
      <c r="O193" s="20"/>
      <c r="P193" s="75">
        <f t="shared" si="541"/>
        <v>0</v>
      </c>
      <c r="Q193" s="74">
        <f t="shared" si="540"/>
        <v>4</v>
      </c>
      <c r="R193" s="22">
        <f t="shared" si="546"/>
        <v>4</v>
      </c>
      <c r="S193" s="40"/>
      <c r="T193" s="40"/>
      <c r="U193" s="152">
        <f>SUMIF('Rekapitulasi Maret'!$D$9:$D$173,APS!$B193,'Rekapitulasi Maret'!$E$9:$E$173)</f>
        <v>0</v>
      </c>
      <c r="V193" s="152">
        <f>SUMIF('Rekapitulasi Maret'!$D$9:$D$173,APS!$B193,'Rekapitulasi Maret'!$F$9:$F$173)</f>
        <v>0</v>
      </c>
      <c r="W193" s="40"/>
      <c r="X193" s="154">
        <f t="shared" si="537"/>
        <v>0</v>
      </c>
      <c r="Y193" s="154">
        <f t="shared" si="538"/>
        <v>0</v>
      </c>
      <c r="Z193" s="40"/>
      <c r="AA193" s="152">
        <f>SUMIF('Rekapitulasi Maret'!$U$9:$U$173,APS!$B193,'Rekapitulasi Maret'!$V$9:$V$173)</f>
        <v>0</v>
      </c>
      <c r="AB193" s="152">
        <f>SUMIF('Rekapitulasi Maret'!$U$9:$U$173,APS!$B193,'Rekapitulasi Maret'!$W$9:$W$173)</f>
        <v>0</v>
      </c>
      <c r="AC193" s="152"/>
      <c r="AD193" s="154">
        <f t="shared" si="529"/>
        <v>0</v>
      </c>
      <c r="AE193" s="154">
        <f t="shared" si="530"/>
        <v>0</v>
      </c>
      <c r="AF193" s="40"/>
      <c r="AG193" s="152">
        <f>SUMIF('Rekapitulasi Maret'!$AL$9:$AL$173,APS!$B193,'Rekapitulasi Maret'!$AM$9:$AM$173)</f>
        <v>0</v>
      </c>
      <c r="AH193" s="152">
        <f>SUMIF('Rekapitulasi Maret'!$AL$9:$AL$173,APS!$B193,'Rekapitulasi Maret'!$AN$9:$AN$173)</f>
        <v>0</v>
      </c>
      <c r="AI193" s="152">
        <f>SUMIF('Rekapitulasi Maret'!$AL$9:$AL$173,APS!$B193,'Rekapitulasi Maret'!$AQ$9:$AQ$173)</f>
        <v>0</v>
      </c>
      <c r="AJ193" s="154">
        <f t="shared" si="534"/>
        <v>0</v>
      </c>
      <c r="AK193" s="154">
        <f t="shared" si="535"/>
        <v>0</v>
      </c>
      <c r="AL193" s="40"/>
      <c r="AM193" s="152">
        <f>SUMIF('Rekapitulasi Maret'!$BA$9:$BA$173,APS!$B193,'Rekapitulasi Maret'!$BB$9:$BB$173)</f>
        <v>0</v>
      </c>
      <c r="AN193" s="152">
        <f>SUMIF('Rekapitulasi Maret'!$BA$9:$BA$173,APS!$B193,'Rekapitulasi Maret'!$BC$9:$BC$173)</f>
        <v>0</v>
      </c>
      <c r="AO193" s="10"/>
      <c r="AP193" s="154">
        <f t="shared" si="531"/>
        <v>0</v>
      </c>
      <c r="AQ193" s="154">
        <f t="shared" si="532"/>
        <v>0</v>
      </c>
      <c r="AR193" s="40"/>
      <c r="AS193" s="152">
        <f>SUMIF('Rekapitulasi Maret'!$BP$9:$BP$173,APS!$B193,'Rekapitulasi Maret'!$BQ$9:$BQ$173)</f>
        <v>0</v>
      </c>
      <c r="AT193" s="152">
        <f>SUMIF('Rekapitulasi Maret'!$BP$9:$BP$173,APS!$B193,'Rekapitulasi Maret'!$BR$9:$BR$173)</f>
        <v>0</v>
      </c>
      <c r="AU193" s="40"/>
      <c r="AV193" s="154">
        <f t="shared" si="500"/>
        <v>0</v>
      </c>
      <c r="AW193" s="154">
        <f t="shared" si="501"/>
        <v>0</v>
      </c>
      <c r="AX193" s="40"/>
      <c r="AY193" s="152">
        <f>SUMIF('Rekapitulasi Maret'!$CE$9:$CE$173,APS!$B193,'Rekapitulasi Maret'!$CI$9:$CI$173)</f>
        <v>0</v>
      </c>
      <c r="AZ193" s="10"/>
      <c r="BA193" s="152">
        <f>SUMIF('Rekapitulasi Maret'!$CE$9:$CE$173,APS!$B193,'Rekapitulasi Maret'!$CJ$9:$CJ$173)</f>
        <v>0</v>
      </c>
      <c r="BB193" s="154">
        <f t="shared" si="492"/>
        <v>0</v>
      </c>
      <c r="BC193" s="154">
        <f t="shared" si="493"/>
        <v>0</v>
      </c>
      <c r="BD193" s="76">
        <f t="shared" si="504"/>
        <v>0</v>
      </c>
      <c r="BE193" s="76">
        <f t="shared" si="505"/>
        <v>0</v>
      </c>
      <c r="BF193" s="76">
        <f t="shared" si="506"/>
        <v>0</v>
      </c>
      <c r="BG193" s="76">
        <f t="shared" si="507"/>
        <v>0</v>
      </c>
      <c r="BH193" s="76">
        <f t="shared" si="508"/>
        <v>0</v>
      </c>
      <c r="BI193" s="76">
        <f t="shared" si="509"/>
        <v>0</v>
      </c>
      <c r="BJ193" s="154">
        <f t="shared" si="510"/>
        <v>0</v>
      </c>
      <c r="BK193" s="40">
        <v>4</v>
      </c>
      <c r="BL193" s="40"/>
      <c r="BM193" s="152">
        <f>SUMIF('Rekapitulasi Maret'!$D$194:$D$375,APS!$B193,'Rekapitulasi Maret'!$E$194:$E$375)+SUMIF('Rekapitulasi Maret'!$D$194:$D$375,APS!$B193,'Rekapitulasi Maret'!$J$194:$J$375)</f>
        <v>0</v>
      </c>
      <c r="BN193" s="152">
        <f>SUMIF('Rekapitulasi Maret'!$D$194:$D$375,APS!$B193,'Rekapitulasi Maret'!$F$194:$F$375)</f>
        <v>0</v>
      </c>
      <c r="BO193" s="152">
        <f>SUMIF('Rekapitulasi Maret'!$D$194:$D$375,APS!$B193,'Rekapitulasi Maret'!$K$194:$K$375)</f>
        <v>0</v>
      </c>
      <c r="BP193" s="154">
        <f t="shared" si="488"/>
        <v>0</v>
      </c>
      <c r="BQ193" s="154">
        <f t="shared" si="489"/>
        <v>0</v>
      </c>
      <c r="BR193" s="40">
        <v>4</v>
      </c>
      <c r="BS193" s="152">
        <f>SUMIF('Rekapitulasi Maret'!$U$194:$U$375,APS!$B193,'Rekapitulasi Maret'!$V$194:$V$375)+SUMIF('Rekapitulasi Maret'!$U$194:$U$375,APS!$B193,'Rekapitulasi Maret'!$AA$194:$AA$375)</f>
        <v>0</v>
      </c>
      <c r="BT193" s="152">
        <f>SUMIF('Rekapitulasi Maret'!$U$194:$U$375,APS!$B193,'Rekapitulasi Maret'!$W$194:$W$375)</f>
        <v>0</v>
      </c>
      <c r="BU193" s="152">
        <f>SUMIF('Rekapitulasi Maret'!$U$194:$U$375,APS!$B193,'Rekapitulasi Maret'!$AB$194:$AB$375)</f>
        <v>0</v>
      </c>
      <c r="BV193" s="154">
        <f t="shared" si="490"/>
        <v>0</v>
      </c>
      <c r="BW193" s="154">
        <f t="shared" si="491"/>
        <v>0</v>
      </c>
      <c r="BX193" s="40"/>
      <c r="BY193" s="152">
        <f>SUMIF('Rekapitulasi Maret'!$AL$194:$AL$375,APS!$B193,'Rekapitulasi Maret'!$AM$194:$AM$375)+SUMIF('Rekapitulasi Maret'!$AL$194:$AL$375,APS!$B193,'Rekapitulasi Maret'!$AP$194:$AP$375)</f>
        <v>0</v>
      </c>
      <c r="BZ193" s="152">
        <f>SUMIF('Rekapitulasi Maret'!$AL$194:$AL$375,APS!$B193,'Rekapitulasi Maret'!$AN$194:$AN$375)</f>
        <v>0</v>
      </c>
      <c r="CA193" s="152">
        <f>SUMIF('Rekapitulasi Maret'!$AL$194:$AL$375,APS!$B193,'Rekapitulasi Maret'!$AQ$194:$AQ$375)</f>
        <v>0</v>
      </c>
      <c r="CB193" s="154">
        <f t="shared" si="502"/>
        <v>0</v>
      </c>
      <c r="CC193" s="154">
        <f t="shared" si="503"/>
        <v>0</v>
      </c>
      <c r="CD193" s="40"/>
      <c r="CE193" s="152">
        <f>SUMIF('Rekapitulasi Maret'!$BA$194:$BA$375,APS!$B193,'Rekapitulasi Maret'!$BB$194:$BB$375)+SUMIF('Rekapitulasi Maret'!$BA$194:$BA$375,APS!$B193,'Rekapitulasi Maret'!$BE$194:$BE$375)</f>
        <v>0</v>
      </c>
      <c r="CF193" s="152">
        <f>SUMIF('Rekapitulasi Maret'!$BA$194:$BA$375,APS!$B193,'Rekapitulasi Maret'!$BC$194:$BC$375)</f>
        <v>0</v>
      </c>
      <c r="CG193" s="40"/>
      <c r="CH193" s="154">
        <f t="shared" si="480"/>
        <v>0</v>
      </c>
      <c r="CI193" s="154">
        <f t="shared" si="481"/>
        <v>0</v>
      </c>
      <c r="CJ193" s="40"/>
      <c r="CK193" s="152">
        <f>SUMIF('Rekapitulasi Maret'!$BP$194:$BP$375,APS!$B193,'Rekapitulasi Maret'!$BQ$194:$BQ$375)+SUMIF('Rekapitulasi Maret'!$BP$194:$BP$375,APS!$B193,'Rekapitulasi Maret'!$BT$194:$BT$375)</f>
        <v>0</v>
      </c>
      <c r="CL193" s="152">
        <f>SUMIF('Rekapitulasi Maret'!$BP$194:$BP$375,APS!$B193,'Rekapitulasi Maret'!$BR$194:$BR$375)</f>
        <v>0</v>
      </c>
      <c r="CM193" s="152">
        <f>SUMIF('Rekapitulasi Maret'!$BP$194:$BP$375,APS!$B193,'Rekapitulasi Maret'!$BU$194:$BU$375)</f>
        <v>0</v>
      </c>
      <c r="CN193" s="154">
        <f t="shared" si="482"/>
        <v>0</v>
      </c>
      <c r="CO193" s="154">
        <f t="shared" si="483"/>
        <v>0</v>
      </c>
      <c r="CP193" s="76">
        <f t="shared" si="511"/>
        <v>4</v>
      </c>
      <c r="CQ193" s="76">
        <f t="shared" si="512"/>
        <v>0</v>
      </c>
      <c r="CR193" s="76">
        <f t="shared" si="513"/>
        <v>0</v>
      </c>
      <c r="CS193" s="76">
        <f t="shared" si="514"/>
        <v>0</v>
      </c>
      <c r="CT193" s="76">
        <f t="shared" si="515"/>
        <v>0</v>
      </c>
      <c r="CU193" s="76">
        <f t="shared" si="516"/>
        <v>-4</v>
      </c>
      <c r="CV193" s="154">
        <f t="shared" si="517"/>
        <v>0</v>
      </c>
      <c r="CW193" s="40"/>
      <c r="CX193" s="40"/>
      <c r="CY193" s="152">
        <f>SUMIF('Rekapitulasi Maret'!$D$391:$D$568,APS!$B193,'Rekapitulasi Maret'!$E$391:$E$568)+SUMIF('Rekapitulasi Maret'!$D$391:$D$568,APS!$B193,'Rekapitulasi Maret'!$J$391:$J$568)</f>
        <v>0</v>
      </c>
      <c r="CZ193" s="152">
        <f>SUMIF('Rekapitulasi Maret'!$D$391:$D$568,APS!$B193,'Rekapitulasi Maret'!$F$391:$F$568)</f>
        <v>0</v>
      </c>
      <c r="DA193" s="152">
        <f>SUMIF('Rekapitulasi Maret'!$D$391:$D$568,APS!$B193,'Rekapitulasi Maret'!$K$391:$K$568)</f>
        <v>0</v>
      </c>
      <c r="DB193" s="154">
        <f t="shared" si="484"/>
        <v>0</v>
      </c>
      <c r="DC193" s="154">
        <f t="shared" si="485"/>
        <v>0</v>
      </c>
      <c r="DD193" s="40"/>
      <c r="DE193" s="152">
        <f>SUMIF('Rekapitulasi Maret'!$U$391:$U$568,APS!$B193,'Rekapitulasi Maret'!$V$391:$V$568)+SUMIF('Rekapitulasi Maret'!$U$391:$U$568,APS!$B193,'Rekapitulasi Maret'!$AA$391:$AA$568)</f>
        <v>0</v>
      </c>
      <c r="DF193" s="152">
        <f>SUMIF('Rekapitulasi Maret'!$U$391:$U$568,APS!$B193,'Rekapitulasi Maret'!$W$391:$W$568)</f>
        <v>0</v>
      </c>
      <c r="DG193" s="152">
        <f>SUMIF('Rekapitulasi Maret'!$U$391:$U$568,APS!$B193,'Rekapitulasi Maret'!$AB$391:$AB$568)</f>
        <v>0</v>
      </c>
      <c r="DH193" s="154">
        <f t="shared" si="518"/>
        <v>0</v>
      </c>
      <c r="DI193" s="154">
        <f t="shared" si="519"/>
        <v>0</v>
      </c>
      <c r="DJ193" s="40"/>
      <c r="DK193" s="152">
        <f>SUMIF('Rekapitulasi Maret'!$AL$391:$AL$568,APS!$B193,'Rekapitulasi Maret'!$AM$391:$AM$568)+SUMIF('Rekapitulasi Maret'!$AL$391:$AL$568,APS!$B193,'Rekapitulasi Maret'!$AP$391:$AP$568)</f>
        <v>0</v>
      </c>
      <c r="DL193" s="152">
        <f>SUMIF('Rekapitulasi Maret'!$AL$391:$AL$568,APS!$B193,'Rekapitulasi Maret'!$AN$391:$AN$568)</f>
        <v>0</v>
      </c>
      <c r="DM193" s="152">
        <f>SUMIF('Rekapitulasi Maret'!$AL$391:$AL$568,APS!$B193,'Rekapitulasi Maret'!$AQ$391:$AQ$568)</f>
        <v>0</v>
      </c>
      <c r="DN193" s="154">
        <f t="shared" si="453"/>
        <v>0</v>
      </c>
      <c r="DO193" s="154">
        <f t="shared" si="454"/>
        <v>0</v>
      </c>
      <c r="DP193" s="40"/>
      <c r="DQ193" s="152">
        <f>SUMIF('Rekapitulasi Maret'!$BA$391:$BA$568,APS!$B193,'Rekapitulasi Maret'!$BB$391:$BB$568)+SUMIF('Rekapitulasi Maret'!$BA$391:$BA$568,APS!$B193,'Rekapitulasi Maret'!$BE$391:$BE$568)</f>
        <v>0</v>
      </c>
      <c r="DR193" s="152">
        <f>SUMIF('Rekapitulasi Maret'!$BA$391:$BA$568,APS!$B193,'Rekapitulasi Maret'!$BC$391:$BC$568)</f>
        <v>0</v>
      </c>
      <c r="DS193" s="152">
        <f>SUMIF('Rekapitulasi Maret'!$BA$391:$BA$568,APS!$B193,'Rekapitulasi Maret'!$BF$391:$BF$568)</f>
        <v>0</v>
      </c>
      <c r="DT193" s="154">
        <f t="shared" si="520"/>
        <v>0</v>
      </c>
      <c r="DU193" s="154">
        <f t="shared" si="521"/>
        <v>0</v>
      </c>
      <c r="DV193" s="40"/>
      <c r="DW193" s="152">
        <f>SUMIF('Rekapitulasi Maret'!$BP$391:$BP$568,APS!$B193,'Rekapitulasi Maret'!$BQ$391:$BQ$568)+SUMIF('Rekapitulasi Maret'!$BP$391:$BP$568,APS!$B193,'Rekapitulasi Maret'!$BT$391:$BT$568)</f>
        <v>0</v>
      </c>
      <c r="DX193" s="152">
        <f>SUMIF('Rekapitulasi Maret'!$BP$391:$BP$568,APS!$B193,'Rekapitulasi Maret'!$BR$391:$BR$568)</f>
        <v>0</v>
      </c>
      <c r="DY193" s="152">
        <f>SUMIF('Rekapitulasi Maret'!$BP$391:$BP$568,APS!$B193,'Rekapitulasi Maret'!$BU$391:$BU$568)</f>
        <v>0</v>
      </c>
      <c r="DZ193" s="154">
        <f t="shared" si="544"/>
        <v>0</v>
      </c>
      <c r="EA193" s="154">
        <f t="shared" si="545"/>
        <v>0</v>
      </c>
      <c r="EB193" s="40"/>
      <c r="EC193" s="152">
        <f>SUMIF('Rekapitulasi Maret'!$CE$391:$CE$568,APS!$B193,'Rekapitulasi Maret'!$CF$391:$CF$568)+SUMIF('Rekapitulasi Maret'!$CE$391:$CE$568,APS!$B193,'Rekapitulasi Maret'!$CI$391:$CI$568)</f>
        <v>0</v>
      </c>
      <c r="ED193" s="152">
        <f>SUMIF('Rekapitulasi Maret'!$CE$391:$CE$568,APS!$B193,'Rekapitulasi Maret'!$CG$391:$CG$568)</f>
        <v>0</v>
      </c>
      <c r="EE193" s="152">
        <f>SUMIF('Rekapitulasi Maret'!$CE$391:$CE$568,APS!$B193,'Rekapitulasi Maret'!$CJ$391:$CJ$568)</f>
        <v>0</v>
      </c>
      <c r="EF193" s="154">
        <f t="shared" si="455"/>
        <v>0</v>
      </c>
      <c r="EG193" s="154">
        <f t="shared" si="456"/>
        <v>0</v>
      </c>
      <c r="EH193" s="76">
        <f t="shared" si="522"/>
        <v>0</v>
      </c>
      <c r="EI193" s="76">
        <f t="shared" si="523"/>
        <v>0</v>
      </c>
      <c r="EJ193" s="76">
        <f t="shared" si="524"/>
        <v>0</v>
      </c>
      <c r="EK193" s="76">
        <f t="shared" si="525"/>
        <v>0</v>
      </c>
      <c r="EL193" s="76">
        <f t="shared" si="526"/>
        <v>0</v>
      </c>
      <c r="EM193" s="76">
        <f t="shared" si="527"/>
        <v>0</v>
      </c>
      <c r="EN193" s="154">
        <f t="shared" si="528"/>
        <v>0</v>
      </c>
      <c r="EO193" s="40"/>
      <c r="EP193" s="40"/>
      <c r="EQ193" s="152">
        <f>SUMIF('Rekapitulasi Maret'!$D$587:$D$768,APS!$B193,'Rekapitulasi Maret'!$E$587:$E$768)+SUMIF('Rekapitulasi Maret'!$D$587:$D$768,APS!$B193,'Rekapitulasi Maret'!$G$587:$G$768)</f>
        <v>0</v>
      </c>
      <c r="ER193" s="152">
        <f>SUMIF('Rekapitulasi Maret'!$D$587:$D$768,APS!$B193,'Rekapitulasi Maret'!$F$587:$F$768)+SUMIF('Rekapitulasi Maret'!$D$587:$D$768,APS!$B193,'Rekapitulasi Maret'!$H$587:$H$768)</f>
        <v>0</v>
      </c>
      <c r="ES193" s="40"/>
      <c r="ET193" s="154">
        <f t="shared" si="457"/>
        <v>0</v>
      </c>
      <c r="EU193" s="154">
        <f t="shared" si="458"/>
        <v>0</v>
      </c>
      <c r="EV193" s="40"/>
      <c r="EW193" s="152">
        <f>SUMIF('Rekapitulasi Maret'!$U$587:$U$768,APS!$B193,'Rekapitulasi Maret'!$V$587:$V$768)+SUMIF('Rekapitulasi Maret'!$U$587:$U$768,APS!$B193,'Rekapitulasi Maret'!$X$587:$X$768)</f>
        <v>0</v>
      </c>
      <c r="EX193" s="152">
        <f>SUMIF('Rekapitulasi Maret'!$U$587:$U$768,APS!$B193,'Rekapitulasi Maret'!$W$587:$W$768)+SUMIF('Rekapitulasi Maret'!$U$587:$U$768,APS!$B193,'Rekapitulasi Maret'!$Y$587:$Y$768)</f>
        <v>0</v>
      </c>
      <c r="EY193" s="10"/>
      <c r="EZ193" s="154">
        <f t="shared" si="459"/>
        <v>0</v>
      </c>
      <c r="FA193" s="154">
        <f t="shared" si="460"/>
        <v>0</v>
      </c>
      <c r="FB193" s="40"/>
      <c r="FC193" s="152">
        <f>SUMIF('Rekapitulasi Maret'!$AL$587:$AL$768,APS!$B193,'Rekapitulasi Maret'!$AM$587:$AM$768)+SUMIF('Rekapitulasi Maret'!$AL$587:$AL$768,APS!$B193,'Rekapitulasi Maret'!$AP$587:$AP$768)</f>
        <v>0</v>
      </c>
      <c r="FD193" s="152">
        <f>SUMIF('Rekapitulasi Maret'!$AL$587:$AL$768,APS!$B193,'Rekapitulasi Maret'!$AN$587:$AN$768)</f>
        <v>0</v>
      </c>
      <c r="FE193" s="40"/>
      <c r="FF193" s="154">
        <f t="shared" si="461"/>
        <v>0</v>
      </c>
      <c r="FG193" s="154">
        <f t="shared" si="462"/>
        <v>0</v>
      </c>
      <c r="FH193" s="40"/>
      <c r="FI193" s="152">
        <f>SUMIF('Rekapitulasi Maret'!$BA$587:$BA$768,APS!$B193,'Rekapitulasi Maret'!$BB$587:$BB$768)+SUMIF('Rekapitulasi Maret'!$BA$587:$BA$768,APS!$B193,'Rekapitulasi Maret'!$BE$587:$BE$768)</f>
        <v>0</v>
      </c>
      <c r="FJ193" s="152">
        <f>SUMIF('Rekapitulasi Maret'!$BA$587:$BA$768,APS!$B193,'Rekapitulasi Maret'!$BC$587:$BC$768)+SUMIF('Rekapitulasi Maret'!$BA$587:$BA$768,APS!$B193,'Rekapitulasi Maret'!$BF$587:$BF$768)</f>
        <v>0</v>
      </c>
      <c r="FK193" s="10"/>
      <c r="FL193" s="154">
        <f t="shared" si="463"/>
        <v>0</v>
      </c>
      <c r="FM193" s="154">
        <f t="shared" si="464"/>
        <v>0</v>
      </c>
      <c r="FN193" s="40"/>
      <c r="FO193" s="152">
        <f>SUMIF('Rekapitulasi Maret'!$BP$587:$BP$768,APS!$B193,'Rekapitulasi Maret'!$BQ$587:$BQ$768)+SUMIF('Rekapitulasi Maret'!$BP$587:$BP$768,APS!$B193,'Rekapitulasi Maret'!$BT$587:$BT$768)</f>
        <v>0</v>
      </c>
      <c r="FP193" s="152">
        <f>SUMIF('Rekapitulasi Maret'!$BP$587:$BP$768,APS!$B193,'Rekapitulasi Maret'!$BR$587:$BR$768)</f>
        <v>0</v>
      </c>
      <c r="FQ193" s="10"/>
      <c r="FR193" s="154">
        <f t="shared" si="465"/>
        <v>0</v>
      </c>
      <c r="FS193" s="154">
        <f t="shared" si="466"/>
        <v>0</v>
      </c>
      <c r="FT193" s="40"/>
      <c r="FU193" s="152">
        <f>SUMIF('Rekapitulasi Maret'!$CE$587:$CE$768,APS!$B193,'Rekapitulasi Maret'!$CI$587:$CI$768)</f>
        <v>0</v>
      </c>
      <c r="FV193" s="10"/>
      <c r="FW193" s="152">
        <f>SUMIF('Rekapitulasi Maret'!$CE$587:$CE$768,APS!$B193,'Rekapitulasi Maret'!$CJ$587:$CJ$768)</f>
        <v>0</v>
      </c>
      <c r="FX193" s="154">
        <f t="shared" si="486"/>
        <v>0</v>
      </c>
      <c r="FY193" s="154">
        <f t="shared" si="487"/>
        <v>0</v>
      </c>
      <c r="FZ193" s="40"/>
      <c r="GA193" s="152">
        <f>SUMIF('Rekapitulasi Maret'!$D$785:$D$963,APS!$B193,'Rekapitulasi Maret'!$E$785:$E$963)+SUMIF('Rekapitulasi Maret'!$D$785:$D$963,APS!$B193,'Rekapitulasi Maret'!$J$785:$J$963)</f>
        <v>0</v>
      </c>
      <c r="GB193" s="152">
        <f>SUMIF('Rekapitulasi Maret'!$D$785:$D$963,APS!$B193,'Rekapitulasi Maret'!$F$785:$F$963)</f>
        <v>0</v>
      </c>
      <c r="GC193" s="152">
        <f>SUMIF('Rekapitulasi Maret'!$D$785:$D$963,APS!$B193,'Rekapitulasi Maret'!$K$785:$K$963)</f>
        <v>0</v>
      </c>
      <c r="GD193" s="154">
        <f t="shared" si="467"/>
        <v>0</v>
      </c>
      <c r="GE193" s="154">
        <f t="shared" si="468"/>
        <v>0</v>
      </c>
      <c r="GF193" s="40"/>
      <c r="GG193" s="152">
        <f>SUMIF('Rekapitulasi Maret'!$U$785:$U$963,APS!$B193,'Rekapitulasi Maret'!$V$785:$V$963)+SUMIF('Rekapitulasi Maret'!$U$785:$U$963,APS!$B193,'Rekapitulasi Maret'!$AA$785:$AA$963)</f>
        <v>0</v>
      </c>
      <c r="GH193" s="152">
        <f>SUMIF('Rekapitulasi Maret'!$U$785:$U$963,APS!$B193,'Rekapitulasi Maret'!$W$785:$W$963)</f>
        <v>0</v>
      </c>
      <c r="GI193" s="152">
        <f>SUMIF('Rekapitulasi Maret'!$U$785:$U$963,APS!$B193,'Rekapitulasi Maret'!$AB$785:$AB$963)</f>
        <v>0</v>
      </c>
      <c r="GJ193" s="154">
        <f t="shared" si="469"/>
        <v>0</v>
      </c>
      <c r="GK193" s="154">
        <f t="shared" si="470"/>
        <v>0</v>
      </c>
      <c r="GL193" s="40"/>
      <c r="GM193" s="152">
        <f>SUMIF('Rekapitulasi Maret'!$AL$785:$AL$963,APS!$B193,'Rekapitulasi Maret'!$AM$785:$AM$963)+SUMIF('Rekapitulasi Maret'!$AL$785:$AL$963,APS!$B193,'Rekapitulasi Maret'!$AP$785:$AP$963)</f>
        <v>0</v>
      </c>
      <c r="GN193" s="152">
        <f>SUMIF('Rekapitulasi Maret'!$AL$785:$AL$963,APS!$B193,'Rekapitulasi Maret'!$AN$785:$AN$963)</f>
        <v>0</v>
      </c>
      <c r="GO193" s="152">
        <f>SUMIF('Rekapitulasi Maret'!$AL$785:$AL$963,APS!$B193,'Rekapitulasi Maret'!$AQ$785:$AQ$963)</f>
        <v>0</v>
      </c>
      <c r="GP193" s="154">
        <f t="shared" si="471"/>
        <v>0</v>
      </c>
      <c r="GQ193" s="154">
        <f t="shared" si="472"/>
        <v>0</v>
      </c>
      <c r="GR193" s="76">
        <f t="shared" si="473"/>
        <v>0</v>
      </c>
      <c r="GS193" s="76">
        <f t="shared" si="474"/>
        <v>0</v>
      </c>
      <c r="GT193" s="76">
        <f t="shared" si="475"/>
        <v>0</v>
      </c>
      <c r="GU193" s="76">
        <f t="shared" si="476"/>
        <v>0</v>
      </c>
      <c r="GV193" s="157">
        <f t="shared" si="477"/>
        <v>0</v>
      </c>
      <c r="GW193" s="157">
        <f t="shared" si="478"/>
        <v>0</v>
      </c>
      <c r="GX193" s="158">
        <f t="shared" si="479"/>
        <v>0</v>
      </c>
      <c r="GY193" s="157">
        <f t="shared" si="494"/>
        <v>4</v>
      </c>
      <c r="GZ193" s="157">
        <f t="shared" si="495"/>
        <v>0</v>
      </c>
      <c r="HA193" s="157">
        <f t="shared" si="496"/>
        <v>0</v>
      </c>
      <c r="HB193" s="157">
        <f t="shared" si="497"/>
        <v>0</v>
      </c>
      <c r="HC193" s="157">
        <f t="shared" si="498"/>
        <v>0</v>
      </c>
      <c r="HD193" s="157">
        <f t="shared" si="499"/>
        <v>-4</v>
      </c>
      <c r="HE193" s="158">
        <f t="shared" si="536"/>
        <v>0</v>
      </c>
      <c r="HF193" s="165"/>
      <c r="HG193" s="38" t="s">
        <v>1018</v>
      </c>
      <c r="HH193" s="88"/>
    </row>
    <row r="194" spans="1:216" ht="15.75">
      <c r="A194" s="38"/>
      <c r="B194" s="38" t="s">
        <v>460</v>
      </c>
      <c r="C194" s="16" t="s">
        <v>196</v>
      </c>
      <c r="D194" s="16" t="s">
        <v>615</v>
      </c>
      <c r="E194" s="16" t="s">
        <v>617</v>
      </c>
      <c r="F194" s="38">
        <v>1</v>
      </c>
      <c r="G194" s="38"/>
      <c r="H194" s="38"/>
      <c r="I194" s="18">
        <v>0</v>
      </c>
      <c r="J194" s="38">
        <v>0</v>
      </c>
      <c r="K194" s="38"/>
      <c r="L194" s="38"/>
      <c r="M194" s="40">
        <v>1</v>
      </c>
      <c r="N194" s="20">
        <f t="shared" si="533"/>
        <v>1</v>
      </c>
      <c r="O194" s="20"/>
      <c r="P194" s="75">
        <f t="shared" si="541"/>
        <v>0</v>
      </c>
      <c r="Q194" s="74">
        <f t="shared" si="540"/>
        <v>1</v>
      </c>
      <c r="R194" s="22">
        <f t="shared" si="546"/>
        <v>1</v>
      </c>
      <c r="S194" s="40"/>
      <c r="T194" s="40"/>
      <c r="U194" s="152">
        <f>SUMIF('Rekapitulasi Maret'!$D$9:$D$173,APS!$B194,'Rekapitulasi Maret'!$E$9:$E$173)</f>
        <v>0</v>
      </c>
      <c r="V194" s="152">
        <f>SUMIF('Rekapitulasi Maret'!$D$9:$D$173,APS!$B194,'Rekapitulasi Maret'!$F$9:$F$173)</f>
        <v>0</v>
      </c>
      <c r="W194" s="40"/>
      <c r="X194" s="154">
        <f t="shared" si="537"/>
        <v>0</v>
      </c>
      <c r="Y194" s="154">
        <f t="shared" si="538"/>
        <v>0</v>
      </c>
      <c r="Z194" s="40"/>
      <c r="AA194" s="152">
        <f>SUMIF('Rekapitulasi Maret'!$U$9:$U$173,APS!$B194,'Rekapitulasi Maret'!$V$9:$V$173)</f>
        <v>0</v>
      </c>
      <c r="AB194" s="152">
        <f>SUMIF('Rekapitulasi Maret'!$U$9:$U$173,APS!$B194,'Rekapitulasi Maret'!$W$9:$W$173)</f>
        <v>0</v>
      </c>
      <c r="AC194" s="152"/>
      <c r="AD194" s="154">
        <f t="shared" si="529"/>
        <v>0</v>
      </c>
      <c r="AE194" s="154">
        <f t="shared" si="530"/>
        <v>0</v>
      </c>
      <c r="AF194" s="40"/>
      <c r="AG194" s="152">
        <f>SUMIF('Rekapitulasi Maret'!$AL$9:$AL$173,APS!$B194,'Rekapitulasi Maret'!$AM$9:$AM$173)</f>
        <v>0</v>
      </c>
      <c r="AH194" s="152">
        <f>SUMIF('Rekapitulasi Maret'!$AL$9:$AL$173,APS!$B194,'Rekapitulasi Maret'!$AN$9:$AN$173)</f>
        <v>0</v>
      </c>
      <c r="AI194" s="152">
        <f>SUMIF('Rekapitulasi Maret'!$AL$9:$AL$173,APS!$B194,'Rekapitulasi Maret'!$AQ$9:$AQ$173)</f>
        <v>0</v>
      </c>
      <c r="AJ194" s="154">
        <f t="shared" si="534"/>
        <v>0</v>
      </c>
      <c r="AK194" s="154">
        <f t="shared" si="535"/>
        <v>0</v>
      </c>
      <c r="AL194" s="40"/>
      <c r="AM194" s="152">
        <f>SUMIF('Rekapitulasi Maret'!$BA$9:$BA$173,APS!$B194,'Rekapitulasi Maret'!$BB$9:$BB$173)</f>
        <v>0</v>
      </c>
      <c r="AN194" s="152">
        <f>SUMIF('Rekapitulasi Maret'!$BA$9:$BA$173,APS!$B194,'Rekapitulasi Maret'!$BC$9:$BC$173)</f>
        <v>0</v>
      </c>
      <c r="AO194" s="10"/>
      <c r="AP194" s="154">
        <f t="shared" si="531"/>
        <v>0</v>
      </c>
      <c r="AQ194" s="154">
        <f t="shared" si="532"/>
        <v>0</v>
      </c>
      <c r="AR194" s="40"/>
      <c r="AS194" s="152">
        <f>SUMIF('Rekapitulasi Maret'!$BP$9:$BP$173,APS!$B194,'Rekapitulasi Maret'!$BQ$9:$BQ$173)</f>
        <v>0</v>
      </c>
      <c r="AT194" s="152">
        <f>SUMIF('Rekapitulasi Maret'!$BP$9:$BP$173,APS!$B194,'Rekapitulasi Maret'!$BR$9:$BR$173)</f>
        <v>0</v>
      </c>
      <c r="AU194" s="40"/>
      <c r="AV194" s="154">
        <f t="shared" si="500"/>
        <v>0</v>
      </c>
      <c r="AW194" s="154">
        <f t="shared" si="501"/>
        <v>0</v>
      </c>
      <c r="AX194" s="40"/>
      <c r="AY194" s="152">
        <f>SUMIF('Rekapitulasi Maret'!$CE$9:$CE$173,APS!$B194,'Rekapitulasi Maret'!$CI$9:$CI$173)</f>
        <v>0</v>
      </c>
      <c r="AZ194" s="10"/>
      <c r="BA194" s="152">
        <f>SUMIF('Rekapitulasi Maret'!$CE$9:$CE$173,APS!$B194,'Rekapitulasi Maret'!$CJ$9:$CJ$173)</f>
        <v>0</v>
      </c>
      <c r="BB194" s="154">
        <f t="shared" si="492"/>
        <v>0</v>
      </c>
      <c r="BC194" s="154">
        <f t="shared" si="493"/>
        <v>0</v>
      </c>
      <c r="BD194" s="76">
        <f t="shared" si="504"/>
        <v>0</v>
      </c>
      <c r="BE194" s="76">
        <f t="shared" si="505"/>
        <v>0</v>
      </c>
      <c r="BF194" s="76">
        <f t="shared" si="506"/>
        <v>0</v>
      </c>
      <c r="BG194" s="76">
        <f t="shared" si="507"/>
        <v>0</v>
      </c>
      <c r="BH194" s="76">
        <f t="shared" si="508"/>
        <v>0</v>
      </c>
      <c r="BI194" s="76">
        <f t="shared" si="509"/>
        <v>0</v>
      </c>
      <c r="BJ194" s="154">
        <f t="shared" si="510"/>
        <v>0</v>
      </c>
      <c r="BK194" s="40">
        <v>1</v>
      </c>
      <c r="BL194" s="40"/>
      <c r="BM194" s="152">
        <f>SUMIF('Rekapitulasi Maret'!$D$194:$D$375,APS!$B194,'Rekapitulasi Maret'!$E$194:$E$375)+SUMIF('Rekapitulasi Maret'!$D$194:$D$375,APS!$B194,'Rekapitulasi Maret'!$J$194:$J$375)</f>
        <v>0</v>
      </c>
      <c r="BN194" s="152">
        <f>SUMIF('Rekapitulasi Maret'!$D$194:$D$375,APS!$B194,'Rekapitulasi Maret'!$F$194:$F$375)</f>
        <v>0</v>
      </c>
      <c r="BO194" s="152">
        <f>SUMIF('Rekapitulasi Maret'!$D$194:$D$375,APS!$B194,'Rekapitulasi Maret'!$K$194:$K$375)</f>
        <v>0</v>
      </c>
      <c r="BP194" s="154">
        <f t="shared" si="488"/>
        <v>0</v>
      </c>
      <c r="BQ194" s="154">
        <f t="shared" si="489"/>
        <v>0</v>
      </c>
      <c r="BR194" s="40">
        <v>1</v>
      </c>
      <c r="BS194" s="152">
        <f>SUMIF('Rekapitulasi Maret'!$U$194:$U$375,APS!$B194,'Rekapitulasi Maret'!$V$194:$V$375)+SUMIF('Rekapitulasi Maret'!$U$194:$U$375,APS!$B194,'Rekapitulasi Maret'!$AA$194:$AA$375)</f>
        <v>0</v>
      </c>
      <c r="BT194" s="152">
        <f>SUMIF('Rekapitulasi Maret'!$U$194:$U$375,APS!$B194,'Rekapitulasi Maret'!$W$194:$W$375)</f>
        <v>0</v>
      </c>
      <c r="BU194" s="152">
        <f>SUMIF('Rekapitulasi Maret'!$U$194:$U$375,APS!$B194,'Rekapitulasi Maret'!$AB$194:$AB$375)</f>
        <v>0</v>
      </c>
      <c r="BV194" s="154">
        <f t="shared" si="490"/>
        <v>0</v>
      </c>
      <c r="BW194" s="154">
        <f t="shared" si="491"/>
        <v>0</v>
      </c>
      <c r="BX194" s="40"/>
      <c r="BY194" s="152">
        <f>SUMIF('Rekapitulasi Maret'!$AL$194:$AL$375,APS!$B194,'Rekapitulasi Maret'!$AM$194:$AM$375)+SUMIF('Rekapitulasi Maret'!$AL$194:$AL$375,APS!$B194,'Rekapitulasi Maret'!$AP$194:$AP$375)</f>
        <v>0</v>
      </c>
      <c r="BZ194" s="152">
        <f>SUMIF('Rekapitulasi Maret'!$AL$194:$AL$375,APS!$B194,'Rekapitulasi Maret'!$AN$194:$AN$375)</f>
        <v>0</v>
      </c>
      <c r="CA194" s="152">
        <f>SUMIF('Rekapitulasi Maret'!$AL$194:$AL$375,APS!$B194,'Rekapitulasi Maret'!$AQ$194:$AQ$375)</f>
        <v>0</v>
      </c>
      <c r="CB194" s="154">
        <f t="shared" si="502"/>
        <v>0</v>
      </c>
      <c r="CC194" s="154">
        <f t="shared" si="503"/>
        <v>0</v>
      </c>
      <c r="CD194" s="40"/>
      <c r="CE194" s="152">
        <f>SUMIF('Rekapitulasi Maret'!$BA$194:$BA$375,APS!$B194,'Rekapitulasi Maret'!$BB$194:$BB$375)+SUMIF('Rekapitulasi Maret'!$BA$194:$BA$375,APS!$B194,'Rekapitulasi Maret'!$BE$194:$BE$375)</f>
        <v>0</v>
      </c>
      <c r="CF194" s="152">
        <f>SUMIF('Rekapitulasi Maret'!$BA$194:$BA$375,APS!$B194,'Rekapitulasi Maret'!$BC$194:$BC$375)</f>
        <v>0</v>
      </c>
      <c r="CG194" s="40"/>
      <c r="CH194" s="154">
        <f t="shared" si="480"/>
        <v>0</v>
      </c>
      <c r="CI194" s="154">
        <f t="shared" si="481"/>
        <v>0</v>
      </c>
      <c r="CJ194" s="40"/>
      <c r="CK194" s="152">
        <f>SUMIF('Rekapitulasi Maret'!$BP$194:$BP$375,APS!$B194,'Rekapitulasi Maret'!$BQ$194:$BQ$375)+SUMIF('Rekapitulasi Maret'!$BP$194:$BP$375,APS!$B194,'Rekapitulasi Maret'!$BT$194:$BT$375)</f>
        <v>0</v>
      </c>
      <c r="CL194" s="152">
        <f>SUMIF('Rekapitulasi Maret'!$BP$194:$BP$375,APS!$B194,'Rekapitulasi Maret'!$BR$194:$BR$375)</f>
        <v>0</v>
      </c>
      <c r="CM194" s="152">
        <f>SUMIF('Rekapitulasi Maret'!$BP$194:$BP$375,APS!$B194,'Rekapitulasi Maret'!$BU$194:$BU$375)</f>
        <v>0</v>
      </c>
      <c r="CN194" s="154">
        <f t="shared" si="482"/>
        <v>0</v>
      </c>
      <c r="CO194" s="154">
        <f t="shared" si="483"/>
        <v>0</v>
      </c>
      <c r="CP194" s="76">
        <f t="shared" si="511"/>
        <v>1</v>
      </c>
      <c r="CQ194" s="76">
        <f t="shared" si="512"/>
        <v>0</v>
      </c>
      <c r="CR194" s="76">
        <f t="shared" si="513"/>
        <v>0</v>
      </c>
      <c r="CS194" s="76">
        <f t="shared" si="514"/>
        <v>0</v>
      </c>
      <c r="CT194" s="76">
        <f t="shared" si="515"/>
        <v>0</v>
      </c>
      <c r="CU194" s="76">
        <f t="shared" si="516"/>
        <v>-1</v>
      </c>
      <c r="CV194" s="154">
        <f t="shared" si="517"/>
        <v>0</v>
      </c>
      <c r="CW194" s="40"/>
      <c r="CX194" s="40"/>
      <c r="CY194" s="152">
        <f>SUMIF('Rekapitulasi Maret'!$D$391:$D$568,APS!$B194,'Rekapitulasi Maret'!$E$391:$E$568)+SUMIF('Rekapitulasi Maret'!$D$391:$D$568,APS!$B194,'Rekapitulasi Maret'!$J$391:$J$568)</f>
        <v>0</v>
      </c>
      <c r="CZ194" s="152">
        <f>SUMIF('Rekapitulasi Maret'!$D$391:$D$568,APS!$B194,'Rekapitulasi Maret'!$F$391:$F$568)</f>
        <v>0</v>
      </c>
      <c r="DA194" s="152">
        <f>SUMIF('Rekapitulasi Maret'!$D$391:$D$568,APS!$B194,'Rekapitulasi Maret'!$K$391:$K$568)</f>
        <v>0</v>
      </c>
      <c r="DB194" s="154">
        <f t="shared" si="484"/>
        <v>0</v>
      </c>
      <c r="DC194" s="154">
        <f t="shared" si="485"/>
        <v>0</v>
      </c>
      <c r="DD194" s="40"/>
      <c r="DE194" s="152">
        <f>SUMIF('Rekapitulasi Maret'!$U$391:$U$568,APS!$B194,'Rekapitulasi Maret'!$V$391:$V$568)+SUMIF('Rekapitulasi Maret'!$U$391:$U$568,APS!$B194,'Rekapitulasi Maret'!$AA$391:$AA$568)</f>
        <v>0</v>
      </c>
      <c r="DF194" s="152">
        <f>SUMIF('Rekapitulasi Maret'!$U$391:$U$568,APS!$B194,'Rekapitulasi Maret'!$W$391:$W$568)</f>
        <v>0</v>
      </c>
      <c r="DG194" s="152">
        <f>SUMIF('Rekapitulasi Maret'!$U$391:$U$568,APS!$B194,'Rekapitulasi Maret'!$AB$391:$AB$568)</f>
        <v>0</v>
      </c>
      <c r="DH194" s="154">
        <f t="shared" si="518"/>
        <v>0</v>
      </c>
      <c r="DI194" s="154">
        <f t="shared" si="519"/>
        <v>0</v>
      </c>
      <c r="DJ194" s="40"/>
      <c r="DK194" s="152">
        <f>SUMIF('Rekapitulasi Maret'!$AL$391:$AL$568,APS!$B194,'Rekapitulasi Maret'!$AM$391:$AM$568)+SUMIF('Rekapitulasi Maret'!$AL$391:$AL$568,APS!$B194,'Rekapitulasi Maret'!$AP$391:$AP$568)</f>
        <v>0</v>
      </c>
      <c r="DL194" s="152">
        <f>SUMIF('Rekapitulasi Maret'!$AL$391:$AL$568,APS!$B194,'Rekapitulasi Maret'!$AN$391:$AN$568)</f>
        <v>0</v>
      </c>
      <c r="DM194" s="152">
        <f>SUMIF('Rekapitulasi Maret'!$AL$391:$AL$568,APS!$B194,'Rekapitulasi Maret'!$AQ$391:$AQ$568)</f>
        <v>0</v>
      </c>
      <c r="DN194" s="154">
        <f t="shared" si="453"/>
        <v>0</v>
      </c>
      <c r="DO194" s="154">
        <f t="shared" si="454"/>
        <v>0</v>
      </c>
      <c r="DP194" s="40"/>
      <c r="DQ194" s="152">
        <f>SUMIF('Rekapitulasi Maret'!$BA$391:$BA$568,APS!$B194,'Rekapitulasi Maret'!$BB$391:$BB$568)+SUMIF('Rekapitulasi Maret'!$BA$391:$BA$568,APS!$B194,'Rekapitulasi Maret'!$BE$391:$BE$568)</f>
        <v>0</v>
      </c>
      <c r="DR194" s="152">
        <f>SUMIF('Rekapitulasi Maret'!$BA$391:$BA$568,APS!$B194,'Rekapitulasi Maret'!$BC$391:$BC$568)</f>
        <v>0</v>
      </c>
      <c r="DS194" s="152">
        <f>SUMIF('Rekapitulasi Maret'!$BA$391:$BA$568,APS!$B194,'Rekapitulasi Maret'!$BF$391:$BF$568)</f>
        <v>0</v>
      </c>
      <c r="DT194" s="154">
        <f t="shared" si="520"/>
        <v>0</v>
      </c>
      <c r="DU194" s="154">
        <f t="shared" si="521"/>
        <v>0</v>
      </c>
      <c r="DV194" s="40"/>
      <c r="DW194" s="152">
        <f>SUMIF('Rekapitulasi Maret'!$BP$391:$BP$568,APS!$B194,'Rekapitulasi Maret'!$BQ$391:$BQ$568)+SUMIF('Rekapitulasi Maret'!$BP$391:$BP$568,APS!$B194,'Rekapitulasi Maret'!$BT$391:$BT$568)</f>
        <v>0</v>
      </c>
      <c r="DX194" s="152">
        <f>SUMIF('Rekapitulasi Maret'!$BP$391:$BP$568,APS!$B194,'Rekapitulasi Maret'!$BR$391:$BR$568)</f>
        <v>0</v>
      </c>
      <c r="DY194" s="152">
        <f>SUMIF('Rekapitulasi Maret'!$BP$391:$BP$568,APS!$B194,'Rekapitulasi Maret'!$BU$391:$BU$568)</f>
        <v>0</v>
      </c>
      <c r="DZ194" s="154">
        <f t="shared" si="544"/>
        <v>0</v>
      </c>
      <c r="EA194" s="154">
        <f t="shared" si="545"/>
        <v>0</v>
      </c>
      <c r="EB194" s="40"/>
      <c r="EC194" s="152">
        <f>SUMIF('Rekapitulasi Maret'!$CE$391:$CE$568,APS!$B194,'Rekapitulasi Maret'!$CF$391:$CF$568)+SUMIF('Rekapitulasi Maret'!$CE$391:$CE$568,APS!$B194,'Rekapitulasi Maret'!$CI$391:$CI$568)</f>
        <v>0</v>
      </c>
      <c r="ED194" s="152">
        <f>SUMIF('Rekapitulasi Maret'!$CE$391:$CE$568,APS!$B194,'Rekapitulasi Maret'!$CG$391:$CG$568)</f>
        <v>0</v>
      </c>
      <c r="EE194" s="152">
        <f>SUMIF('Rekapitulasi Maret'!$CE$391:$CE$568,APS!$B194,'Rekapitulasi Maret'!$CJ$391:$CJ$568)</f>
        <v>0</v>
      </c>
      <c r="EF194" s="154">
        <f t="shared" si="455"/>
        <v>0</v>
      </c>
      <c r="EG194" s="154">
        <f t="shared" si="456"/>
        <v>0</v>
      </c>
      <c r="EH194" s="76">
        <f t="shared" si="522"/>
        <v>0</v>
      </c>
      <c r="EI194" s="76">
        <f t="shared" si="523"/>
        <v>0</v>
      </c>
      <c r="EJ194" s="76">
        <f t="shared" si="524"/>
        <v>0</v>
      </c>
      <c r="EK194" s="76">
        <f t="shared" si="525"/>
        <v>0</v>
      </c>
      <c r="EL194" s="76">
        <f t="shared" si="526"/>
        <v>0</v>
      </c>
      <c r="EM194" s="76">
        <f t="shared" si="527"/>
        <v>0</v>
      </c>
      <c r="EN194" s="154">
        <f t="shared" si="528"/>
        <v>0</v>
      </c>
      <c r="EO194" s="40"/>
      <c r="EP194" s="40"/>
      <c r="EQ194" s="152">
        <f>SUMIF('Rekapitulasi Maret'!$D$587:$D$768,APS!$B194,'Rekapitulasi Maret'!$E$587:$E$768)+SUMIF('Rekapitulasi Maret'!$D$587:$D$768,APS!$B194,'Rekapitulasi Maret'!$G$587:$G$768)</f>
        <v>0</v>
      </c>
      <c r="ER194" s="152">
        <f>SUMIF('Rekapitulasi Maret'!$D$587:$D$768,APS!$B194,'Rekapitulasi Maret'!$F$587:$F$768)+SUMIF('Rekapitulasi Maret'!$D$587:$D$768,APS!$B194,'Rekapitulasi Maret'!$H$587:$H$768)</f>
        <v>0</v>
      </c>
      <c r="ES194" s="40"/>
      <c r="ET194" s="154">
        <f t="shared" si="457"/>
        <v>0</v>
      </c>
      <c r="EU194" s="154">
        <f t="shared" si="458"/>
        <v>0</v>
      </c>
      <c r="EV194" s="40"/>
      <c r="EW194" s="152">
        <f>SUMIF('Rekapitulasi Maret'!$U$587:$U$768,APS!$B194,'Rekapitulasi Maret'!$V$587:$V$768)+SUMIF('Rekapitulasi Maret'!$U$587:$U$768,APS!$B194,'Rekapitulasi Maret'!$X$587:$X$768)</f>
        <v>0</v>
      </c>
      <c r="EX194" s="152">
        <f>SUMIF('Rekapitulasi Maret'!$U$587:$U$768,APS!$B194,'Rekapitulasi Maret'!$W$587:$W$768)+SUMIF('Rekapitulasi Maret'!$U$587:$U$768,APS!$B194,'Rekapitulasi Maret'!$Y$587:$Y$768)</f>
        <v>0</v>
      </c>
      <c r="EY194" s="10"/>
      <c r="EZ194" s="154">
        <f t="shared" si="459"/>
        <v>0</v>
      </c>
      <c r="FA194" s="154">
        <f t="shared" si="460"/>
        <v>0</v>
      </c>
      <c r="FB194" s="40"/>
      <c r="FC194" s="152">
        <f>SUMIF('Rekapitulasi Maret'!$AL$587:$AL$768,APS!$B194,'Rekapitulasi Maret'!$AM$587:$AM$768)+SUMIF('Rekapitulasi Maret'!$AL$587:$AL$768,APS!$B194,'Rekapitulasi Maret'!$AP$587:$AP$768)</f>
        <v>0</v>
      </c>
      <c r="FD194" s="152">
        <f>SUMIF('Rekapitulasi Maret'!$AL$587:$AL$768,APS!$B194,'Rekapitulasi Maret'!$AN$587:$AN$768)</f>
        <v>0</v>
      </c>
      <c r="FE194" s="40"/>
      <c r="FF194" s="154">
        <f t="shared" si="461"/>
        <v>0</v>
      </c>
      <c r="FG194" s="154">
        <f t="shared" si="462"/>
        <v>0</v>
      </c>
      <c r="FH194" s="40"/>
      <c r="FI194" s="152">
        <f>SUMIF('Rekapitulasi Maret'!$BA$587:$BA$768,APS!$B194,'Rekapitulasi Maret'!$BB$587:$BB$768)+SUMIF('Rekapitulasi Maret'!$BA$587:$BA$768,APS!$B194,'Rekapitulasi Maret'!$BE$587:$BE$768)</f>
        <v>0</v>
      </c>
      <c r="FJ194" s="152">
        <f>SUMIF('Rekapitulasi Maret'!$BA$587:$BA$768,APS!$B194,'Rekapitulasi Maret'!$BC$587:$BC$768)+SUMIF('Rekapitulasi Maret'!$BA$587:$BA$768,APS!$B194,'Rekapitulasi Maret'!$BF$587:$BF$768)</f>
        <v>0</v>
      </c>
      <c r="FK194" s="10"/>
      <c r="FL194" s="154">
        <f t="shared" si="463"/>
        <v>0</v>
      </c>
      <c r="FM194" s="154">
        <f t="shared" si="464"/>
        <v>0</v>
      </c>
      <c r="FN194" s="40"/>
      <c r="FO194" s="152">
        <f>SUMIF('Rekapitulasi Maret'!$BP$587:$BP$768,APS!$B194,'Rekapitulasi Maret'!$BQ$587:$BQ$768)+SUMIF('Rekapitulasi Maret'!$BP$587:$BP$768,APS!$B194,'Rekapitulasi Maret'!$BT$587:$BT$768)</f>
        <v>0</v>
      </c>
      <c r="FP194" s="152">
        <f>SUMIF('Rekapitulasi Maret'!$BP$587:$BP$768,APS!$B194,'Rekapitulasi Maret'!$BR$587:$BR$768)</f>
        <v>0</v>
      </c>
      <c r="FQ194" s="10"/>
      <c r="FR194" s="154">
        <f t="shared" si="465"/>
        <v>0</v>
      </c>
      <c r="FS194" s="154">
        <f t="shared" si="466"/>
        <v>0</v>
      </c>
      <c r="FT194" s="40"/>
      <c r="FU194" s="152">
        <f>SUMIF('Rekapitulasi Maret'!$CE$587:$CE$768,APS!$B194,'Rekapitulasi Maret'!$CI$587:$CI$768)</f>
        <v>0</v>
      </c>
      <c r="FV194" s="10"/>
      <c r="FW194" s="152">
        <f>SUMIF('Rekapitulasi Maret'!$CE$587:$CE$768,APS!$B194,'Rekapitulasi Maret'!$CJ$587:$CJ$768)</f>
        <v>0</v>
      </c>
      <c r="FX194" s="154">
        <f t="shared" si="486"/>
        <v>0</v>
      </c>
      <c r="FY194" s="154">
        <f t="shared" si="487"/>
        <v>0</v>
      </c>
      <c r="FZ194" s="40"/>
      <c r="GA194" s="152">
        <f>SUMIF('Rekapitulasi Maret'!$D$785:$D$963,APS!$B194,'Rekapitulasi Maret'!$E$785:$E$963)+SUMIF('Rekapitulasi Maret'!$D$785:$D$963,APS!$B194,'Rekapitulasi Maret'!$J$785:$J$963)</f>
        <v>0</v>
      </c>
      <c r="GB194" s="152">
        <f>SUMIF('Rekapitulasi Maret'!$D$785:$D$963,APS!$B194,'Rekapitulasi Maret'!$F$785:$F$963)</f>
        <v>0</v>
      </c>
      <c r="GC194" s="152">
        <f>SUMIF('Rekapitulasi Maret'!$D$785:$D$963,APS!$B194,'Rekapitulasi Maret'!$K$785:$K$963)</f>
        <v>0</v>
      </c>
      <c r="GD194" s="154">
        <f t="shared" si="467"/>
        <v>0</v>
      </c>
      <c r="GE194" s="154">
        <f t="shared" si="468"/>
        <v>0</v>
      </c>
      <c r="GF194" s="40"/>
      <c r="GG194" s="152">
        <f>SUMIF('Rekapitulasi Maret'!$U$785:$U$963,APS!$B194,'Rekapitulasi Maret'!$V$785:$V$963)+SUMIF('Rekapitulasi Maret'!$U$785:$U$963,APS!$B194,'Rekapitulasi Maret'!$AA$785:$AA$963)</f>
        <v>0</v>
      </c>
      <c r="GH194" s="152">
        <f>SUMIF('Rekapitulasi Maret'!$U$785:$U$963,APS!$B194,'Rekapitulasi Maret'!$W$785:$W$963)</f>
        <v>0</v>
      </c>
      <c r="GI194" s="152">
        <f>SUMIF('Rekapitulasi Maret'!$U$785:$U$963,APS!$B194,'Rekapitulasi Maret'!$AB$785:$AB$963)</f>
        <v>0</v>
      </c>
      <c r="GJ194" s="154">
        <f t="shared" si="469"/>
        <v>0</v>
      </c>
      <c r="GK194" s="154">
        <f t="shared" si="470"/>
        <v>0</v>
      </c>
      <c r="GL194" s="40"/>
      <c r="GM194" s="152">
        <f>SUMIF('Rekapitulasi Maret'!$AL$785:$AL$963,APS!$B194,'Rekapitulasi Maret'!$AM$785:$AM$963)+SUMIF('Rekapitulasi Maret'!$AL$785:$AL$963,APS!$B194,'Rekapitulasi Maret'!$AP$785:$AP$963)</f>
        <v>0</v>
      </c>
      <c r="GN194" s="152">
        <f>SUMIF('Rekapitulasi Maret'!$AL$785:$AL$963,APS!$B194,'Rekapitulasi Maret'!$AN$785:$AN$963)</f>
        <v>0</v>
      </c>
      <c r="GO194" s="152">
        <f>SUMIF('Rekapitulasi Maret'!$AL$785:$AL$963,APS!$B194,'Rekapitulasi Maret'!$AQ$785:$AQ$963)</f>
        <v>0</v>
      </c>
      <c r="GP194" s="154">
        <f t="shared" si="471"/>
        <v>0</v>
      </c>
      <c r="GQ194" s="154">
        <f t="shared" si="472"/>
        <v>0</v>
      </c>
      <c r="GR194" s="76">
        <f t="shared" si="473"/>
        <v>0</v>
      </c>
      <c r="GS194" s="76">
        <f t="shared" si="474"/>
        <v>0</v>
      </c>
      <c r="GT194" s="76">
        <f t="shared" si="475"/>
        <v>0</v>
      </c>
      <c r="GU194" s="76">
        <f t="shared" si="476"/>
        <v>0</v>
      </c>
      <c r="GV194" s="157">
        <f t="shared" si="477"/>
        <v>0</v>
      </c>
      <c r="GW194" s="157">
        <f t="shared" si="478"/>
        <v>0</v>
      </c>
      <c r="GX194" s="158">
        <f t="shared" si="479"/>
        <v>0</v>
      </c>
      <c r="GY194" s="157">
        <f t="shared" si="494"/>
        <v>1</v>
      </c>
      <c r="GZ194" s="157">
        <f t="shared" si="495"/>
        <v>0</v>
      </c>
      <c r="HA194" s="157">
        <f t="shared" si="496"/>
        <v>0</v>
      </c>
      <c r="HB194" s="157">
        <f t="shared" si="497"/>
        <v>0</v>
      </c>
      <c r="HC194" s="157">
        <f t="shared" si="498"/>
        <v>0</v>
      </c>
      <c r="HD194" s="157">
        <f t="shared" si="499"/>
        <v>-1</v>
      </c>
      <c r="HE194" s="158">
        <f t="shared" si="536"/>
        <v>0</v>
      </c>
      <c r="HF194" s="165"/>
      <c r="HG194" s="38" t="s">
        <v>1018</v>
      </c>
      <c r="HH194" s="88"/>
    </row>
    <row r="195" spans="1:216" ht="30">
      <c r="A195" s="38"/>
      <c r="B195" s="41" t="s">
        <v>464</v>
      </c>
      <c r="C195" s="16" t="s">
        <v>196</v>
      </c>
      <c r="D195" s="16" t="s">
        <v>615</v>
      </c>
      <c r="E195" s="16"/>
      <c r="F195" s="38">
        <v>1</v>
      </c>
      <c r="G195" s="38"/>
      <c r="H195" s="38"/>
      <c r="I195" s="18">
        <v>0</v>
      </c>
      <c r="J195" s="38">
        <v>0</v>
      </c>
      <c r="K195" s="38"/>
      <c r="L195" s="38"/>
      <c r="M195" s="40">
        <v>1</v>
      </c>
      <c r="N195" s="20">
        <f t="shared" si="533"/>
        <v>1</v>
      </c>
      <c r="O195" s="20"/>
      <c r="P195" s="75">
        <f t="shared" si="541"/>
        <v>0</v>
      </c>
      <c r="Q195" s="74">
        <f t="shared" si="540"/>
        <v>1</v>
      </c>
      <c r="R195" s="22">
        <f t="shared" si="546"/>
        <v>1</v>
      </c>
      <c r="S195" s="40"/>
      <c r="T195" s="40"/>
      <c r="U195" s="152">
        <f>SUMIF('Rekapitulasi Maret'!$D$9:$D$173,APS!$B195,'Rekapitulasi Maret'!$E$9:$E$173)</f>
        <v>0</v>
      </c>
      <c r="V195" s="152">
        <f>SUMIF('Rekapitulasi Maret'!$D$9:$D$173,APS!$B195,'Rekapitulasi Maret'!$F$9:$F$173)</f>
        <v>0</v>
      </c>
      <c r="W195" s="40"/>
      <c r="X195" s="154">
        <f t="shared" si="537"/>
        <v>0</v>
      </c>
      <c r="Y195" s="154">
        <f t="shared" si="538"/>
        <v>0</v>
      </c>
      <c r="Z195" s="40"/>
      <c r="AA195" s="152">
        <f>SUMIF('Rekapitulasi Maret'!$U$9:$U$173,APS!$B195,'Rekapitulasi Maret'!$V$9:$V$173)</f>
        <v>0</v>
      </c>
      <c r="AB195" s="152">
        <f>SUMIF('Rekapitulasi Maret'!$U$9:$U$173,APS!$B195,'Rekapitulasi Maret'!$W$9:$W$173)</f>
        <v>0</v>
      </c>
      <c r="AC195" s="152"/>
      <c r="AD195" s="154">
        <f t="shared" si="529"/>
        <v>0</v>
      </c>
      <c r="AE195" s="154">
        <f t="shared" si="530"/>
        <v>0</v>
      </c>
      <c r="AF195" s="40"/>
      <c r="AG195" s="152">
        <f>SUMIF('Rekapitulasi Maret'!$AL$9:$AL$173,APS!$B195,'Rekapitulasi Maret'!$AM$9:$AM$173)</f>
        <v>0</v>
      </c>
      <c r="AH195" s="152">
        <f>SUMIF('Rekapitulasi Maret'!$AL$9:$AL$173,APS!$B195,'Rekapitulasi Maret'!$AN$9:$AN$173)</f>
        <v>0</v>
      </c>
      <c r="AI195" s="152">
        <f>SUMIF('Rekapitulasi Maret'!$AL$9:$AL$173,APS!$B195,'Rekapitulasi Maret'!$AQ$9:$AQ$173)</f>
        <v>0</v>
      </c>
      <c r="AJ195" s="154">
        <f t="shared" si="534"/>
        <v>0</v>
      </c>
      <c r="AK195" s="154">
        <f t="shared" si="535"/>
        <v>0</v>
      </c>
      <c r="AL195" s="40"/>
      <c r="AM195" s="152">
        <f>SUMIF('Rekapitulasi Maret'!$BA$9:$BA$173,APS!$B195,'Rekapitulasi Maret'!$BB$9:$BB$173)</f>
        <v>0</v>
      </c>
      <c r="AN195" s="152">
        <f>SUMIF('Rekapitulasi Maret'!$BA$9:$BA$173,APS!$B195,'Rekapitulasi Maret'!$BC$9:$BC$173)</f>
        <v>0</v>
      </c>
      <c r="AO195" s="10"/>
      <c r="AP195" s="154">
        <f t="shared" si="531"/>
        <v>0</v>
      </c>
      <c r="AQ195" s="154">
        <f t="shared" si="532"/>
        <v>0</v>
      </c>
      <c r="AR195" s="40"/>
      <c r="AS195" s="152">
        <f>SUMIF('Rekapitulasi Maret'!$BP$9:$BP$173,APS!$B195,'Rekapitulasi Maret'!$BQ$9:$BQ$173)</f>
        <v>0</v>
      </c>
      <c r="AT195" s="152">
        <f>SUMIF('Rekapitulasi Maret'!$BP$9:$BP$173,APS!$B195,'Rekapitulasi Maret'!$BR$9:$BR$173)</f>
        <v>0</v>
      </c>
      <c r="AU195" s="40"/>
      <c r="AV195" s="154">
        <f t="shared" si="500"/>
        <v>0</v>
      </c>
      <c r="AW195" s="154">
        <f t="shared" si="501"/>
        <v>0</v>
      </c>
      <c r="AX195" s="40"/>
      <c r="AY195" s="152">
        <f>SUMIF('Rekapitulasi Maret'!$CE$9:$CE$173,APS!$B195,'Rekapitulasi Maret'!$CI$9:$CI$173)</f>
        <v>0</v>
      </c>
      <c r="AZ195" s="10"/>
      <c r="BA195" s="152">
        <f>SUMIF('Rekapitulasi Maret'!$CE$9:$CE$173,APS!$B195,'Rekapitulasi Maret'!$CJ$9:$CJ$173)</f>
        <v>0</v>
      </c>
      <c r="BB195" s="154">
        <f t="shared" si="492"/>
        <v>0</v>
      </c>
      <c r="BC195" s="154">
        <f t="shared" si="493"/>
        <v>0</v>
      </c>
      <c r="BD195" s="76">
        <f t="shared" si="504"/>
        <v>0</v>
      </c>
      <c r="BE195" s="76">
        <f t="shared" si="505"/>
        <v>0</v>
      </c>
      <c r="BF195" s="76">
        <f t="shared" si="506"/>
        <v>0</v>
      </c>
      <c r="BG195" s="76">
        <f t="shared" si="507"/>
        <v>0</v>
      </c>
      <c r="BH195" s="76">
        <f t="shared" si="508"/>
        <v>0</v>
      </c>
      <c r="BI195" s="76">
        <f t="shared" si="509"/>
        <v>0</v>
      </c>
      <c r="BJ195" s="154">
        <f t="shared" si="510"/>
        <v>0</v>
      </c>
      <c r="BK195" s="40">
        <v>1</v>
      </c>
      <c r="BL195" s="40"/>
      <c r="BM195" s="152">
        <f>SUMIF('Rekapitulasi Maret'!$D$194:$D$375,APS!$B195,'Rekapitulasi Maret'!$E$194:$E$375)+SUMIF('Rekapitulasi Maret'!$D$194:$D$375,APS!$B195,'Rekapitulasi Maret'!$J$194:$J$375)</f>
        <v>0</v>
      </c>
      <c r="BN195" s="152">
        <f>SUMIF('Rekapitulasi Maret'!$D$194:$D$375,APS!$B195,'Rekapitulasi Maret'!$F$194:$F$375)</f>
        <v>0</v>
      </c>
      <c r="BO195" s="152">
        <f>SUMIF('Rekapitulasi Maret'!$D$194:$D$375,APS!$B195,'Rekapitulasi Maret'!$K$194:$K$375)</f>
        <v>0</v>
      </c>
      <c r="BP195" s="154">
        <f t="shared" si="488"/>
        <v>0</v>
      </c>
      <c r="BQ195" s="154">
        <f t="shared" si="489"/>
        <v>0</v>
      </c>
      <c r="BR195" s="40">
        <v>1</v>
      </c>
      <c r="BS195" s="152">
        <f>SUMIF('Rekapitulasi Maret'!$U$194:$U$375,APS!$B195,'Rekapitulasi Maret'!$V$194:$V$375)+SUMIF('Rekapitulasi Maret'!$U$194:$U$375,APS!$B195,'Rekapitulasi Maret'!$AA$194:$AA$375)</f>
        <v>0</v>
      </c>
      <c r="BT195" s="152">
        <f>SUMIF('Rekapitulasi Maret'!$U$194:$U$375,APS!$B195,'Rekapitulasi Maret'!$W$194:$W$375)</f>
        <v>0</v>
      </c>
      <c r="BU195" s="152">
        <f>SUMIF('Rekapitulasi Maret'!$U$194:$U$375,APS!$B195,'Rekapitulasi Maret'!$AB$194:$AB$375)</f>
        <v>0</v>
      </c>
      <c r="BV195" s="154">
        <f t="shared" si="490"/>
        <v>0</v>
      </c>
      <c r="BW195" s="154">
        <f t="shared" si="491"/>
        <v>0</v>
      </c>
      <c r="BX195" s="40"/>
      <c r="BY195" s="152">
        <f>SUMIF('Rekapitulasi Maret'!$AL$194:$AL$375,APS!$B195,'Rekapitulasi Maret'!$AM$194:$AM$375)+SUMIF('Rekapitulasi Maret'!$AL$194:$AL$375,APS!$B195,'Rekapitulasi Maret'!$AP$194:$AP$375)</f>
        <v>0</v>
      </c>
      <c r="BZ195" s="152">
        <f>SUMIF('Rekapitulasi Maret'!$AL$194:$AL$375,APS!$B195,'Rekapitulasi Maret'!$AN$194:$AN$375)</f>
        <v>0</v>
      </c>
      <c r="CA195" s="152">
        <f>SUMIF('Rekapitulasi Maret'!$AL$194:$AL$375,APS!$B195,'Rekapitulasi Maret'!$AQ$194:$AQ$375)</f>
        <v>0</v>
      </c>
      <c r="CB195" s="154">
        <f t="shared" si="502"/>
        <v>0</v>
      </c>
      <c r="CC195" s="154">
        <f t="shared" si="503"/>
        <v>0</v>
      </c>
      <c r="CD195" s="40"/>
      <c r="CE195" s="152">
        <f>SUMIF('Rekapitulasi Maret'!$BA$194:$BA$375,APS!$B195,'Rekapitulasi Maret'!$BB$194:$BB$375)+SUMIF('Rekapitulasi Maret'!$BA$194:$BA$375,APS!$B195,'Rekapitulasi Maret'!$BE$194:$BE$375)</f>
        <v>0</v>
      </c>
      <c r="CF195" s="152">
        <f>SUMIF('Rekapitulasi Maret'!$BA$194:$BA$375,APS!$B195,'Rekapitulasi Maret'!$BC$194:$BC$375)</f>
        <v>0</v>
      </c>
      <c r="CG195" s="40"/>
      <c r="CH195" s="154">
        <f t="shared" si="480"/>
        <v>0</v>
      </c>
      <c r="CI195" s="154">
        <f t="shared" si="481"/>
        <v>0</v>
      </c>
      <c r="CJ195" s="40"/>
      <c r="CK195" s="152">
        <f>SUMIF('Rekapitulasi Maret'!$BP$194:$BP$375,APS!$B195,'Rekapitulasi Maret'!$BQ$194:$BQ$375)+SUMIF('Rekapitulasi Maret'!$BP$194:$BP$375,APS!$B195,'Rekapitulasi Maret'!$BT$194:$BT$375)</f>
        <v>0</v>
      </c>
      <c r="CL195" s="152">
        <f>SUMIF('Rekapitulasi Maret'!$BP$194:$BP$375,APS!$B195,'Rekapitulasi Maret'!$BR$194:$BR$375)</f>
        <v>0</v>
      </c>
      <c r="CM195" s="152">
        <f>SUMIF('Rekapitulasi Maret'!$BP$194:$BP$375,APS!$B195,'Rekapitulasi Maret'!$BU$194:$BU$375)</f>
        <v>0</v>
      </c>
      <c r="CN195" s="154">
        <f t="shared" si="482"/>
        <v>0</v>
      </c>
      <c r="CO195" s="154">
        <f t="shared" si="483"/>
        <v>0</v>
      </c>
      <c r="CP195" s="76">
        <f t="shared" si="511"/>
        <v>1</v>
      </c>
      <c r="CQ195" s="76">
        <f t="shared" si="512"/>
        <v>0</v>
      </c>
      <c r="CR195" s="76">
        <f t="shared" si="513"/>
        <v>0</v>
      </c>
      <c r="CS195" s="76">
        <f t="shared" si="514"/>
        <v>0</v>
      </c>
      <c r="CT195" s="76">
        <f t="shared" si="515"/>
        <v>0</v>
      </c>
      <c r="CU195" s="76">
        <f t="shared" si="516"/>
        <v>-1</v>
      </c>
      <c r="CV195" s="154">
        <f t="shared" si="517"/>
        <v>0</v>
      </c>
      <c r="CW195" s="40"/>
      <c r="CX195" s="40"/>
      <c r="CY195" s="152">
        <f>SUMIF('Rekapitulasi Maret'!$D$391:$D$568,APS!$B195,'Rekapitulasi Maret'!$E$391:$E$568)+SUMIF('Rekapitulasi Maret'!$D$391:$D$568,APS!$B195,'Rekapitulasi Maret'!$J$391:$J$568)</f>
        <v>0</v>
      </c>
      <c r="CZ195" s="152">
        <f>SUMIF('Rekapitulasi Maret'!$D$391:$D$568,APS!$B195,'Rekapitulasi Maret'!$F$391:$F$568)</f>
        <v>0</v>
      </c>
      <c r="DA195" s="152">
        <f>SUMIF('Rekapitulasi Maret'!$D$391:$D$568,APS!$B195,'Rekapitulasi Maret'!$K$391:$K$568)</f>
        <v>0</v>
      </c>
      <c r="DB195" s="154">
        <f t="shared" si="484"/>
        <v>0</v>
      </c>
      <c r="DC195" s="154">
        <f t="shared" si="485"/>
        <v>0</v>
      </c>
      <c r="DD195" s="40"/>
      <c r="DE195" s="152">
        <f>SUMIF('Rekapitulasi Maret'!$U$391:$U$568,APS!$B195,'Rekapitulasi Maret'!$V$391:$V$568)+SUMIF('Rekapitulasi Maret'!$U$391:$U$568,APS!$B195,'Rekapitulasi Maret'!$AA$391:$AA$568)</f>
        <v>0</v>
      </c>
      <c r="DF195" s="152">
        <f>SUMIF('Rekapitulasi Maret'!$U$391:$U$568,APS!$B195,'Rekapitulasi Maret'!$W$391:$W$568)</f>
        <v>0</v>
      </c>
      <c r="DG195" s="152">
        <f>SUMIF('Rekapitulasi Maret'!$U$391:$U$568,APS!$B195,'Rekapitulasi Maret'!$AB$391:$AB$568)</f>
        <v>0</v>
      </c>
      <c r="DH195" s="154">
        <f t="shared" si="518"/>
        <v>0</v>
      </c>
      <c r="DI195" s="154">
        <f t="shared" si="519"/>
        <v>0</v>
      </c>
      <c r="DJ195" s="40"/>
      <c r="DK195" s="152">
        <f>SUMIF('Rekapitulasi Maret'!$AL$391:$AL$568,APS!$B195,'Rekapitulasi Maret'!$AM$391:$AM$568)+SUMIF('Rekapitulasi Maret'!$AL$391:$AL$568,APS!$B195,'Rekapitulasi Maret'!$AP$391:$AP$568)</f>
        <v>0</v>
      </c>
      <c r="DL195" s="152">
        <f>SUMIF('Rekapitulasi Maret'!$AL$391:$AL$568,APS!$B195,'Rekapitulasi Maret'!$AN$391:$AN$568)</f>
        <v>0</v>
      </c>
      <c r="DM195" s="152">
        <f>SUMIF('Rekapitulasi Maret'!$AL$391:$AL$568,APS!$B195,'Rekapitulasi Maret'!$AQ$391:$AQ$568)</f>
        <v>0</v>
      </c>
      <c r="DN195" s="154">
        <f t="shared" si="453"/>
        <v>0</v>
      </c>
      <c r="DO195" s="154">
        <f t="shared" si="454"/>
        <v>0</v>
      </c>
      <c r="DP195" s="40"/>
      <c r="DQ195" s="152">
        <f>SUMIF('Rekapitulasi Maret'!$BA$391:$BA$568,APS!$B195,'Rekapitulasi Maret'!$BB$391:$BB$568)+SUMIF('Rekapitulasi Maret'!$BA$391:$BA$568,APS!$B195,'Rekapitulasi Maret'!$BE$391:$BE$568)</f>
        <v>0</v>
      </c>
      <c r="DR195" s="152">
        <f>SUMIF('Rekapitulasi Maret'!$BA$391:$BA$568,APS!$B195,'Rekapitulasi Maret'!$BC$391:$BC$568)</f>
        <v>0</v>
      </c>
      <c r="DS195" s="152">
        <f>SUMIF('Rekapitulasi Maret'!$BA$391:$BA$568,APS!$B195,'Rekapitulasi Maret'!$BF$391:$BF$568)</f>
        <v>0</v>
      </c>
      <c r="DT195" s="154">
        <f t="shared" si="520"/>
        <v>0</v>
      </c>
      <c r="DU195" s="154">
        <f t="shared" si="521"/>
        <v>0</v>
      </c>
      <c r="DV195" s="40"/>
      <c r="DW195" s="152">
        <f>SUMIF('Rekapitulasi Maret'!$BP$391:$BP$568,APS!$B195,'Rekapitulasi Maret'!$BQ$391:$BQ$568)+SUMIF('Rekapitulasi Maret'!$BP$391:$BP$568,APS!$B195,'Rekapitulasi Maret'!$BT$391:$BT$568)</f>
        <v>0</v>
      </c>
      <c r="DX195" s="152">
        <f>SUMIF('Rekapitulasi Maret'!$BP$391:$BP$568,APS!$B195,'Rekapitulasi Maret'!$BR$391:$BR$568)</f>
        <v>0</v>
      </c>
      <c r="DY195" s="152">
        <f>SUMIF('Rekapitulasi Maret'!$BP$391:$BP$568,APS!$B195,'Rekapitulasi Maret'!$BU$391:$BU$568)</f>
        <v>0</v>
      </c>
      <c r="DZ195" s="154">
        <f t="shared" si="544"/>
        <v>0</v>
      </c>
      <c r="EA195" s="154">
        <f t="shared" si="545"/>
        <v>0</v>
      </c>
      <c r="EB195" s="40"/>
      <c r="EC195" s="152">
        <f>SUMIF('Rekapitulasi Maret'!$CE$391:$CE$568,APS!$B195,'Rekapitulasi Maret'!$CF$391:$CF$568)+SUMIF('Rekapitulasi Maret'!$CE$391:$CE$568,APS!$B195,'Rekapitulasi Maret'!$CI$391:$CI$568)</f>
        <v>0</v>
      </c>
      <c r="ED195" s="152">
        <f>SUMIF('Rekapitulasi Maret'!$CE$391:$CE$568,APS!$B195,'Rekapitulasi Maret'!$CG$391:$CG$568)</f>
        <v>0</v>
      </c>
      <c r="EE195" s="152">
        <f>SUMIF('Rekapitulasi Maret'!$CE$391:$CE$568,APS!$B195,'Rekapitulasi Maret'!$CJ$391:$CJ$568)</f>
        <v>0</v>
      </c>
      <c r="EF195" s="154">
        <f t="shared" si="455"/>
        <v>0</v>
      </c>
      <c r="EG195" s="154">
        <f t="shared" si="456"/>
        <v>0</v>
      </c>
      <c r="EH195" s="76">
        <f t="shared" si="522"/>
        <v>0</v>
      </c>
      <c r="EI195" s="76">
        <f t="shared" si="523"/>
        <v>0</v>
      </c>
      <c r="EJ195" s="76">
        <f t="shared" si="524"/>
        <v>0</v>
      </c>
      <c r="EK195" s="76">
        <f t="shared" si="525"/>
        <v>0</v>
      </c>
      <c r="EL195" s="76">
        <f t="shared" si="526"/>
        <v>0</v>
      </c>
      <c r="EM195" s="76">
        <f t="shared" si="527"/>
        <v>0</v>
      </c>
      <c r="EN195" s="154">
        <f t="shared" si="528"/>
        <v>0</v>
      </c>
      <c r="EO195" s="40"/>
      <c r="EP195" s="40"/>
      <c r="EQ195" s="152">
        <f>SUMIF('Rekapitulasi Maret'!$D$587:$D$768,APS!$B195,'Rekapitulasi Maret'!$E$587:$E$768)+SUMIF('Rekapitulasi Maret'!$D$587:$D$768,APS!$B195,'Rekapitulasi Maret'!$G$587:$G$768)</f>
        <v>0</v>
      </c>
      <c r="ER195" s="152">
        <f>SUMIF('Rekapitulasi Maret'!$D$587:$D$768,APS!$B195,'Rekapitulasi Maret'!$F$587:$F$768)+SUMIF('Rekapitulasi Maret'!$D$587:$D$768,APS!$B195,'Rekapitulasi Maret'!$H$587:$H$768)</f>
        <v>0</v>
      </c>
      <c r="ES195" s="40"/>
      <c r="ET195" s="154">
        <f t="shared" si="457"/>
        <v>0</v>
      </c>
      <c r="EU195" s="154">
        <f t="shared" si="458"/>
        <v>0</v>
      </c>
      <c r="EV195" s="40"/>
      <c r="EW195" s="152">
        <f>SUMIF('Rekapitulasi Maret'!$U$587:$U$768,APS!$B195,'Rekapitulasi Maret'!$V$587:$V$768)+SUMIF('Rekapitulasi Maret'!$U$587:$U$768,APS!$B195,'Rekapitulasi Maret'!$X$587:$X$768)</f>
        <v>0</v>
      </c>
      <c r="EX195" s="152">
        <f>SUMIF('Rekapitulasi Maret'!$U$587:$U$768,APS!$B195,'Rekapitulasi Maret'!$W$587:$W$768)+SUMIF('Rekapitulasi Maret'!$U$587:$U$768,APS!$B195,'Rekapitulasi Maret'!$Y$587:$Y$768)</f>
        <v>0</v>
      </c>
      <c r="EY195" s="10"/>
      <c r="EZ195" s="154">
        <f t="shared" si="459"/>
        <v>0</v>
      </c>
      <c r="FA195" s="154">
        <f t="shared" si="460"/>
        <v>0</v>
      </c>
      <c r="FB195" s="40"/>
      <c r="FC195" s="152">
        <f>SUMIF('Rekapitulasi Maret'!$AL$587:$AL$768,APS!$B195,'Rekapitulasi Maret'!$AM$587:$AM$768)+SUMIF('Rekapitulasi Maret'!$AL$587:$AL$768,APS!$B195,'Rekapitulasi Maret'!$AP$587:$AP$768)</f>
        <v>0</v>
      </c>
      <c r="FD195" s="152">
        <f>SUMIF('Rekapitulasi Maret'!$AL$587:$AL$768,APS!$B195,'Rekapitulasi Maret'!$AN$587:$AN$768)</f>
        <v>0</v>
      </c>
      <c r="FE195" s="40"/>
      <c r="FF195" s="154">
        <f t="shared" si="461"/>
        <v>0</v>
      </c>
      <c r="FG195" s="154">
        <f t="shared" si="462"/>
        <v>0</v>
      </c>
      <c r="FH195" s="40"/>
      <c r="FI195" s="152">
        <f>SUMIF('Rekapitulasi Maret'!$BA$587:$BA$768,APS!$B195,'Rekapitulasi Maret'!$BB$587:$BB$768)+SUMIF('Rekapitulasi Maret'!$BA$587:$BA$768,APS!$B195,'Rekapitulasi Maret'!$BE$587:$BE$768)</f>
        <v>0</v>
      </c>
      <c r="FJ195" s="152">
        <f>SUMIF('Rekapitulasi Maret'!$BA$587:$BA$768,APS!$B195,'Rekapitulasi Maret'!$BC$587:$BC$768)+SUMIF('Rekapitulasi Maret'!$BA$587:$BA$768,APS!$B195,'Rekapitulasi Maret'!$BF$587:$BF$768)</f>
        <v>0</v>
      </c>
      <c r="FK195" s="10"/>
      <c r="FL195" s="154">
        <f t="shared" si="463"/>
        <v>0</v>
      </c>
      <c r="FM195" s="154">
        <f t="shared" si="464"/>
        <v>0</v>
      </c>
      <c r="FN195" s="40"/>
      <c r="FO195" s="152">
        <f>SUMIF('Rekapitulasi Maret'!$BP$587:$BP$768,APS!$B195,'Rekapitulasi Maret'!$BQ$587:$BQ$768)+SUMIF('Rekapitulasi Maret'!$BP$587:$BP$768,APS!$B195,'Rekapitulasi Maret'!$BT$587:$BT$768)</f>
        <v>0</v>
      </c>
      <c r="FP195" s="152">
        <f>SUMIF('Rekapitulasi Maret'!$BP$587:$BP$768,APS!$B195,'Rekapitulasi Maret'!$BR$587:$BR$768)</f>
        <v>0</v>
      </c>
      <c r="FQ195" s="10"/>
      <c r="FR195" s="154">
        <f t="shared" si="465"/>
        <v>0</v>
      </c>
      <c r="FS195" s="154">
        <f t="shared" si="466"/>
        <v>0</v>
      </c>
      <c r="FT195" s="40"/>
      <c r="FU195" s="152">
        <f>SUMIF('Rekapitulasi Maret'!$CE$587:$CE$768,APS!$B195,'Rekapitulasi Maret'!$CI$587:$CI$768)</f>
        <v>0</v>
      </c>
      <c r="FV195" s="10"/>
      <c r="FW195" s="152">
        <f>SUMIF('Rekapitulasi Maret'!$CE$587:$CE$768,APS!$B195,'Rekapitulasi Maret'!$CJ$587:$CJ$768)</f>
        <v>0</v>
      </c>
      <c r="FX195" s="154">
        <f t="shared" si="486"/>
        <v>0</v>
      </c>
      <c r="FY195" s="154">
        <f t="shared" si="487"/>
        <v>0</v>
      </c>
      <c r="FZ195" s="40"/>
      <c r="GA195" s="152">
        <f>SUMIF('Rekapitulasi Maret'!$D$785:$D$963,APS!$B195,'Rekapitulasi Maret'!$E$785:$E$963)+SUMIF('Rekapitulasi Maret'!$D$785:$D$963,APS!$B195,'Rekapitulasi Maret'!$J$785:$J$963)</f>
        <v>0</v>
      </c>
      <c r="GB195" s="152">
        <f>SUMIF('Rekapitulasi Maret'!$D$785:$D$963,APS!$B195,'Rekapitulasi Maret'!$F$785:$F$963)</f>
        <v>0</v>
      </c>
      <c r="GC195" s="152">
        <f>SUMIF('Rekapitulasi Maret'!$D$785:$D$963,APS!$B195,'Rekapitulasi Maret'!$K$785:$K$963)</f>
        <v>0</v>
      </c>
      <c r="GD195" s="154">
        <f t="shared" si="467"/>
        <v>0</v>
      </c>
      <c r="GE195" s="154">
        <f t="shared" si="468"/>
        <v>0</v>
      </c>
      <c r="GF195" s="40"/>
      <c r="GG195" s="152">
        <f>SUMIF('Rekapitulasi Maret'!$U$785:$U$963,APS!$B195,'Rekapitulasi Maret'!$V$785:$V$963)+SUMIF('Rekapitulasi Maret'!$U$785:$U$963,APS!$B195,'Rekapitulasi Maret'!$AA$785:$AA$963)</f>
        <v>0</v>
      </c>
      <c r="GH195" s="152">
        <f>SUMIF('Rekapitulasi Maret'!$U$785:$U$963,APS!$B195,'Rekapitulasi Maret'!$W$785:$W$963)</f>
        <v>0</v>
      </c>
      <c r="GI195" s="152">
        <f>SUMIF('Rekapitulasi Maret'!$U$785:$U$963,APS!$B195,'Rekapitulasi Maret'!$AB$785:$AB$963)</f>
        <v>0</v>
      </c>
      <c r="GJ195" s="154">
        <f t="shared" si="469"/>
        <v>0</v>
      </c>
      <c r="GK195" s="154">
        <f t="shared" si="470"/>
        <v>0</v>
      </c>
      <c r="GL195" s="40"/>
      <c r="GM195" s="152">
        <f>SUMIF('Rekapitulasi Maret'!$AL$785:$AL$963,APS!$B195,'Rekapitulasi Maret'!$AM$785:$AM$963)+SUMIF('Rekapitulasi Maret'!$AL$785:$AL$963,APS!$B195,'Rekapitulasi Maret'!$AP$785:$AP$963)</f>
        <v>0</v>
      </c>
      <c r="GN195" s="152">
        <f>SUMIF('Rekapitulasi Maret'!$AL$785:$AL$963,APS!$B195,'Rekapitulasi Maret'!$AN$785:$AN$963)</f>
        <v>0</v>
      </c>
      <c r="GO195" s="152">
        <f>SUMIF('Rekapitulasi Maret'!$AL$785:$AL$963,APS!$B195,'Rekapitulasi Maret'!$AQ$785:$AQ$963)</f>
        <v>0</v>
      </c>
      <c r="GP195" s="154">
        <f t="shared" si="471"/>
        <v>0</v>
      </c>
      <c r="GQ195" s="154">
        <f t="shared" si="472"/>
        <v>0</v>
      </c>
      <c r="GR195" s="76">
        <f t="shared" si="473"/>
        <v>0</v>
      </c>
      <c r="GS195" s="76">
        <f t="shared" si="474"/>
        <v>0</v>
      </c>
      <c r="GT195" s="76">
        <f t="shared" si="475"/>
        <v>0</v>
      </c>
      <c r="GU195" s="76">
        <f t="shared" si="476"/>
        <v>0</v>
      </c>
      <c r="GV195" s="157">
        <f t="shared" si="477"/>
        <v>0</v>
      </c>
      <c r="GW195" s="157">
        <f t="shared" si="478"/>
        <v>0</v>
      </c>
      <c r="GX195" s="158">
        <f t="shared" si="479"/>
        <v>0</v>
      </c>
      <c r="GY195" s="157">
        <f t="shared" si="494"/>
        <v>1</v>
      </c>
      <c r="GZ195" s="157">
        <f t="shared" si="495"/>
        <v>0</v>
      </c>
      <c r="HA195" s="157">
        <f t="shared" si="496"/>
        <v>0</v>
      </c>
      <c r="HB195" s="157">
        <f t="shared" si="497"/>
        <v>0</v>
      </c>
      <c r="HC195" s="157">
        <f t="shared" si="498"/>
        <v>0</v>
      </c>
      <c r="HD195" s="157">
        <f t="shared" si="499"/>
        <v>-1</v>
      </c>
      <c r="HE195" s="158">
        <f t="shared" si="536"/>
        <v>0</v>
      </c>
      <c r="HF195" s="165"/>
      <c r="HG195" s="313" t="s">
        <v>1019</v>
      </c>
      <c r="HH195" s="88"/>
    </row>
    <row r="196" spans="1:216" ht="15.75">
      <c r="A196" s="16" t="s">
        <v>208</v>
      </c>
      <c r="B196" s="16" t="s">
        <v>209</v>
      </c>
      <c r="C196" s="16" t="s">
        <v>196</v>
      </c>
      <c r="D196" s="16" t="s">
        <v>615</v>
      </c>
      <c r="E196" s="16"/>
      <c r="F196" s="17">
        <v>0</v>
      </c>
      <c r="G196" s="17">
        <v>0</v>
      </c>
      <c r="H196" s="17">
        <v>0</v>
      </c>
      <c r="I196" s="18">
        <v>0</v>
      </c>
      <c r="J196" s="17">
        <v>0</v>
      </c>
      <c r="K196" s="19">
        <f>(H196+F196+G196)-(I196+J196)</f>
        <v>0</v>
      </c>
      <c r="L196" s="19">
        <f>IF(K196&gt;0,K196,0)</f>
        <v>0</v>
      </c>
      <c r="M196" s="23">
        <v>0</v>
      </c>
      <c r="N196" s="20">
        <f t="shared" si="533"/>
        <v>0</v>
      </c>
      <c r="O196" s="20"/>
      <c r="P196" s="75">
        <f t="shared" si="541"/>
        <v>0</v>
      </c>
      <c r="Q196" s="74">
        <f t="shared" si="540"/>
        <v>0</v>
      </c>
      <c r="R196" s="22">
        <f t="shared" si="546"/>
        <v>0</v>
      </c>
      <c r="S196" s="10"/>
      <c r="T196" s="10"/>
      <c r="U196" s="152">
        <f>SUMIF('Rekapitulasi Maret'!$D$9:$D$173,APS!$B196,'Rekapitulasi Maret'!$E$9:$E$173)</f>
        <v>0</v>
      </c>
      <c r="V196" s="152">
        <f>SUMIF('Rekapitulasi Maret'!$D$9:$D$173,APS!$B196,'Rekapitulasi Maret'!$F$9:$F$173)</f>
        <v>0</v>
      </c>
      <c r="W196" s="10"/>
      <c r="X196" s="154">
        <f t="shared" si="537"/>
        <v>0</v>
      </c>
      <c r="Y196" s="154">
        <f t="shared" si="538"/>
        <v>0</v>
      </c>
      <c r="Z196" s="10"/>
      <c r="AA196" s="152">
        <f>SUMIF('Rekapitulasi Maret'!$U$9:$U$173,APS!$B196,'Rekapitulasi Maret'!$V$9:$V$173)</f>
        <v>0</v>
      </c>
      <c r="AB196" s="152">
        <f>SUMIF('Rekapitulasi Maret'!$U$9:$U$173,APS!$B196,'Rekapitulasi Maret'!$W$9:$W$173)</f>
        <v>0</v>
      </c>
      <c r="AC196" s="152"/>
      <c r="AD196" s="154">
        <f t="shared" si="529"/>
        <v>0</v>
      </c>
      <c r="AE196" s="154">
        <f t="shared" si="530"/>
        <v>0</v>
      </c>
      <c r="AF196" s="10"/>
      <c r="AG196" s="152">
        <f>SUMIF('Rekapitulasi Maret'!$AL$9:$AL$173,APS!$B196,'Rekapitulasi Maret'!$AM$9:$AM$173)</f>
        <v>0</v>
      </c>
      <c r="AH196" s="152">
        <f>SUMIF('Rekapitulasi Maret'!$AL$9:$AL$173,APS!$B196,'Rekapitulasi Maret'!$AN$9:$AN$173)</f>
        <v>0</v>
      </c>
      <c r="AI196" s="152">
        <f>SUMIF('Rekapitulasi Maret'!$AL$9:$AL$173,APS!$B196,'Rekapitulasi Maret'!$AQ$9:$AQ$173)</f>
        <v>0</v>
      </c>
      <c r="AJ196" s="154">
        <f t="shared" si="534"/>
        <v>0</v>
      </c>
      <c r="AK196" s="154">
        <f t="shared" si="535"/>
        <v>0</v>
      </c>
      <c r="AL196" s="10"/>
      <c r="AM196" s="152">
        <f>SUMIF('Rekapitulasi Maret'!$BA$9:$BA$173,APS!$B196,'Rekapitulasi Maret'!$BB$9:$BB$173)</f>
        <v>0</v>
      </c>
      <c r="AN196" s="152">
        <f>SUMIF('Rekapitulasi Maret'!$BA$9:$BA$173,APS!$B196,'Rekapitulasi Maret'!$BC$9:$BC$173)</f>
        <v>0</v>
      </c>
      <c r="AO196" s="10"/>
      <c r="AP196" s="154">
        <f t="shared" si="531"/>
        <v>0</v>
      </c>
      <c r="AQ196" s="154">
        <f t="shared" si="532"/>
        <v>0</v>
      </c>
      <c r="AR196" s="10"/>
      <c r="AS196" s="152">
        <f>SUMIF('Rekapitulasi Maret'!$BP$9:$BP$173,APS!$B196,'Rekapitulasi Maret'!$BQ$9:$BQ$173)</f>
        <v>0</v>
      </c>
      <c r="AT196" s="152">
        <f>SUMIF('Rekapitulasi Maret'!$BP$9:$BP$173,APS!$B196,'Rekapitulasi Maret'!$BR$9:$BR$173)</f>
        <v>0</v>
      </c>
      <c r="AU196" s="10"/>
      <c r="AV196" s="154">
        <f t="shared" si="500"/>
        <v>0</v>
      </c>
      <c r="AW196" s="154">
        <f t="shared" si="501"/>
        <v>0</v>
      </c>
      <c r="AX196" s="10"/>
      <c r="AY196" s="152">
        <f>SUMIF('Rekapitulasi Maret'!$CE$9:$CE$173,APS!$B196,'Rekapitulasi Maret'!$CI$9:$CI$173)</f>
        <v>0</v>
      </c>
      <c r="AZ196" s="10"/>
      <c r="BA196" s="152">
        <f>SUMIF('Rekapitulasi Maret'!$CE$9:$CE$173,APS!$B196,'Rekapitulasi Maret'!$CJ$9:$CJ$173)</f>
        <v>0</v>
      </c>
      <c r="BB196" s="154">
        <f t="shared" si="492"/>
        <v>0</v>
      </c>
      <c r="BC196" s="154">
        <f t="shared" si="493"/>
        <v>0</v>
      </c>
      <c r="BD196" s="76">
        <f t="shared" si="504"/>
        <v>0</v>
      </c>
      <c r="BE196" s="76">
        <f t="shared" si="505"/>
        <v>0</v>
      </c>
      <c r="BF196" s="76">
        <f t="shared" si="506"/>
        <v>0</v>
      </c>
      <c r="BG196" s="76">
        <f t="shared" si="507"/>
        <v>0</v>
      </c>
      <c r="BH196" s="76">
        <f t="shared" si="508"/>
        <v>0</v>
      </c>
      <c r="BI196" s="76">
        <f t="shared" si="509"/>
        <v>0</v>
      </c>
      <c r="BJ196" s="154">
        <f t="shared" si="510"/>
        <v>0</v>
      </c>
      <c r="BK196" s="10"/>
      <c r="BL196" s="10"/>
      <c r="BM196" s="152">
        <f>SUMIF('Rekapitulasi Maret'!$D$194:$D$375,APS!$B196,'Rekapitulasi Maret'!$E$194:$E$375)+SUMIF('Rekapitulasi Maret'!$D$194:$D$375,APS!$B196,'Rekapitulasi Maret'!$J$194:$J$375)</f>
        <v>0</v>
      </c>
      <c r="BN196" s="152">
        <f>SUMIF('Rekapitulasi Maret'!$D$194:$D$375,APS!$B196,'Rekapitulasi Maret'!$F$194:$F$375)</f>
        <v>0</v>
      </c>
      <c r="BO196" s="152">
        <f>SUMIF('Rekapitulasi Maret'!$D$194:$D$375,APS!$B196,'Rekapitulasi Maret'!$K$194:$K$375)</f>
        <v>0</v>
      </c>
      <c r="BP196" s="154">
        <f t="shared" si="488"/>
        <v>0</v>
      </c>
      <c r="BQ196" s="154">
        <f t="shared" si="489"/>
        <v>0</v>
      </c>
      <c r="BR196" s="10"/>
      <c r="BS196" s="152">
        <f>SUMIF('Rekapitulasi Maret'!$U$194:$U$375,APS!$B196,'Rekapitulasi Maret'!$V$194:$V$375)+SUMIF('Rekapitulasi Maret'!$U$194:$U$375,APS!$B196,'Rekapitulasi Maret'!$AA$194:$AA$375)</f>
        <v>0</v>
      </c>
      <c r="BT196" s="152">
        <f>SUMIF('Rekapitulasi Maret'!$U$194:$U$375,APS!$B196,'Rekapitulasi Maret'!$W$194:$W$375)</f>
        <v>0</v>
      </c>
      <c r="BU196" s="152">
        <f>SUMIF('Rekapitulasi Maret'!$U$194:$U$375,APS!$B196,'Rekapitulasi Maret'!$AB$194:$AB$375)</f>
        <v>0</v>
      </c>
      <c r="BV196" s="154">
        <f t="shared" si="490"/>
        <v>0</v>
      </c>
      <c r="BW196" s="154">
        <f t="shared" si="491"/>
        <v>0</v>
      </c>
      <c r="BX196" s="10"/>
      <c r="BY196" s="152">
        <f>SUMIF('Rekapitulasi Maret'!$AL$194:$AL$375,APS!$B196,'Rekapitulasi Maret'!$AM$194:$AM$375)+SUMIF('Rekapitulasi Maret'!$AL$194:$AL$375,APS!$B196,'Rekapitulasi Maret'!$AP$194:$AP$375)</f>
        <v>0</v>
      </c>
      <c r="BZ196" s="152">
        <f>SUMIF('Rekapitulasi Maret'!$AL$194:$AL$375,APS!$B196,'Rekapitulasi Maret'!$AN$194:$AN$375)</f>
        <v>0</v>
      </c>
      <c r="CA196" s="152">
        <f>SUMIF('Rekapitulasi Maret'!$AL$194:$AL$375,APS!$B196,'Rekapitulasi Maret'!$AQ$194:$AQ$375)</f>
        <v>0</v>
      </c>
      <c r="CB196" s="154">
        <f t="shared" si="502"/>
        <v>0</v>
      </c>
      <c r="CC196" s="154">
        <f t="shared" si="503"/>
        <v>0</v>
      </c>
      <c r="CD196" s="10"/>
      <c r="CE196" s="152">
        <f>SUMIF('Rekapitulasi Maret'!$BA$194:$BA$375,APS!$B196,'Rekapitulasi Maret'!$BB$194:$BB$375)+SUMIF('Rekapitulasi Maret'!$BA$194:$BA$375,APS!$B196,'Rekapitulasi Maret'!$BE$194:$BE$375)</f>
        <v>0</v>
      </c>
      <c r="CF196" s="152">
        <f>SUMIF('Rekapitulasi Maret'!$BA$194:$BA$375,APS!$B196,'Rekapitulasi Maret'!$BC$194:$BC$375)</f>
        <v>0</v>
      </c>
      <c r="CG196" s="10"/>
      <c r="CH196" s="154">
        <f t="shared" si="480"/>
        <v>0</v>
      </c>
      <c r="CI196" s="154">
        <f t="shared" si="481"/>
        <v>0</v>
      </c>
      <c r="CJ196" s="10"/>
      <c r="CK196" s="152">
        <f>SUMIF('Rekapitulasi Maret'!$BP$194:$BP$375,APS!$B196,'Rekapitulasi Maret'!$BQ$194:$BQ$375)+SUMIF('Rekapitulasi Maret'!$BP$194:$BP$375,APS!$B196,'Rekapitulasi Maret'!$BT$194:$BT$375)</f>
        <v>0</v>
      </c>
      <c r="CL196" s="152">
        <f>SUMIF('Rekapitulasi Maret'!$BP$194:$BP$375,APS!$B196,'Rekapitulasi Maret'!$BR$194:$BR$375)</f>
        <v>0</v>
      </c>
      <c r="CM196" s="152">
        <f>SUMIF('Rekapitulasi Maret'!$BP$194:$BP$375,APS!$B196,'Rekapitulasi Maret'!$BU$194:$BU$375)</f>
        <v>0</v>
      </c>
      <c r="CN196" s="154">
        <f t="shared" si="482"/>
        <v>0</v>
      </c>
      <c r="CO196" s="154">
        <f t="shared" si="483"/>
        <v>0</v>
      </c>
      <c r="CP196" s="76">
        <f t="shared" si="511"/>
        <v>0</v>
      </c>
      <c r="CQ196" s="76">
        <f t="shared" si="512"/>
        <v>0</v>
      </c>
      <c r="CR196" s="76">
        <f t="shared" si="513"/>
        <v>0</v>
      </c>
      <c r="CS196" s="76">
        <f t="shared" si="514"/>
        <v>0</v>
      </c>
      <c r="CT196" s="76">
        <f t="shared" si="515"/>
        <v>0</v>
      </c>
      <c r="CU196" s="76">
        <f t="shared" si="516"/>
        <v>0</v>
      </c>
      <c r="CV196" s="154">
        <f t="shared" si="517"/>
        <v>0</v>
      </c>
      <c r="CW196" s="10"/>
      <c r="CX196" s="10"/>
      <c r="CY196" s="152">
        <f>SUMIF('Rekapitulasi Maret'!$D$391:$D$568,APS!$B196,'Rekapitulasi Maret'!$E$391:$E$568)+SUMIF('Rekapitulasi Maret'!$D$391:$D$568,APS!$B196,'Rekapitulasi Maret'!$J$391:$J$568)</f>
        <v>0</v>
      </c>
      <c r="CZ196" s="152">
        <f>SUMIF('Rekapitulasi Maret'!$D$391:$D$568,APS!$B196,'Rekapitulasi Maret'!$F$391:$F$568)</f>
        <v>0</v>
      </c>
      <c r="DA196" s="152">
        <f>SUMIF('Rekapitulasi Maret'!$D$391:$D$568,APS!$B196,'Rekapitulasi Maret'!$K$391:$K$568)</f>
        <v>0</v>
      </c>
      <c r="DB196" s="154">
        <f t="shared" si="484"/>
        <v>0</v>
      </c>
      <c r="DC196" s="154">
        <f t="shared" si="485"/>
        <v>0</v>
      </c>
      <c r="DD196" s="10"/>
      <c r="DE196" s="152">
        <f>SUMIF('Rekapitulasi Maret'!$U$391:$U$568,APS!$B196,'Rekapitulasi Maret'!$V$391:$V$568)+SUMIF('Rekapitulasi Maret'!$U$391:$U$568,APS!$B196,'Rekapitulasi Maret'!$AA$391:$AA$568)</f>
        <v>0</v>
      </c>
      <c r="DF196" s="152">
        <f>SUMIF('Rekapitulasi Maret'!$U$391:$U$568,APS!$B196,'Rekapitulasi Maret'!$W$391:$W$568)</f>
        <v>0</v>
      </c>
      <c r="DG196" s="152">
        <f>SUMIF('Rekapitulasi Maret'!$U$391:$U$568,APS!$B196,'Rekapitulasi Maret'!$AB$391:$AB$568)</f>
        <v>0</v>
      </c>
      <c r="DH196" s="154">
        <f t="shared" si="518"/>
        <v>0</v>
      </c>
      <c r="DI196" s="154">
        <f t="shared" si="519"/>
        <v>0</v>
      </c>
      <c r="DJ196" s="10"/>
      <c r="DK196" s="152">
        <f>SUMIF('Rekapitulasi Maret'!$AL$391:$AL$568,APS!$B196,'Rekapitulasi Maret'!$AM$391:$AM$568)+SUMIF('Rekapitulasi Maret'!$AL$391:$AL$568,APS!$B196,'Rekapitulasi Maret'!$AP$391:$AP$568)</f>
        <v>0</v>
      </c>
      <c r="DL196" s="152">
        <f>SUMIF('Rekapitulasi Maret'!$AL$391:$AL$568,APS!$B196,'Rekapitulasi Maret'!$AN$391:$AN$568)</f>
        <v>0</v>
      </c>
      <c r="DM196" s="152">
        <f>SUMIF('Rekapitulasi Maret'!$AL$391:$AL$568,APS!$B196,'Rekapitulasi Maret'!$AQ$391:$AQ$568)</f>
        <v>0</v>
      </c>
      <c r="DN196" s="154">
        <f t="shared" si="453"/>
        <v>0</v>
      </c>
      <c r="DO196" s="154">
        <f t="shared" si="454"/>
        <v>0</v>
      </c>
      <c r="DP196" s="10"/>
      <c r="DQ196" s="152">
        <f>SUMIF('Rekapitulasi Maret'!$BA$391:$BA$568,APS!$B196,'Rekapitulasi Maret'!$BB$391:$BB$568)+SUMIF('Rekapitulasi Maret'!$BA$391:$BA$568,APS!$B196,'Rekapitulasi Maret'!$BE$391:$BE$568)</f>
        <v>0</v>
      </c>
      <c r="DR196" s="152">
        <f>SUMIF('Rekapitulasi Maret'!$BA$391:$BA$568,APS!$B196,'Rekapitulasi Maret'!$BC$391:$BC$568)</f>
        <v>0</v>
      </c>
      <c r="DS196" s="152">
        <f>SUMIF('Rekapitulasi Maret'!$BA$391:$BA$568,APS!$B196,'Rekapitulasi Maret'!$BF$391:$BF$568)</f>
        <v>0</v>
      </c>
      <c r="DT196" s="154">
        <f t="shared" si="520"/>
        <v>0</v>
      </c>
      <c r="DU196" s="154">
        <f t="shared" si="521"/>
        <v>0</v>
      </c>
      <c r="DV196" s="10"/>
      <c r="DW196" s="152">
        <f>SUMIF('Rekapitulasi Maret'!$BP$391:$BP$568,APS!$B196,'Rekapitulasi Maret'!$BQ$391:$BQ$568)+SUMIF('Rekapitulasi Maret'!$BP$391:$BP$568,APS!$B196,'Rekapitulasi Maret'!$BT$391:$BT$568)</f>
        <v>0</v>
      </c>
      <c r="DX196" s="152">
        <f>SUMIF('Rekapitulasi Maret'!$BP$391:$BP$568,APS!$B196,'Rekapitulasi Maret'!$BR$391:$BR$568)</f>
        <v>0</v>
      </c>
      <c r="DY196" s="152">
        <f>SUMIF('Rekapitulasi Maret'!$BP$391:$BP$568,APS!$B196,'Rekapitulasi Maret'!$BU$391:$BU$568)</f>
        <v>0</v>
      </c>
      <c r="DZ196" s="154">
        <f t="shared" si="544"/>
        <v>0</v>
      </c>
      <c r="EA196" s="154">
        <f t="shared" si="545"/>
        <v>0</v>
      </c>
      <c r="EB196" s="10"/>
      <c r="EC196" s="152">
        <f>SUMIF('Rekapitulasi Maret'!$CE$391:$CE$568,APS!$B196,'Rekapitulasi Maret'!$CF$391:$CF$568)+SUMIF('Rekapitulasi Maret'!$CE$391:$CE$568,APS!$B196,'Rekapitulasi Maret'!$CI$391:$CI$568)</f>
        <v>0</v>
      </c>
      <c r="ED196" s="152">
        <f>SUMIF('Rekapitulasi Maret'!$CE$391:$CE$568,APS!$B196,'Rekapitulasi Maret'!$CG$391:$CG$568)</f>
        <v>0</v>
      </c>
      <c r="EE196" s="152">
        <f>SUMIF('Rekapitulasi Maret'!$CE$391:$CE$568,APS!$B196,'Rekapitulasi Maret'!$CJ$391:$CJ$568)</f>
        <v>0</v>
      </c>
      <c r="EF196" s="154">
        <f t="shared" si="455"/>
        <v>0</v>
      </c>
      <c r="EG196" s="154">
        <f t="shared" si="456"/>
        <v>0</v>
      </c>
      <c r="EH196" s="76">
        <f t="shared" si="522"/>
        <v>0</v>
      </c>
      <c r="EI196" s="76">
        <f t="shared" si="523"/>
        <v>0</v>
      </c>
      <c r="EJ196" s="76">
        <f t="shared" si="524"/>
        <v>0</v>
      </c>
      <c r="EK196" s="76">
        <f t="shared" si="525"/>
        <v>0</v>
      </c>
      <c r="EL196" s="76">
        <f t="shared" si="526"/>
        <v>0</v>
      </c>
      <c r="EM196" s="76">
        <f t="shared" si="527"/>
        <v>0</v>
      </c>
      <c r="EN196" s="154">
        <f t="shared" si="528"/>
        <v>0</v>
      </c>
      <c r="EO196" s="10"/>
      <c r="EP196" s="40"/>
      <c r="EQ196" s="152">
        <f>SUMIF('Rekapitulasi Maret'!$D$587:$D$768,APS!$B196,'Rekapitulasi Maret'!$E$587:$E$768)+SUMIF('Rekapitulasi Maret'!$D$587:$D$768,APS!$B196,'Rekapitulasi Maret'!$G$587:$G$768)</f>
        <v>0</v>
      </c>
      <c r="ER196" s="152">
        <f>SUMIF('Rekapitulasi Maret'!$D$587:$D$768,APS!$B196,'Rekapitulasi Maret'!$F$587:$F$768)+SUMIF('Rekapitulasi Maret'!$D$587:$D$768,APS!$B196,'Rekapitulasi Maret'!$H$587:$H$768)</f>
        <v>0</v>
      </c>
      <c r="ES196" s="40"/>
      <c r="ET196" s="154">
        <f t="shared" si="457"/>
        <v>0</v>
      </c>
      <c r="EU196" s="154">
        <f t="shared" si="458"/>
        <v>0</v>
      </c>
      <c r="EV196" s="40"/>
      <c r="EW196" s="152">
        <f>SUMIF('Rekapitulasi Maret'!$U$587:$U$768,APS!$B196,'Rekapitulasi Maret'!$V$587:$V$768)+SUMIF('Rekapitulasi Maret'!$U$587:$U$768,APS!$B196,'Rekapitulasi Maret'!$X$587:$X$768)</f>
        <v>0</v>
      </c>
      <c r="EX196" s="152">
        <f>SUMIF('Rekapitulasi Maret'!$U$587:$U$768,APS!$B196,'Rekapitulasi Maret'!$W$587:$W$768)+SUMIF('Rekapitulasi Maret'!$U$587:$U$768,APS!$B196,'Rekapitulasi Maret'!$Y$587:$Y$768)</f>
        <v>0</v>
      </c>
      <c r="EY196" s="10"/>
      <c r="EZ196" s="154">
        <f t="shared" si="459"/>
        <v>0</v>
      </c>
      <c r="FA196" s="154">
        <f t="shared" si="460"/>
        <v>0</v>
      </c>
      <c r="FB196" s="40"/>
      <c r="FC196" s="152">
        <f>SUMIF('Rekapitulasi Maret'!$AL$587:$AL$768,APS!$B196,'Rekapitulasi Maret'!$AM$587:$AM$768)+SUMIF('Rekapitulasi Maret'!$AL$587:$AL$768,APS!$B196,'Rekapitulasi Maret'!$AP$587:$AP$768)</f>
        <v>0</v>
      </c>
      <c r="FD196" s="152">
        <f>SUMIF('Rekapitulasi Maret'!$AL$587:$AL$768,APS!$B196,'Rekapitulasi Maret'!$AN$587:$AN$768)</f>
        <v>0</v>
      </c>
      <c r="FE196" s="40"/>
      <c r="FF196" s="154">
        <f t="shared" si="461"/>
        <v>0</v>
      </c>
      <c r="FG196" s="154">
        <f t="shared" si="462"/>
        <v>0</v>
      </c>
      <c r="FH196" s="40"/>
      <c r="FI196" s="152">
        <f>SUMIF('Rekapitulasi Maret'!$BA$587:$BA$768,APS!$B196,'Rekapitulasi Maret'!$BB$587:$BB$768)+SUMIF('Rekapitulasi Maret'!$BA$587:$BA$768,APS!$B196,'Rekapitulasi Maret'!$BE$587:$BE$768)</f>
        <v>0</v>
      </c>
      <c r="FJ196" s="152">
        <f>SUMIF('Rekapitulasi Maret'!$BA$587:$BA$768,APS!$B196,'Rekapitulasi Maret'!$BC$587:$BC$768)+SUMIF('Rekapitulasi Maret'!$BA$587:$BA$768,APS!$B196,'Rekapitulasi Maret'!$BF$587:$BF$768)</f>
        <v>0</v>
      </c>
      <c r="FK196" s="10"/>
      <c r="FL196" s="154">
        <f t="shared" si="463"/>
        <v>0</v>
      </c>
      <c r="FM196" s="154">
        <f t="shared" si="464"/>
        <v>0</v>
      </c>
      <c r="FN196" s="40"/>
      <c r="FO196" s="152">
        <f>SUMIF('Rekapitulasi Maret'!$BP$587:$BP$768,APS!$B196,'Rekapitulasi Maret'!$BQ$587:$BQ$768)+SUMIF('Rekapitulasi Maret'!$BP$587:$BP$768,APS!$B196,'Rekapitulasi Maret'!$BT$587:$BT$768)</f>
        <v>0</v>
      </c>
      <c r="FP196" s="152">
        <f>SUMIF('Rekapitulasi Maret'!$BP$587:$BP$768,APS!$B196,'Rekapitulasi Maret'!$BR$587:$BR$768)</f>
        <v>0</v>
      </c>
      <c r="FQ196" s="10"/>
      <c r="FR196" s="154">
        <f t="shared" si="465"/>
        <v>0</v>
      </c>
      <c r="FS196" s="154">
        <f t="shared" si="466"/>
        <v>0</v>
      </c>
      <c r="FT196" s="40"/>
      <c r="FU196" s="152">
        <f>SUMIF('Rekapitulasi Maret'!$CE$587:$CE$768,APS!$B196,'Rekapitulasi Maret'!$CI$587:$CI$768)</f>
        <v>0</v>
      </c>
      <c r="FV196" s="10"/>
      <c r="FW196" s="152">
        <f>SUMIF('Rekapitulasi Maret'!$CE$587:$CE$768,APS!$B196,'Rekapitulasi Maret'!$CJ$587:$CJ$768)</f>
        <v>0</v>
      </c>
      <c r="FX196" s="154">
        <f t="shared" si="486"/>
        <v>0</v>
      </c>
      <c r="FY196" s="154">
        <f t="shared" si="487"/>
        <v>0</v>
      </c>
      <c r="FZ196" s="40"/>
      <c r="GA196" s="152">
        <f>SUMIF('Rekapitulasi Maret'!$D$785:$D$963,APS!$B196,'Rekapitulasi Maret'!$E$785:$E$963)+SUMIF('Rekapitulasi Maret'!$D$785:$D$963,APS!$B196,'Rekapitulasi Maret'!$J$785:$J$963)</f>
        <v>0</v>
      </c>
      <c r="GB196" s="152">
        <f>SUMIF('Rekapitulasi Maret'!$D$785:$D$963,APS!$B196,'Rekapitulasi Maret'!$F$785:$F$963)</f>
        <v>0</v>
      </c>
      <c r="GC196" s="152">
        <f>SUMIF('Rekapitulasi Maret'!$D$785:$D$963,APS!$B196,'Rekapitulasi Maret'!$K$785:$K$963)</f>
        <v>0</v>
      </c>
      <c r="GD196" s="154">
        <f t="shared" si="467"/>
        <v>0</v>
      </c>
      <c r="GE196" s="154">
        <f t="shared" si="468"/>
        <v>0</v>
      </c>
      <c r="GF196" s="40"/>
      <c r="GG196" s="152">
        <f>SUMIF('Rekapitulasi Maret'!$U$785:$U$963,APS!$B196,'Rekapitulasi Maret'!$V$785:$V$963)+SUMIF('Rekapitulasi Maret'!$U$785:$U$963,APS!$B196,'Rekapitulasi Maret'!$AA$785:$AA$963)</f>
        <v>0</v>
      </c>
      <c r="GH196" s="152">
        <f>SUMIF('Rekapitulasi Maret'!$U$785:$U$963,APS!$B196,'Rekapitulasi Maret'!$W$785:$W$963)</f>
        <v>0</v>
      </c>
      <c r="GI196" s="152">
        <f>SUMIF('Rekapitulasi Maret'!$U$785:$U$963,APS!$B196,'Rekapitulasi Maret'!$AB$785:$AB$963)</f>
        <v>0</v>
      </c>
      <c r="GJ196" s="154">
        <f t="shared" si="469"/>
        <v>0</v>
      </c>
      <c r="GK196" s="154">
        <f t="shared" si="470"/>
        <v>0</v>
      </c>
      <c r="GL196" s="40"/>
      <c r="GM196" s="152">
        <f>SUMIF('Rekapitulasi Maret'!$AL$785:$AL$963,APS!$B196,'Rekapitulasi Maret'!$AM$785:$AM$963)+SUMIF('Rekapitulasi Maret'!$AL$785:$AL$963,APS!$B196,'Rekapitulasi Maret'!$AP$785:$AP$963)</f>
        <v>0</v>
      </c>
      <c r="GN196" s="152">
        <f>SUMIF('Rekapitulasi Maret'!$AL$785:$AL$963,APS!$B196,'Rekapitulasi Maret'!$AN$785:$AN$963)</f>
        <v>0</v>
      </c>
      <c r="GO196" s="152">
        <f>SUMIF('Rekapitulasi Maret'!$AL$785:$AL$963,APS!$B196,'Rekapitulasi Maret'!$AQ$785:$AQ$963)</f>
        <v>0</v>
      </c>
      <c r="GP196" s="154">
        <f t="shared" si="471"/>
        <v>0</v>
      </c>
      <c r="GQ196" s="154">
        <f t="shared" si="472"/>
        <v>0</v>
      </c>
      <c r="GR196" s="76">
        <f t="shared" si="473"/>
        <v>0</v>
      </c>
      <c r="GS196" s="76">
        <f t="shared" si="474"/>
        <v>0</v>
      </c>
      <c r="GT196" s="76">
        <f t="shared" si="475"/>
        <v>0</v>
      </c>
      <c r="GU196" s="76">
        <f t="shared" si="476"/>
        <v>0</v>
      </c>
      <c r="GV196" s="157">
        <f t="shared" si="477"/>
        <v>0</v>
      </c>
      <c r="GW196" s="157">
        <f t="shared" si="478"/>
        <v>0</v>
      </c>
      <c r="GX196" s="158">
        <f t="shared" si="479"/>
        <v>0</v>
      </c>
      <c r="GY196" s="157">
        <f t="shared" si="494"/>
        <v>0</v>
      </c>
      <c r="GZ196" s="157">
        <f t="shared" si="495"/>
        <v>0</v>
      </c>
      <c r="HA196" s="157">
        <f t="shared" si="496"/>
        <v>0</v>
      </c>
      <c r="HB196" s="157">
        <f t="shared" si="497"/>
        <v>0</v>
      </c>
      <c r="HC196" s="157">
        <f t="shared" si="498"/>
        <v>0</v>
      </c>
      <c r="HD196" s="157">
        <f t="shared" si="499"/>
        <v>0</v>
      </c>
      <c r="HE196" s="158">
        <f t="shared" si="536"/>
        <v>0</v>
      </c>
      <c r="HF196" s="165"/>
      <c r="HG196" s="16" t="s">
        <v>209</v>
      </c>
      <c r="HH196" s="88"/>
    </row>
    <row r="197" spans="1:216" ht="15.75">
      <c r="A197" s="16" t="s">
        <v>210</v>
      </c>
      <c r="B197" s="16" t="s">
        <v>211</v>
      </c>
      <c r="C197" s="16" t="s">
        <v>196</v>
      </c>
      <c r="D197" s="16" t="s">
        <v>615</v>
      </c>
      <c r="E197" s="16"/>
      <c r="F197" s="17">
        <v>0</v>
      </c>
      <c r="G197" s="17">
        <v>0</v>
      </c>
      <c r="H197" s="17">
        <v>0</v>
      </c>
      <c r="I197" s="18">
        <v>0</v>
      </c>
      <c r="J197" s="17">
        <v>0</v>
      </c>
      <c r="K197" s="19">
        <f>(H197+F197+G197)-(I197+J197)</f>
        <v>0</v>
      </c>
      <c r="L197" s="19">
        <f>IF(K197&gt;0,K197,0)</f>
        <v>0</v>
      </c>
      <c r="M197" s="23">
        <v>0</v>
      </c>
      <c r="N197" s="20">
        <f t="shared" si="533"/>
        <v>0</v>
      </c>
      <c r="O197" s="20"/>
      <c r="P197" s="75">
        <f t="shared" si="541"/>
        <v>0</v>
      </c>
      <c r="Q197" s="74">
        <f t="shared" si="540"/>
        <v>0</v>
      </c>
      <c r="R197" s="22">
        <f t="shared" si="546"/>
        <v>0</v>
      </c>
      <c r="S197" s="10"/>
      <c r="T197" s="10"/>
      <c r="U197" s="152">
        <f>SUMIF('Rekapitulasi Maret'!$D$9:$D$173,APS!$B197,'Rekapitulasi Maret'!$E$9:$E$173)</f>
        <v>0</v>
      </c>
      <c r="V197" s="152">
        <f>SUMIF('Rekapitulasi Maret'!$D$9:$D$173,APS!$B197,'Rekapitulasi Maret'!$F$9:$F$173)</f>
        <v>0</v>
      </c>
      <c r="W197" s="10"/>
      <c r="X197" s="154">
        <f t="shared" si="537"/>
        <v>0</v>
      </c>
      <c r="Y197" s="154">
        <f t="shared" si="538"/>
        <v>0</v>
      </c>
      <c r="Z197" s="10"/>
      <c r="AA197" s="152">
        <f>SUMIF('Rekapitulasi Maret'!$U$9:$U$173,APS!$B197,'Rekapitulasi Maret'!$V$9:$V$173)</f>
        <v>0</v>
      </c>
      <c r="AB197" s="152">
        <f>SUMIF('Rekapitulasi Maret'!$U$9:$U$173,APS!$B197,'Rekapitulasi Maret'!$W$9:$W$173)</f>
        <v>0</v>
      </c>
      <c r="AC197" s="152"/>
      <c r="AD197" s="154">
        <f t="shared" si="529"/>
        <v>0</v>
      </c>
      <c r="AE197" s="154">
        <f t="shared" si="530"/>
        <v>0</v>
      </c>
      <c r="AF197" s="10"/>
      <c r="AG197" s="152">
        <f>SUMIF('Rekapitulasi Maret'!$AL$9:$AL$173,APS!$B197,'Rekapitulasi Maret'!$AM$9:$AM$173)</f>
        <v>0</v>
      </c>
      <c r="AH197" s="152">
        <f>SUMIF('Rekapitulasi Maret'!$AL$9:$AL$173,APS!$B197,'Rekapitulasi Maret'!$AN$9:$AN$173)</f>
        <v>0</v>
      </c>
      <c r="AI197" s="152">
        <f>SUMIF('Rekapitulasi Maret'!$AL$9:$AL$173,APS!$B197,'Rekapitulasi Maret'!$AQ$9:$AQ$173)</f>
        <v>0</v>
      </c>
      <c r="AJ197" s="154">
        <f t="shared" si="534"/>
        <v>0</v>
      </c>
      <c r="AK197" s="154">
        <f t="shared" si="535"/>
        <v>0</v>
      </c>
      <c r="AL197" s="10"/>
      <c r="AM197" s="152">
        <f>SUMIF('Rekapitulasi Maret'!$BA$9:$BA$173,APS!$B197,'Rekapitulasi Maret'!$BB$9:$BB$173)</f>
        <v>0</v>
      </c>
      <c r="AN197" s="152">
        <f>SUMIF('Rekapitulasi Maret'!$BA$9:$BA$173,APS!$B197,'Rekapitulasi Maret'!$BC$9:$BC$173)</f>
        <v>0</v>
      </c>
      <c r="AO197" s="10"/>
      <c r="AP197" s="154">
        <f t="shared" si="531"/>
        <v>0</v>
      </c>
      <c r="AQ197" s="154">
        <f t="shared" si="532"/>
        <v>0</v>
      </c>
      <c r="AR197" s="10"/>
      <c r="AS197" s="152">
        <f>SUMIF('Rekapitulasi Maret'!$BP$9:$BP$173,APS!$B197,'Rekapitulasi Maret'!$BQ$9:$BQ$173)</f>
        <v>0</v>
      </c>
      <c r="AT197" s="152">
        <f>SUMIF('Rekapitulasi Maret'!$BP$9:$BP$173,APS!$B197,'Rekapitulasi Maret'!$BR$9:$BR$173)</f>
        <v>0</v>
      </c>
      <c r="AU197" s="10"/>
      <c r="AV197" s="154">
        <f t="shared" si="500"/>
        <v>0</v>
      </c>
      <c r="AW197" s="154">
        <f t="shared" si="501"/>
        <v>0</v>
      </c>
      <c r="AX197" s="10"/>
      <c r="AY197" s="152">
        <f>SUMIF('Rekapitulasi Maret'!$CE$9:$CE$173,APS!$B197,'Rekapitulasi Maret'!$CI$9:$CI$173)</f>
        <v>0</v>
      </c>
      <c r="AZ197" s="10"/>
      <c r="BA197" s="152">
        <f>SUMIF('Rekapitulasi Maret'!$CE$9:$CE$173,APS!$B197,'Rekapitulasi Maret'!$CJ$9:$CJ$173)</f>
        <v>0</v>
      </c>
      <c r="BB197" s="154">
        <f t="shared" si="492"/>
        <v>0</v>
      </c>
      <c r="BC197" s="154">
        <f t="shared" si="493"/>
        <v>0</v>
      </c>
      <c r="BD197" s="76">
        <f t="shared" si="504"/>
        <v>0</v>
      </c>
      <c r="BE197" s="76">
        <f t="shared" si="505"/>
        <v>0</v>
      </c>
      <c r="BF197" s="76">
        <f t="shared" si="506"/>
        <v>0</v>
      </c>
      <c r="BG197" s="76">
        <f t="shared" si="507"/>
        <v>0</v>
      </c>
      <c r="BH197" s="76">
        <f t="shared" si="508"/>
        <v>0</v>
      </c>
      <c r="BI197" s="76">
        <f t="shared" si="509"/>
        <v>0</v>
      </c>
      <c r="BJ197" s="154">
        <f t="shared" si="510"/>
        <v>0</v>
      </c>
      <c r="BK197" s="10"/>
      <c r="BL197" s="10"/>
      <c r="BM197" s="152">
        <f>SUMIF('Rekapitulasi Maret'!$D$194:$D$375,APS!$B197,'Rekapitulasi Maret'!$E$194:$E$375)+SUMIF('Rekapitulasi Maret'!$D$194:$D$375,APS!$B197,'Rekapitulasi Maret'!$J$194:$J$375)</f>
        <v>0</v>
      </c>
      <c r="BN197" s="152">
        <f>SUMIF('Rekapitulasi Maret'!$D$194:$D$375,APS!$B197,'Rekapitulasi Maret'!$F$194:$F$375)</f>
        <v>0</v>
      </c>
      <c r="BO197" s="152">
        <f>SUMIF('Rekapitulasi Maret'!$D$194:$D$375,APS!$B197,'Rekapitulasi Maret'!$K$194:$K$375)</f>
        <v>0</v>
      </c>
      <c r="BP197" s="154">
        <f t="shared" si="488"/>
        <v>0</v>
      </c>
      <c r="BQ197" s="154">
        <f t="shared" si="489"/>
        <v>0</v>
      </c>
      <c r="BR197" s="10"/>
      <c r="BS197" s="152">
        <f>SUMIF('Rekapitulasi Maret'!$U$194:$U$375,APS!$B197,'Rekapitulasi Maret'!$V$194:$V$375)+SUMIF('Rekapitulasi Maret'!$U$194:$U$375,APS!$B197,'Rekapitulasi Maret'!$AA$194:$AA$375)</f>
        <v>0</v>
      </c>
      <c r="BT197" s="152">
        <f>SUMIF('Rekapitulasi Maret'!$U$194:$U$375,APS!$B197,'Rekapitulasi Maret'!$W$194:$W$375)</f>
        <v>0</v>
      </c>
      <c r="BU197" s="152">
        <f>SUMIF('Rekapitulasi Maret'!$U$194:$U$375,APS!$B197,'Rekapitulasi Maret'!$AB$194:$AB$375)</f>
        <v>0</v>
      </c>
      <c r="BV197" s="154">
        <f t="shared" si="490"/>
        <v>0</v>
      </c>
      <c r="BW197" s="154">
        <f t="shared" si="491"/>
        <v>0</v>
      </c>
      <c r="BX197" s="10"/>
      <c r="BY197" s="152">
        <f>SUMIF('Rekapitulasi Maret'!$AL$194:$AL$375,APS!$B197,'Rekapitulasi Maret'!$AM$194:$AM$375)+SUMIF('Rekapitulasi Maret'!$AL$194:$AL$375,APS!$B197,'Rekapitulasi Maret'!$AP$194:$AP$375)</f>
        <v>0</v>
      </c>
      <c r="BZ197" s="152">
        <f>SUMIF('Rekapitulasi Maret'!$AL$194:$AL$375,APS!$B197,'Rekapitulasi Maret'!$AN$194:$AN$375)</f>
        <v>0</v>
      </c>
      <c r="CA197" s="152">
        <f>SUMIF('Rekapitulasi Maret'!$AL$194:$AL$375,APS!$B197,'Rekapitulasi Maret'!$AQ$194:$AQ$375)</f>
        <v>0</v>
      </c>
      <c r="CB197" s="154">
        <f t="shared" si="502"/>
        <v>0</v>
      </c>
      <c r="CC197" s="154">
        <f t="shared" si="503"/>
        <v>0</v>
      </c>
      <c r="CD197" s="10"/>
      <c r="CE197" s="152">
        <f>SUMIF('Rekapitulasi Maret'!$BA$194:$BA$375,APS!$B197,'Rekapitulasi Maret'!$BB$194:$BB$375)+SUMIF('Rekapitulasi Maret'!$BA$194:$BA$375,APS!$B197,'Rekapitulasi Maret'!$BE$194:$BE$375)</f>
        <v>0</v>
      </c>
      <c r="CF197" s="152">
        <f>SUMIF('Rekapitulasi Maret'!$BA$194:$BA$375,APS!$B197,'Rekapitulasi Maret'!$BC$194:$BC$375)</f>
        <v>0</v>
      </c>
      <c r="CG197" s="10"/>
      <c r="CH197" s="154">
        <f t="shared" si="480"/>
        <v>0</v>
      </c>
      <c r="CI197" s="154">
        <f t="shared" si="481"/>
        <v>0</v>
      </c>
      <c r="CJ197" s="10"/>
      <c r="CK197" s="152">
        <f>SUMIF('Rekapitulasi Maret'!$BP$194:$BP$375,APS!$B197,'Rekapitulasi Maret'!$BQ$194:$BQ$375)+SUMIF('Rekapitulasi Maret'!$BP$194:$BP$375,APS!$B197,'Rekapitulasi Maret'!$BT$194:$BT$375)</f>
        <v>0</v>
      </c>
      <c r="CL197" s="152">
        <f>SUMIF('Rekapitulasi Maret'!$BP$194:$BP$375,APS!$B197,'Rekapitulasi Maret'!$BR$194:$BR$375)</f>
        <v>0</v>
      </c>
      <c r="CM197" s="152">
        <f>SUMIF('Rekapitulasi Maret'!$BP$194:$BP$375,APS!$B197,'Rekapitulasi Maret'!$BU$194:$BU$375)</f>
        <v>0</v>
      </c>
      <c r="CN197" s="154">
        <f t="shared" si="482"/>
        <v>0</v>
      </c>
      <c r="CO197" s="154">
        <f t="shared" si="483"/>
        <v>0</v>
      </c>
      <c r="CP197" s="76">
        <f t="shared" si="511"/>
        <v>0</v>
      </c>
      <c r="CQ197" s="76">
        <f t="shared" si="512"/>
        <v>0</v>
      </c>
      <c r="CR197" s="76">
        <f t="shared" si="513"/>
        <v>0</v>
      </c>
      <c r="CS197" s="76">
        <f t="shared" si="514"/>
        <v>0</v>
      </c>
      <c r="CT197" s="76">
        <f t="shared" si="515"/>
        <v>0</v>
      </c>
      <c r="CU197" s="76">
        <f t="shared" si="516"/>
        <v>0</v>
      </c>
      <c r="CV197" s="154">
        <f t="shared" si="517"/>
        <v>0</v>
      </c>
      <c r="CW197" s="10"/>
      <c r="CX197" s="10"/>
      <c r="CY197" s="152">
        <f>SUMIF('Rekapitulasi Maret'!$D$391:$D$568,APS!$B197,'Rekapitulasi Maret'!$E$391:$E$568)+SUMIF('Rekapitulasi Maret'!$D$391:$D$568,APS!$B197,'Rekapitulasi Maret'!$J$391:$J$568)</f>
        <v>0</v>
      </c>
      <c r="CZ197" s="152">
        <f>SUMIF('Rekapitulasi Maret'!$D$391:$D$568,APS!$B197,'Rekapitulasi Maret'!$F$391:$F$568)</f>
        <v>0</v>
      </c>
      <c r="DA197" s="152">
        <f>SUMIF('Rekapitulasi Maret'!$D$391:$D$568,APS!$B197,'Rekapitulasi Maret'!$K$391:$K$568)</f>
        <v>0</v>
      </c>
      <c r="DB197" s="154">
        <f t="shared" si="484"/>
        <v>0</v>
      </c>
      <c r="DC197" s="154">
        <f t="shared" si="485"/>
        <v>0</v>
      </c>
      <c r="DD197" s="10"/>
      <c r="DE197" s="152">
        <f>SUMIF('Rekapitulasi Maret'!$U$391:$U$568,APS!$B197,'Rekapitulasi Maret'!$V$391:$V$568)+SUMIF('Rekapitulasi Maret'!$U$391:$U$568,APS!$B197,'Rekapitulasi Maret'!$AA$391:$AA$568)</f>
        <v>0</v>
      </c>
      <c r="DF197" s="152">
        <f>SUMIF('Rekapitulasi Maret'!$U$391:$U$568,APS!$B197,'Rekapitulasi Maret'!$W$391:$W$568)</f>
        <v>0</v>
      </c>
      <c r="DG197" s="152">
        <f>SUMIF('Rekapitulasi Maret'!$U$391:$U$568,APS!$B197,'Rekapitulasi Maret'!$AB$391:$AB$568)</f>
        <v>0</v>
      </c>
      <c r="DH197" s="154">
        <f t="shared" si="518"/>
        <v>0</v>
      </c>
      <c r="DI197" s="154">
        <f t="shared" si="519"/>
        <v>0</v>
      </c>
      <c r="DJ197" s="10"/>
      <c r="DK197" s="152">
        <f>SUMIF('Rekapitulasi Maret'!$AL$391:$AL$568,APS!$B197,'Rekapitulasi Maret'!$AM$391:$AM$568)+SUMIF('Rekapitulasi Maret'!$AL$391:$AL$568,APS!$B197,'Rekapitulasi Maret'!$AP$391:$AP$568)</f>
        <v>0</v>
      </c>
      <c r="DL197" s="152">
        <f>SUMIF('Rekapitulasi Maret'!$AL$391:$AL$568,APS!$B197,'Rekapitulasi Maret'!$AN$391:$AN$568)</f>
        <v>0</v>
      </c>
      <c r="DM197" s="152">
        <f>SUMIF('Rekapitulasi Maret'!$AL$391:$AL$568,APS!$B197,'Rekapitulasi Maret'!$AQ$391:$AQ$568)</f>
        <v>0</v>
      </c>
      <c r="DN197" s="154">
        <f t="shared" si="453"/>
        <v>0</v>
      </c>
      <c r="DO197" s="154">
        <f t="shared" si="454"/>
        <v>0</v>
      </c>
      <c r="DP197" s="10"/>
      <c r="DQ197" s="152">
        <f>SUMIF('Rekapitulasi Maret'!$BA$391:$BA$568,APS!$B197,'Rekapitulasi Maret'!$BB$391:$BB$568)+SUMIF('Rekapitulasi Maret'!$BA$391:$BA$568,APS!$B197,'Rekapitulasi Maret'!$BE$391:$BE$568)</f>
        <v>0</v>
      </c>
      <c r="DR197" s="152">
        <f>SUMIF('Rekapitulasi Maret'!$BA$391:$BA$568,APS!$B197,'Rekapitulasi Maret'!$BC$391:$BC$568)</f>
        <v>0</v>
      </c>
      <c r="DS197" s="152">
        <f>SUMIF('Rekapitulasi Maret'!$BA$391:$BA$568,APS!$B197,'Rekapitulasi Maret'!$BF$391:$BF$568)</f>
        <v>0</v>
      </c>
      <c r="DT197" s="154">
        <f t="shared" si="520"/>
        <v>0</v>
      </c>
      <c r="DU197" s="154">
        <f t="shared" si="521"/>
        <v>0</v>
      </c>
      <c r="DV197" s="10"/>
      <c r="DW197" s="152">
        <f>SUMIF('Rekapitulasi Maret'!$BP$391:$BP$568,APS!$B197,'Rekapitulasi Maret'!$BQ$391:$BQ$568)+SUMIF('Rekapitulasi Maret'!$BP$391:$BP$568,APS!$B197,'Rekapitulasi Maret'!$BT$391:$BT$568)</f>
        <v>0</v>
      </c>
      <c r="DX197" s="152">
        <f>SUMIF('Rekapitulasi Maret'!$BP$391:$BP$568,APS!$B197,'Rekapitulasi Maret'!$BR$391:$BR$568)</f>
        <v>0</v>
      </c>
      <c r="DY197" s="152">
        <f>SUMIF('Rekapitulasi Maret'!$BP$391:$BP$568,APS!$B197,'Rekapitulasi Maret'!$BU$391:$BU$568)</f>
        <v>0</v>
      </c>
      <c r="DZ197" s="154">
        <f t="shared" si="544"/>
        <v>0</v>
      </c>
      <c r="EA197" s="154">
        <f t="shared" si="545"/>
        <v>0</v>
      </c>
      <c r="EB197" s="10"/>
      <c r="EC197" s="152">
        <f>SUMIF('Rekapitulasi Maret'!$CE$391:$CE$568,APS!$B197,'Rekapitulasi Maret'!$CF$391:$CF$568)+SUMIF('Rekapitulasi Maret'!$CE$391:$CE$568,APS!$B197,'Rekapitulasi Maret'!$CI$391:$CI$568)</f>
        <v>0</v>
      </c>
      <c r="ED197" s="152">
        <f>SUMIF('Rekapitulasi Maret'!$CE$391:$CE$568,APS!$B197,'Rekapitulasi Maret'!$CG$391:$CG$568)</f>
        <v>0</v>
      </c>
      <c r="EE197" s="152">
        <f>SUMIF('Rekapitulasi Maret'!$CE$391:$CE$568,APS!$B197,'Rekapitulasi Maret'!$CJ$391:$CJ$568)</f>
        <v>0</v>
      </c>
      <c r="EF197" s="154">
        <f t="shared" si="455"/>
        <v>0</v>
      </c>
      <c r="EG197" s="154">
        <f t="shared" si="456"/>
        <v>0</v>
      </c>
      <c r="EH197" s="76">
        <f t="shared" si="522"/>
        <v>0</v>
      </c>
      <c r="EI197" s="76">
        <f t="shared" si="523"/>
        <v>0</v>
      </c>
      <c r="EJ197" s="76">
        <f t="shared" si="524"/>
        <v>0</v>
      </c>
      <c r="EK197" s="76">
        <f t="shared" si="525"/>
        <v>0</v>
      </c>
      <c r="EL197" s="76">
        <f t="shared" si="526"/>
        <v>0</v>
      </c>
      <c r="EM197" s="76">
        <f t="shared" si="527"/>
        <v>0</v>
      </c>
      <c r="EN197" s="154">
        <f t="shared" si="528"/>
        <v>0</v>
      </c>
      <c r="EO197" s="10"/>
      <c r="EP197" s="10"/>
      <c r="EQ197" s="152">
        <f>SUMIF('Rekapitulasi Maret'!$D$587:$D$768,APS!$B197,'Rekapitulasi Maret'!$E$587:$E$768)+SUMIF('Rekapitulasi Maret'!$D$587:$D$768,APS!$B197,'Rekapitulasi Maret'!$G$587:$G$768)</f>
        <v>0</v>
      </c>
      <c r="ER197" s="152">
        <f>SUMIF('Rekapitulasi Maret'!$D$587:$D$768,APS!$B197,'Rekapitulasi Maret'!$F$587:$F$768)+SUMIF('Rekapitulasi Maret'!$D$587:$D$768,APS!$B197,'Rekapitulasi Maret'!$H$587:$H$768)</f>
        <v>0</v>
      </c>
      <c r="ES197" s="10"/>
      <c r="ET197" s="154">
        <f t="shared" si="457"/>
        <v>0</v>
      </c>
      <c r="EU197" s="154">
        <f t="shared" si="458"/>
        <v>0</v>
      </c>
      <c r="EV197" s="10"/>
      <c r="EW197" s="152">
        <f>SUMIF('Rekapitulasi Maret'!$U$587:$U$768,APS!$B197,'Rekapitulasi Maret'!$V$587:$V$768)+SUMIF('Rekapitulasi Maret'!$U$587:$U$768,APS!$B197,'Rekapitulasi Maret'!$X$587:$X$768)</f>
        <v>0</v>
      </c>
      <c r="EX197" s="152">
        <f>SUMIF('Rekapitulasi Maret'!$U$587:$U$768,APS!$B197,'Rekapitulasi Maret'!$W$587:$W$768)+SUMIF('Rekapitulasi Maret'!$U$587:$U$768,APS!$B197,'Rekapitulasi Maret'!$Y$587:$Y$768)</f>
        <v>0</v>
      </c>
      <c r="EY197" s="10"/>
      <c r="EZ197" s="154">
        <f t="shared" si="459"/>
        <v>0</v>
      </c>
      <c r="FA197" s="154">
        <f t="shared" si="460"/>
        <v>0</v>
      </c>
      <c r="FB197" s="10"/>
      <c r="FC197" s="152">
        <f>SUMIF('Rekapitulasi Maret'!$AL$587:$AL$768,APS!$B197,'Rekapitulasi Maret'!$AM$587:$AM$768)+SUMIF('Rekapitulasi Maret'!$AL$587:$AL$768,APS!$B197,'Rekapitulasi Maret'!$AP$587:$AP$768)</f>
        <v>0</v>
      </c>
      <c r="FD197" s="152">
        <f>SUMIF('Rekapitulasi Maret'!$AL$587:$AL$768,APS!$B197,'Rekapitulasi Maret'!$AN$587:$AN$768)</f>
        <v>0</v>
      </c>
      <c r="FE197" s="10"/>
      <c r="FF197" s="154">
        <f t="shared" si="461"/>
        <v>0</v>
      </c>
      <c r="FG197" s="154">
        <f t="shared" si="462"/>
        <v>0</v>
      </c>
      <c r="FH197" s="10"/>
      <c r="FI197" s="152">
        <f>SUMIF('Rekapitulasi Maret'!$BA$587:$BA$768,APS!$B197,'Rekapitulasi Maret'!$BB$587:$BB$768)+SUMIF('Rekapitulasi Maret'!$BA$587:$BA$768,APS!$B197,'Rekapitulasi Maret'!$BE$587:$BE$768)</f>
        <v>0</v>
      </c>
      <c r="FJ197" s="152">
        <f>SUMIF('Rekapitulasi Maret'!$BA$587:$BA$768,APS!$B197,'Rekapitulasi Maret'!$BC$587:$BC$768)+SUMIF('Rekapitulasi Maret'!$BA$587:$BA$768,APS!$B197,'Rekapitulasi Maret'!$BF$587:$BF$768)</f>
        <v>0</v>
      </c>
      <c r="FK197" s="10"/>
      <c r="FL197" s="154">
        <f t="shared" si="463"/>
        <v>0</v>
      </c>
      <c r="FM197" s="154">
        <f t="shared" si="464"/>
        <v>0</v>
      </c>
      <c r="FN197" s="10"/>
      <c r="FO197" s="152">
        <f>SUMIF('Rekapitulasi Maret'!$BP$587:$BP$768,APS!$B197,'Rekapitulasi Maret'!$BQ$587:$BQ$768)+SUMIF('Rekapitulasi Maret'!$BP$587:$BP$768,APS!$B197,'Rekapitulasi Maret'!$BT$587:$BT$768)</f>
        <v>0</v>
      </c>
      <c r="FP197" s="152">
        <f>SUMIF('Rekapitulasi Maret'!$BP$587:$BP$768,APS!$B197,'Rekapitulasi Maret'!$BR$587:$BR$768)</f>
        <v>0</v>
      </c>
      <c r="FQ197" s="10"/>
      <c r="FR197" s="154">
        <f t="shared" si="465"/>
        <v>0</v>
      </c>
      <c r="FS197" s="154">
        <f t="shared" si="466"/>
        <v>0</v>
      </c>
      <c r="FT197" s="10"/>
      <c r="FU197" s="152">
        <f>SUMIF('Rekapitulasi Maret'!$CE$587:$CE$768,APS!$B197,'Rekapitulasi Maret'!$CI$587:$CI$768)</f>
        <v>0</v>
      </c>
      <c r="FV197" s="10"/>
      <c r="FW197" s="152">
        <f>SUMIF('Rekapitulasi Maret'!$CE$587:$CE$768,APS!$B197,'Rekapitulasi Maret'!$CJ$587:$CJ$768)</f>
        <v>0</v>
      </c>
      <c r="FX197" s="154">
        <f t="shared" si="486"/>
        <v>0</v>
      </c>
      <c r="FY197" s="154">
        <f t="shared" si="487"/>
        <v>0</v>
      </c>
      <c r="FZ197" s="10"/>
      <c r="GA197" s="152">
        <f>SUMIF('Rekapitulasi Maret'!$D$785:$D$963,APS!$B197,'Rekapitulasi Maret'!$E$785:$E$963)+SUMIF('Rekapitulasi Maret'!$D$785:$D$963,APS!$B197,'Rekapitulasi Maret'!$J$785:$J$963)</f>
        <v>0</v>
      </c>
      <c r="GB197" s="152">
        <f>SUMIF('Rekapitulasi Maret'!$D$785:$D$963,APS!$B197,'Rekapitulasi Maret'!$F$785:$F$963)</f>
        <v>0</v>
      </c>
      <c r="GC197" s="152">
        <f>SUMIF('Rekapitulasi Maret'!$D$785:$D$963,APS!$B197,'Rekapitulasi Maret'!$K$785:$K$963)</f>
        <v>0</v>
      </c>
      <c r="GD197" s="154">
        <f t="shared" si="467"/>
        <v>0</v>
      </c>
      <c r="GE197" s="154">
        <f t="shared" si="468"/>
        <v>0</v>
      </c>
      <c r="GF197" s="10"/>
      <c r="GG197" s="152">
        <f>SUMIF('Rekapitulasi Maret'!$U$785:$U$963,APS!$B197,'Rekapitulasi Maret'!$V$785:$V$963)+SUMIF('Rekapitulasi Maret'!$U$785:$U$963,APS!$B197,'Rekapitulasi Maret'!$AA$785:$AA$963)</f>
        <v>0</v>
      </c>
      <c r="GH197" s="152">
        <f>SUMIF('Rekapitulasi Maret'!$U$785:$U$963,APS!$B197,'Rekapitulasi Maret'!$W$785:$W$963)</f>
        <v>0</v>
      </c>
      <c r="GI197" s="152">
        <f>SUMIF('Rekapitulasi Maret'!$U$785:$U$963,APS!$B197,'Rekapitulasi Maret'!$AB$785:$AB$963)</f>
        <v>0</v>
      </c>
      <c r="GJ197" s="154">
        <f t="shared" si="469"/>
        <v>0</v>
      </c>
      <c r="GK197" s="154">
        <f t="shared" si="470"/>
        <v>0</v>
      </c>
      <c r="GL197" s="10"/>
      <c r="GM197" s="152">
        <f>SUMIF('Rekapitulasi Maret'!$AL$785:$AL$963,APS!$B197,'Rekapitulasi Maret'!$AM$785:$AM$963)+SUMIF('Rekapitulasi Maret'!$AL$785:$AL$963,APS!$B197,'Rekapitulasi Maret'!$AP$785:$AP$963)</f>
        <v>0</v>
      </c>
      <c r="GN197" s="152">
        <f>SUMIF('Rekapitulasi Maret'!$AL$785:$AL$963,APS!$B197,'Rekapitulasi Maret'!$AN$785:$AN$963)</f>
        <v>0</v>
      </c>
      <c r="GO197" s="152">
        <f>SUMIF('Rekapitulasi Maret'!$AL$785:$AL$963,APS!$B197,'Rekapitulasi Maret'!$AQ$785:$AQ$963)</f>
        <v>0</v>
      </c>
      <c r="GP197" s="154">
        <f t="shared" si="471"/>
        <v>0</v>
      </c>
      <c r="GQ197" s="154">
        <f t="shared" si="472"/>
        <v>0</v>
      </c>
      <c r="GR197" s="76">
        <f t="shared" si="473"/>
        <v>0</v>
      </c>
      <c r="GS197" s="76">
        <f t="shared" si="474"/>
        <v>0</v>
      </c>
      <c r="GT197" s="76">
        <f t="shared" si="475"/>
        <v>0</v>
      </c>
      <c r="GU197" s="76">
        <f t="shared" si="476"/>
        <v>0</v>
      </c>
      <c r="GV197" s="157">
        <f t="shared" si="477"/>
        <v>0</v>
      </c>
      <c r="GW197" s="157">
        <f t="shared" si="478"/>
        <v>0</v>
      </c>
      <c r="GX197" s="158">
        <f t="shared" si="479"/>
        <v>0</v>
      </c>
      <c r="GY197" s="157">
        <f t="shared" si="494"/>
        <v>0</v>
      </c>
      <c r="GZ197" s="157">
        <f t="shared" si="495"/>
        <v>0</v>
      </c>
      <c r="HA197" s="157">
        <f t="shared" si="496"/>
        <v>0</v>
      </c>
      <c r="HB197" s="157">
        <f t="shared" si="497"/>
        <v>0</v>
      </c>
      <c r="HC197" s="157">
        <f t="shared" si="498"/>
        <v>0</v>
      </c>
      <c r="HD197" s="157">
        <f t="shared" si="499"/>
        <v>0</v>
      </c>
      <c r="HE197" s="158">
        <f t="shared" si="536"/>
        <v>0</v>
      </c>
      <c r="HF197" s="164"/>
      <c r="HG197" s="16" t="s">
        <v>1020</v>
      </c>
      <c r="HH197" s="88"/>
    </row>
    <row r="198" spans="1:216" ht="15.75">
      <c r="A198" s="16" t="s">
        <v>212</v>
      </c>
      <c r="B198" s="16" t="s">
        <v>213</v>
      </c>
      <c r="C198" s="16" t="s">
        <v>196</v>
      </c>
      <c r="D198" s="16" t="s">
        <v>615</v>
      </c>
      <c r="E198" s="16"/>
      <c r="F198" s="17">
        <v>30</v>
      </c>
      <c r="G198" s="17">
        <v>0</v>
      </c>
      <c r="H198" s="17">
        <v>0</v>
      </c>
      <c r="I198" s="18">
        <v>0</v>
      </c>
      <c r="J198" s="17">
        <v>-5</v>
      </c>
      <c r="K198" s="19">
        <f>(H198+F198+G198)-(I198+J198)</f>
        <v>35</v>
      </c>
      <c r="L198" s="19">
        <f>IF(K198&gt;0,K198,0)</f>
        <v>35</v>
      </c>
      <c r="M198" s="23">
        <v>25</v>
      </c>
      <c r="N198" s="20">
        <f t="shared" si="533"/>
        <v>30</v>
      </c>
      <c r="O198" s="20"/>
      <c r="P198" s="75">
        <f t="shared" si="541"/>
        <v>0</v>
      </c>
      <c r="Q198" s="74">
        <f t="shared" si="540"/>
        <v>30</v>
      </c>
      <c r="R198" s="22">
        <f t="shared" si="546"/>
        <v>30</v>
      </c>
      <c r="S198" s="10">
        <v>25</v>
      </c>
      <c r="T198" s="10"/>
      <c r="U198" s="152">
        <f>SUMIF('Rekapitulasi Maret'!$D$9:$D$173,APS!$B198,'Rekapitulasi Maret'!$E$9:$E$173)</f>
        <v>0</v>
      </c>
      <c r="V198" s="152">
        <f>SUMIF('Rekapitulasi Maret'!$D$9:$D$173,APS!$B198,'Rekapitulasi Maret'!$F$9:$F$173)</f>
        <v>0</v>
      </c>
      <c r="W198" s="10"/>
      <c r="X198" s="154">
        <f t="shared" si="537"/>
        <v>0</v>
      </c>
      <c r="Y198" s="154">
        <f t="shared" si="538"/>
        <v>0</v>
      </c>
      <c r="Z198" s="10"/>
      <c r="AA198" s="152">
        <f>SUMIF('Rekapitulasi Maret'!$U$9:$U$173,APS!$B198,'Rekapitulasi Maret'!$V$9:$V$173)</f>
        <v>0</v>
      </c>
      <c r="AB198" s="152">
        <f>SUMIF('Rekapitulasi Maret'!$U$9:$U$173,APS!$B198,'Rekapitulasi Maret'!$W$9:$W$173)</f>
        <v>0</v>
      </c>
      <c r="AC198" s="152"/>
      <c r="AD198" s="154">
        <f t="shared" si="529"/>
        <v>0</v>
      </c>
      <c r="AE198" s="154">
        <f t="shared" si="530"/>
        <v>0</v>
      </c>
      <c r="AF198" s="10"/>
      <c r="AG198" s="152">
        <f>SUMIF('Rekapitulasi Maret'!$AL$9:$AL$173,APS!$B198,'Rekapitulasi Maret'!$AM$9:$AM$173)</f>
        <v>5</v>
      </c>
      <c r="AH198" s="152">
        <f>SUMIF('Rekapitulasi Maret'!$AL$9:$AL$173,APS!$B198,'Rekapitulasi Maret'!$AN$9:$AN$173)</f>
        <v>5</v>
      </c>
      <c r="AI198" s="152">
        <f>SUMIF('Rekapitulasi Maret'!$AL$9:$AL$173,APS!$B198,'Rekapitulasi Maret'!$AQ$9:$AQ$173)</f>
        <v>0</v>
      </c>
      <c r="AJ198" s="154">
        <f t="shared" si="534"/>
        <v>0</v>
      </c>
      <c r="AK198" s="154">
        <f t="shared" si="535"/>
        <v>100</v>
      </c>
      <c r="AL198" s="10"/>
      <c r="AM198" s="152">
        <f>SUMIF('Rekapitulasi Maret'!$BA$9:$BA$173,APS!$B198,'Rekapitulasi Maret'!$BB$9:$BB$173)</f>
        <v>0</v>
      </c>
      <c r="AN198" s="152">
        <f>SUMIF('Rekapitulasi Maret'!$BA$9:$BA$173,APS!$B198,'Rekapitulasi Maret'!$BC$9:$BC$173)</f>
        <v>0</v>
      </c>
      <c r="AO198" s="10"/>
      <c r="AP198" s="154">
        <f t="shared" si="531"/>
        <v>0</v>
      </c>
      <c r="AQ198" s="154">
        <f t="shared" si="532"/>
        <v>0</v>
      </c>
      <c r="AR198" s="10"/>
      <c r="AS198" s="152">
        <f>SUMIF('Rekapitulasi Maret'!$BP$9:$BP$173,APS!$B198,'Rekapitulasi Maret'!$BQ$9:$BQ$173)</f>
        <v>0</v>
      </c>
      <c r="AT198" s="152">
        <f>SUMIF('Rekapitulasi Maret'!$BP$9:$BP$173,APS!$B198,'Rekapitulasi Maret'!$BR$9:$BR$173)</f>
        <v>0</v>
      </c>
      <c r="AU198" s="10"/>
      <c r="AV198" s="154">
        <f t="shared" si="500"/>
        <v>0</v>
      </c>
      <c r="AW198" s="154">
        <f t="shared" si="501"/>
        <v>0</v>
      </c>
      <c r="AX198" s="10"/>
      <c r="AY198" s="152">
        <f>SUMIF('Rekapitulasi Maret'!$CE$9:$CE$173,APS!$B198,'Rekapitulasi Maret'!$CI$9:$CI$173)</f>
        <v>0</v>
      </c>
      <c r="AZ198" s="10"/>
      <c r="BA198" s="152">
        <f>SUMIF('Rekapitulasi Maret'!$CE$9:$CE$173,APS!$B198,'Rekapitulasi Maret'!$CJ$9:$CJ$173)</f>
        <v>0</v>
      </c>
      <c r="BB198" s="154">
        <f t="shared" si="492"/>
        <v>0</v>
      </c>
      <c r="BC198" s="154">
        <f t="shared" si="493"/>
        <v>0</v>
      </c>
      <c r="BD198" s="76">
        <f t="shared" si="504"/>
        <v>0</v>
      </c>
      <c r="BE198" s="76">
        <f t="shared" si="505"/>
        <v>5</v>
      </c>
      <c r="BF198" s="76">
        <f t="shared" si="506"/>
        <v>5</v>
      </c>
      <c r="BG198" s="76">
        <f t="shared" si="507"/>
        <v>0</v>
      </c>
      <c r="BH198" s="76">
        <f t="shared" si="508"/>
        <v>5</v>
      </c>
      <c r="BI198" s="76">
        <f t="shared" si="509"/>
        <v>5</v>
      </c>
      <c r="BJ198" s="154">
        <f t="shared" si="510"/>
        <v>0</v>
      </c>
      <c r="BK198" s="10"/>
      <c r="BL198" s="10"/>
      <c r="BM198" s="152">
        <f>SUMIF('Rekapitulasi Maret'!$D$194:$D$375,APS!$B198,'Rekapitulasi Maret'!$E$194:$E$375)+SUMIF('Rekapitulasi Maret'!$D$194:$D$375,APS!$B198,'Rekapitulasi Maret'!$J$194:$J$375)</f>
        <v>0</v>
      </c>
      <c r="BN198" s="152">
        <f>SUMIF('Rekapitulasi Maret'!$D$194:$D$375,APS!$B198,'Rekapitulasi Maret'!$F$194:$F$375)</f>
        <v>0</v>
      </c>
      <c r="BO198" s="152">
        <f>SUMIF('Rekapitulasi Maret'!$D$194:$D$375,APS!$B198,'Rekapitulasi Maret'!$K$194:$K$375)</f>
        <v>0</v>
      </c>
      <c r="BP198" s="154">
        <f t="shared" si="488"/>
        <v>0</v>
      </c>
      <c r="BQ198" s="154">
        <f t="shared" si="489"/>
        <v>0</v>
      </c>
      <c r="BR198" s="10">
        <v>25</v>
      </c>
      <c r="BS198" s="152">
        <f>SUMIF('Rekapitulasi Maret'!$U$194:$U$375,APS!$B198,'Rekapitulasi Maret'!$V$194:$V$375)+SUMIF('Rekapitulasi Maret'!$U$194:$U$375,APS!$B198,'Rekapitulasi Maret'!$AA$194:$AA$375)</f>
        <v>0</v>
      </c>
      <c r="BT198" s="152">
        <f>SUMIF('Rekapitulasi Maret'!$U$194:$U$375,APS!$B198,'Rekapitulasi Maret'!$W$194:$W$375)</f>
        <v>0</v>
      </c>
      <c r="BU198" s="152">
        <f>SUMIF('Rekapitulasi Maret'!$U$194:$U$375,APS!$B198,'Rekapitulasi Maret'!$AB$194:$AB$375)</f>
        <v>0</v>
      </c>
      <c r="BV198" s="154">
        <f t="shared" si="490"/>
        <v>0</v>
      </c>
      <c r="BW198" s="154">
        <f t="shared" si="491"/>
        <v>0</v>
      </c>
      <c r="BX198" s="10"/>
      <c r="BY198" s="152">
        <f>SUMIF('Rekapitulasi Maret'!$AL$194:$AL$375,APS!$B198,'Rekapitulasi Maret'!$AM$194:$AM$375)+SUMIF('Rekapitulasi Maret'!$AL$194:$AL$375,APS!$B198,'Rekapitulasi Maret'!$AP$194:$AP$375)</f>
        <v>0</v>
      </c>
      <c r="BZ198" s="152">
        <f>SUMIF('Rekapitulasi Maret'!$AL$194:$AL$375,APS!$B198,'Rekapitulasi Maret'!$AN$194:$AN$375)</f>
        <v>0</v>
      </c>
      <c r="CA198" s="152">
        <f>SUMIF('Rekapitulasi Maret'!$AL$194:$AL$375,APS!$B198,'Rekapitulasi Maret'!$AQ$194:$AQ$375)</f>
        <v>0</v>
      </c>
      <c r="CB198" s="154">
        <f t="shared" si="502"/>
        <v>0</v>
      </c>
      <c r="CC198" s="154">
        <f t="shared" si="503"/>
        <v>0</v>
      </c>
      <c r="CD198" s="10"/>
      <c r="CE198" s="152">
        <f>SUMIF('Rekapitulasi Maret'!$BA$194:$BA$375,APS!$B198,'Rekapitulasi Maret'!$BB$194:$BB$375)+SUMIF('Rekapitulasi Maret'!$BA$194:$BA$375,APS!$B198,'Rekapitulasi Maret'!$BE$194:$BE$375)</f>
        <v>0</v>
      </c>
      <c r="CF198" s="152">
        <f>SUMIF('Rekapitulasi Maret'!$BA$194:$BA$375,APS!$B198,'Rekapitulasi Maret'!$BC$194:$BC$375)</f>
        <v>0</v>
      </c>
      <c r="CG198" s="10"/>
      <c r="CH198" s="154">
        <f t="shared" si="480"/>
        <v>0</v>
      </c>
      <c r="CI198" s="154">
        <f t="shared" si="481"/>
        <v>0</v>
      </c>
      <c r="CJ198" s="10"/>
      <c r="CK198" s="152">
        <f>SUMIF('Rekapitulasi Maret'!$BP$194:$BP$375,APS!$B198,'Rekapitulasi Maret'!$BQ$194:$BQ$375)+SUMIF('Rekapitulasi Maret'!$BP$194:$BP$375,APS!$B198,'Rekapitulasi Maret'!$BT$194:$BT$375)</f>
        <v>0</v>
      </c>
      <c r="CL198" s="152">
        <f>SUMIF('Rekapitulasi Maret'!$BP$194:$BP$375,APS!$B198,'Rekapitulasi Maret'!$BR$194:$BR$375)</f>
        <v>0</v>
      </c>
      <c r="CM198" s="152">
        <f>SUMIF('Rekapitulasi Maret'!$BP$194:$BP$375,APS!$B198,'Rekapitulasi Maret'!$BU$194:$BU$375)</f>
        <v>0</v>
      </c>
      <c r="CN198" s="154">
        <f t="shared" si="482"/>
        <v>0</v>
      </c>
      <c r="CO198" s="154">
        <f t="shared" si="483"/>
        <v>0</v>
      </c>
      <c r="CP198" s="76">
        <f t="shared" si="511"/>
        <v>25</v>
      </c>
      <c r="CQ198" s="76">
        <f t="shared" si="512"/>
        <v>0</v>
      </c>
      <c r="CR198" s="76">
        <f t="shared" si="513"/>
        <v>0</v>
      </c>
      <c r="CS198" s="76">
        <f t="shared" si="514"/>
        <v>0</v>
      </c>
      <c r="CT198" s="76">
        <f t="shared" si="515"/>
        <v>0</v>
      </c>
      <c r="CU198" s="76">
        <f t="shared" si="516"/>
        <v>-25</v>
      </c>
      <c r="CV198" s="154">
        <f t="shared" si="517"/>
        <v>0</v>
      </c>
      <c r="CW198" s="10">
        <v>5</v>
      </c>
      <c r="CX198" s="10"/>
      <c r="CY198" s="152">
        <f>SUMIF('Rekapitulasi Maret'!$D$391:$D$568,APS!$B198,'Rekapitulasi Maret'!$E$391:$E$568)+SUMIF('Rekapitulasi Maret'!$D$391:$D$568,APS!$B198,'Rekapitulasi Maret'!$J$391:$J$568)</f>
        <v>0</v>
      </c>
      <c r="CZ198" s="152">
        <f>SUMIF('Rekapitulasi Maret'!$D$391:$D$568,APS!$B198,'Rekapitulasi Maret'!$F$391:$F$568)</f>
        <v>0</v>
      </c>
      <c r="DA198" s="152">
        <f>SUMIF('Rekapitulasi Maret'!$D$391:$D$568,APS!$B198,'Rekapitulasi Maret'!$K$391:$K$568)</f>
        <v>0</v>
      </c>
      <c r="DB198" s="154">
        <f t="shared" si="484"/>
        <v>0</v>
      </c>
      <c r="DC198" s="154">
        <f t="shared" si="485"/>
        <v>0</v>
      </c>
      <c r="DD198" s="10"/>
      <c r="DE198" s="152">
        <f>SUMIF('Rekapitulasi Maret'!$U$391:$U$568,APS!$B198,'Rekapitulasi Maret'!$V$391:$V$568)+SUMIF('Rekapitulasi Maret'!$U$391:$U$568,APS!$B198,'Rekapitulasi Maret'!$AA$391:$AA$568)</f>
        <v>0</v>
      </c>
      <c r="DF198" s="152">
        <f>SUMIF('Rekapitulasi Maret'!$U$391:$U$568,APS!$B198,'Rekapitulasi Maret'!$W$391:$W$568)</f>
        <v>0</v>
      </c>
      <c r="DG198" s="152">
        <f>SUMIF('Rekapitulasi Maret'!$U$391:$U$568,APS!$B198,'Rekapitulasi Maret'!$AB$391:$AB$568)</f>
        <v>0</v>
      </c>
      <c r="DH198" s="154">
        <f t="shared" si="518"/>
        <v>0</v>
      </c>
      <c r="DI198" s="154">
        <f t="shared" si="519"/>
        <v>0</v>
      </c>
      <c r="DJ198" s="10">
        <v>5</v>
      </c>
      <c r="DK198" s="152">
        <f>SUMIF('Rekapitulasi Maret'!$AL$391:$AL$568,APS!$B198,'Rekapitulasi Maret'!$AM$391:$AM$568)+SUMIF('Rekapitulasi Maret'!$AL$391:$AL$568,APS!$B198,'Rekapitulasi Maret'!$AP$391:$AP$568)</f>
        <v>0</v>
      </c>
      <c r="DL198" s="152">
        <f>SUMIF('Rekapitulasi Maret'!$AL$391:$AL$568,APS!$B198,'Rekapitulasi Maret'!$AN$391:$AN$568)</f>
        <v>0</v>
      </c>
      <c r="DM198" s="152">
        <f>SUMIF('Rekapitulasi Maret'!$AL$391:$AL$568,APS!$B198,'Rekapitulasi Maret'!$AQ$391:$AQ$568)</f>
        <v>0</v>
      </c>
      <c r="DN198" s="154">
        <f t="shared" si="453"/>
        <v>0</v>
      </c>
      <c r="DO198" s="154">
        <f t="shared" si="454"/>
        <v>0</v>
      </c>
      <c r="DP198" s="10"/>
      <c r="DQ198" s="152">
        <f>SUMIF('Rekapitulasi Maret'!$BA$391:$BA$568,APS!$B198,'Rekapitulasi Maret'!$BB$391:$BB$568)+SUMIF('Rekapitulasi Maret'!$BA$391:$BA$568,APS!$B198,'Rekapitulasi Maret'!$BE$391:$BE$568)</f>
        <v>15</v>
      </c>
      <c r="DR198" s="152">
        <f>SUMIF('Rekapitulasi Maret'!$BA$391:$BA$568,APS!$B198,'Rekapitulasi Maret'!$BC$391:$BC$568)</f>
        <v>0</v>
      </c>
      <c r="DS198" s="152">
        <f>SUMIF('Rekapitulasi Maret'!$BA$391:$BA$568,APS!$B198,'Rekapitulasi Maret'!$BF$391:$BF$568)</f>
        <v>0</v>
      </c>
      <c r="DT198" s="154">
        <f t="shared" si="520"/>
        <v>0</v>
      </c>
      <c r="DU198" s="154">
        <f t="shared" si="521"/>
        <v>0</v>
      </c>
      <c r="DV198" s="10"/>
      <c r="DW198" s="152">
        <f>SUMIF('Rekapitulasi Maret'!$BP$391:$BP$568,APS!$B198,'Rekapitulasi Maret'!$BQ$391:$BQ$568)+SUMIF('Rekapitulasi Maret'!$BP$391:$BP$568,APS!$B198,'Rekapitulasi Maret'!$BT$391:$BT$568)</f>
        <v>0</v>
      </c>
      <c r="DX198" s="152">
        <f>SUMIF('Rekapitulasi Maret'!$BP$391:$BP$568,APS!$B198,'Rekapitulasi Maret'!$BR$391:$BR$568)</f>
        <v>0</v>
      </c>
      <c r="DY198" s="152">
        <f>SUMIF('Rekapitulasi Maret'!$BP$391:$BP$568,APS!$B198,'Rekapitulasi Maret'!$BU$391:$BU$568)</f>
        <v>0</v>
      </c>
      <c r="DZ198" s="154">
        <f t="shared" si="544"/>
        <v>0</v>
      </c>
      <c r="EA198" s="154">
        <f t="shared" si="545"/>
        <v>0</v>
      </c>
      <c r="EB198" s="10"/>
      <c r="EC198" s="152">
        <f>SUMIF('Rekapitulasi Maret'!$CE$391:$CE$568,APS!$B198,'Rekapitulasi Maret'!$CF$391:$CF$568)+SUMIF('Rekapitulasi Maret'!$CE$391:$CE$568,APS!$B198,'Rekapitulasi Maret'!$CI$391:$CI$568)</f>
        <v>0</v>
      </c>
      <c r="ED198" s="152">
        <f>SUMIF('Rekapitulasi Maret'!$CE$391:$CE$568,APS!$B198,'Rekapitulasi Maret'!$CG$391:$CG$568)</f>
        <v>0</v>
      </c>
      <c r="EE198" s="152">
        <f>SUMIF('Rekapitulasi Maret'!$CE$391:$CE$568,APS!$B198,'Rekapitulasi Maret'!$CJ$391:$CJ$568)</f>
        <v>0</v>
      </c>
      <c r="EF198" s="154">
        <f t="shared" si="455"/>
        <v>0</v>
      </c>
      <c r="EG198" s="154">
        <f t="shared" si="456"/>
        <v>0</v>
      </c>
      <c r="EH198" s="76">
        <f t="shared" si="522"/>
        <v>5</v>
      </c>
      <c r="EI198" s="76">
        <f t="shared" si="523"/>
        <v>15</v>
      </c>
      <c r="EJ198" s="76">
        <f t="shared" si="524"/>
        <v>0</v>
      </c>
      <c r="EK198" s="76">
        <f t="shared" si="525"/>
        <v>0</v>
      </c>
      <c r="EL198" s="76">
        <f t="shared" si="526"/>
        <v>0</v>
      </c>
      <c r="EM198" s="76">
        <f t="shared" si="527"/>
        <v>-5</v>
      </c>
      <c r="EN198" s="154">
        <f t="shared" si="528"/>
        <v>0</v>
      </c>
      <c r="EO198" s="10"/>
      <c r="EP198" s="10"/>
      <c r="EQ198" s="152">
        <f>SUMIF('Rekapitulasi Maret'!$D$587:$D$768,APS!$B198,'Rekapitulasi Maret'!$E$587:$E$768)+SUMIF('Rekapitulasi Maret'!$D$587:$D$768,APS!$B198,'Rekapitulasi Maret'!$G$587:$G$768)</f>
        <v>5</v>
      </c>
      <c r="ER198" s="152">
        <f>SUMIF('Rekapitulasi Maret'!$D$587:$D$768,APS!$B198,'Rekapitulasi Maret'!$F$587:$F$768)+SUMIF('Rekapitulasi Maret'!$D$587:$D$768,APS!$B198,'Rekapitulasi Maret'!$H$587:$H$768)</f>
        <v>0</v>
      </c>
      <c r="ES198" s="10"/>
      <c r="ET198" s="154">
        <f t="shared" si="457"/>
        <v>0</v>
      </c>
      <c r="EU198" s="154">
        <f t="shared" si="458"/>
        <v>0</v>
      </c>
      <c r="EV198" s="10"/>
      <c r="EW198" s="152">
        <f>SUMIF('Rekapitulasi Maret'!$U$587:$U$768,APS!$B198,'Rekapitulasi Maret'!$V$587:$V$768)+SUMIF('Rekapitulasi Maret'!$U$587:$U$768,APS!$B198,'Rekapitulasi Maret'!$X$587:$X$768)</f>
        <v>25</v>
      </c>
      <c r="EX198" s="152">
        <f>SUMIF('Rekapitulasi Maret'!$U$587:$U$768,APS!$B198,'Rekapitulasi Maret'!$W$587:$W$768)+SUMIF('Rekapitulasi Maret'!$U$587:$U$768,APS!$B198,'Rekapitulasi Maret'!$Y$587:$Y$768)</f>
        <v>0</v>
      </c>
      <c r="EY198" s="10"/>
      <c r="EZ198" s="154">
        <f t="shared" si="459"/>
        <v>0</v>
      </c>
      <c r="FA198" s="154">
        <f t="shared" si="460"/>
        <v>0</v>
      </c>
      <c r="FB198" s="10"/>
      <c r="FC198" s="152">
        <f>SUMIF('Rekapitulasi Maret'!$AL$587:$AL$768,APS!$B198,'Rekapitulasi Maret'!$AM$587:$AM$768)+SUMIF('Rekapitulasi Maret'!$AL$587:$AL$768,APS!$B198,'Rekapitulasi Maret'!$AP$587:$AP$768)</f>
        <v>0</v>
      </c>
      <c r="FD198" s="152">
        <f>SUMIF('Rekapitulasi Maret'!$AL$587:$AL$768,APS!$B198,'Rekapitulasi Maret'!$AN$587:$AN$768)</f>
        <v>0</v>
      </c>
      <c r="FE198" s="10"/>
      <c r="FF198" s="154">
        <f t="shared" si="461"/>
        <v>0</v>
      </c>
      <c r="FG198" s="154">
        <f t="shared" si="462"/>
        <v>0</v>
      </c>
      <c r="FH198" s="10"/>
      <c r="FI198" s="152">
        <f>SUMIF('Rekapitulasi Maret'!$BA$587:$BA$768,APS!$B198,'Rekapitulasi Maret'!$BB$587:$BB$768)+SUMIF('Rekapitulasi Maret'!$BA$587:$BA$768,APS!$B198,'Rekapitulasi Maret'!$BE$587:$BE$768)</f>
        <v>20</v>
      </c>
      <c r="FJ198" s="152">
        <f>SUMIF('Rekapitulasi Maret'!$BA$587:$BA$768,APS!$B198,'Rekapitulasi Maret'!$BC$587:$BC$768)+SUMIF('Rekapitulasi Maret'!$BA$587:$BA$768,APS!$B198,'Rekapitulasi Maret'!$BF$587:$BF$768)</f>
        <v>20</v>
      </c>
      <c r="FK198" s="10"/>
      <c r="FL198" s="154">
        <f t="shared" si="463"/>
        <v>0</v>
      </c>
      <c r="FM198" s="154">
        <f t="shared" si="464"/>
        <v>100</v>
      </c>
      <c r="FN198" s="10"/>
      <c r="FO198" s="152">
        <f>SUMIF('Rekapitulasi Maret'!$BP$587:$BP$768,APS!$B198,'Rekapitulasi Maret'!$BQ$587:$BQ$768)+SUMIF('Rekapitulasi Maret'!$BP$587:$BP$768,APS!$B198,'Rekapitulasi Maret'!$BT$587:$BT$768)</f>
        <v>0</v>
      </c>
      <c r="FP198" s="152">
        <f>SUMIF('Rekapitulasi Maret'!$BP$587:$BP$768,APS!$B198,'Rekapitulasi Maret'!$BR$587:$BR$768)</f>
        <v>0</v>
      </c>
      <c r="FQ198" s="10"/>
      <c r="FR198" s="154">
        <f t="shared" si="465"/>
        <v>0</v>
      </c>
      <c r="FS198" s="154">
        <f t="shared" si="466"/>
        <v>0</v>
      </c>
      <c r="FT198" s="10"/>
      <c r="FU198" s="152">
        <f>SUMIF('Rekapitulasi Maret'!$CE$587:$CE$768,APS!$B198,'Rekapitulasi Maret'!$CI$587:$CI$768)</f>
        <v>0</v>
      </c>
      <c r="FV198" s="10"/>
      <c r="FW198" s="152">
        <f>SUMIF('Rekapitulasi Maret'!$CE$587:$CE$768,APS!$B198,'Rekapitulasi Maret'!$CJ$587:$CJ$768)</f>
        <v>0</v>
      </c>
      <c r="FX198" s="154">
        <f t="shared" si="486"/>
        <v>0</v>
      </c>
      <c r="FY198" s="154">
        <f t="shared" si="487"/>
        <v>0</v>
      </c>
      <c r="FZ198" s="10"/>
      <c r="GA198" s="152">
        <f>SUMIF('Rekapitulasi Maret'!$D$785:$D$963,APS!$B198,'Rekapitulasi Maret'!$E$785:$E$963)+SUMIF('Rekapitulasi Maret'!$D$785:$D$963,APS!$B198,'Rekapitulasi Maret'!$J$785:$J$963)</f>
        <v>0</v>
      </c>
      <c r="GB198" s="152">
        <f>SUMIF('Rekapitulasi Maret'!$D$785:$D$963,APS!$B198,'Rekapitulasi Maret'!$F$785:$F$963)</f>
        <v>0</v>
      </c>
      <c r="GC198" s="152">
        <f>SUMIF('Rekapitulasi Maret'!$D$785:$D$963,APS!$B198,'Rekapitulasi Maret'!$K$785:$K$963)</f>
        <v>0</v>
      </c>
      <c r="GD198" s="154">
        <f t="shared" si="467"/>
        <v>0</v>
      </c>
      <c r="GE198" s="154">
        <f t="shared" si="468"/>
        <v>0</v>
      </c>
      <c r="GF198" s="10"/>
      <c r="GG198" s="152">
        <f>SUMIF('Rekapitulasi Maret'!$U$785:$U$963,APS!$B198,'Rekapitulasi Maret'!$V$785:$V$963)+SUMIF('Rekapitulasi Maret'!$U$785:$U$963,APS!$B198,'Rekapitulasi Maret'!$AA$785:$AA$963)</f>
        <v>0</v>
      </c>
      <c r="GH198" s="152">
        <f>SUMIF('Rekapitulasi Maret'!$U$785:$U$963,APS!$B198,'Rekapitulasi Maret'!$W$785:$W$963)</f>
        <v>0</v>
      </c>
      <c r="GI198" s="152">
        <f>SUMIF('Rekapitulasi Maret'!$U$785:$U$963,APS!$B198,'Rekapitulasi Maret'!$AB$785:$AB$963)</f>
        <v>0</v>
      </c>
      <c r="GJ198" s="154">
        <f t="shared" si="469"/>
        <v>0</v>
      </c>
      <c r="GK198" s="154">
        <f t="shared" si="470"/>
        <v>0</v>
      </c>
      <c r="GL198" s="10"/>
      <c r="GM198" s="152">
        <f>SUMIF('Rekapitulasi Maret'!$AL$785:$AL$963,APS!$B198,'Rekapitulasi Maret'!$AM$785:$AM$963)+SUMIF('Rekapitulasi Maret'!$AL$785:$AL$963,APS!$B198,'Rekapitulasi Maret'!$AP$785:$AP$963)</f>
        <v>0</v>
      </c>
      <c r="GN198" s="152">
        <f>SUMIF('Rekapitulasi Maret'!$AL$785:$AL$963,APS!$B198,'Rekapitulasi Maret'!$AN$785:$AN$963)</f>
        <v>0</v>
      </c>
      <c r="GO198" s="152">
        <f>SUMIF('Rekapitulasi Maret'!$AL$785:$AL$963,APS!$B198,'Rekapitulasi Maret'!$AQ$785:$AQ$963)</f>
        <v>0</v>
      </c>
      <c r="GP198" s="154">
        <f t="shared" si="471"/>
        <v>0</v>
      </c>
      <c r="GQ198" s="154">
        <f t="shared" si="472"/>
        <v>0</v>
      </c>
      <c r="GR198" s="76">
        <f t="shared" si="473"/>
        <v>0</v>
      </c>
      <c r="GS198" s="76">
        <f t="shared" si="474"/>
        <v>50</v>
      </c>
      <c r="GT198" s="76">
        <f t="shared" si="475"/>
        <v>20</v>
      </c>
      <c r="GU198" s="76">
        <f t="shared" si="476"/>
        <v>0</v>
      </c>
      <c r="GV198" s="157">
        <f t="shared" si="477"/>
        <v>20</v>
      </c>
      <c r="GW198" s="157">
        <f t="shared" si="478"/>
        <v>20</v>
      </c>
      <c r="GX198" s="158">
        <f t="shared" si="479"/>
        <v>0</v>
      </c>
      <c r="GY198" s="157">
        <f t="shared" si="494"/>
        <v>30</v>
      </c>
      <c r="GZ198" s="157">
        <f t="shared" si="495"/>
        <v>70</v>
      </c>
      <c r="HA198" s="157">
        <f t="shared" si="496"/>
        <v>25</v>
      </c>
      <c r="HB198" s="157">
        <f t="shared" si="497"/>
        <v>0</v>
      </c>
      <c r="HC198" s="157">
        <f t="shared" si="498"/>
        <v>25</v>
      </c>
      <c r="HD198" s="157">
        <f t="shared" si="499"/>
        <v>-5</v>
      </c>
      <c r="HE198" s="158">
        <f t="shared" si="536"/>
        <v>83.333333333333343</v>
      </c>
      <c r="HF198" s="164"/>
      <c r="HG198" s="16" t="s">
        <v>1021</v>
      </c>
      <c r="HH198" s="88"/>
    </row>
    <row r="199" spans="1:216" ht="15.75">
      <c r="A199" s="38" t="s">
        <v>551</v>
      </c>
      <c r="B199" s="38" t="s">
        <v>447</v>
      </c>
      <c r="C199" s="16" t="s">
        <v>196</v>
      </c>
      <c r="D199" s="16" t="s">
        <v>619</v>
      </c>
      <c r="E199" s="16"/>
      <c r="F199" s="38">
        <v>1</v>
      </c>
      <c r="G199" s="38"/>
      <c r="H199" s="38"/>
      <c r="I199" s="18">
        <v>0</v>
      </c>
      <c r="J199" s="38">
        <v>0</v>
      </c>
      <c r="K199" s="38"/>
      <c r="L199" s="38"/>
      <c r="M199" s="40">
        <v>1</v>
      </c>
      <c r="N199" s="20">
        <f t="shared" si="533"/>
        <v>51</v>
      </c>
      <c r="O199" s="20">
        <v>50</v>
      </c>
      <c r="P199" s="75">
        <f t="shared" si="541"/>
        <v>0</v>
      </c>
      <c r="Q199" s="74">
        <f t="shared" si="540"/>
        <v>51</v>
      </c>
      <c r="R199" s="22">
        <f t="shared" si="546"/>
        <v>51</v>
      </c>
      <c r="S199" s="40"/>
      <c r="T199" s="40"/>
      <c r="U199" s="152">
        <f>SUMIF('Rekapitulasi Maret'!$D$9:$D$173,APS!$B199,'Rekapitulasi Maret'!$E$9:$E$173)</f>
        <v>0</v>
      </c>
      <c r="V199" s="152">
        <f>SUMIF('Rekapitulasi Maret'!$D$9:$D$173,APS!$B199,'Rekapitulasi Maret'!$F$9:$F$173)</f>
        <v>0</v>
      </c>
      <c r="W199" s="40"/>
      <c r="X199" s="154">
        <f t="shared" si="537"/>
        <v>0</v>
      </c>
      <c r="Y199" s="154">
        <f t="shared" si="538"/>
        <v>0</v>
      </c>
      <c r="Z199" s="40"/>
      <c r="AA199" s="152">
        <f>SUMIF('Rekapitulasi Maret'!$U$9:$U$173,APS!$B199,'Rekapitulasi Maret'!$V$9:$V$173)</f>
        <v>0</v>
      </c>
      <c r="AB199" s="152">
        <f>SUMIF('Rekapitulasi Maret'!$U$9:$U$173,APS!$B199,'Rekapitulasi Maret'!$W$9:$W$173)</f>
        <v>0</v>
      </c>
      <c r="AC199" s="152"/>
      <c r="AD199" s="154">
        <f t="shared" si="529"/>
        <v>0</v>
      </c>
      <c r="AE199" s="154">
        <f t="shared" si="530"/>
        <v>0</v>
      </c>
      <c r="AF199" s="40"/>
      <c r="AG199" s="152">
        <f>SUMIF('Rekapitulasi Maret'!$AL$9:$AL$173,APS!$B199,'Rekapitulasi Maret'!$AM$9:$AM$173)</f>
        <v>0</v>
      </c>
      <c r="AH199" s="152">
        <f>SUMIF('Rekapitulasi Maret'!$AL$9:$AL$173,APS!$B199,'Rekapitulasi Maret'!$AN$9:$AN$173)</f>
        <v>0</v>
      </c>
      <c r="AI199" s="152">
        <f>SUMIF('Rekapitulasi Maret'!$AL$9:$AL$173,APS!$B199,'Rekapitulasi Maret'!$AQ$9:$AQ$173)</f>
        <v>0</v>
      </c>
      <c r="AJ199" s="154">
        <f t="shared" si="534"/>
        <v>0</v>
      </c>
      <c r="AK199" s="154">
        <f t="shared" si="535"/>
        <v>0</v>
      </c>
      <c r="AL199" s="40"/>
      <c r="AM199" s="152">
        <f>SUMIF('Rekapitulasi Maret'!$BA$9:$BA$173,APS!$B199,'Rekapitulasi Maret'!$BB$9:$BB$173)</f>
        <v>0</v>
      </c>
      <c r="AN199" s="152">
        <f>SUMIF('Rekapitulasi Maret'!$BA$9:$BA$173,APS!$B199,'Rekapitulasi Maret'!$BC$9:$BC$173)</f>
        <v>0</v>
      </c>
      <c r="AO199" s="10"/>
      <c r="AP199" s="154">
        <f t="shared" si="531"/>
        <v>0</v>
      </c>
      <c r="AQ199" s="154">
        <f t="shared" si="532"/>
        <v>0</v>
      </c>
      <c r="AR199" s="40"/>
      <c r="AS199" s="152">
        <f>SUMIF('Rekapitulasi Maret'!$BP$9:$BP$173,APS!$B199,'Rekapitulasi Maret'!$BQ$9:$BQ$173)</f>
        <v>0</v>
      </c>
      <c r="AT199" s="152">
        <f>SUMIF('Rekapitulasi Maret'!$BP$9:$BP$173,APS!$B199,'Rekapitulasi Maret'!$BR$9:$BR$173)</f>
        <v>0</v>
      </c>
      <c r="AU199" s="40"/>
      <c r="AV199" s="154">
        <f t="shared" si="500"/>
        <v>0</v>
      </c>
      <c r="AW199" s="154">
        <f t="shared" si="501"/>
        <v>0</v>
      </c>
      <c r="AX199" s="40"/>
      <c r="AY199" s="152">
        <f>SUMIF('Rekapitulasi Maret'!$CE$9:$CE$173,APS!$B199,'Rekapitulasi Maret'!$CI$9:$CI$173)</f>
        <v>0</v>
      </c>
      <c r="AZ199" s="10"/>
      <c r="BA199" s="152">
        <f>SUMIF('Rekapitulasi Maret'!$CE$9:$CE$173,APS!$B199,'Rekapitulasi Maret'!$CJ$9:$CJ$173)</f>
        <v>0</v>
      </c>
      <c r="BB199" s="154">
        <f t="shared" si="492"/>
        <v>0</v>
      </c>
      <c r="BC199" s="154">
        <f t="shared" si="493"/>
        <v>0</v>
      </c>
      <c r="BD199" s="76">
        <f t="shared" si="504"/>
        <v>0</v>
      </c>
      <c r="BE199" s="76">
        <f t="shared" si="505"/>
        <v>0</v>
      </c>
      <c r="BF199" s="76">
        <f t="shared" si="506"/>
        <v>0</v>
      </c>
      <c r="BG199" s="76">
        <f t="shared" si="507"/>
        <v>0</v>
      </c>
      <c r="BH199" s="76">
        <f t="shared" si="508"/>
        <v>0</v>
      </c>
      <c r="BI199" s="76">
        <f t="shared" si="509"/>
        <v>0</v>
      </c>
      <c r="BJ199" s="154">
        <f t="shared" si="510"/>
        <v>0</v>
      </c>
      <c r="BK199" s="40"/>
      <c r="BL199" s="40"/>
      <c r="BM199" s="152">
        <f>SUMIF('Rekapitulasi Maret'!$D$194:$D$375,APS!$B199,'Rekapitulasi Maret'!$E$194:$E$375)+SUMIF('Rekapitulasi Maret'!$D$194:$D$375,APS!$B199,'Rekapitulasi Maret'!$J$194:$J$375)</f>
        <v>0</v>
      </c>
      <c r="BN199" s="152">
        <f>SUMIF('Rekapitulasi Maret'!$D$194:$D$375,APS!$B199,'Rekapitulasi Maret'!$F$194:$F$375)</f>
        <v>0</v>
      </c>
      <c r="BO199" s="152">
        <f>SUMIF('Rekapitulasi Maret'!$D$194:$D$375,APS!$B199,'Rekapitulasi Maret'!$K$194:$K$375)</f>
        <v>0</v>
      </c>
      <c r="BP199" s="154">
        <f t="shared" si="488"/>
        <v>0</v>
      </c>
      <c r="BQ199" s="154">
        <f t="shared" si="489"/>
        <v>0</v>
      </c>
      <c r="BR199" s="40"/>
      <c r="BS199" s="152">
        <f>SUMIF('Rekapitulasi Maret'!$U$194:$U$375,APS!$B199,'Rekapitulasi Maret'!$V$194:$V$375)+SUMIF('Rekapitulasi Maret'!$U$194:$U$375,APS!$B199,'Rekapitulasi Maret'!$AA$194:$AA$375)</f>
        <v>0</v>
      </c>
      <c r="BT199" s="152">
        <f>SUMIF('Rekapitulasi Maret'!$U$194:$U$375,APS!$B199,'Rekapitulasi Maret'!$W$194:$W$375)</f>
        <v>0</v>
      </c>
      <c r="BU199" s="152">
        <f>SUMIF('Rekapitulasi Maret'!$U$194:$U$375,APS!$B199,'Rekapitulasi Maret'!$AB$194:$AB$375)</f>
        <v>0</v>
      </c>
      <c r="BV199" s="154">
        <f t="shared" si="490"/>
        <v>0</v>
      </c>
      <c r="BW199" s="154">
        <f t="shared" si="491"/>
        <v>0</v>
      </c>
      <c r="BX199" s="40"/>
      <c r="BY199" s="152">
        <f>SUMIF('Rekapitulasi Maret'!$AL$194:$AL$375,APS!$B199,'Rekapitulasi Maret'!$AM$194:$AM$375)+SUMIF('Rekapitulasi Maret'!$AL$194:$AL$375,APS!$B199,'Rekapitulasi Maret'!$AP$194:$AP$375)</f>
        <v>0</v>
      </c>
      <c r="BZ199" s="152">
        <f>SUMIF('Rekapitulasi Maret'!$AL$194:$AL$375,APS!$B199,'Rekapitulasi Maret'!$AN$194:$AN$375)</f>
        <v>0</v>
      </c>
      <c r="CA199" s="152">
        <f>SUMIF('Rekapitulasi Maret'!$AL$194:$AL$375,APS!$B199,'Rekapitulasi Maret'!$AQ$194:$AQ$375)</f>
        <v>0</v>
      </c>
      <c r="CB199" s="154">
        <f t="shared" si="502"/>
        <v>0</v>
      </c>
      <c r="CC199" s="154">
        <f t="shared" si="503"/>
        <v>0</v>
      </c>
      <c r="CD199" s="40"/>
      <c r="CE199" s="152">
        <f>SUMIF('Rekapitulasi Maret'!$BA$194:$BA$375,APS!$B199,'Rekapitulasi Maret'!$BB$194:$BB$375)+SUMIF('Rekapitulasi Maret'!$BA$194:$BA$375,APS!$B199,'Rekapitulasi Maret'!$BE$194:$BE$375)</f>
        <v>0</v>
      </c>
      <c r="CF199" s="152">
        <f>SUMIF('Rekapitulasi Maret'!$BA$194:$BA$375,APS!$B199,'Rekapitulasi Maret'!$BC$194:$BC$375)</f>
        <v>0</v>
      </c>
      <c r="CG199" s="40"/>
      <c r="CH199" s="154">
        <f t="shared" si="480"/>
        <v>0</v>
      </c>
      <c r="CI199" s="154">
        <f t="shared" si="481"/>
        <v>0</v>
      </c>
      <c r="CJ199" s="40"/>
      <c r="CK199" s="152">
        <f>SUMIF('Rekapitulasi Maret'!$BP$194:$BP$375,APS!$B199,'Rekapitulasi Maret'!$BQ$194:$BQ$375)+SUMIF('Rekapitulasi Maret'!$BP$194:$BP$375,APS!$B199,'Rekapitulasi Maret'!$BT$194:$BT$375)</f>
        <v>0</v>
      </c>
      <c r="CL199" s="152">
        <f>SUMIF('Rekapitulasi Maret'!$BP$194:$BP$375,APS!$B199,'Rekapitulasi Maret'!$BR$194:$BR$375)</f>
        <v>0</v>
      </c>
      <c r="CM199" s="152">
        <f>SUMIF('Rekapitulasi Maret'!$BP$194:$BP$375,APS!$B199,'Rekapitulasi Maret'!$BU$194:$BU$375)</f>
        <v>0</v>
      </c>
      <c r="CN199" s="154">
        <f t="shared" si="482"/>
        <v>0</v>
      </c>
      <c r="CO199" s="154">
        <f t="shared" si="483"/>
        <v>0</v>
      </c>
      <c r="CP199" s="76">
        <f t="shared" si="511"/>
        <v>0</v>
      </c>
      <c r="CQ199" s="76">
        <f t="shared" si="512"/>
        <v>0</v>
      </c>
      <c r="CR199" s="76">
        <f t="shared" si="513"/>
        <v>0</v>
      </c>
      <c r="CS199" s="76">
        <f t="shared" si="514"/>
        <v>0</v>
      </c>
      <c r="CT199" s="76">
        <f t="shared" si="515"/>
        <v>0</v>
      </c>
      <c r="CU199" s="76">
        <f t="shared" si="516"/>
        <v>0</v>
      </c>
      <c r="CV199" s="154">
        <f t="shared" si="517"/>
        <v>0</v>
      </c>
      <c r="CW199" s="40">
        <v>1</v>
      </c>
      <c r="CX199" s="40">
        <v>1</v>
      </c>
      <c r="CY199" s="152">
        <f>SUMIF('Rekapitulasi Maret'!$D$391:$D$568,APS!$B199,'Rekapitulasi Maret'!$E$391:$E$568)+SUMIF('Rekapitulasi Maret'!$D$391:$D$568,APS!$B199,'Rekapitulasi Maret'!$J$391:$J$568)</f>
        <v>0</v>
      </c>
      <c r="CZ199" s="152">
        <f>SUMIF('Rekapitulasi Maret'!$D$391:$D$568,APS!$B199,'Rekapitulasi Maret'!$F$391:$F$568)</f>
        <v>0</v>
      </c>
      <c r="DA199" s="152">
        <f>SUMIF('Rekapitulasi Maret'!$D$391:$D$568,APS!$B199,'Rekapitulasi Maret'!$K$391:$K$568)</f>
        <v>0</v>
      </c>
      <c r="DB199" s="154">
        <f t="shared" si="484"/>
        <v>0</v>
      </c>
      <c r="DC199" s="154">
        <f t="shared" si="485"/>
        <v>0</v>
      </c>
      <c r="DD199" s="40"/>
      <c r="DE199" s="152">
        <f>SUMIF('Rekapitulasi Maret'!$U$391:$U$568,APS!$B199,'Rekapitulasi Maret'!$V$391:$V$568)+SUMIF('Rekapitulasi Maret'!$U$391:$U$568,APS!$B199,'Rekapitulasi Maret'!$AA$391:$AA$568)</f>
        <v>0</v>
      </c>
      <c r="DF199" s="152">
        <f>SUMIF('Rekapitulasi Maret'!$U$391:$U$568,APS!$B199,'Rekapitulasi Maret'!$W$391:$W$568)</f>
        <v>0</v>
      </c>
      <c r="DG199" s="152">
        <f>SUMIF('Rekapitulasi Maret'!$U$391:$U$568,APS!$B199,'Rekapitulasi Maret'!$AB$391:$AB$568)</f>
        <v>0</v>
      </c>
      <c r="DH199" s="154">
        <f t="shared" si="518"/>
        <v>0</v>
      </c>
      <c r="DI199" s="154">
        <f t="shared" si="519"/>
        <v>0</v>
      </c>
      <c r="DJ199" s="40"/>
      <c r="DK199" s="152">
        <f>SUMIF('Rekapitulasi Maret'!$AL$391:$AL$568,APS!$B199,'Rekapitulasi Maret'!$AM$391:$AM$568)+SUMIF('Rekapitulasi Maret'!$AL$391:$AL$568,APS!$B199,'Rekapitulasi Maret'!$AP$391:$AP$568)</f>
        <v>0</v>
      </c>
      <c r="DL199" s="152">
        <f>SUMIF('Rekapitulasi Maret'!$AL$391:$AL$568,APS!$B199,'Rekapitulasi Maret'!$AN$391:$AN$568)</f>
        <v>0</v>
      </c>
      <c r="DM199" s="152">
        <f>SUMIF('Rekapitulasi Maret'!$AL$391:$AL$568,APS!$B199,'Rekapitulasi Maret'!$AQ$391:$AQ$568)</f>
        <v>0</v>
      </c>
      <c r="DN199" s="154">
        <f t="shared" si="453"/>
        <v>0</v>
      </c>
      <c r="DO199" s="154">
        <f t="shared" si="454"/>
        <v>0</v>
      </c>
      <c r="DP199" s="40"/>
      <c r="DQ199" s="152">
        <f>SUMIF('Rekapitulasi Maret'!$BA$391:$BA$568,APS!$B199,'Rekapitulasi Maret'!$BB$391:$BB$568)+SUMIF('Rekapitulasi Maret'!$BA$391:$BA$568,APS!$B199,'Rekapitulasi Maret'!$BE$391:$BE$568)</f>
        <v>0</v>
      </c>
      <c r="DR199" s="152">
        <f>SUMIF('Rekapitulasi Maret'!$BA$391:$BA$568,APS!$B199,'Rekapitulasi Maret'!$BC$391:$BC$568)</f>
        <v>0</v>
      </c>
      <c r="DS199" s="152">
        <f>SUMIF('Rekapitulasi Maret'!$BA$391:$BA$568,APS!$B199,'Rekapitulasi Maret'!$BF$391:$BF$568)</f>
        <v>0</v>
      </c>
      <c r="DT199" s="154">
        <f t="shared" si="520"/>
        <v>0</v>
      </c>
      <c r="DU199" s="154">
        <f t="shared" si="521"/>
        <v>0</v>
      </c>
      <c r="DV199" s="40"/>
      <c r="DW199" s="152">
        <f>SUMIF('Rekapitulasi Maret'!$BP$391:$BP$568,APS!$B199,'Rekapitulasi Maret'!$BQ$391:$BQ$568)+SUMIF('Rekapitulasi Maret'!$BP$391:$BP$568,APS!$B199,'Rekapitulasi Maret'!$BT$391:$BT$568)</f>
        <v>0</v>
      </c>
      <c r="DX199" s="152">
        <f>SUMIF('Rekapitulasi Maret'!$BP$391:$BP$568,APS!$B199,'Rekapitulasi Maret'!$BR$391:$BR$568)</f>
        <v>0</v>
      </c>
      <c r="DY199" s="152">
        <f>SUMIF('Rekapitulasi Maret'!$BP$391:$BP$568,APS!$B199,'Rekapitulasi Maret'!$BU$391:$BU$568)</f>
        <v>0</v>
      </c>
      <c r="DZ199" s="154">
        <f t="shared" si="544"/>
        <v>0</v>
      </c>
      <c r="EA199" s="154">
        <f t="shared" si="545"/>
        <v>0</v>
      </c>
      <c r="EB199" s="40"/>
      <c r="EC199" s="152">
        <f>SUMIF('Rekapitulasi Maret'!$CE$391:$CE$568,APS!$B199,'Rekapitulasi Maret'!$CF$391:$CF$568)+SUMIF('Rekapitulasi Maret'!$CE$391:$CE$568,APS!$B199,'Rekapitulasi Maret'!$CI$391:$CI$568)</f>
        <v>0</v>
      </c>
      <c r="ED199" s="152">
        <f>SUMIF('Rekapitulasi Maret'!$CE$391:$CE$568,APS!$B199,'Rekapitulasi Maret'!$CG$391:$CG$568)</f>
        <v>0</v>
      </c>
      <c r="EE199" s="152">
        <f>SUMIF('Rekapitulasi Maret'!$CE$391:$CE$568,APS!$B199,'Rekapitulasi Maret'!$CJ$391:$CJ$568)</f>
        <v>0</v>
      </c>
      <c r="EF199" s="154">
        <f t="shared" si="455"/>
        <v>0</v>
      </c>
      <c r="EG199" s="154">
        <f t="shared" si="456"/>
        <v>0</v>
      </c>
      <c r="EH199" s="76">
        <f t="shared" si="522"/>
        <v>1</v>
      </c>
      <c r="EI199" s="76">
        <f t="shared" si="523"/>
        <v>0</v>
      </c>
      <c r="EJ199" s="76">
        <f t="shared" si="524"/>
        <v>0</v>
      </c>
      <c r="EK199" s="76">
        <f t="shared" si="525"/>
        <v>0</v>
      </c>
      <c r="EL199" s="76">
        <f t="shared" si="526"/>
        <v>0</v>
      </c>
      <c r="EM199" s="76">
        <f t="shared" si="527"/>
        <v>-1</v>
      </c>
      <c r="EN199" s="154">
        <f t="shared" si="528"/>
        <v>0</v>
      </c>
      <c r="EO199" s="40">
        <v>50</v>
      </c>
      <c r="EP199" s="10">
        <v>50</v>
      </c>
      <c r="EQ199" s="152">
        <f>SUMIF('Rekapitulasi Maret'!$D$587:$D$768,APS!$B199,'Rekapitulasi Maret'!$E$587:$E$768)+SUMIF('Rekapitulasi Maret'!$D$587:$D$768,APS!$B199,'Rekapitulasi Maret'!$G$587:$G$768)</f>
        <v>0</v>
      </c>
      <c r="ER199" s="152">
        <f>SUMIF('Rekapitulasi Maret'!$D$587:$D$768,APS!$B199,'Rekapitulasi Maret'!$F$587:$F$768)+SUMIF('Rekapitulasi Maret'!$D$587:$D$768,APS!$B199,'Rekapitulasi Maret'!$H$587:$H$768)</f>
        <v>0</v>
      </c>
      <c r="ES199" s="10"/>
      <c r="ET199" s="154">
        <f t="shared" si="457"/>
        <v>0</v>
      </c>
      <c r="EU199" s="154">
        <f t="shared" si="458"/>
        <v>0</v>
      </c>
      <c r="EV199" s="10"/>
      <c r="EW199" s="152">
        <f>SUMIF('Rekapitulasi Maret'!$U$587:$U$768,APS!$B199,'Rekapitulasi Maret'!$V$587:$V$768)+SUMIF('Rekapitulasi Maret'!$U$587:$U$768,APS!$B199,'Rekapitulasi Maret'!$X$587:$X$768)</f>
        <v>0</v>
      </c>
      <c r="EX199" s="152">
        <f>SUMIF('Rekapitulasi Maret'!$U$587:$U$768,APS!$B199,'Rekapitulasi Maret'!$W$587:$W$768)+SUMIF('Rekapitulasi Maret'!$U$587:$U$768,APS!$B199,'Rekapitulasi Maret'!$Y$587:$Y$768)</f>
        <v>0</v>
      </c>
      <c r="EY199" s="10"/>
      <c r="EZ199" s="154">
        <f t="shared" si="459"/>
        <v>0</v>
      </c>
      <c r="FA199" s="154">
        <f t="shared" si="460"/>
        <v>0</v>
      </c>
      <c r="FB199" s="10"/>
      <c r="FC199" s="152">
        <f>SUMIF('Rekapitulasi Maret'!$AL$587:$AL$768,APS!$B199,'Rekapitulasi Maret'!$AM$587:$AM$768)+SUMIF('Rekapitulasi Maret'!$AL$587:$AL$768,APS!$B199,'Rekapitulasi Maret'!$AP$587:$AP$768)</f>
        <v>0</v>
      </c>
      <c r="FD199" s="152">
        <f>SUMIF('Rekapitulasi Maret'!$AL$587:$AL$768,APS!$B199,'Rekapitulasi Maret'!$AN$587:$AN$768)</f>
        <v>0</v>
      </c>
      <c r="FE199" s="10"/>
      <c r="FF199" s="154">
        <f t="shared" si="461"/>
        <v>0</v>
      </c>
      <c r="FG199" s="154">
        <f t="shared" si="462"/>
        <v>0</v>
      </c>
      <c r="FH199" s="10"/>
      <c r="FI199" s="152">
        <f>SUMIF('Rekapitulasi Maret'!$BA$587:$BA$768,APS!$B199,'Rekapitulasi Maret'!$BB$587:$BB$768)+SUMIF('Rekapitulasi Maret'!$BA$587:$BA$768,APS!$B199,'Rekapitulasi Maret'!$BE$587:$BE$768)</f>
        <v>0</v>
      </c>
      <c r="FJ199" s="152">
        <f>SUMIF('Rekapitulasi Maret'!$BA$587:$BA$768,APS!$B199,'Rekapitulasi Maret'!$BC$587:$BC$768)+SUMIF('Rekapitulasi Maret'!$BA$587:$BA$768,APS!$B199,'Rekapitulasi Maret'!$BF$587:$BF$768)</f>
        <v>0</v>
      </c>
      <c r="FK199" s="10"/>
      <c r="FL199" s="154">
        <f t="shared" si="463"/>
        <v>0</v>
      </c>
      <c r="FM199" s="154">
        <f t="shared" si="464"/>
        <v>0</v>
      </c>
      <c r="FN199" s="10"/>
      <c r="FO199" s="152">
        <f>SUMIF('Rekapitulasi Maret'!$BP$587:$BP$768,APS!$B199,'Rekapitulasi Maret'!$BQ$587:$BQ$768)+SUMIF('Rekapitulasi Maret'!$BP$587:$BP$768,APS!$B199,'Rekapitulasi Maret'!$BT$587:$BT$768)</f>
        <v>0</v>
      </c>
      <c r="FP199" s="152">
        <f>SUMIF('Rekapitulasi Maret'!$BP$587:$BP$768,APS!$B199,'Rekapitulasi Maret'!$BR$587:$BR$768)</f>
        <v>0</v>
      </c>
      <c r="FQ199" s="10"/>
      <c r="FR199" s="154">
        <f t="shared" si="465"/>
        <v>0</v>
      </c>
      <c r="FS199" s="154">
        <f t="shared" si="466"/>
        <v>0</v>
      </c>
      <c r="FT199" s="10"/>
      <c r="FU199" s="152">
        <f>SUMIF('Rekapitulasi Maret'!$CE$587:$CE$768,APS!$B199,'Rekapitulasi Maret'!$CI$587:$CI$768)</f>
        <v>0</v>
      </c>
      <c r="FV199" s="10"/>
      <c r="FW199" s="152">
        <f>SUMIF('Rekapitulasi Maret'!$CE$587:$CE$768,APS!$B199,'Rekapitulasi Maret'!$CJ$587:$CJ$768)</f>
        <v>0</v>
      </c>
      <c r="FX199" s="154">
        <f t="shared" si="486"/>
        <v>0</v>
      </c>
      <c r="FY199" s="154">
        <f t="shared" si="487"/>
        <v>0</v>
      </c>
      <c r="FZ199" s="10"/>
      <c r="GA199" s="152">
        <f>SUMIF('Rekapitulasi Maret'!$D$785:$D$963,APS!$B199,'Rekapitulasi Maret'!$E$785:$E$963)+SUMIF('Rekapitulasi Maret'!$D$785:$D$963,APS!$B199,'Rekapitulasi Maret'!$J$785:$J$963)</f>
        <v>0</v>
      </c>
      <c r="GB199" s="152">
        <f>SUMIF('Rekapitulasi Maret'!$D$785:$D$963,APS!$B199,'Rekapitulasi Maret'!$F$785:$F$963)</f>
        <v>0</v>
      </c>
      <c r="GC199" s="152">
        <f>SUMIF('Rekapitulasi Maret'!$D$785:$D$963,APS!$B199,'Rekapitulasi Maret'!$K$785:$K$963)</f>
        <v>0</v>
      </c>
      <c r="GD199" s="154">
        <f t="shared" si="467"/>
        <v>0</v>
      </c>
      <c r="GE199" s="154">
        <f t="shared" si="468"/>
        <v>0</v>
      </c>
      <c r="GF199" s="10"/>
      <c r="GG199" s="152">
        <f>SUMIF('Rekapitulasi Maret'!$U$785:$U$963,APS!$B199,'Rekapitulasi Maret'!$V$785:$V$963)+SUMIF('Rekapitulasi Maret'!$U$785:$U$963,APS!$B199,'Rekapitulasi Maret'!$AA$785:$AA$963)</f>
        <v>0</v>
      </c>
      <c r="GH199" s="152">
        <f>SUMIF('Rekapitulasi Maret'!$U$785:$U$963,APS!$B199,'Rekapitulasi Maret'!$W$785:$W$963)</f>
        <v>0</v>
      </c>
      <c r="GI199" s="152">
        <f>SUMIF('Rekapitulasi Maret'!$U$785:$U$963,APS!$B199,'Rekapitulasi Maret'!$AB$785:$AB$963)</f>
        <v>0</v>
      </c>
      <c r="GJ199" s="154">
        <f t="shared" si="469"/>
        <v>0</v>
      </c>
      <c r="GK199" s="154">
        <f t="shared" si="470"/>
        <v>0</v>
      </c>
      <c r="GL199" s="10"/>
      <c r="GM199" s="152">
        <f>SUMIF('Rekapitulasi Maret'!$AL$785:$AL$963,APS!$B199,'Rekapitulasi Maret'!$AM$785:$AM$963)+SUMIF('Rekapitulasi Maret'!$AL$785:$AL$963,APS!$B199,'Rekapitulasi Maret'!$AP$785:$AP$963)</f>
        <v>0</v>
      </c>
      <c r="GN199" s="152">
        <f>SUMIF('Rekapitulasi Maret'!$AL$785:$AL$963,APS!$B199,'Rekapitulasi Maret'!$AN$785:$AN$963)</f>
        <v>0</v>
      </c>
      <c r="GO199" s="152">
        <f>SUMIF('Rekapitulasi Maret'!$AL$785:$AL$963,APS!$B199,'Rekapitulasi Maret'!$AQ$785:$AQ$963)</f>
        <v>0</v>
      </c>
      <c r="GP199" s="154">
        <f t="shared" si="471"/>
        <v>0</v>
      </c>
      <c r="GQ199" s="154">
        <f t="shared" si="472"/>
        <v>0</v>
      </c>
      <c r="GR199" s="76">
        <f t="shared" si="473"/>
        <v>50</v>
      </c>
      <c r="GS199" s="76">
        <f t="shared" si="474"/>
        <v>0</v>
      </c>
      <c r="GT199" s="76">
        <f t="shared" si="475"/>
        <v>0</v>
      </c>
      <c r="GU199" s="76">
        <f t="shared" si="476"/>
        <v>0</v>
      </c>
      <c r="GV199" s="157">
        <f t="shared" si="477"/>
        <v>0</v>
      </c>
      <c r="GW199" s="157">
        <f t="shared" si="478"/>
        <v>-50</v>
      </c>
      <c r="GX199" s="158">
        <f t="shared" si="479"/>
        <v>0</v>
      </c>
      <c r="GY199" s="157">
        <f t="shared" si="494"/>
        <v>51</v>
      </c>
      <c r="GZ199" s="157">
        <f t="shared" si="495"/>
        <v>0</v>
      </c>
      <c r="HA199" s="157">
        <f t="shared" si="496"/>
        <v>0</v>
      </c>
      <c r="HB199" s="157">
        <f t="shared" si="497"/>
        <v>0</v>
      </c>
      <c r="HC199" s="157">
        <f t="shared" si="498"/>
        <v>0</v>
      </c>
      <c r="HD199" s="157">
        <f t="shared" si="499"/>
        <v>-51</v>
      </c>
      <c r="HE199" s="158">
        <f t="shared" si="536"/>
        <v>0</v>
      </c>
      <c r="HF199" s="164"/>
      <c r="HG199" s="38" t="s">
        <v>1022</v>
      </c>
      <c r="HH199" s="88"/>
    </row>
    <row r="200" spans="1:216" ht="15.75">
      <c r="A200" s="16"/>
      <c r="B200" s="16" t="s">
        <v>363</v>
      </c>
      <c r="C200" s="16" t="s">
        <v>196</v>
      </c>
      <c r="D200" s="16" t="s">
        <v>619</v>
      </c>
      <c r="E200" s="16"/>
      <c r="F200" s="31">
        <v>20</v>
      </c>
      <c r="G200" s="17"/>
      <c r="H200" s="17"/>
      <c r="I200" s="18">
        <v>0</v>
      </c>
      <c r="J200" s="17">
        <v>0</v>
      </c>
      <c r="K200" s="19">
        <f t="shared" ref="K200:K234" si="547">(H200+F200+G200)-(I200+J200)</f>
        <v>20</v>
      </c>
      <c r="L200" s="19">
        <f t="shared" ref="L200:L234" si="548">IF(K200&gt;0,K200,0)</f>
        <v>20</v>
      </c>
      <c r="M200" s="23">
        <v>20</v>
      </c>
      <c r="N200" s="20">
        <f t="shared" si="533"/>
        <v>20</v>
      </c>
      <c r="O200" s="20"/>
      <c r="P200" s="75">
        <f t="shared" si="541"/>
        <v>0</v>
      </c>
      <c r="Q200" s="74">
        <f t="shared" si="540"/>
        <v>20</v>
      </c>
      <c r="R200" s="22">
        <f t="shared" si="546"/>
        <v>20</v>
      </c>
      <c r="S200" s="10"/>
      <c r="T200" s="10"/>
      <c r="U200" s="152">
        <f>SUMIF('Rekapitulasi Maret'!$D$9:$D$173,APS!$B200,'Rekapitulasi Maret'!$E$9:$E$173)</f>
        <v>0</v>
      </c>
      <c r="V200" s="152">
        <f>SUMIF('Rekapitulasi Maret'!$D$9:$D$173,APS!$B200,'Rekapitulasi Maret'!$F$9:$F$173)</f>
        <v>0</v>
      </c>
      <c r="W200" s="10"/>
      <c r="X200" s="154">
        <f t="shared" si="537"/>
        <v>0</v>
      </c>
      <c r="Y200" s="154">
        <f t="shared" si="538"/>
        <v>0</v>
      </c>
      <c r="Z200" s="10"/>
      <c r="AA200" s="152">
        <f>SUMIF('Rekapitulasi Maret'!$U$9:$U$173,APS!$B200,'Rekapitulasi Maret'!$V$9:$V$173)</f>
        <v>0</v>
      </c>
      <c r="AB200" s="152">
        <f>SUMIF('Rekapitulasi Maret'!$U$9:$U$173,APS!$B200,'Rekapitulasi Maret'!$W$9:$W$173)</f>
        <v>0</v>
      </c>
      <c r="AC200" s="152"/>
      <c r="AD200" s="154">
        <f t="shared" si="529"/>
        <v>0</v>
      </c>
      <c r="AE200" s="154">
        <f t="shared" si="530"/>
        <v>0</v>
      </c>
      <c r="AF200" s="10"/>
      <c r="AG200" s="152">
        <f>SUMIF('Rekapitulasi Maret'!$AL$9:$AL$173,APS!$B200,'Rekapitulasi Maret'!$AM$9:$AM$173)</f>
        <v>0</v>
      </c>
      <c r="AH200" s="152">
        <f>SUMIF('Rekapitulasi Maret'!$AL$9:$AL$173,APS!$B200,'Rekapitulasi Maret'!$AN$9:$AN$173)</f>
        <v>0</v>
      </c>
      <c r="AI200" s="152">
        <f>SUMIF('Rekapitulasi Maret'!$AL$9:$AL$173,APS!$B200,'Rekapitulasi Maret'!$AQ$9:$AQ$173)</f>
        <v>0</v>
      </c>
      <c r="AJ200" s="154">
        <f t="shared" si="534"/>
        <v>0</v>
      </c>
      <c r="AK200" s="154">
        <f t="shared" si="535"/>
        <v>0</v>
      </c>
      <c r="AL200" s="10"/>
      <c r="AM200" s="152">
        <f>SUMIF('Rekapitulasi Maret'!$BA$9:$BA$173,APS!$B200,'Rekapitulasi Maret'!$BB$9:$BB$173)</f>
        <v>0</v>
      </c>
      <c r="AN200" s="152">
        <f>SUMIF('Rekapitulasi Maret'!$BA$9:$BA$173,APS!$B200,'Rekapitulasi Maret'!$BC$9:$BC$173)</f>
        <v>0</v>
      </c>
      <c r="AO200" s="10"/>
      <c r="AP200" s="154">
        <f t="shared" si="531"/>
        <v>0</v>
      </c>
      <c r="AQ200" s="154">
        <f t="shared" si="532"/>
        <v>0</v>
      </c>
      <c r="AR200" s="10"/>
      <c r="AS200" s="152">
        <f>SUMIF('Rekapitulasi Maret'!$BP$9:$BP$173,APS!$B200,'Rekapitulasi Maret'!$BQ$9:$BQ$173)</f>
        <v>0</v>
      </c>
      <c r="AT200" s="152">
        <f>SUMIF('Rekapitulasi Maret'!$BP$9:$BP$173,APS!$B200,'Rekapitulasi Maret'!$BR$9:$BR$173)</f>
        <v>0</v>
      </c>
      <c r="AU200" s="10"/>
      <c r="AV200" s="154">
        <f t="shared" si="500"/>
        <v>0</v>
      </c>
      <c r="AW200" s="154">
        <f t="shared" si="501"/>
        <v>0</v>
      </c>
      <c r="AX200" s="10"/>
      <c r="AY200" s="152">
        <f>SUMIF('Rekapitulasi Maret'!$CE$9:$CE$173,APS!$B200,'Rekapitulasi Maret'!$CI$9:$CI$173)</f>
        <v>0</v>
      </c>
      <c r="AZ200" s="10"/>
      <c r="BA200" s="152">
        <f>SUMIF('Rekapitulasi Maret'!$CE$9:$CE$173,APS!$B200,'Rekapitulasi Maret'!$CJ$9:$CJ$173)</f>
        <v>0</v>
      </c>
      <c r="BB200" s="154">
        <f t="shared" si="492"/>
        <v>0</v>
      </c>
      <c r="BC200" s="154">
        <f t="shared" si="493"/>
        <v>0</v>
      </c>
      <c r="BD200" s="76">
        <f t="shared" si="504"/>
        <v>0</v>
      </c>
      <c r="BE200" s="76">
        <f t="shared" si="505"/>
        <v>0</v>
      </c>
      <c r="BF200" s="76">
        <f t="shared" si="506"/>
        <v>0</v>
      </c>
      <c r="BG200" s="76">
        <f t="shared" si="507"/>
        <v>0</v>
      </c>
      <c r="BH200" s="76">
        <f t="shared" si="508"/>
        <v>0</v>
      </c>
      <c r="BI200" s="76">
        <f t="shared" si="509"/>
        <v>0</v>
      </c>
      <c r="BJ200" s="154">
        <f t="shared" si="510"/>
        <v>0</v>
      </c>
      <c r="BK200" s="10">
        <v>20</v>
      </c>
      <c r="BL200" s="10">
        <v>20</v>
      </c>
      <c r="BM200" s="152">
        <f>SUMIF('Rekapitulasi Maret'!$D$194:$D$375,APS!$B200,'Rekapitulasi Maret'!$E$194:$E$375)+SUMIF('Rekapitulasi Maret'!$D$194:$D$375,APS!$B200,'Rekapitulasi Maret'!$J$194:$J$375)</f>
        <v>0</v>
      </c>
      <c r="BN200" s="152">
        <f>SUMIF('Rekapitulasi Maret'!$D$194:$D$375,APS!$B200,'Rekapitulasi Maret'!$F$194:$F$375)</f>
        <v>0</v>
      </c>
      <c r="BO200" s="152">
        <f>SUMIF('Rekapitulasi Maret'!$D$194:$D$375,APS!$B200,'Rekapitulasi Maret'!$K$194:$K$375)</f>
        <v>0</v>
      </c>
      <c r="BP200" s="154">
        <f t="shared" si="488"/>
        <v>0</v>
      </c>
      <c r="BQ200" s="154">
        <f t="shared" si="489"/>
        <v>0</v>
      </c>
      <c r="BR200" s="10"/>
      <c r="BS200" s="152">
        <f>SUMIF('Rekapitulasi Maret'!$U$194:$U$375,APS!$B200,'Rekapitulasi Maret'!$V$194:$V$375)+SUMIF('Rekapitulasi Maret'!$U$194:$U$375,APS!$B200,'Rekapitulasi Maret'!$AA$194:$AA$375)</f>
        <v>0</v>
      </c>
      <c r="BT200" s="152">
        <f>SUMIF('Rekapitulasi Maret'!$U$194:$U$375,APS!$B200,'Rekapitulasi Maret'!$W$194:$W$375)</f>
        <v>0</v>
      </c>
      <c r="BU200" s="152">
        <f>SUMIF('Rekapitulasi Maret'!$U$194:$U$375,APS!$B200,'Rekapitulasi Maret'!$AB$194:$AB$375)</f>
        <v>0</v>
      </c>
      <c r="BV200" s="154">
        <f t="shared" si="490"/>
        <v>0</v>
      </c>
      <c r="BW200" s="154">
        <f t="shared" si="491"/>
        <v>0</v>
      </c>
      <c r="BX200" s="10"/>
      <c r="BY200" s="152">
        <f>SUMIF('Rekapitulasi Maret'!$AL$194:$AL$375,APS!$B200,'Rekapitulasi Maret'!$AM$194:$AM$375)+SUMIF('Rekapitulasi Maret'!$AL$194:$AL$375,APS!$B200,'Rekapitulasi Maret'!$AP$194:$AP$375)</f>
        <v>0</v>
      </c>
      <c r="BZ200" s="152">
        <f>SUMIF('Rekapitulasi Maret'!$AL$194:$AL$375,APS!$B200,'Rekapitulasi Maret'!$AN$194:$AN$375)</f>
        <v>0</v>
      </c>
      <c r="CA200" s="152">
        <f>SUMIF('Rekapitulasi Maret'!$AL$194:$AL$375,APS!$B200,'Rekapitulasi Maret'!$AQ$194:$AQ$375)</f>
        <v>0</v>
      </c>
      <c r="CB200" s="154">
        <f t="shared" si="502"/>
        <v>0</v>
      </c>
      <c r="CC200" s="154">
        <f t="shared" si="503"/>
        <v>0</v>
      </c>
      <c r="CD200" s="10"/>
      <c r="CE200" s="152">
        <f>SUMIF('Rekapitulasi Maret'!$BA$194:$BA$375,APS!$B200,'Rekapitulasi Maret'!$BB$194:$BB$375)+SUMIF('Rekapitulasi Maret'!$BA$194:$BA$375,APS!$B200,'Rekapitulasi Maret'!$BE$194:$BE$375)</f>
        <v>0</v>
      </c>
      <c r="CF200" s="152">
        <f>SUMIF('Rekapitulasi Maret'!$BA$194:$BA$375,APS!$B200,'Rekapitulasi Maret'!$BC$194:$BC$375)</f>
        <v>0</v>
      </c>
      <c r="CG200" s="10"/>
      <c r="CH200" s="154">
        <f t="shared" si="480"/>
        <v>0</v>
      </c>
      <c r="CI200" s="154">
        <f t="shared" si="481"/>
        <v>0</v>
      </c>
      <c r="CJ200" s="10"/>
      <c r="CK200" s="152">
        <f>SUMIF('Rekapitulasi Maret'!$BP$194:$BP$375,APS!$B200,'Rekapitulasi Maret'!$BQ$194:$BQ$375)+SUMIF('Rekapitulasi Maret'!$BP$194:$BP$375,APS!$B200,'Rekapitulasi Maret'!$BT$194:$BT$375)</f>
        <v>0</v>
      </c>
      <c r="CL200" s="152">
        <f>SUMIF('Rekapitulasi Maret'!$BP$194:$BP$375,APS!$B200,'Rekapitulasi Maret'!$BR$194:$BR$375)</f>
        <v>0</v>
      </c>
      <c r="CM200" s="152">
        <f>SUMIF('Rekapitulasi Maret'!$BP$194:$BP$375,APS!$B200,'Rekapitulasi Maret'!$BU$194:$BU$375)</f>
        <v>0</v>
      </c>
      <c r="CN200" s="154">
        <f t="shared" si="482"/>
        <v>0</v>
      </c>
      <c r="CO200" s="154">
        <f t="shared" si="483"/>
        <v>0</v>
      </c>
      <c r="CP200" s="76">
        <f t="shared" si="511"/>
        <v>20</v>
      </c>
      <c r="CQ200" s="76">
        <f t="shared" si="512"/>
        <v>0</v>
      </c>
      <c r="CR200" s="76">
        <f t="shared" si="513"/>
        <v>0</v>
      </c>
      <c r="CS200" s="76">
        <f t="shared" si="514"/>
        <v>0</v>
      </c>
      <c r="CT200" s="76">
        <f t="shared" si="515"/>
        <v>0</v>
      </c>
      <c r="CU200" s="76">
        <f t="shared" si="516"/>
        <v>-20</v>
      </c>
      <c r="CV200" s="154">
        <f t="shared" si="517"/>
        <v>0</v>
      </c>
      <c r="CW200" s="10"/>
      <c r="CX200" s="10"/>
      <c r="CY200" s="152">
        <f>SUMIF('Rekapitulasi Maret'!$D$391:$D$568,APS!$B200,'Rekapitulasi Maret'!$E$391:$E$568)+SUMIF('Rekapitulasi Maret'!$D$391:$D$568,APS!$B200,'Rekapitulasi Maret'!$J$391:$J$568)</f>
        <v>0</v>
      </c>
      <c r="CZ200" s="152">
        <f>SUMIF('Rekapitulasi Maret'!$D$391:$D$568,APS!$B200,'Rekapitulasi Maret'!$F$391:$F$568)</f>
        <v>0</v>
      </c>
      <c r="DA200" s="152">
        <f>SUMIF('Rekapitulasi Maret'!$D$391:$D$568,APS!$B200,'Rekapitulasi Maret'!$K$391:$K$568)</f>
        <v>0</v>
      </c>
      <c r="DB200" s="154">
        <f t="shared" si="484"/>
        <v>0</v>
      </c>
      <c r="DC200" s="154">
        <f t="shared" si="485"/>
        <v>0</v>
      </c>
      <c r="DD200" s="10"/>
      <c r="DE200" s="152">
        <f>SUMIF('Rekapitulasi Maret'!$U$391:$U$568,APS!$B200,'Rekapitulasi Maret'!$V$391:$V$568)+SUMIF('Rekapitulasi Maret'!$U$391:$U$568,APS!$B200,'Rekapitulasi Maret'!$AA$391:$AA$568)</f>
        <v>0</v>
      </c>
      <c r="DF200" s="152">
        <f>SUMIF('Rekapitulasi Maret'!$U$391:$U$568,APS!$B200,'Rekapitulasi Maret'!$W$391:$W$568)</f>
        <v>0</v>
      </c>
      <c r="DG200" s="152">
        <f>SUMIF('Rekapitulasi Maret'!$U$391:$U$568,APS!$B200,'Rekapitulasi Maret'!$AB$391:$AB$568)</f>
        <v>0</v>
      </c>
      <c r="DH200" s="154">
        <f t="shared" si="518"/>
        <v>0</v>
      </c>
      <c r="DI200" s="154">
        <f t="shared" si="519"/>
        <v>0</v>
      </c>
      <c r="DJ200" s="10"/>
      <c r="DK200" s="152">
        <f>SUMIF('Rekapitulasi Maret'!$AL$391:$AL$568,APS!$B200,'Rekapitulasi Maret'!$AM$391:$AM$568)+SUMIF('Rekapitulasi Maret'!$AL$391:$AL$568,APS!$B200,'Rekapitulasi Maret'!$AP$391:$AP$568)</f>
        <v>0</v>
      </c>
      <c r="DL200" s="152">
        <f>SUMIF('Rekapitulasi Maret'!$AL$391:$AL$568,APS!$B200,'Rekapitulasi Maret'!$AN$391:$AN$568)</f>
        <v>0</v>
      </c>
      <c r="DM200" s="152">
        <f>SUMIF('Rekapitulasi Maret'!$AL$391:$AL$568,APS!$B200,'Rekapitulasi Maret'!$AQ$391:$AQ$568)</f>
        <v>0</v>
      </c>
      <c r="DN200" s="154">
        <f t="shared" si="453"/>
        <v>0</v>
      </c>
      <c r="DO200" s="154">
        <f t="shared" si="454"/>
        <v>0</v>
      </c>
      <c r="DP200" s="10"/>
      <c r="DQ200" s="152">
        <f>SUMIF('Rekapitulasi Maret'!$BA$391:$BA$568,APS!$B200,'Rekapitulasi Maret'!$BB$391:$BB$568)+SUMIF('Rekapitulasi Maret'!$BA$391:$BA$568,APS!$B200,'Rekapitulasi Maret'!$BE$391:$BE$568)</f>
        <v>0</v>
      </c>
      <c r="DR200" s="152">
        <f>SUMIF('Rekapitulasi Maret'!$BA$391:$BA$568,APS!$B200,'Rekapitulasi Maret'!$BC$391:$BC$568)</f>
        <v>0</v>
      </c>
      <c r="DS200" s="152">
        <f>SUMIF('Rekapitulasi Maret'!$BA$391:$BA$568,APS!$B200,'Rekapitulasi Maret'!$BF$391:$BF$568)</f>
        <v>0</v>
      </c>
      <c r="DT200" s="154">
        <f t="shared" si="520"/>
        <v>0</v>
      </c>
      <c r="DU200" s="154">
        <f t="shared" si="521"/>
        <v>0</v>
      </c>
      <c r="DV200" s="10"/>
      <c r="DW200" s="152">
        <f>SUMIF('Rekapitulasi Maret'!$BP$391:$BP$568,APS!$B200,'Rekapitulasi Maret'!$BQ$391:$BQ$568)+SUMIF('Rekapitulasi Maret'!$BP$391:$BP$568,APS!$B200,'Rekapitulasi Maret'!$BT$391:$BT$568)</f>
        <v>0</v>
      </c>
      <c r="DX200" s="152">
        <f>SUMIF('Rekapitulasi Maret'!$BP$391:$BP$568,APS!$B200,'Rekapitulasi Maret'!$BR$391:$BR$568)</f>
        <v>0</v>
      </c>
      <c r="DY200" s="152">
        <f>SUMIF('Rekapitulasi Maret'!$BP$391:$BP$568,APS!$B200,'Rekapitulasi Maret'!$BU$391:$BU$568)</f>
        <v>0</v>
      </c>
      <c r="DZ200" s="154">
        <f t="shared" si="544"/>
        <v>0</v>
      </c>
      <c r="EA200" s="154">
        <f t="shared" si="545"/>
        <v>0</v>
      </c>
      <c r="EB200" s="10"/>
      <c r="EC200" s="152">
        <f>SUMIF('Rekapitulasi Maret'!$CE$391:$CE$568,APS!$B200,'Rekapitulasi Maret'!$CF$391:$CF$568)+SUMIF('Rekapitulasi Maret'!$CE$391:$CE$568,APS!$B200,'Rekapitulasi Maret'!$CI$391:$CI$568)</f>
        <v>0</v>
      </c>
      <c r="ED200" s="152">
        <f>SUMIF('Rekapitulasi Maret'!$CE$391:$CE$568,APS!$B200,'Rekapitulasi Maret'!$CG$391:$CG$568)</f>
        <v>0</v>
      </c>
      <c r="EE200" s="152">
        <f>SUMIF('Rekapitulasi Maret'!$CE$391:$CE$568,APS!$B200,'Rekapitulasi Maret'!$CJ$391:$CJ$568)</f>
        <v>0</v>
      </c>
      <c r="EF200" s="154">
        <f t="shared" si="455"/>
        <v>0</v>
      </c>
      <c r="EG200" s="154">
        <f t="shared" si="456"/>
        <v>0</v>
      </c>
      <c r="EH200" s="76">
        <f t="shared" si="522"/>
        <v>0</v>
      </c>
      <c r="EI200" s="76">
        <f t="shared" si="523"/>
        <v>0</v>
      </c>
      <c r="EJ200" s="76">
        <f t="shared" si="524"/>
        <v>0</v>
      </c>
      <c r="EK200" s="76">
        <f t="shared" si="525"/>
        <v>0</v>
      </c>
      <c r="EL200" s="76">
        <f t="shared" si="526"/>
        <v>0</v>
      </c>
      <c r="EM200" s="76">
        <f t="shared" si="527"/>
        <v>0</v>
      </c>
      <c r="EN200" s="154">
        <f t="shared" si="528"/>
        <v>0</v>
      </c>
      <c r="EO200" s="10"/>
      <c r="EP200" s="40"/>
      <c r="EQ200" s="152">
        <f>SUMIF('Rekapitulasi Maret'!$D$587:$D$768,APS!$B200,'Rekapitulasi Maret'!$E$587:$E$768)+SUMIF('Rekapitulasi Maret'!$D$587:$D$768,APS!$B200,'Rekapitulasi Maret'!$G$587:$G$768)</f>
        <v>0</v>
      </c>
      <c r="ER200" s="152">
        <f>SUMIF('Rekapitulasi Maret'!$D$587:$D$768,APS!$B200,'Rekapitulasi Maret'!$F$587:$F$768)+SUMIF('Rekapitulasi Maret'!$D$587:$D$768,APS!$B200,'Rekapitulasi Maret'!$H$587:$H$768)</f>
        <v>0</v>
      </c>
      <c r="ES200" s="40"/>
      <c r="ET200" s="154">
        <f t="shared" si="457"/>
        <v>0</v>
      </c>
      <c r="EU200" s="154">
        <f t="shared" si="458"/>
        <v>0</v>
      </c>
      <c r="EV200" s="40"/>
      <c r="EW200" s="152">
        <f>SUMIF('Rekapitulasi Maret'!$U$587:$U$768,APS!$B200,'Rekapitulasi Maret'!$V$587:$V$768)+SUMIF('Rekapitulasi Maret'!$U$587:$U$768,APS!$B200,'Rekapitulasi Maret'!$X$587:$X$768)</f>
        <v>0</v>
      </c>
      <c r="EX200" s="152">
        <f>SUMIF('Rekapitulasi Maret'!$U$587:$U$768,APS!$B200,'Rekapitulasi Maret'!$W$587:$W$768)+SUMIF('Rekapitulasi Maret'!$U$587:$U$768,APS!$B200,'Rekapitulasi Maret'!$Y$587:$Y$768)</f>
        <v>0</v>
      </c>
      <c r="EY200" s="10"/>
      <c r="EZ200" s="154">
        <f t="shared" si="459"/>
        <v>0</v>
      </c>
      <c r="FA200" s="154">
        <f t="shared" si="460"/>
        <v>0</v>
      </c>
      <c r="FB200" s="40"/>
      <c r="FC200" s="152">
        <f>SUMIF('Rekapitulasi Maret'!$AL$587:$AL$768,APS!$B200,'Rekapitulasi Maret'!$AM$587:$AM$768)+SUMIF('Rekapitulasi Maret'!$AL$587:$AL$768,APS!$B200,'Rekapitulasi Maret'!$AP$587:$AP$768)</f>
        <v>0</v>
      </c>
      <c r="FD200" s="152">
        <f>SUMIF('Rekapitulasi Maret'!$AL$587:$AL$768,APS!$B200,'Rekapitulasi Maret'!$AN$587:$AN$768)</f>
        <v>0</v>
      </c>
      <c r="FE200" s="40"/>
      <c r="FF200" s="154">
        <f t="shared" si="461"/>
        <v>0</v>
      </c>
      <c r="FG200" s="154">
        <f t="shared" si="462"/>
        <v>0</v>
      </c>
      <c r="FH200" s="40"/>
      <c r="FI200" s="152">
        <f>SUMIF('Rekapitulasi Maret'!$BA$587:$BA$768,APS!$B200,'Rekapitulasi Maret'!$BB$587:$BB$768)+SUMIF('Rekapitulasi Maret'!$BA$587:$BA$768,APS!$B200,'Rekapitulasi Maret'!$BE$587:$BE$768)</f>
        <v>0</v>
      </c>
      <c r="FJ200" s="152">
        <f>SUMIF('Rekapitulasi Maret'!$BA$587:$BA$768,APS!$B200,'Rekapitulasi Maret'!$BC$587:$BC$768)+SUMIF('Rekapitulasi Maret'!$BA$587:$BA$768,APS!$B200,'Rekapitulasi Maret'!$BF$587:$BF$768)</f>
        <v>0</v>
      </c>
      <c r="FK200" s="10"/>
      <c r="FL200" s="154">
        <f t="shared" si="463"/>
        <v>0</v>
      </c>
      <c r="FM200" s="154">
        <f t="shared" si="464"/>
        <v>0</v>
      </c>
      <c r="FN200" s="40"/>
      <c r="FO200" s="152">
        <f>SUMIF('Rekapitulasi Maret'!$BP$587:$BP$768,APS!$B200,'Rekapitulasi Maret'!$BQ$587:$BQ$768)+SUMIF('Rekapitulasi Maret'!$BP$587:$BP$768,APS!$B200,'Rekapitulasi Maret'!$BT$587:$BT$768)</f>
        <v>0</v>
      </c>
      <c r="FP200" s="152">
        <f>SUMIF('Rekapitulasi Maret'!$BP$587:$BP$768,APS!$B200,'Rekapitulasi Maret'!$BR$587:$BR$768)</f>
        <v>0</v>
      </c>
      <c r="FQ200" s="10"/>
      <c r="FR200" s="154">
        <f t="shared" si="465"/>
        <v>0</v>
      </c>
      <c r="FS200" s="154">
        <f t="shared" si="466"/>
        <v>0</v>
      </c>
      <c r="FT200" s="40"/>
      <c r="FU200" s="152">
        <f>SUMIF('Rekapitulasi Maret'!$CE$587:$CE$768,APS!$B200,'Rekapitulasi Maret'!$CI$587:$CI$768)</f>
        <v>0</v>
      </c>
      <c r="FV200" s="10"/>
      <c r="FW200" s="152">
        <f>SUMIF('Rekapitulasi Maret'!$CE$587:$CE$768,APS!$B200,'Rekapitulasi Maret'!$CJ$587:$CJ$768)</f>
        <v>0</v>
      </c>
      <c r="FX200" s="154">
        <f t="shared" si="486"/>
        <v>0</v>
      </c>
      <c r="FY200" s="154">
        <f t="shared" si="487"/>
        <v>0</v>
      </c>
      <c r="FZ200" s="40"/>
      <c r="GA200" s="152">
        <f>SUMIF('Rekapitulasi Maret'!$D$785:$D$963,APS!$B200,'Rekapitulasi Maret'!$E$785:$E$963)+SUMIF('Rekapitulasi Maret'!$D$785:$D$963,APS!$B200,'Rekapitulasi Maret'!$J$785:$J$963)</f>
        <v>0</v>
      </c>
      <c r="GB200" s="152">
        <f>SUMIF('Rekapitulasi Maret'!$D$785:$D$963,APS!$B200,'Rekapitulasi Maret'!$F$785:$F$963)</f>
        <v>0</v>
      </c>
      <c r="GC200" s="152">
        <f>SUMIF('Rekapitulasi Maret'!$D$785:$D$963,APS!$B200,'Rekapitulasi Maret'!$K$785:$K$963)</f>
        <v>0</v>
      </c>
      <c r="GD200" s="154">
        <f t="shared" si="467"/>
        <v>0</v>
      </c>
      <c r="GE200" s="154">
        <f t="shared" si="468"/>
        <v>0</v>
      </c>
      <c r="GF200" s="40"/>
      <c r="GG200" s="152">
        <f>SUMIF('Rekapitulasi Maret'!$U$785:$U$963,APS!$B200,'Rekapitulasi Maret'!$V$785:$V$963)+SUMIF('Rekapitulasi Maret'!$U$785:$U$963,APS!$B200,'Rekapitulasi Maret'!$AA$785:$AA$963)</f>
        <v>0</v>
      </c>
      <c r="GH200" s="152">
        <f>SUMIF('Rekapitulasi Maret'!$U$785:$U$963,APS!$B200,'Rekapitulasi Maret'!$W$785:$W$963)</f>
        <v>0</v>
      </c>
      <c r="GI200" s="152">
        <f>SUMIF('Rekapitulasi Maret'!$U$785:$U$963,APS!$B200,'Rekapitulasi Maret'!$AB$785:$AB$963)</f>
        <v>0</v>
      </c>
      <c r="GJ200" s="154">
        <f t="shared" si="469"/>
        <v>0</v>
      </c>
      <c r="GK200" s="154">
        <f t="shared" si="470"/>
        <v>0</v>
      </c>
      <c r="GL200" s="40"/>
      <c r="GM200" s="152">
        <f>SUMIF('Rekapitulasi Maret'!$AL$785:$AL$963,APS!$B200,'Rekapitulasi Maret'!$AM$785:$AM$963)+SUMIF('Rekapitulasi Maret'!$AL$785:$AL$963,APS!$B200,'Rekapitulasi Maret'!$AP$785:$AP$963)</f>
        <v>0</v>
      </c>
      <c r="GN200" s="152">
        <f>SUMIF('Rekapitulasi Maret'!$AL$785:$AL$963,APS!$B200,'Rekapitulasi Maret'!$AN$785:$AN$963)</f>
        <v>0</v>
      </c>
      <c r="GO200" s="152">
        <f>SUMIF('Rekapitulasi Maret'!$AL$785:$AL$963,APS!$B200,'Rekapitulasi Maret'!$AQ$785:$AQ$963)</f>
        <v>0</v>
      </c>
      <c r="GP200" s="154">
        <f t="shared" si="471"/>
        <v>0</v>
      </c>
      <c r="GQ200" s="154">
        <f t="shared" si="472"/>
        <v>0</v>
      </c>
      <c r="GR200" s="76">
        <f t="shared" si="473"/>
        <v>0</v>
      </c>
      <c r="GS200" s="76">
        <f t="shared" si="474"/>
        <v>0</v>
      </c>
      <c r="GT200" s="76">
        <f t="shared" si="475"/>
        <v>0</v>
      </c>
      <c r="GU200" s="76">
        <f t="shared" si="476"/>
        <v>0</v>
      </c>
      <c r="GV200" s="157">
        <f t="shared" si="477"/>
        <v>0</v>
      </c>
      <c r="GW200" s="157">
        <f t="shared" si="478"/>
        <v>0</v>
      </c>
      <c r="GX200" s="158">
        <f t="shared" si="479"/>
        <v>0</v>
      </c>
      <c r="GY200" s="157">
        <f t="shared" si="494"/>
        <v>20</v>
      </c>
      <c r="GZ200" s="157">
        <f t="shared" si="495"/>
        <v>0</v>
      </c>
      <c r="HA200" s="157">
        <f t="shared" si="496"/>
        <v>0</v>
      </c>
      <c r="HB200" s="157">
        <f t="shared" si="497"/>
        <v>0</v>
      </c>
      <c r="HC200" s="157">
        <f t="shared" si="498"/>
        <v>0</v>
      </c>
      <c r="HD200" s="157">
        <f t="shared" si="499"/>
        <v>-20</v>
      </c>
      <c r="HE200" s="158">
        <f t="shared" si="536"/>
        <v>0</v>
      </c>
      <c r="HF200" s="165"/>
      <c r="HG200" s="38" t="s">
        <v>1022</v>
      </c>
      <c r="HH200" s="88"/>
    </row>
    <row r="201" spans="1:216" ht="15.75">
      <c r="A201" s="16" t="s">
        <v>552</v>
      </c>
      <c r="B201" s="46" t="s">
        <v>364</v>
      </c>
      <c r="C201" s="16" t="s">
        <v>196</v>
      </c>
      <c r="D201" s="16" t="s">
        <v>619</v>
      </c>
      <c r="E201" s="16"/>
      <c r="F201" s="56">
        <v>20</v>
      </c>
      <c r="G201" s="17"/>
      <c r="H201" s="17"/>
      <c r="I201" s="18">
        <v>0</v>
      </c>
      <c r="J201" s="17">
        <v>0</v>
      </c>
      <c r="K201" s="19">
        <f t="shared" si="547"/>
        <v>20</v>
      </c>
      <c r="L201" s="19">
        <f t="shared" si="548"/>
        <v>20</v>
      </c>
      <c r="M201" s="23">
        <v>20</v>
      </c>
      <c r="N201" s="20">
        <f t="shared" si="533"/>
        <v>20</v>
      </c>
      <c r="O201" s="20"/>
      <c r="P201" s="75">
        <f t="shared" si="541"/>
        <v>0</v>
      </c>
      <c r="Q201" s="74">
        <f t="shared" si="540"/>
        <v>20</v>
      </c>
      <c r="R201" s="22">
        <f t="shared" si="546"/>
        <v>20</v>
      </c>
      <c r="S201" s="10"/>
      <c r="T201" s="10"/>
      <c r="U201" s="152">
        <f>SUMIF('Rekapitulasi Maret'!$D$9:$D$173,APS!$B201,'Rekapitulasi Maret'!$E$9:$E$173)</f>
        <v>0</v>
      </c>
      <c r="V201" s="152">
        <f>SUMIF('Rekapitulasi Maret'!$D$9:$D$173,APS!$B201,'Rekapitulasi Maret'!$F$9:$F$173)</f>
        <v>0</v>
      </c>
      <c r="W201" s="10"/>
      <c r="X201" s="154">
        <f t="shared" si="537"/>
        <v>0</v>
      </c>
      <c r="Y201" s="154">
        <f t="shared" si="538"/>
        <v>0</v>
      </c>
      <c r="Z201" s="10"/>
      <c r="AA201" s="152">
        <f>SUMIF('Rekapitulasi Maret'!$U$9:$U$173,APS!$B201,'Rekapitulasi Maret'!$V$9:$V$173)</f>
        <v>0</v>
      </c>
      <c r="AB201" s="152">
        <f>SUMIF('Rekapitulasi Maret'!$U$9:$U$173,APS!$B201,'Rekapitulasi Maret'!$W$9:$W$173)</f>
        <v>0</v>
      </c>
      <c r="AC201" s="152"/>
      <c r="AD201" s="154">
        <f t="shared" si="529"/>
        <v>0</v>
      </c>
      <c r="AE201" s="154">
        <f t="shared" si="530"/>
        <v>0</v>
      </c>
      <c r="AF201" s="10"/>
      <c r="AG201" s="152">
        <f>SUMIF('Rekapitulasi Maret'!$AL$9:$AL$173,APS!$B201,'Rekapitulasi Maret'!$AM$9:$AM$173)</f>
        <v>0</v>
      </c>
      <c r="AH201" s="152">
        <f>SUMIF('Rekapitulasi Maret'!$AL$9:$AL$173,APS!$B201,'Rekapitulasi Maret'!$AN$9:$AN$173)</f>
        <v>0</v>
      </c>
      <c r="AI201" s="152">
        <f>SUMIF('Rekapitulasi Maret'!$AL$9:$AL$173,APS!$B201,'Rekapitulasi Maret'!$AQ$9:$AQ$173)</f>
        <v>0</v>
      </c>
      <c r="AJ201" s="154">
        <f t="shared" si="534"/>
        <v>0</v>
      </c>
      <c r="AK201" s="154">
        <f t="shared" si="535"/>
        <v>0</v>
      </c>
      <c r="AL201" s="10"/>
      <c r="AM201" s="152">
        <f>SUMIF('Rekapitulasi Maret'!$BA$9:$BA$173,APS!$B201,'Rekapitulasi Maret'!$BB$9:$BB$173)</f>
        <v>0</v>
      </c>
      <c r="AN201" s="152">
        <f>SUMIF('Rekapitulasi Maret'!$BA$9:$BA$173,APS!$B201,'Rekapitulasi Maret'!$BC$9:$BC$173)</f>
        <v>0</v>
      </c>
      <c r="AO201" s="10"/>
      <c r="AP201" s="154">
        <f t="shared" si="531"/>
        <v>0</v>
      </c>
      <c r="AQ201" s="154">
        <f t="shared" si="532"/>
        <v>0</v>
      </c>
      <c r="AR201" s="10"/>
      <c r="AS201" s="152">
        <f>SUMIF('Rekapitulasi Maret'!$BP$9:$BP$173,APS!$B201,'Rekapitulasi Maret'!$BQ$9:$BQ$173)</f>
        <v>0</v>
      </c>
      <c r="AT201" s="152">
        <f>SUMIF('Rekapitulasi Maret'!$BP$9:$BP$173,APS!$B201,'Rekapitulasi Maret'!$BR$9:$BR$173)</f>
        <v>0</v>
      </c>
      <c r="AU201" s="10"/>
      <c r="AV201" s="154">
        <f t="shared" si="500"/>
        <v>0</v>
      </c>
      <c r="AW201" s="154">
        <f t="shared" si="501"/>
        <v>0</v>
      </c>
      <c r="AX201" s="10"/>
      <c r="AY201" s="152">
        <f>SUMIF('Rekapitulasi Maret'!$CE$9:$CE$173,APS!$B201,'Rekapitulasi Maret'!$CI$9:$CI$173)</f>
        <v>0</v>
      </c>
      <c r="AZ201" s="10"/>
      <c r="BA201" s="152">
        <f>SUMIF('Rekapitulasi Maret'!$CE$9:$CE$173,APS!$B201,'Rekapitulasi Maret'!$CJ$9:$CJ$173)</f>
        <v>0</v>
      </c>
      <c r="BB201" s="154">
        <f t="shared" si="492"/>
        <v>0</v>
      </c>
      <c r="BC201" s="154">
        <f t="shared" si="493"/>
        <v>0</v>
      </c>
      <c r="BD201" s="76">
        <f t="shared" si="504"/>
        <v>0</v>
      </c>
      <c r="BE201" s="76">
        <f t="shared" si="505"/>
        <v>0</v>
      </c>
      <c r="BF201" s="76">
        <f t="shared" si="506"/>
        <v>0</v>
      </c>
      <c r="BG201" s="76">
        <f t="shared" si="507"/>
        <v>0</v>
      </c>
      <c r="BH201" s="76">
        <f t="shared" si="508"/>
        <v>0</v>
      </c>
      <c r="BI201" s="76">
        <f t="shared" si="509"/>
        <v>0</v>
      </c>
      <c r="BJ201" s="154">
        <f t="shared" si="510"/>
        <v>0</v>
      </c>
      <c r="BK201" s="10">
        <v>20</v>
      </c>
      <c r="BL201" s="10">
        <v>20</v>
      </c>
      <c r="BM201" s="152">
        <f>SUMIF('Rekapitulasi Maret'!$D$194:$D$375,APS!$B201,'Rekapitulasi Maret'!$E$194:$E$375)+SUMIF('Rekapitulasi Maret'!$D$194:$D$375,APS!$B201,'Rekapitulasi Maret'!$J$194:$J$375)</f>
        <v>0</v>
      </c>
      <c r="BN201" s="152">
        <f>SUMIF('Rekapitulasi Maret'!$D$194:$D$375,APS!$B201,'Rekapitulasi Maret'!$F$194:$F$375)</f>
        <v>0</v>
      </c>
      <c r="BO201" s="152">
        <f>SUMIF('Rekapitulasi Maret'!$D$194:$D$375,APS!$B201,'Rekapitulasi Maret'!$K$194:$K$375)</f>
        <v>0</v>
      </c>
      <c r="BP201" s="154">
        <f t="shared" si="488"/>
        <v>0</v>
      </c>
      <c r="BQ201" s="154">
        <f t="shared" si="489"/>
        <v>0</v>
      </c>
      <c r="BR201" s="10"/>
      <c r="BS201" s="152">
        <f>SUMIF('Rekapitulasi Maret'!$U$194:$U$375,APS!$B201,'Rekapitulasi Maret'!$V$194:$V$375)+SUMIF('Rekapitulasi Maret'!$U$194:$U$375,APS!$B201,'Rekapitulasi Maret'!$AA$194:$AA$375)</f>
        <v>0</v>
      </c>
      <c r="BT201" s="152">
        <f>SUMIF('Rekapitulasi Maret'!$U$194:$U$375,APS!$B201,'Rekapitulasi Maret'!$W$194:$W$375)</f>
        <v>0</v>
      </c>
      <c r="BU201" s="152">
        <f>SUMIF('Rekapitulasi Maret'!$U$194:$U$375,APS!$B201,'Rekapitulasi Maret'!$AB$194:$AB$375)</f>
        <v>0</v>
      </c>
      <c r="BV201" s="154">
        <f t="shared" si="490"/>
        <v>0</v>
      </c>
      <c r="BW201" s="154">
        <f t="shared" si="491"/>
        <v>0</v>
      </c>
      <c r="BX201" s="10"/>
      <c r="BY201" s="152">
        <f>SUMIF('Rekapitulasi Maret'!$AL$194:$AL$375,APS!$B201,'Rekapitulasi Maret'!$AM$194:$AM$375)+SUMIF('Rekapitulasi Maret'!$AL$194:$AL$375,APS!$B201,'Rekapitulasi Maret'!$AP$194:$AP$375)</f>
        <v>0</v>
      </c>
      <c r="BZ201" s="152">
        <f>SUMIF('Rekapitulasi Maret'!$AL$194:$AL$375,APS!$B201,'Rekapitulasi Maret'!$AN$194:$AN$375)</f>
        <v>0</v>
      </c>
      <c r="CA201" s="152">
        <f>SUMIF('Rekapitulasi Maret'!$AL$194:$AL$375,APS!$B201,'Rekapitulasi Maret'!$AQ$194:$AQ$375)</f>
        <v>0</v>
      </c>
      <c r="CB201" s="154">
        <f t="shared" si="502"/>
        <v>0</v>
      </c>
      <c r="CC201" s="154">
        <f t="shared" si="503"/>
        <v>0</v>
      </c>
      <c r="CD201" s="10"/>
      <c r="CE201" s="152">
        <f>SUMIF('Rekapitulasi Maret'!$BA$194:$BA$375,APS!$B201,'Rekapitulasi Maret'!$BB$194:$BB$375)+SUMIF('Rekapitulasi Maret'!$BA$194:$BA$375,APS!$B201,'Rekapitulasi Maret'!$BE$194:$BE$375)</f>
        <v>0</v>
      </c>
      <c r="CF201" s="152">
        <f>SUMIF('Rekapitulasi Maret'!$BA$194:$BA$375,APS!$B201,'Rekapitulasi Maret'!$BC$194:$BC$375)</f>
        <v>0</v>
      </c>
      <c r="CG201" s="10"/>
      <c r="CH201" s="154">
        <f t="shared" si="480"/>
        <v>0</v>
      </c>
      <c r="CI201" s="154">
        <f t="shared" si="481"/>
        <v>0</v>
      </c>
      <c r="CJ201" s="10"/>
      <c r="CK201" s="152">
        <f>SUMIF('Rekapitulasi Maret'!$BP$194:$BP$375,APS!$B201,'Rekapitulasi Maret'!$BQ$194:$BQ$375)+SUMIF('Rekapitulasi Maret'!$BP$194:$BP$375,APS!$B201,'Rekapitulasi Maret'!$BT$194:$BT$375)</f>
        <v>0</v>
      </c>
      <c r="CL201" s="152">
        <f>SUMIF('Rekapitulasi Maret'!$BP$194:$BP$375,APS!$B201,'Rekapitulasi Maret'!$BR$194:$BR$375)</f>
        <v>0</v>
      </c>
      <c r="CM201" s="152">
        <f>SUMIF('Rekapitulasi Maret'!$BP$194:$BP$375,APS!$B201,'Rekapitulasi Maret'!$BU$194:$BU$375)</f>
        <v>0</v>
      </c>
      <c r="CN201" s="154">
        <f t="shared" si="482"/>
        <v>0</v>
      </c>
      <c r="CO201" s="154">
        <f t="shared" si="483"/>
        <v>0</v>
      </c>
      <c r="CP201" s="76">
        <f t="shared" si="511"/>
        <v>20</v>
      </c>
      <c r="CQ201" s="76">
        <f t="shared" si="512"/>
        <v>0</v>
      </c>
      <c r="CR201" s="76">
        <f t="shared" si="513"/>
        <v>0</v>
      </c>
      <c r="CS201" s="76">
        <f t="shared" si="514"/>
        <v>0</v>
      </c>
      <c r="CT201" s="76">
        <f t="shared" si="515"/>
        <v>0</v>
      </c>
      <c r="CU201" s="76">
        <f t="shared" si="516"/>
        <v>-20</v>
      </c>
      <c r="CV201" s="154">
        <f t="shared" si="517"/>
        <v>0</v>
      </c>
      <c r="CW201" s="10"/>
      <c r="CX201" s="10"/>
      <c r="CY201" s="152">
        <f>SUMIF('Rekapitulasi Maret'!$D$391:$D$568,APS!$B201,'Rekapitulasi Maret'!$E$391:$E$568)+SUMIF('Rekapitulasi Maret'!$D$391:$D$568,APS!$B201,'Rekapitulasi Maret'!$J$391:$J$568)</f>
        <v>0</v>
      </c>
      <c r="CZ201" s="152">
        <f>SUMIF('Rekapitulasi Maret'!$D$391:$D$568,APS!$B201,'Rekapitulasi Maret'!$F$391:$F$568)</f>
        <v>0</v>
      </c>
      <c r="DA201" s="152">
        <f>SUMIF('Rekapitulasi Maret'!$D$391:$D$568,APS!$B201,'Rekapitulasi Maret'!$K$391:$K$568)</f>
        <v>0</v>
      </c>
      <c r="DB201" s="154">
        <f t="shared" si="484"/>
        <v>0</v>
      </c>
      <c r="DC201" s="154">
        <f t="shared" si="485"/>
        <v>0</v>
      </c>
      <c r="DD201" s="10"/>
      <c r="DE201" s="152">
        <f>SUMIF('Rekapitulasi Maret'!$U$391:$U$568,APS!$B201,'Rekapitulasi Maret'!$V$391:$V$568)+SUMIF('Rekapitulasi Maret'!$U$391:$U$568,APS!$B201,'Rekapitulasi Maret'!$AA$391:$AA$568)</f>
        <v>0</v>
      </c>
      <c r="DF201" s="152">
        <f>SUMIF('Rekapitulasi Maret'!$U$391:$U$568,APS!$B201,'Rekapitulasi Maret'!$W$391:$W$568)</f>
        <v>0</v>
      </c>
      <c r="DG201" s="152">
        <f>SUMIF('Rekapitulasi Maret'!$U$391:$U$568,APS!$B201,'Rekapitulasi Maret'!$AB$391:$AB$568)</f>
        <v>0</v>
      </c>
      <c r="DH201" s="154">
        <f t="shared" si="518"/>
        <v>0</v>
      </c>
      <c r="DI201" s="154">
        <f t="shared" si="519"/>
        <v>0</v>
      </c>
      <c r="DJ201" s="10"/>
      <c r="DK201" s="152">
        <f>SUMIF('Rekapitulasi Maret'!$AL$391:$AL$568,APS!$B201,'Rekapitulasi Maret'!$AM$391:$AM$568)+SUMIF('Rekapitulasi Maret'!$AL$391:$AL$568,APS!$B201,'Rekapitulasi Maret'!$AP$391:$AP$568)</f>
        <v>0</v>
      </c>
      <c r="DL201" s="152">
        <f>SUMIF('Rekapitulasi Maret'!$AL$391:$AL$568,APS!$B201,'Rekapitulasi Maret'!$AN$391:$AN$568)</f>
        <v>0</v>
      </c>
      <c r="DM201" s="152">
        <f>SUMIF('Rekapitulasi Maret'!$AL$391:$AL$568,APS!$B201,'Rekapitulasi Maret'!$AQ$391:$AQ$568)</f>
        <v>0</v>
      </c>
      <c r="DN201" s="154">
        <f t="shared" si="453"/>
        <v>0</v>
      </c>
      <c r="DO201" s="154">
        <f t="shared" si="454"/>
        <v>0</v>
      </c>
      <c r="DP201" s="10"/>
      <c r="DQ201" s="152">
        <f>SUMIF('Rekapitulasi Maret'!$BA$391:$BA$568,APS!$B201,'Rekapitulasi Maret'!$BB$391:$BB$568)+SUMIF('Rekapitulasi Maret'!$BA$391:$BA$568,APS!$B201,'Rekapitulasi Maret'!$BE$391:$BE$568)</f>
        <v>0</v>
      </c>
      <c r="DR201" s="152">
        <f>SUMIF('Rekapitulasi Maret'!$BA$391:$BA$568,APS!$B201,'Rekapitulasi Maret'!$BC$391:$BC$568)</f>
        <v>0</v>
      </c>
      <c r="DS201" s="152">
        <f>SUMIF('Rekapitulasi Maret'!$BA$391:$BA$568,APS!$B201,'Rekapitulasi Maret'!$BF$391:$BF$568)</f>
        <v>0</v>
      </c>
      <c r="DT201" s="154">
        <f t="shared" si="520"/>
        <v>0</v>
      </c>
      <c r="DU201" s="154">
        <f t="shared" si="521"/>
        <v>0</v>
      </c>
      <c r="DV201" s="10"/>
      <c r="DW201" s="152">
        <f>SUMIF('Rekapitulasi Maret'!$BP$391:$BP$568,APS!$B201,'Rekapitulasi Maret'!$BQ$391:$BQ$568)+SUMIF('Rekapitulasi Maret'!$BP$391:$BP$568,APS!$B201,'Rekapitulasi Maret'!$BT$391:$BT$568)</f>
        <v>0</v>
      </c>
      <c r="DX201" s="152">
        <f>SUMIF('Rekapitulasi Maret'!$BP$391:$BP$568,APS!$B201,'Rekapitulasi Maret'!$BR$391:$BR$568)</f>
        <v>0</v>
      </c>
      <c r="DY201" s="152">
        <f>SUMIF('Rekapitulasi Maret'!$BP$391:$BP$568,APS!$B201,'Rekapitulasi Maret'!$BU$391:$BU$568)</f>
        <v>0</v>
      </c>
      <c r="DZ201" s="154">
        <f t="shared" si="544"/>
        <v>0</v>
      </c>
      <c r="EA201" s="154">
        <f t="shared" si="545"/>
        <v>0</v>
      </c>
      <c r="EB201" s="10"/>
      <c r="EC201" s="152">
        <f>SUMIF('Rekapitulasi Maret'!$CE$391:$CE$568,APS!$B201,'Rekapitulasi Maret'!$CF$391:$CF$568)+SUMIF('Rekapitulasi Maret'!$CE$391:$CE$568,APS!$B201,'Rekapitulasi Maret'!$CI$391:$CI$568)</f>
        <v>0</v>
      </c>
      <c r="ED201" s="152">
        <f>SUMIF('Rekapitulasi Maret'!$CE$391:$CE$568,APS!$B201,'Rekapitulasi Maret'!$CG$391:$CG$568)</f>
        <v>0</v>
      </c>
      <c r="EE201" s="152">
        <f>SUMIF('Rekapitulasi Maret'!$CE$391:$CE$568,APS!$B201,'Rekapitulasi Maret'!$CJ$391:$CJ$568)</f>
        <v>0</v>
      </c>
      <c r="EF201" s="154">
        <f t="shared" si="455"/>
        <v>0</v>
      </c>
      <c r="EG201" s="154">
        <f t="shared" si="456"/>
        <v>0</v>
      </c>
      <c r="EH201" s="76">
        <f t="shared" si="522"/>
        <v>0</v>
      </c>
      <c r="EI201" s="76">
        <f t="shared" si="523"/>
        <v>0</v>
      </c>
      <c r="EJ201" s="76">
        <f t="shared" si="524"/>
        <v>0</v>
      </c>
      <c r="EK201" s="76">
        <f t="shared" si="525"/>
        <v>0</v>
      </c>
      <c r="EL201" s="76">
        <f t="shared" si="526"/>
        <v>0</v>
      </c>
      <c r="EM201" s="76">
        <f t="shared" si="527"/>
        <v>0</v>
      </c>
      <c r="EN201" s="154">
        <f t="shared" si="528"/>
        <v>0</v>
      </c>
      <c r="EO201" s="10"/>
      <c r="EP201" s="10"/>
      <c r="EQ201" s="152">
        <f>SUMIF('Rekapitulasi Maret'!$D$587:$D$768,APS!$B201,'Rekapitulasi Maret'!$E$587:$E$768)+SUMIF('Rekapitulasi Maret'!$D$587:$D$768,APS!$B201,'Rekapitulasi Maret'!$G$587:$G$768)</f>
        <v>0</v>
      </c>
      <c r="ER201" s="152">
        <f>SUMIF('Rekapitulasi Maret'!$D$587:$D$768,APS!$B201,'Rekapitulasi Maret'!$F$587:$F$768)+SUMIF('Rekapitulasi Maret'!$D$587:$D$768,APS!$B201,'Rekapitulasi Maret'!$H$587:$H$768)</f>
        <v>0</v>
      </c>
      <c r="ES201" s="10"/>
      <c r="ET201" s="154">
        <f t="shared" si="457"/>
        <v>0</v>
      </c>
      <c r="EU201" s="154">
        <f t="shared" si="458"/>
        <v>0</v>
      </c>
      <c r="EV201" s="10"/>
      <c r="EW201" s="152">
        <f>SUMIF('Rekapitulasi Maret'!$U$587:$U$768,APS!$B201,'Rekapitulasi Maret'!$V$587:$V$768)+SUMIF('Rekapitulasi Maret'!$U$587:$U$768,APS!$B201,'Rekapitulasi Maret'!$X$587:$X$768)</f>
        <v>0</v>
      </c>
      <c r="EX201" s="152">
        <f>SUMIF('Rekapitulasi Maret'!$U$587:$U$768,APS!$B201,'Rekapitulasi Maret'!$W$587:$W$768)+SUMIF('Rekapitulasi Maret'!$U$587:$U$768,APS!$B201,'Rekapitulasi Maret'!$Y$587:$Y$768)</f>
        <v>0</v>
      </c>
      <c r="EY201" s="10"/>
      <c r="EZ201" s="154">
        <f t="shared" si="459"/>
        <v>0</v>
      </c>
      <c r="FA201" s="154">
        <f t="shared" si="460"/>
        <v>0</v>
      </c>
      <c r="FB201" s="10"/>
      <c r="FC201" s="152">
        <f>SUMIF('Rekapitulasi Maret'!$AL$587:$AL$768,APS!$B201,'Rekapitulasi Maret'!$AM$587:$AM$768)+SUMIF('Rekapitulasi Maret'!$AL$587:$AL$768,APS!$B201,'Rekapitulasi Maret'!$AP$587:$AP$768)</f>
        <v>0</v>
      </c>
      <c r="FD201" s="152">
        <f>SUMIF('Rekapitulasi Maret'!$AL$587:$AL$768,APS!$B201,'Rekapitulasi Maret'!$AN$587:$AN$768)</f>
        <v>0</v>
      </c>
      <c r="FE201" s="10"/>
      <c r="FF201" s="154">
        <f t="shared" si="461"/>
        <v>0</v>
      </c>
      <c r="FG201" s="154">
        <f t="shared" si="462"/>
        <v>0</v>
      </c>
      <c r="FH201" s="10"/>
      <c r="FI201" s="152">
        <f>SUMIF('Rekapitulasi Maret'!$BA$587:$BA$768,APS!$B201,'Rekapitulasi Maret'!$BB$587:$BB$768)+SUMIF('Rekapitulasi Maret'!$BA$587:$BA$768,APS!$B201,'Rekapitulasi Maret'!$BE$587:$BE$768)</f>
        <v>0</v>
      </c>
      <c r="FJ201" s="152">
        <f>SUMIF('Rekapitulasi Maret'!$BA$587:$BA$768,APS!$B201,'Rekapitulasi Maret'!$BC$587:$BC$768)+SUMIF('Rekapitulasi Maret'!$BA$587:$BA$768,APS!$B201,'Rekapitulasi Maret'!$BF$587:$BF$768)</f>
        <v>0</v>
      </c>
      <c r="FK201" s="10"/>
      <c r="FL201" s="154">
        <f t="shared" si="463"/>
        <v>0</v>
      </c>
      <c r="FM201" s="154">
        <f t="shared" si="464"/>
        <v>0</v>
      </c>
      <c r="FN201" s="10"/>
      <c r="FO201" s="152">
        <f>SUMIF('Rekapitulasi Maret'!$BP$587:$BP$768,APS!$B201,'Rekapitulasi Maret'!$BQ$587:$BQ$768)+SUMIF('Rekapitulasi Maret'!$BP$587:$BP$768,APS!$B201,'Rekapitulasi Maret'!$BT$587:$BT$768)</f>
        <v>0</v>
      </c>
      <c r="FP201" s="152">
        <f>SUMIF('Rekapitulasi Maret'!$BP$587:$BP$768,APS!$B201,'Rekapitulasi Maret'!$BR$587:$BR$768)</f>
        <v>0</v>
      </c>
      <c r="FQ201" s="10"/>
      <c r="FR201" s="154">
        <f t="shared" si="465"/>
        <v>0</v>
      </c>
      <c r="FS201" s="154">
        <f t="shared" si="466"/>
        <v>0</v>
      </c>
      <c r="FT201" s="10"/>
      <c r="FU201" s="152">
        <f>SUMIF('Rekapitulasi Maret'!$CE$587:$CE$768,APS!$B201,'Rekapitulasi Maret'!$CI$587:$CI$768)</f>
        <v>0</v>
      </c>
      <c r="FV201" s="10"/>
      <c r="FW201" s="152">
        <f>SUMIF('Rekapitulasi Maret'!$CE$587:$CE$768,APS!$B201,'Rekapitulasi Maret'!$CJ$587:$CJ$768)</f>
        <v>0</v>
      </c>
      <c r="FX201" s="154">
        <f t="shared" si="486"/>
        <v>0</v>
      </c>
      <c r="FY201" s="154">
        <f t="shared" si="487"/>
        <v>0</v>
      </c>
      <c r="FZ201" s="10"/>
      <c r="GA201" s="152">
        <f>SUMIF('Rekapitulasi Maret'!$D$785:$D$963,APS!$B201,'Rekapitulasi Maret'!$E$785:$E$963)+SUMIF('Rekapitulasi Maret'!$D$785:$D$963,APS!$B201,'Rekapitulasi Maret'!$J$785:$J$963)</f>
        <v>0</v>
      </c>
      <c r="GB201" s="152">
        <f>SUMIF('Rekapitulasi Maret'!$D$785:$D$963,APS!$B201,'Rekapitulasi Maret'!$F$785:$F$963)</f>
        <v>0</v>
      </c>
      <c r="GC201" s="152">
        <f>SUMIF('Rekapitulasi Maret'!$D$785:$D$963,APS!$B201,'Rekapitulasi Maret'!$K$785:$K$963)</f>
        <v>0</v>
      </c>
      <c r="GD201" s="154">
        <f t="shared" si="467"/>
        <v>0</v>
      </c>
      <c r="GE201" s="154">
        <f t="shared" si="468"/>
        <v>0</v>
      </c>
      <c r="GF201" s="10"/>
      <c r="GG201" s="152">
        <f>SUMIF('Rekapitulasi Maret'!$U$785:$U$963,APS!$B201,'Rekapitulasi Maret'!$V$785:$V$963)+SUMIF('Rekapitulasi Maret'!$U$785:$U$963,APS!$B201,'Rekapitulasi Maret'!$AA$785:$AA$963)</f>
        <v>0</v>
      </c>
      <c r="GH201" s="152">
        <f>SUMIF('Rekapitulasi Maret'!$U$785:$U$963,APS!$B201,'Rekapitulasi Maret'!$W$785:$W$963)</f>
        <v>0</v>
      </c>
      <c r="GI201" s="152">
        <f>SUMIF('Rekapitulasi Maret'!$U$785:$U$963,APS!$B201,'Rekapitulasi Maret'!$AB$785:$AB$963)</f>
        <v>0</v>
      </c>
      <c r="GJ201" s="154">
        <f t="shared" si="469"/>
        <v>0</v>
      </c>
      <c r="GK201" s="154">
        <f t="shared" si="470"/>
        <v>0</v>
      </c>
      <c r="GL201" s="10"/>
      <c r="GM201" s="152">
        <f>SUMIF('Rekapitulasi Maret'!$AL$785:$AL$963,APS!$B201,'Rekapitulasi Maret'!$AM$785:$AM$963)+SUMIF('Rekapitulasi Maret'!$AL$785:$AL$963,APS!$B201,'Rekapitulasi Maret'!$AP$785:$AP$963)</f>
        <v>0</v>
      </c>
      <c r="GN201" s="152">
        <f>SUMIF('Rekapitulasi Maret'!$AL$785:$AL$963,APS!$B201,'Rekapitulasi Maret'!$AN$785:$AN$963)</f>
        <v>0</v>
      </c>
      <c r="GO201" s="152">
        <f>SUMIF('Rekapitulasi Maret'!$AL$785:$AL$963,APS!$B201,'Rekapitulasi Maret'!$AQ$785:$AQ$963)</f>
        <v>0</v>
      </c>
      <c r="GP201" s="154">
        <f t="shared" si="471"/>
        <v>0</v>
      </c>
      <c r="GQ201" s="154">
        <f t="shared" si="472"/>
        <v>0</v>
      </c>
      <c r="GR201" s="76">
        <f t="shared" si="473"/>
        <v>0</v>
      </c>
      <c r="GS201" s="76">
        <f t="shared" si="474"/>
        <v>0</v>
      </c>
      <c r="GT201" s="76">
        <f t="shared" si="475"/>
        <v>0</v>
      </c>
      <c r="GU201" s="76">
        <f t="shared" si="476"/>
        <v>0</v>
      </c>
      <c r="GV201" s="157">
        <f t="shared" si="477"/>
        <v>0</v>
      </c>
      <c r="GW201" s="157">
        <f t="shared" si="478"/>
        <v>0</v>
      </c>
      <c r="GX201" s="158">
        <f t="shared" si="479"/>
        <v>0</v>
      </c>
      <c r="GY201" s="157">
        <f t="shared" si="494"/>
        <v>20</v>
      </c>
      <c r="GZ201" s="157">
        <f t="shared" si="495"/>
        <v>0</v>
      </c>
      <c r="HA201" s="157">
        <f t="shared" si="496"/>
        <v>0</v>
      </c>
      <c r="HB201" s="157">
        <f t="shared" si="497"/>
        <v>0</v>
      </c>
      <c r="HC201" s="157">
        <f t="shared" si="498"/>
        <v>0</v>
      </c>
      <c r="HD201" s="157">
        <f t="shared" si="499"/>
        <v>-20</v>
      </c>
      <c r="HE201" s="158">
        <f t="shared" si="536"/>
        <v>0</v>
      </c>
      <c r="HF201" s="164"/>
      <c r="HG201" s="38" t="s">
        <v>1022</v>
      </c>
      <c r="HH201" s="88"/>
    </row>
    <row r="202" spans="1:216" ht="15.75">
      <c r="A202" s="16" t="s">
        <v>553</v>
      </c>
      <c r="B202" s="46" t="s">
        <v>366</v>
      </c>
      <c r="C202" s="16" t="s">
        <v>196</v>
      </c>
      <c r="D202" s="16" t="s">
        <v>599</v>
      </c>
      <c r="E202" s="16" t="s">
        <v>598</v>
      </c>
      <c r="F202" s="31">
        <v>20</v>
      </c>
      <c r="G202" s="17"/>
      <c r="H202" s="17"/>
      <c r="I202" s="18">
        <v>0</v>
      </c>
      <c r="J202" s="17">
        <v>0</v>
      </c>
      <c r="K202" s="19">
        <f t="shared" si="547"/>
        <v>20</v>
      </c>
      <c r="L202" s="19">
        <f t="shared" si="548"/>
        <v>20</v>
      </c>
      <c r="M202" s="23">
        <v>20</v>
      </c>
      <c r="N202" s="20">
        <f t="shared" si="533"/>
        <v>20</v>
      </c>
      <c r="O202" s="20"/>
      <c r="P202" s="75">
        <f t="shared" si="541"/>
        <v>0</v>
      </c>
      <c r="Q202" s="74">
        <f t="shared" si="540"/>
        <v>20</v>
      </c>
      <c r="R202" s="22">
        <f t="shared" si="546"/>
        <v>20</v>
      </c>
      <c r="S202" s="10"/>
      <c r="T202" s="10"/>
      <c r="U202" s="152">
        <f>SUMIF('Rekapitulasi Maret'!$D$9:$D$173,APS!$B202,'Rekapitulasi Maret'!$E$9:$E$173)</f>
        <v>0</v>
      </c>
      <c r="V202" s="152">
        <f>SUMIF('Rekapitulasi Maret'!$D$9:$D$173,APS!$B202,'Rekapitulasi Maret'!$F$9:$F$173)</f>
        <v>0</v>
      </c>
      <c r="W202" s="10"/>
      <c r="X202" s="154">
        <f t="shared" si="537"/>
        <v>0</v>
      </c>
      <c r="Y202" s="154">
        <f t="shared" si="538"/>
        <v>0</v>
      </c>
      <c r="Z202" s="10"/>
      <c r="AA202" s="152">
        <f>SUMIF('Rekapitulasi Maret'!$U$9:$U$173,APS!$B202,'Rekapitulasi Maret'!$V$9:$V$173)</f>
        <v>0</v>
      </c>
      <c r="AB202" s="152">
        <f>SUMIF('Rekapitulasi Maret'!$U$9:$U$173,APS!$B202,'Rekapitulasi Maret'!$W$9:$W$173)</f>
        <v>0</v>
      </c>
      <c r="AC202" s="152"/>
      <c r="AD202" s="154">
        <f t="shared" si="529"/>
        <v>0</v>
      </c>
      <c r="AE202" s="154">
        <f t="shared" si="530"/>
        <v>0</v>
      </c>
      <c r="AF202" s="10"/>
      <c r="AG202" s="152">
        <f>SUMIF('Rekapitulasi Maret'!$AL$9:$AL$173,APS!$B202,'Rekapitulasi Maret'!$AM$9:$AM$173)</f>
        <v>0</v>
      </c>
      <c r="AH202" s="152">
        <f>SUMIF('Rekapitulasi Maret'!$AL$9:$AL$173,APS!$B202,'Rekapitulasi Maret'!$AN$9:$AN$173)</f>
        <v>0</v>
      </c>
      <c r="AI202" s="152">
        <f>SUMIF('Rekapitulasi Maret'!$AL$9:$AL$173,APS!$B202,'Rekapitulasi Maret'!$AQ$9:$AQ$173)</f>
        <v>0</v>
      </c>
      <c r="AJ202" s="154">
        <f t="shared" si="534"/>
        <v>0</v>
      </c>
      <c r="AK202" s="154">
        <f t="shared" si="535"/>
        <v>0</v>
      </c>
      <c r="AL202" s="10"/>
      <c r="AM202" s="152">
        <f>SUMIF('Rekapitulasi Maret'!$BA$9:$BA$173,APS!$B202,'Rekapitulasi Maret'!$BB$9:$BB$173)</f>
        <v>0</v>
      </c>
      <c r="AN202" s="152">
        <f>SUMIF('Rekapitulasi Maret'!$BA$9:$BA$173,APS!$B202,'Rekapitulasi Maret'!$BC$9:$BC$173)</f>
        <v>0</v>
      </c>
      <c r="AO202" s="10"/>
      <c r="AP202" s="154">
        <f t="shared" si="531"/>
        <v>0</v>
      </c>
      <c r="AQ202" s="154">
        <f t="shared" si="532"/>
        <v>0</v>
      </c>
      <c r="AR202" s="10"/>
      <c r="AS202" s="152">
        <f>SUMIF('Rekapitulasi Maret'!$BP$9:$BP$173,APS!$B202,'Rekapitulasi Maret'!$BQ$9:$BQ$173)</f>
        <v>0</v>
      </c>
      <c r="AT202" s="152">
        <f>SUMIF('Rekapitulasi Maret'!$BP$9:$BP$173,APS!$B202,'Rekapitulasi Maret'!$BR$9:$BR$173)</f>
        <v>0</v>
      </c>
      <c r="AU202" s="10"/>
      <c r="AV202" s="154">
        <f t="shared" si="500"/>
        <v>0</v>
      </c>
      <c r="AW202" s="154">
        <f t="shared" si="501"/>
        <v>0</v>
      </c>
      <c r="AX202" s="10"/>
      <c r="AY202" s="152">
        <f>SUMIF('Rekapitulasi Maret'!$CE$9:$CE$173,APS!$B202,'Rekapitulasi Maret'!$CI$9:$CI$173)</f>
        <v>0</v>
      </c>
      <c r="AZ202" s="10"/>
      <c r="BA202" s="152">
        <f>SUMIF('Rekapitulasi Maret'!$CE$9:$CE$173,APS!$B202,'Rekapitulasi Maret'!$CJ$9:$CJ$173)</f>
        <v>0</v>
      </c>
      <c r="BB202" s="154">
        <f t="shared" si="492"/>
        <v>0</v>
      </c>
      <c r="BC202" s="154">
        <f t="shared" si="493"/>
        <v>0</v>
      </c>
      <c r="BD202" s="76">
        <f t="shared" si="504"/>
        <v>0</v>
      </c>
      <c r="BE202" s="76">
        <f t="shared" si="505"/>
        <v>0</v>
      </c>
      <c r="BF202" s="76">
        <f t="shared" si="506"/>
        <v>0</v>
      </c>
      <c r="BG202" s="76">
        <f t="shared" si="507"/>
        <v>0</v>
      </c>
      <c r="BH202" s="76">
        <f t="shared" si="508"/>
        <v>0</v>
      </c>
      <c r="BI202" s="76">
        <f t="shared" si="509"/>
        <v>0</v>
      </c>
      <c r="BJ202" s="154">
        <f t="shared" si="510"/>
        <v>0</v>
      </c>
      <c r="BK202" s="10">
        <v>20</v>
      </c>
      <c r="BL202" s="10">
        <v>20</v>
      </c>
      <c r="BM202" s="152">
        <f>SUMIF('Rekapitulasi Maret'!$D$194:$D$375,APS!$B202,'Rekapitulasi Maret'!$E$194:$E$375)+SUMIF('Rekapitulasi Maret'!$D$194:$D$375,APS!$B202,'Rekapitulasi Maret'!$J$194:$J$375)</f>
        <v>0</v>
      </c>
      <c r="BN202" s="152">
        <f>SUMIF('Rekapitulasi Maret'!$D$194:$D$375,APS!$B202,'Rekapitulasi Maret'!$F$194:$F$375)</f>
        <v>0</v>
      </c>
      <c r="BO202" s="152">
        <f>SUMIF('Rekapitulasi Maret'!$D$194:$D$375,APS!$B202,'Rekapitulasi Maret'!$K$194:$K$375)</f>
        <v>0</v>
      </c>
      <c r="BP202" s="154">
        <f t="shared" si="488"/>
        <v>0</v>
      </c>
      <c r="BQ202" s="154">
        <f t="shared" si="489"/>
        <v>0</v>
      </c>
      <c r="BR202" s="10"/>
      <c r="BS202" s="152">
        <f>SUMIF('Rekapitulasi Maret'!$U$194:$U$375,APS!$B202,'Rekapitulasi Maret'!$V$194:$V$375)+SUMIF('Rekapitulasi Maret'!$U$194:$U$375,APS!$B202,'Rekapitulasi Maret'!$AA$194:$AA$375)</f>
        <v>20</v>
      </c>
      <c r="BT202" s="152">
        <f>SUMIF('Rekapitulasi Maret'!$U$194:$U$375,APS!$B202,'Rekapitulasi Maret'!$W$194:$W$375)</f>
        <v>0</v>
      </c>
      <c r="BU202" s="152">
        <f>SUMIF('Rekapitulasi Maret'!$U$194:$U$375,APS!$B202,'Rekapitulasi Maret'!$AB$194:$AB$375)</f>
        <v>0</v>
      </c>
      <c r="BV202" s="154">
        <f t="shared" si="490"/>
        <v>0</v>
      </c>
      <c r="BW202" s="154">
        <f t="shared" si="491"/>
        <v>0</v>
      </c>
      <c r="BX202" s="10"/>
      <c r="BY202" s="152">
        <f>SUMIF('Rekapitulasi Maret'!$AL$194:$AL$375,APS!$B202,'Rekapitulasi Maret'!$AM$194:$AM$375)+SUMIF('Rekapitulasi Maret'!$AL$194:$AL$375,APS!$B202,'Rekapitulasi Maret'!$AP$194:$AP$375)</f>
        <v>20</v>
      </c>
      <c r="BZ202" s="152">
        <f>SUMIF('Rekapitulasi Maret'!$AL$194:$AL$375,APS!$B202,'Rekapitulasi Maret'!$AN$194:$AN$375)</f>
        <v>20</v>
      </c>
      <c r="CA202" s="152">
        <f>SUMIF('Rekapitulasi Maret'!$AL$194:$AL$375,APS!$B202,'Rekapitulasi Maret'!$AQ$194:$AQ$375)</f>
        <v>0</v>
      </c>
      <c r="CB202" s="154">
        <f t="shared" si="502"/>
        <v>0</v>
      </c>
      <c r="CC202" s="154">
        <f t="shared" si="503"/>
        <v>100</v>
      </c>
      <c r="CD202" s="10"/>
      <c r="CE202" s="152">
        <f>SUMIF('Rekapitulasi Maret'!$BA$194:$BA$375,APS!$B202,'Rekapitulasi Maret'!$BB$194:$BB$375)+SUMIF('Rekapitulasi Maret'!$BA$194:$BA$375,APS!$B202,'Rekapitulasi Maret'!$BE$194:$BE$375)</f>
        <v>0</v>
      </c>
      <c r="CF202" s="152">
        <f>SUMIF('Rekapitulasi Maret'!$BA$194:$BA$375,APS!$B202,'Rekapitulasi Maret'!$BC$194:$BC$375)</f>
        <v>0</v>
      </c>
      <c r="CG202" s="10"/>
      <c r="CH202" s="154">
        <f t="shared" si="480"/>
        <v>0</v>
      </c>
      <c r="CI202" s="154">
        <f t="shared" si="481"/>
        <v>0</v>
      </c>
      <c r="CJ202" s="10"/>
      <c r="CK202" s="152">
        <f>SUMIF('Rekapitulasi Maret'!$BP$194:$BP$375,APS!$B202,'Rekapitulasi Maret'!$BQ$194:$BQ$375)+SUMIF('Rekapitulasi Maret'!$BP$194:$BP$375,APS!$B202,'Rekapitulasi Maret'!$BT$194:$BT$375)</f>
        <v>0</v>
      </c>
      <c r="CL202" s="152">
        <f>SUMIF('Rekapitulasi Maret'!$BP$194:$BP$375,APS!$B202,'Rekapitulasi Maret'!$BR$194:$BR$375)</f>
        <v>0</v>
      </c>
      <c r="CM202" s="152">
        <f>SUMIF('Rekapitulasi Maret'!$BP$194:$BP$375,APS!$B202,'Rekapitulasi Maret'!$BU$194:$BU$375)</f>
        <v>0</v>
      </c>
      <c r="CN202" s="154">
        <f t="shared" si="482"/>
        <v>0</v>
      </c>
      <c r="CO202" s="154">
        <f t="shared" si="483"/>
        <v>0</v>
      </c>
      <c r="CP202" s="76">
        <f t="shared" si="511"/>
        <v>20</v>
      </c>
      <c r="CQ202" s="76">
        <f t="shared" si="512"/>
        <v>40</v>
      </c>
      <c r="CR202" s="76">
        <f t="shared" si="513"/>
        <v>20</v>
      </c>
      <c r="CS202" s="76">
        <f t="shared" si="514"/>
        <v>0</v>
      </c>
      <c r="CT202" s="76">
        <f t="shared" si="515"/>
        <v>20</v>
      </c>
      <c r="CU202" s="76">
        <f t="shared" si="516"/>
        <v>0</v>
      </c>
      <c r="CV202" s="154">
        <f t="shared" si="517"/>
        <v>100</v>
      </c>
      <c r="CW202" s="10"/>
      <c r="CX202" s="10"/>
      <c r="CY202" s="152">
        <f>SUMIF('Rekapitulasi Maret'!$D$391:$D$568,APS!$B202,'Rekapitulasi Maret'!$E$391:$E$568)+SUMIF('Rekapitulasi Maret'!$D$391:$D$568,APS!$B202,'Rekapitulasi Maret'!$J$391:$J$568)</f>
        <v>0</v>
      </c>
      <c r="CZ202" s="152">
        <f>SUMIF('Rekapitulasi Maret'!$D$391:$D$568,APS!$B202,'Rekapitulasi Maret'!$F$391:$F$568)</f>
        <v>0</v>
      </c>
      <c r="DA202" s="152">
        <f>SUMIF('Rekapitulasi Maret'!$D$391:$D$568,APS!$B202,'Rekapitulasi Maret'!$K$391:$K$568)</f>
        <v>0</v>
      </c>
      <c r="DB202" s="154">
        <f t="shared" si="484"/>
        <v>0</v>
      </c>
      <c r="DC202" s="154">
        <f t="shared" si="485"/>
        <v>0</v>
      </c>
      <c r="DD202" s="10"/>
      <c r="DE202" s="152">
        <f>SUMIF('Rekapitulasi Maret'!$U$391:$U$568,APS!$B202,'Rekapitulasi Maret'!$V$391:$V$568)+SUMIF('Rekapitulasi Maret'!$U$391:$U$568,APS!$B202,'Rekapitulasi Maret'!$AA$391:$AA$568)</f>
        <v>0</v>
      </c>
      <c r="DF202" s="152">
        <f>SUMIF('Rekapitulasi Maret'!$U$391:$U$568,APS!$B202,'Rekapitulasi Maret'!$W$391:$W$568)</f>
        <v>0</v>
      </c>
      <c r="DG202" s="152">
        <f>SUMIF('Rekapitulasi Maret'!$U$391:$U$568,APS!$B202,'Rekapitulasi Maret'!$AB$391:$AB$568)</f>
        <v>0</v>
      </c>
      <c r="DH202" s="154">
        <f t="shared" si="518"/>
        <v>0</v>
      </c>
      <c r="DI202" s="154">
        <f t="shared" si="519"/>
        <v>0</v>
      </c>
      <c r="DJ202" s="10"/>
      <c r="DK202" s="152">
        <f>SUMIF('Rekapitulasi Maret'!$AL$391:$AL$568,APS!$B202,'Rekapitulasi Maret'!$AM$391:$AM$568)+SUMIF('Rekapitulasi Maret'!$AL$391:$AL$568,APS!$B202,'Rekapitulasi Maret'!$AP$391:$AP$568)</f>
        <v>0</v>
      </c>
      <c r="DL202" s="152">
        <f>SUMIF('Rekapitulasi Maret'!$AL$391:$AL$568,APS!$B202,'Rekapitulasi Maret'!$AN$391:$AN$568)</f>
        <v>0</v>
      </c>
      <c r="DM202" s="152">
        <f>SUMIF('Rekapitulasi Maret'!$AL$391:$AL$568,APS!$B202,'Rekapitulasi Maret'!$AQ$391:$AQ$568)</f>
        <v>0</v>
      </c>
      <c r="DN202" s="154">
        <f t="shared" si="453"/>
        <v>0</v>
      </c>
      <c r="DO202" s="154">
        <f t="shared" si="454"/>
        <v>0</v>
      </c>
      <c r="DP202" s="10"/>
      <c r="DQ202" s="152">
        <f>SUMIF('Rekapitulasi Maret'!$BA$391:$BA$568,APS!$B202,'Rekapitulasi Maret'!$BB$391:$BB$568)+SUMIF('Rekapitulasi Maret'!$BA$391:$BA$568,APS!$B202,'Rekapitulasi Maret'!$BE$391:$BE$568)</f>
        <v>0</v>
      </c>
      <c r="DR202" s="152">
        <f>SUMIF('Rekapitulasi Maret'!$BA$391:$BA$568,APS!$B202,'Rekapitulasi Maret'!$BC$391:$BC$568)</f>
        <v>0</v>
      </c>
      <c r="DS202" s="152">
        <f>SUMIF('Rekapitulasi Maret'!$BA$391:$BA$568,APS!$B202,'Rekapitulasi Maret'!$BF$391:$BF$568)</f>
        <v>0</v>
      </c>
      <c r="DT202" s="154">
        <f t="shared" si="520"/>
        <v>0</v>
      </c>
      <c r="DU202" s="154">
        <f t="shared" si="521"/>
        <v>0</v>
      </c>
      <c r="DV202" s="10"/>
      <c r="DW202" s="152">
        <f>SUMIF('Rekapitulasi Maret'!$BP$391:$BP$568,APS!$B202,'Rekapitulasi Maret'!$BQ$391:$BQ$568)+SUMIF('Rekapitulasi Maret'!$BP$391:$BP$568,APS!$B202,'Rekapitulasi Maret'!$BT$391:$BT$568)</f>
        <v>0</v>
      </c>
      <c r="DX202" s="152">
        <f>SUMIF('Rekapitulasi Maret'!$BP$391:$BP$568,APS!$B202,'Rekapitulasi Maret'!$BR$391:$BR$568)</f>
        <v>0</v>
      </c>
      <c r="DY202" s="152">
        <f>SUMIF('Rekapitulasi Maret'!$BP$391:$BP$568,APS!$B202,'Rekapitulasi Maret'!$BU$391:$BU$568)</f>
        <v>0</v>
      </c>
      <c r="DZ202" s="154">
        <f t="shared" si="544"/>
        <v>0</v>
      </c>
      <c r="EA202" s="154">
        <f t="shared" si="545"/>
        <v>0</v>
      </c>
      <c r="EB202" s="10"/>
      <c r="EC202" s="152">
        <f>SUMIF('Rekapitulasi Maret'!$CE$391:$CE$568,APS!$B202,'Rekapitulasi Maret'!$CF$391:$CF$568)+SUMIF('Rekapitulasi Maret'!$CE$391:$CE$568,APS!$B202,'Rekapitulasi Maret'!$CI$391:$CI$568)</f>
        <v>0</v>
      </c>
      <c r="ED202" s="152">
        <f>SUMIF('Rekapitulasi Maret'!$CE$391:$CE$568,APS!$B202,'Rekapitulasi Maret'!$CG$391:$CG$568)</f>
        <v>0</v>
      </c>
      <c r="EE202" s="152">
        <f>SUMIF('Rekapitulasi Maret'!$CE$391:$CE$568,APS!$B202,'Rekapitulasi Maret'!$CJ$391:$CJ$568)</f>
        <v>0</v>
      </c>
      <c r="EF202" s="154">
        <f t="shared" si="455"/>
        <v>0</v>
      </c>
      <c r="EG202" s="154">
        <f t="shared" si="456"/>
        <v>0</v>
      </c>
      <c r="EH202" s="76">
        <f t="shared" si="522"/>
        <v>0</v>
      </c>
      <c r="EI202" s="76">
        <f t="shared" si="523"/>
        <v>0</v>
      </c>
      <c r="EJ202" s="76">
        <f t="shared" si="524"/>
        <v>0</v>
      </c>
      <c r="EK202" s="76">
        <f t="shared" si="525"/>
        <v>0</v>
      </c>
      <c r="EL202" s="76">
        <f t="shared" si="526"/>
        <v>0</v>
      </c>
      <c r="EM202" s="76">
        <f t="shared" si="527"/>
        <v>0</v>
      </c>
      <c r="EN202" s="154">
        <f t="shared" si="528"/>
        <v>0</v>
      </c>
      <c r="EO202" s="10"/>
      <c r="EP202" s="10"/>
      <c r="EQ202" s="152">
        <f>SUMIF('Rekapitulasi Maret'!$D$587:$D$768,APS!$B202,'Rekapitulasi Maret'!$E$587:$E$768)+SUMIF('Rekapitulasi Maret'!$D$587:$D$768,APS!$B202,'Rekapitulasi Maret'!$G$587:$G$768)</f>
        <v>0</v>
      </c>
      <c r="ER202" s="152">
        <f>SUMIF('Rekapitulasi Maret'!$D$587:$D$768,APS!$B202,'Rekapitulasi Maret'!$F$587:$F$768)+SUMIF('Rekapitulasi Maret'!$D$587:$D$768,APS!$B202,'Rekapitulasi Maret'!$H$587:$H$768)</f>
        <v>0</v>
      </c>
      <c r="ES202" s="10"/>
      <c r="ET202" s="154">
        <f t="shared" si="457"/>
        <v>0</v>
      </c>
      <c r="EU202" s="154">
        <f t="shared" si="458"/>
        <v>0</v>
      </c>
      <c r="EV202" s="10"/>
      <c r="EW202" s="152">
        <f>SUMIF('Rekapitulasi Maret'!$U$587:$U$768,APS!$B202,'Rekapitulasi Maret'!$V$587:$V$768)+SUMIF('Rekapitulasi Maret'!$U$587:$U$768,APS!$B202,'Rekapitulasi Maret'!$X$587:$X$768)</f>
        <v>0</v>
      </c>
      <c r="EX202" s="152">
        <f>SUMIF('Rekapitulasi Maret'!$U$587:$U$768,APS!$B202,'Rekapitulasi Maret'!$W$587:$W$768)+SUMIF('Rekapitulasi Maret'!$U$587:$U$768,APS!$B202,'Rekapitulasi Maret'!$Y$587:$Y$768)</f>
        <v>0</v>
      </c>
      <c r="EY202" s="10"/>
      <c r="EZ202" s="154">
        <f t="shared" si="459"/>
        <v>0</v>
      </c>
      <c r="FA202" s="154">
        <f t="shared" si="460"/>
        <v>0</v>
      </c>
      <c r="FB202" s="10"/>
      <c r="FC202" s="152">
        <f>SUMIF('Rekapitulasi Maret'!$AL$587:$AL$768,APS!$B202,'Rekapitulasi Maret'!$AM$587:$AM$768)+SUMIF('Rekapitulasi Maret'!$AL$587:$AL$768,APS!$B202,'Rekapitulasi Maret'!$AP$587:$AP$768)</f>
        <v>0</v>
      </c>
      <c r="FD202" s="152">
        <f>SUMIF('Rekapitulasi Maret'!$AL$587:$AL$768,APS!$B202,'Rekapitulasi Maret'!$AN$587:$AN$768)</f>
        <v>0</v>
      </c>
      <c r="FE202" s="10"/>
      <c r="FF202" s="154">
        <f t="shared" si="461"/>
        <v>0</v>
      </c>
      <c r="FG202" s="154">
        <f t="shared" si="462"/>
        <v>0</v>
      </c>
      <c r="FH202" s="10"/>
      <c r="FI202" s="152">
        <f>SUMIF('Rekapitulasi Maret'!$BA$587:$BA$768,APS!$B202,'Rekapitulasi Maret'!$BB$587:$BB$768)+SUMIF('Rekapitulasi Maret'!$BA$587:$BA$768,APS!$B202,'Rekapitulasi Maret'!$BE$587:$BE$768)</f>
        <v>0</v>
      </c>
      <c r="FJ202" s="152">
        <f>SUMIF('Rekapitulasi Maret'!$BA$587:$BA$768,APS!$B202,'Rekapitulasi Maret'!$BC$587:$BC$768)+SUMIF('Rekapitulasi Maret'!$BA$587:$BA$768,APS!$B202,'Rekapitulasi Maret'!$BF$587:$BF$768)</f>
        <v>0</v>
      </c>
      <c r="FK202" s="10"/>
      <c r="FL202" s="154">
        <f t="shared" si="463"/>
        <v>0</v>
      </c>
      <c r="FM202" s="154">
        <f t="shared" si="464"/>
        <v>0</v>
      </c>
      <c r="FN202" s="10"/>
      <c r="FO202" s="152">
        <f>SUMIF('Rekapitulasi Maret'!$BP$587:$BP$768,APS!$B202,'Rekapitulasi Maret'!$BQ$587:$BQ$768)+SUMIF('Rekapitulasi Maret'!$BP$587:$BP$768,APS!$B202,'Rekapitulasi Maret'!$BT$587:$BT$768)</f>
        <v>0</v>
      </c>
      <c r="FP202" s="152">
        <f>SUMIF('Rekapitulasi Maret'!$BP$587:$BP$768,APS!$B202,'Rekapitulasi Maret'!$BR$587:$BR$768)</f>
        <v>0</v>
      </c>
      <c r="FQ202" s="10"/>
      <c r="FR202" s="154">
        <f t="shared" si="465"/>
        <v>0</v>
      </c>
      <c r="FS202" s="154">
        <f t="shared" si="466"/>
        <v>0</v>
      </c>
      <c r="FT202" s="10"/>
      <c r="FU202" s="152">
        <f>SUMIF('Rekapitulasi Maret'!$CE$587:$CE$768,APS!$B202,'Rekapitulasi Maret'!$CI$587:$CI$768)</f>
        <v>0</v>
      </c>
      <c r="FV202" s="10"/>
      <c r="FW202" s="152">
        <f>SUMIF('Rekapitulasi Maret'!$CE$587:$CE$768,APS!$B202,'Rekapitulasi Maret'!$CJ$587:$CJ$768)</f>
        <v>0</v>
      </c>
      <c r="FX202" s="154">
        <f t="shared" si="486"/>
        <v>0</v>
      </c>
      <c r="FY202" s="154">
        <f t="shared" si="487"/>
        <v>0</v>
      </c>
      <c r="FZ202" s="10"/>
      <c r="GA202" s="152">
        <f>SUMIF('Rekapitulasi Maret'!$D$785:$D$963,APS!$B202,'Rekapitulasi Maret'!$E$785:$E$963)+SUMIF('Rekapitulasi Maret'!$D$785:$D$963,APS!$B202,'Rekapitulasi Maret'!$J$785:$J$963)</f>
        <v>0</v>
      </c>
      <c r="GB202" s="152">
        <f>SUMIF('Rekapitulasi Maret'!$D$785:$D$963,APS!$B202,'Rekapitulasi Maret'!$F$785:$F$963)</f>
        <v>0</v>
      </c>
      <c r="GC202" s="152">
        <f>SUMIF('Rekapitulasi Maret'!$D$785:$D$963,APS!$B202,'Rekapitulasi Maret'!$K$785:$K$963)</f>
        <v>0</v>
      </c>
      <c r="GD202" s="154">
        <f t="shared" si="467"/>
        <v>0</v>
      </c>
      <c r="GE202" s="154">
        <f t="shared" si="468"/>
        <v>0</v>
      </c>
      <c r="GF202" s="10"/>
      <c r="GG202" s="152">
        <f>SUMIF('Rekapitulasi Maret'!$U$785:$U$963,APS!$B202,'Rekapitulasi Maret'!$V$785:$V$963)+SUMIF('Rekapitulasi Maret'!$U$785:$U$963,APS!$B202,'Rekapitulasi Maret'!$AA$785:$AA$963)</f>
        <v>0</v>
      </c>
      <c r="GH202" s="152">
        <f>SUMIF('Rekapitulasi Maret'!$U$785:$U$963,APS!$B202,'Rekapitulasi Maret'!$W$785:$W$963)</f>
        <v>0</v>
      </c>
      <c r="GI202" s="152">
        <f>SUMIF('Rekapitulasi Maret'!$U$785:$U$963,APS!$B202,'Rekapitulasi Maret'!$AB$785:$AB$963)</f>
        <v>0</v>
      </c>
      <c r="GJ202" s="154">
        <f t="shared" si="469"/>
        <v>0</v>
      </c>
      <c r="GK202" s="154">
        <f t="shared" si="470"/>
        <v>0</v>
      </c>
      <c r="GL202" s="10"/>
      <c r="GM202" s="152">
        <f>SUMIF('Rekapitulasi Maret'!$AL$785:$AL$963,APS!$B202,'Rekapitulasi Maret'!$AM$785:$AM$963)+SUMIF('Rekapitulasi Maret'!$AL$785:$AL$963,APS!$B202,'Rekapitulasi Maret'!$AP$785:$AP$963)</f>
        <v>0</v>
      </c>
      <c r="GN202" s="152">
        <f>SUMIF('Rekapitulasi Maret'!$AL$785:$AL$963,APS!$B202,'Rekapitulasi Maret'!$AN$785:$AN$963)</f>
        <v>0</v>
      </c>
      <c r="GO202" s="152">
        <f>SUMIF('Rekapitulasi Maret'!$AL$785:$AL$963,APS!$B202,'Rekapitulasi Maret'!$AQ$785:$AQ$963)</f>
        <v>0</v>
      </c>
      <c r="GP202" s="154">
        <f t="shared" si="471"/>
        <v>0</v>
      </c>
      <c r="GQ202" s="154">
        <f t="shared" si="472"/>
        <v>0</v>
      </c>
      <c r="GR202" s="76">
        <f t="shared" si="473"/>
        <v>0</v>
      </c>
      <c r="GS202" s="76">
        <f t="shared" si="474"/>
        <v>0</v>
      </c>
      <c r="GT202" s="76">
        <f t="shared" si="475"/>
        <v>0</v>
      </c>
      <c r="GU202" s="76">
        <f t="shared" si="476"/>
        <v>0</v>
      </c>
      <c r="GV202" s="157">
        <f t="shared" si="477"/>
        <v>0</v>
      </c>
      <c r="GW202" s="157">
        <f t="shared" si="478"/>
        <v>0</v>
      </c>
      <c r="GX202" s="158">
        <f t="shared" si="479"/>
        <v>0</v>
      </c>
      <c r="GY202" s="157">
        <f t="shared" si="494"/>
        <v>20</v>
      </c>
      <c r="GZ202" s="157">
        <f t="shared" si="495"/>
        <v>40</v>
      </c>
      <c r="HA202" s="157">
        <f t="shared" si="496"/>
        <v>20</v>
      </c>
      <c r="HB202" s="157">
        <f t="shared" si="497"/>
        <v>0</v>
      </c>
      <c r="HC202" s="157">
        <f t="shared" si="498"/>
        <v>20</v>
      </c>
      <c r="HD202" s="157">
        <f t="shared" si="499"/>
        <v>0</v>
      </c>
      <c r="HE202" s="158">
        <f t="shared" si="536"/>
        <v>100</v>
      </c>
      <c r="HF202" s="164"/>
      <c r="HG202" s="46" t="s">
        <v>1023</v>
      </c>
      <c r="HH202" s="88"/>
    </row>
    <row r="203" spans="1:216" ht="15.75">
      <c r="A203" s="16" t="s">
        <v>554</v>
      </c>
      <c r="B203" s="46" t="s">
        <v>506</v>
      </c>
      <c r="C203" s="16" t="s">
        <v>196</v>
      </c>
      <c r="D203" s="16" t="s">
        <v>599</v>
      </c>
      <c r="E203" s="16" t="s">
        <v>598</v>
      </c>
      <c r="F203" s="31">
        <v>20</v>
      </c>
      <c r="G203" s="17"/>
      <c r="H203" s="17"/>
      <c r="I203" s="18">
        <v>0</v>
      </c>
      <c r="J203" s="17">
        <v>0</v>
      </c>
      <c r="K203" s="19">
        <f t="shared" ref="K203" si="549">(H203+F203+G203)-(I203+J203)</f>
        <v>20</v>
      </c>
      <c r="L203" s="19">
        <f t="shared" ref="L203" si="550">IF(K203&gt;0,K203,0)</f>
        <v>20</v>
      </c>
      <c r="M203" s="23"/>
      <c r="N203" s="20">
        <f t="shared" ref="N203" si="551">IF(M203+O203+(J203*-1)&lt;0,0,(M203+O203+(J203*-1)))</f>
        <v>20</v>
      </c>
      <c r="O203" s="20">
        <v>20</v>
      </c>
      <c r="P203" s="75">
        <f t="shared" si="541"/>
        <v>0</v>
      </c>
      <c r="Q203" s="74">
        <f t="shared" si="540"/>
        <v>20</v>
      </c>
      <c r="R203" s="22"/>
      <c r="S203" s="10"/>
      <c r="T203" s="10"/>
      <c r="U203" s="152">
        <f>SUMIF('Rekapitulasi Maret'!$D$9:$D$173,APS!$B203,'Rekapitulasi Maret'!$E$9:$E$173)</f>
        <v>0</v>
      </c>
      <c r="V203" s="152">
        <f>SUMIF('Rekapitulasi Maret'!$D$9:$D$173,APS!$B203,'Rekapitulasi Maret'!$F$9:$F$173)</f>
        <v>0</v>
      </c>
      <c r="W203" s="10"/>
      <c r="X203" s="154">
        <f t="shared" si="537"/>
        <v>0</v>
      </c>
      <c r="Y203" s="154">
        <f t="shared" si="538"/>
        <v>0</v>
      </c>
      <c r="Z203" s="10"/>
      <c r="AA203" s="152">
        <f>SUMIF('Rekapitulasi Maret'!$U$9:$U$173,APS!$B203,'Rekapitulasi Maret'!$V$9:$V$173)</f>
        <v>0</v>
      </c>
      <c r="AB203" s="152">
        <f>SUMIF('Rekapitulasi Maret'!$U$9:$U$173,APS!$B203,'Rekapitulasi Maret'!$W$9:$W$173)</f>
        <v>0</v>
      </c>
      <c r="AC203" s="152"/>
      <c r="AD203" s="154">
        <f t="shared" si="529"/>
        <v>0</v>
      </c>
      <c r="AE203" s="154">
        <f t="shared" si="530"/>
        <v>0</v>
      </c>
      <c r="AF203" s="10"/>
      <c r="AG203" s="152">
        <f>SUMIF('Rekapitulasi Maret'!$AL$9:$AL$173,APS!$B203,'Rekapitulasi Maret'!$AM$9:$AM$173)</f>
        <v>0</v>
      </c>
      <c r="AH203" s="152">
        <f>SUMIF('Rekapitulasi Maret'!$AL$9:$AL$173,APS!$B203,'Rekapitulasi Maret'!$AN$9:$AN$173)</f>
        <v>0</v>
      </c>
      <c r="AI203" s="152">
        <f>SUMIF('Rekapitulasi Maret'!$AL$9:$AL$173,APS!$B203,'Rekapitulasi Maret'!$AQ$9:$AQ$173)</f>
        <v>0</v>
      </c>
      <c r="AJ203" s="154">
        <f t="shared" si="534"/>
        <v>0</v>
      </c>
      <c r="AK203" s="154">
        <f t="shared" si="535"/>
        <v>0</v>
      </c>
      <c r="AL203" s="10"/>
      <c r="AM203" s="152">
        <f>SUMIF('Rekapitulasi Maret'!$BA$9:$BA$173,APS!$B203,'Rekapitulasi Maret'!$BB$9:$BB$173)</f>
        <v>0</v>
      </c>
      <c r="AN203" s="152">
        <f>SUMIF('Rekapitulasi Maret'!$BA$9:$BA$173,APS!$B203,'Rekapitulasi Maret'!$BC$9:$BC$173)</f>
        <v>0</v>
      </c>
      <c r="AO203" s="10"/>
      <c r="AP203" s="154">
        <f t="shared" si="531"/>
        <v>0</v>
      </c>
      <c r="AQ203" s="154">
        <f t="shared" si="532"/>
        <v>0</v>
      </c>
      <c r="AR203" s="10"/>
      <c r="AS203" s="152">
        <f>SUMIF('Rekapitulasi Maret'!$BP$9:$BP$173,APS!$B203,'Rekapitulasi Maret'!$BQ$9:$BQ$173)</f>
        <v>0</v>
      </c>
      <c r="AT203" s="152">
        <f>SUMIF('Rekapitulasi Maret'!$BP$9:$BP$173,APS!$B203,'Rekapitulasi Maret'!$BR$9:$BR$173)</f>
        <v>0</v>
      </c>
      <c r="AU203" s="10"/>
      <c r="AV203" s="154">
        <f t="shared" si="500"/>
        <v>0</v>
      </c>
      <c r="AW203" s="154">
        <f t="shared" si="501"/>
        <v>0</v>
      </c>
      <c r="AX203" s="10"/>
      <c r="AY203" s="152">
        <f>SUMIF('Rekapitulasi Maret'!$CE$9:$CE$173,APS!$B203,'Rekapitulasi Maret'!$CI$9:$CI$173)</f>
        <v>0</v>
      </c>
      <c r="AZ203" s="10"/>
      <c r="BA203" s="152">
        <f>SUMIF('Rekapitulasi Maret'!$CE$9:$CE$173,APS!$B203,'Rekapitulasi Maret'!$CJ$9:$CJ$173)</f>
        <v>0</v>
      </c>
      <c r="BB203" s="154">
        <f t="shared" si="492"/>
        <v>0</v>
      </c>
      <c r="BC203" s="154">
        <f t="shared" si="493"/>
        <v>0</v>
      </c>
      <c r="BD203" s="76">
        <f t="shared" si="504"/>
        <v>0</v>
      </c>
      <c r="BE203" s="76">
        <f t="shared" si="505"/>
        <v>0</v>
      </c>
      <c r="BF203" s="76">
        <f t="shared" si="506"/>
        <v>0</v>
      </c>
      <c r="BG203" s="76">
        <f t="shared" si="507"/>
        <v>0</v>
      </c>
      <c r="BH203" s="76">
        <f t="shared" si="508"/>
        <v>0</v>
      </c>
      <c r="BI203" s="76">
        <f t="shared" si="509"/>
        <v>0</v>
      </c>
      <c r="BJ203" s="154">
        <f t="shared" si="510"/>
        <v>0</v>
      </c>
      <c r="BK203" s="10"/>
      <c r="BL203" s="10"/>
      <c r="BM203" s="152">
        <f>SUMIF('Rekapitulasi Maret'!$D$194:$D$375,APS!$B203,'Rekapitulasi Maret'!$E$194:$E$375)+SUMIF('Rekapitulasi Maret'!$D$194:$D$375,APS!$B203,'Rekapitulasi Maret'!$J$194:$J$375)</f>
        <v>0</v>
      </c>
      <c r="BN203" s="152">
        <f>SUMIF('Rekapitulasi Maret'!$D$194:$D$375,APS!$B203,'Rekapitulasi Maret'!$F$194:$F$375)</f>
        <v>0</v>
      </c>
      <c r="BO203" s="152">
        <f>SUMIF('Rekapitulasi Maret'!$D$194:$D$375,APS!$B203,'Rekapitulasi Maret'!$K$194:$K$375)</f>
        <v>0</v>
      </c>
      <c r="BP203" s="154">
        <f t="shared" si="488"/>
        <v>0</v>
      </c>
      <c r="BQ203" s="154">
        <f t="shared" si="489"/>
        <v>0</v>
      </c>
      <c r="BR203" s="10"/>
      <c r="BS203" s="152">
        <f>SUMIF('Rekapitulasi Maret'!$U$194:$U$375,APS!$B203,'Rekapitulasi Maret'!$V$194:$V$375)+SUMIF('Rekapitulasi Maret'!$U$194:$U$375,APS!$B203,'Rekapitulasi Maret'!$AA$194:$AA$375)</f>
        <v>0</v>
      </c>
      <c r="BT203" s="152">
        <f>SUMIF('Rekapitulasi Maret'!$U$194:$U$375,APS!$B203,'Rekapitulasi Maret'!$W$194:$W$375)</f>
        <v>0</v>
      </c>
      <c r="BU203" s="152">
        <f>SUMIF('Rekapitulasi Maret'!$U$194:$U$375,APS!$B203,'Rekapitulasi Maret'!$AB$194:$AB$375)</f>
        <v>0</v>
      </c>
      <c r="BV203" s="154">
        <f t="shared" si="490"/>
        <v>0</v>
      </c>
      <c r="BW203" s="154">
        <f t="shared" si="491"/>
        <v>0</v>
      </c>
      <c r="BX203" s="10"/>
      <c r="BY203" s="152">
        <f>SUMIF('Rekapitulasi Maret'!$AL$194:$AL$375,APS!$B203,'Rekapitulasi Maret'!$AM$194:$AM$375)+SUMIF('Rekapitulasi Maret'!$AL$194:$AL$375,APS!$B203,'Rekapitulasi Maret'!$AP$194:$AP$375)</f>
        <v>0</v>
      </c>
      <c r="BZ203" s="152">
        <f>SUMIF('Rekapitulasi Maret'!$AL$194:$AL$375,APS!$B203,'Rekapitulasi Maret'!$AN$194:$AN$375)</f>
        <v>0</v>
      </c>
      <c r="CA203" s="152">
        <f>SUMIF('Rekapitulasi Maret'!$AL$194:$AL$375,APS!$B203,'Rekapitulasi Maret'!$AQ$194:$AQ$375)</f>
        <v>0</v>
      </c>
      <c r="CB203" s="154">
        <f t="shared" si="502"/>
        <v>0</v>
      </c>
      <c r="CC203" s="154">
        <f t="shared" si="503"/>
        <v>0</v>
      </c>
      <c r="CD203" s="10"/>
      <c r="CE203" s="152">
        <f>SUMIF('Rekapitulasi Maret'!$BA$194:$BA$375,APS!$B203,'Rekapitulasi Maret'!$BB$194:$BB$375)+SUMIF('Rekapitulasi Maret'!$BA$194:$BA$375,APS!$B203,'Rekapitulasi Maret'!$BE$194:$BE$375)</f>
        <v>0</v>
      </c>
      <c r="CF203" s="152">
        <f>SUMIF('Rekapitulasi Maret'!$BA$194:$BA$375,APS!$B203,'Rekapitulasi Maret'!$BC$194:$BC$375)</f>
        <v>0</v>
      </c>
      <c r="CG203" s="10"/>
      <c r="CH203" s="154">
        <f t="shared" si="480"/>
        <v>0</v>
      </c>
      <c r="CI203" s="154">
        <f t="shared" si="481"/>
        <v>0</v>
      </c>
      <c r="CJ203" s="10"/>
      <c r="CK203" s="152">
        <f>SUMIF('Rekapitulasi Maret'!$BP$194:$BP$375,APS!$B203,'Rekapitulasi Maret'!$BQ$194:$BQ$375)+SUMIF('Rekapitulasi Maret'!$BP$194:$BP$375,APS!$B203,'Rekapitulasi Maret'!$BT$194:$BT$375)</f>
        <v>0</v>
      </c>
      <c r="CL203" s="152">
        <f>SUMIF('Rekapitulasi Maret'!$BP$194:$BP$375,APS!$B203,'Rekapitulasi Maret'!$BR$194:$BR$375)</f>
        <v>0</v>
      </c>
      <c r="CM203" s="152">
        <f>SUMIF('Rekapitulasi Maret'!$BP$194:$BP$375,APS!$B203,'Rekapitulasi Maret'!$BU$194:$BU$375)</f>
        <v>0</v>
      </c>
      <c r="CN203" s="154">
        <f t="shared" si="482"/>
        <v>0</v>
      </c>
      <c r="CO203" s="154">
        <f t="shared" si="483"/>
        <v>0</v>
      </c>
      <c r="CP203" s="76">
        <f t="shared" si="511"/>
        <v>0</v>
      </c>
      <c r="CQ203" s="76">
        <f t="shared" si="512"/>
        <v>0</v>
      </c>
      <c r="CR203" s="76">
        <f t="shared" si="513"/>
        <v>0</v>
      </c>
      <c r="CS203" s="76">
        <f t="shared" si="514"/>
        <v>0</v>
      </c>
      <c r="CT203" s="76">
        <f t="shared" si="515"/>
        <v>0</v>
      </c>
      <c r="CU203" s="76">
        <f t="shared" si="516"/>
        <v>0</v>
      </c>
      <c r="CV203" s="154">
        <f t="shared" si="517"/>
        <v>0</v>
      </c>
      <c r="CW203" s="10"/>
      <c r="CX203" s="10"/>
      <c r="CY203" s="152">
        <f>SUMIF('Rekapitulasi Maret'!$D$391:$D$568,APS!$B203,'Rekapitulasi Maret'!$E$391:$E$568)+SUMIF('Rekapitulasi Maret'!$D$391:$D$568,APS!$B203,'Rekapitulasi Maret'!$J$391:$J$568)</f>
        <v>20</v>
      </c>
      <c r="CZ203" s="152">
        <f>SUMIF('Rekapitulasi Maret'!$D$391:$D$568,APS!$B203,'Rekapitulasi Maret'!$F$391:$F$568)</f>
        <v>16</v>
      </c>
      <c r="DA203" s="152">
        <f>SUMIF('Rekapitulasi Maret'!$D$391:$D$568,APS!$B203,'Rekapitulasi Maret'!$K$391:$K$568)</f>
        <v>0</v>
      </c>
      <c r="DB203" s="154">
        <f t="shared" si="484"/>
        <v>0</v>
      </c>
      <c r="DC203" s="154">
        <f t="shared" si="485"/>
        <v>80</v>
      </c>
      <c r="DD203" s="10"/>
      <c r="DE203" s="152">
        <f>SUMIF('Rekapitulasi Maret'!$U$391:$U$568,APS!$B203,'Rekapitulasi Maret'!$V$391:$V$568)+SUMIF('Rekapitulasi Maret'!$U$391:$U$568,APS!$B203,'Rekapitulasi Maret'!$AA$391:$AA$568)</f>
        <v>0</v>
      </c>
      <c r="DF203" s="152">
        <f>SUMIF('Rekapitulasi Maret'!$U$391:$U$568,APS!$B203,'Rekapitulasi Maret'!$W$391:$W$568)</f>
        <v>0</v>
      </c>
      <c r="DG203" s="152">
        <f>SUMIF('Rekapitulasi Maret'!$U$391:$U$568,APS!$B203,'Rekapitulasi Maret'!$AB$391:$AB$568)</f>
        <v>0</v>
      </c>
      <c r="DH203" s="154">
        <f t="shared" si="518"/>
        <v>0</v>
      </c>
      <c r="DI203" s="154">
        <f t="shared" si="519"/>
        <v>0</v>
      </c>
      <c r="DJ203" s="10"/>
      <c r="DK203" s="152">
        <f>SUMIF('Rekapitulasi Maret'!$AL$391:$AL$568,APS!$B203,'Rekapitulasi Maret'!$AM$391:$AM$568)+SUMIF('Rekapitulasi Maret'!$AL$391:$AL$568,APS!$B203,'Rekapitulasi Maret'!$AP$391:$AP$568)</f>
        <v>0</v>
      </c>
      <c r="DL203" s="152">
        <f>SUMIF('Rekapitulasi Maret'!$AL$391:$AL$568,APS!$B203,'Rekapitulasi Maret'!$AN$391:$AN$568)</f>
        <v>0</v>
      </c>
      <c r="DM203" s="152">
        <f>SUMIF('Rekapitulasi Maret'!$AL$391:$AL$568,APS!$B203,'Rekapitulasi Maret'!$AQ$391:$AQ$568)</f>
        <v>0</v>
      </c>
      <c r="DN203" s="154">
        <f t="shared" si="453"/>
        <v>0</v>
      </c>
      <c r="DO203" s="154">
        <f t="shared" si="454"/>
        <v>0</v>
      </c>
      <c r="DP203" s="10"/>
      <c r="DQ203" s="152">
        <f>SUMIF('Rekapitulasi Maret'!$BA$391:$BA$568,APS!$B203,'Rekapitulasi Maret'!$BB$391:$BB$568)+SUMIF('Rekapitulasi Maret'!$BA$391:$BA$568,APS!$B203,'Rekapitulasi Maret'!$BE$391:$BE$568)</f>
        <v>4</v>
      </c>
      <c r="DR203" s="152">
        <f>SUMIF('Rekapitulasi Maret'!$BA$391:$BA$568,APS!$B203,'Rekapitulasi Maret'!$BC$391:$BC$568)</f>
        <v>0</v>
      </c>
      <c r="DS203" s="152">
        <f>SUMIF('Rekapitulasi Maret'!$BA$391:$BA$568,APS!$B203,'Rekapitulasi Maret'!$BF$391:$BF$568)</f>
        <v>0</v>
      </c>
      <c r="DT203" s="154">
        <f t="shared" si="520"/>
        <v>0</v>
      </c>
      <c r="DU203" s="154">
        <f t="shared" si="521"/>
        <v>0</v>
      </c>
      <c r="DV203" s="10"/>
      <c r="DW203" s="152">
        <f>SUMIF('Rekapitulasi Maret'!$BP$391:$BP$568,APS!$B203,'Rekapitulasi Maret'!$BQ$391:$BQ$568)+SUMIF('Rekapitulasi Maret'!$BP$391:$BP$568,APS!$B203,'Rekapitulasi Maret'!$BT$391:$BT$568)</f>
        <v>0</v>
      </c>
      <c r="DX203" s="152">
        <f>SUMIF('Rekapitulasi Maret'!$BP$391:$BP$568,APS!$B203,'Rekapitulasi Maret'!$BR$391:$BR$568)</f>
        <v>0</v>
      </c>
      <c r="DY203" s="152">
        <f>SUMIF('Rekapitulasi Maret'!$BP$391:$BP$568,APS!$B203,'Rekapitulasi Maret'!$BU$391:$BU$568)</f>
        <v>0</v>
      </c>
      <c r="DZ203" s="154">
        <f t="shared" si="544"/>
        <v>0</v>
      </c>
      <c r="EA203" s="154">
        <f t="shared" si="545"/>
        <v>0</v>
      </c>
      <c r="EB203" s="10"/>
      <c r="EC203" s="152">
        <f>SUMIF('Rekapitulasi Maret'!$CE$391:$CE$568,APS!$B203,'Rekapitulasi Maret'!$CF$391:$CF$568)+SUMIF('Rekapitulasi Maret'!$CE$391:$CE$568,APS!$B203,'Rekapitulasi Maret'!$CI$391:$CI$568)</f>
        <v>0</v>
      </c>
      <c r="ED203" s="152">
        <f>SUMIF('Rekapitulasi Maret'!$CE$391:$CE$568,APS!$B203,'Rekapitulasi Maret'!$CG$391:$CG$568)</f>
        <v>0</v>
      </c>
      <c r="EE203" s="152">
        <f>SUMIF('Rekapitulasi Maret'!$CE$391:$CE$568,APS!$B203,'Rekapitulasi Maret'!$CJ$391:$CJ$568)</f>
        <v>0</v>
      </c>
      <c r="EF203" s="154">
        <f t="shared" si="455"/>
        <v>0</v>
      </c>
      <c r="EG203" s="154">
        <f t="shared" si="456"/>
        <v>0</v>
      </c>
      <c r="EH203" s="76">
        <f t="shared" si="522"/>
        <v>0</v>
      </c>
      <c r="EI203" s="76">
        <f t="shared" si="523"/>
        <v>24</v>
      </c>
      <c r="EJ203" s="76">
        <f t="shared" si="524"/>
        <v>16</v>
      </c>
      <c r="EK203" s="76">
        <f t="shared" si="525"/>
        <v>0</v>
      </c>
      <c r="EL203" s="76">
        <f t="shared" si="526"/>
        <v>16</v>
      </c>
      <c r="EM203" s="76">
        <f t="shared" si="527"/>
        <v>16</v>
      </c>
      <c r="EN203" s="154">
        <f t="shared" si="528"/>
        <v>0</v>
      </c>
      <c r="EO203" s="10">
        <v>20</v>
      </c>
      <c r="EP203" s="10">
        <v>20</v>
      </c>
      <c r="EQ203" s="152">
        <f>SUMIF('Rekapitulasi Maret'!$D$587:$D$768,APS!$B203,'Rekapitulasi Maret'!$E$587:$E$768)+SUMIF('Rekapitulasi Maret'!$D$587:$D$768,APS!$B203,'Rekapitulasi Maret'!$G$587:$G$768)</f>
        <v>0</v>
      </c>
      <c r="ER203" s="152">
        <f>SUMIF('Rekapitulasi Maret'!$D$587:$D$768,APS!$B203,'Rekapitulasi Maret'!$F$587:$F$768)+SUMIF('Rekapitulasi Maret'!$D$587:$D$768,APS!$B203,'Rekapitulasi Maret'!$H$587:$H$768)</f>
        <v>0</v>
      </c>
      <c r="ES203" s="10"/>
      <c r="ET203" s="154">
        <f t="shared" si="457"/>
        <v>0</v>
      </c>
      <c r="EU203" s="154">
        <f t="shared" si="458"/>
        <v>0</v>
      </c>
      <c r="EV203" s="10"/>
      <c r="EW203" s="152">
        <f>SUMIF('Rekapitulasi Maret'!$U$587:$U$768,APS!$B203,'Rekapitulasi Maret'!$V$587:$V$768)+SUMIF('Rekapitulasi Maret'!$U$587:$U$768,APS!$B203,'Rekapitulasi Maret'!$X$587:$X$768)</f>
        <v>0</v>
      </c>
      <c r="EX203" s="152">
        <f>SUMIF('Rekapitulasi Maret'!$U$587:$U$768,APS!$B203,'Rekapitulasi Maret'!$W$587:$W$768)+SUMIF('Rekapitulasi Maret'!$U$587:$U$768,APS!$B203,'Rekapitulasi Maret'!$Y$587:$Y$768)</f>
        <v>0</v>
      </c>
      <c r="EY203" s="10"/>
      <c r="EZ203" s="154">
        <f t="shared" si="459"/>
        <v>0</v>
      </c>
      <c r="FA203" s="154">
        <f t="shared" si="460"/>
        <v>0</v>
      </c>
      <c r="FB203" s="10"/>
      <c r="FC203" s="152">
        <f>SUMIF('Rekapitulasi Maret'!$AL$587:$AL$768,APS!$B203,'Rekapitulasi Maret'!$AM$587:$AM$768)+SUMIF('Rekapitulasi Maret'!$AL$587:$AL$768,APS!$B203,'Rekapitulasi Maret'!$AP$587:$AP$768)</f>
        <v>4</v>
      </c>
      <c r="FD203" s="152">
        <f>SUMIF('Rekapitulasi Maret'!$AL$587:$AL$768,APS!$B203,'Rekapitulasi Maret'!$AN$587:$AN$768)</f>
        <v>0</v>
      </c>
      <c r="FE203" s="10"/>
      <c r="FF203" s="154">
        <f t="shared" si="461"/>
        <v>0</v>
      </c>
      <c r="FG203" s="154">
        <f t="shared" si="462"/>
        <v>0</v>
      </c>
      <c r="FH203" s="10"/>
      <c r="FI203" s="152">
        <f>SUMIF('Rekapitulasi Maret'!$BA$587:$BA$768,APS!$B203,'Rekapitulasi Maret'!$BB$587:$BB$768)+SUMIF('Rekapitulasi Maret'!$BA$587:$BA$768,APS!$B203,'Rekapitulasi Maret'!$BE$587:$BE$768)</f>
        <v>0</v>
      </c>
      <c r="FJ203" s="152">
        <f>SUMIF('Rekapitulasi Maret'!$BA$587:$BA$768,APS!$B203,'Rekapitulasi Maret'!$BC$587:$BC$768)+SUMIF('Rekapitulasi Maret'!$BA$587:$BA$768,APS!$B203,'Rekapitulasi Maret'!$BF$587:$BF$768)</f>
        <v>0</v>
      </c>
      <c r="FK203" s="10"/>
      <c r="FL203" s="154">
        <f t="shared" si="463"/>
        <v>0</v>
      </c>
      <c r="FM203" s="154">
        <f t="shared" si="464"/>
        <v>0</v>
      </c>
      <c r="FN203" s="10"/>
      <c r="FO203" s="152">
        <f>SUMIF('Rekapitulasi Maret'!$BP$587:$BP$768,APS!$B203,'Rekapitulasi Maret'!$BQ$587:$BQ$768)+SUMIF('Rekapitulasi Maret'!$BP$587:$BP$768,APS!$B203,'Rekapitulasi Maret'!$BT$587:$BT$768)</f>
        <v>0</v>
      </c>
      <c r="FP203" s="152">
        <f>SUMIF('Rekapitulasi Maret'!$BP$587:$BP$768,APS!$B203,'Rekapitulasi Maret'!$BR$587:$BR$768)</f>
        <v>0</v>
      </c>
      <c r="FQ203" s="10"/>
      <c r="FR203" s="154">
        <f t="shared" si="465"/>
        <v>0</v>
      </c>
      <c r="FS203" s="154">
        <f t="shared" si="466"/>
        <v>0</v>
      </c>
      <c r="FT203" s="10"/>
      <c r="FU203" s="152">
        <f>SUMIF('Rekapitulasi Maret'!$CE$587:$CE$768,APS!$B203,'Rekapitulasi Maret'!$CI$587:$CI$768)</f>
        <v>0</v>
      </c>
      <c r="FV203" s="10"/>
      <c r="FW203" s="152">
        <f>SUMIF('Rekapitulasi Maret'!$CE$587:$CE$768,APS!$B203,'Rekapitulasi Maret'!$CJ$587:$CJ$768)</f>
        <v>0</v>
      </c>
      <c r="FX203" s="154">
        <f t="shared" si="486"/>
        <v>0</v>
      </c>
      <c r="FY203" s="154">
        <f t="shared" si="487"/>
        <v>0</v>
      </c>
      <c r="FZ203" s="10"/>
      <c r="GA203" s="152">
        <f>SUMIF('Rekapitulasi Maret'!$D$785:$D$963,APS!$B203,'Rekapitulasi Maret'!$E$785:$E$963)+SUMIF('Rekapitulasi Maret'!$D$785:$D$963,APS!$B203,'Rekapitulasi Maret'!$J$785:$J$963)</f>
        <v>4</v>
      </c>
      <c r="GB203" s="152">
        <f>SUMIF('Rekapitulasi Maret'!$D$785:$D$963,APS!$B203,'Rekapitulasi Maret'!$F$785:$F$963)</f>
        <v>0</v>
      </c>
      <c r="GC203" s="152">
        <f>SUMIF('Rekapitulasi Maret'!$D$785:$D$963,APS!$B203,'Rekapitulasi Maret'!$K$785:$K$963)</f>
        <v>0</v>
      </c>
      <c r="GD203" s="154">
        <f t="shared" si="467"/>
        <v>0</v>
      </c>
      <c r="GE203" s="154">
        <f t="shared" si="468"/>
        <v>0</v>
      </c>
      <c r="GF203" s="10"/>
      <c r="GG203" s="152">
        <f>SUMIF('Rekapitulasi Maret'!$U$785:$U$963,APS!$B203,'Rekapitulasi Maret'!$V$785:$V$963)+SUMIF('Rekapitulasi Maret'!$U$785:$U$963,APS!$B203,'Rekapitulasi Maret'!$AA$785:$AA$963)</f>
        <v>0</v>
      </c>
      <c r="GH203" s="152">
        <f>SUMIF('Rekapitulasi Maret'!$U$785:$U$963,APS!$B203,'Rekapitulasi Maret'!$W$785:$W$963)</f>
        <v>0</v>
      </c>
      <c r="GI203" s="152">
        <f>SUMIF('Rekapitulasi Maret'!$U$785:$U$963,APS!$B203,'Rekapitulasi Maret'!$AB$785:$AB$963)</f>
        <v>0</v>
      </c>
      <c r="GJ203" s="154">
        <f t="shared" si="469"/>
        <v>0</v>
      </c>
      <c r="GK203" s="154">
        <f t="shared" si="470"/>
        <v>0</v>
      </c>
      <c r="GL203" s="10"/>
      <c r="GM203" s="152">
        <f>SUMIF('Rekapitulasi Maret'!$AL$785:$AL$963,APS!$B203,'Rekapitulasi Maret'!$AM$785:$AM$963)+SUMIF('Rekapitulasi Maret'!$AL$785:$AL$963,APS!$B203,'Rekapitulasi Maret'!$AP$785:$AP$963)</f>
        <v>4</v>
      </c>
      <c r="GN203" s="152">
        <f>SUMIF('Rekapitulasi Maret'!$AL$785:$AL$963,APS!$B203,'Rekapitulasi Maret'!$AN$785:$AN$963)</f>
        <v>0</v>
      </c>
      <c r="GO203" s="152">
        <f>SUMIF('Rekapitulasi Maret'!$AL$785:$AL$963,APS!$B203,'Rekapitulasi Maret'!$AQ$785:$AQ$963)</f>
        <v>0</v>
      </c>
      <c r="GP203" s="154">
        <f t="shared" si="471"/>
        <v>0</v>
      </c>
      <c r="GQ203" s="154">
        <f t="shared" si="472"/>
        <v>0</v>
      </c>
      <c r="GR203" s="76">
        <f t="shared" si="473"/>
        <v>20</v>
      </c>
      <c r="GS203" s="76">
        <f t="shared" si="474"/>
        <v>12</v>
      </c>
      <c r="GT203" s="76">
        <f t="shared" si="475"/>
        <v>0</v>
      </c>
      <c r="GU203" s="76">
        <f t="shared" si="476"/>
        <v>0</v>
      </c>
      <c r="GV203" s="157">
        <f t="shared" si="477"/>
        <v>0</v>
      </c>
      <c r="GW203" s="157">
        <f t="shared" si="478"/>
        <v>-20</v>
      </c>
      <c r="GX203" s="158">
        <f t="shared" si="479"/>
        <v>0</v>
      </c>
      <c r="GY203" s="157">
        <f t="shared" si="494"/>
        <v>20</v>
      </c>
      <c r="GZ203" s="157">
        <f t="shared" si="495"/>
        <v>36</v>
      </c>
      <c r="HA203" s="157">
        <f t="shared" si="496"/>
        <v>16</v>
      </c>
      <c r="HB203" s="157">
        <f t="shared" si="497"/>
        <v>0</v>
      </c>
      <c r="HC203" s="157">
        <f t="shared" si="498"/>
        <v>16</v>
      </c>
      <c r="HD203" s="157">
        <f t="shared" si="499"/>
        <v>-4</v>
      </c>
      <c r="HE203" s="158">
        <f t="shared" si="536"/>
        <v>80</v>
      </c>
      <c r="HF203" s="164"/>
      <c r="HG203" s="46" t="s">
        <v>1023</v>
      </c>
      <c r="HH203" s="88"/>
    </row>
    <row r="204" spans="1:216" ht="15.75" hidden="1">
      <c r="A204" s="16" t="s">
        <v>214</v>
      </c>
      <c r="B204" s="16" t="s">
        <v>215</v>
      </c>
      <c r="C204" s="16" t="s">
        <v>196</v>
      </c>
      <c r="D204" s="16" t="s">
        <v>599</v>
      </c>
      <c r="E204" s="16" t="s">
        <v>598</v>
      </c>
      <c r="F204" s="17">
        <v>0</v>
      </c>
      <c r="G204" s="17">
        <v>0</v>
      </c>
      <c r="H204" s="17">
        <v>0</v>
      </c>
      <c r="I204" s="18">
        <v>0</v>
      </c>
      <c r="J204" s="17">
        <v>0</v>
      </c>
      <c r="K204" s="19">
        <f t="shared" si="547"/>
        <v>0</v>
      </c>
      <c r="L204" s="19">
        <f t="shared" si="548"/>
        <v>0</v>
      </c>
      <c r="M204" s="23">
        <v>0</v>
      </c>
      <c r="N204" s="20">
        <f t="shared" si="533"/>
        <v>0</v>
      </c>
      <c r="O204" s="20"/>
      <c r="P204" s="75">
        <f t="shared" si="541"/>
        <v>0</v>
      </c>
      <c r="Q204" s="74">
        <f t="shared" si="540"/>
        <v>0</v>
      </c>
      <c r="R204" s="22">
        <f t="shared" ref="R204:R210" si="552">+S204+BK204+CW204+EO204</f>
        <v>0</v>
      </c>
      <c r="S204" s="10"/>
      <c r="T204" s="10"/>
      <c r="U204" s="152">
        <f>SUMIF('Rekapitulasi Maret'!$D$9:$D$173,APS!$B204,'Rekapitulasi Maret'!$E$9:$E$173)</f>
        <v>0</v>
      </c>
      <c r="V204" s="152">
        <f>SUMIF('Rekapitulasi Maret'!$D$9:$D$173,APS!$B204,'Rekapitulasi Maret'!$F$9:$F$173)</f>
        <v>0</v>
      </c>
      <c r="W204" s="10"/>
      <c r="X204" s="154">
        <f t="shared" si="537"/>
        <v>0</v>
      </c>
      <c r="Y204" s="154">
        <f t="shared" si="538"/>
        <v>0</v>
      </c>
      <c r="Z204" s="10"/>
      <c r="AA204" s="152">
        <f>SUMIF('Rekapitulasi Maret'!$U$9:$U$173,APS!$B204,'Rekapitulasi Maret'!$V$9:$V$173)</f>
        <v>0</v>
      </c>
      <c r="AB204" s="152">
        <f>SUMIF('Rekapitulasi Maret'!$U$9:$U$173,APS!$B204,'Rekapitulasi Maret'!$W$9:$W$173)</f>
        <v>0</v>
      </c>
      <c r="AC204" s="152"/>
      <c r="AD204" s="154">
        <f t="shared" si="529"/>
        <v>0</v>
      </c>
      <c r="AE204" s="154">
        <f t="shared" si="530"/>
        <v>0</v>
      </c>
      <c r="AF204" s="10"/>
      <c r="AG204" s="152">
        <f>SUMIF('Rekapitulasi Maret'!$AL$9:$AL$173,APS!$B204,'Rekapitulasi Maret'!$AM$9:$AM$173)</f>
        <v>0</v>
      </c>
      <c r="AH204" s="152">
        <f>SUMIF('Rekapitulasi Maret'!$AL$9:$AL$173,APS!$B204,'Rekapitulasi Maret'!$AN$9:$AN$173)</f>
        <v>0</v>
      </c>
      <c r="AI204" s="152">
        <f>SUMIF('Rekapitulasi Maret'!$AL$9:$AL$173,APS!$B204,'Rekapitulasi Maret'!$AQ$9:$AQ$173)</f>
        <v>0</v>
      </c>
      <c r="AJ204" s="154">
        <f t="shared" si="534"/>
        <v>0</v>
      </c>
      <c r="AK204" s="154">
        <f t="shared" si="535"/>
        <v>0</v>
      </c>
      <c r="AL204" s="10"/>
      <c r="AM204" s="152">
        <f>SUMIF('Rekapitulasi Maret'!$BA$9:$BA$173,APS!$B204,'Rekapitulasi Maret'!$BB$9:$BB$173)</f>
        <v>0</v>
      </c>
      <c r="AN204" s="152">
        <f>SUMIF('Rekapitulasi Maret'!$BA$9:$BA$173,APS!$B204,'Rekapitulasi Maret'!$BC$9:$BC$173)</f>
        <v>0</v>
      </c>
      <c r="AO204" s="10"/>
      <c r="AP204" s="154">
        <f t="shared" si="531"/>
        <v>0</v>
      </c>
      <c r="AQ204" s="154">
        <f t="shared" si="532"/>
        <v>0</v>
      </c>
      <c r="AR204" s="10"/>
      <c r="AS204" s="152">
        <f>SUMIF('Rekapitulasi Maret'!$BP$9:$BP$173,APS!$B204,'Rekapitulasi Maret'!$BQ$9:$BQ$173)</f>
        <v>0</v>
      </c>
      <c r="AT204" s="152">
        <f>SUMIF('Rekapitulasi Maret'!$BP$9:$BP$173,APS!$B204,'Rekapitulasi Maret'!$BR$9:$BR$173)</f>
        <v>0</v>
      </c>
      <c r="AU204" s="10"/>
      <c r="AV204" s="154">
        <f t="shared" si="500"/>
        <v>0</v>
      </c>
      <c r="AW204" s="154">
        <f t="shared" si="501"/>
        <v>0</v>
      </c>
      <c r="AX204" s="10"/>
      <c r="AY204" s="152">
        <f>SUMIF('Rekapitulasi Maret'!$CE$9:$CE$173,APS!$B204,'Rekapitulasi Maret'!$CI$9:$CI$173)</f>
        <v>0</v>
      </c>
      <c r="AZ204" s="10"/>
      <c r="BA204" s="152">
        <f>SUMIF('Rekapitulasi Maret'!$CE$9:$CE$173,APS!$B204,'Rekapitulasi Maret'!$CJ$9:$CJ$173)</f>
        <v>0</v>
      </c>
      <c r="BB204" s="154">
        <f t="shared" si="492"/>
        <v>0</v>
      </c>
      <c r="BC204" s="154">
        <f t="shared" si="493"/>
        <v>0</v>
      </c>
      <c r="BD204" s="76">
        <f t="shared" si="504"/>
        <v>0</v>
      </c>
      <c r="BE204" s="76">
        <f t="shared" si="505"/>
        <v>0</v>
      </c>
      <c r="BF204" s="76">
        <f t="shared" si="506"/>
        <v>0</v>
      </c>
      <c r="BG204" s="76">
        <f t="shared" si="507"/>
        <v>0</v>
      </c>
      <c r="BH204" s="76">
        <f t="shared" si="508"/>
        <v>0</v>
      </c>
      <c r="BI204" s="76">
        <f t="shared" si="509"/>
        <v>0</v>
      </c>
      <c r="BJ204" s="154">
        <f t="shared" si="510"/>
        <v>0</v>
      </c>
      <c r="BK204" s="10"/>
      <c r="BL204" s="10"/>
      <c r="BM204" s="152">
        <f>SUMIF('Rekapitulasi Maret'!$D$194:$D$375,APS!$B204,'Rekapitulasi Maret'!$E$194:$E$375)+SUMIF('Rekapitulasi Maret'!$D$194:$D$375,APS!$B204,'Rekapitulasi Maret'!$J$194:$J$375)</f>
        <v>0</v>
      </c>
      <c r="BN204" s="152">
        <f>SUMIF('Rekapitulasi Maret'!$D$194:$D$375,APS!$B204,'Rekapitulasi Maret'!$F$194:$F$375)</f>
        <v>0</v>
      </c>
      <c r="BO204" s="152">
        <f>SUMIF('Rekapitulasi Maret'!$D$194:$D$375,APS!$B204,'Rekapitulasi Maret'!$K$194:$K$375)</f>
        <v>0</v>
      </c>
      <c r="BP204" s="154">
        <f t="shared" si="488"/>
        <v>0</v>
      </c>
      <c r="BQ204" s="154">
        <f t="shared" si="489"/>
        <v>0</v>
      </c>
      <c r="BR204" s="10"/>
      <c r="BS204" s="152">
        <f>SUMIF('Rekapitulasi Maret'!$U$194:$U$375,APS!$B204,'Rekapitulasi Maret'!$V$194:$V$375)+SUMIF('Rekapitulasi Maret'!$U$194:$U$375,APS!$B204,'Rekapitulasi Maret'!$AA$194:$AA$375)</f>
        <v>0</v>
      </c>
      <c r="BT204" s="152">
        <f>SUMIF('Rekapitulasi Maret'!$U$194:$U$375,APS!$B204,'Rekapitulasi Maret'!$W$194:$W$375)</f>
        <v>0</v>
      </c>
      <c r="BU204" s="152">
        <f>SUMIF('Rekapitulasi Maret'!$U$194:$U$375,APS!$B204,'Rekapitulasi Maret'!$AB$194:$AB$375)</f>
        <v>0</v>
      </c>
      <c r="BV204" s="154">
        <f t="shared" si="490"/>
        <v>0</v>
      </c>
      <c r="BW204" s="154">
        <f t="shared" si="491"/>
        <v>0</v>
      </c>
      <c r="BX204" s="10"/>
      <c r="BY204" s="152">
        <f>SUMIF('Rekapitulasi Maret'!$AL$194:$AL$375,APS!$B204,'Rekapitulasi Maret'!$AM$194:$AM$375)+SUMIF('Rekapitulasi Maret'!$AL$194:$AL$375,APS!$B204,'Rekapitulasi Maret'!$AP$194:$AP$375)</f>
        <v>0</v>
      </c>
      <c r="BZ204" s="152">
        <f>SUMIF('Rekapitulasi Maret'!$AL$194:$AL$375,APS!$B204,'Rekapitulasi Maret'!$AN$194:$AN$375)</f>
        <v>0</v>
      </c>
      <c r="CA204" s="152">
        <f>SUMIF('Rekapitulasi Maret'!$AL$194:$AL$375,APS!$B204,'Rekapitulasi Maret'!$AQ$194:$AQ$375)</f>
        <v>0</v>
      </c>
      <c r="CB204" s="154">
        <f t="shared" si="502"/>
        <v>0</v>
      </c>
      <c r="CC204" s="154">
        <f t="shared" si="503"/>
        <v>0</v>
      </c>
      <c r="CD204" s="10"/>
      <c r="CE204" s="152">
        <f>SUMIF('Rekapitulasi Maret'!$BA$194:$BA$375,APS!$B204,'Rekapitulasi Maret'!$BB$194:$BB$375)+SUMIF('Rekapitulasi Maret'!$BA$194:$BA$375,APS!$B204,'Rekapitulasi Maret'!$BE$194:$BE$375)</f>
        <v>0</v>
      </c>
      <c r="CF204" s="152">
        <f>SUMIF('Rekapitulasi Maret'!$BA$194:$BA$375,APS!$B204,'Rekapitulasi Maret'!$BC$194:$BC$375)</f>
        <v>0</v>
      </c>
      <c r="CG204" s="10"/>
      <c r="CH204" s="154">
        <f t="shared" si="480"/>
        <v>0</v>
      </c>
      <c r="CI204" s="154">
        <f t="shared" si="481"/>
        <v>0</v>
      </c>
      <c r="CJ204" s="10"/>
      <c r="CK204" s="152">
        <f>SUMIF('Rekapitulasi Maret'!$BP$194:$BP$375,APS!$B204,'Rekapitulasi Maret'!$BQ$194:$BQ$375)+SUMIF('Rekapitulasi Maret'!$BP$194:$BP$375,APS!$B204,'Rekapitulasi Maret'!$BT$194:$BT$375)</f>
        <v>0</v>
      </c>
      <c r="CL204" s="152">
        <f>SUMIF('Rekapitulasi Maret'!$BP$194:$BP$375,APS!$B204,'Rekapitulasi Maret'!$BR$194:$BR$375)</f>
        <v>0</v>
      </c>
      <c r="CM204" s="152">
        <f>SUMIF('Rekapitulasi Maret'!$BP$194:$BP$375,APS!$B204,'Rekapitulasi Maret'!$BU$194:$BU$375)</f>
        <v>0</v>
      </c>
      <c r="CN204" s="154">
        <f t="shared" si="482"/>
        <v>0</v>
      </c>
      <c r="CO204" s="154">
        <f t="shared" si="483"/>
        <v>0</v>
      </c>
      <c r="CP204" s="76">
        <f t="shared" si="511"/>
        <v>0</v>
      </c>
      <c r="CQ204" s="76">
        <f t="shared" si="512"/>
        <v>0</v>
      </c>
      <c r="CR204" s="76">
        <f t="shared" si="513"/>
        <v>0</v>
      </c>
      <c r="CS204" s="76">
        <f t="shared" si="514"/>
        <v>0</v>
      </c>
      <c r="CT204" s="76">
        <f t="shared" si="515"/>
        <v>0</v>
      </c>
      <c r="CU204" s="76">
        <f t="shared" si="516"/>
        <v>0</v>
      </c>
      <c r="CV204" s="154">
        <f t="shared" si="517"/>
        <v>0</v>
      </c>
      <c r="CW204" s="10"/>
      <c r="CX204" s="10"/>
      <c r="CY204" s="152">
        <f>SUMIF('Rekapitulasi Maret'!$D$391:$D$568,APS!$B204,'Rekapitulasi Maret'!$E$391:$E$568)+SUMIF('Rekapitulasi Maret'!$D$391:$D$568,APS!$B204,'Rekapitulasi Maret'!$J$391:$J$568)</f>
        <v>0</v>
      </c>
      <c r="CZ204" s="152">
        <f>SUMIF('Rekapitulasi Maret'!$D$391:$D$568,APS!$B204,'Rekapitulasi Maret'!$F$391:$F$568)</f>
        <v>0</v>
      </c>
      <c r="DA204" s="152">
        <f>SUMIF('Rekapitulasi Maret'!$D$391:$D$568,APS!$B204,'Rekapitulasi Maret'!$K$391:$K$568)</f>
        <v>0</v>
      </c>
      <c r="DB204" s="154">
        <f t="shared" si="484"/>
        <v>0</v>
      </c>
      <c r="DC204" s="154">
        <f t="shared" si="485"/>
        <v>0</v>
      </c>
      <c r="DD204" s="10"/>
      <c r="DE204" s="152">
        <f>SUMIF('Rekapitulasi Maret'!$U$391:$U$568,APS!$B204,'Rekapitulasi Maret'!$V$391:$V$568)+SUMIF('Rekapitulasi Maret'!$U$391:$U$568,APS!$B204,'Rekapitulasi Maret'!$AA$391:$AA$568)</f>
        <v>0</v>
      </c>
      <c r="DF204" s="152">
        <f>SUMIF('Rekapitulasi Maret'!$U$391:$U$568,APS!$B204,'Rekapitulasi Maret'!$W$391:$W$568)</f>
        <v>0</v>
      </c>
      <c r="DG204" s="152">
        <f>SUMIF('Rekapitulasi Maret'!$U$391:$U$568,APS!$B204,'Rekapitulasi Maret'!$AB$391:$AB$568)</f>
        <v>0</v>
      </c>
      <c r="DH204" s="154">
        <f t="shared" si="518"/>
        <v>0</v>
      </c>
      <c r="DI204" s="154">
        <f t="shared" si="519"/>
        <v>0</v>
      </c>
      <c r="DJ204" s="10"/>
      <c r="DK204" s="152">
        <f>SUMIF('Rekapitulasi Maret'!$AL$391:$AL$568,APS!$B204,'Rekapitulasi Maret'!$AM$391:$AM$568)+SUMIF('Rekapitulasi Maret'!$AL$391:$AL$568,APS!$B204,'Rekapitulasi Maret'!$AP$391:$AP$568)</f>
        <v>0</v>
      </c>
      <c r="DL204" s="152">
        <f>SUMIF('Rekapitulasi Maret'!$AL$391:$AL$568,APS!$B204,'Rekapitulasi Maret'!$AN$391:$AN$568)</f>
        <v>0</v>
      </c>
      <c r="DM204" s="152">
        <f>SUMIF('Rekapitulasi Maret'!$AL$391:$AL$568,APS!$B204,'Rekapitulasi Maret'!$AQ$391:$AQ$568)</f>
        <v>0</v>
      </c>
      <c r="DN204" s="154">
        <f t="shared" si="453"/>
        <v>0</v>
      </c>
      <c r="DO204" s="154">
        <f t="shared" si="454"/>
        <v>0</v>
      </c>
      <c r="DP204" s="10"/>
      <c r="DQ204" s="152">
        <f>SUMIF('Rekapitulasi Maret'!$BA$391:$BA$568,APS!$B204,'Rekapitulasi Maret'!$BB$391:$BB$568)+SUMIF('Rekapitulasi Maret'!$BA$391:$BA$568,APS!$B204,'Rekapitulasi Maret'!$BE$391:$BE$568)</f>
        <v>0</v>
      </c>
      <c r="DR204" s="152">
        <f>SUMIF('Rekapitulasi Maret'!$BA$391:$BA$568,APS!$B204,'Rekapitulasi Maret'!$BC$391:$BC$568)</f>
        <v>0</v>
      </c>
      <c r="DS204" s="152">
        <f>SUMIF('Rekapitulasi Maret'!$BA$391:$BA$568,APS!$B204,'Rekapitulasi Maret'!$BF$391:$BF$568)</f>
        <v>0</v>
      </c>
      <c r="DT204" s="154">
        <f t="shared" si="520"/>
        <v>0</v>
      </c>
      <c r="DU204" s="154">
        <f t="shared" si="521"/>
        <v>0</v>
      </c>
      <c r="DV204" s="10"/>
      <c r="DW204" s="152">
        <f>SUMIF('Rekapitulasi Maret'!$BP$391:$BP$568,APS!$B204,'Rekapitulasi Maret'!$BQ$391:$BQ$568)+SUMIF('Rekapitulasi Maret'!$BP$391:$BP$568,APS!$B204,'Rekapitulasi Maret'!$BT$391:$BT$568)</f>
        <v>0</v>
      </c>
      <c r="DX204" s="152">
        <f>SUMIF('Rekapitulasi Maret'!$BP$391:$BP$568,APS!$B204,'Rekapitulasi Maret'!$BR$391:$BR$568)</f>
        <v>0</v>
      </c>
      <c r="DY204" s="152">
        <f>SUMIF('Rekapitulasi Maret'!$BP$391:$BP$568,APS!$B204,'Rekapitulasi Maret'!$BU$391:$BU$568)</f>
        <v>0</v>
      </c>
      <c r="DZ204" s="154">
        <f t="shared" si="544"/>
        <v>0</v>
      </c>
      <c r="EA204" s="154">
        <f t="shared" si="545"/>
        <v>0</v>
      </c>
      <c r="EB204" s="10"/>
      <c r="EC204" s="152">
        <f>SUMIF('Rekapitulasi Maret'!$CE$391:$CE$568,APS!$B204,'Rekapitulasi Maret'!$CF$391:$CF$568)+SUMIF('Rekapitulasi Maret'!$CE$391:$CE$568,APS!$B204,'Rekapitulasi Maret'!$CI$391:$CI$568)</f>
        <v>0</v>
      </c>
      <c r="ED204" s="152">
        <f>SUMIF('Rekapitulasi Maret'!$CE$391:$CE$568,APS!$B204,'Rekapitulasi Maret'!$CG$391:$CG$568)</f>
        <v>0</v>
      </c>
      <c r="EE204" s="152">
        <f>SUMIF('Rekapitulasi Maret'!$CE$391:$CE$568,APS!$B204,'Rekapitulasi Maret'!$CJ$391:$CJ$568)</f>
        <v>0</v>
      </c>
      <c r="EF204" s="154">
        <f t="shared" si="455"/>
        <v>0</v>
      </c>
      <c r="EG204" s="154">
        <f t="shared" si="456"/>
        <v>0</v>
      </c>
      <c r="EH204" s="76">
        <f t="shared" si="522"/>
        <v>0</v>
      </c>
      <c r="EI204" s="76">
        <f t="shared" si="523"/>
        <v>0</v>
      </c>
      <c r="EJ204" s="76">
        <f t="shared" si="524"/>
        <v>0</v>
      </c>
      <c r="EK204" s="76">
        <f t="shared" si="525"/>
        <v>0</v>
      </c>
      <c r="EL204" s="76">
        <f t="shared" si="526"/>
        <v>0</v>
      </c>
      <c r="EM204" s="76">
        <f t="shared" si="527"/>
        <v>0</v>
      </c>
      <c r="EN204" s="154">
        <f t="shared" si="528"/>
        <v>0</v>
      </c>
      <c r="EO204" s="10"/>
      <c r="EP204" s="10"/>
      <c r="EQ204" s="152">
        <f>SUMIF('Rekapitulasi Maret'!$D$587:$D$768,APS!$B204,'Rekapitulasi Maret'!$E$587:$E$768)+SUMIF('Rekapitulasi Maret'!$D$587:$D$768,APS!$B204,'Rekapitulasi Maret'!$G$587:$G$768)</f>
        <v>0</v>
      </c>
      <c r="ER204" s="152">
        <f>SUMIF('Rekapitulasi Maret'!$D$587:$D$768,APS!$B204,'Rekapitulasi Maret'!$F$587:$F$768)+SUMIF('Rekapitulasi Maret'!$D$587:$D$768,APS!$B204,'Rekapitulasi Maret'!$H$587:$H$768)</f>
        <v>0</v>
      </c>
      <c r="ES204" s="10"/>
      <c r="ET204" s="154">
        <f t="shared" si="457"/>
        <v>0</v>
      </c>
      <c r="EU204" s="154">
        <f t="shared" si="458"/>
        <v>0</v>
      </c>
      <c r="EV204" s="10"/>
      <c r="EW204" s="152">
        <f>SUMIF('Rekapitulasi Maret'!$U$587:$U$768,APS!$B204,'Rekapitulasi Maret'!$V$587:$V$768)+SUMIF('Rekapitulasi Maret'!$U$587:$U$768,APS!$B204,'Rekapitulasi Maret'!$X$587:$X$768)</f>
        <v>0</v>
      </c>
      <c r="EX204" s="152">
        <f>SUMIF('Rekapitulasi Maret'!$U$587:$U$768,APS!$B204,'Rekapitulasi Maret'!$W$587:$W$768)+SUMIF('Rekapitulasi Maret'!$U$587:$U$768,APS!$B204,'Rekapitulasi Maret'!$Y$587:$Y$768)</f>
        <v>0</v>
      </c>
      <c r="EY204" s="10"/>
      <c r="EZ204" s="154">
        <f t="shared" si="459"/>
        <v>0</v>
      </c>
      <c r="FA204" s="154">
        <f t="shared" si="460"/>
        <v>0</v>
      </c>
      <c r="FB204" s="10"/>
      <c r="FC204" s="152">
        <f>SUMIF('Rekapitulasi Maret'!$AL$587:$AL$768,APS!$B204,'Rekapitulasi Maret'!$AM$587:$AM$768)+SUMIF('Rekapitulasi Maret'!$AL$587:$AL$768,APS!$B204,'Rekapitulasi Maret'!$AP$587:$AP$768)</f>
        <v>0</v>
      </c>
      <c r="FD204" s="152">
        <f>SUMIF('Rekapitulasi Maret'!$AL$587:$AL$768,APS!$B204,'Rekapitulasi Maret'!$AN$587:$AN$768)</f>
        <v>0</v>
      </c>
      <c r="FE204" s="10"/>
      <c r="FF204" s="154">
        <f t="shared" si="461"/>
        <v>0</v>
      </c>
      <c r="FG204" s="154">
        <f t="shared" si="462"/>
        <v>0</v>
      </c>
      <c r="FH204" s="10"/>
      <c r="FI204" s="152">
        <f>SUMIF('Rekapitulasi Maret'!$BA$587:$BA$768,APS!$B204,'Rekapitulasi Maret'!$BB$587:$BB$768)+SUMIF('Rekapitulasi Maret'!$BA$587:$BA$768,APS!$B204,'Rekapitulasi Maret'!$BE$587:$BE$768)</f>
        <v>0</v>
      </c>
      <c r="FJ204" s="152">
        <f>SUMIF('Rekapitulasi Maret'!$BA$587:$BA$768,APS!$B204,'Rekapitulasi Maret'!$BC$587:$BC$768)+SUMIF('Rekapitulasi Maret'!$BA$587:$BA$768,APS!$B204,'Rekapitulasi Maret'!$BF$587:$BF$768)</f>
        <v>0</v>
      </c>
      <c r="FK204" s="10"/>
      <c r="FL204" s="154">
        <f t="shared" si="463"/>
        <v>0</v>
      </c>
      <c r="FM204" s="154">
        <f t="shared" si="464"/>
        <v>0</v>
      </c>
      <c r="FN204" s="10"/>
      <c r="FO204" s="152">
        <f>SUMIF('Rekapitulasi Maret'!$BP$587:$BP$768,APS!$B204,'Rekapitulasi Maret'!$BQ$587:$BQ$768)+SUMIF('Rekapitulasi Maret'!$BP$587:$BP$768,APS!$B204,'Rekapitulasi Maret'!$BT$587:$BT$768)</f>
        <v>0</v>
      </c>
      <c r="FP204" s="152">
        <f>SUMIF('Rekapitulasi Maret'!$BP$587:$BP$768,APS!$B204,'Rekapitulasi Maret'!$BR$587:$BR$768)</f>
        <v>0</v>
      </c>
      <c r="FQ204" s="10"/>
      <c r="FR204" s="154">
        <f t="shared" si="465"/>
        <v>0</v>
      </c>
      <c r="FS204" s="154">
        <f t="shared" si="466"/>
        <v>0</v>
      </c>
      <c r="FT204" s="10"/>
      <c r="FU204" s="152">
        <f>SUMIF('Rekapitulasi Maret'!$CE$587:$CE$768,APS!$B204,'Rekapitulasi Maret'!$CI$587:$CI$768)</f>
        <v>0</v>
      </c>
      <c r="FV204" s="10"/>
      <c r="FW204" s="152">
        <f>SUMIF('Rekapitulasi Maret'!$CE$587:$CE$768,APS!$B204,'Rekapitulasi Maret'!$CJ$587:$CJ$768)</f>
        <v>0</v>
      </c>
      <c r="FX204" s="154">
        <f t="shared" si="486"/>
        <v>0</v>
      </c>
      <c r="FY204" s="154">
        <f t="shared" si="487"/>
        <v>0</v>
      </c>
      <c r="FZ204" s="10"/>
      <c r="GA204" s="152">
        <f>SUMIF('Rekapitulasi Maret'!$D$785:$D$963,APS!$B204,'Rekapitulasi Maret'!$E$785:$E$963)+SUMIF('Rekapitulasi Maret'!$D$785:$D$963,APS!$B204,'Rekapitulasi Maret'!$J$785:$J$963)</f>
        <v>0</v>
      </c>
      <c r="GB204" s="152">
        <f>SUMIF('Rekapitulasi Maret'!$D$785:$D$963,APS!$B204,'Rekapitulasi Maret'!$F$785:$F$963)</f>
        <v>0</v>
      </c>
      <c r="GC204" s="152">
        <f>SUMIF('Rekapitulasi Maret'!$D$785:$D$963,APS!$B204,'Rekapitulasi Maret'!$K$785:$K$963)</f>
        <v>0</v>
      </c>
      <c r="GD204" s="154">
        <f t="shared" si="467"/>
        <v>0</v>
      </c>
      <c r="GE204" s="154">
        <f t="shared" si="468"/>
        <v>0</v>
      </c>
      <c r="GF204" s="10"/>
      <c r="GG204" s="152">
        <f>SUMIF('Rekapitulasi Maret'!$U$785:$U$963,APS!$B204,'Rekapitulasi Maret'!$V$785:$V$963)+SUMIF('Rekapitulasi Maret'!$U$785:$U$963,APS!$B204,'Rekapitulasi Maret'!$AA$785:$AA$963)</f>
        <v>0</v>
      </c>
      <c r="GH204" s="152">
        <f>SUMIF('Rekapitulasi Maret'!$U$785:$U$963,APS!$B204,'Rekapitulasi Maret'!$W$785:$W$963)</f>
        <v>0</v>
      </c>
      <c r="GI204" s="152">
        <f>SUMIF('Rekapitulasi Maret'!$U$785:$U$963,APS!$B204,'Rekapitulasi Maret'!$AB$785:$AB$963)</f>
        <v>0</v>
      </c>
      <c r="GJ204" s="154">
        <f t="shared" si="469"/>
        <v>0</v>
      </c>
      <c r="GK204" s="154">
        <f t="shared" si="470"/>
        <v>0</v>
      </c>
      <c r="GL204" s="10"/>
      <c r="GM204" s="152">
        <f>SUMIF('Rekapitulasi Maret'!$AL$785:$AL$963,APS!$B204,'Rekapitulasi Maret'!$AM$785:$AM$963)+SUMIF('Rekapitulasi Maret'!$AL$785:$AL$963,APS!$B204,'Rekapitulasi Maret'!$AP$785:$AP$963)</f>
        <v>0</v>
      </c>
      <c r="GN204" s="152">
        <f>SUMIF('Rekapitulasi Maret'!$AL$785:$AL$963,APS!$B204,'Rekapitulasi Maret'!$AN$785:$AN$963)</f>
        <v>0</v>
      </c>
      <c r="GO204" s="152">
        <f>SUMIF('Rekapitulasi Maret'!$AL$785:$AL$963,APS!$B204,'Rekapitulasi Maret'!$AQ$785:$AQ$963)</f>
        <v>0</v>
      </c>
      <c r="GP204" s="154">
        <f t="shared" si="471"/>
        <v>0</v>
      </c>
      <c r="GQ204" s="154">
        <f t="shared" si="472"/>
        <v>0</v>
      </c>
      <c r="GR204" s="76">
        <f t="shared" si="473"/>
        <v>0</v>
      </c>
      <c r="GS204" s="76">
        <f t="shared" si="474"/>
        <v>0</v>
      </c>
      <c r="GT204" s="76">
        <f t="shared" si="475"/>
        <v>0</v>
      </c>
      <c r="GU204" s="76">
        <f t="shared" si="476"/>
        <v>0</v>
      </c>
      <c r="GV204" s="157">
        <f t="shared" si="477"/>
        <v>0</v>
      </c>
      <c r="GW204" s="157">
        <f t="shared" si="478"/>
        <v>0</v>
      </c>
      <c r="GX204" s="158">
        <f t="shared" si="479"/>
        <v>0</v>
      </c>
      <c r="GY204" s="157">
        <f t="shared" si="494"/>
        <v>0</v>
      </c>
      <c r="GZ204" s="157">
        <f t="shared" si="495"/>
        <v>0</v>
      </c>
      <c r="HA204" s="157">
        <f t="shared" si="496"/>
        <v>0</v>
      </c>
      <c r="HB204" s="157">
        <f t="shared" si="497"/>
        <v>0</v>
      </c>
      <c r="HC204" s="157">
        <f t="shared" si="498"/>
        <v>0</v>
      </c>
      <c r="HD204" s="157">
        <f t="shared" si="499"/>
        <v>0</v>
      </c>
      <c r="HE204" s="158">
        <f t="shared" si="536"/>
        <v>0</v>
      </c>
      <c r="HF204" s="164"/>
      <c r="HG204" s="88"/>
      <c r="HH204" s="88"/>
    </row>
    <row r="205" spans="1:216" ht="15.75" hidden="1">
      <c r="A205" s="16" t="s">
        <v>331</v>
      </c>
      <c r="B205" s="16" t="s">
        <v>332</v>
      </c>
      <c r="C205" s="16" t="s">
        <v>196</v>
      </c>
      <c r="D205" s="16" t="s">
        <v>599</v>
      </c>
      <c r="E205" s="16" t="s">
        <v>598</v>
      </c>
      <c r="F205" s="17">
        <v>0</v>
      </c>
      <c r="G205" s="17">
        <v>0</v>
      </c>
      <c r="H205" s="17">
        <v>0</v>
      </c>
      <c r="I205" s="18">
        <v>0</v>
      </c>
      <c r="J205" s="17">
        <v>0</v>
      </c>
      <c r="K205" s="19">
        <f t="shared" si="547"/>
        <v>0</v>
      </c>
      <c r="L205" s="19">
        <f t="shared" si="548"/>
        <v>0</v>
      </c>
      <c r="M205" s="23">
        <v>0</v>
      </c>
      <c r="N205" s="20">
        <f t="shared" si="533"/>
        <v>0</v>
      </c>
      <c r="O205" s="20"/>
      <c r="P205" s="75">
        <f t="shared" si="541"/>
        <v>0</v>
      </c>
      <c r="Q205" s="74">
        <f t="shared" si="540"/>
        <v>0</v>
      </c>
      <c r="R205" s="22">
        <f t="shared" si="552"/>
        <v>0</v>
      </c>
      <c r="S205" s="10"/>
      <c r="T205" s="10"/>
      <c r="U205" s="152">
        <f>SUMIF('Rekapitulasi Maret'!$D$9:$D$173,APS!$B205,'Rekapitulasi Maret'!$E$9:$E$173)</f>
        <v>0</v>
      </c>
      <c r="V205" s="152">
        <f>SUMIF('Rekapitulasi Maret'!$D$9:$D$173,APS!$B205,'Rekapitulasi Maret'!$F$9:$F$173)</f>
        <v>0</v>
      </c>
      <c r="W205" s="10"/>
      <c r="X205" s="154">
        <f t="shared" si="537"/>
        <v>0</v>
      </c>
      <c r="Y205" s="154">
        <f t="shared" si="538"/>
        <v>0</v>
      </c>
      <c r="Z205" s="10"/>
      <c r="AA205" s="152">
        <f>SUMIF('Rekapitulasi Maret'!$U$9:$U$173,APS!$B205,'Rekapitulasi Maret'!$V$9:$V$173)</f>
        <v>0</v>
      </c>
      <c r="AB205" s="152">
        <f>SUMIF('Rekapitulasi Maret'!$U$9:$U$173,APS!$B205,'Rekapitulasi Maret'!$W$9:$W$173)</f>
        <v>0</v>
      </c>
      <c r="AC205" s="152"/>
      <c r="AD205" s="154">
        <f t="shared" si="529"/>
        <v>0</v>
      </c>
      <c r="AE205" s="154">
        <f t="shared" si="530"/>
        <v>0</v>
      </c>
      <c r="AF205" s="10"/>
      <c r="AG205" s="152">
        <f>SUMIF('Rekapitulasi Maret'!$AL$9:$AL$173,APS!$B205,'Rekapitulasi Maret'!$AM$9:$AM$173)</f>
        <v>0</v>
      </c>
      <c r="AH205" s="152">
        <f>SUMIF('Rekapitulasi Maret'!$AL$9:$AL$173,APS!$B205,'Rekapitulasi Maret'!$AN$9:$AN$173)</f>
        <v>0</v>
      </c>
      <c r="AI205" s="152">
        <f>SUMIF('Rekapitulasi Maret'!$AL$9:$AL$173,APS!$B205,'Rekapitulasi Maret'!$AQ$9:$AQ$173)</f>
        <v>0</v>
      </c>
      <c r="AJ205" s="154">
        <f t="shared" si="534"/>
        <v>0</v>
      </c>
      <c r="AK205" s="154">
        <f t="shared" si="535"/>
        <v>0</v>
      </c>
      <c r="AL205" s="10"/>
      <c r="AM205" s="152">
        <f>SUMIF('Rekapitulasi Maret'!$BA$9:$BA$173,APS!$B205,'Rekapitulasi Maret'!$BB$9:$BB$173)</f>
        <v>0</v>
      </c>
      <c r="AN205" s="152">
        <f>SUMIF('Rekapitulasi Maret'!$BA$9:$BA$173,APS!$B205,'Rekapitulasi Maret'!$BC$9:$BC$173)</f>
        <v>0</v>
      </c>
      <c r="AO205" s="10"/>
      <c r="AP205" s="154">
        <f t="shared" si="531"/>
        <v>0</v>
      </c>
      <c r="AQ205" s="154">
        <f t="shared" si="532"/>
        <v>0</v>
      </c>
      <c r="AR205" s="10"/>
      <c r="AS205" s="152">
        <f>SUMIF('Rekapitulasi Maret'!$BP$9:$BP$173,APS!$B205,'Rekapitulasi Maret'!$BQ$9:$BQ$173)</f>
        <v>0</v>
      </c>
      <c r="AT205" s="152">
        <f>SUMIF('Rekapitulasi Maret'!$BP$9:$BP$173,APS!$B205,'Rekapitulasi Maret'!$BR$9:$BR$173)</f>
        <v>0</v>
      </c>
      <c r="AU205" s="10"/>
      <c r="AV205" s="154">
        <f t="shared" si="500"/>
        <v>0</v>
      </c>
      <c r="AW205" s="154">
        <f t="shared" si="501"/>
        <v>0</v>
      </c>
      <c r="AX205" s="10"/>
      <c r="AY205" s="152">
        <f>SUMIF('Rekapitulasi Maret'!$CE$9:$CE$173,APS!$B205,'Rekapitulasi Maret'!$CI$9:$CI$173)</f>
        <v>0</v>
      </c>
      <c r="AZ205" s="10"/>
      <c r="BA205" s="152">
        <f>SUMIF('Rekapitulasi Maret'!$CE$9:$CE$173,APS!$B205,'Rekapitulasi Maret'!$CJ$9:$CJ$173)</f>
        <v>0</v>
      </c>
      <c r="BB205" s="154">
        <f t="shared" si="492"/>
        <v>0</v>
      </c>
      <c r="BC205" s="154">
        <f t="shared" si="493"/>
        <v>0</v>
      </c>
      <c r="BD205" s="76">
        <f t="shared" si="504"/>
        <v>0</v>
      </c>
      <c r="BE205" s="76">
        <f t="shared" si="505"/>
        <v>0</v>
      </c>
      <c r="BF205" s="76">
        <f t="shared" si="506"/>
        <v>0</v>
      </c>
      <c r="BG205" s="76">
        <f t="shared" si="507"/>
        <v>0</v>
      </c>
      <c r="BH205" s="76">
        <f t="shared" si="508"/>
        <v>0</v>
      </c>
      <c r="BI205" s="76">
        <f t="shared" si="509"/>
        <v>0</v>
      </c>
      <c r="BJ205" s="154">
        <f t="shared" si="510"/>
        <v>0</v>
      </c>
      <c r="BK205" s="10"/>
      <c r="BL205" s="10"/>
      <c r="BM205" s="152">
        <f>SUMIF('Rekapitulasi Maret'!$D$194:$D$375,APS!$B205,'Rekapitulasi Maret'!$E$194:$E$375)+SUMIF('Rekapitulasi Maret'!$D$194:$D$375,APS!$B205,'Rekapitulasi Maret'!$J$194:$J$375)</f>
        <v>0</v>
      </c>
      <c r="BN205" s="152">
        <f>SUMIF('Rekapitulasi Maret'!$D$194:$D$375,APS!$B205,'Rekapitulasi Maret'!$F$194:$F$375)</f>
        <v>0</v>
      </c>
      <c r="BO205" s="152">
        <f>SUMIF('Rekapitulasi Maret'!$D$194:$D$375,APS!$B205,'Rekapitulasi Maret'!$K$194:$K$375)</f>
        <v>0</v>
      </c>
      <c r="BP205" s="154">
        <f t="shared" si="488"/>
        <v>0</v>
      </c>
      <c r="BQ205" s="154">
        <f t="shared" si="489"/>
        <v>0</v>
      </c>
      <c r="BR205" s="10"/>
      <c r="BS205" s="152">
        <f>SUMIF('Rekapitulasi Maret'!$U$194:$U$375,APS!$B205,'Rekapitulasi Maret'!$V$194:$V$375)+SUMIF('Rekapitulasi Maret'!$U$194:$U$375,APS!$B205,'Rekapitulasi Maret'!$AA$194:$AA$375)</f>
        <v>0</v>
      </c>
      <c r="BT205" s="152">
        <f>SUMIF('Rekapitulasi Maret'!$U$194:$U$375,APS!$B205,'Rekapitulasi Maret'!$W$194:$W$375)</f>
        <v>0</v>
      </c>
      <c r="BU205" s="152">
        <f>SUMIF('Rekapitulasi Maret'!$U$194:$U$375,APS!$B205,'Rekapitulasi Maret'!$AB$194:$AB$375)</f>
        <v>0</v>
      </c>
      <c r="BV205" s="154">
        <f t="shared" si="490"/>
        <v>0</v>
      </c>
      <c r="BW205" s="154">
        <f t="shared" si="491"/>
        <v>0</v>
      </c>
      <c r="BX205" s="10"/>
      <c r="BY205" s="152">
        <f>SUMIF('Rekapitulasi Maret'!$AL$194:$AL$375,APS!$B205,'Rekapitulasi Maret'!$AM$194:$AM$375)+SUMIF('Rekapitulasi Maret'!$AL$194:$AL$375,APS!$B205,'Rekapitulasi Maret'!$AP$194:$AP$375)</f>
        <v>0</v>
      </c>
      <c r="BZ205" s="152">
        <f>SUMIF('Rekapitulasi Maret'!$AL$194:$AL$375,APS!$B205,'Rekapitulasi Maret'!$AN$194:$AN$375)</f>
        <v>0</v>
      </c>
      <c r="CA205" s="152">
        <f>SUMIF('Rekapitulasi Maret'!$AL$194:$AL$375,APS!$B205,'Rekapitulasi Maret'!$AQ$194:$AQ$375)</f>
        <v>0</v>
      </c>
      <c r="CB205" s="154">
        <f t="shared" si="502"/>
        <v>0</v>
      </c>
      <c r="CC205" s="154">
        <f t="shared" si="503"/>
        <v>0</v>
      </c>
      <c r="CD205" s="10"/>
      <c r="CE205" s="152">
        <f>SUMIF('Rekapitulasi Maret'!$BA$194:$BA$375,APS!$B205,'Rekapitulasi Maret'!$BB$194:$BB$375)+SUMIF('Rekapitulasi Maret'!$BA$194:$BA$375,APS!$B205,'Rekapitulasi Maret'!$BE$194:$BE$375)</f>
        <v>0</v>
      </c>
      <c r="CF205" s="152">
        <f>SUMIF('Rekapitulasi Maret'!$BA$194:$BA$375,APS!$B205,'Rekapitulasi Maret'!$BC$194:$BC$375)</f>
        <v>0</v>
      </c>
      <c r="CG205" s="10"/>
      <c r="CH205" s="154">
        <f t="shared" si="480"/>
        <v>0</v>
      </c>
      <c r="CI205" s="154">
        <f t="shared" si="481"/>
        <v>0</v>
      </c>
      <c r="CJ205" s="10"/>
      <c r="CK205" s="152">
        <f>SUMIF('Rekapitulasi Maret'!$BP$194:$BP$375,APS!$B205,'Rekapitulasi Maret'!$BQ$194:$BQ$375)+SUMIF('Rekapitulasi Maret'!$BP$194:$BP$375,APS!$B205,'Rekapitulasi Maret'!$BT$194:$BT$375)</f>
        <v>0</v>
      </c>
      <c r="CL205" s="152">
        <f>SUMIF('Rekapitulasi Maret'!$BP$194:$BP$375,APS!$B205,'Rekapitulasi Maret'!$BR$194:$BR$375)</f>
        <v>0</v>
      </c>
      <c r="CM205" s="152">
        <f>SUMIF('Rekapitulasi Maret'!$BP$194:$BP$375,APS!$B205,'Rekapitulasi Maret'!$BU$194:$BU$375)</f>
        <v>0</v>
      </c>
      <c r="CN205" s="154">
        <f t="shared" si="482"/>
        <v>0</v>
      </c>
      <c r="CO205" s="154">
        <f t="shared" si="483"/>
        <v>0</v>
      </c>
      <c r="CP205" s="76">
        <f t="shared" si="511"/>
        <v>0</v>
      </c>
      <c r="CQ205" s="76">
        <f t="shared" si="512"/>
        <v>0</v>
      </c>
      <c r="CR205" s="76">
        <f t="shared" si="513"/>
        <v>0</v>
      </c>
      <c r="CS205" s="76">
        <f t="shared" si="514"/>
        <v>0</v>
      </c>
      <c r="CT205" s="76">
        <f t="shared" si="515"/>
        <v>0</v>
      </c>
      <c r="CU205" s="76">
        <f t="shared" si="516"/>
        <v>0</v>
      </c>
      <c r="CV205" s="154">
        <f t="shared" si="517"/>
        <v>0</v>
      </c>
      <c r="CW205" s="10"/>
      <c r="CX205" s="10"/>
      <c r="CY205" s="152">
        <f>SUMIF('Rekapitulasi Maret'!$D$391:$D$568,APS!$B205,'Rekapitulasi Maret'!$E$391:$E$568)+SUMIF('Rekapitulasi Maret'!$D$391:$D$568,APS!$B205,'Rekapitulasi Maret'!$J$391:$J$568)</f>
        <v>0</v>
      </c>
      <c r="CZ205" s="152">
        <f>SUMIF('Rekapitulasi Maret'!$D$391:$D$568,APS!$B205,'Rekapitulasi Maret'!$F$391:$F$568)</f>
        <v>0</v>
      </c>
      <c r="DA205" s="152">
        <f>SUMIF('Rekapitulasi Maret'!$D$391:$D$568,APS!$B205,'Rekapitulasi Maret'!$K$391:$K$568)</f>
        <v>0</v>
      </c>
      <c r="DB205" s="154">
        <f t="shared" si="484"/>
        <v>0</v>
      </c>
      <c r="DC205" s="154">
        <f t="shared" si="485"/>
        <v>0</v>
      </c>
      <c r="DD205" s="10"/>
      <c r="DE205" s="152">
        <f>SUMIF('Rekapitulasi Maret'!$U$391:$U$568,APS!$B205,'Rekapitulasi Maret'!$V$391:$V$568)+SUMIF('Rekapitulasi Maret'!$U$391:$U$568,APS!$B205,'Rekapitulasi Maret'!$AA$391:$AA$568)</f>
        <v>0</v>
      </c>
      <c r="DF205" s="152">
        <f>SUMIF('Rekapitulasi Maret'!$U$391:$U$568,APS!$B205,'Rekapitulasi Maret'!$W$391:$W$568)</f>
        <v>0</v>
      </c>
      <c r="DG205" s="152">
        <f>SUMIF('Rekapitulasi Maret'!$U$391:$U$568,APS!$B205,'Rekapitulasi Maret'!$AB$391:$AB$568)</f>
        <v>0</v>
      </c>
      <c r="DH205" s="154">
        <f t="shared" si="518"/>
        <v>0</v>
      </c>
      <c r="DI205" s="154">
        <f t="shared" si="519"/>
        <v>0</v>
      </c>
      <c r="DJ205" s="10"/>
      <c r="DK205" s="152">
        <f>SUMIF('Rekapitulasi Maret'!$AL$391:$AL$568,APS!$B205,'Rekapitulasi Maret'!$AM$391:$AM$568)+SUMIF('Rekapitulasi Maret'!$AL$391:$AL$568,APS!$B205,'Rekapitulasi Maret'!$AP$391:$AP$568)</f>
        <v>0</v>
      </c>
      <c r="DL205" s="152">
        <f>SUMIF('Rekapitulasi Maret'!$AL$391:$AL$568,APS!$B205,'Rekapitulasi Maret'!$AN$391:$AN$568)</f>
        <v>0</v>
      </c>
      <c r="DM205" s="152">
        <f>SUMIF('Rekapitulasi Maret'!$AL$391:$AL$568,APS!$B205,'Rekapitulasi Maret'!$AQ$391:$AQ$568)</f>
        <v>0</v>
      </c>
      <c r="DN205" s="154">
        <f t="shared" si="453"/>
        <v>0</v>
      </c>
      <c r="DO205" s="154">
        <f t="shared" si="454"/>
        <v>0</v>
      </c>
      <c r="DP205" s="10"/>
      <c r="DQ205" s="152">
        <f>SUMIF('Rekapitulasi Maret'!$BA$391:$BA$568,APS!$B205,'Rekapitulasi Maret'!$BB$391:$BB$568)+SUMIF('Rekapitulasi Maret'!$BA$391:$BA$568,APS!$B205,'Rekapitulasi Maret'!$BE$391:$BE$568)</f>
        <v>0</v>
      </c>
      <c r="DR205" s="152">
        <f>SUMIF('Rekapitulasi Maret'!$BA$391:$BA$568,APS!$B205,'Rekapitulasi Maret'!$BC$391:$BC$568)</f>
        <v>0</v>
      </c>
      <c r="DS205" s="152">
        <f>SUMIF('Rekapitulasi Maret'!$BA$391:$BA$568,APS!$B205,'Rekapitulasi Maret'!$BF$391:$BF$568)</f>
        <v>0</v>
      </c>
      <c r="DT205" s="154">
        <f t="shared" si="520"/>
        <v>0</v>
      </c>
      <c r="DU205" s="154">
        <f t="shared" si="521"/>
        <v>0</v>
      </c>
      <c r="DV205" s="10"/>
      <c r="DW205" s="152">
        <f>SUMIF('Rekapitulasi Maret'!$BP$391:$BP$568,APS!$B205,'Rekapitulasi Maret'!$BQ$391:$BQ$568)+SUMIF('Rekapitulasi Maret'!$BP$391:$BP$568,APS!$B205,'Rekapitulasi Maret'!$BT$391:$BT$568)</f>
        <v>0</v>
      </c>
      <c r="DX205" s="152">
        <f>SUMIF('Rekapitulasi Maret'!$BP$391:$BP$568,APS!$B205,'Rekapitulasi Maret'!$BR$391:$BR$568)</f>
        <v>0</v>
      </c>
      <c r="DY205" s="152">
        <f>SUMIF('Rekapitulasi Maret'!$BP$391:$BP$568,APS!$B205,'Rekapitulasi Maret'!$BU$391:$BU$568)</f>
        <v>0</v>
      </c>
      <c r="DZ205" s="154">
        <f t="shared" si="544"/>
        <v>0</v>
      </c>
      <c r="EA205" s="154">
        <f t="shared" si="545"/>
        <v>0</v>
      </c>
      <c r="EB205" s="10"/>
      <c r="EC205" s="152">
        <f>SUMIF('Rekapitulasi Maret'!$CE$391:$CE$568,APS!$B205,'Rekapitulasi Maret'!$CF$391:$CF$568)+SUMIF('Rekapitulasi Maret'!$CE$391:$CE$568,APS!$B205,'Rekapitulasi Maret'!$CI$391:$CI$568)</f>
        <v>0</v>
      </c>
      <c r="ED205" s="152">
        <f>SUMIF('Rekapitulasi Maret'!$CE$391:$CE$568,APS!$B205,'Rekapitulasi Maret'!$CG$391:$CG$568)</f>
        <v>0</v>
      </c>
      <c r="EE205" s="152">
        <f>SUMIF('Rekapitulasi Maret'!$CE$391:$CE$568,APS!$B205,'Rekapitulasi Maret'!$CJ$391:$CJ$568)</f>
        <v>0</v>
      </c>
      <c r="EF205" s="154">
        <f t="shared" si="455"/>
        <v>0</v>
      </c>
      <c r="EG205" s="154">
        <f t="shared" si="456"/>
        <v>0</v>
      </c>
      <c r="EH205" s="76">
        <f t="shared" si="522"/>
        <v>0</v>
      </c>
      <c r="EI205" s="76">
        <f t="shared" si="523"/>
        <v>0</v>
      </c>
      <c r="EJ205" s="76">
        <f t="shared" si="524"/>
        <v>0</v>
      </c>
      <c r="EK205" s="76">
        <f t="shared" si="525"/>
        <v>0</v>
      </c>
      <c r="EL205" s="76">
        <f t="shared" si="526"/>
        <v>0</v>
      </c>
      <c r="EM205" s="76">
        <f t="shared" si="527"/>
        <v>0</v>
      </c>
      <c r="EN205" s="154">
        <f t="shared" si="528"/>
        <v>0</v>
      </c>
      <c r="EO205" s="10"/>
      <c r="EP205" s="10"/>
      <c r="EQ205" s="152">
        <f>SUMIF('Rekapitulasi Maret'!$D$587:$D$768,APS!$B205,'Rekapitulasi Maret'!$E$587:$E$768)+SUMIF('Rekapitulasi Maret'!$D$587:$D$768,APS!$B205,'Rekapitulasi Maret'!$G$587:$G$768)</f>
        <v>0</v>
      </c>
      <c r="ER205" s="152">
        <f>SUMIF('Rekapitulasi Maret'!$D$587:$D$768,APS!$B205,'Rekapitulasi Maret'!$F$587:$F$768)+SUMIF('Rekapitulasi Maret'!$D$587:$D$768,APS!$B205,'Rekapitulasi Maret'!$H$587:$H$768)</f>
        <v>0</v>
      </c>
      <c r="ES205" s="10"/>
      <c r="ET205" s="154">
        <f t="shared" si="457"/>
        <v>0</v>
      </c>
      <c r="EU205" s="154">
        <f t="shared" si="458"/>
        <v>0</v>
      </c>
      <c r="EV205" s="10"/>
      <c r="EW205" s="152">
        <f>SUMIF('Rekapitulasi Maret'!$U$587:$U$768,APS!$B205,'Rekapitulasi Maret'!$V$587:$V$768)+SUMIF('Rekapitulasi Maret'!$U$587:$U$768,APS!$B205,'Rekapitulasi Maret'!$X$587:$X$768)</f>
        <v>0</v>
      </c>
      <c r="EX205" s="152">
        <f>SUMIF('Rekapitulasi Maret'!$U$587:$U$768,APS!$B205,'Rekapitulasi Maret'!$W$587:$W$768)+SUMIF('Rekapitulasi Maret'!$U$587:$U$768,APS!$B205,'Rekapitulasi Maret'!$Y$587:$Y$768)</f>
        <v>0</v>
      </c>
      <c r="EY205" s="10"/>
      <c r="EZ205" s="154">
        <f t="shared" si="459"/>
        <v>0</v>
      </c>
      <c r="FA205" s="154">
        <f t="shared" si="460"/>
        <v>0</v>
      </c>
      <c r="FB205" s="10"/>
      <c r="FC205" s="152">
        <f>SUMIF('Rekapitulasi Maret'!$AL$587:$AL$768,APS!$B205,'Rekapitulasi Maret'!$AM$587:$AM$768)+SUMIF('Rekapitulasi Maret'!$AL$587:$AL$768,APS!$B205,'Rekapitulasi Maret'!$AP$587:$AP$768)</f>
        <v>0</v>
      </c>
      <c r="FD205" s="152">
        <f>SUMIF('Rekapitulasi Maret'!$AL$587:$AL$768,APS!$B205,'Rekapitulasi Maret'!$AN$587:$AN$768)</f>
        <v>0</v>
      </c>
      <c r="FE205" s="10"/>
      <c r="FF205" s="154">
        <f t="shared" si="461"/>
        <v>0</v>
      </c>
      <c r="FG205" s="154">
        <f t="shared" si="462"/>
        <v>0</v>
      </c>
      <c r="FH205" s="10"/>
      <c r="FI205" s="152">
        <f>SUMIF('Rekapitulasi Maret'!$BA$587:$BA$768,APS!$B205,'Rekapitulasi Maret'!$BB$587:$BB$768)+SUMIF('Rekapitulasi Maret'!$BA$587:$BA$768,APS!$B205,'Rekapitulasi Maret'!$BE$587:$BE$768)</f>
        <v>0</v>
      </c>
      <c r="FJ205" s="152">
        <f>SUMIF('Rekapitulasi Maret'!$BA$587:$BA$768,APS!$B205,'Rekapitulasi Maret'!$BC$587:$BC$768)+SUMIF('Rekapitulasi Maret'!$BA$587:$BA$768,APS!$B205,'Rekapitulasi Maret'!$BF$587:$BF$768)</f>
        <v>0</v>
      </c>
      <c r="FK205" s="10"/>
      <c r="FL205" s="154">
        <f t="shared" si="463"/>
        <v>0</v>
      </c>
      <c r="FM205" s="154">
        <f t="shared" si="464"/>
        <v>0</v>
      </c>
      <c r="FN205" s="10"/>
      <c r="FO205" s="152">
        <f>SUMIF('Rekapitulasi Maret'!$BP$587:$BP$768,APS!$B205,'Rekapitulasi Maret'!$BQ$587:$BQ$768)+SUMIF('Rekapitulasi Maret'!$BP$587:$BP$768,APS!$B205,'Rekapitulasi Maret'!$BT$587:$BT$768)</f>
        <v>0</v>
      </c>
      <c r="FP205" s="152">
        <f>SUMIF('Rekapitulasi Maret'!$BP$587:$BP$768,APS!$B205,'Rekapitulasi Maret'!$BR$587:$BR$768)</f>
        <v>0</v>
      </c>
      <c r="FQ205" s="10"/>
      <c r="FR205" s="154">
        <f t="shared" si="465"/>
        <v>0</v>
      </c>
      <c r="FS205" s="154">
        <f t="shared" si="466"/>
        <v>0</v>
      </c>
      <c r="FT205" s="10"/>
      <c r="FU205" s="152">
        <f>SUMIF('Rekapitulasi Maret'!$CE$587:$CE$768,APS!$B205,'Rekapitulasi Maret'!$CI$587:$CI$768)</f>
        <v>0</v>
      </c>
      <c r="FV205" s="10"/>
      <c r="FW205" s="152">
        <f>SUMIF('Rekapitulasi Maret'!$CE$587:$CE$768,APS!$B205,'Rekapitulasi Maret'!$CJ$587:$CJ$768)</f>
        <v>0</v>
      </c>
      <c r="FX205" s="154">
        <f t="shared" si="486"/>
        <v>0</v>
      </c>
      <c r="FY205" s="154">
        <f t="shared" si="487"/>
        <v>0</v>
      </c>
      <c r="FZ205" s="10"/>
      <c r="GA205" s="152">
        <f>SUMIF('Rekapitulasi Maret'!$D$785:$D$963,APS!$B205,'Rekapitulasi Maret'!$E$785:$E$963)+SUMIF('Rekapitulasi Maret'!$D$785:$D$963,APS!$B205,'Rekapitulasi Maret'!$J$785:$J$963)</f>
        <v>0</v>
      </c>
      <c r="GB205" s="152">
        <f>SUMIF('Rekapitulasi Maret'!$D$785:$D$963,APS!$B205,'Rekapitulasi Maret'!$F$785:$F$963)</f>
        <v>0</v>
      </c>
      <c r="GC205" s="152">
        <f>SUMIF('Rekapitulasi Maret'!$D$785:$D$963,APS!$B205,'Rekapitulasi Maret'!$K$785:$K$963)</f>
        <v>0</v>
      </c>
      <c r="GD205" s="154">
        <f t="shared" si="467"/>
        <v>0</v>
      </c>
      <c r="GE205" s="154">
        <f t="shared" si="468"/>
        <v>0</v>
      </c>
      <c r="GF205" s="10"/>
      <c r="GG205" s="152">
        <f>SUMIF('Rekapitulasi Maret'!$U$785:$U$963,APS!$B205,'Rekapitulasi Maret'!$V$785:$V$963)+SUMIF('Rekapitulasi Maret'!$U$785:$U$963,APS!$B205,'Rekapitulasi Maret'!$AA$785:$AA$963)</f>
        <v>0</v>
      </c>
      <c r="GH205" s="152">
        <f>SUMIF('Rekapitulasi Maret'!$U$785:$U$963,APS!$B205,'Rekapitulasi Maret'!$W$785:$W$963)</f>
        <v>0</v>
      </c>
      <c r="GI205" s="152">
        <f>SUMIF('Rekapitulasi Maret'!$U$785:$U$963,APS!$B205,'Rekapitulasi Maret'!$AB$785:$AB$963)</f>
        <v>0</v>
      </c>
      <c r="GJ205" s="154">
        <f t="shared" si="469"/>
        <v>0</v>
      </c>
      <c r="GK205" s="154">
        <f t="shared" si="470"/>
        <v>0</v>
      </c>
      <c r="GL205" s="10"/>
      <c r="GM205" s="152">
        <f>SUMIF('Rekapitulasi Maret'!$AL$785:$AL$963,APS!$B205,'Rekapitulasi Maret'!$AM$785:$AM$963)+SUMIF('Rekapitulasi Maret'!$AL$785:$AL$963,APS!$B205,'Rekapitulasi Maret'!$AP$785:$AP$963)</f>
        <v>0</v>
      </c>
      <c r="GN205" s="152">
        <f>SUMIF('Rekapitulasi Maret'!$AL$785:$AL$963,APS!$B205,'Rekapitulasi Maret'!$AN$785:$AN$963)</f>
        <v>0</v>
      </c>
      <c r="GO205" s="152">
        <f>SUMIF('Rekapitulasi Maret'!$AL$785:$AL$963,APS!$B205,'Rekapitulasi Maret'!$AQ$785:$AQ$963)</f>
        <v>0</v>
      </c>
      <c r="GP205" s="154">
        <f t="shared" si="471"/>
        <v>0</v>
      </c>
      <c r="GQ205" s="154">
        <f t="shared" si="472"/>
        <v>0</v>
      </c>
      <c r="GR205" s="76">
        <f t="shared" si="473"/>
        <v>0</v>
      </c>
      <c r="GS205" s="76">
        <f t="shared" si="474"/>
        <v>0</v>
      </c>
      <c r="GT205" s="76">
        <f t="shared" si="475"/>
        <v>0</v>
      </c>
      <c r="GU205" s="76">
        <f t="shared" si="476"/>
        <v>0</v>
      </c>
      <c r="GV205" s="157">
        <f t="shared" si="477"/>
        <v>0</v>
      </c>
      <c r="GW205" s="157">
        <f t="shared" si="478"/>
        <v>0</v>
      </c>
      <c r="GX205" s="158">
        <f t="shared" si="479"/>
        <v>0</v>
      </c>
      <c r="GY205" s="157">
        <f t="shared" si="494"/>
        <v>0</v>
      </c>
      <c r="GZ205" s="157">
        <f t="shared" si="495"/>
        <v>0</v>
      </c>
      <c r="HA205" s="157">
        <f t="shared" si="496"/>
        <v>0</v>
      </c>
      <c r="HB205" s="157">
        <f t="shared" si="497"/>
        <v>0</v>
      </c>
      <c r="HC205" s="157">
        <f t="shared" si="498"/>
        <v>0</v>
      </c>
      <c r="HD205" s="157">
        <f t="shared" si="499"/>
        <v>0</v>
      </c>
      <c r="HE205" s="158">
        <f t="shared" si="536"/>
        <v>0</v>
      </c>
      <c r="HF205" s="164"/>
      <c r="HG205" s="88"/>
      <c r="HH205" s="88"/>
    </row>
    <row r="206" spans="1:216" ht="15.75">
      <c r="A206" s="34" t="s">
        <v>555</v>
      </c>
      <c r="B206" s="37" t="s">
        <v>438</v>
      </c>
      <c r="C206" s="16" t="s">
        <v>196</v>
      </c>
      <c r="D206" s="16" t="s">
        <v>599</v>
      </c>
      <c r="E206" s="16" t="s">
        <v>598</v>
      </c>
      <c r="F206" s="31">
        <v>6</v>
      </c>
      <c r="G206" s="17"/>
      <c r="H206" s="17"/>
      <c r="I206" s="18">
        <v>0</v>
      </c>
      <c r="J206" s="17">
        <v>0</v>
      </c>
      <c r="K206" s="19">
        <f t="shared" si="547"/>
        <v>6</v>
      </c>
      <c r="L206" s="19">
        <f t="shared" si="548"/>
        <v>6</v>
      </c>
      <c r="M206" s="20">
        <v>6</v>
      </c>
      <c r="N206" s="20">
        <f t="shared" si="533"/>
        <v>6</v>
      </c>
      <c r="O206" s="20"/>
      <c r="P206" s="75">
        <f t="shared" si="541"/>
        <v>0</v>
      </c>
      <c r="Q206" s="74">
        <f t="shared" si="540"/>
        <v>6</v>
      </c>
      <c r="R206" s="22">
        <f t="shared" si="552"/>
        <v>6</v>
      </c>
      <c r="S206" s="10"/>
      <c r="T206" s="10">
        <v>6</v>
      </c>
      <c r="U206" s="152">
        <f>SUMIF('Rekapitulasi Maret'!$D$9:$D$173,APS!$B206,'Rekapitulasi Maret'!$E$9:$E$173)</f>
        <v>0</v>
      </c>
      <c r="V206" s="152">
        <f>SUMIF('Rekapitulasi Maret'!$D$9:$D$173,APS!$B206,'Rekapitulasi Maret'!$F$9:$F$173)</f>
        <v>0</v>
      </c>
      <c r="W206" s="10"/>
      <c r="X206" s="154">
        <f t="shared" si="537"/>
        <v>0</v>
      </c>
      <c r="Y206" s="154">
        <f t="shared" si="538"/>
        <v>0</v>
      </c>
      <c r="Z206" s="10"/>
      <c r="AA206" s="152">
        <f>SUMIF('Rekapitulasi Maret'!$U$9:$U$173,APS!$B206,'Rekapitulasi Maret'!$V$9:$V$173)</f>
        <v>6</v>
      </c>
      <c r="AB206" s="152">
        <f>SUMIF('Rekapitulasi Maret'!$U$9:$U$173,APS!$B206,'Rekapitulasi Maret'!$W$9:$W$173)</f>
        <v>0</v>
      </c>
      <c r="AC206" s="152"/>
      <c r="AD206" s="154">
        <f t="shared" si="529"/>
        <v>0</v>
      </c>
      <c r="AE206" s="154">
        <f t="shared" si="530"/>
        <v>0</v>
      </c>
      <c r="AF206" s="10"/>
      <c r="AG206" s="152">
        <f>SUMIF('Rekapitulasi Maret'!$AL$9:$AL$173,APS!$B206,'Rekapitulasi Maret'!$AM$9:$AM$173)</f>
        <v>0</v>
      </c>
      <c r="AH206" s="152">
        <f>SUMIF('Rekapitulasi Maret'!$AL$9:$AL$173,APS!$B206,'Rekapitulasi Maret'!$AN$9:$AN$173)</f>
        <v>0</v>
      </c>
      <c r="AI206" s="152">
        <f>SUMIF('Rekapitulasi Maret'!$AL$9:$AL$173,APS!$B206,'Rekapitulasi Maret'!$AQ$9:$AQ$173)</f>
        <v>0</v>
      </c>
      <c r="AJ206" s="154">
        <f t="shared" si="534"/>
        <v>0</v>
      </c>
      <c r="AK206" s="154">
        <f t="shared" si="535"/>
        <v>0</v>
      </c>
      <c r="AL206" s="10"/>
      <c r="AM206" s="152">
        <f>SUMIF('Rekapitulasi Maret'!$BA$9:$BA$173,APS!$B206,'Rekapitulasi Maret'!$BB$9:$BB$173)</f>
        <v>0</v>
      </c>
      <c r="AN206" s="152">
        <f>SUMIF('Rekapitulasi Maret'!$BA$9:$BA$173,APS!$B206,'Rekapitulasi Maret'!$BC$9:$BC$173)</f>
        <v>0</v>
      </c>
      <c r="AO206" s="10"/>
      <c r="AP206" s="154">
        <f t="shared" si="531"/>
        <v>0</v>
      </c>
      <c r="AQ206" s="154">
        <f t="shared" si="532"/>
        <v>0</v>
      </c>
      <c r="AR206" s="10"/>
      <c r="AS206" s="152">
        <f>SUMIF('Rekapitulasi Maret'!$BP$9:$BP$173,APS!$B206,'Rekapitulasi Maret'!$BQ$9:$BQ$173)</f>
        <v>0</v>
      </c>
      <c r="AT206" s="152">
        <f>SUMIF('Rekapitulasi Maret'!$BP$9:$BP$173,APS!$B206,'Rekapitulasi Maret'!$BR$9:$BR$173)</f>
        <v>0</v>
      </c>
      <c r="AU206" s="10"/>
      <c r="AV206" s="154">
        <f t="shared" si="500"/>
        <v>0</v>
      </c>
      <c r="AW206" s="154">
        <f t="shared" si="501"/>
        <v>0</v>
      </c>
      <c r="AX206" s="10"/>
      <c r="AY206" s="152">
        <f>SUMIF('Rekapitulasi Maret'!$CE$9:$CE$173,APS!$B206,'Rekapitulasi Maret'!$CI$9:$CI$173)</f>
        <v>0</v>
      </c>
      <c r="AZ206" s="10"/>
      <c r="BA206" s="152">
        <f>SUMIF('Rekapitulasi Maret'!$CE$9:$CE$173,APS!$B206,'Rekapitulasi Maret'!$CJ$9:$CJ$173)</f>
        <v>0</v>
      </c>
      <c r="BB206" s="154">
        <f t="shared" si="492"/>
        <v>0</v>
      </c>
      <c r="BC206" s="154">
        <f t="shared" si="493"/>
        <v>0</v>
      </c>
      <c r="BD206" s="76">
        <f t="shared" si="504"/>
        <v>6</v>
      </c>
      <c r="BE206" s="76">
        <f t="shared" si="505"/>
        <v>6</v>
      </c>
      <c r="BF206" s="76">
        <f t="shared" si="506"/>
        <v>0</v>
      </c>
      <c r="BG206" s="76">
        <f t="shared" si="507"/>
        <v>0</v>
      </c>
      <c r="BH206" s="76">
        <f t="shared" si="508"/>
        <v>0</v>
      </c>
      <c r="BI206" s="76">
        <f t="shared" si="509"/>
        <v>-6</v>
      </c>
      <c r="BJ206" s="154">
        <f t="shared" si="510"/>
        <v>0</v>
      </c>
      <c r="BK206" s="10">
        <v>6</v>
      </c>
      <c r="BL206" s="10"/>
      <c r="BM206" s="152">
        <f>SUMIF('Rekapitulasi Maret'!$D$194:$D$375,APS!$B206,'Rekapitulasi Maret'!$E$194:$E$375)+SUMIF('Rekapitulasi Maret'!$D$194:$D$375,APS!$B206,'Rekapitulasi Maret'!$J$194:$J$375)</f>
        <v>0</v>
      </c>
      <c r="BN206" s="152">
        <f>SUMIF('Rekapitulasi Maret'!$D$194:$D$375,APS!$B206,'Rekapitulasi Maret'!$F$194:$F$375)</f>
        <v>0</v>
      </c>
      <c r="BO206" s="152">
        <f>SUMIF('Rekapitulasi Maret'!$D$194:$D$375,APS!$B206,'Rekapitulasi Maret'!$K$194:$K$375)</f>
        <v>0</v>
      </c>
      <c r="BP206" s="154">
        <f t="shared" si="488"/>
        <v>0</v>
      </c>
      <c r="BQ206" s="154">
        <f t="shared" si="489"/>
        <v>0</v>
      </c>
      <c r="BR206" s="10"/>
      <c r="BS206" s="152">
        <f>SUMIF('Rekapitulasi Maret'!$U$194:$U$375,APS!$B206,'Rekapitulasi Maret'!$V$194:$V$375)+SUMIF('Rekapitulasi Maret'!$U$194:$U$375,APS!$B206,'Rekapitulasi Maret'!$AA$194:$AA$375)</f>
        <v>0</v>
      </c>
      <c r="BT206" s="152">
        <f>SUMIF('Rekapitulasi Maret'!$U$194:$U$375,APS!$B206,'Rekapitulasi Maret'!$W$194:$W$375)</f>
        <v>6</v>
      </c>
      <c r="BU206" s="152">
        <f>SUMIF('Rekapitulasi Maret'!$U$194:$U$375,APS!$B206,'Rekapitulasi Maret'!$AB$194:$AB$375)</f>
        <v>0</v>
      </c>
      <c r="BV206" s="154">
        <f t="shared" si="490"/>
        <v>0</v>
      </c>
      <c r="BW206" s="154">
        <f t="shared" si="491"/>
        <v>0</v>
      </c>
      <c r="BX206" s="10"/>
      <c r="BY206" s="152">
        <f>SUMIF('Rekapitulasi Maret'!$AL$194:$AL$375,APS!$B206,'Rekapitulasi Maret'!$AM$194:$AM$375)+SUMIF('Rekapitulasi Maret'!$AL$194:$AL$375,APS!$B206,'Rekapitulasi Maret'!$AP$194:$AP$375)</f>
        <v>0</v>
      </c>
      <c r="BZ206" s="152">
        <f>SUMIF('Rekapitulasi Maret'!$AL$194:$AL$375,APS!$B206,'Rekapitulasi Maret'!$AN$194:$AN$375)</f>
        <v>0</v>
      </c>
      <c r="CA206" s="152">
        <f>SUMIF('Rekapitulasi Maret'!$AL$194:$AL$375,APS!$B206,'Rekapitulasi Maret'!$AQ$194:$AQ$375)</f>
        <v>0</v>
      </c>
      <c r="CB206" s="154">
        <f t="shared" si="502"/>
        <v>0</v>
      </c>
      <c r="CC206" s="154">
        <f t="shared" si="503"/>
        <v>0</v>
      </c>
      <c r="CD206" s="10"/>
      <c r="CE206" s="152">
        <f>SUMIF('Rekapitulasi Maret'!$BA$194:$BA$375,APS!$B206,'Rekapitulasi Maret'!$BB$194:$BB$375)+SUMIF('Rekapitulasi Maret'!$BA$194:$BA$375,APS!$B206,'Rekapitulasi Maret'!$BE$194:$BE$375)</f>
        <v>0</v>
      </c>
      <c r="CF206" s="152">
        <f>SUMIF('Rekapitulasi Maret'!$BA$194:$BA$375,APS!$B206,'Rekapitulasi Maret'!$BC$194:$BC$375)</f>
        <v>0</v>
      </c>
      <c r="CG206" s="10"/>
      <c r="CH206" s="154">
        <f t="shared" si="480"/>
        <v>0</v>
      </c>
      <c r="CI206" s="154">
        <f t="shared" si="481"/>
        <v>0</v>
      </c>
      <c r="CJ206" s="10"/>
      <c r="CK206" s="152">
        <f>SUMIF('Rekapitulasi Maret'!$BP$194:$BP$375,APS!$B206,'Rekapitulasi Maret'!$BQ$194:$BQ$375)+SUMIF('Rekapitulasi Maret'!$BP$194:$BP$375,APS!$B206,'Rekapitulasi Maret'!$BT$194:$BT$375)</f>
        <v>0</v>
      </c>
      <c r="CL206" s="152">
        <f>SUMIF('Rekapitulasi Maret'!$BP$194:$BP$375,APS!$B206,'Rekapitulasi Maret'!$BR$194:$BR$375)</f>
        <v>0</v>
      </c>
      <c r="CM206" s="152">
        <f>SUMIF('Rekapitulasi Maret'!$BP$194:$BP$375,APS!$B206,'Rekapitulasi Maret'!$BU$194:$BU$375)</f>
        <v>0</v>
      </c>
      <c r="CN206" s="154">
        <f t="shared" si="482"/>
        <v>0</v>
      </c>
      <c r="CO206" s="154">
        <f t="shared" si="483"/>
        <v>0</v>
      </c>
      <c r="CP206" s="76">
        <f t="shared" si="511"/>
        <v>0</v>
      </c>
      <c r="CQ206" s="76">
        <f t="shared" si="512"/>
        <v>0</v>
      </c>
      <c r="CR206" s="76">
        <f t="shared" si="513"/>
        <v>6</v>
      </c>
      <c r="CS206" s="76">
        <f t="shared" si="514"/>
        <v>0</v>
      </c>
      <c r="CT206" s="76">
        <f t="shared" si="515"/>
        <v>6</v>
      </c>
      <c r="CU206" s="76">
        <f t="shared" si="516"/>
        <v>6</v>
      </c>
      <c r="CV206" s="154">
        <f t="shared" si="517"/>
        <v>0</v>
      </c>
      <c r="CW206" s="10"/>
      <c r="CX206" s="10"/>
      <c r="CY206" s="152">
        <f>SUMIF('Rekapitulasi Maret'!$D$391:$D$568,APS!$B206,'Rekapitulasi Maret'!$E$391:$E$568)+SUMIF('Rekapitulasi Maret'!$D$391:$D$568,APS!$B206,'Rekapitulasi Maret'!$J$391:$J$568)</f>
        <v>0</v>
      </c>
      <c r="CZ206" s="152">
        <f>SUMIF('Rekapitulasi Maret'!$D$391:$D$568,APS!$B206,'Rekapitulasi Maret'!$F$391:$F$568)</f>
        <v>0</v>
      </c>
      <c r="DA206" s="152">
        <f>SUMIF('Rekapitulasi Maret'!$D$391:$D$568,APS!$B206,'Rekapitulasi Maret'!$K$391:$K$568)</f>
        <v>0</v>
      </c>
      <c r="DB206" s="154">
        <f t="shared" si="484"/>
        <v>0</v>
      </c>
      <c r="DC206" s="154">
        <f t="shared" si="485"/>
        <v>0</v>
      </c>
      <c r="DD206" s="10"/>
      <c r="DE206" s="152">
        <f>SUMIF('Rekapitulasi Maret'!$U$391:$U$568,APS!$B206,'Rekapitulasi Maret'!$V$391:$V$568)+SUMIF('Rekapitulasi Maret'!$U$391:$U$568,APS!$B206,'Rekapitulasi Maret'!$AA$391:$AA$568)</f>
        <v>0</v>
      </c>
      <c r="DF206" s="152">
        <f>SUMIF('Rekapitulasi Maret'!$U$391:$U$568,APS!$B206,'Rekapitulasi Maret'!$W$391:$W$568)</f>
        <v>0</v>
      </c>
      <c r="DG206" s="152">
        <f>SUMIF('Rekapitulasi Maret'!$U$391:$U$568,APS!$B206,'Rekapitulasi Maret'!$AB$391:$AB$568)</f>
        <v>0</v>
      </c>
      <c r="DH206" s="154">
        <f t="shared" si="518"/>
        <v>0</v>
      </c>
      <c r="DI206" s="154">
        <f t="shared" si="519"/>
        <v>0</v>
      </c>
      <c r="DJ206" s="10"/>
      <c r="DK206" s="152">
        <f>SUMIF('Rekapitulasi Maret'!$AL$391:$AL$568,APS!$B206,'Rekapitulasi Maret'!$AM$391:$AM$568)+SUMIF('Rekapitulasi Maret'!$AL$391:$AL$568,APS!$B206,'Rekapitulasi Maret'!$AP$391:$AP$568)</f>
        <v>0</v>
      </c>
      <c r="DL206" s="152">
        <f>SUMIF('Rekapitulasi Maret'!$AL$391:$AL$568,APS!$B206,'Rekapitulasi Maret'!$AN$391:$AN$568)</f>
        <v>0</v>
      </c>
      <c r="DM206" s="152">
        <f>SUMIF('Rekapitulasi Maret'!$AL$391:$AL$568,APS!$B206,'Rekapitulasi Maret'!$AQ$391:$AQ$568)</f>
        <v>0</v>
      </c>
      <c r="DN206" s="154">
        <f t="shared" ref="DN206:DN269" si="553">IF(DJ206=0,0,((DL206+DM206)/DJ206)*100)</f>
        <v>0</v>
      </c>
      <c r="DO206" s="154">
        <f t="shared" ref="DO206:DO269" si="554">IF(DK206=0,0,((DL206+DM206)/DK206)*100)</f>
        <v>0</v>
      </c>
      <c r="DP206" s="10"/>
      <c r="DQ206" s="152">
        <f>SUMIF('Rekapitulasi Maret'!$BA$391:$BA$568,APS!$B206,'Rekapitulasi Maret'!$BB$391:$BB$568)+SUMIF('Rekapitulasi Maret'!$BA$391:$BA$568,APS!$B206,'Rekapitulasi Maret'!$BE$391:$BE$568)</f>
        <v>0</v>
      </c>
      <c r="DR206" s="152">
        <f>SUMIF('Rekapitulasi Maret'!$BA$391:$BA$568,APS!$B206,'Rekapitulasi Maret'!$BC$391:$BC$568)</f>
        <v>0</v>
      </c>
      <c r="DS206" s="152">
        <f>SUMIF('Rekapitulasi Maret'!$BA$391:$BA$568,APS!$B206,'Rekapitulasi Maret'!$BF$391:$BF$568)</f>
        <v>0</v>
      </c>
      <c r="DT206" s="154">
        <f t="shared" si="520"/>
        <v>0</v>
      </c>
      <c r="DU206" s="154">
        <f t="shared" si="521"/>
        <v>0</v>
      </c>
      <c r="DV206" s="10"/>
      <c r="DW206" s="152">
        <f>SUMIF('Rekapitulasi Maret'!$BP$391:$BP$568,APS!$B206,'Rekapitulasi Maret'!$BQ$391:$BQ$568)+SUMIF('Rekapitulasi Maret'!$BP$391:$BP$568,APS!$B206,'Rekapitulasi Maret'!$BT$391:$BT$568)</f>
        <v>0</v>
      </c>
      <c r="DX206" s="152">
        <f>SUMIF('Rekapitulasi Maret'!$BP$391:$BP$568,APS!$B206,'Rekapitulasi Maret'!$BR$391:$BR$568)</f>
        <v>0</v>
      </c>
      <c r="DY206" s="152">
        <f>SUMIF('Rekapitulasi Maret'!$BP$391:$BP$568,APS!$B206,'Rekapitulasi Maret'!$BU$391:$BU$568)</f>
        <v>0</v>
      </c>
      <c r="DZ206" s="154">
        <f t="shared" si="544"/>
        <v>0</v>
      </c>
      <c r="EA206" s="154">
        <f t="shared" si="545"/>
        <v>0</v>
      </c>
      <c r="EB206" s="10"/>
      <c r="EC206" s="152">
        <f>SUMIF('Rekapitulasi Maret'!$CE$391:$CE$568,APS!$B206,'Rekapitulasi Maret'!$CF$391:$CF$568)+SUMIF('Rekapitulasi Maret'!$CE$391:$CE$568,APS!$B206,'Rekapitulasi Maret'!$CI$391:$CI$568)</f>
        <v>0</v>
      </c>
      <c r="ED206" s="152">
        <f>SUMIF('Rekapitulasi Maret'!$CE$391:$CE$568,APS!$B206,'Rekapitulasi Maret'!$CG$391:$CG$568)</f>
        <v>0</v>
      </c>
      <c r="EE206" s="152">
        <f>SUMIF('Rekapitulasi Maret'!$CE$391:$CE$568,APS!$B206,'Rekapitulasi Maret'!$CJ$391:$CJ$568)</f>
        <v>0</v>
      </c>
      <c r="EF206" s="154">
        <f t="shared" ref="EF206:EF269" si="555">IF(EB206=0,0,((ED206+EE206)/EB206)*100)</f>
        <v>0</v>
      </c>
      <c r="EG206" s="154">
        <f t="shared" ref="EG206:EG269" si="556">IF(EC206=0,0,((ED206+EE206)/EC206)*100)</f>
        <v>0</v>
      </c>
      <c r="EH206" s="76">
        <f t="shared" si="522"/>
        <v>0</v>
      </c>
      <c r="EI206" s="76">
        <f t="shared" si="523"/>
        <v>0</v>
      </c>
      <c r="EJ206" s="76">
        <f t="shared" si="524"/>
        <v>0</v>
      </c>
      <c r="EK206" s="76">
        <f t="shared" si="525"/>
        <v>0</v>
      </c>
      <c r="EL206" s="76">
        <f t="shared" si="526"/>
        <v>0</v>
      </c>
      <c r="EM206" s="76">
        <f t="shared" si="527"/>
        <v>0</v>
      </c>
      <c r="EN206" s="154">
        <f t="shared" si="528"/>
        <v>0</v>
      </c>
      <c r="EO206" s="10"/>
      <c r="EP206" s="10"/>
      <c r="EQ206" s="152">
        <f>SUMIF('Rekapitulasi Maret'!$D$587:$D$768,APS!$B206,'Rekapitulasi Maret'!$E$587:$E$768)+SUMIF('Rekapitulasi Maret'!$D$587:$D$768,APS!$B206,'Rekapitulasi Maret'!$G$587:$G$768)</f>
        <v>0</v>
      </c>
      <c r="ER206" s="152">
        <f>SUMIF('Rekapitulasi Maret'!$D$587:$D$768,APS!$B206,'Rekapitulasi Maret'!$F$587:$F$768)+SUMIF('Rekapitulasi Maret'!$D$587:$D$768,APS!$B206,'Rekapitulasi Maret'!$H$587:$H$768)</f>
        <v>0</v>
      </c>
      <c r="ES206" s="10"/>
      <c r="ET206" s="154">
        <f t="shared" ref="ET206:ET269" si="557">IF(EP206=0,0,((ER206+ES206)/EP206)*100)</f>
        <v>0</v>
      </c>
      <c r="EU206" s="154">
        <f t="shared" ref="EU206:EU269" si="558">IF(EQ206=0,0,((ER206+ES206)/EQ206)*100)</f>
        <v>0</v>
      </c>
      <c r="EV206" s="10"/>
      <c r="EW206" s="152">
        <f>SUMIF('Rekapitulasi Maret'!$U$587:$U$768,APS!$B206,'Rekapitulasi Maret'!$V$587:$V$768)+SUMIF('Rekapitulasi Maret'!$U$587:$U$768,APS!$B206,'Rekapitulasi Maret'!$X$587:$X$768)</f>
        <v>0</v>
      </c>
      <c r="EX206" s="152">
        <f>SUMIF('Rekapitulasi Maret'!$U$587:$U$768,APS!$B206,'Rekapitulasi Maret'!$W$587:$W$768)+SUMIF('Rekapitulasi Maret'!$U$587:$U$768,APS!$B206,'Rekapitulasi Maret'!$Y$587:$Y$768)</f>
        <v>0</v>
      </c>
      <c r="EY206" s="10"/>
      <c r="EZ206" s="154">
        <f t="shared" ref="EZ206:EZ269" si="559">IF(EV206=0,0,((EX206+EY206)/EV206)*100)</f>
        <v>0</v>
      </c>
      <c r="FA206" s="154">
        <f t="shared" ref="FA206:FA269" si="560">IF(EW206=0,0,((EX206+EY206)/EW206)*100)</f>
        <v>0</v>
      </c>
      <c r="FB206" s="10"/>
      <c r="FC206" s="152">
        <f>SUMIF('Rekapitulasi Maret'!$AL$587:$AL$768,APS!$B206,'Rekapitulasi Maret'!$AM$587:$AM$768)+SUMIF('Rekapitulasi Maret'!$AL$587:$AL$768,APS!$B206,'Rekapitulasi Maret'!$AP$587:$AP$768)</f>
        <v>0</v>
      </c>
      <c r="FD206" s="152">
        <f>SUMIF('Rekapitulasi Maret'!$AL$587:$AL$768,APS!$B206,'Rekapitulasi Maret'!$AN$587:$AN$768)</f>
        <v>0</v>
      </c>
      <c r="FE206" s="10"/>
      <c r="FF206" s="154">
        <f t="shared" ref="FF206:FF269" si="561">IF(FB206=0,0,((FD206+FE206)/FB206)*100)</f>
        <v>0</v>
      </c>
      <c r="FG206" s="154">
        <f t="shared" ref="FG206:FG269" si="562">IF(FC206=0,0,((FD206+FE206)/FC206)*100)</f>
        <v>0</v>
      </c>
      <c r="FH206" s="10"/>
      <c r="FI206" s="152">
        <f>SUMIF('Rekapitulasi Maret'!$BA$587:$BA$768,APS!$B206,'Rekapitulasi Maret'!$BB$587:$BB$768)+SUMIF('Rekapitulasi Maret'!$BA$587:$BA$768,APS!$B206,'Rekapitulasi Maret'!$BE$587:$BE$768)</f>
        <v>0</v>
      </c>
      <c r="FJ206" s="152">
        <f>SUMIF('Rekapitulasi Maret'!$BA$587:$BA$768,APS!$B206,'Rekapitulasi Maret'!$BC$587:$BC$768)+SUMIF('Rekapitulasi Maret'!$BA$587:$BA$768,APS!$B206,'Rekapitulasi Maret'!$BF$587:$BF$768)</f>
        <v>0</v>
      </c>
      <c r="FK206" s="10"/>
      <c r="FL206" s="154">
        <f t="shared" ref="FL206:FL269" si="563">IF(FH206=0,0,((FJ206+FK206)/FH206)*100)</f>
        <v>0</v>
      </c>
      <c r="FM206" s="154">
        <f t="shared" ref="FM206:FM269" si="564">IF(FI206=0,0,((FJ206+FK206)/FI206)*100)</f>
        <v>0</v>
      </c>
      <c r="FN206" s="10"/>
      <c r="FO206" s="152">
        <f>SUMIF('Rekapitulasi Maret'!$BP$587:$BP$768,APS!$B206,'Rekapitulasi Maret'!$BQ$587:$BQ$768)+SUMIF('Rekapitulasi Maret'!$BP$587:$BP$768,APS!$B206,'Rekapitulasi Maret'!$BT$587:$BT$768)</f>
        <v>0</v>
      </c>
      <c r="FP206" s="152">
        <f>SUMIF('Rekapitulasi Maret'!$BP$587:$BP$768,APS!$B206,'Rekapitulasi Maret'!$BR$587:$BR$768)</f>
        <v>0</v>
      </c>
      <c r="FQ206" s="10"/>
      <c r="FR206" s="154">
        <f t="shared" ref="FR206:FR269" si="565">IF(FN206=0,0,((FP206+FQ206)/FN206)*100)</f>
        <v>0</v>
      </c>
      <c r="FS206" s="154">
        <f t="shared" ref="FS206:FS269" si="566">IF(FO206=0,0,((FP206+FQ206)/FO206)*100)</f>
        <v>0</v>
      </c>
      <c r="FT206" s="10"/>
      <c r="FU206" s="152">
        <f>SUMIF('Rekapitulasi Maret'!$CE$587:$CE$768,APS!$B206,'Rekapitulasi Maret'!$CI$587:$CI$768)</f>
        <v>0</v>
      </c>
      <c r="FV206" s="10"/>
      <c r="FW206" s="152">
        <f>SUMIF('Rekapitulasi Maret'!$CE$587:$CE$768,APS!$B206,'Rekapitulasi Maret'!$CJ$587:$CJ$768)</f>
        <v>0</v>
      </c>
      <c r="FX206" s="154">
        <f t="shared" si="486"/>
        <v>0</v>
      </c>
      <c r="FY206" s="154">
        <f t="shared" si="487"/>
        <v>0</v>
      </c>
      <c r="FZ206" s="10"/>
      <c r="GA206" s="152">
        <f>SUMIF('Rekapitulasi Maret'!$D$785:$D$963,APS!$B206,'Rekapitulasi Maret'!$E$785:$E$963)+SUMIF('Rekapitulasi Maret'!$D$785:$D$963,APS!$B206,'Rekapitulasi Maret'!$J$785:$J$963)</f>
        <v>0</v>
      </c>
      <c r="GB206" s="152">
        <f>SUMIF('Rekapitulasi Maret'!$D$785:$D$963,APS!$B206,'Rekapitulasi Maret'!$F$785:$F$963)</f>
        <v>0</v>
      </c>
      <c r="GC206" s="152">
        <f>SUMIF('Rekapitulasi Maret'!$D$785:$D$963,APS!$B206,'Rekapitulasi Maret'!$K$785:$K$963)</f>
        <v>0</v>
      </c>
      <c r="GD206" s="154">
        <f t="shared" ref="GD206:GD269" si="567">IF(FZ206=0,0,((GB206+GC206)/FZ206)*100)</f>
        <v>0</v>
      </c>
      <c r="GE206" s="154">
        <f t="shared" ref="GE206:GE269" si="568">IF(GA206=0,0,((GB206+GC206)/GA206)*100)</f>
        <v>0</v>
      </c>
      <c r="GF206" s="10"/>
      <c r="GG206" s="152">
        <f>SUMIF('Rekapitulasi Maret'!$U$785:$U$963,APS!$B206,'Rekapitulasi Maret'!$V$785:$V$963)+SUMIF('Rekapitulasi Maret'!$U$785:$U$963,APS!$B206,'Rekapitulasi Maret'!$AA$785:$AA$963)</f>
        <v>0</v>
      </c>
      <c r="GH206" s="152">
        <f>SUMIF('Rekapitulasi Maret'!$U$785:$U$963,APS!$B206,'Rekapitulasi Maret'!$W$785:$W$963)</f>
        <v>0</v>
      </c>
      <c r="GI206" s="152">
        <f>SUMIF('Rekapitulasi Maret'!$U$785:$U$963,APS!$B206,'Rekapitulasi Maret'!$AB$785:$AB$963)</f>
        <v>0</v>
      </c>
      <c r="GJ206" s="154">
        <f t="shared" ref="GJ206:GJ269" si="569">IF(GF206=0,0,((GH206+GI206)/GF206)*100)</f>
        <v>0</v>
      </c>
      <c r="GK206" s="154">
        <f t="shared" ref="GK206:GK269" si="570">IF(GG206=0,0,((GH206+GI206)/GG206)*100)</f>
        <v>0</v>
      </c>
      <c r="GL206" s="10"/>
      <c r="GM206" s="152">
        <f>SUMIF('Rekapitulasi Maret'!$AL$785:$AL$963,APS!$B206,'Rekapitulasi Maret'!$AM$785:$AM$963)+SUMIF('Rekapitulasi Maret'!$AL$785:$AL$963,APS!$B206,'Rekapitulasi Maret'!$AP$785:$AP$963)</f>
        <v>0</v>
      </c>
      <c r="GN206" s="152">
        <f>SUMIF('Rekapitulasi Maret'!$AL$785:$AL$963,APS!$B206,'Rekapitulasi Maret'!$AN$785:$AN$963)</f>
        <v>0</v>
      </c>
      <c r="GO206" s="152">
        <f>SUMIF('Rekapitulasi Maret'!$AL$785:$AL$963,APS!$B206,'Rekapitulasi Maret'!$AQ$785:$AQ$963)</f>
        <v>0</v>
      </c>
      <c r="GP206" s="154">
        <f t="shared" ref="GP206:GP269" si="571">IF(GL206=0,0,((GN206+GO206)/GL206)*100)</f>
        <v>0</v>
      </c>
      <c r="GQ206" s="154">
        <f t="shared" ref="GQ206:GQ269" si="572">IF(GM206=0,0,((GN206+GO206)/GM206)*100)</f>
        <v>0</v>
      </c>
      <c r="GR206" s="76">
        <f t="shared" ref="GR206:GR269" si="573">EP206+EV206+FB206+FH206+FN206+FZ206+GF206+GL206</f>
        <v>0</v>
      </c>
      <c r="GS206" s="76">
        <f t="shared" ref="GS206:GS269" si="574">EQ206+EW206+FC206+FI206+FO206+GA206+GG206+GM206+FU206</f>
        <v>0</v>
      </c>
      <c r="GT206" s="76">
        <f t="shared" ref="GT206:GT269" si="575">ER206+EX206+FD206+FJ206+FP206+GB206+GH206+GN206+FV206</f>
        <v>0</v>
      </c>
      <c r="GU206" s="76">
        <f t="shared" ref="GU206:GU269" si="576">ES206+EY206+FE206+FK206+FQ206+GC206+GI206+GO206+FW206</f>
        <v>0</v>
      </c>
      <c r="GV206" s="157">
        <f t="shared" ref="GV206:GV269" si="577">GT206+GU206</f>
        <v>0</v>
      </c>
      <c r="GW206" s="157">
        <f t="shared" ref="GW206:GW269" si="578">GV206-GR206</f>
        <v>0</v>
      </c>
      <c r="GX206" s="158">
        <f t="shared" ref="GX206:GX269" si="579">IF(GR206=0,0,((GV206)/GR206)*100)</f>
        <v>0</v>
      </c>
      <c r="GY206" s="157">
        <f t="shared" si="494"/>
        <v>6</v>
      </c>
      <c r="GZ206" s="157">
        <f t="shared" si="495"/>
        <v>6</v>
      </c>
      <c r="HA206" s="157">
        <f t="shared" si="496"/>
        <v>6</v>
      </c>
      <c r="HB206" s="157">
        <f t="shared" si="497"/>
        <v>0</v>
      </c>
      <c r="HC206" s="157">
        <f t="shared" si="498"/>
        <v>6</v>
      </c>
      <c r="HD206" s="157">
        <f t="shared" si="499"/>
        <v>0</v>
      </c>
      <c r="HE206" s="158">
        <f t="shared" si="536"/>
        <v>100</v>
      </c>
      <c r="HF206" s="164"/>
      <c r="HG206" s="37" t="s">
        <v>1024</v>
      </c>
      <c r="HH206" s="88"/>
    </row>
    <row r="207" spans="1:216" ht="15.75">
      <c r="A207" s="16" t="s">
        <v>216</v>
      </c>
      <c r="B207" s="16" t="s">
        <v>217</v>
      </c>
      <c r="C207" s="16" t="s">
        <v>196</v>
      </c>
      <c r="D207" s="16" t="s">
        <v>599</v>
      </c>
      <c r="E207" s="16" t="s">
        <v>608</v>
      </c>
      <c r="F207" s="17">
        <v>0</v>
      </c>
      <c r="G207" s="17">
        <v>0</v>
      </c>
      <c r="H207" s="17">
        <v>0</v>
      </c>
      <c r="I207" s="18">
        <v>0</v>
      </c>
      <c r="J207" s="17">
        <v>0</v>
      </c>
      <c r="K207" s="19">
        <f t="shared" si="547"/>
        <v>0</v>
      </c>
      <c r="L207" s="19">
        <f t="shared" si="548"/>
        <v>0</v>
      </c>
      <c r="M207" s="23">
        <v>0</v>
      </c>
      <c r="N207" s="20">
        <f t="shared" si="533"/>
        <v>0</v>
      </c>
      <c r="O207" s="20"/>
      <c r="P207" s="75">
        <f t="shared" si="541"/>
        <v>0</v>
      </c>
      <c r="Q207" s="74">
        <f t="shared" si="540"/>
        <v>0</v>
      </c>
      <c r="R207" s="22">
        <f t="shared" si="552"/>
        <v>0</v>
      </c>
      <c r="S207" s="10"/>
      <c r="T207" s="10"/>
      <c r="U207" s="152">
        <f>SUMIF('Rekapitulasi Maret'!$D$9:$D$173,APS!$B207,'Rekapitulasi Maret'!$E$9:$E$173)</f>
        <v>0</v>
      </c>
      <c r="V207" s="152">
        <f>SUMIF('Rekapitulasi Maret'!$D$9:$D$173,APS!$B207,'Rekapitulasi Maret'!$F$9:$F$173)</f>
        <v>0</v>
      </c>
      <c r="W207" s="10"/>
      <c r="X207" s="154">
        <f t="shared" si="537"/>
        <v>0</v>
      </c>
      <c r="Y207" s="154">
        <f t="shared" si="538"/>
        <v>0</v>
      </c>
      <c r="Z207" s="10"/>
      <c r="AA207" s="152">
        <f>SUMIF('Rekapitulasi Maret'!$U$9:$U$173,APS!$B207,'Rekapitulasi Maret'!$V$9:$V$173)</f>
        <v>0</v>
      </c>
      <c r="AB207" s="152">
        <f>SUMIF('Rekapitulasi Maret'!$U$9:$U$173,APS!$B207,'Rekapitulasi Maret'!$W$9:$W$173)</f>
        <v>0</v>
      </c>
      <c r="AC207" s="152"/>
      <c r="AD207" s="154">
        <f t="shared" si="529"/>
        <v>0</v>
      </c>
      <c r="AE207" s="154">
        <f t="shared" si="530"/>
        <v>0</v>
      </c>
      <c r="AF207" s="10"/>
      <c r="AG207" s="152">
        <f>SUMIF('Rekapitulasi Maret'!$AL$9:$AL$173,APS!$B207,'Rekapitulasi Maret'!$AM$9:$AM$173)</f>
        <v>0</v>
      </c>
      <c r="AH207" s="152">
        <f>SUMIF('Rekapitulasi Maret'!$AL$9:$AL$173,APS!$B207,'Rekapitulasi Maret'!$AN$9:$AN$173)</f>
        <v>0</v>
      </c>
      <c r="AI207" s="152">
        <f>SUMIF('Rekapitulasi Maret'!$AL$9:$AL$173,APS!$B207,'Rekapitulasi Maret'!$AQ$9:$AQ$173)</f>
        <v>0</v>
      </c>
      <c r="AJ207" s="154">
        <f t="shared" si="534"/>
        <v>0</v>
      </c>
      <c r="AK207" s="154">
        <f t="shared" si="535"/>
        <v>0</v>
      </c>
      <c r="AL207" s="10"/>
      <c r="AM207" s="152">
        <f>SUMIF('Rekapitulasi Maret'!$BA$9:$BA$173,APS!$B207,'Rekapitulasi Maret'!$BB$9:$BB$173)</f>
        <v>0</v>
      </c>
      <c r="AN207" s="152">
        <f>SUMIF('Rekapitulasi Maret'!$BA$9:$BA$173,APS!$B207,'Rekapitulasi Maret'!$BC$9:$BC$173)</f>
        <v>0</v>
      </c>
      <c r="AO207" s="10"/>
      <c r="AP207" s="154">
        <f t="shared" si="531"/>
        <v>0</v>
      </c>
      <c r="AQ207" s="154">
        <f t="shared" si="532"/>
        <v>0</v>
      </c>
      <c r="AR207" s="10"/>
      <c r="AS207" s="152">
        <f>SUMIF('Rekapitulasi Maret'!$BP$9:$BP$173,APS!$B207,'Rekapitulasi Maret'!$BQ$9:$BQ$173)</f>
        <v>0</v>
      </c>
      <c r="AT207" s="152">
        <f>SUMIF('Rekapitulasi Maret'!$BP$9:$BP$173,APS!$B207,'Rekapitulasi Maret'!$BR$9:$BR$173)</f>
        <v>0</v>
      </c>
      <c r="AU207" s="10"/>
      <c r="AV207" s="154">
        <f t="shared" si="500"/>
        <v>0</v>
      </c>
      <c r="AW207" s="154">
        <f t="shared" si="501"/>
        <v>0</v>
      </c>
      <c r="AX207" s="10"/>
      <c r="AY207" s="152">
        <f>SUMIF('Rekapitulasi Maret'!$CE$9:$CE$173,APS!$B207,'Rekapitulasi Maret'!$CI$9:$CI$173)</f>
        <v>0</v>
      </c>
      <c r="AZ207" s="10"/>
      <c r="BA207" s="152">
        <f>SUMIF('Rekapitulasi Maret'!$CE$9:$CE$173,APS!$B207,'Rekapitulasi Maret'!$CJ$9:$CJ$173)</f>
        <v>0</v>
      </c>
      <c r="BB207" s="154">
        <f t="shared" si="492"/>
        <v>0</v>
      </c>
      <c r="BC207" s="154">
        <f t="shared" si="493"/>
        <v>0</v>
      </c>
      <c r="BD207" s="76">
        <f t="shared" si="504"/>
        <v>0</v>
      </c>
      <c r="BE207" s="76">
        <f t="shared" si="505"/>
        <v>0</v>
      </c>
      <c r="BF207" s="76">
        <f t="shared" si="506"/>
        <v>0</v>
      </c>
      <c r="BG207" s="76">
        <f t="shared" si="507"/>
        <v>0</v>
      </c>
      <c r="BH207" s="76">
        <f t="shared" si="508"/>
        <v>0</v>
      </c>
      <c r="BI207" s="76">
        <f t="shared" si="509"/>
        <v>0</v>
      </c>
      <c r="BJ207" s="154">
        <f t="shared" si="510"/>
        <v>0</v>
      </c>
      <c r="BK207" s="10"/>
      <c r="BL207" s="10"/>
      <c r="BM207" s="152">
        <f>SUMIF('Rekapitulasi Maret'!$D$194:$D$375,APS!$B207,'Rekapitulasi Maret'!$E$194:$E$375)+SUMIF('Rekapitulasi Maret'!$D$194:$D$375,APS!$B207,'Rekapitulasi Maret'!$J$194:$J$375)</f>
        <v>0</v>
      </c>
      <c r="BN207" s="152">
        <f>SUMIF('Rekapitulasi Maret'!$D$194:$D$375,APS!$B207,'Rekapitulasi Maret'!$F$194:$F$375)</f>
        <v>0</v>
      </c>
      <c r="BO207" s="152">
        <f>SUMIF('Rekapitulasi Maret'!$D$194:$D$375,APS!$B207,'Rekapitulasi Maret'!$K$194:$K$375)</f>
        <v>0</v>
      </c>
      <c r="BP207" s="154">
        <f t="shared" si="488"/>
        <v>0</v>
      </c>
      <c r="BQ207" s="154">
        <f t="shared" si="489"/>
        <v>0</v>
      </c>
      <c r="BR207" s="10"/>
      <c r="BS207" s="152">
        <f>SUMIF('Rekapitulasi Maret'!$U$194:$U$375,APS!$B207,'Rekapitulasi Maret'!$V$194:$V$375)+SUMIF('Rekapitulasi Maret'!$U$194:$U$375,APS!$B207,'Rekapitulasi Maret'!$AA$194:$AA$375)</f>
        <v>0</v>
      </c>
      <c r="BT207" s="152">
        <f>SUMIF('Rekapitulasi Maret'!$U$194:$U$375,APS!$B207,'Rekapitulasi Maret'!$W$194:$W$375)</f>
        <v>0</v>
      </c>
      <c r="BU207" s="152">
        <f>SUMIF('Rekapitulasi Maret'!$U$194:$U$375,APS!$B207,'Rekapitulasi Maret'!$AB$194:$AB$375)</f>
        <v>0</v>
      </c>
      <c r="BV207" s="154">
        <f t="shared" si="490"/>
        <v>0</v>
      </c>
      <c r="BW207" s="154">
        <f t="shared" si="491"/>
        <v>0</v>
      </c>
      <c r="BX207" s="10"/>
      <c r="BY207" s="152">
        <f>SUMIF('Rekapitulasi Maret'!$AL$194:$AL$375,APS!$B207,'Rekapitulasi Maret'!$AM$194:$AM$375)+SUMIF('Rekapitulasi Maret'!$AL$194:$AL$375,APS!$B207,'Rekapitulasi Maret'!$AP$194:$AP$375)</f>
        <v>0</v>
      </c>
      <c r="BZ207" s="152">
        <f>SUMIF('Rekapitulasi Maret'!$AL$194:$AL$375,APS!$B207,'Rekapitulasi Maret'!$AN$194:$AN$375)</f>
        <v>0</v>
      </c>
      <c r="CA207" s="152">
        <f>SUMIF('Rekapitulasi Maret'!$AL$194:$AL$375,APS!$B207,'Rekapitulasi Maret'!$AQ$194:$AQ$375)</f>
        <v>0</v>
      </c>
      <c r="CB207" s="154">
        <f t="shared" si="502"/>
        <v>0</v>
      </c>
      <c r="CC207" s="154">
        <f t="shared" si="503"/>
        <v>0</v>
      </c>
      <c r="CD207" s="10"/>
      <c r="CE207" s="152">
        <f>SUMIF('Rekapitulasi Maret'!$BA$194:$BA$375,APS!$B207,'Rekapitulasi Maret'!$BB$194:$BB$375)+SUMIF('Rekapitulasi Maret'!$BA$194:$BA$375,APS!$B207,'Rekapitulasi Maret'!$BE$194:$BE$375)</f>
        <v>0</v>
      </c>
      <c r="CF207" s="152">
        <f>SUMIF('Rekapitulasi Maret'!$BA$194:$BA$375,APS!$B207,'Rekapitulasi Maret'!$BC$194:$BC$375)</f>
        <v>0</v>
      </c>
      <c r="CG207" s="10"/>
      <c r="CH207" s="154">
        <f t="shared" si="480"/>
        <v>0</v>
      </c>
      <c r="CI207" s="154">
        <f t="shared" si="481"/>
        <v>0</v>
      </c>
      <c r="CJ207" s="10"/>
      <c r="CK207" s="152">
        <f>SUMIF('Rekapitulasi Maret'!$BP$194:$BP$375,APS!$B207,'Rekapitulasi Maret'!$BQ$194:$BQ$375)+SUMIF('Rekapitulasi Maret'!$BP$194:$BP$375,APS!$B207,'Rekapitulasi Maret'!$BT$194:$BT$375)</f>
        <v>0</v>
      </c>
      <c r="CL207" s="152">
        <f>SUMIF('Rekapitulasi Maret'!$BP$194:$BP$375,APS!$B207,'Rekapitulasi Maret'!$BR$194:$BR$375)</f>
        <v>0</v>
      </c>
      <c r="CM207" s="152">
        <f>SUMIF('Rekapitulasi Maret'!$BP$194:$BP$375,APS!$B207,'Rekapitulasi Maret'!$BU$194:$BU$375)</f>
        <v>0</v>
      </c>
      <c r="CN207" s="154">
        <f t="shared" si="482"/>
        <v>0</v>
      </c>
      <c r="CO207" s="154">
        <f t="shared" si="483"/>
        <v>0</v>
      </c>
      <c r="CP207" s="76">
        <f t="shared" si="511"/>
        <v>0</v>
      </c>
      <c r="CQ207" s="76">
        <f t="shared" si="512"/>
        <v>0</v>
      </c>
      <c r="CR207" s="76">
        <f t="shared" si="513"/>
        <v>0</v>
      </c>
      <c r="CS207" s="76">
        <f t="shared" si="514"/>
        <v>0</v>
      </c>
      <c r="CT207" s="76">
        <f t="shared" si="515"/>
        <v>0</v>
      </c>
      <c r="CU207" s="76">
        <f t="shared" si="516"/>
        <v>0</v>
      </c>
      <c r="CV207" s="154">
        <f t="shared" si="517"/>
        <v>0</v>
      </c>
      <c r="CW207" s="10"/>
      <c r="CX207" s="10"/>
      <c r="CY207" s="152">
        <f>SUMIF('Rekapitulasi Maret'!$D$391:$D$568,APS!$B207,'Rekapitulasi Maret'!$E$391:$E$568)+SUMIF('Rekapitulasi Maret'!$D$391:$D$568,APS!$B207,'Rekapitulasi Maret'!$J$391:$J$568)</f>
        <v>0</v>
      </c>
      <c r="CZ207" s="152">
        <f>SUMIF('Rekapitulasi Maret'!$D$391:$D$568,APS!$B207,'Rekapitulasi Maret'!$F$391:$F$568)</f>
        <v>0</v>
      </c>
      <c r="DA207" s="152">
        <f>SUMIF('Rekapitulasi Maret'!$D$391:$D$568,APS!$B207,'Rekapitulasi Maret'!$K$391:$K$568)</f>
        <v>0</v>
      </c>
      <c r="DB207" s="154">
        <f t="shared" si="484"/>
        <v>0</v>
      </c>
      <c r="DC207" s="154">
        <f t="shared" si="485"/>
        <v>0</v>
      </c>
      <c r="DD207" s="10"/>
      <c r="DE207" s="152">
        <f>SUMIF('Rekapitulasi Maret'!$U$391:$U$568,APS!$B207,'Rekapitulasi Maret'!$V$391:$V$568)+SUMIF('Rekapitulasi Maret'!$U$391:$U$568,APS!$B207,'Rekapitulasi Maret'!$AA$391:$AA$568)</f>
        <v>0</v>
      </c>
      <c r="DF207" s="152">
        <f>SUMIF('Rekapitulasi Maret'!$U$391:$U$568,APS!$B207,'Rekapitulasi Maret'!$W$391:$W$568)</f>
        <v>0</v>
      </c>
      <c r="DG207" s="152">
        <f>SUMIF('Rekapitulasi Maret'!$U$391:$U$568,APS!$B207,'Rekapitulasi Maret'!$AB$391:$AB$568)</f>
        <v>0</v>
      </c>
      <c r="DH207" s="154">
        <f t="shared" si="518"/>
        <v>0</v>
      </c>
      <c r="DI207" s="154">
        <f t="shared" si="519"/>
        <v>0</v>
      </c>
      <c r="DJ207" s="10"/>
      <c r="DK207" s="152">
        <f>SUMIF('Rekapitulasi Maret'!$AL$391:$AL$568,APS!$B207,'Rekapitulasi Maret'!$AM$391:$AM$568)+SUMIF('Rekapitulasi Maret'!$AL$391:$AL$568,APS!$B207,'Rekapitulasi Maret'!$AP$391:$AP$568)</f>
        <v>0</v>
      </c>
      <c r="DL207" s="152">
        <f>SUMIF('Rekapitulasi Maret'!$AL$391:$AL$568,APS!$B207,'Rekapitulasi Maret'!$AN$391:$AN$568)</f>
        <v>0</v>
      </c>
      <c r="DM207" s="152">
        <f>SUMIF('Rekapitulasi Maret'!$AL$391:$AL$568,APS!$B207,'Rekapitulasi Maret'!$AQ$391:$AQ$568)</f>
        <v>0</v>
      </c>
      <c r="DN207" s="154">
        <f t="shared" si="553"/>
        <v>0</v>
      </c>
      <c r="DO207" s="154">
        <f t="shared" si="554"/>
        <v>0</v>
      </c>
      <c r="DP207" s="10"/>
      <c r="DQ207" s="152">
        <f>SUMIF('Rekapitulasi Maret'!$BA$391:$BA$568,APS!$B207,'Rekapitulasi Maret'!$BB$391:$BB$568)+SUMIF('Rekapitulasi Maret'!$BA$391:$BA$568,APS!$B207,'Rekapitulasi Maret'!$BE$391:$BE$568)</f>
        <v>0</v>
      </c>
      <c r="DR207" s="152">
        <f>SUMIF('Rekapitulasi Maret'!$BA$391:$BA$568,APS!$B207,'Rekapitulasi Maret'!$BC$391:$BC$568)</f>
        <v>0</v>
      </c>
      <c r="DS207" s="152">
        <f>SUMIF('Rekapitulasi Maret'!$BA$391:$BA$568,APS!$B207,'Rekapitulasi Maret'!$BF$391:$BF$568)</f>
        <v>0</v>
      </c>
      <c r="DT207" s="154">
        <f t="shared" si="520"/>
        <v>0</v>
      </c>
      <c r="DU207" s="154">
        <f t="shared" si="521"/>
        <v>0</v>
      </c>
      <c r="DV207" s="10"/>
      <c r="DW207" s="152">
        <f>SUMIF('Rekapitulasi Maret'!$BP$391:$BP$568,APS!$B207,'Rekapitulasi Maret'!$BQ$391:$BQ$568)+SUMIF('Rekapitulasi Maret'!$BP$391:$BP$568,APS!$B207,'Rekapitulasi Maret'!$BT$391:$BT$568)</f>
        <v>0</v>
      </c>
      <c r="DX207" s="152">
        <f>SUMIF('Rekapitulasi Maret'!$BP$391:$BP$568,APS!$B207,'Rekapitulasi Maret'!$BR$391:$BR$568)</f>
        <v>0</v>
      </c>
      <c r="DY207" s="152">
        <f>SUMIF('Rekapitulasi Maret'!$BP$391:$BP$568,APS!$B207,'Rekapitulasi Maret'!$BU$391:$BU$568)</f>
        <v>0</v>
      </c>
      <c r="DZ207" s="154">
        <f t="shared" si="544"/>
        <v>0</v>
      </c>
      <c r="EA207" s="154">
        <f t="shared" si="545"/>
        <v>0</v>
      </c>
      <c r="EB207" s="10"/>
      <c r="EC207" s="152">
        <f>SUMIF('Rekapitulasi Maret'!$CE$391:$CE$568,APS!$B207,'Rekapitulasi Maret'!$CF$391:$CF$568)+SUMIF('Rekapitulasi Maret'!$CE$391:$CE$568,APS!$B207,'Rekapitulasi Maret'!$CI$391:$CI$568)</f>
        <v>0</v>
      </c>
      <c r="ED207" s="152">
        <f>SUMIF('Rekapitulasi Maret'!$CE$391:$CE$568,APS!$B207,'Rekapitulasi Maret'!$CG$391:$CG$568)</f>
        <v>0</v>
      </c>
      <c r="EE207" s="152">
        <f>SUMIF('Rekapitulasi Maret'!$CE$391:$CE$568,APS!$B207,'Rekapitulasi Maret'!$CJ$391:$CJ$568)</f>
        <v>0</v>
      </c>
      <c r="EF207" s="154">
        <f t="shared" si="555"/>
        <v>0</v>
      </c>
      <c r="EG207" s="154">
        <f t="shared" si="556"/>
        <v>0</v>
      </c>
      <c r="EH207" s="76">
        <f t="shared" si="522"/>
        <v>0</v>
      </c>
      <c r="EI207" s="76">
        <f t="shared" si="523"/>
        <v>0</v>
      </c>
      <c r="EJ207" s="76">
        <f t="shared" si="524"/>
        <v>0</v>
      </c>
      <c r="EK207" s="76">
        <f t="shared" si="525"/>
        <v>0</v>
      </c>
      <c r="EL207" s="76">
        <f t="shared" si="526"/>
        <v>0</v>
      </c>
      <c r="EM207" s="76">
        <f t="shared" si="527"/>
        <v>0</v>
      </c>
      <c r="EN207" s="154">
        <f t="shared" si="528"/>
        <v>0</v>
      </c>
      <c r="EO207" s="10"/>
      <c r="EP207" s="10"/>
      <c r="EQ207" s="152">
        <f>SUMIF('Rekapitulasi Maret'!$D$587:$D$768,APS!$B207,'Rekapitulasi Maret'!$E$587:$E$768)+SUMIF('Rekapitulasi Maret'!$D$587:$D$768,APS!$B207,'Rekapitulasi Maret'!$G$587:$G$768)</f>
        <v>0</v>
      </c>
      <c r="ER207" s="152">
        <f>SUMIF('Rekapitulasi Maret'!$D$587:$D$768,APS!$B207,'Rekapitulasi Maret'!$F$587:$F$768)+SUMIF('Rekapitulasi Maret'!$D$587:$D$768,APS!$B207,'Rekapitulasi Maret'!$H$587:$H$768)</f>
        <v>0</v>
      </c>
      <c r="ES207" s="10"/>
      <c r="ET207" s="154">
        <f t="shared" si="557"/>
        <v>0</v>
      </c>
      <c r="EU207" s="154">
        <f t="shared" si="558"/>
        <v>0</v>
      </c>
      <c r="EV207" s="10"/>
      <c r="EW207" s="152">
        <f>SUMIF('Rekapitulasi Maret'!$U$587:$U$768,APS!$B207,'Rekapitulasi Maret'!$V$587:$V$768)+SUMIF('Rekapitulasi Maret'!$U$587:$U$768,APS!$B207,'Rekapitulasi Maret'!$X$587:$X$768)</f>
        <v>0</v>
      </c>
      <c r="EX207" s="152">
        <f>SUMIF('Rekapitulasi Maret'!$U$587:$U$768,APS!$B207,'Rekapitulasi Maret'!$W$587:$W$768)+SUMIF('Rekapitulasi Maret'!$U$587:$U$768,APS!$B207,'Rekapitulasi Maret'!$Y$587:$Y$768)</f>
        <v>0</v>
      </c>
      <c r="EY207" s="10"/>
      <c r="EZ207" s="154">
        <f t="shared" si="559"/>
        <v>0</v>
      </c>
      <c r="FA207" s="154">
        <f t="shared" si="560"/>
        <v>0</v>
      </c>
      <c r="FB207" s="10"/>
      <c r="FC207" s="152">
        <f>SUMIF('Rekapitulasi Maret'!$AL$587:$AL$768,APS!$B207,'Rekapitulasi Maret'!$AM$587:$AM$768)+SUMIF('Rekapitulasi Maret'!$AL$587:$AL$768,APS!$B207,'Rekapitulasi Maret'!$AP$587:$AP$768)</f>
        <v>0</v>
      </c>
      <c r="FD207" s="152">
        <f>SUMIF('Rekapitulasi Maret'!$AL$587:$AL$768,APS!$B207,'Rekapitulasi Maret'!$AN$587:$AN$768)</f>
        <v>0</v>
      </c>
      <c r="FE207" s="10"/>
      <c r="FF207" s="154">
        <f t="shared" si="561"/>
        <v>0</v>
      </c>
      <c r="FG207" s="154">
        <f t="shared" si="562"/>
        <v>0</v>
      </c>
      <c r="FH207" s="10"/>
      <c r="FI207" s="152">
        <f>SUMIF('Rekapitulasi Maret'!$BA$587:$BA$768,APS!$B207,'Rekapitulasi Maret'!$BB$587:$BB$768)+SUMIF('Rekapitulasi Maret'!$BA$587:$BA$768,APS!$B207,'Rekapitulasi Maret'!$BE$587:$BE$768)</f>
        <v>0</v>
      </c>
      <c r="FJ207" s="152">
        <f>SUMIF('Rekapitulasi Maret'!$BA$587:$BA$768,APS!$B207,'Rekapitulasi Maret'!$BC$587:$BC$768)+SUMIF('Rekapitulasi Maret'!$BA$587:$BA$768,APS!$B207,'Rekapitulasi Maret'!$BF$587:$BF$768)</f>
        <v>0</v>
      </c>
      <c r="FK207" s="10"/>
      <c r="FL207" s="154">
        <f t="shared" si="563"/>
        <v>0</v>
      </c>
      <c r="FM207" s="154">
        <f t="shared" si="564"/>
        <v>0</v>
      </c>
      <c r="FN207" s="10"/>
      <c r="FO207" s="152">
        <f>SUMIF('Rekapitulasi Maret'!$BP$587:$BP$768,APS!$B207,'Rekapitulasi Maret'!$BQ$587:$BQ$768)+SUMIF('Rekapitulasi Maret'!$BP$587:$BP$768,APS!$B207,'Rekapitulasi Maret'!$BT$587:$BT$768)</f>
        <v>0</v>
      </c>
      <c r="FP207" s="152">
        <f>SUMIF('Rekapitulasi Maret'!$BP$587:$BP$768,APS!$B207,'Rekapitulasi Maret'!$BR$587:$BR$768)</f>
        <v>0</v>
      </c>
      <c r="FQ207" s="10"/>
      <c r="FR207" s="154">
        <f t="shared" si="565"/>
        <v>0</v>
      </c>
      <c r="FS207" s="154">
        <f t="shared" si="566"/>
        <v>0</v>
      </c>
      <c r="FT207" s="10"/>
      <c r="FU207" s="152">
        <f>SUMIF('Rekapitulasi Maret'!$CE$587:$CE$768,APS!$B207,'Rekapitulasi Maret'!$CI$587:$CI$768)</f>
        <v>0</v>
      </c>
      <c r="FV207" s="10"/>
      <c r="FW207" s="152">
        <f>SUMIF('Rekapitulasi Maret'!$CE$587:$CE$768,APS!$B207,'Rekapitulasi Maret'!$CJ$587:$CJ$768)</f>
        <v>0</v>
      </c>
      <c r="FX207" s="154">
        <f t="shared" si="486"/>
        <v>0</v>
      </c>
      <c r="FY207" s="154">
        <f t="shared" si="487"/>
        <v>0</v>
      </c>
      <c r="FZ207" s="10"/>
      <c r="GA207" s="152">
        <f>SUMIF('Rekapitulasi Maret'!$D$785:$D$963,APS!$B207,'Rekapitulasi Maret'!$E$785:$E$963)+SUMIF('Rekapitulasi Maret'!$D$785:$D$963,APS!$B207,'Rekapitulasi Maret'!$J$785:$J$963)</f>
        <v>0</v>
      </c>
      <c r="GB207" s="152">
        <f>SUMIF('Rekapitulasi Maret'!$D$785:$D$963,APS!$B207,'Rekapitulasi Maret'!$F$785:$F$963)</f>
        <v>0</v>
      </c>
      <c r="GC207" s="152">
        <f>SUMIF('Rekapitulasi Maret'!$D$785:$D$963,APS!$B207,'Rekapitulasi Maret'!$K$785:$K$963)</f>
        <v>0</v>
      </c>
      <c r="GD207" s="154">
        <f t="shared" si="567"/>
        <v>0</v>
      </c>
      <c r="GE207" s="154">
        <f t="shared" si="568"/>
        <v>0</v>
      </c>
      <c r="GF207" s="10"/>
      <c r="GG207" s="152">
        <f>SUMIF('Rekapitulasi Maret'!$U$785:$U$963,APS!$B207,'Rekapitulasi Maret'!$V$785:$V$963)+SUMIF('Rekapitulasi Maret'!$U$785:$U$963,APS!$B207,'Rekapitulasi Maret'!$AA$785:$AA$963)</f>
        <v>0</v>
      </c>
      <c r="GH207" s="152">
        <f>SUMIF('Rekapitulasi Maret'!$U$785:$U$963,APS!$B207,'Rekapitulasi Maret'!$W$785:$W$963)</f>
        <v>0</v>
      </c>
      <c r="GI207" s="152">
        <f>SUMIF('Rekapitulasi Maret'!$U$785:$U$963,APS!$B207,'Rekapitulasi Maret'!$AB$785:$AB$963)</f>
        <v>0</v>
      </c>
      <c r="GJ207" s="154">
        <f t="shared" si="569"/>
        <v>0</v>
      </c>
      <c r="GK207" s="154">
        <f t="shared" si="570"/>
        <v>0</v>
      </c>
      <c r="GL207" s="10"/>
      <c r="GM207" s="152">
        <f>SUMIF('Rekapitulasi Maret'!$AL$785:$AL$963,APS!$B207,'Rekapitulasi Maret'!$AM$785:$AM$963)+SUMIF('Rekapitulasi Maret'!$AL$785:$AL$963,APS!$B207,'Rekapitulasi Maret'!$AP$785:$AP$963)</f>
        <v>0</v>
      </c>
      <c r="GN207" s="152">
        <f>SUMIF('Rekapitulasi Maret'!$AL$785:$AL$963,APS!$B207,'Rekapitulasi Maret'!$AN$785:$AN$963)</f>
        <v>0</v>
      </c>
      <c r="GO207" s="152">
        <f>SUMIF('Rekapitulasi Maret'!$AL$785:$AL$963,APS!$B207,'Rekapitulasi Maret'!$AQ$785:$AQ$963)</f>
        <v>0</v>
      </c>
      <c r="GP207" s="154">
        <f t="shared" si="571"/>
        <v>0</v>
      </c>
      <c r="GQ207" s="154">
        <f t="shared" si="572"/>
        <v>0</v>
      </c>
      <c r="GR207" s="76">
        <f t="shared" si="573"/>
        <v>0</v>
      </c>
      <c r="GS207" s="76">
        <f t="shared" si="574"/>
        <v>0</v>
      </c>
      <c r="GT207" s="76">
        <f t="shared" si="575"/>
        <v>0</v>
      </c>
      <c r="GU207" s="76">
        <f t="shared" si="576"/>
        <v>0</v>
      </c>
      <c r="GV207" s="157">
        <f t="shared" si="577"/>
        <v>0</v>
      </c>
      <c r="GW207" s="157">
        <f t="shared" si="578"/>
        <v>0</v>
      </c>
      <c r="GX207" s="158">
        <f t="shared" si="579"/>
        <v>0</v>
      </c>
      <c r="GY207" s="157">
        <f t="shared" si="494"/>
        <v>0</v>
      </c>
      <c r="GZ207" s="157">
        <f t="shared" si="495"/>
        <v>0</v>
      </c>
      <c r="HA207" s="157">
        <f t="shared" si="496"/>
        <v>0</v>
      </c>
      <c r="HB207" s="157">
        <f t="shared" si="497"/>
        <v>0</v>
      </c>
      <c r="HC207" s="157">
        <f t="shared" si="498"/>
        <v>0</v>
      </c>
      <c r="HD207" s="157">
        <f t="shared" si="499"/>
        <v>0</v>
      </c>
      <c r="HE207" s="158">
        <f t="shared" si="536"/>
        <v>0</v>
      </c>
      <c r="HF207" s="164"/>
      <c r="HG207" s="16" t="s">
        <v>1025</v>
      </c>
      <c r="HH207" s="88"/>
    </row>
    <row r="208" spans="1:216" ht="15.75">
      <c r="A208" s="16" t="s">
        <v>218</v>
      </c>
      <c r="B208" s="78" t="s">
        <v>219</v>
      </c>
      <c r="C208" s="16" t="s">
        <v>196</v>
      </c>
      <c r="D208" s="16" t="s">
        <v>615</v>
      </c>
      <c r="E208" s="16" t="s">
        <v>608</v>
      </c>
      <c r="F208" s="17">
        <v>176</v>
      </c>
      <c r="G208" s="17">
        <v>0</v>
      </c>
      <c r="H208" s="17">
        <v>0</v>
      </c>
      <c r="I208" s="18">
        <v>0</v>
      </c>
      <c r="J208" s="17">
        <v>63</v>
      </c>
      <c r="K208" s="19">
        <f t="shared" si="547"/>
        <v>113</v>
      </c>
      <c r="L208" s="19">
        <f t="shared" si="548"/>
        <v>113</v>
      </c>
      <c r="M208" s="23">
        <v>130</v>
      </c>
      <c r="N208" s="20">
        <f t="shared" si="533"/>
        <v>87</v>
      </c>
      <c r="O208" s="20">
        <v>20</v>
      </c>
      <c r="P208" s="75">
        <f t="shared" si="541"/>
        <v>0</v>
      </c>
      <c r="Q208" s="74">
        <f t="shared" si="540"/>
        <v>87</v>
      </c>
      <c r="R208" s="22">
        <f t="shared" si="552"/>
        <v>87</v>
      </c>
      <c r="S208" s="10">
        <v>50</v>
      </c>
      <c r="T208" s="10"/>
      <c r="U208" s="152">
        <f>SUMIF('Rekapitulasi Maret'!$D$9:$D$173,APS!$B208,'Rekapitulasi Maret'!$E$9:$E$173)</f>
        <v>0</v>
      </c>
      <c r="V208" s="152">
        <f>SUMIF('Rekapitulasi Maret'!$D$9:$D$173,APS!$B208,'Rekapitulasi Maret'!$F$9:$F$173)</f>
        <v>0</v>
      </c>
      <c r="W208" s="10"/>
      <c r="X208" s="154">
        <f t="shared" si="537"/>
        <v>0</v>
      </c>
      <c r="Y208" s="154">
        <f t="shared" si="538"/>
        <v>0</v>
      </c>
      <c r="Z208" s="10"/>
      <c r="AA208" s="152">
        <f>SUMIF('Rekapitulasi Maret'!$U$9:$U$173,APS!$B208,'Rekapitulasi Maret'!$V$9:$V$173)</f>
        <v>0</v>
      </c>
      <c r="AB208" s="152">
        <f>SUMIF('Rekapitulasi Maret'!$U$9:$U$173,APS!$B208,'Rekapitulasi Maret'!$W$9:$W$173)</f>
        <v>0</v>
      </c>
      <c r="AC208" s="152"/>
      <c r="AD208" s="154">
        <f t="shared" si="529"/>
        <v>0</v>
      </c>
      <c r="AE208" s="154">
        <f t="shared" si="530"/>
        <v>0</v>
      </c>
      <c r="AF208" s="10"/>
      <c r="AG208" s="152">
        <f>SUMIF('Rekapitulasi Maret'!$AL$9:$AL$173,APS!$B208,'Rekapitulasi Maret'!$AM$9:$AM$173)</f>
        <v>0</v>
      </c>
      <c r="AH208" s="152">
        <f>SUMIF('Rekapitulasi Maret'!$AL$9:$AL$173,APS!$B208,'Rekapitulasi Maret'!$AN$9:$AN$173)</f>
        <v>0</v>
      </c>
      <c r="AI208" s="152">
        <f>SUMIF('Rekapitulasi Maret'!$AL$9:$AL$173,APS!$B208,'Rekapitulasi Maret'!$AQ$9:$AQ$173)</f>
        <v>0</v>
      </c>
      <c r="AJ208" s="154">
        <f t="shared" si="534"/>
        <v>0</v>
      </c>
      <c r="AK208" s="154">
        <f t="shared" si="535"/>
        <v>0</v>
      </c>
      <c r="AL208" s="10"/>
      <c r="AM208" s="152">
        <f>SUMIF('Rekapitulasi Maret'!$BA$9:$BA$173,APS!$B208,'Rekapitulasi Maret'!$BB$9:$BB$173)</f>
        <v>0</v>
      </c>
      <c r="AN208" s="152">
        <f>SUMIF('Rekapitulasi Maret'!$BA$9:$BA$173,APS!$B208,'Rekapitulasi Maret'!$BC$9:$BC$173)</f>
        <v>0</v>
      </c>
      <c r="AO208" s="10"/>
      <c r="AP208" s="154">
        <f t="shared" si="531"/>
        <v>0</v>
      </c>
      <c r="AQ208" s="154">
        <f t="shared" si="532"/>
        <v>0</v>
      </c>
      <c r="AR208" s="10">
        <v>50</v>
      </c>
      <c r="AS208" s="152">
        <f>SUMIF('Rekapitulasi Maret'!$BP$9:$BP$173,APS!$B208,'Rekapitulasi Maret'!$BQ$9:$BQ$173)</f>
        <v>0</v>
      </c>
      <c r="AT208" s="152">
        <f>SUMIF('Rekapitulasi Maret'!$BP$9:$BP$173,APS!$B208,'Rekapitulasi Maret'!$BR$9:$BR$173)</f>
        <v>0</v>
      </c>
      <c r="AU208" s="10"/>
      <c r="AV208" s="154">
        <f t="shared" si="500"/>
        <v>0</v>
      </c>
      <c r="AW208" s="154">
        <f t="shared" si="501"/>
        <v>0</v>
      </c>
      <c r="AX208" s="10"/>
      <c r="AY208" s="152">
        <f>SUMIF('Rekapitulasi Maret'!$CE$9:$CE$173,APS!$B208,'Rekapitulasi Maret'!$CI$9:$CI$173)</f>
        <v>0</v>
      </c>
      <c r="AZ208" s="10"/>
      <c r="BA208" s="152">
        <f>SUMIF('Rekapitulasi Maret'!$CE$9:$CE$173,APS!$B208,'Rekapitulasi Maret'!$CJ$9:$CJ$173)</f>
        <v>0</v>
      </c>
      <c r="BB208" s="154">
        <f t="shared" si="492"/>
        <v>0</v>
      </c>
      <c r="BC208" s="154">
        <f t="shared" si="493"/>
        <v>0</v>
      </c>
      <c r="BD208" s="76">
        <f t="shared" si="504"/>
        <v>50</v>
      </c>
      <c r="BE208" s="76">
        <f t="shared" si="505"/>
        <v>0</v>
      </c>
      <c r="BF208" s="76">
        <f t="shared" si="506"/>
        <v>0</v>
      </c>
      <c r="BG208" s="76">
        <f t="shared" si="507"/>
        <v>0</v>
      </c>
      <c r="BH208" s="76">
        <f t="shared" si="508"/>
        <v>0</v>
      </c>
      <c r="BI208" s="76">
        <f t="shared" si="509"/>
        <v>-50</v>
      </c>
      <c r="BJ208" s="154">
        <f t="shared" si="510"/>
        <v>0</v>
      </c>
      <c r="BK208" s="10">
        <v>37</v>
      </c>
      <c r="BL208" s="10"/>
      <c r="BM208" s="152">
        <f>SUMIF('Rekapitulasi Maret'!$D$194:$D$375,APS!$B208,'Rekapitulasi Maret'!$E$194:$E$375)+SUMIF('Rekapitulasi Maret'!$D$194:$D$375,APS!$B208,'Rekapitulasi Maret'!$J$194:$J$375)</f>
        <v>0</v>
      </c>
      <c r="BN208" s="152">
        <f>SUMIF('Rekapitulasi Maret'!$D$194:$D$375,APS!$B208,'Rekapitulasi Maret'!$F$194:$F$375)</f>
        <v>0</v>
      </c>
      <c r="BO208" s="152">
        <f>SUMIF('Rekapitulasi Maret'!$D$194:$D$375,APS!$B208,'Rekapitulasi Maret'!$K$194:$K$375)</f>
        <v>0</v>
      </c>
      <c r="BP208" s="154">
        <f t="shared" si="488"/>
        <v>0</v>
      </c>
      <c r="BQ208" s="154">
        <f t="shared" si="489"/>
        <v>0</v>
      </c>
      <c r="BR208" s="10"/>
      <c r="BS208" s="152">
        <f>SUMIF('Rekapitulasi Maret'!$U$194:$U$375,APS!$B208,'Rekapitulasi Maret'!$V$194:$V$375)+SUMIF('Rekapitulasi Maret'!$U$194:$U$375,APS!$B208,'Rekapitulasi Maret'!$AA$194:$AA$375)</f>
        <v>0</v>
      </c>
      <c r="BT208" s="152">
        <f>SUMIF('Rekapitulasi Maret'!$U$194:$U$375,APS!$B208,'Rekapitulasi Maret'!$W$194:$W$375)</f>
        <v>0</v>
      </c>
      <c r="BU208" s="152">
        <f>SUMIF('Rekapitulasi Maret'!$U$194:$U$375,APS!$B208,'Rekapitulasi Maret'!$AB$194:$AB$375)</f>
        <v>0</v>
      </c>
      <c r="BV208" s="154">
        <f t="shared" si="490"/>
        <v>0</v>
      </c>
      <c r="BW208" s="154">
        <f t="shared" si="491"/>
        <v>0</v>
      </c>
      <c r="BX208" s="10">
        <v>37</v>
      </c>
      <c r="BY208" s="152">
        <f>SUMIF('Rekapitulasi Maret'!$AL$194:$AL$375,APS!$B208,'Rekapitulasi Maret'!$AM$194:$AM$375)+SUMIF('Rekapitulasi Maret'!$AL$194:$AL$375,APS!$B208,'Rekapitulasi Maret'!$AP$194:$AP$375)</f>
        <v>87</v>
      </c>
      <c r="BZ208" s="152">
        <f>SUMIF('Rekapitulasi Maret'!$AL$194:$AL$375,APS!$B208,'Rekapitulasi Maret'!$AN$194:$AN$375)</f>
        <v>49</v>
      </c>
      <c r="CA208" s="152">
        <f>SUMIF('Rekapitulasi Maret'!$AL$194:$AL$375,APS!$B208,'Rekapitulasi Maret'!$AQ$194:$AQ$375)</f>
        <v>0</v>
      </c>
      <c r="CB208" s="154">
        <f t="shared" si="502"/>
        <v>132.43243243243242</v>
      </c>
      <c r="CC208" s="154">
        <f t="shared" si="503"/>
        <v>56.321839080459768</v>
      </c>
      <c r="CD208" s="10"/>
      <c r="CE208" s="152">
        <f>SUMIF('Rekapitulasi Maret'!$BA$194:$BA$375,APS!$B208,'Rekapitulasi Maret'!$BB$194:$BB$375)+SUMIF('Rekapitulasi Maret'!$BA$194:$BA$375,APS!$B208,'Rekapitulasi Maret'!$BE$194:$BE$375)</f>
        <v>0</v>
      </c>
      <c r="CF208" s="152">
        <f>SUMIF('Rekapitulasi Maret'!$BA$194:$BA$375,APS!$B208,'Rekapitulasi Maret'!$BC$194:$BC$375)</f>
        <v>0</v>
      </c>
      <c r="CG208" s="10"/>
      <c r="CH208" s="154">
        <f t="shared" ref="CH208:CH271" si="580">IF(CD208=0,0,((CF208+CG208)/CD208)*100)</f>
        <v>0</v>
      </c>
      <c r="CI208" s="154">
        <f t="shared" ref="CI208:CI271" si="581">IF(CE208=0,0,((CF208+CG208)/CE208)*100)</f>
        <v>0</v>
      </c>
      <c r="CJ208" s="10"/>
      <c r="CK208" s="152">
        <f>SUMIF('Rekapitulasi Maret'!$BP$194:$BP$375,APS!$B208,'Rekapitulasi Maret'!$BQ$194:$BQ$375)+SUMIF('Rekapitulasi Maret'!$BP$194:$BP$375,APS!$B208,'Rekapitulasi Maret'!$BT$194:$BT$375)</f>
        <v>0</v>
      </c>
      <c r="CL208" s="152">
        <f>SUMIF('Rekapitulasi Maret'!$BP$194:$BP$375,APS!$B208,'Rekapitulasi Maret'!$BR$194:$BR$375)</f>
        <v>0</v>
      </c>
      <c r="CM208" s="152">
        <f>SUMIF('Rekapitulasi Maret'!$BP$194:$BP$375,APS!$B208,'Rekapitulasi Maret'!$BU$194:$BU$375)</f>
        <v>0</v>
      </c>
      <c r="CN208" s="154">
        <f t="shared" ref="CN208:CN271" si="582">IF(CJ208=0,0,((CL208+CM208)/CJ208)*100)</f>
        <v>0</v>
      </c>
      <c r="CO208" s="154">
        <f t="shared" ref="CO208:CO271" si="583">IF(CK208=0,0,((CL208+CM208)/CK208)*100)</f>
        <v>0</v>
      </c>
      <c r="CP208" s="76">
        <f t="shared" si="511"/>
        <v>37</v>
      </c>
      <c r="CQ208" s="76">
        <f t="shared" si="512"/>
        <v>87</v>
      </c>
      <c r="CR208" s="76">
        <f t="shared" si="513"/>
        <v>49</v>
      </c>
      <c r="CS208" s="76">
        <f t="shared" si="514"/>
        <v>0</v>
      </c>
      <c r="CT208" s="76">
        <f t="shared" si="515"/>
        <v>49</v>
      </c>
      <c r="CU208" s="76">
        <f t="shared" si="516"/>
        <v>12</v>
      </c>
      <c r="CV208" s="154">
        <f t="shared" si="517"/>
        <v>132.43243243243242</v>
      </c>
      <c r="CW208" s="10">
        <v>0</v>
      </c>
      <c r="CX208" s="10"/>
      <c r="CY208" s="152">
        <f>SUMIF('Rekapitulasi Maret'!$D$391:$D$568,APS!$B208,'Rekapitulasi Maret'!$E$391:$E$568)+SUMIF('Rekapitulasi Maret'!$D$391:$D$568,APS!$B208,'Rekapitulasi Maret'!$J$391:$J$568)</f>
        <v>0</v>
      </c>
      <c r="CZ208" s="152">
        <f>SUMIF('Rekapitulasi Maret'!$D$391:$D$568,APS!$B208,'Rekapitulasi Maret'!$F$391:$F$568)</f>
        <v>0</v>
      </c>
      <c r="DA208" s="152">
        <f>SUMIF('Rekapitulasi Maret'!$D$391:$D$568,APS!$B208,'Rekapitulasi Maret'!$K$391:$K$568)</f>
        <v>0</v>
      </c>
      <c r="DB208" s="154">
        <f t="shared" ref="DB208:DB271" si="584">IF(CX208=0,0,((CZ208+DA208)/CX208)*100)</f>
        <v>0</v>
      </c>
      <c r="DC208" s="154">
        <f t="shared" ref="DC208:DC271" si="585">IF(CY208=0,0,((CZ208+DA208)/CY208)*100)</f>
        <v>0</v>
      </c>
      <c r="DD208" s="10"/>
      <c r="DE208" s="152">
        <f>SUMIF('Rekapitulasi Maret'!$U$391:$U$568,APS!$B208,'Rekapitulasi Maret'!$V$391:$V$568)+SUMIF('Rekapitulasi Maret'!$U$391:$U$568,APS!$B208,'Rekapitulasi Maret'!$AA$391:$AA$568)</f>
        <v>0</v>
      </c>
      <c r="DF208" s="152">
        <f>SUMIF('Rekapitulasi Maret'!$U$391:$U$568,APS!$B208,'Rekapitulasi Maret'!$W$391:$W$568)</f>
        <v>0</v>
      </c>
      <c r="DG208" s="152">
        <f>SUMIF('Rekapitulasi Maret'!$U$391:$U$568,APS!$B208,'Rekapitulasi Maret'!$AB$391:$AB$568)</f>
        <v>0</v>
      </c>
      <c r="DH208" s="154">
        <f t="shared" si="518"/>
        <v>0</v>
      </c>
      <c r="DI208" s="154">
        <f t="shared" si="519"/>
        <v>0</v>
      </c>
      <c r="DJ208" s="10"/>
      <c r="DK208" s="152">
        <f>SUMIF('Rekapitulasi Maret'!$AL$391:$AL$568,APS!$B208,'Rekapitulasi Maret'!$AM$391:$AM$568)+SUMIF('Rekapitulasi Maret'!$AL$391:$AL$568,APS!$B208,'Rekapitulasi Maret'!$AP$391:$AP$568)</f>
        <v>0</v>
      </c>
      <c r="DL208" s="152">
        <f>SUMIF('Rekapitulasi Maret'!$AL$391:$AL$568,APS!$B208,'Rekapitulasi Maret'!$AN$391:$AN$568)</f>
        <v>0</v>
      </c>
      <c r="DM208" s="152">
        <f>SUMIF('Rekapitulasi Maret'!$AL$391:$AL$568,APS!$B208,'Rekapitulasi Maret'!$AQ$391:$AQ$568)</f>
        <v>0</v>
      </c>
      <c r="DN208" s="154">
        <f t="shared" si="553"/>
        <v>0</v>
      </c>
      <c r="DO208" s="154">
        <f t="shared" si="554"/>
        <v>0</v>
      </c>
      <c r="DP208" s="10"/>
      <c r="DQ208" s="152">
        <f>SUMIF('Rekapitulasi Maret'!$BA$391:$BA$568,APS!$B208,'Rekapitulasi Maret'!$BB$391:$BB$568)+SUMIF('Rekapitulasi Maret'!$BA$391:$BA$568,APS!$B208,'Rekapitulasi Maret'!$BE$391:$BE$568)</f>
        <v>0</v>
      </c>
      <c r="DR208" s="152">
        <f>SUMIF('Rekapitulasi Maret'!$BA$391:$BA$568,APS!$B208,'Rekapitulasi Maret'!$BC$391:$BC$568)</f>
        <v>0</v>
      </c>
      <c r="DS208" s="152">
        <f>SUMIF('Rekapitulasi Maret'!$BA$391:$BA$568,APS!$B208,'Rekapitulasi Maret'!$BF$391:$BF$568)</f>
        <v>0</v>
      </c>
      <c r="DT208" s="154">
        <f t="shared" si="520"/>
        <v>0</v>
      </c>
      <c r="DU208" s="154">
        <f t="shared" si="521"/>
        <v>0</v>
      </c>
      <c r="DV208" s="10"/>
      <c r="DW208" s="152">
        <f>SUMIF('Rekapitulasi Maret'!$BP$391:$BP$568,APS!$B208,'Rekapitulasi Maret'!$BQ$391:$BQ$568)+SUMIF('Rekapitulasi Maret'!$BP$391:$BP$568,APS!$B208,'Rekapitulasi Maret'!$BT$391:$BT$568)</f>
        <v>0</v>
      </c>
      <c r="DX208" s="152">
        <f>SUMIF('Rekapitulasi Maret'!$BP$391:$BP$568,APS!$B208,'Rekapitulasi Maret'!$BR$391:$BR$568)</f>
        <v>0</v>
      </c>
      <c r="DY208" s="152">
        <f>SUMIF('Rekapitulasi Maret'!$BP$391:$BP$568,APS!$B208,'Rekapitulasi Maret'!$BU$391:$BU$568)</f>
        <v>0</v>
      </c>
      <c r="DZ208" s="154">
        <f t="shared" si="544"/>
        <v>0</v>
      </c>
      <c r="EA208" s="154">
        <f t="shared" si="545"/>
        <v>0</v>
      </c>
      <c r="EB208" s="10"/>
      <c r="EC208" s="152">
        <f>SUMIF('Rekapitulasi Maret'!$CE$391:$CE$568,APS!$B208,'Rekapitulasi Maret'!$CF$391:$CF$568)+SUMIF('Rekapitulasi Maret'!$CE$391:$CE$568,APS!$B208,'Rekapitulasi Maret'!$CI$391:$CI$568)</f>
        <v>0</v>
      </c>
      <c r="ED208" s="152">
        <f>SUMIF('Rekapitulasi Maret'!$CE$391:$CE$568,APS!$B208,'Rekapitulasi Maret'!$CG$391:$CG$568)</f>
        <v>0</v>
      </c>
      <c r="EE208" s="152">
        <f>SUMIF('Rekapitulasi Maret'!$CE$391:$CE$568,APS!$B208,'Rekapitulasi Maret'!$CJ$391:$CJ$568)</f>
        <v>0</v>
      </c>
      <c r="EF208" s="154">
        <f t="shared" si="555"/>
        <v>0</v>
      </c>
      <c r="EG208" s="154">
        <f t="shared" si="556"/>
        <v>0</v>
      </c>
      <c r="EH208" s="76">
        <f t="shared" si="522"/>
        <v>0</v>
      </c>
      <c r="EI208" s="76">
        <f t="shared" si="523"/>
        <v>0</v>
      </c>
      <c r="EJ208" s="76">
        <f t="shared" si="524"/>
        <v>0</v>
      </c>
      <c r="EK208" s="76">
        <f t="shared" si="525"/>
        <v>0</v>
      </c>
      <c r="EL208" s="76">
        <f t="shared" si="526"/>
        <v>0</v>
      </c>
      <c r="EM208" s="76">
        <f t="shared" si="527"/>
        <v>0</v>
      </c>
      <c r="EN208" s="154">
        <f t="shared" si="528"/>
        <v>0</v>
      </c>
      <c r="EO208" s="10"/>
      <c r="EP208" s="10"/>
      <c r="EQ208" s="152">
        <f>SUMIF('Rekapitulasi Maret'!$D$587:$D$768,APS!$B208,'Rekapitulasi Maret'!$E$587:$E$768)+SUMIF('Rekapitulasi Maret'!$D$587:$D$768,APS!$B208,'Rekapitulasi Maret'!$G$587:$G$768)</f>
        <v>0</v>
      </c>
      <c r="ER208" s="152">
        <f>SUMIF('Rekapitulasi Maret'!$D$587:$D$768,APS!$B208,'Rekapitulasi Maret'!$F$587:$F$768)+SUMIF('Rekapitulasi Maret'!$D$587:$D$768,APS!$B208,'Rekapitulasi Maret'!$H$587:$H$768)</f>
        <v>0</v>
      </c>
      <c r="ES208" s="10"/>
      <c r="ET208" s="154">
        <f t="shared" si="557"/>
        <v>0</v>
      </c>
      <c r="EU208" s="154">
        <f t="shared" si="558"/>
        <v>0</v>
      </c>
      <c r="EV208" s="10"/>
      <c r="EW208" s="152">
        <f>SUMIF('Rekapitulasi Maret'!$U$587:$U$768,APS!$B208,'Rekapitulasi Maret'!$V$587:$V$768)+SUMIF('Rekapitulasi Maret'!$U$587:$U$768,APS!$B208,'Rekapitulasi Maret'!$X$587:$X$768)</f>
        <v>0</v>
      </c>
      <c r="EX208" s="152">
        <f>SUMIF('Rekapitulasi Maret'!$U$587:$U$768,APS!$B208,'Rekapitulasi Maret'!$W$587:$W$768)+SUMIF('Rekapitulasi Maret'!$U$587:$U$768,APS!$B208,'Rekapitulasi Maret'!$Y$587:$Y$768)</f>
        <v>0</v>
      </c>
      <c r="EY208" s="10"/>
      <c r="EZ208" s="154">
        <f t="shared" si="559"/>
        <v>0</v>
      </c>
      <c r="FA208" s="154">
        <f t="shared" si="560"/>
        <v>0</v>
      </c>
      <c r="FB208" s="10"/>
      <c r="FC208" s="152">
        <f>SUMIF('Rekapitulasi Maret'!$AL$587:$AL$768,APS!$B208,'Rekapitulasi Maret'!$AM$587:$AM$768)+SUMIF('Rekapitulasi Maret'!$AL$587:$AL$768,APS!$B208,'Rekapitulasi Maret'!$AP$587:$AP$768)</f>
        <v>0</v>
      </c>
      <c r="FD208" s="152">
        <f>SUMIF('Rekapitulasi Maret'!$AL$587:$AL$768,APS!$B208,'Rekapitulasi Maret'!$AN$587:$AN$768)</f>
        <v>0</v>
      </c>
      <c r="FE208" s="10"/>
      <c r="FF208" s="154">
        <f t="shared" si="561"/>
        <v>0</v>
      </c>
      <c r="FG208" s="154">
        <f t="shared" si="562"/>
        <v>0</v>
      </c>
      <c r="FH208" s="10"/>
      <c r="FI208" s="152">
        <f>SUMIF('Rekapitulasi Maret'!$BA$587:$BA$768,APS!$B208,'Rekapitulasi Maret'!$BB$587:$BB$768)+SUMIF('Rekapitulasi Maret'!$BA$587:$BA$768,APS!$B208,'Rekapitulasi Maret'!$BE$587:$BE$768)</f>
        <v>0</v>
      </c>
      <c r="FJ208" s="152">
        <f>SUMIF('Rekapitulasi Maret'!$BA$587:$BA$768,APS!$B208,'Rekapitulasi Maret'!$BC$587:$BC$768)+SUMIF('Rekapitulasi Maret'!$BA$587:$BA$768,APS!$B208,'Rekapitulasi Maret'!$BF$587:$BF$768)</f>
        <v>0</v>
      </c>
      <c r="FK208" s="10"/>
      <c r="FL208" s="154">
        <f t="shared" si="563"/>
        <v>0</v>
      </c>
      <c r="FM208" s="154">
        <f t="shared" si="564"/>
        <v>0</v>
      </c>
      <c r="FN208" s="10"/>
      <c r="FO208" s="152">
        <f>SUMIF('Rekapitulasi Maret'!$BP$587:$BP$768,APS!$B208,'Rekapitulasi Maret'!$BQ$587:$BQ$768)+SUMIF('Rekapitulasi Maret'!$BP$587:$BP$768,APS!$B208,'Rekapitulasi Maret'!$BT$587:$BT$768)</f>
        <v>0</v>
      </c>
      <c r="FP208" s="152">
        <f>SUMIF('Rekapitulasi Maret'!$BP$587:$BP$768,APS!$B208,'Rekapitulasi Maret'!$BR$587:$BR$768)</f>
        <v>0</v>
      </c>
      <c r="FQ208" s="10"/>
      <c r="FR208" s="154">
        <f t="shared" si="565"/>
        <v>0</v>
      </c>
      <c r="FS208" s="154">
        <f t="shared" si="566"/>
        <v>0</v>
      </c>
      <c r="FT208" s="10"/>
      <c r="FU208" s="152">
        <f>SUMIF('Rekapitulasi Maret'!$CE$587:$CE$768,APS!$B208,'Rekapitulasi Maret'!$CI$587:$CI$768)</f>
        <v>0</v>
      </c>
      <c r="FV208" s="10"/>
      <c r="FW208" s="152">
        <f>SUMIF('Rekapitulasi Maret'!$CE$587:$CE$768,APS!$B208,'Rekapitulasi Maret'!$CJ$587:$CJ$768)</f>
        <v>0</v>
      </c>
      <c r="FX208" s="154">
        <f t="shared" ref="FX208:FX271" si="586">IF(FT208=0,0,((FV208+FW208)/FT208)*100)</f>
        <v>0</v>
      </c>
      <c r="FY208" s="154">
        <f t="shared" ref="FY208:FY271" si="587">IF(FU208=0,0,((FV208+FW208)/FU208)*100)</f>
        <v>0</v>
      </c>
      <c r="FZ208" s="10"/>
      <c r="GA208" s="152">
        <f>SUMIF('Rekapitulasi Maret'!$D$785:$D$963,APS!$B208,'Rekapitulasi Maret'!$E$785:$E$963)+SUMIF('Rekapitulasi Maret'!$D$785:$D$963,APS!$B208,'Rekapitulasi Maret'!$J$785:$J$963)</f>
        <v>0</v>
      </c>
      <c r="GB208" s="152">
        <f>SUMIF('Rekapitulasi Maret'!$D$785:$D$963,APS!$B208,'Rekapitulasi Maret'!$F$785:$F$963)</f>
        <v>0</v>
      </c>
      <c r="GC208" s="152">
        <f>SUMIF('Rekapitulasi Maret'!$D$785:$D$963,APS!$B208,'Rekapitulasi Maret'!$K$785:$K$963)</f>
        <v>0</v>
      </c>
      <c r="GD208" s="154">
        <f t="shared" si="567"/>
        <v>0</v>
      </c>
      <c r="GE208" s="154">
        <f t="shared" si="568"/>
        <v>0</v>
      </c>
      <c r="GF208" s="10"/>
      <c r="GG208" s="152">
        <f>SUMIF('Rekapitulasi Maret'!$U$785:$U$963,APS!$B208,'Rekapitulasi Maret'!$V$785:$V$963)+SUMIF('Rekapitulasi Maret'!$U$785:$U$963,APS!$B208,'Rekapitulasi Maret'!$AA$785:$AA$963)</f>
        <v>10</v>
      </c>
      <c r="GH208" s="152">
        <f>SUMIF('Rekapitulasi Maret'!$U$785:$U$963,APS!$B208,'Rekapitulasi Maret'!$W$785:$W$963)</f>
        <v>10</v>
      </c>
      <c r="GI208" s="152">
        <f>SUMIF('Rekapitulasi Maret'!$U$785:$U$963,APS!$B208,'Rekapitulasi Maret'!$AB$785:$AB$963)</f>
        <v>0</v>
      </c>
      <c r="GJ208" s="154">
        <f t="shared" si="569"/>
        <v>0</v>
      </c>
      <c r="GK208" s="154">
        <f t="shared" si="570"/>
        <v>100</v>
      </c>
      <c r="GL208" s="10"/>
      <c r="GM208" s="152">
        <f>SUMIF('Rekapitulasi Maret'!$AL$785:$AL$963,APS!$B208,'Rekapitulasi Maret'!$AM$785:$AM$963)+SUMIF('Rekapitulasi Maret'!$AL$785:$AL$963,APS!$B208,'Rekapitulasi Maret'!$AP$785:$AP$963)</f>
        <v>30</v>
      </c>
      <c r="GN208" s="152">
        <f>SUMIF('Rekapitulasi Maret'!$AL$785:$AL$963,APS!$B208,'Rekapitulasi Maret'!$AN$785:$AN$963)</f>
        <v>0</v>
      </c>
      <c r="GO208" s="152">
        <f>SUMIF('Rekapitulasi Maret'!$AL$785:$AL$963,APS!$B208,'Rekapitulasi Maret'!$AQ$785:$AQ$963)</f>
        <v>0</v>
      </c>
      <c r="GP208" s="154">
        <f t="shared" si="571"/>
        <v>0</v>
      </c>
      <c r="GQ208" s="154">
        <f t="shared" si="572"/>
        <v>0</v>
      </c>
      <c r="GR208" s="76">
        <f t="shared" si="573"/>
        <v>0</v>
      </c>
      <c r="GS208" s="76">
        <f t="shared" si="574"/>
        <v>40</v>
      </c>
      <c r="GT208" s="76">
        <f t="shared" si="575"/>
        <v>10</v>
      </c>
      <c r="GU208" s="76">
        <f t="shared" si="576"/>
        <v>0</v>
      </c>
      <c r="GV208" s="157">
        <f t="shared" si="577"/>
        <v>10</v>
      </c>
      <c r="GW208" s="157">
        <f t="shared" si="578"/>
        <v>10</v>
      </c>
      <c r="GX208" s="158">
        <f t="shared" si="579"/>
        <v>0</v>
      </c>
      <c r="GY208" s="157">
        <f t="shared" si="494"/>
        <v>87</v>
      </c>
      <c r="GZ208" s="157">
        <f t="shared" si="495"/>
        <v>127</v>
      </c>
      <c r="HA208" s="157">
        <f t="shared" si="496"/>
        <v>59</v>
      </c>
      <c r="HB208" s="157">
        <f t="shared" si="497"/>
        <v>0</v>
      </c>
      <c r="HC208" s="157">
        <f t="shared" si="498"/>
        <v>59</v>
      </c>
      <c r="HD208" s="157">
        <f t="shared" si="499"/>
        <v>-28</v>
      </c>
      <c r="HE208" s="158">
        <f t="shared" si="536"/>
        <v>67.81609195402298</v>
      </c>
      <c r="HF208" s="164"/>
      <c r="HG208" s="78" t="s">
        <v>1026</v>
      </c>
      <c r="HH208" s="88"/>
    </row>
    <row r="209" spans="1:216" ht="15.75">
      <c r="A209" s="16" t="s">
        <v>220</v>
      </c>
      <c r="B209" s="16" t="s">
        <v>221</v>
      </c>
      <c r="C209" s="16" t="s">
        <v>196</v>
      </c>
      <c r="D209" s="16" t="s">
        <v>615</v>
      </c>
      <c r="E209" s="16" t="s">
        <v>608</v>
      </c>
      <c r="F209" s="17">
        <v>60</v>
      </c>
      <c r="G209" s="17">
        <v>0</v>
      </c>
      <c r="H209" s="17">
        <v>0</v>
      </c>
      <c r="I209" s="18">
        <v>0</v>
      </c>
      <c r="J209" s="17">
        <v>0</v>
      </c>
      <c r="K209" s="19">
        <f t="shared" si="547"/>
        <v>60</v>
      </c>
      <c r="L209" s="19">
        <f t="shared" si="548"/>
        <v>60</v>
      </c>
      <c r="M209" s="23">
        <v>0</v>
      </c>
      <c r="N209" s="20">
        <f t="shared" si="533"/>
        <v>0</v>
      </c>
      <c r="O209" s="20"/>
      <c r="P209" s="75">
        <f t="shared" si="541"/>
        <v>0</v>
      </c>
      <c r="Q209" s="74">
        <f t="shared" si="540"/>
        <v>0</v>
      </c>
      <c r="R209" s="22">
        <f t="shared" si="552"/>
        <v>0</v>
      </c>
      <c r="S209" s="10"/>
      <c r="T209" s="10"/>
      <c r="U209" s="152">
        <f>SUMIF('Rekapitulasi Maret'!$D$9:$D$173,APS!$B209,'Rekapitulasi Maret'!$E$9:$E$173)</f>
        <v>0</v>
      </c>
      <c r="V209" s="152">
        <f>SUMIF('Rekapitulasi Maret'!$D$9:$D$173,APS!$B209,'Rekapitulasi Maret'!$F$9:$F$173)</f>
        <v>0</v>
      </c>
      <c r="W209" s="10"/>
      <c r="X209" s="154">
        <f t="shared" si="537"/>
        <v>0</v>
      </c>
      <c r="Y209" s="154">
        <f t="shared" si="538"/>
        <v>0</v>
      </c>
      <c r="Z209" s="10"/>
      <c r="AA209" s="152">
        <f>SUMIF('Rekapitulasi Maret'!$U$9:$U$173,APS!$B209,'Rekapitulasi Maret'!$V$9:$V$173)</f>
        <v>0</v>
      </c>
      <c r="AB209" s="152">
        <f>SUMIF('Rekapitulasi Maret'!$U$9:$U$173,APS!$B209,'Rekapitulasi Maret'!$W$9:$W$173)</f>
        <v>0</v>
      </c>
      <c r="AC209" s="152"/>
      <c r="AD209" s="154">
        <f t="shared" si="529"/>
        <v>0</v>
      </c>
      <c r="AE209" s="154">
        <f t="shared" si="530"/>
        <v>0</v>
      </c>
      <c r="AF209" s="10"/>
      <c r="AG209" s="152">
        <f>SUMIF('Rekapitulasi Maret'!$AL$9:$AL$173,APS!$B209,'Rekapitulasi Maret'!$AM$9:$AM$173)</f>
        <v>0</v>
      </c>
      <c r="AH209" s="152">
        <f>SUMIF('Rekapitulasi Maret'!$AL$9:$AL$173,APS!$B209,'Rekapitulasi Maret'!$AN$9:$AN$173)</f>
        <v>0</v>
      </c>
      <c r="AI209" s="152">
        <f>SUMIF('Rekapitulasi Maret'!$AL$9:$AL$173,APS!$B209,'Rekapitulasi Maret'!$AQ$9:$AQ$173)</f>
        <v>0</v>
      </c>
      <c r="AJ209" s="154">
        <f t="shared" si="534"/>
        <v>0</v>
      </c>
      <c r="AK209" s="154">
        <f t="shared" si="535"/>
        <v>0</v>
      </c>
      <c r="AL209" s="10"/>
      <c r="AM209" s="152">
        <f>SUMIF('Rekapitulasi Maret'!$BA$9:$BA$173,APS!$B209,'Rekapitulasi Maret'!$BB$9:$BB$173)</f>
        <v>0</v>
      </c>
      <c r="AN209" s="152">
        <f>SUMIF('Rekapitulasi Maret'!$BA$9:$BA$173,APS!$B209,'Rekapitulasi Maret'!$BC$9:$BC$173)</f>
        <v>0</v>
      </c>
      <c r="AO209" s="10"/>
      <c r="AP209" s="154">
        <f t="shared" si="531"/>
        <v>0</v>
      </c>
      <c r="AQ209" s="154">
        <f t="shared" si="532"/>
        <v>0</v>
      </c>
      <c r="AR209" s="10"/>
      <c r="AS209" s="152">
        <f>SUMIF('Rekapitulasi Maret'!$BP$9:$BP$173,APS!$B209,'Rekapitulasi Maret'!$BQ$9:$BQ$173)</f>
        <v>0</v>
      </c>
      <c r="AT209" s="152">
        <f>SUMIF('Rekapitulasi Maret'!$BP$9:$BP$173,APS!$B209,'Rekapitulasi Maret'!$BR$9:$BR$173)</f>
        <v>0</v>
      </c>
      <c r="AU209" s="10"/>
      <c r="AV209" s="154">
        <f t="shared" si="500"/>
        <v>0</v>
      </c>
      <c r="AW209" s="154">
        <f t="shared" si="501"/>
        <v>0</v>
      </c>
      <c r="AX209" s="10"/>
      <c r="AY209" s="152">
        <f>SUMIF('Rekapitulasi Maret'!$CE$9:$CE$173,APS!$B209,'Rekapitulasi Maret'!$CI$9:$CI$173)</f>
        <v>0</v>
      </c>
      <c r="AZ209" s="10"/>
      <c r="BA209" s="152">
        <f>SUMIF('Rekapitulasi Maret'!$CE$9:$CE$173,APS!$B209,'Rekapitulasi Maret'!$CJ$9:$CJ$173)</f>
        <v>0</v>
      </c>
      <c r="BB209" s="154">
        <f t="shared" si="492"/>
        <v>0</v>
      </c>
      <c r="BC209" s="154">
        <f t="shared" si="493"/>
        <v>0</v>
      </c>
      <c r="BD209" s="76">
        <f t="shared" si="504"/>
        <v>0</v>
      </c>
      <c r="BE209" s="76">
        <f t="shared" si="505"/>
        <v>0</v>
      </c>
      <c r="BF209" s="76">
        <f t="shared" si="506"/>
        <v>0</v>
      </c>
      <c r="BG209" s="76">
        <f t="shared" si="507"/>
        <v>0</v>
      </c>
      <c r="BH209" s="76">
        <f t="shared" si="508"/>
        <v>0</v>
      </c>
      <c r="BI209" s="76">
        <f t="shared" si="509"/>
        <v>0</v>
      </c>
      <c r="BJ209" s="154">
        <f t="shared" si="510"/>
        <v>0</v>
      </c>
      <c r="BK209" s="10"/>
      <c r="BL209" s="10"/>
      <c r="BM209" s="152">
        <f>SUMIF('Rekapitulasi Maret'!$D$194:$D$375,APS!$B209,'Rekapitulasi Maret'!$E$194:$E$375)+SUMIF('Rekapitulasi Maret'!$D$194:$D$375,APS!$B209,'Rekapitulasi Maret'!$J$194:$J$375)</f>
        <v>0</v>
      </c>
      <c r="BN209" s="152">
        <f>SUMIF('Rekapitulasi Maret'!$D$194:$D$375,APS!$B209,'Rekapitulasi Maret'!$F$194:$F$375)</f>
        <v>0</v>
      </c>
      <c r="BO209" s="152">
        <f>SUMIF('Rekapitulasi Maret'!$D$194:$D$375,APS!$B209,'Rekapitulasi Maret'!$K$194:$K$375)</f>
        <v>0</v>
      </c>
      <c r="BP209" s="154">
        <f t="shared" ref="BP209:BP272" si="588">IF(BL209=0,0,((BN209+BO209)/BL209)*100)</f>
        <v>0</v>
      </c>
      <c r="BQ209" s="154">
        <f t="shared" ref="BQ209:BQ272" si="589">IF(BM209=0,0,((BN209+BO209)/BM209)*100)</f>
        <v>0</v>
      </c>
      <c r="BR209" s="10"/>
      <c r="BS209" s="152">
        <f>SUMIF('Rekapitulasi Maret'!$U$194:$U$375,APS!$B209,'Rekapitulasi Maret'!$V$194:$V$375)+SUMIF('Rekapitulasi Maret'!$U$194:$U$375,APS!$B209,'Rekapitulasi Maret'!$AA$194:$AA$375)</f>
        <v>0</v>
      </c>
      <c r="BT209" s="152">
        <f>SUMIF('Rekapitulasi Maret'!$U$194:$U$375,APS!$B209,'Rekapitulasi Maret'!$W$194:$W$375)</f>
        <v>0</v>
      </c>
      <c r="BU209" s="152">
        <f>SUMIF('Rekapitulasi Maret'!$U$194:$U$375,APS!$B209,'Rekapitulasi Maret'!$AB$194:$AB$375)</f>
        <v>0</v>
      </c>
      <c r="BV209" s="154">
        <f t="shared" ref="BV209:BV272" si="590">IF(BR209=0,0,((BT209+BU209)/BR209)*100)</f>
        <v>0</v>
      </c>
      <c r="BW209" s="154">
        <f t="shared" ref="BW209:BW272" si="591">IF(BS209=0,0,((BT209+BU209)/BS209)*100)</f>
        <v>0</v>
      </c>
      <c r="BX209" s="10"/>
      <c r="BY209" s="152">
        <f>SUMIF('Rekapitulasi Maret'!$AL$194:$AL$375,APS!$B209,'Rekapitulasi Maret'!$AM$194:$AM$375)+SUMIF('Rekapitulasi Maret'!$AL$194:$AL$375,APS!$B209,'Rekapitulasi Maret'!$AP$194:$AP$375)</f>
        <v>0</v>
      </c>
      <c r="BZ209" s="152">
        <f>SUMIF('Rekapitulasi Maret'!$AL$194:$AL$375,APS!$B209,'Rekapitulasi Maret'!$AN$194:$AN$375)</f>
        <v>0</v>
      </c>
      <c r="CA209" s="152">
        <f>SUMIF('Rekapitulasi Maret'!$AL$194:$AL$375,APS!$B209,'Rekapitulasi Maret'!$AQ$194:$AQ$375)</f>
        <v>0</v>
      </c>
      <c r="CB209" s="154">
        <f t="shared" si="502"/>
        <v>0</v>
      </c>
      <c r="CC209" s="154">
        <f t="shared" si="503"/>
        <v>0</v>
      </c>
      <c r="CD209" s="10"/>
      <c r="CE209" s="152">
        <f>SUMIF('Rekapitulasi Maret'!$BA$194:$BA$375,APS!$B209,'Rekapitulasi Maret'!$BB$194:$BB$375)+SUMIF('Rekapitulasi Maret'!$BA$194:$BA$375,APS!$B209,'Rekapitulasi Maret'!$BE$194:$BE$375)</f>
        <v>0</v>
      </c>
      <c r="CF209" s="152">
        <f>SUMIF('Rekapitulasi Maret'!$BA$194:$BA$375,APS!$B209,'Rekapitulasi Maret'!$BC$194:$BC$375)</f>
        <v>0</v>
      </c>
      <c r="CG209" s="10"/>
      <c r="CH209" s="154">
        <f t="shared" si="580"/>
        <v>0</v>
      </c>
      <c r="CI209" s="154">
        <f t="shared" si="581"/>
        <v>0</v>
      </c>
      <c r="CJ209" s="10"/>
      <c r="CK209" s="152">
        <f>SUMIF('Rekapitulasi Maret'!$BP$194:$BP$375,APS!$B209,'Rekapitulasi Maret'!$BQ$194:$BQ$375)+SUMIF('Rekapitulasi Maret'!$BP$194:$BP$375,APS!$B209,'Rekapitulasi Maret'!$BT$194:$BT$375)</f>
        <v>0</v>
      </c>
      <c r="CL209" s="152">
        <f>SUMIF('Rekapitulasi Maret'!$BP$194:$BP$375,APS!$B209,'Rekapitulasi Maret'!$BR$194:$BR$375)</f>
        <v>0</v>
      </c>
      <c r="CM209" s="152">
        <f>SUMIF('Rekapitulasi Maret'!$BP$194:$BP$375,APS!$B209,'Rekapitulasi Maret'!$BU$194:$BU$375)</f>
        <v>0</v>
      </c>
      <c r="CN209" s="154">
        <f t="shared" si="582"/>
        <v>0</v>
      </c>
      <c r="CO209" s="154">
        <f t="shared" si="583"/>
        <v>0</v>
      </c>
      <c r="CP209" s="76">
        <f t="shared" si="511"/>
        <v>0</v>
      </c>
      <c r="CQ209" s="76">
        <f t="shared" si="512"/>
        <v>0</v>
      </c>
      <c r="CR209" s="76">
        <f t="shared" si="513"/>
        <v>0</v>
      </c>
      <c r="CS209" s="76">
        <f t="shared" si="514"/>
        <v>0</v>
      </c>
      <c r="CT209" s="76">
        <f t="shared" si="515"/>
        <v>0</v>
      </c>
      <c r="CU209" s="76">
        <f t="shared" si="516"/>
        <v>0</v>
      </c>
      <c r="CV209" s="154">
        <f t="shared" si="517"/>
        <v>0</v>
      </c>
      <c r="CW209" s="10"/>
      <c r="CX209" s="10"/>
      <c r="CY209" s="152">
        <f>SUMIF('Rekapitulasi Maret'!$D$391:$D$568,APS!$B209,'Rekapitulasi Maret'!$E$391:$E$568)+SUMIF('Rekapitulasi Maret'!$D$391:$D$568,APS!$B209,'Rekapitulasi Maret'!$J$391:$J$568)</f>
        <v>0</v>
      </c>
      <c r="CZ209" s="152">
        <f>SUMIF('Rekapitulasi Maret'!$D$391:$D$568,APS!$B209,'Rekapitulasi Maret'!$F$391:$F$568)</f>
        <v>0</v>
      </c>
      <c r="DA209" s="152">
        <f>SUMIF('Rekapitulasi Maret'!$D$391:$D$568,APS!$B209,'Rekapitulasi Maret'!$K$391:$K$568)</f>
        <v>0</v>
      </c>
      <c r="DB209" s="154">
        <f t="shared" si="584"/>
        <v>0</v>
      </c>
      <c r="DC209" s="154">
        <f t="shared" si="585"/>
        <v>0</v>
      </c>
      <c r="DD209" s="10"/>
      <c r="DE209" s="152">
        <f>SUMIF('Rekapitulasi Maret'!$U$391:$U$568,APS!$B209,'Rekapitulasi Maret'!$V$391:$V$568)+SUMIF('Rekapitulasi Maret'!$U$391:$U$568,APS!$B209,'Rekapitulasi Maret'!$AA$391:$AA$568)</f>
        <v>0</v>
      </c>
      <c r="DF209" s="152">
        <f>SUMIF('Rekapitulasi Maret'!$U$391:$U$568,APS!$B209,'Rekapitulasi Maret'!$W$391:$W$568)</f>
        <v>0</v>
      </c>
      <c r="DG209" s="152">
        <f>SUMIF('Rekapitulasi Maret'!$U$391:$U$568,APS!$B209,'Rekapitulasi Maret'!$AB$391:$AB$568)</f>
        <v>0</v>
      </c>
      <c r="DH209" s="154">
        <f t="shared" si="518"/>
        <v>0</v>
      </c>
      <c r="DI209" s="154">
        <f t="shared" si="519"/>
        <v>0</v>
      </c>
      <c r="DJ209" s="10"/>
      <c r="DK209" s="152">
        <f>SUMIF('Rekapitulasi Maret'!$AL$391:$AL$568,APS!$B209,'Rekapitulasi Maret'!$AM$391:$AM$568)+SUMIF('Rekapitulasi Maret'!$AL$391:$AL$568,APS!$B209,'Rekapitulasi Maret'!$AP$391:$AP$568)</f>
        <v>0</v>
      </c>
      <c r="DL209" s="152">
        <f>SUMIF('Rekapitulasi Maret'!$AL$391:$AL$568,APS!$B209,'Rekapitulasi Maret'!$AN$391:$AN$568)</f>
        <v>0</v>
      </c>
      <c r="DM209" s="152">
        <f>SUMIF('Rekapitulasi Maret'!$AL$391:$AL$568,APS!$B209,'Rekapitulasi Maret'!$AQ$391:$AQ$568)</f>
        <v>0</v>
      </c>
      <c r="DN209" s="154">
        <f t="shared" si="553"/>
        <v>0</v>
      </c>
      <c r="DO209" s="154">
        <f t="shared" si="554"/>
        <v>0</v>
      </c>
      <c r="DP209" s="10"/>
      <c r="DQ209" s="152">
        <f>SUMIF('Rekapitulasi Maret'!$BA$391:$BA$568,APS!$B209,'Rekapitulasi Maret'!$BB$391:$BB$568)+SUMIF('Rekapitulasi Maret'!$BA$391:$BA$568,APS!$B209,'Rekapitulasi Maret'!$BE$391:$BE$568)</f>
        <v>0</v>
      </c>
      <c r="DR209" s="152">
        <f>SUMIF('Rekapitulasi Maret'!$BA$391:$BA$568,APS!$B209,'Rekapitulasi Maret'!$BC$391:$BC$568)</f>
        <v>0</v>
      </c>
      <c r="DS209" s="152">
        <f>SUMIF('Rekapitulasi Maret'!$BA$391:$BA$568,APS!$B209,'Rekapitulasi Maret'!$BF$391:$BF$568)</f>
        <v>0</v>
      </c>
      <c r="DT209" s="154">
        <f t="shared" si="520"/>
        <v>0</v>
      </c>
      <c r="DU209" s="154">
        <f t="shared" si="521"/>
        <v>0</v>
      </c>
      <c r="DV209" s="10"/>
      <c r="DW209" s="152">
        <f>SUMIF('Rekapitulasi Maret'!$BP$391:$BP$568,APS!$B209,'Rekapitulasi Maret'!$BQ$391:$BQ$568)+SUMIF('Rekapitulasi Maret'!$BP$391:$BP$568,APS!$B209,'Rekapitulasi Maret'!$BT$391:$BT$568)</f>
        <v>0</v>
      </c>
      <c r="DX209" s="152">
        <f>SUMIF('Rekapitulasi Maret'!$BP$391:$BP$568,APS!$B209,'Rekapitulasi Maret'!$BR$391:$BR$568)</f>
        <v>0</v>
      </c>
      <c r="DY209" s="152">
        <f>SUMIF('Rekapitulasi Maret'!$BP$391:$BP$568,APS!$B209,'Rekapitulasi Maret'!$BU$391:$BU$568)</f>
        <v>0</v>
      </c>
      <c r="DZ209" s="154">
        <f t="shared" si="544"/>
        <v>0</v>
      </c>
      <c r="EA209" s="154">
        <f t="shared" si="545"/>
        <v>0</v>
      </c>
      <c r="EB209" s="10"/>
      <c r="EC209" s="152">
        <f>SUMIF('Rekapitulasi Maret'!$CE$391:$CE$568,APS!$B209,'Rekapitulasi Maret'!$CF$391:$CF$568)+SUMIF('Rekapitulasi Maret'!$CE$391:$CE$568,APS!$B209,'Rekapitulasi Maret'!$CI$391:$CI$568)</f>
        <v>0</v>
      </c>
      <c r="ED209" s="152">
        <f>SUMIF('Rekapitulasi Maret'!$CE$391:$CE$568,APS!$B209,'Rekapitulasi Maret'!$CG$391:$CG$568)</f>
        <v>0</v>
      </c>
      <c r="EE209" s="152">
        <f>SUMIF('Rekapitulasi Maret'!$CE$391:$CE$568,APS!$B209,'Rekapitulasi Maret'!$CJ$391:$CJ$568)</f>
        <v>0</v>
      </c>
      <c r="EF209" s="154">
        <f t="shared" si="555"/>
        <v>0</v>
      </c>
      <c r="EG209" s="154">
        <f t="shared" si="556"/>
        <v>0</v>
      </c>
      <c r="EH209" s="76">
        <f t="shared" si="522"/>
        <v>0</v>
      </c>
      <c r="EI209" s="76">
        <f t="shared" si="523"/>
        <v>0</v>
      </c>
      <c r="EJ209" s="76">
        <f t="shared" si="524"/>
        <v>0</v>
      </c>
      <c r="EK209" s="76">
        <f t="shared" si="525"/>
        <v>0</v>
      </c>
      <c r="EL209" s="76">
        <f t="shared" si="526"/>
        <v>0</v>
      </c>
      <c r="EM209" s="76">
        <f t="shared" si="527"/>
        <v>0</v>
      </c>
      <c r="EN209" s="154">
        <f t="shared" si="528"/>
        <v>0</v>
      </c>
      <c r="EO209" s="10"/>
      <c r="EP209" s="10"/>
      <c r="EQ209" s="152">
        <f>SUMIF('Rekapitulasi Maret'!$D$587:$D$768,APS!$B209,'Rekapitulasi Maret'!$E$587:$E$768)+SUMIF('Rekapitulasi Maret'!$D$587:$D$768,APS!$B209,'Rekapitulasi Maret'!$G$587:$G$768)</f>
        <v>0</v>
      </c>
      <c r="ER209" s="152">
        <f>SUMIF('Rekapitulasi Maret'!$D$587:$D$768,APS!$B209,'Rekapitulasi Maret'!$F$587:$F$768)+SUMIF('Rekapitulasi Maret'!$D$587:$D$768,APS!$B209,'Rekapitulasi Maret'!$H$587:$H$768)</f>
        <v>0</v>
      </c>
      <c r="ES209" s="10"/>
      <c r="ET209" s="154">
        <f t="shared" si="557"/>
        <v>0</v>
      </c>
      <c r="EU209" s="154">
        <f t="shared" si="558"/>
        <v>0</v>
      </c>
      <c r="EV209" s="10"/>
      <c r="EW209" s="152">
        <f>SUMIF('Rekapitulasi Maret'!$U$587:$U$768,APS!$B209,'Rekapitulasi Maret'!$V$587:$V$768)+SUMIF('Rekapitulasi Maret'!$U$587:$U$768,APS!$B209,'Rekapitulasi Maret'!$X$587:$X$768)</f>
        <v>0</v>
      </c>
      <c r="EX209" s="152">
        <f>SUMIF('Rekapitulasi Maret'!$U$587:$U$768,APS!$B209,'Rekapitulasi Maret'!$W$587:$W$768)+SUMIF('Rekapitulasi Maret'!$U$587:$U$768,APS!$B209,'Rekapitulasi Maret'!$Y$587:$Y$768)</f>
        <v>0</v>
      </c>
      <c r="EY209" s="10"/>
      <c r="EZ209" s="154">
        <f t="shared" si="559"/>
        <v>0</v>
      </c>
      <c r="FA209" s="154">
        <f t="shared" si="560"/>
        <v>0</v>
      </c>
      <c r="FB209" s="10"/>
      <c r="FC209" s="152">
        <f>SUMIF('Rekapitulasi Maret'!$AL$587:$AL$768,APS!$B209,'Rekapitulasi Maret'!$AM$587:$AM$768)+SUMIF('Rekapitulasi Maret'!$AL$587:$AL$768,APS!$B209,'Rekapitulasi Maret'!$AP$587:$AP$768)</f>
        <v>0</v>
      </c>
      <c r="FD209" s="152">
        <f>SUMIF('Rekapitulasi Maret'!$AL$587:$AL$768,APS!$B209,'Rekapitulasi Maret'!$AN$587:$AN$768)</f>
        <v>0</v>
      </c>
      <c r="FE209" s="10"/>
      <c r="FF209" s="154">
        <f t="shared" si="561"/>
        <v>0</v>
      </c>
      <c r="FG209" s="154">
        <f t="shared" si="562"/>
        <v>0</v>
      </c>
      <c r="FH209" s="10"/>
      <c r="FI209" s="152">
        <f>SUMIF('Rekapitulasi Maret'!$BA$587:$BA$768,APS!$B209,'Rekapitulasi Maret'!$BB$587:$BB$768)+SUMIF('Rekapitulasi Maret'!$BA$587:$BA$768,APS!$B209,'Rekapitulasi Maret'!$BE$587:$BE$768)</f>
        <v>0</v>
      </c>
      <c r="FJ209" s="152">
        <f>SUMIF('Rekapitulasi Maret'!$BA$587:$BA$768,APS!$B209,'Rekapitulasi Maret'!$BC$587:$BC$768)+SUMIF('Rekapitulasi Maret'!$BA$587:$BA$768,APS!$B209,'Rekapitulasi Maret'!$BF$587:$BF$768)</f>
        <v>0</v>
      </c>
      <c r="FK209" s="10"/>
      <c r="FL209" s="154">
        <f t="shared" si="563"/>
        <v>0</v>
      </c>
      <c r="FM209" s="154">
        <f t="shared" si="564"/>
        <v>0</v>
      </c>
      <c r="FN209" s="10"/>
      <c r="FO209" s="152">
        <f>SUMIF('Rekapitulasi Maret'!$BP$587:$BP$768,APS!$B209,'Rekapitulasi Maret'!$BQ$587:$BQ$768)+SUMIF('Rekapitulasi Maret'!$BP$587:$BP$768,APS!$B209,'Rekapitulasi Maret'!$BT$587:$BT$768)</f>
        <v>0</v>
      </c>
      <c r="FP209" s="152">
        <f>SUMIF('Rekapitulasi Maret'!$BP$587:$BP$768,APS!$B209,'Rekapitulasi Maret'!$BR$587:$BR$768)</f>
        <v>0</v>
      </c>
      <c r="FQ209" s="10"/>
      <c r="FR209" s="154">
        <f t="shared" si="565"/>
        <v>0</v>
      </c>
      <c r="FS209" s="154">
        <f t="shared" si="566"/>
        <v>0</v>
      </c>
      <c r="FT209" s="10"/>
      <c r="FU209" s="152">
        <f>SUMIF('Rekapitulasi Maret'!$CE$587:$CE$768,APS!$B209,'Rekapitulasi Maret'!$CI$587:$CI$768)</f>
        <v>0</v>
      </c>
      <c r="FV209" s="10"/>
      <c r="FW209" s="152">
        <f>SUMIF('Rekapitulasi Maret'!$CE$587:$CE$768,APS!$B209,'Rekapitulasi Maret'!$CJ$587:$CJ$768)</f>
        <v>0</v>
      </c>
      <c r="FX209" s="154">
        <f t="shared" si="586"/>
        <v>0</v>
      </c>
      <c r="FY209" s="154">
        <f t="shared" si="587"/>
        <v>0</v>
      </c>
      <c r="FZ209" s="10"/>
      <c r="GA209" s="152">
        <f>SUMIF('Rekapitulasi Maret'!$D$785:$D$963,APS!$B209,'Rekapitulasi Maret'!$E$785:$E$963)+SUMIF('Rekapitulasi Maret'!$D$785:$D$963,APS!$B209,'Rekapitulasi Maret'!$J$785:$J$963)</f>
        <v>0</v>
      </c>
      <c r="GB209" s="152">
        <f>SUMIF('Rekapitulasi Maret'!$D$785:$D$963,APS!$B209,'Rekapitulasi Maret'!$F$785:$F$963)</f>
        <v>0</v>
      </c>
      <c r="GC209" s="152">
        <f>SUMIF('Rekapitulasi Maret'!$D$785:$D$963,APS!$B209,'Rekapitulasi Maret'!$K$785:$K$963)</f>
        <v>0</v>
      </c>
      <c r="GD209" s="154">
        <f t="shared" si="567"/>
        <v>0</v>
      </c>
      <c r="GE209" s="154">
        <f t="shared" si="568"/>
        <v>0</v>
      </c>
      <c r="GF209" s="10"/>
      <c r="GG209" s="152">
        <f>SUMIF('Rekapitulasi Maret'!$U$785:$U$963,APS!$B209,'Rekapitulasi Maret'!$V$785:$V$963)+SUMIF('Rekapitulasi Maret'!$U$785:$U$963,APS!$B209,'Rekapitulasi Maret'!$AA$785:$AA$963)</f>
        <v>0</v>
      </c>
      <c r="GH209" s="152">
        <f>SUMIF('Rekapitulasi Maret'!$U$785:$U$963,APS!$B209,'Rekapitulasi Maret'!$W$785:$W$963)</f>
        <v>0</v>
      </c>
      <c r="GI209" s="152">
        <f>SUMIF('Rekapitulasi Maret'!$U$785:$U$963,APS!$B209,'Rekapitulasi Maret'!$AB$785:$AB$963)</f>
        <v>0</v>
      </c>
      <c r="GJ209" s="154">
        <f t="shared" si="569"/>
        <v>0</v>
      </c>
      <c r="GK209" s="154">
        <f t="shared" si="570"/>
        <v>0</v>
      </c>
      <c r="GL209" s="10"/>
      <c r="GM209" s="152">
        <f>SUMIF('Rekapitulasi Maret'!$AL$785:$AL$963,APS!$B209,'Rekapitulasi Maret'!$AM$785:$AM$963)+SUMIF('Rekapitulasi Maret'!$AL$785:$AL$963,APS!$B209,'Rekapitulasi Maret'!$AP$785:$AP$963)</f>
        <v>0</v>
      </c>
      <c r="GN209" s="152">
        <f>SUMIF('Rekapitulasi Maret'!$AL$785:$AL$963,APS!$B209,'Rekapitulasi Maret'!$AN$785:$AN$963)</f>
        <v>0</v>
      </c>
      <c r="GO209" s="152">
        <f>SUMIF('Rekapitulasi Maret'!$AL$785:$AL$963,APS!$B209,'Rekapitulasi Maret'!$AQ$785:$AQ$963)</f>
        <v>0</v>
      </c>
      <c r="GP209" s="154">
        <f t="shared" si="571"/>
        <v>0</v>
      </c>
      <c r="GQ209" s="154">
        <f t="shared" si="572"/>
        <v>0</v>
      </c>
      <c r="GR209" s="76">
        <f t="shared" si="573"/>
        <v>0</v>
      </c>
      <c r="GS209" s="76">
        <f t="shared" si="574"/>
        <v>0</v>
      </c>
      <c r="GT209" s="76">
        <f t="shared" si="575"/>
        <v>0</v>
      </c>
      <c r="GU209" s="76">
        <f t="shared" si="576"/>
        <v>0</v>
      </c>
      <c r="GV209" s="157">
        <f t="shared" si="577"/>
        <v>0</v>
      </c>
      <c r="GW209" s="157">
        <f t="shared" si="578"/>
        <v>0</v>
      </c>
      <c r="GX209" s="158">
        <f t="shared" si="579"/>
        <v>0</v>
      </c>
      <c r="GY209" s="157">
        <f t="shared" si="494"/>
        <v>0</v>
      </c>
      <c r="GZ209" s="157">
        <f t="shared" si="495"/>
        <v>0</v>
      </c>
      <c r="HA209" s="157">
        <f t="shared" si="496"/>
        <v>0</v>
      </c>
      <c r="HB209" s="157">
        <f t="shared" si="497"/>
        <v>0</v>
      </c>
      <c r="HC209" s="157">
        <f t="shared" si="498"/>
        <v>0</v>
      </c>
      <c r="HD209" s="157">
        <f t="shared" si="499"/>
        <v>0</v>
      </c>
      <c r="HE209" s="158">
        <f t="shared" si="536"/>
        <v>0</v>
      </c>
      <c r="HF209" s="164"/>
      <c r="HG209" s="78" t="s">
        <v>1026</v>
      </c>
      <c r="HH209" s="88"/>
    </row>
    <row r="210" spans="1:216" ht="15.75">
      <c r="A210" s="16" t="s">
        <v>222</v>
      </c>
      <c r="B210" s="78" t="s">
        <v>223</v>
      </c>
      <c r="C210" s="16" t="s">
        <v>196</v>
      </c>
      <c r="D210" s="16" t="s">
        <v>615</v>
      </c>
      <c r="E210" s="16" t="s">
        <v>608</v>
      </c>
      <c r="F210" s="17">
        <v>80</v>
      </c>
      <c r="G210" s="17">
        <v>0</v>
      </c>
      <c r="H210" s="17">
        <v>0</v>
      </c>
      <c r="I210" s="18">
        <v>0</v>
      </c>
      <c r="J210" s="17">
        <v>-50</v>
      </c>
      <c r="K210" s="19">
        <f t="shared" si="547"/>
        <v>130</v>
      </c>
      <c r="L210" s="19">
        <f t="shared" si="548"/>
        <v>130</v>
      </c>
      <c r="M210" s="26">
        <f>50+20</f>
        <v>70</v>
      </c>
      <c r="N210" s="20">
        <f t="shared" si="533"/>
        <v>120</v>
      </c>
      <c r="O210" s="20"/>
      <c r="P210" s="75">
        <f t="shared" si="541"/>
        <v>0</v>
      </c>
      <c r="Q210" s="74">
        <f t="shared" si="540"/>
        <v>120</v>
      </c>
      <c r="R210" s="22">
        <f t="shared" si="552"/>
        <v>90</v>
      </c>
      <c r="S210" s="10">
        <v>20</v>
      </c>
      <c r="T210" s="10"/>
      <c r="U210" s="152">
        <f>SUMIF('Rekapitulasi Maret'!$D$9:$D$173,APS!$B210,'Rekapitulasi Maret'!$E$9:$E$173)</f>
        <v>0</v>
      </c>
      <c r="V210" s="152">
        <f>SUMIF('Rekapitulasi Maret'!$D$9:$D$173,APS!$B210,'Rekapitulasi Maret'!$F$9:$F$173)</f>
        <v>0</v>
      </c>
      <c r="W210" s="10"/>
      <c r="X210" s="154">
        <f t="shared" si="537"/>
        <v>0</v>
      </c>
      <c r="Y210" s="154">
        <f t="shared" si="538"/>
        <v>0</v>
      </c>
      <c r="Z210" s="10"/>
      <c r="AA210" s="152">
        <f>SUMIF('Rekapitulasi Maret'!$U$9:$U$173,APS!$B210,'Rekapitulasi Maret'!$V$9:$V$173)</f>
        <v>0</v>
      </c>
      <c r="AB210" s="152">
        <f>SUMIF('Rekapitulasi Maret'!$U$9:$U$173,APS!$B210,'Rekapitulasi Maret'!$W$9:$W$173)</f>
        <v>0</v>
      </c>
      <c r="AC210" s="152"/>
      <c r="AD210" s="154">
        <f t="shared" si="529"/>
        <v>0</v>
      </c>
      <c r="AE210" s="154">
        <f t="shared" si="530"/>
        <v>0</v>
      </c>
      <c r="AF210" s="10"/>
      <c r="AG210" s="152">
        <f>SUMIF('Rekapitulasi Maret'!$AL$9:$AL$173,APS!$B210,'Rekapitulasi Maret'!$AM$9:$AM$173)</f>
        <v>0</v>
      </c>
      <c r="AH210" s="152">
        <f>SUMIF('Rekapitulasi Maret'!$AL$9:$AL$173,APS!$B210,'Rekapitulasi Maret'!$AN$9:$AN$173)</f>
        <v>0</v>
      </c>
      <c r="AI210" s="152">
        <f>SUMIF('Rekapitulasi Maret'!$AL$9:$AL$173,APS!$B210,'Rekapitulasi Maret'!$AQ$9:$AQ$173)</f>
        <v>0</v>
      </c>
      <c r="AJ210" s="154">
        <f t="shared" si="534"/>
        <v>0</v>
      </c>
      <c r="AK210" s="154">
        <f t="shared" si="535"/>
        <v>0</v>
      </c>
      <c r="AL210" s="10">
        <v>20</v>
      </c>
      <c r="AM210" s="152">
        <f>SUMIF('Rekapitulasi Maret'!$BA$9:$BA$173,APS!$B210,'Rekapitulasi Maret'!$BB$9:$BB$173)</f>
        <v>0</v>
      </c>
      <c r="AN210" s="152">
        <f>SUMIF('Rekapitulasi Maret'!$BA$9:$BA$173,APS!$B210,'Rekapitulasi Maret'!$BC$9:$BC$173)</f>
        <v>0</v>
      </c>
      <c r="AO210" s="10"/>
      <c r="AP210" s="154">
        <f t="shared" si="531"/>
        <v>0</v>
      </c>
      <c r="AQ210" s="154">
        <f t="shared" si="532"/>
        <v>0</v>
      </c>
      <c r="AR210" s="10"/>
      <c r="AS210" s="152">
        <f>SUMIF('Rekapitulasi Maret'!$BP$9:$BP$173,APS!$B210,'Rekapitulasi Maret'!$BQ$9:$BQ$173)</f>
        <v>0</v>
      </c>
      <c r="AT210" s="152">
        <f>SUMIF('Rekapitulasi Maret'!$BP$9:$BP$173,APS!$B210,'Rekapitulasi Maret'!$BR$9:$BR$173)</f>
        <v>0</v>
      </c>
      <c r="AU210" s="10"/>
      <c r="AV210" s="154">
        <f t="shared" si="500"/>
        <v>0</v>
      </c>
      <c r="AW210" s="154">
        <f t="shared" si="501"/>
        <v>0</v>
      </c>
      <c r="AX210" s="10"/>
      <c r="AY210" s="152">
        <f>SUMIF('Rekapitulasi Maret'!$CE$9:$CE$173,APS!$B210,'Rekapitulasi Maret'!$CI$9:$CI$173)</f>
        <v>0</v>
      </c>
      <c r="AZ210" s="10"/>
      <c r="BA210" s="152">
        <f>SUMIF('Rekapitulasi Maret'!$CE$9:$CE$173,APS!$B210,'Rekapitulasi Maret'!$CJ$9:$CJ$173)</f>
        <v>0</v>
      </c>
      <c r="BB210" s="154">
        <f t="shared" ref="BB210:BB273" si="592">IF(AX210=0,0,((AZ210+BA210)/AX210)*100)</f>
        <v>0</v>
      </c>
      <c r="BC210" s="154">
        <f t="shared" ref="BC210:BC273" si="593">IF(AY210=0,0,((AZ210+BA210)/AY210)*100)</f>
        <v>0</v>
      </c>
      <c r="BD210" s="76">
        <f t="shared" si="504"/>
        <v>20</v>
      </c>
      <c r="BE210" s="76">
        <f t="shared" si="505"/>
        <v>0</v>
      </c>
      <c r="BF210" s="76">
        <f t="shared" si="506"/>
        <v>0</v>
      </c>
      <c r="BG210" s="76">
        <f t="shared" si="507"/>
        <v>0</v>
      </c>
      <c r="BH210" s="76">
        <f t="shared" si="508"/>
        <v>0</v>
      </c>
      <c r="BI210" s="76">
        <f t="shared" si="509"/>
        <v>-20</v>
      </c>
      <c r="BJ210" s="154">
        <f t="shared" si="510"/>
        <v>0</v>
      </c>
      <c r="BK210" s="10">
        <v>50</v>
      </c>
      <c r="BL210" s="10"/>
      <c r="BM210" s="152">
        <f>SUMIF('Rekapitulasi Maret'!$D$194:$D$375,APS!$B210,'Rekapitulasi Maret'!$E$194:$E$375)+SUMIF('Rekapitulasi Maret'!$D$194:$D$375,APS!$B210,'Rekapitulasi Maret'!$J$194:$J$375)</f>
        <v>0</v>
      </c>
      <c r="BN210" s="152">
        <f>SUMIF('Rekapitulasi Maret'!$D$194:$D$375,APS!$B210,'Rekapitulasi Maret'!$F$194:$F$375)</f>
        <v>0</v>
      </c>
      <c r="BO210" s="152">
        <f>SUMIF('Rekapitulasi Maret'!$D$194:$D$375,APS!$B210,'Rekapitulasi Maret'!$K$194:$K$375)</f>
        <v>0</v>
      </c>
      <c r="BP210" s="154">
        <f t="shared" si="588"/>
        <v>0</v>
      </c>
      <c r="BQ210" s="154">
        <f t="shared" si="589"/>
        <v>0</v>
      </c>
      <c r="BR210" s="10"/>
      <c r="BS210" s="152">
        <f>SUMIF('Rekapitulasi Maret'!$U$194:$U$375,APS!$B210,'Rekapitulasi Maret'!$V$194:$V$375)+SUMIF('Rekapitulasi Maret'!$U$194:$U$375,APS!$B210,'Rekapitulasi Maret'!$AA$194:$AA$375)</f>
        <v>0</v>
      </c>
      <c r="BT210" s="152">
        <f>SUMIF('Rekapitulasi Maret'!$U$194:$U$375,APS!$B210,'Rekapitulasi Maret'!$W$194:$W$375)</f>
        <v>0</v>
      </c>
      <c r="BU210" s="152">
        <f>SUMIF('Rekapitulasi Maret'!$U$194:$U$375,APS!$B210,'Rekapitulasi Maret'!$AB$194:$AB$375)</f>
        <v>0</v>
      </c>
      <c r="BV210" s="154">
        <f t="shared" si="590"/>
        <v>0</v>
      </c>
      <c r="BW210" s="154">
        <f t="shared" si="591"/>
        <v>0</v>
      </c>
      <c r="BX210" s="10">
        <v>50</v>
      </c>
      <c r="BY210" s="152">
        <f>SUMIF('Rekapitulasi Maret'!$AL$194:$AL$375,APS!$B210,'Rekapitulasi Maret'!$AM$194:$AM$375)+SUMIF('Rekapitulasi Maret'!$AL$194:$AL$375,APS!$B210,'Rekapitulasi Maret'!$AP$194:$AP$375)</f>
        <v>0</v>
      </c>
      <c r="BZ210" s="152">
        <f>SUMIF('Rekapitulasi Maret'!$AL$194:$AL$375,APS!$B210,'Rekapitulasi Maret'!$AN$194:$AN$375)</f>
        <v>18</v>
      </c>
      <c r="CA210" s="152">
        <f>SUMIF('Rekapitulasi Maret'!$AL$194:$AL$375,APS!$B210,'Rekapitulasi Maret'!$AQ$194:$AQ$375)</f>
        <v>0</v>
      </c>
      <c r="CB210" s="154">
        <f t="shared" si="502"/>
        <v>36</v>
      </c>
      <c r="CC210" s="154">
        <f t="shared" si="503"/>
        <v>0</v>
      </c>
      <c r="CD210" s="10"/>
      <c r="CE210" s="152">
        <f>SUMIF('Rekapitulasi Maret'!$BA$194:$BA$375,APS!$B210,'Rekapitulasi Maret'!$BB$194:$BB$375)+SUMIF('Rekapitulasi Maret'!$BA$194:$BA$375,APS!$B210,'Rekapitulasi Maret'!$BE$194:$BE$375)</f>
        <v>50</v>
      </c>
      <c r="CF210" s="152">
        <f>SUMIF('Rekapitulasi Maret'!$BA$194:$BA$375,APS!$B210,'Rekapitulasi Maret'!$BC$194:$BC$375)</f>
        <v>24</v>
      </c>
      <c r="CG210" s="10"/>
      <c r="CH210" s="154">
        <f t="shared" si="580"/>
        <v>0</v>
      </c>
      <c r="CI210" s="154">
        <f t="shared" si="581"/>
        <v>48</v>
      </c>
      <c r="CJ210" s="10"/>
      <c r="CK210" s="152">
        <f>SUMIF('Rekapitulasi Maret'!$BP$194:$BP$375,APS!$B210,'Rekapitulasi Maret'!$BQ$194:$BQ$375)+SUMIF('Rekapitulasi Maret'!$BP$194:$BP$375,APS!$B210,'Rekapitulasi Maret'!$BT$194:$BT$375)</f>
        <v>0</v>
      </c>
      <c r="CL210" s="152">
        <f>SUMIF('Rekapitulasi Maret'!$BP$194:$BP$375,APS!$B210,'Rekapitulasi Maret'!$BR$194:$BR$375)</f>
        <v>0</v>
      </c>
      <c r="CM210" s="152">
        <f>SUMIF('Rekapitulasi Maret'!$BP$194:$BP$375,APS!$B210,'Rekapitulasi Maret'!$BU$194:$BU$375)</f>
        <v>0</v>
      </c>
      <c r="CN210" s="154">
        <f t="shared" si="582"/>
        <v>0</v>
      </c>
      <c r="CO210" s="154">
        <f t="shared" si="583"/>
        <v>0</v>
      </c>
      <c r="CP210" s="76">
        <f t="shared" si="511"/>
        <v>50</v>
      </c>
      <c r="CQ210" s="76">
        <f t="shared" si="512"/>
        <v>50</v>
      </c>
      <c r="CR210" s="76">
        <f t="shared" si="513"/>
        <v>42</v>
      </c>
      <c r="CS210" s="76">
        <f t="shared" si="514"/>
        <v>0</v>
      </c>
      <c r="CT210" s="76">
        <f t="shared" si="515"/>
        <v>42</v>
      </c>
      <c r="CU210" s="76">
        <f t="shared" si="516"/>
        <v>-8</v>
      </c>
      <c r="CV210" s="154">
        <f t="shared" si="517"/>
        <v>84</v>
      </c>
      <c r="CW210" s="10">
        <v>20</v>
      </c>
      <c r="CX210" s="10"/>
      <c r="CY210" s="152">
        <f>SUMIF('Rekapitulasi Maret'!$D$391:$D$568,APS!$B210,'Rekapitulasi Maret'!$E$391:$E$568)+SUMIF('Rekapitulasi Maret'!$D$391:$D$568,APS!$B210,'Rekapitulasi Maret'!$J$391:$J$568)</f>
        <v>0</v>
      </c>
      <c r="CZ210" s="152">
        <f>SUMIF('Rekapitulasi Maret'!$D$391:$D$568,APS!$B210,'Rekapitulasi Maret'!$F$391:$F$568)</f>
        <v>0</v>
      </c>
      <c r="DA210" s="152">
        <f>SUMIF('Rekapitulasi Maret'!$D$391:$D$568,APS!$B210,'Rekapitulasi Maret'!$K$391:$K$568)</f>
        <v>0</v>
      </c>
      <c r="DB210" s="154">
        <f t="shared" si="584"/>
        <v>0</v>
      </c>
      <c r="DC210" s="154">
        <f t="shared" si="585"/>
        <v>0</v>
      </c>
      <c r="DD210" s="10"/>
      <c r="DE210" s="152">
        <f>SUMIF('Rekapitulasi Maret'!$U$391:$U$568,APS!$B210,'Rekapitulasi Maret'!$V$391:$V$568)+SUMIF('Rekapitulasi Maret'!$U$391:$U$568,APS!$B210,'Rekapitulasi Maret'!$AA$391:$AA$568)</f>
        <v>0</v>
      </c>
      <c r="DF210" s="152">
        <f>SUMIF('Rekapitulasi Maret'!$U$391:$U$568,APS!$B210,'Rekapitulasi Maret'!$W$391:$W$568)</f>
        <v>0</v>
      </c>
      <c r="DG210" s="152">
        <f>SUMIF('Rekapitulasi Maret'!$U$391:$U$568,APS!$B210,'Rekapitulasi Maret'!$AB$391:$AB$568)</f>
        <v>0</v>
      </c>
      <c r="DH210" s="154">
        <f t="shared" si="518"/>
        <v>0</v>
      </c>
      <c r="DI210" s="154">
        <f t="shared" si="519"/>
        <v>0</v>
      </c>
      <c r="DJ210" s="10">
        <v>50</v>
      </c>
      <c r="DK210" s="152">
        <f>SUMIF('Rekapitulasi Maret'!$AL$391:$AL$568,APS!$B210,'Rekapitulasi Maret'!$AM$391:$AM$568)+SUMIF('Rekapitulasi Maret'!$AL$391:$AL$568,APS!$B210,'Rekapitulasi Maret'!$AP$391:$AP$568)</f>
        <v>0</v>
      </c>
      <c r="DL210" s="152">
        <f>SUMIF('Rekapitulasi Maret'!$AL$391:$AL$568,APS!$B210,'Rekapitulasi Maret'!$AN$391:$AN$568)</f>
        <v>0</v>
      </c>
      <c r="DM210" s="152">
        <f>SUMIF('Rekapitulasi Maret'!$AL$391:$AL$568,APS!$B210,'Rekapitulasi Maret'!$AQ$391:$AQ$568)</f>
        <v>0</v>
      </c>
      <c r="DN210" s="154">
        <f t="shared" si="553"/>
        <v>0</v>
      </c>
      <c r="DO210" s="154">
        <f t="shared" si="554"/>
        <v>0</v>
      </c>
      <c r="DP210" s="10"/>
      <c r="DQ210" s="152">
        <f>SUMIF('Rekapitulasi Maret'!$BA$391:$BA$568,APS!$B210,'Rekapitulasi Maret'!$BB$391:$BB$568)+SUMIF('Rekapitulasi Maret'!$BA$391:$BA$568,APS!$B210,'Rekapitulasi Maret'!$BE$391:$BE$568)</f>
        <v>0</v>
      </c>
      <c r="DR210" s="152">
        <f>SUMIF('Rekapitulasi Maret'!$BA$391:$BA$568,APS!$B210,'Rekapitulasi Maret'!$BC$391:$BC$568)</f>
        <v>0</v>
      </c>
      <c r="DS210" s="152">
        <f>SUMIF('Rekapitulasi Maret'!$BA$391:$BA$568,APS!$B210,'Rekapitulasi Maret'!$BF$391:$BF$568)</f>
        <v>0</v>
      </c>
      <c r="DT210" s="154">
        <f t="shared" si="520"/>
        <v>0</v>
      </c>
      <c r="DU210" s="154">
        <f t="shared" si="521"/>
        <v>0</v>
      </c>
      <c r="DV210" s="10"/>
      <c r="DW210" s="152">
        <f>SUMIF('Rekapitulasi Maret'!$BP$391:$BP$568,APS!$B210,'Rekapitulasi Maret'!$BQ$391:$BQ$568)+SUMIF('Rekapitulasi Maret'!$BP$391:$BP$568,APS!$B210,'Rekapitulasi Maret'!$BT$391:$BT$568)</f>
        <v>50</v>
      </c>
      <c r="DX210" s="152">
        <f>SUMIF('Rekapitulasi Maret'!$BP$391:$BP$568,APS!$B210,'Rekapitulasi Maret'!$BR$391:$BR$568)</f>
        <v>0</v>
      </c>
      <c r="DY210" s="152">
        <f>SUMIF('Rekapitulasi Maret'!$BP$391:$BP$568,APS!$B210,'Rekapitulasi Maret'!$BU$391:$BU$568)</f>
        <v>0</v>
      </c>
      <c r="DZ210" s="154">
        <f t="shared" si="544"/>
        <v>0</v>
      </c>
      <c r="EA210" s="154">
        <f t="shared" si="545"/>
        <v>0</v>
      </c>
      <c r="EB210" s="10"/>
      <c r="EC210" s="152">
        <f>SUMIF('Rekapitulasi Maret'!$CE$391:$CE$568,APS!$B210,'Rekapitulasi Maret'!$CF$391:$CF$568)+SUMIF('Rekapitulasi Maret'!$CE$391:$CE$568,APS!$B210,'Rekapitulasi Maret'!$CI$391:$CI$568)</f>
        <v>0</v>
      </c>
      <c r="ED210" s="152">
        <f>SUMIF('Rekapitulasi Maret'!$CE$391:$CE$568,APS!$B210,'Rekapitulasi Maret'!$CG$391:$CG$568)</f>
        <v>0</v>
      </c>
      <c r="EE210" s="152">
        <f>SUMIF('Rekapitulasi Maret'!$CE$391:$CE$568,APS!$B210,'Rekapitulasi Maret'!$CJ$391:$CJ$568)</f>
        <v>0</v>
      </c>
      <c r="EF210" s="154">
        <f t="shared" si="555"/>
        <v>0</v>
      </c>
      <c r="EG210" s="154">
        <f t="shared" si="556"/>
        <v>0</v>
      </c>
      <c r="EH210" s="76">
        <f t="shared" si="522"/>
        <v>50</v>
      </c>
      <c r="EI210" s="76">
        <f t="shared" si="523"/>
        <v>50</v>
      </c>
      <c r="EJ210" s="76">
        <f t="shared" si="524"/>
        <v>0</v>
      </c>
      <c r="EK210" s="76">
        <f t="shared" si="525"/>
        <v>0</v>
      </c>
      <c r="EL210" s="76">
        <f t="shared" si="526"/>
        <v>0</v>
      </c>
      <c r="EM210" s="76">
        <f t="shared" si="527"/>
        <v>-50</v>
      </c>
      <c r="EN210" s="154">
        <f t="shared" si="528"/>
        <v>0</v>
      </c>
      <c r="EO210" s="10"/>
      <c r="EP210" s="10"/>
      <c r="EQ210" s="152">
        <f>SUMIF('Rekapitulasi Maret'!$D$587:$D$768,APS!$B210,'Rekapitulasi Maret'!$E$587:$E$768)+SUMIF('Rekapitulasi Maret'!$D$587:$D$768,APS!$B210,'Rekapitulasi Maret'!$G$587:$G$768)</f>
        <v>0</v>
      </c>
      <c r="ER210" s="152">
        <f>SUMIF('Rekapitulasi Maret'!$D$587:$D$768,APS!$B210,'Rekapitulasi Maret'!$F$587:$F$768)+SUMIF('Rekapitulasi Maret'!$D$587:$D$768,APS!$B210,'Rekapitulasi Maret'!$H$587:$H$768)</f>
        <v>0</v>
      </c>
      <c r="ES210" s="10"/>
      <c r="ET210" s="154">
        <f t="shared" si="557"/>
        <v>0</v>
      </c>
      <c r="EU210" s="154">
        <f t="shared" si="558"/>
        <v>0</v>
      </c>
      <c r="EV210" s="10"/>
      <c r="EW210" s="152">
        <f>SUMIF('Rekapitulasi Maret'!$U$587:$U$768,APS!$B210,'Rekapitulasi Maret'!$V$587:$V$768)+SUMIF('Rekapitulasi Maret'!$U$587:$U$768,APS!$B210,'Rekapitulasi Maret'!$X$587:$X$768)</f>
        <v>50</v>
      </c>
      <c r="EX210" s="152">
        <f>SUMIF('Rekapitulasi Maret'!$U$587:$U$768,APS!$B210,'Rekapitulasi Maret'!$W$587:$W$768)+SUMIF('Rekapitulasi Maret'!$U$587:$U$768,APS!$B210,'Rekapitulasi Maret'!$Y$587:$Y$768)</f>
        <v>47</v>
      </c>
      <c r="EY210" s="10"/>
      <c r="EZ210" s="154">
        <f t="shared" si="559"/>
        <v>0</v>
      </c>
      <c r="FA210" s="154">
        <f t="shared" si="560"/>
        <v>94</v>
      </c>
      <c r="FB210" s="10"/>
      <c r="FC210" s="152">
        <f>SUMIF('Rekapitulasi Maret'!$AL$587:$AL$768,APS!$B210,'Rekapitulasi Maret'!$AM$587:$AM$768)+SUMIF('Rekapitulasi Maret'!$AL$587:$AL$768,APS!$B210,'Rekapitulasi Maret'!$AP$587:$AP$768)</f>
        <v>28</v>
      </c>
      <c r="FD210" s="152">
        <f>SUMIF('Rekapitulasi Maret'!$AL$587:$AL$768,APS!$B210,'Rekapitulasi Maret'!$AN$587:$AN$768)</f>
        <v>0</v>
      </c>
      <c r="FE210" s="10"/>
      <c r="FF210" s="154">
        <f t="shared" si="561"/>
        <v>0</v>
      </c>
      <c r="FG210" s="154">
        <f t="shared" si="562"/>
        <v>0</v>
      </c>
      <c r="FH210" s="10"/>
      <c r="FI210" s="152">
        <f>SUMIF('Rekapitulasi Maret'!$BA$587:$BA$768,APS!$B210,'Rekapitulasi Maret'!$BB$587:$BB$768)+SUMIF('Rekapitulasi Maret'!$BA$587:$BA$768,APS!$B210,'Rekapitulasi Maret'!$BE$587:$BE$768)</f>
        <v>0</v>
      </c>
      <c r="FJ210" s="152">
        <f>SUMIF('Rekapitulasi Maret'!$BA$587:$BA$768,APS!$B210,'Rekapitulasi Maret'!$BC$587:$BC$768)+SUMIF('Rekapitulasi Maret'!$BA$587:$BA$768,APS!$B210,'Rekapitulasi Maret'!$BF$587:$BF$768)</f>
        <v>0</v>
      </c>
      <c r="FK210" s="10"/>
      <c r="FL210" s="154">
        <f t="shared" si="563"/>
        <v>0</v>
      </c>
      <c r="FM210" s="154">
        <f t="shared" si="564"/>
        <v>0</v>
      </c>
      <c r="FN210" s="10"/>
      <c r="FO210" s="152">
        <f>SUMIF('Rekapitulasi Maret'!$BP$587:$BP$768,APS!$B210,'Rekapitulasi Maret'!$BQ$587:$BQ$768)+SUMIF('Rekapitulasi Maret'!$BP$587:$BP$768,APS!$B210,'Rekapitulasi Maret'!$BT$587:$BT$768)</f>
        <v>0</v>
      </c>
      <c r="FP210" s="152">
        <f>SUMIF('Rekapitulasi Maret'!$BP$587:$BP$768,APS!$B210,'Rekapitulasi Maret'!$BR$587:$BR$768)</f>
        <v>0</v>
      </c>
      <c r="FQ210" s="10"/>
      <c r="FR210" s="154">
        <f t="shared" si="565"/>
        <v>0</v>
      </c>
      <c r="FS210" s="154">
        <f t="shared" si="566"/>
        <v>0</v>
      </c>
      <c r="FT210" s="10"/>
      <c r="FU210" s="152">
        <f>SUMIF('Rekapitulasi Maret'!$CE$587:$CE$768,APS!$B210,'Rekapitulasi Maret'!$CI$587:$CI$768)</f>
        <v>0</v>
      </c>
      <c r="FV210" s="10"/>
      <c r="FW210" s="152">
        <f>SUMIF('Rekapitulasi Maret'!$CE$587:$CE$768,APS!$B210,'Rekapitulasi Maret'!$CJ$587:$CJ$768)</f>
        <v>0</v>
      </c>
      <c r="FX210" s="154">
        <f t="shared" si="586"/>
        <v>0</v>
      </c>
      <c r="FY210" s="154">
        <f t="shared" si="587"/>
        <v>0</v>
      </c>
      <c r="FZ210" s="10"/>
      <c r="GA210" s="152">
        <f>SUMIF('Rekapitulasi Maret'!$D$785:$D$963,APS!$B210,'Rekapitulasi Maret'!$E$785:$E$963)+SUMIF('Rekapitulasi Maret'!$D$785:$D$963,APS!$B210,'Rekapitulasi Maret'!$J$785:$J$963)</f>
        <v>0</v>
      </c>
      <c r="GB210" s="152">
        <f>SUMIF('Rekapitulasi Maret'!$D$785:$D$963,APS!$B210,'Rekapitulasi Maret'!$F$785:$F$963)</f>
        <v>0</v>
      </c>
      <c r="GC210" s="152">
        <f>SUMIF('Rekapitulasi Maret'!$D$785:$D$963,APS!$B210,'Rekapitulasi Maret'!$K$785:$K$963)</f>
        <v>0</v>
      </c>
      <c r="GD210" s="154">
        <f t="shared" si="567"/>
        <v>0</v>
      </c>
      <c r="GE210" s="154">
        <f t="shared" si="568"/>
        <v>0</v>
      </c>
      <c r="GF210" s="10"/>
      <c r="GG210" s="152">
        <f>SUMIF('Rekapitulasi Maret'!$U$785:$U$963,APS!$B210,'Rekapitulasi Maret'!$V$785:$V$963)+SUMIF('Rekapitulasi Maret'!$U$785:$U$963,APS!$B210,'Rekapitulasi Maret'!$AA$785:$AA$963)</f>
        <v>0</v>
      </c>
      <c r="GH210" s="152">
        <f>SUMIF('Rekapitulasi Maret'!$U$785:$U$963,APS!$B210,'Rekapitulasi Maret'!$W$785:$W$963)</f>
        <v>0</v>
      </c>
      <c r="GI210" s="152">
        <f>SUMIF('Rekapitulasi Maret'!$U$785:$U$963,APS!$B210,'Rekapitulasi Maret'!$AB$785:$AB$963)</f>
        <v>0</v>
      </c>
      <c r="GJ210" s="154">
        <f t="shared" si="569"/>
        <v>0</v>
      </c>
      <c r="GK210" s="154">
        <f t="shared" si="570"/>
        <v>0</v>
      </c>
      <c r="GL210" s="10"/>
      <c r="GM210" s="152">
        <f>SUMIF('Rekapitulasi Maret'!$AL$785:$AL$963,APS!$B210,'Rekapitulasi Maret'!$AM$785:$AM$963)+SUMIF('Rekapitulasi Maret'!$AL$785:$AL$963,APS!$B210,'Rekapitulasi Maret'!$AP$785:$AP$963)</f>
        <v>31</v>
      </c>
      <c r="GN210" s="152">
        <f>SUMIF('Rekapitulasi Maret'!$AL$785:$AL$963,APS!$B210,'Rekapitulasi Maret'!$AN$785:$AN$963)</f>
        <v>0</v>
      </c>
      <c r="GO210" s="152">
        <f>SUMIF('Rekapitulasi Maret'!$AL$785:$AL$963,APS!$B210,'Rekapitulasi Maret'!$AQ$785:$AQ$963)</f>
        <v>10</v>
      </c>
      <c r="GP210" s="154">
        <f t="shared" si="571"/>
        <v>0</v>
      </c>
      <c r="GQ210" s="154">
        <f t="shared" si="572"/>
        <v>32.258064516129032</v>
      </c>
      <c r="GR210" s="76">
        <f t="shared" si="573"/>
        <v>0</v>
      </c>
      <c r="GS210" s="76">
        <f t="shared" si="574"/>
        <v>109</v>
      </c>
      <c r="GT210" s="76">
        <f t="shared" si="575"/>
        <v>47</v>
      </c>
      <c r="GU210" s="76">
        <f t="shared" si="576"/>
        <v>10</v>
      </c>
      <c r="GV210" s="157">
        <f t="shared" si="577"/>
        <v>57</v>
      </c>
      <c r="GW210" s="157">
        <f t="shared" si="578"/>
        <v>57</v>
      </c>
      <c r="GX210" s="158">
        <f t="shared" si="579"/>
        <v>0</v>
      </c>
      <c r="GY210" s="157">
        <f t="shared" si="494"/>
        <v>120</v>
      </c>
      <c r="GZ210" s="157">
        <f t="shared" si="495"/>
        <v>209</v>
      </c>
      <c r="HA210" s="157">
        <f t="shared" si="496"/>
        <v>89</v>
      </c>
      <c r="HB210" s="157">
        <f t="shared" si="497"/>
        <v>10</v>
      </c>
      <c r="HC210" s="157">
        <f t="shared" si="498"/>
        <v>99</v>
      </c>
      <c r="HD210" s="157">
        <f t="shared" si="499"/>
        <v>-21</v>
      </c>
      <c r="HE210" s="158">
        <f t="shared" si="536"/>
        <v>82.5</v>
      </c>
      <c r="HF210" s="164"/>
      <c r="HG210" s="78" t="s">
        <v>1026</v>
      </c>
      <c r="HH210" s="88"/>
    </row>
    <row r="211" spans="1:216" ht="15.75">
      <c r="A211" s="16" t="s">
        <v>556</v>
      </c>
      <c r="B211" s="78" t="s">
        <v>507</v>
      </c>
      <c r="C211" s="16" t="s">
        <v>196</v>
      </c>
      <c r="D211" s="16" t="s">
        <v>615</v>
      </c>
      <c r="E211" s="16" t="s">
        <v>608</v>
      </c>
      <c r="F211" s="17"/>
      <c r="G211" s="17"/>
      <c r="H211" s="17"/>
      <c r="I211" s="18"/>
      <c r="J211" s="17"/>
      <c r="K211" s="19"/>
      <c r="L211" s="19"/>
      <c r="M211" s="26"/>
      <c r="N211" s="20">
        <f t="shared" si="533"/>
        <v>20</v>
      </c>
      <c r="O211" s="20">
        <v>20</v>
      </c>
      <c r="P211" s="75">
        <f t="shared" si="541"/>
        <v>0</v>
      </c>
      <c r="Q211" s="74">
        <f t="shared" si="540"/>
        <v>20</v>
      </c>
      <c r="R211" s="22"/>
      <c r="S211" s="10"/>
      <c r="T211" s="10"/>
      <c r="U211" s="152">
        <f>SUMIF('Rekapitulasi Maret'!$D$9:$D$173,APS!$B211,'Rekapitulasi Maret'!$E$9:$E$173)</f>
        <v>0</v>
      </c>
      <c r="V211" s="152">
        <f>SUMIF('Rekapitulasi Maret'!$D$9:$D$173,APS!$B211,'Rekapitulasi Maret'!$F$9:$F$173)</f>
        <v>0</v>
      </c>
      <c r="W211" s="10"/>
      <c r="X211" s="154">
        <f t="shared" si="537"/>
        <v>0</v>
      </c>
      <c r="Y211" s="154">
        <f t="shared" si="538"/>
        <v>0</v>
      </c>
      <c r="Z211" s="10"/>
      <c r="AA211" s="152">
        <f>SUMIF('Rekapitulasi Maret'!$U$9:$U$173,APS!$B211,'Rekapitulasi Maret'!$V$9:$V$173)</f>
        <v>0</v>
      </c>
      <c r="AB211" s="152">
        <f>SUMIF('Rekapitulasi Maret'!$U$9:$U$173,APS!$B211,'Rekapitulasi Maret'!$W$9:$W$173)</f>
        <v>0</v>
      </c>
      <c r="AC211" s="152"/>
      <c r="AD211" s="154">
        <f t="shared" si="529"/>
        <v>0</v>
      </c>
      <c r="AE211" s="154">
        <f t="shared" si="530"/>
        <v>0</v>
      </c>
      <c r="AF211" s="10"/>
      <c r="AG211" s="152">
        <f>SUMIF('Rekapitulasi Maret'!$AL$9:$AL$173,APS!$B211,'Rekapitulasi Maret'!$AM$9:$AM$173)</f>
        <v>0</v>
      </c>
      <c r="AH211" s="152">
        <f>SUMIF('Rekapitulasi Maret'!$AL$9:$AL$173,APS!$B211,'Rekapitulasi Maret'!$AN$9:$AN$173)</f>
        <v>0</v>
      </c>
      <c r="AI211" s="152">
        <f>SUMIF('Rekapitulasi Maret'!$AL$9:$AL$173,APS!$B211,'Rekapitulasi Maret'!$AQ$9:$AQ$173)</f>
        <v>0</v>
      </c>
      <c r="AJ211" s="154">
        <f t="shared" si="534"/>
        <v>0</v>
      </c>
      <c r="AK211" s="154">
        <f t="shared" si="535"/>
        <v>0</v>
      </c>
      <c r="AL211" s="10"/>
      <c r="AM211" s="152">
        <f>SUMIF('Rekapitulasi Maret'!$BA$9:$BA$173,APS!$B211,'Rekapitulasi Maret'!$BB$9:$BB$173)</f>
        <v>0</v>
      </c>
      <c r="AN211" s="152">
        <f>SUMIF('Rekapitulasi Maret'!$BA$9:$BA$173,APS!$B211,'Rekapitulasi Maret'!$BC$9:$BC$173)</f>
        <v>0</v>
      </c>
      <c r="AO211" s="10"/>
      <c r="AP211" s="154">
        <f t="shared" si="531"/>
        <v>0</v>
      </c>
      <c r="AQ211" s="154">
        <f t="shared" si="532"/>
        <v>0</v>
      </c>
      <c r="AR211" s="10"/>
      <c r="AS211" s="152">
        <f>SUMIF('Rekapitulasi Maret'!$BP$9:$BP$173,APS!$B211,'Rekapitulasi Maret'!$BQ$9:$BQ$173)</f>
        <v>0</v>
      </c>
      <c r="AT211" s="152">
        <f>SUMIF('Rekapitulasi Maret'!$BP$9:$BP$173,APS!$B211,'Rekapitulasi Maret'!$BR$9:$BR$173)</f>
        <v>0</v>
      </c>
      <c r="AU211" s="10"/>
      <c r="AV211" s="154">
        <f t="shared" si="500"/>
        <v>0</v>
      </c>
      <c r="AW211" s="154">
        <f t="shared" si="501"/>
        <v>0</v>
      </c>
      <c r="AX211" s="10"/>
      <c r="AY211" s="152">
        <f>SUMIF('Rekapitulasi Maret'!$CE$9:$CE$173,APS!$B211,'Rekapitulasi Maret'!$CI$9:$CI$173)</f>
        <v>0</v>
      </c>
      <c r="AZ211" s="10"/>
      <c r="BA211" s="152">
        <f>SUMIF('Rekapitulasi Maret'!$CE$9:$CE$173,APS!$B211,'Rekapitulasi Maret'!$CJ$9:$CJ$173)</f>
        <v>0</v>
      </c>
      <c r="BB211" s="154">
        <f t="shared" si="592"/>
        <v>0</v>
      </c>
      <c r="BC211" s="154">
        <f t="shared" si="593"/>
        <v>0</v>
      </c>
      <c r="BD211" s="76">
        <f t="shared" si="504"/>
        <v>0</v>
      </c>
      <c r="BE211" s="76">
        <f t="shared" si="505"/>
        <v>0</v>
      </c>
      <c r="BF211" s="76">
        <f t="shared" si="506"/>
        <v>0</v>
      </c>
      <c r="BG211" s="76">
        <f t="shared" si="507"/>
        <v>0</v>
      </c>
      <c r="BH211" s="76">
        <f t="shared" si="508"/>
        <v>0</v>
      </c>
      <c r="BI211" s="76">
        <f t="shared" si="509"/>
        <v>0</v>
      </c>
      <c r="BJ211" s="154">
        <f t="shared" si="510"/>
        <v>0</v>
      </c>
      <c r="BK211" s="10"/>
      <c r="BL211" s="10"/>
      <c r="BM211" s="152">
        <f>SUMIF('Rekapitulasi Maret'!$D$194:$D$375,APS!$B211,'Rekapitulasi Maret'!$E$194:$E$375)+SUMIF('Rekapitulasi Maret'!$D$194:$D$375,APS!$B211,'Rekapitulasi Maret'!$J$194:$J$375)</f>
        <v>0</v>
      </c>
      <c r="BN211" s="152">
        <f>SUMIF('Rekapitulasi Maret'!$D$194:$D$375,APS!$B211,'Rekapitulasi Maret'!$F$194:$F$375)</f>
        <v>0</v>
      </c>
      <c r="BO211" s="152">
        <f>SUMIF('Rekapitulasi Maret'!$D$194:$D$375,APS!$B211,'Rekapitulasi Maret'!$K$194:$K$375)</f>
        <v>0</v>
      </c>
      <c r="BP211" s="154">
        <f t="shared" si="588"/>
        <v>0</v>
      </c>
      <c r="BQ211" s="154">
        <f t="shared" si="589"/>
        <v>0</v>
      </c>
      <c r="BR211" s="10"/>
      <c r="BS211" s="152">
        <f>SUMIF('Rekapitulasi Maret'!$U$194:$U$375,APS!$B211,'Rekapitulasi Maret'!$V$194:$V$375)+SUMIF('Rekapitulasi Maret'!$U$194:$U$375,APS!$B211,'Rekapitulasi Maret'!$AA$194:$AA$375)</f>
        <v>0</v>
      </c>
      <c r="BT211" s="152">
        <f>SUMIF('Rekapitulasi Maret'!$U$194:$U$375,APS!$B211,'Rekapitulasi Maret'!$W$194:$W$375)</f>
        <v>0</v>
      </c>
      <c r="BU211" s="152">
        <f>SUMIF('Rekapitulasi Maret'!$U$194:$U$375,APS!$B211,'Rekapitulasi Maret'!$AB$194:$AB$375)</f>
        <v>0</v>
      </c>
      <c r="BV211" s="154">
        <f t="shared" si="590"/>
        <v>0</v>
      </c>
      <c r="BW211" s="154">
        <f t="shared" si="591"/>
        <v>0</v>
      </c>
      <c r="BX211" s="10"/>
      <c r="BY211" s="152">
        <f>SUMIF('Rekapitulasi Maret'!$AL$194:$AL$375,APS!$B211,'Rekapitulasi Maret'!$AM$194:$AM$375)+SUMIF('Rekapitulasi Maret'!$AL$194:$AL$375,APS!$B211,'Rekapitulasi Maret'!$AP$194:$AP$375)</f>
        <v>0</v>
      </c>
      <c r="BZ211" s="152">
        <f>SUMIF('Rekapitulasi Maret'!$AL$194:$AL$375,APS!$B211,'Rekapitulasi Maret'!$AN$194:$AN$375)</f>
        <v>0</v>
      </c>
      <c r="CA211" s="152">
        <f>SUMIF('Rekapitulasi Maret'!$AL$194:$AL$375,APS!$B211,'Rekapitulasi Maret'!$AQ$194:$AQ$375)</f>
        <v>0</v>
      </c>
      <c r="CB211" s="154">
        <f t="shared" si="502"/>
        <v>0</v>
      </c>
      <c r="CC211" s="154">
        <f t="shared" si="503"/>
        <v>0</v>
      </c>
      <c r="CD211" s="10"/>
      <c r="CE211" s="152">
        <f>SUMIF('Rekapitulasi Maret'!$BA$194:$BA$375,APS!$B211,'Rekapitulasi Maret'!$BB$194:$BB$375)+SUMIF('Rekapitulasi Maret'!$BA$194:$BA$375,APS!$B211,'Rekapitulasi Maret'!$BE$194:$BE$375)</f>
        <v>0</v>
      </c>
      <c r="CF211" s="152">
        <f>SUMIF('Rekapitulasi Maret'!$BA$194:$BA$375,APS!$B211,'Rekapitulasi Maret'!$BC$194:$BC$375)</f>
        <v>0</v>
      </c>
      <c r="CG211" s="10"/>
      <c r="CH211" s="154">
        <f t="shared" si="580"/>
        <v>0</v>
      </c>
      <c r="CI211" s="154">
        <f t="shared" si="581"/>
        <v>0</v>
      </c>
      <c r="CJ211" s="10"/>
      <c r="CK211" s="152">
        <f>SUMIF('Rekapitulasi Maret'!$BP$194:$BP$375,APS!$B211,'Rekapitulasi Maret'!$BQ$194:$BQ$375)+SUMIF('Rekapitulasi Maret'!$BP$194:$BP$375,APS!$B211,'Rekapitulasi Maret'!$BT$194:$BT$375)</f>
        <v>0</v>
      </c>
      <c r="CL211" s="152">
        <f>SUMIF('Rekapitulasi Maret'!$BP$194:$BP$375,APS!$B211,'Rekapitulasi Maret'!$BR$194:$BR$375)</f>
        <v>0</v>
      </c>
      <c r="CM211" s="152">
        <f>SUMIF('Rekapitulasi Maret'!$BP$194:$BP$375,APS!$B211,'Rekapitulasi Maret'!$BU$194:$BU$375)</f>
        <v>0</v>
      </c>
      <c r="CN211" s="154">
        <f t="shared" si="582"/>
        <v>0</v>
      </c>
      <c r="CO211" s="154">
        <f t="shared" si="583"/>
        <v>0</v>
      </c>
      <c r="CP211" s="76">
        <f t="shared" si="511"/>
        <v>0</v>
      </c>
      <c r="CQ211" s="76">
        <f t="shared" si="512"/>
        <v>0</v>
      </c>
      <c r="CR211" s="76">
        <f t="shared" si="513"/>
        <v>0</v>
      </c>
      <c r="CS211" s="76">
        <f t="shared" si="514"/>
        <v>0</v>
      </c>
      <c r="CT211" s="76">
        <f t="shared" si="515"/>
        <v>0</v>
      </c>
      <c r="CU211" s="76">
        <f t="shared" si="516"/>
        <v>0</v>
      </c>
      <c r="CV211" s="154">
        <f t="shared" si="517"/>
        <v>0</v>
      </c>
      <c r="CW211" s="10"/>
      <c r="CX211" s="10"/>
      <c r="CY211" s="152">
        <f>SUMIF('Rekapitulasi Maret'!$D$391:$D$568,APS!$B211,'Rekapitulasi Maret'!$E$391:$E$568)+SUMIF('Rekapitulasi Maret'!$D$391:$D$568,APS!$B211,'Rekapitulasi Maret'!$J$391:$J$568)</f>
        <v>0</v>
      </c>
      <c r="CZ211" s="152">
        <f>SUMIF('Rekapitulasi Maret'!$D$391:$D$568,APS!$B211,'Rekapitulasi Maret'!$F$391:$F$568)</f>
        <v>0</v>
      </c>
      <c r="DA211" s="152">
        <f>SUMIF('Rekapitulasi Maret'!$D$391:$D$568,APS!$B211,'Rekapitulasi Maret'!$K$391:$K$568)</f>
        <v>0</v>
      </c>
      <c r="DB211" s="154">
        <f t="shared" si="584"/>
        <v>0</v>
      </c>
      <c r="DC211" s="154">
        <f t="shared" si="585"/>
        <v>0</v>
      </c>
      <c r="DD211" s="10"/>
      <c r="DE211" s="152">
        <f>SUMIF('Rekapitulasi Maret'!$U$391:$U$568,APS!$B211,'Rekapitulasi Maret'!$V$391:$V$568)+SUMIF('Rekapitulasi Maret'!$U$391:$U$568,APS!$B211,'Rekapitulasi Maret'!$AA$391:$AA$568)</f>
        <v>0</v>
      </c>
      <c r="DF211" s="152">
        <f>SUMIF('Rekapitulasi Maret'!$U$391:$U$568,APS!$B211,'Rekapitulasi Maret'!$W$391:$W$568)</f>
        <v>0</v>
      </c>
      <c r="DG211" s="152">
        <f>SUMIF('Rekapitulasi Maret'!$U$391:$U$568,APS!$B211,'Rekapitulasi Maret'!$AB$391:$AB$568)</f>
        <v>0</v>
      </c>
      <c r="DH211" s="154">
        <f t="shared" si="518"/>
        <v>0</v>
      </c>
      <c r="DI211" s="154">
        <f t="shared" si="519"/>
        <v>0</v>
      </c>
      <c r="DJ211" s="10"/>
      <c r="DK211" s="152">
        <f>SUMIF('Rekapitulasi Maret'!$AL$391:$AL$568,APS!$B211,'Rekapitulasi Maret'!$AM$391:$AM$568)+SUMIF('Rekapitulasi Maret'!$AL$391:$AL$568,APS!$B211,'Rekapitulasi Maret'!$AP$391:$AP$568)</f>
        <v>0</v>
      </c>
      <c r="DL211" s="152">
        <f>SUMIF('Rekapitulasi Maret'!$AL$391:$AL$568,APS!$B211,'Rekapitulasi Maret'!$AN$391:$AN$568)</f>
        <v>0</v>
      </c>
      <c r="DM211" s="152">
        <f>SUMIF('Rekapitulasi Maret'!$AL$391:$AL$568,APS!$B211,'Rekapitulasi Maret'!$AQ$391:$AQ$568)</f>
        <v>0</v>
      </c>
      <c r="DN211" s="154">
        <f t="shared" si="553"/>
        <v>0</v>
      </c>
      <c r="DO211" s="154">
        <f t="shared" si="554"/>
        <v>0</v>
      </c>
      <c r="DP211" s="10"/>
      <c r="DQ211" s="152">
        <f>SUMIF('Rekapitulasi Maret'!$BA$391:$BA$568,APS!$B211,'Rekapitulasi Maret'!$BB$391:$BB$568)+SUMIF('Rekapitulasi Maret'!$BA$391:$BA$568,APS!$B211,'Rekapitulasi Maret'!$BE$391:$BE$568)</f>
        <v>0</v>
      </c>
      <c r="DR211" s="152">
        <f>SUMIF('Rekapitulasi Maret'!$BA$391:$BA$568,APS!$B211,'Rekapitulasi Maret'!$BC$391:$BC$568)</f>
        <v>0</v>
      </c>
      <c r="DS211" s="152">
        <f>SUMIF('Rekapitulasi Maret'!$BA$391:$BA$568,APS!$B211,'Rekapitulasi Maret'!$BF$391:$BF$568)</f>
        <v>0</v>
      </c>
      <c r="DT211" s="154">
        <f t="shared" si="520"/>
        <v>0</v>
      </c>
      <c r="DU211" s="154">
        <f t="shared" si="521"/>
        <v>0</v>
      </c>
      <c r="DV211" s="10"/>
      <c r="DW211" s="152">
        <f>SUMIF('Rekapitulasi Maret'!$BP$391:$BP$568,APS!$B211,'Rekapitulasi Maret'!$BQ$391:$BQ$568)+SUMIF('Rekapitulasi Maret'!$BP$391:$BP$568,APS!$B211,'Rekapitulasi Maret'!$BT$391:$BT$568)</f>
        <v>0</v>
      </c>
      <c r="DX211" s="152">
        <f>SUMIF('Rekapitulasi Maret'!$BP$391:$BP$568,APS!$B211,'Rekapitulasi Maret'!$BR$391:$BR$568)</f>
        <v>0</v>
      </c>
      <c r="DY211" s="152">
        <f>SUMIF('Rekapitulasi Maret'!$BP$391:$BP$568,APS!$B211,'Rekapitulasi Maret'!$BU$391:$BU$568)</f>
        <v>0</v>
      </c>
      <c r="DZ211" s="154">
        <f t="shared" si="544"/>
        <v>0</v>
      </c>
      <c r="EA211" s="154">
        <f t="shared" si="545"/>
        <v>0</v>
      </c>
      <c r="EB211" s="10"/>
      <c r="EC211" s="152">
        <f>SUMIF('Rekapitulasi Maret'!$CE$391:$CE$568,APS!$B211,'Rekapitulasi Maret'!$CF$391:$CF$568)+SUMIF('Rekapitulasi Maret'!$CE$391:$CE$568,APS!$B211,'Rekapitulasi Maret'!$CI$391:$CI$568)</f>
        <v>0</v>
      </c>
      <c r="ED211" s="152">
        <f>SUMIF('Rekapitulasi Maret'!$CE$391:$CE$568,APS!$B211,'Rekapitulasi Maret'!$CG$391:$CG$568)</f>
        <v>0</v>
      </c>
      <c r="EE211" s="152">
        <f>SUMIF('Rekapitulasi Maret'!$CE$391:$CE$568,APS!$B211,'Rekapitulasi Maret'!$CJ$391:$CJ$568)</f>
        <v>0</v>
      </c>
      <c r="EF211" s="154">
        <f t="shared" si="555"/>
        <v>0</v>
      </c>
      <c r="EG211" s="154">
        <f t="shared" si="556"/>
        <v>0</v>
      </c>
      <c r="EH211" s="76">
        <f t="shared" si="522"/>
        <v>0</v>
      </c>
      <c r="EI211" s="76">
        <f t="shared" si="523"/>
        <v>0</v>
      </c>
      <c r="EJ211" s="76">
        <f t="shared" si="524"/>
        <v>0</v>
      </c>
      <c r="EK211" s="76">
        <f t="shared" si="525"/>
        <v>0</v>
      </c>
      <c r="EL211" s="76">
        <f t="shared" si="526"/>
        <v>0</v>
      </c>
      <c r="EM211" s="76">
        <f t="shared" si="527"/>
        <v>0</v>
      </c>
      <c r="EN211" s="154">
        <f t="shared" si="528"/>
        <v>0</v>
      </c>
      <c r="EO211" s="10">
        <v>20</v>
      </c>
      <c r="EP211" s="10"/>
      <c r="EQ211" s="152">
        <f>SUMIF('Rekapitulasi Maret'!$D$587:$D$768,APS!$B211,'Rekapitulasi Maret'!$E$587:$E$768)+SUMIF('Rekapitulasi Maret'!$D$587:$D$768,APS!$B211,'Rekapitulasi Maret'!$G$587:$G$768)</f>
        <v>0</v>
      </c>
      <c r="ER211" s="152">
        <f>SUMIF('Rekapitulasi Maret'!$D$587:$D$768,APS!$B211,'Rekapitulasi Maret'!$F$587:$F$768)+SUMIF('Rekapitulasi Maret'!$D$587:$D$768,APS!$B211,'Rekapitulasi Maret'!$H$587:$H$768)</f>
        <v>0</v>
      </c>
      <c r="ES211" s="10"/>
      <c r="ET211" s="154">
        <f t="shared" si="557"/>
        <v>0</v>
      </c>
      <c r="EU211" s="154">
        <f t="shared" si="558"/>
        <v>0</v>
      </c>
      <c r="EV211" s="10">
        <v>20</v>
      </c>
      <c r="EW211" s="152">
        <f>SUMIF('Rekapitulasi Maret'!$U$587:$U$768,APS!$B211,'Rekapitulasi Maret'!$V$587:$V$768)+SUMIF('Rekapitulasi Maret'!$U$587:$U$768,APS!$B211,'Rekapitulasi Maret'!$X$587:$X$768)</f>
        <v>0</v>
      </c>
      <c r="EX211" s="152">
        <f>SUMIF('Rekapitulasi Maret'!$U$587:$U$768,APS!$B211,'Rekapitulasi Maret'!$W$587:$W$768)+SUMIF('Rekapitulasi Maret'!$U$587:$U$768,APS!$B211,'Rekapitulasi Maret'!$Y$587:$Y$768)</f>
        <v>0</v>
      </c>
      <c r="EY211" s="10"/>
      <c r="EZ211" s="154">
        <f t="shared" si="559"/>
        <v>0</v>
      </c>
      <c r="FA211" s="154">
        <f t="shared" si="560"/>
        <v>0</v>
      </c>
      <c r="FB211" s="10"/>
      <c r="FC211" s="152">
        <f>SUMIF('Rekapitulasi Maret'!$AL$587:$AL$768,APS!$B211,'Rekapitulasi Maret'!$AM$587:$AM$768)+SUMIF('Rekapitulasi Maret'!$AL$587:$AL$768,APS!$B211,'Rekapitulasi Maret'!$AP$587:$AP$768)</f>
        <v>0</v>
      </c>
      <c r="FD211" s="152">
        <f>SUMIF('Rekapitulasi Maret'!$AL$587:$AL$768,APS!$B211,'Rekapitulasi Maret'!$AN$587:$AN$768)</f>
        <v>0</v>
      </c>
      <c r="FE211" s="10"/>
      <c r="FF211" s="154">
        <f t="shared" si="561"/>
        <v>0</v>
      </c>
      <c r="FG211" s="154">
        <f t="shared" si="562"/>
        <v>0</v>
      </c>
      <c r="FH211" s="10"/>
      <c r="FI211" s="152">
        <f>SUMIF('Rekapitulasi Maret'!$BA$587:$BA$768,APS!$B211,'Rekapitulasi Maret'!$BB$587:$BB$768)+SUMIF('Rekapitulasi Maret'!$BA$587:$BA$768,APS!$B211,'Rekapitulasi Maret'!$BE$587:$BE$768)</f>
        <v>0</v>
      </c>
      <c r="FJ211" s="152">
        <f>SUMIF('Rekapitulasi Maret'!$BA$587:$BA$768,APS!$B211,'Rekapitulasi Maret'!$BC$587:$BC$768)+SUMIF('Rekapitulasi Maret'!$BA$587:$BA$768,APS!$B211,'Rekapitulasi Maret'!$BF$587:$BF$768)</f>
        <v>0</v>
      </c>
      <c r="FK211" s="10"/>
      <c r="FL211" s="154">
        <f t="shared" si="563"/>
        <v>0</v>
      </c>
      <c r="FM211" s="154">
        <f t="shared" si="564"/>
        <v>0</v>
      </c>
      <c r="FN211" s="10"/>
      <c r="FO211" s="152">
        <f>SUMIF('Rekapitulasi Maret'!$BP$587:$BP$768,APS!$B211,'Rekapitulasi Maret'!$BQ$587:$BQ$768)+SUMIF('Rekapitulasi Maret'!$BP$587:$BP$768,APS!$B211,'Rekapitulasi Maret'!$BT$587:$BT$768)</f>
        <v>0</v>
      </c>
      <c r="FP211" s="152">
        <f>SUMIF('Rekapitulasi Maret'!$BP$587:$BP$768,APS!$B211,'Rekapitulasi Maret'!$BR$587:$BR$768)</f>
        <v>0</v>
      </c>
      <c r="FQ211" s="10"/>
      <c r="FR211" s="154">
        <f t="shared" si="565"/>
        <v>0</v>
      </c>
      <c r="FS211" s="154">
        <f t="shared" si="566"/>
        <v>0</v>
      </c>
      <c r="FT211" s="10"/>
      <c r="FU211" s="152">
        <f>SUMIF('Rekapitulasi Maret'!$CE$587:$CE$768,APS!$B211,'Rekapitulasi Maret'!$CI$587:$CI$768)</f>
        <v>0</v>
      </c>
      <c r="FV211" s="10"/>
      <c r="FW211" s="152">
        <f>SUMIF('Rekapitulasi Maret'!$CE$587:$CE$768,APS!$B211,'Rekapitulasi Maret'!$CJ$587:$CJ$768)</f>
        <v>0</v>
      </c>
      <c r="FX211" s="154">
        <f t="shared" si="586"/>
        <v>0</v>
      </c>
      <c r="FY211" s="154">
        <f t="shared" si="587"/>
        <v>0</v>
      </c>
      <c r="FZ211" s="10"/>
      <c r="GA211" s="152">
        <f>SUMIF('Rekapitulasi Maret'!$D$785:$D$963,APS!$B211,'Rekapitulasi Maret'!$E$785:$E$963)+SUMIF('Rekapitulasi Maret'!$D$785:$D$963,APS!$B211,'Rekapitulasi Maret'!$J$785:$J$963)</f>
        <v>0</v>
      </c>
      <c r="GB211" s="152">
        <f>SUMIF('Rekapitulasi Maret'!$D$785:$D$963,APS!$B211,'Rekapitulasi Maret'!$F$785:$F$963)</f>
        <v>0</v>
      </c>
      <c r="GC211" s="152">
        <f>SUMIF('Rekapitulasi Maret'!$D$785:$D$963,APS!$B211,'Rekapitulasi Maret'!$K$785:$K$963)</f>
        <v>0</v>
      </c>
      <c r="GD211" s="154">
        <f t="shared" si="567"/>
        <v>0</v>
      </c>
      <c r="GE211" s="154">
        <f t="shared" si="568"/>
        <v>0</v>
      </c>
      <c r="GF211" s="10"/>
      <c r="GG211" s="152">
        <f>SUMIF('Rekapitulasi Maret'!$U$785:$U$963,APS!$B211,'Rekapitulasi Maret'!$V$785:$V$963)+SUMIF('Rekapitulasi Maret'!$U$785:$U$963,APS!$B211,'Rekapitulasi Maret'!$AA$785:$AA$963)</f>
        <v>0</v>
      </c>
      <c r="GH211" s="152">
        <f>SUMIF('Rekapitulasi Maret'!$U$785:$U$963,APS!$B211,'Rekapitulasi Maret'!$W$785:$W$963)</f>
        <v>0</v>
      </c>
      <c r="GI211" s="152">
        <f>SUMIF('Rekapitulasi Maret'!$U$785:$U$963,APS!$B211,'Rekapitulasi Maret'!$AB$785:$AB$963)</f>
        <v>0</v>
      </c>
      <c r="GJ211" s="154">
        <f t="shared" si="569"/>
        <v>0</v>
      </c>
      <c r="GK211" s="154">
        <f t="shared" si="570"/>
        <v>0</v>
      </c>
      <c r="GL211" s="10"/>
      <c r="GM211" s="152">
        <f>SUMIF('Rekapitulasi Maret'!$AL$785:$AL$963,APS!$B211,'Rekapitulasi Maret'!$AM$785:$AM$963)+SUMIF('Rekapitulasi Maret'!$AL$785:$AL$963,APS!$B211,'Rekapitulasi Maret'!$AP$785:$AP$963)</f>
        <v>0</v>
      </c>
      <c r="GN211" s="152">
        <f>SUMIF('Rekapitulasi Maret'!$AL$785:$AL$963,APS!$B211,'Rekapitulasi Maret'!$AN$785:$AN$963)</f>
        <v>0</v>
      </c>
      <c r="GO211" s="152">
        <f>SUMIF('Rekapitulasi Maret'!$AL$785:$AL$963,APS!$B211,'Rekapitulasi Maret'!$AQ$785:$AQ$963)</f>
        <v>30</v>
      </c>
      <c r="GP211" s="154">
        <f t="shared" si="571"/>
        <v>0</v>
      </c>
      <c r="GQ211" s="154">
        <f t="shared" si="572"/>
        <v>0</v>
      </c>
      <c r="GR211" s="76">
        <f t="shared" si="573"/>
        <v>20</v>
      </c>
      <c r="GS211" s="76">
        <f t="shared" si="574"/>
        <v>0</v>
      </c>
      <c r="GT211" s="76">
        <f t="shared" si="575"/>
        <v>0</v>
      </c>
      <c r="GU211" s="76">
        <f t="shared" si="576"/>
        <v>30</v>
      </c>
      <c r="GV211" s="157">
        <f t="shared" si="577"/>
        <v>30</v>
      </c>
      <c r="GW211" s="157">
        <f t="shared" si="578"/>
        <v>10</v>
      </c>
      <c r="GX211" s="158">
        <f t="shared" si="579"/>
        <v>150</v>
      </c>
      <c r="GY211" s="157">
        <f t="shared" si="494"/>
        <v>20</v>
      </c>
      <c r="GZ211" s="157">
        <f t="shared" si="495"/>
        <v>0</v>
      </c>
      <c r="HA211" s="157">
        <f t="shared" si="496"/>
        <v>0</v>
      </c>
      <c r="HB211" s="157">
        <f t="shared" si="497"/>
        <v>30</v>
      </c>
      <c r="HC211" s="157">
        <f t="shared" si="498"/>
        <v>30</v>
      </c>
      <c r="HD211" s="157">
        <f t="shared" si="499"/>
        <v>10</v>
      </c>
      <c r="HE211" s="158">
        <f t="shared" si="536"/>
        <v>150</v>
      </c>
      <c r="HF211" s="164"/>
      <c r="HG211" s="78" t="s">
        <v>1026</v>
      </c>
      <c r="HH211" s="88"/>
    </row>
    <row r="212" spans="1:216" ht="15.75">
      <c r="A212" s="16" t="s">
        <v>225</v>
      </c>
      <c r="B212" s="16" t="s">
        <v>226</v>
      </c>
      <c r="C212" s="16" t="s">
        <v>196</v>
      </c>
      <c r="D212" s="16" t="s">
        <v>599</v>
      </c>
      <c r="E212" s="16" t="s">
        <v>608</v>
      </c>
      <c r="F212" s="17">
        <v>40</v>
      </c>
      <c r="G212" s="17">
        <v>0</v>
      </c>
      <c r="H212" s="17">
        <v>0</v>
      </c>
      <c r="I212" s="18">
        <v>0</v>
      </c>
      <c r="J212" s="17">
        <v>0</v>
      </c>
      <c r="K212" s="19">
        <f t="shared" si="547"/>
        <v>40</v>
      </c>
      <c r="L212" s="19">
        <f t="shared" si="548"/>
        <v>40</v>
      </c>
      <c r="M212" s="23">
        <v>50</v>
      </c>
      <c r="N212" s="20">
        <f t="shared" si="533"/>
        <v>50</v>
      </c>
      <c r="O212" s="20"/>
      <c r="P212" s="75">
        <f t="shared" si="541"/>
        <v>0</v>
      </c>
      <c r="Q212" s="74">
        <f t="shared" si="540"/>
        <v>50</v>
      </c>
      <c r="R212" s="22">
        <f t="shared" ref="R212:R229" si="594">+S212+BK212+CW212+EO212</f>
        <v>50</v>
      </c>
      <c r="S212" s="10"/>
      <c r="T212" s="10">
        <v>10</v>
      </c>
      <c r="U212" s="152">
        <f>SUMIF('Rekapitulasi Maret'!$D$9:$D$173,APS!$B212,'Rekapitulasi Maret'!$E$9:$E$173)</f>
        <v>0</v>
      </c>
      <c r="V212" s="152">
        <f>SUMIF('Rekapitulasi Maret'!$D$9:$D$173,APS!$B212,'Rekapitulasi Maret'!$F$9:$F$173)</f>
        <v>0</v>
      </c>
      <c r="W212" s="10"/>
      <c r="X212" s="154">
        <f t="shared" si="537"/>
        <v>0</v>
      </c>
      <c r="Y212" s="154">
        <f t="shared" si="538"/>
        <v>0</v>
      </c>
      <c r="Z212" s="10"/>
      <c r="AA212" s="152">
        <f>SUMIF('Rekapitulasi Maret'!$U$9:$U$173,APS!$B212,'Rekapitulasi Maret'!$V$9:$V$173)</f>
        <v>0</v>
      </c>
      <c r="AB212" s="152">
        <f>SUMIF('Rekapitulasi Maret'!$U$9:$U$173,APS!$B212,'Rekapitulasi Maret'!$W$9:$W$173)</f>
        <v>0</v>
      </c>
      <c r="AC212" s="152"/>
      <c r="AD212" s="154">
        <f t="shared" si="529"/>
        <v>0</v>
      </c>
      <c r="AE212" s="154">
        <f t="shared" si="530"/>
        <v>0</v>
      </c>
      <c r="AF212" s="10"/>
      <c r="AG212" s="152">
        <f>SUMIF('Rekapitulasi Maret'!$AL$9:$AL$173,APS!$B212,'Rekapitulasi Maret'!$AM$9:$AM$173)</f>
        <v>0</v>
      </c>
      <c r="AH212" s="152">
        <f>SUMIF('Rekapitulasi Maret'!$AL$9:$AL$173,APS!$B212,'Rekapitulasi Maret'!$AN$9:$AN$173)</f>
        <v>0</v>
      </c>
      <c r="AI212" s="152">
        <f>SUMIF('Rekapitulasi Maret'!$AL$9:$AL$173,APS!$B212,'Rekapitulasi Maret'!$AQ$9:$AQ$173)</f>
        <v>0</v>
      </c>
      <c r="AJ212" s="154">
        <f t="shared" si="534"/>
        <v>0</v>
      </c>
      <c r="AK212" s="154">
        <f t="shared" si="535"/>
        <v>0</v>
      </c>
      <c r="AL212" s="10"/>
      <c r="AM212" s="152">
        <f>SUMIF('Rekapitulasi Maret'!$BA$9:$BA$173,APS!$B212,'Rekapitulasi Maret'!$BB$9:$BB$173)</f>
        <v>0</v>
      </c>
      <c r="AN212" s="152">
        <f>SUMIF('Rekapitulasi Maret'!$BA$9:$BA$173,APS!$B212,'Rekapitulasi Maret'!$BC$9:$BC$173)</f>
        <v>0</v>
      </c>
      <c r="AO212" s="10"/>
      <c r="AP212" s="154">
        <f t="shared" si="531"/>
        <v>0</v>
      </c>
      <c r="AQ212" s="154">
        <f t="shared" si="532"/>
        <v>0</v>
      </c>
      <c r="AR212" s="10"/>
      <c r="AS212" s="152">
        <f>SUMIF('Rekapitulasi Maret'!$BP$9:$BP$173,APS!$B212,'Rekapitulasi Maret'!$BQ$9:$BQ$173)</f>
        <v>0</v>
      </c>
      <c r="AT212" s="152">
        <f>SUMIF('Rekapitulasi Maret'!$BP$9:$BP$173,APS!$B212,'Rekapitulasi Maret'!$BR$9:$BR$173)</f>
        <v>0</v>
      </c>
      <c r="AU212" s="10"/>
      <c r="AV212" s="154">
        <f t="shared" si="500"/>
        <v>0</v>
      </c>
      <c r="AW212" s="154">
        <f t="shared" si="501"/>
        <v>0</v>
      </c>
      <c r="AX212" s="10"/>
      <c r="AY212" s="152">
        <f>SUMIF('Rekapitulasi Maret'!$CE$9:$CE$173,APS!$B212,'Rekapitulasi Maret'!$CI$9:$CI$173)</f>
        <v>0</v>
      </c>
      <c r="AZ212" s="10"/>
      <c r="BA212" s="152">
        <f>SUMIF('Rekapitulasi Maret'!$CE$9:$CE$173,APS!$B212,'Rekapitulasi Maret'!$CJ$9:$CJ$173)</f>
        <v>0</v>
      </c>
      <c r="BB212" s="154">
        <f t="shared" si="592"/>
        <v>0</v>
      </c>
      <c r="BC212" s="154">
        <f t="shared" si="593"/>
        <v>0</v>
      </c>
      <c r="BD212" s="76">
        <f t="shared" si="504"/>
        <v>10</v>
      </c>
      <c r="BE212" s="76">
        <f t="shared" si="505"/>
        <v>0</v>
      </c>
      <c r="BF212" s="76">
        <f t="shared" si="506"/>
        <v>0</v>
      </c>
      <c r="BG212" s="76">
        <f t="shared" si="507"/>
        <v>0</v>
      </c>
      <c r="BH212" s="76">
        <f t="shared" si="508"/>
        <v>0</v>
      </c>
      <c r="BI212" s="76">
        <f t="shared" si="509"/>
        <v>-10</v>
      </c>
      <c r="BJ212" s="154">
        <f t="shared" si="510"/>
        <v>0</v>
      </c>
      <c r="BK212" s="10">
        <v>20</v>
      </c>
      <c r="BL212" s="10"/>
      <c r="BM212" s="152">
        <f>SUMIF('Rekapitulasi Maret'!$D$194:$D$375,APS!$B212,'Rekapitulasi Maret'!$E$194:$E$375)+SUMIF('Rekapitulasi Maret'!$D$194:$D$375,APS!$B212,'Rekapitulasi Maret'!$J$194:$J$375)</f>
        <v>0</v>
      </c>
      <c r="BN212" s="152">
        <f>SUMIF('Rekapitulasi Maret'!$D$194:$D$375,APS!$B212,'Rekapitulasi Maret'!$F$194:$F$375)</f>
        <v>0</v>
      </c>
      <c r="BO212" s="152">
        <f>SUMIF('Rekapitulasi Maret'!$D$194:$D$375,APS!$B212,'Rekapitulasi Maret'!$K$194:$K$375)</f>
        <v>0</v>
      </c>
      <c r="BP212" s="154">
        <f t="shared" si="588"/>
        <v>0</v>
      </c>
      <c r="BQ212" s="154">
        <f t="shared" si="589"/>
        <v>0</v>
      </c>
      <c r="BR212" s="10"/>
      <c r="BS212" s="152">
        <f>SUMIF('Rekapitulasi Maret'!$U$194:$U$375,APS!$B212,'Rekapitulasi Maret'!$V$194:$V$375)+SUMIF('Rekapitulasi Maret'!$U$194:$U$375,APS!$B212,'Rekapitulasi Maret'!$AA$194:$AA$375)</f>
        <v>0</v>
      </c>
      <c r="BT212" s="152">
        <f>SUMIF('Rekapitulasi Maret'!$U$194:$U$375,APS!$B212,'Rekapitulasi Maret'!$W$194:$W$375)</f>
        <v>0</v>
      </c>
      <c r="BU212" s="152">
        <f>SUMIF('Rekapitulasi Maret'!$U$194:$U$375,APS!$B212,'Rekapitulasi Maret'!$AB$194:$AB$375)</f>
        <v>0</v>
      </c>
      <c r="BV212" s="154">
        <f t="shared" si="590"/>
        <v>0</v>
      </c>
      <c r="BW212" s="154">
        <f t="shared" si="591"/>
        <v>0</v>
      </c>
      <c r="BX212" s="10">
        <v>10</v>
      </c>
      <c r="BY212" s="152">
        <f>SUMIF('Rekapitulasi Maret'!$AL$194:$AL$375,APS!$B212,'Rekapitulasi Maret'!$AM$194:$AM$375)+SUMIF('Rekapitulasi Maret'!$AL$194:$AL$375,APS!$B212,'Rekapitulasi Maret'!$AP$194:$AP$375)</f>
        <v>0</v>
      </c>
      <c r="BZ212" s="152">
        <f>SUMIF('Rekapitulasi Maret'!$AL$194:$AL$375,APS!$B212,'Rekapitulasi Maret'!$AN$194:$AN$375)</f>
        <v>0</v>
      </c>
      <c r="CA212" s="152">
        <f>SUMIF('Rekapitulasi Maret'!$AL$194:$AL$375,APS!$B212,'Rekapitulasi Maret'!$AQ$194:$AQ$375)</f>
        <v>0</v>
      </c>
      <c r="CB212" s="154">
        <f t="shared" si="502"/>
        <v>0</v>
      </c>
      <c r="CC212" s="154">
        <f t="shared" si="503"/>
        <v>0</v>
      </c>
      <c r="CD212" s="10"/>
      <c r="CE212" s="152">
        <f>SUMIF('Rekapitulasi Maret'!$BA$194:$BA$375,APS!$B212,'Rekapitulasi Maret'!$BB$194:$BB$375)+SUMIF('Rekapitulasi Maret'!$BA$194:$BA$375,APS!$B212,'Rekapitulasi Maret'!$BE$194:$BE$375)</f>
        <v>0</v>
      </c>
      <c r="CF212" s="152">
        <f>SUMIF('Rekapitulasi Maret'!$BA$194:$BA$375,APS!$B212,'Rekapitulasi Maret'!$BC$194:$BC$375)</f>
        <v>0</v>
      </c>
      <c r="CG212" s="10"/>
      <c r="CH212" s="154">
        <f t="shared" si="580"/>
        <v>0</v>
      </c>
      <c r="CI212" s="154">
        <f t="shared" si="581"/>
        <v>0</v>
      </c>
      <c r="CJ212" s="10"/>
      <c r="CK212" s="152">
        <f>SUMIF('Rekapitulasi Maret'!$BP$194:$BP$375,APS!$B212,'Rekapitulasi Maret'!$BQ$194:$BQ$375)+SUMIF('Rekapitulasi Maret'!$BP$194:$BP$375,APS!$B212,'Rekapitulasi Maret'!$BT$194:$BT$375)</f>
        <v>0</v>
      </c>
      <c r="CL212" s="152">
        <f>SUMIF('Rekapitulasi Maret'!$BP$194:$BP$375,APS!$B212,'Rekapitulasi Maret'!$BR$194:$BR$375)</f>
        <v>0</v>
      </c>
      <c r="CM212" s="152">
        <f>SUMIF('Rekapitulasi Maret'!$BP$194:$BP$375,APS!$B212,'Rekapitulasi Maret'!$BU$194:$BU$375)</f>
        <v>0</v>
      </c>
      <c r="CN212" s="154">
        <f t="shared" si="582"/>
        <v>0</v>
      </c>
      <c r="CO212" s="154">
        <f t="shared" si="583"/>
        <v>0</v>
      </c>
      <c r="CP212" s="76">
        <f t="shared" si="511"/>
        <v>10</v>
      </c>
      <c r="CQ212" s="76">
        <f t="shared" si="512"/>
        <v>0</v>
      </c>
      <c r="CR212" s="76">
        <f t="shared" si="513"/>
        <v>0</v>
      </c>
      <c r="CS212" s="76">
        <f t="shared" si="514"/>
        <v>0</v>
      </c>
      <c r="CT212" s="76">
        <f t="shared" si="515"/>
        <v>0</v>
      </c>
      <c r="CU212" s="76">
        <f t="shared" si="516"/>
        <v>-10</v>
      </c>
      <c r="CV212" s="154">
        <f t="shared" si="517"/>
        <v>0</v>
      </c>
      <c r="CW212" s="10">
        <v>20</v>
      </c>
      <c r="CX212" s="10"/>
      <c r="CY212" s="152">
        <f>SUMIF('Rekapitulasi Maret'!$D$391:$D$568,APS!$B212,'Rekapitulasi Maret'!$E$391:$E$568)+SUMIF('Rekapitulasi Maret'!$D$391:$D$568,APS!$B212,'Rekapitulasi Maret'!$J$391:$J$568)</f>
        <v>0</v>
      </c>
      <c r="CZ212" s="152">
        <f>SUMIF('Rekapitulasi Maret'!$D$391:$D$568,APS!$B212,'Rekapitulasi Maret'!$F$391:$F$568)</f>
        <v>0</v>
      </c>
      <c r="DA212" s="152">
        <f>SUMIF('Rekapitulasi Maret'!$D$391:$D$568,APS!$B212,'Rekapitulasi Maret'!$K$391:$K$568)</f>
        <v>0</v>
      </c>
      <c r="DB212" s="154">
        <f t="shared" si="584"/>
        <v>0</v>
      </c>
      <c r="DC212" s="154">
        <f t="shared" si="585"/>
        <v>0</v>
      </c>
      <c r="DD212" s="10"/>
      <c r="DE212" s="152">
        <f>SUMIF('Rekapitulasi Maret'!$U$391:$U$568,APS!$B212,'Rekapitulasi Maret'!$V$391:$V$568)+SUMIF('Rekapitulasi Maret'!$U$391:$U$568,APS!$B212,'Rekapitulasi Maret'!$AA$391:$AA$568)</f>
        <v>0</v>
      </c>
      <c r="DF212" s="152">
        <f>SUMIF('Rekapitulasi Maret'!$U$391:$U$568,APS!$B212,'Rekapitulasi Maret'!$W$391:$W$568)</f>
        <v>0</v>
      </c>
      <c r="DG212" s="152">
        <f>SUMIF('Rekapitulasi Maret'!$U$391:$U$568,APS!$B212,'Rekapitulasi Maret'!$AB$391:$AB$568)</f>
        <v>0</v>
      </c>
      <c r="DH212" s="154">
        <f t="shared" si="518"/>
        <v>0</v>
      </c>
      <c r="DI212" s="154">
        <f t="shared" si="519"/>
        <v>0</v>
      </c>
      <c r="DJ212" s="10"/>
      <c r="DK212" s="152">
        <f>SUMIF('Rekapitulasi Maret'!$AL$391:$AL$568,APS!$B212,'Rekapitulasi Maret'!$AM$391:$AM$568)+SUMIF('Rekapitulasi Maret'!$AL$391:$AL$568,APS!$B212,'Rekapitulasi Maret'!$AP$391:$AP$568)</f>
        <v>0</v>
      </c>
      <c r="DL212" s="152">
        <f>SUMIF('Rekapitulasi Maret'!$AL$391:$AL$568,APS!$B212,'Rekapitulasi Maret'!$AN$391:$AN$568)</f>
        <v>0</v>
      </c>
      <c r="DM212" s="152">
        <f>SUMIF('Rekapitulasi Maret'!$AL$391:$AL$568,APS!$B212,'Rekapitulasi Maret'!$AQ$391:$AQ$568)</f>
        <v>0</v>
      </c>
      <c r="DN212" s="154">
        <f t="shared" si="553"/>
        <v>0</v>
      </c>
      <c r="DO212" s="154">
        <f t="shared" si="554"/>
        <v>0</v>
      </c>
      <c r="DP212" s="10"/>
      <c r="DQ212" s="152">
        <f>SUMIF('Rekapitulasi Maret'!$BA$391:$BA$568,APS!$B212,'Rekapitulasi Maret'!$BB$391:$BB$568)+SUMIF('Rekapitulasi Maret'!$BA$391:$BA$568,APS!$B212,'Rekapitulasi Maret'!$BE$391:$BE$568)</f>
        <v>22</v>
      </c>
      <c r="DR212" s="152">
        <f>SUMIF('Rekapitulasi Maret'!$BA$391:$BA$568,APS!$B212,'Rekapitulasi Maret'!$BC$391:$BC$568)</f>
        <v>20</v>
      </c>
      <c r="DS212" s="152">
        <f>SUMIF('Rekapitulasi Maret'!$BA$391:$BA$568,APS!$B212,'Rekapitulasi Maret'!$BF$391:$BF$568)</f>
        <v>0</v>
      </c>
      <c r="DT212" s="154">
        <f t="shared" si="520"/>
        <v>0</v>
      </c>
      <c r="DU212" s="154">
        <f t="shared" si="521"/>
        <v>90.909090909090907</v>
      </c>
      <c r="DV212" s="10"/>
      <c r="DW212" s="152">
        <f>SUMIF('Rekapitulasi Maret'!$BP$391:$BP$568,APS!$B212,'Rekapitulasi Maret'!$BQ$391:$BQ$568)+SUMIF('Rekapitulasi Maret'!$BP$391:$BP$568,APS!$B212,'Rekapitulasi Maret'!$BT$391:$BT$568)</f>
        <v>0</v>
      </c>
      <c r="DX212" s="152">
        <f>SUMIF('Rekapitulasi Maret'!$BP$391:$BP$568,APS!$B212,'Rekapitulasi Maret'!$BR$391:$BR$568)</f>
        <v>2</v>
      </c>
      <c r="DY212" s="152">
        <f>SUMIF('Rekapitulasi Maret'!$BP$391:$BP$568,APS!$B212,'Rekapitulasi Maret'!$BU$391:$BU$568)</f>
        <v>0</v>
      </c>
      <c r="DZ212" s="154">
        <f t="shared" si="544"/>
        <v>0</v>
      </c>
      <c r="EA212" s="154">
        <f t="shared" si="545"/>
        <v>0</v>
      </c>
      <c r="EB212" s="10"/>
      <c r="EC212" s="152">
        <f>SUMIF('Rekapitulasi Maret'!$CE$391:$CE$568,APS!$B212,'Rekapitulasi Maret'!$CF$391:$CF$568)+SUMIF('Rekapitulasi Maret'!$CE$391:$CE$568,APS!$B212,'Rekapitulasi Maret'!$CI$391:$CI$568)</f>
        <v>0</v>
      </c>
      <c r="ED212" s="152">
        <f>SUMIF('Rekapitulasi Maret'!$CE$391:$CE$568,APS!$B212,'Rekapitulasi Maret'!$CG$391:$CG$568)</f>
        <v>0</v>
      </c>
      <c r="EE212" s="152">
        <f>SUMIF('Rekapitulasi Maret'!$CE$391:$CE$568,APS!$B212,'Rekapitulasi Maret'!$CJ$391:$CJ$568)</f>
        <v>0</v>
      </c>
      <c r="EF212" s="154">
        <f t="shared" si="555"/>
        <v>0</v>
      </c>
      <c r="EG212" s="154">
        <f t="shared" si="556"/>
        <v>0</v>
      </c>
      <c r="EH212" s="76">
        <f t="shared" si="522"/>
        <v>0</v>
      </c>
      <c r="EI212" s="76">
        <f t="shared" si="523"/>
        <v>22</v>
      </c>
      <c r="EJ212" s="76">
        <f t="shared" si="524"/>
        <v>22</v>
      </c>
      <c r="EK212" s="76">
        <f t="shared" si="525"/>
        <v>0</v>
      </c>
      <c r="EL212" s="76">
        <f t="shared" si="526"/>
        <v>22</v>
      </c>
      <c r="EM212" s="76">
        <f t="shared" si="527"/>
        <v>22</v>
      </c>
      <c r="EN212" s="154">
        <f t="shared" si="528"/>
        <v>0</v>
      </c>
      <c r="EO212" s="10">
        <v>10</v>
      </c>
      <c r="EP212" s="10">
        <v>30</v>
      </c>
      <c r="EQ212" s="152">
        <f>SUMIF('Rekapitulasi Maret'!$D$587:$D$768,APS!$B212,'Rekapitulasi Maret'!$E$587:$E$768)+SUMIF('Rekapitulasi Maret'!$D$587:$D$768,APS!$B212,'Rekapitulasi Maret'!$G$587:$G$768)</f>
        <v>30</v>
      </c>
      <c r="ER212" s="152">
        <f>SUMIF('Rekapitulasi Maret'!$D$587:$D$768,APS!$B212,'Rekapitulasi Maret'!$F$587:$F$768)+SUMIF('Rekapitulasi Maret'!$D$587:$D$768,APS!$B212,'Rekapitulasi Maret'!$H$587:$H$768)</f>
        <v>20</v>
      </c>
      <c r="ES212" s="10"/>
      <c r="ET212" s="154">
        <f t="shared" si="557"/>
        <v>66.666666666666657</v>
      </c>
      <c r="EU212" s="154">
        <f t="shared" si="558"/>
        <v>66.666666666666657</v>
      </c>
      <c r="EV212" s="10"/>
      <c r="EW212" s="152">
        <f>SUMIF('Rekapitulasi Maret'!$U$587:$U$768,APS!$B212,'Rekapitulasi Maret'!$V$587:$V$768)+SUMIF('Rekapitulasi Maret'!$U$587:$U$768,APS!$B212,'Rekapitulasi Maret'!$X$587:$X$768)</f>
        <v>0</v>
      </c>
      <c r="EX212" s="152">
        <f>SUMIF('Rekapitulasi Maret'!$U$587:$U$768,APS!$B212,'Rekapitulasi Maret'!$W$587:$W$768)+SUMIF('Rekapitulasi Maret'!$U$587:$U$768,APS!$B212,'Rekapitulasi Maret'!$Y$587:$Y$768)</f>
        <v>10</v>
      </c>
      <c r="EY212" s="10"/>
      <c r="EZ212" s="154">
        <f t="shared" si="559"/>
        <v>0</v>
      </c>
      <c r="FA212" s="154">
        <f t="shared" si="560"/>
        <v>0</v>
      </c>
      <c r="FB212" s="10"/>
      <c r="FC212" s="152">
        <f>SUMIF('Rekapitulasi Maret'!$AL$587:$AL$768,APS!$B212,'Rekapitulasi Maret'!$AM$587:$AM$768)+SUMIF('Rekapitulasi Maret'!$AL$587:$AL$768,APS!$B212,'Rekapitulasi Maret'!$AP$587:$AP$768)</f>
        <v>8</v>
      </c>
      <c r="FD212" s="152">
        <f>SUMIF('Rekapitulasi Maret'!$AL$587:$AL$768,APS!$B212,'Rekapitulasi Maret'!$AN$587:$AN$768)</f>
        <v>0</v>
      </c>
      <c r="FE212" s="10"/>
      <c r="FF212" s="154">
        <f t="shared" si="561"/>
        <v>0</v>
      </c>
      <c r="FG212" s="154">
        <f t="shared" si="562"/>
        <v>0</v>
      </c>
      <c r="FH212" s="10"/>
      <c r="FI212" s="152">
        <f>SUMIF('Rekapitulasi Maret'!$BA$587:$BA$768,APS!$B212,'Rekapitulasi Maret'!$BB$587:$BB$768)+SUMIF('Rekapitulasi Maret'!$BA$587:$BA$768,APS!$B212,'Rekapitulasi Maret'!$BE$587:$BE$768)</f>
        <v>0</v>
      </c>
      <c r="FJ212" s="152">
        <f>SUMIF('Rekapitulasi Maret'!$BA$587:$BA$768,APS!$B212,'Rekapitulasi Maret'!$BC$587:$BC$768)+SUMIF('Rekapitulasi Maret'!$BA$587:$BA$768,APS!$B212,'Rekapitulasi Maret'!$BF$587:$BF$768)</f>
        <v>0</v>
      </c>
      <c r="FK212" s="10"/>
      <c r="FL212" s="154">
        <f t="shared" si="563"/>
        <v>0</v>
      </c>
      <c r="FM212" s="154">
        <f t="shared" si="564"/>
        <v>0</v>
      </c>
      <c r="FN212" s="10"/>
      <c r="FO212" s="152">
        <f>SUMIF('Rekapitulasi Maret'!$BP$587:$BP$768,APS!$B212,'Rekapitulasi Maret'!$BQ$587:$BQ$768)+SUMIF('Rekapitulasi Maret'!$BP$587:$BP$768,APS!$B212,'Rekapitulasi Maret'!$BT$587:$BT$768)</f>
        <v>0</v>
      </c>
      <c r="FP212" s="152">
        <f>SUMIF('Rekapitulasi Maret'!$BP$587:$BP$768,APS!$B212,'Rekapitulasi Maret'!$BR$587:$BR$768)</f>
        <v>0</v>
      </c>
      <c r="FQ212" s="10"/>
      <c r="FR212" s="154">
        <f t="shared" si="565"/>
        <v>0</v>
      </c>
      <c r="FS212" s="154">
        <f t="shared" si="566"/>
        <v>0</v>
      </c>
      <c r="FT212" s="10"/>
      <c r="FU212" s="152">
        <f>SUMIF('Rekapitulasi Maret'!$CE$587:$CE$768,APS!$B212,'Rekapitulasi Maret'!$CI$587:$CI$768)</f>
        <v>0</v>
      </c>
      <c r="FV212" s="10"/>
      <c r="FW212" s="152">
        <f>SUMIF('Rekapitulasi Maret'!$CE$587:$CE$768,APS!$B212,'Rekapitulasi Maret'!$CJ$587:$CJ$768)</f>
        <v>0</v>
      </c>
      <c r="FX212" s="154">
        <f t="shared" si="586"/>
        <v>0</v>
      </c>
      <c r="FY212" s="154">
        <f t="shared" si="587"/>
        <v>0</v>
      </c>
      <c r="FZ212" s="10"/>
      <c r="GA212" s="152">
        <f>SUMIF('Rekapitulasi Maret'!$D$785:$D$963,APS!$B212,'Rekapitulasi Maret'!$E$785:$E$963)+SUMIF('Rekapitulasi Maret'!$D$785:$D$963,APS!$B212,'Rekapitulasi Maret'!$J$785:$J$963)</f>
        <v>0</v>
      </c>
      <c r="GB212" s="152">
        <f>SUMIF('Rekapitulasi Maret'!$D$785:$D$963,APS!$B212,'Rekapitulasi Maret'!$F$785:$F$963)</f>
        <v>0</v>
      </c>
      <c r="GC212" s="152">
        <f>SUMIF('Rekapitulasi Maret'!$D$785:$D$963,APS!$B212,'Rekapitulasi Maret'!$K$785:$K$963)</f>
        <v>0</v>
      </c>
      <c r="GD212" s="154">
        <f t="shared" si="567"/>
        <v>0</v>
      </c>
      <c r="GE212" s="154">
        <f t="shared" si="568"/>
        <v>0</v>
      </c>
      <c r="GF212" s="10"/>
      <c r="GG212" s="152">
        <f>SUMIF('Rekapitulasi Maret'!$U$785:$U$963,APS!$B212,'Rekapitulasi Maret'!$V$785:$V$963)+SUMIF('Rekapitulasi Maret'!$U$785:$U$963,APS!$B212,'Rekapitulasi Maret'!$AA$785:$AA$963)</f>
        <v>0</v>
      </c>
      <c r="GH212" s="152">
        <f>SUMIF('Rekapitulasi Maret'!$U$785:$U$963,APS!$B212,'Rekapitulasi Maret'!$W$785:$W$963)</f>
        <v>0</v>
      </c>
      <c r="GI212" s="152">
        <f>SUMIF('Rekapitulasi Maret'!$U$785:$U$963,APS!$B212,'Rekapitulasi Maret'!$AB$785:$AB$963)</f>
        <v>0</v>
      </c>
      <c r="GJ212" s="154">
        <f t="shared" si="569"/>
        <v>0</v>
      </c>
      <c r="GK212" s="154">
        <f t="shared" si="570"/>
        <v>0</v>
      </c>
      <c r="GL212" s="10"/>
      <c r="GM212" s="152">
        <f>SUMIF('Rekapitulasi Maret'!$AL$785:$AL$963,APS!$B212,'Rekapitulasi Maret'!$AM$785:$AM$963)+SUMIF('Rekapitulasi Maret'!$AL$785:$AL$963,APS!$B212,'Rekapitulasi Maret'!$AP$785:$AP$963)</f>
        <v>0</v>
      </c>
      <c r="GN212" s="152">
        <f>SUMIF('Rekapitulasi Maret'!$AL$785:$AL$963,APS!$B212,'Rekapitulasi Maret'!$AN$785:$AN$963)</f>
        <v>0</v>
      </c>
      <c r="GO212" s="152">
        <f>SUMIF('Rekapitulasi Maret'!$AL$785:$AL$963,APS!$B212,'Rekapitulasi Maret'!$AQ$785:$AQ$963)</f>
        <v>0</v>
      </c>
      <c r="GP212" s="154">
        <f t="shared" si="571"/>
        <v>0</v>
      </c>
      <c r="GQ212" s="154">
        <f t="shared" si="572"/>
        <v>0</v>
      </c>
      <c r="GR212" s="76">
        <f t="shared" si="573"/>
        <v>30</v>
      </c>
      <c r="GS212" s="76">
        <f t="shared" si="574"/>
        <v>38</v>
      </c>
      <c r="GT212" s="76">
        <f t="shared" si="575"/>
        <v>30</v>
      </c>
      <c r="GU212" s="76">
        <f t="shared" si="576"/>
        <v>0</v>
      </c>
      <c r="GV212" s="157">
        <f t="shared" si="577"/>
        <v>30</v>
      </c>
      <c r="GW212" s="157">
        <f t="shared" si="578"/>
        <v>0</v>
      </c>
      <c r="GX212" s="158">
        <f t="shared" si="579"/>
        <v>100</v>
      </c>
      <c r="GY212" s="157">
        <f t="shared" ref="GY212:GY275" si="595">GR212+EH212+CP212+BD212</f>
        <v>50</v>
      </c>
      <c r="GZ212" s="157">
        <f t="shared" ref="GZ212:GZ275" si="596">GS212+EI212+CQ212+BE212</f>
        <v>60</v>
      </c>
      <c r="HA212" s="157">
        <f t="shared" ref="HA212:HA275" si="597">GT212+EJ212+CR212+BF212</f>
        <v>52</v>
      </c>
      <c r="HB212" s="157">
        <f t="shared" ref="HB212:HB275" si="598">GU212+EK212+CS212+BG212</f>
        <v>0</v>
      </c>
      <c r="HC212" s="157">
        <f t="shared" ref="HC212:HC275" si="599">GV212+EL212+CT212+BH212</f>
        <v>52</v>
      </c>
      <c r="HD212" s="157">
        <f t="shared" ref="HD212:HD275" si="600">HC212-N212</f>
        <v>2</v>
      </c>
      <c r="HE212" s="158">
        <f t="shared" si="536"/>
        <v>104</v>
      </c>
      <c r="HF212" s="164" t="s">
        <v>224</v>
      </c>
      <c r="HG212" s="16" t="s">
        <v>1025</v>
      </c>
      <c r="HH212" s="88"/>
    </row>
    <row r="213" spans="1:216" ht="15.75">
      <c r="A213" s="16" t="s">
        <v>227</v>
      </c>
      <c r="B213" s="16" t="s">
        <v>228</v>
      </c>
      <c r="C213" s="16" t="s">
        <v>196</v>
      </c>
      <c r="D213" s="16" t="s">
        <v>599</v>
      </c>
      <c r="E213" s="16" t="s">
        <v>608</v>
      </c>
      <c r="F213" s="17">
        <v>30</v>
      </c>
      <c r="G213" s="17">
        <v>0</v>
      </c>
      <c r="H213" s="17">
        <v>0</v>
      </c>
      <c r="I213" s="18">
        <v>0</v>
      </c>
      <c r="J213" s="17">
        <v>0</v>
      </c>
      <c r="K213" s="19">
        <f t="shared" si="547"/>
        <v>30</v>
      </c>
      <c r="L213" s="19">
        <f t="shared" si="548"/>
        <v>30</v>
      </c>
      <c r="M213" s="23">
        <v>50</v>
      </c>
      <c r="N213" s="20">
        <f t="shared" si="533"/>
        <v>50</v>
      </c>
      <c r="O213" s="20"/>
      <c r="P213" s="75">
        <f t="shared" si="541"/>
        <v>0</v>
      </c>
      <c r="Q213" s="74">
        <f t="shared" si="540"/>
        <v>50</v>
      </c>
      <c r="R213" s="22">
        <f t="shared" si="594"/>
        <v>50</v>
      </c>
      <c r="S213" s="10"/>
      <c r="T213" s="10"/>
      <c r="U213" s="152">
        <f>SUMIF('Rekapitulasi Maret'!$D$9:$D$173,APS!$B213,'Rekapitulasi Maret'!$E$9:$E$173)</f>
        <v>0</v>
      </c>
      <c r="V213" s="152">
        <f>SUMIF('Rekapitulasi Maret'!$D$9:$D$173,APS!$B213,'Rekapitulasi Maret'!$F$9:$F$173)</f>
        <v>0</v>
      </c>
      <c r="W213" s="10"/>
      <c r="X213" s="154">
        <f t="shared" si="537"/>
        <v>0</v>
      </c>
      <c r="Y213" s="154">
        <f t="shared" si="538"/>
        <v>0</v>
      </c>
      <c r="Z213" s="10"/>
      <c r="AA213" s="152">
        <f>SUMIF('Rekapitulasi Maret'!$U$9:$U$173,APS!$B213,'Rekapitulasi Maret'!$V$9:$V$173)</f>
        <v>0</v>
      </c>
      <c r="AB213" s="152">
        <f>SUMIF('Rekapitulasi Maret'!$U$9:$U$173,APS!$B213,'Rekapitulasi Maret'!$W$9:$W$173)</f>
        <v>0</v>
      </c>
      <c r="AC213" s="152"/>
      <c r="AD213" s="154">
        <f t="shared" si="529"/>
        <v>0</v>
      </c>
      <c r="AE213" s="154">
        <f t="shared" si="530"/>
        <v>0</v>
      </c>
      <c r="AF213" s="10"/>
      <c r="AG213" s="152">
        <f>SUMIF('Rekapitulasi Maret'!$AL$9:$AL$173,APS!$B213,'Rekapitulasi Maret'!$AM$9:$AM$173)</f>
        <v>0</v>
      </c>
      <c r="AH213" s="152">
        <f>SUMIF('Rekapitulasi Maret'!$AL$9:$AL$173,APS!$B213,'Rekapitulasi Maret'!$AN$9:$AN$173)</f>
        <v>0</v>
      </c>
      <c r="AI213" s="152">
        <f>SUMIF('Rekapitulasi Maret'!$AL$9:$AL$173,APS!$B213,'Rekapitulasi Maret'!$AQ$9:$AQ$173)</f>
        <v>0</v>
      </c>
      <c r="AJ213" s="154">
        <f t="shared" si="534"/>
        <v>0</v>
      </c>
      <c r="AK213" s="154">
        <f t="shared" si="535"/>
        <v>0</v>
      </c>
      <c r="AL213" s="10"/>
      <c r="AM213" s="152">
        <f>SUMIF('Rekapitulasi Maret'!$BA$9:$BA$173,APS!$B213,'Rekapitulasi Maret'!$BB$9:$BB$173)</f>
        <v>0</v>
      </c>
      <c r="AN213" s="152">
        <f>SUMIF('Rekapitulasi Maret'!$BA$9:$BA$173,APS!$B213,'Rekapitulasi Maret'!$BC$9:$BC$173)</f>
        <v>0</v>
      </c>
      <c r="AO213" s="10"/>
      <c r="AP213" s="154">
        <f t="shared" si="531"/>
        <v>0</v>
      </c>
      <c r="AQ213" s="154">
        <f t="shared" si="532"/>
        <v>0</v>
      </c>
      <c r="AR213" s="10"/>
      <c r="AS213" s="152">
        <f>SUMIF('Rekapitulasi Maret'!$BP$9:$BP$173,APS!$B213,'Rekapitulasi Maret'!$BQ$9:$BQ$173)</f>
        <v>0</v>
      </c>
      <c r="AT213" s="152">
        <f>SUMIF('Rekapitulasi Maret'!$BP$9:$BP$173,APS!$B213,'Rekapitulasi Maret'!$BR$9:$BR$173)</f>
        <v>0</v>
      </c>
      <c r="AU213" s="10"/>
      <c r="AV213" s="154">
        <f t="shared" ref="AV213:AV276" si="601">IF(AR213=0,0,((AT213+AU213)/AR213)*100)</f>
        <v>0</v>
      </c>
      <c r="AW213" s="154">
        <f t="shared" ref="AW213:AW276" si="602">IF(AS213=0,0,((AT213+AU213)/AS213)*100)</f>
        <v>0</v>
      </c>
      <c r="AX213" s="10"/>
      <c r="AY213" s="152">
        <f>SUMIF('Rekapitulasi Maret'!$CE$9:$CE$173,APS!$B213,'Rekapitulasi Maret'!$CI$9:$CI$173)</f>
        <v>0</v>
      </c>
      <c r="AZ213" s="10"/>
      <c r="BA213" s="152">
        <f>SUMIF('Rekapitulasi Maret'!$CE$9:$CE$173,APS!$B213,'Rekapitulasi Maret'!$CJ$9:$CJ$173)</f>
        <v>0</v>
      </c>
      <c r="BB213" s="154">
        <f t="shared" si="592"/>
        <v>0</v>
      </c>
      <c r="BC213" s="154">
        <f t="shared" si="593"/>
        <v>0</v>
      </c>
      <c r="BD213" s="76">
        <f t="shared" si="504"/>
        <v>0</v>
      </c>
      <c r="BE213" s="76">
        <f t="shared" si="505"/>
        <v>0</v>
      </c>
      <c r="BF213" s="76">
        <f t="shared" si="506"/>
        <v>0</v>
      </c>
      <c r="BG213" s="76">
        <f t="shared" si="507"/>
        <v>0</v>
      </c>
      <c r="BH213" s="76">
        <f t="shared" si="508"/>
        <v>0</v>
      </c>
      <c r="BI213" s="76">
        <f t="shared" si="509"/>
        <v>0</v>
      </c>
      <c r="BJ213" s="154">
        <f t="shared" si="510"/>
        <v>0</v>
      </c>
      <c r="BK213" s="10">
        <v>10</v>
      </c>
      <c r="BL213" s="10"/>
      <c r="BM213" s="152">
        <f>SUMIF('Rekapitulasi Maret'!$D$194:$D$375,APS!$B213,'Rekapitulasi Maret'!$E$194:$E$375)+SUMIF('Rekapitulasi Maret'!$D$194:$D$375,APS!$B213,'Rekapitulasi Maret'!$J$194:$J$375)</f>
        <v>0</v>
      </c>
      <c r="BN213" s="152">
        <f>SUMIF('Rekapitulasi Maret'!$D$194:$D$375,APS!$B213,'Rekapitulasi Maret'!$F$194:$F$375)</f>
        <v>0</v>
      </c>
      <c r="BO213" s="152">
        <f>SUMIF('Rekapitulasi Maret'!$D$194:$D$375,APS!$B213,'Rekapitulasi Maret'!$K$194:$K$375)</f>
        <v>0</v>
      </c>
      <c r="BP213" s="154">
        <f t="shared" si="588"/>
        <v>0</v>
      </c>
      <c r="BQ213" s="154">
        <f t="shared" si="589"/>
        <v>0</v>
      </c>
      <c r="BR213" s="10"/>
      <c r="BS213" s="152">
        <f>SUMIF('Rekapitulasi Maret'!$U$194:$U$375,APS!$B213,'Rekapitulasi Maret'!$V$194:$V$375)+SUMIF('Rekapitulasi Maret'!$U$194:$U$375,APS!$B213,'Rekapitulasi Maret'!$AA$194:$AA$375)</f>
        <v>0</v>
      </c>
      <c r="BT213" s="152">
        <f>SUMIF('Rekapitulasi Maret'!$U$194:$U$375,APS!$B213,'Rekapitulasi Maret'!$W$194:$W$375)</f>
        <v>0</v>
      </c>
      <c r="BU213" s="152">
        <f>SUMIF('Rekapitulasi Maret'!$U$194:$U$375,APS!$B213,'Rekapitulasi Maret'!$AB$194:$AB$375)</f>
        <v>0</v>
      </c>
      <c r="BV213" s="154">
        <f t="shared" si="590"/>
        <v>0</v>
      </c>
      <c r="BW213" s="154">
        <f t="shared" si="591"/>
        <v>0</v>
      </c>
      <c r="BX213" s="10">
        <v>10</v>
      </c>
      <c r="BY213" s="152">
        <f>SUMIF('Rekapitulasi Maret'!$AL$194:$AL$375,APS!$B213,'Rekapitulasi Maret'!$AM$194:$AM$375)+SUMIF('Rekapitulasi Maret'!$AL$194:$AL$375,APS!$B213,'Rekapitulasi Maret'!$AP$194:$AP$375)</f>
        <v>0</v>
      </c>
      <c r="BZ213" s="152">
        <f>SUMIF('Rekapitulasi Maret'!$AL$194:$AL$375,APS!$B213,'Rekapitulasi Maret'!$AN$194:$AN$375)</f>
        <v>0</v>
      </c>
      <c r="CA213" s="152">
        <f>SUMIF('Rekapitulasi Maret'!$AL$194:$AL$375,APS!$B213,'Rekapitulasi Maret'!$AQ$194:$AQ$375)</f>
        <v>0</v>
      </c>
      <c r="CB213" s="154">
        <f t="shared" si="502"/>
        <v>0</v>
      </c>
      <c r="CC213" s="154">
        <f t="shared" si="503"/>
        <v>0</v>
      </c>
      <c r="CD213" s="10"/>
      <c r="CE213" s="152">
        <f>SUMIF('Rekapitulasi Maret'!$BA$194:$BA$375,APS!$B213,'Rekapitulasi Maret'!$BB$194:$BB$375)+SUMIF('Rekapitulasi Maret'!$BA$194:$BA$375,APS!$B213,'Rekapitulasi Maret'!$BE$194:$BE$375)</f>
        <v>0</v>
      </c>
      <c r="CF213" s="152">
        <f>SUMIF('Rekapitulasi Maret'!$BA$194:$BA$375,APS!$B213,'Rekapitulasi Maret'!$BC$194:$BC$375)</f>
        <v>0</v>
      </c>
      <c r="CG213" s="10"/>
      <c r="CH213" s="154">
        <f t="shared" si="580"/>
        <v>0</v>
      </c>
      <c r="CI213" s="154">
        <f t="shared" si="581"/>
        <v>0</v>
      </c>
      <c r="CJ213" s="10"/>
      <c r="CK213" s="152">
        <f>SUMIF('Rekapitulasi Maret'!$BP$194:$BP$375,APS!$B213,'Rekapitulasi Maret'!$BQ$194:$BQ$375)+SUMIF('Rekapitulasi Maret'!$BP$194:$BP$375,APS!$B213,'Rekapitulasi Maret'!$BT$194:$BT$375)</f>
        <v>0</v>
      </c>
      <c r="CL213" s="152">
        <f>SUMIF('Rekapitulasi Maret'!$BP$194:$BP$375,APS!$B213,'Rekapitulasi Maret'!$BR$194:$BR$375)</f>
        <v>0</v>
      </c>
      <c r="CM213" s="152">
        <f>SUMIF('Rekapitulasi Maret'!$BP$194:$BP$375,APS!$B213,'Rekapitulasi Maret'!$BU$194:$BU$375)</f>
        <v>0</v>
      </c>
      <c r="CN213" s="154">
        <f t="shared" si="582"/>
        <v>0</v>
      </c>
      <c r="CO213" s="154">
        <f t="shared" si="583"/>
        <v>0</v>
      </c>
      <c r="CP213" s="76">
        <f t="shared" si="511"/>
        <v>10</v>
      </c>
      <c r="CQ213" s="76">
        <f t="shared" si="512"/>
        <v>0</v>
      </c>
      <c r="CR213" s="76">
        <f t="shared" si="513"/>
        <v>0</v>
      </c>
      <c r="CS213" s="76">
        <f t="shared" si="514"/>
        <v>0</v>
      </c>
      <c r="CT213" s="76">
        <f t="shared" si="515"/>
        <v>0</v>
      </c>
      <c r="CU213" s="76">
        <f t="shared" si="516"/>
        <v>-10</v>
      </c>
      <c r="CV213" s="154">
        <f t="shared" si="517"/>
        <v>0</v>
      </c>
      <c r="CW213" s="10">
        <v>20</v>
      </c>
      <c r="CX213" s="10"/>
      <c r="CY213" s="152">
        <f>SUMIF('Rekapitulasi Maret'!$D$391:$D$568,APS!$B213,'Rekapitulasi Maret'!$E$391:$E$568)+SUMIF('Rekapitulasi Maret'!$D$391:$D$568,APS!$B213,'Rekapitulasi Maret'!$J$391:$J$568)</f>
        <v>0</v>
      </c>
      <c r="CZ213" s="152">
        <f>SUMIF('Rekapitulasi Maret'!$D$391:$D$568,APS!$B213,'Rekapitulasi Maret'!$F$391:$F$568)</f>
        <v>0</v>
      </c>
      <c r="DA213" s="152">
        <f>SUMIF('Rekapitulasi Maret'!$D$391:$D$568,APS!$B213,'Rekapitulasi Maret'!$K$391:$K$568)</f>
        <v>0</v>
      </c>
      <c r="DB213" s="154">
        <f t="shared" si="584"/>
        <v>0</v>
      </c>
      <c r="DC213" s="154">
        <f t="shared" si="585"/>
        <v>0</v>
      </c>
      <c r="DD213" s="10"/>
      <c r="DE213" s="152">
        <f>SUMIF('Rekapitulasi Maret'!$U$391:$U$568,APS!$B213,'Rekapitulasi Maret'!$V$391:$V$568)+SUMIF('Rekapitulasi Maret'!$U$391:$U$568,APS!$B213,'Rekapitulasi Maret'!$AA$391:$AA$568)</f>
        <v>0</v>
      </c>
      <c r="DF213" s="152">
        <f>SUMIF('Rekapitulasi Maret'!$U$391:$U$568,APS!$B213,'Rekapitulasi Maret'!$W$391:$W$568)</f>
        <v>0</v>
      </c>
      <c r="DG213" s="152">
        <f>SUMIF('Rekapitulasi Maret'!$U$391:$U$568,APS!$B213,'Rekapitulasi Maret'!$AB$391:$AB$568)</f>
        <v>0</v>
      </c>
      <c r="DH213" s="154">
        <f t="shared" si="518"/>
        <v>0</v>
      </c>
      <c r="DI213" s="154">
        <f t="shared" si="519"/>
        <v>0</v>
      </c>
      <c r="DJ213" s="10"/>
      <c r="DK213" s="152">
        <f>SUMIF('Rekapitulasi Maret'!$AL$391:$AL$568,APS!$B213,'Rekapitulasi Maret'!$AM$391:$AM$568)+SUMIF('Rekapitulasi Maret'!$AL$391:$AL$568,APS!$B213,'Rekapitulasi Maret'!$AP$391:$AP$568)</f>
        <v>0</v>
      </c>
      <c r="DL213" s="152">
        <f>SUMIF('Rekapitulasi Maret'!$AL$391:$AL$568,APS!$B213,'Rekapitulasi Maret'!$AN$391:$AN$568)</f>
        <v>0</v>
      </c>
      <c r="DM213" s="152">
        <f>SUMIF('Rekapitulasi Maret'!$AL$391:$AL$568,APS!$B213,'Rekapitulasi Maret'!$AQ$391:$AQ$568)</f>
        <v>0</v>
      </c>
      <c r="DN213" s="154">
        <f t="shared" si="553"/>
        <v>0</v>
      </c>
      <c r="DO213" s="154">
        <f t="shared" si="554"/>
        <v>0</v>
      </c>
      <c r="DP213" s="10"/>
      <c r="DQ213" s="152">
        <f>SUMIF('Rekapitulasi Maret'!$BA$391:$BA$568,APS!$B213,'Rekapitulasi Maret'!$BB$391:$BB$568)+SUMIF('Rekapitulasi Maret'!$BA$391:$BA$568,APS!$B213,'Rekapitulasi Maret'!$BE$391:$BE$568)</f>
        <v>50</v>
      </c>
      <c r="DR213" s="152">
        <f>SUMIF('Rekapitulasi Maret'!$BA$391:$BA$568,APS!$B213,'Rekapitulasi Maret'!$BC$391:$BC$568)</f>
        <v>0</v>
      </c>
      <c r="DS213" s="152">
        <f>SUMIF('Rekapitulasi Maret'!$BA$391:$BA$568,APS!$B213,'Rekapitulasi Maret'!$BF$391:$BF$568)</f>
        <v>0</v>
      </c>
      <c r="DT213" s="154">
        <f t="shared" si="520"/>
        <v>0</v>
      </c>
      <c r="DU213" s="154">
        <f t="shared" si="521"/>
        <v>0</v>
      </c>
      <c r="DV213" s="10"/>
      <c r="DW213" s="152">
        <f>SUMIF('Rekapitulasi Maret'!$BP$391:$BP$568,APS!$B213,'Rekapitulasi Maret'!$BQ$391:$BQ$568)+SUMIF('Rekapitulasi Maret'!$BP$391:$BP$568,APS!$B213,'Rekapitulasi Maret'!$BT$391:$BT$568)</f>
        <v>50</v>
      </c>
      <c r="DX213" s="152">
        <f>SUMIF('Rekapitulasi Maret'!$BP$391:$BP$568,APS!$B213,'Rekapitulasi Maret'!$BR$391:$BR$568)</f>
        <v>27</v>
      </c>
      <c r="DY213" s="152">
        <f>SUMIF('Rekapitulasi Maret'!$BP$391:$BP$568,APS!$B213,'Rekapitulasi Maret'!$BU$391:$BU$568)</f>
        <v>0</v>
      </c>
      <c r="DZ213" s="154">
        <f t="shared" si="544"/>
        <v>0</v>
      </c>
      <c r="EA213" s="154">
        <f t="shared" si="545"/>
        <v>54</v>
      </c>
      <c r="EB213" s="10"/>
      <c r="EC213" s="152">
        <f>SUMIF('Rekapitulasi Maret'!$CE$391:$CE$568,APS!$B213,'Rekapitulasi Maret'!$CF$391:$CF$568)+SUMIF('Rekapitulasi Maret'!$CE$391:$CE$568,APS!$B213,'Rekapitulasi Maret'!$CI$391:$CI$568)</f>
        <v>0</v>
      </c>
      <c r="ED213" s="152">
        <f>SUMIF('Rekapitulasi Maret'!$CE$391:$CE$568,APS!$B213,'Rekapitulasi Maret'!$CG$391:$CG$568)</f>
        <v>0</v>
      </c>
      <c r="EE213" s="152">
        <f>SUMIF('Rekapitulasi Maret'!$CE$391:$CE$568,APS!$B213,'Rekapitulasi Maret'!$CJ$391:$CJ$568)</f>
        <v>0</v>
      </c>
      <c r="EF213" s="154">
        <f t="shared" si="555"/>
        <v>0</v>
      </c>
      <c r="EG213" s="154">
        <f t="shared" si="556"/>
        <v>0</v>
      </c>
      <c r="EH213" s="76">
        <f t="shared" si="522"/>
        <v>0</v>
      </c>
      <c r="EI213" s="76">
        <f t="shared" si="523"/>
        <v>100</v>
      </c>
      <c r="EJ213" s="76">
        <f t="shared" si="524"/>
        <v>27</v>
      </c>
      <c r="EK213" s="76">
        <f t="shared" si="525"/>
        <v>0</v>
      </c>
      <c r="EL213" s="76">
        <f t="shared" si="526"/>
        <v>27</v>
      </c>
      <c r="EM213" s="76">
        <f t="shared" si="527"/>
        <v>27</v>
      </c>
      <c r="EN213" s="154">
        <f t="shared" si="528"/>
        <v>0</v>
      </c>
      <c r="EO213" s="10">
        <v>20</v>
      </c>
      <c r="EP213" s="10">
        <v>40</v>
      </c>
      <c r="EQ213" s="152">
        <f>SUMIF('Rekapitulasi Maret'!$D$587:$D$768,APS!$B213,'Rekapitulasi Maret'!$E$587:$E$768)+SUMIF('Rekapitulasi Maret'!$D$587:$D$768,APS!$B213,'Rekapitulasi Maret'!$G$587:$G$768)</f>
        <v>50</v>
      </c>
      <c r="ER213" s="152">
        <f>SUMIF('Rekapitulasi Maret'!$D$587:$D$768,APS!$B213,'Rekapitulasi Maret'!$F$587:$F$768)+SUMIF('Rekapitulasi Maret'!$D$587:$D$768,APS!$B213,'Rekapitulasi Maret'!$H$587:$H$768)</f>
        <v>50</v>
      </c>
      <c r="ES213" s="10"/>
      <c r="ET213" s="154">
        <f t="shared" si="557"/>
        <v>125</v>
      </c>
      <c r="EU213" s="154">
        <f t="shared" si="558"/>
        <v>100</v>
      </c>
      <c r="EV213" s="10"/>
      <c r="EW213" s="152">
        <f>SUMIF('Rekapitulasi Maret'!$U$587:$U$768,APS!$B213,'Rekapitulasi Maret'!$V$587:$V$768)+SUMIF('Rekapitulasi Maret'!$U$587:$U$768,APS!$B213,'Rekapitulasi Maret'!$X$587:$X$768)</f>
        <v>0</v>
      </c>
      <c r="EX213" s="152">
        <f>SUMIF('Rekapitulasi Maret'!$U$587:$U$768,APS!$B213,'Rekapitulasi Maret'!$W$587:$W$768)+SUMIF('Rekapitulasi Maret'!$U$587:$U$768,APS!$B213,'Rekapitulasi Maret'!$Y$587:$Y$768)</f>
        <v>0</v>
      </c>
      <c r="EY213" s="10"/>
      <c r="EZ213" s="154">
        <f t="shared" si="559"/>
        <v>0</v>
      </c>
      <c r="FA213" s="154">
        <f t="shared" si="560"/>
        <v>0</v>
      </c>
      <c r="FB213" s="10"/>
      <c r="FC213" s="152">
        <f>SUMIF('Rekapitulasi Maret'!$AL$587:$AL$768,APS!$B213,'Rekapitulasi Maret'!$AM$587:$AM$768)+SUMIF('Rekapitulasi Maret'!$AL$587:$AL$768,APS!$B213,'Rekapitulasi Maret'!$AP$587:$AP$768)</f>
        <v>0</v>
      </c>
      <c r="FD213" s="152">
        <f>SUMIF('Rekapitulasi Maret'!$AL$587:$AL$768,APS!$B213,'Rekapitulasi Maret'!$AN$587:$AN$768)</f>
        <v>0</v>
      </c>
      <c r="FE213" s="10"/>
      <c r="FF213" s="154">
        <f t="shared" si="561"/>
        <v>0</v>
      </c>
      <c r="FG213" s="154">
        <f t="shared" si="562"/>
        <v>0</v>
      </c>
      <c r="FH213" s="10"/>
      <c r="FI213" s="152">
        <f>SUMIF('Rekapitulasi Maret'!$BA$587:$BA$768,APS!$B213,'Rekapitulasi Maret'!$BB$587:$BB$768)+SUMIF('Rekapitulasi Maret'!$BA$587:$BA$768,APS!$B213,'Rekapitulasi Maret'!$BE$587:$BE$768)</f>
        <v>0</v>
      </c>
      <c r="FJ213" s="152">
        <f>SUMIF('Rekapitulasi Maret'!$BA$587:$BA$768,APS!$B213,'Rekapitulasi Maret'!$BC$587:$BC$768)+SUMIF('Rekapitulasi Maret'!$BA$587:$BA$768,APS!$B213,'Rekapitulasi Maret'!$BF$587:$BF$768)</f>
        <v>0</v>
      </c>
      <c r="FK213" s="10"/>
      <c r="FL213" s="154">
        <f t="shared" si="563"/>
        <v>0</v>
      </c>
      <c r="FM213" s="154">
        <f t="shared" si="564"/>
        <v>0</v>
      </c>
      <c r="FN213" s="10"/>
      <c r="FO213" s="152">
        <f>SUMIF('Rekapitulasi Maret'!$BP$587:$BP$768,APS!$B213,'Rekapitulasi Maret'!$BQ$587:$BQ$768)+SUMIF('Rekapitulasi Maret'!$BP$587:$BP$768,APS!$B213,'Rekapitulasi Maret'!$BT$587:$BT$768)</f>
        <v>0</v>
      </c>
      <c r="FP213" s="152">
        <f>SUMIF('Rekapitulasi Maret'!$BP$587:$BP$768,APS!$B213,'Rekapitulasi Maret'!$BR$587:$BR$768)</f>
        <v>0</v>
      </c>
      <c r="FQ213" s="10"/>
      <c r="FR213" s="154">
        <f t="shared" si="565"/>
        <v>0</v>
      </c>
      <c r="FS213" s="154">
        <f t="shared" si="566"/>
        <v>0</v>
      </c>
      <c r="FT213" s="10"/>
      <c r="FU213" s="152">
        <f>SUMIF('Rekapitulasi Maret'!$CE$587:$CE$768,APS!$B213,'Rekapitulasi Maret'!$CI$587:$CI$768)</f>
        <v>0</v>
      </c>
      <c r="FV213" s="10"/>
      <c r="FW213" s="152">
        <f>SUMIF('Rekapitulasi Maret'!$CE$587:$CE$768,APS!$B213,'Rekapitulasi Maret'!$CJ$587:$CJ$768)</f>
        <v>0</v>
      </c>
      <c r="FX213" s="154">
        <f t="shared" si="586"/>
        <v>0</v>
      </c>
      <c r="FY213" s="154">
        <f t="shared" si="587"/>
        <v>0</v>
      </c>
      <c r="FZ213" s="10"/>
      <c r="GA213" s="152">
        <f>SUMIF('Rekapitulasi Maret'!$D$785:$D$963,APS!$B213,'Rekapitulasi Maret'!$E$785:$E$963)+SUMIF('Rekapitulasi Maret'!$D$785:$D$963,APS!$B213,'Rekapitulasi Maret'!$J$785:$J$963)</f>
        <v>0</v>
      </c>
      <c r="GB213" s="152">
        <f>SUMIF('Rekapitulasi Maret'!$D$785:$D$963,APS!$B213,'Rekapitulasi Maret'!$F$785:$F$963)</f>
        <v>0</v>
      </c>
      <c r="GC213" s="152">
        <f>SUMIF('Rekapitulasi Maret'!$D$785:$D$963,APS!$B213,'Rekapitulasi Maret'!$K$785:$K$963)</f>
        <v>0</v>
      </c>
      <c r="GD213" s="154">
        <f t="shared" si="567"/>
        <v>0</v>
      </c>
      <c r="GE213" s="154">
        <f t="shared" si="568"/>
        <v>0</v>
      </c>
      <c r="GF213" s="10"/>
      <c r="GG213" s="152">
        <f>SUMIF('Rekapitulasi Maret'!$U$785:$U$963,APS!$B213,'Rekapitulasi Maret'!$V$785:$V$963)+SUMIF('Rekapitulasi Maret'!$U$785:$U$963,APS!$B213,'Rekapitulasi Maret'!$AA$785:$AA$963)</f>
        <v>0</v>
      </c>
      <c r="GH213" s="152">
        <f>SUMIF('Rekapitulasi Maret'!$U$785:$U$963,APS!$B213,'Rekapitulasi Maret'!$W$785:$W$963)</f>
        <v>0</v>
      </c>
      <c r="GI213" s="152">
        <f>SUMIF('Rekapitulasi Maret'!$U$785:$U$963,APS!$B213,'Rekapitulasi Maret'!$AB$785:$AB$963)</f>
        <v>0</v>
      </c>
      <c r="GJ213" s="154">
        <f t="shared" si="569"/>
        <v>0</v>
      </c>
      <c r="GK213" s="154">
        <f t="shared" si="570"/>
        <v>0</v>
      </c>
      <c r="GL213" s="10"/>
      <c r="GM213" s="152">
        <f>SUMIF('Rekapitulasi Maret'!$AL$785:$AL$963,APS!$B213,'Rekapitulasi Maret'!$AM$785:$AM$963)+SUMIF('Rekapitulasi Maret'!$AL$785:$AL$963,APS!$B213,'Rekapitulasi Maret'!$AP$785:$AP$963)</f>
        <v>0</v>
      </c>
      <c r="GN213" s="152">
        <f>SUMIF('Rekapitulasi Maret'!$AL$785:$AL$963,APS!$B213,'Rekapitulasi Maret'!$AN$785:$AN$963)</f>
        <v>0</v>
      </c>
      <c r="GO213" s="152">
        <f>SUMIF('Rekapitulasi Maret'!$AL$785:$AL$963,APS!$B213,'Rekapitulasi Maret'!$AQ$785:$AQ$963)</f>
        <v>0</v>
      </c>
      <c r="GP213" s="154">
        <f t="shared" si="571"/>
        <v>0</v>
      </c>
      <c r="GQ213" s="154">
        <f t="shared" si="572"/>
        <v>0</v>
      </c>
      <c r="GR213" s="76">
        <f t="shared" si="573"/>
        <v>40</v>
      </c>
      <c r="GS213" s="76">
        <f t="shared" si="574"/>
        <v>50</v>
      </c>
      <c r="GT213" s="76">
        <f t="shared" si="575"/>
        <v>50</v>
      </c>
      <c r="GU213" s="76">
        <f t="shared" si="576"/>
        <v>0</v>
      </c>
      <c r="GV213" s="157">
        <f t="shared" si="577"/>
        <v>50</v>
      </c>
      <c r="GW213" s="157">
        <f t="shared" si="578"/>
        <v>10</v>
      </c>
      <c r="GX213" s="158">
        <f t="shared" si="579"/>
        <v>125</v>
      </c>
      <c r="GY213" s="157">
        <f t="shared" si="595"/>
        <v>50</v>
      </c>
      <c r="GZ213" s="157">
        <f t="shared" si="596"/>
        <v>150</v>
      </c>
      <c r="HA213" s="157">
        <f t="shared" si="597"/>
        <v>77</v>
      </c>
      <c r="HB213" s="157">
        <f t="shared" si="598"/>
        <v>0</v>
      </c>
      <c r="HC213" s="157">
        <f t="shared" si="599"/>
        <v>77</v>
      </c>
      <c r="HD213" s="157">
        <f t="shared" si="600"/>
        <v>27</v>
      </c>
      <c r="HE213" s="158">
        <f t="shared" si="536"/>
        <v>154</v>
      </c>
      <c r="HF213" s="164"/>
      <c r="HG213" s="16" t="s">
        <v>1025</v>
      </c>
      <c r="HH213" s="88"/>
    </row>
    <row r="214" spans="1:216" ht="15.75">
      <c r="A214" s="16" t="s">
        <v>232</v>
      </c>
      <c r="B214" s="16" t="s">
        <v>233</v>
      </c>
      <c r="C214" s="16" t="s">
        <v>196</v>
      </c>
      <c r="D214" s="16" t="s">
        <v>599</v>
      </c>
      <c r="E214" s="16" t="s">
        <v>608</v>
      </c>
      <c r="F214" s="17">
        <v>195</v>
      </c>
      <c r="G214" s="17">
        <v>0</v>
      </c>
      <c r="H214" s="17">
        <v>0</v>
      </c>
      <c r="I214" s="18">
        <v>0</v>
      </c>
      <c r="J214" s="17">
        <v>-16</v>
      </c>
      <c r="K214" s="19">
        <f t="shared" si="547"/>
        <v>211</v>
      </c>
      <c r="L214" s="19">
        <f t="shared" si="548"/>
        <v>211</v>
      </c>
      <c r="M214" s="26">
        <v>180</v>
      </c>
      <c r="N214" s="20">
        <f t="shared" si="533"/>
        <v>196</v>
      </c>
      <c r="O214" s="20"/>
      <c r="P214" s="75">
        <f t="shared" si="541"/>
        <v>0</v>
      </c>
      <c r="Q214" s="74">
        <f t="shared" si="540"/>
        <v>196</v>
      </c>
      <c r="R214" s="22">
        <f t="shared" si="594"/>
        <v>196</v>
      </c>
      <c r="S214" s="10">
        <v>50</v>
      </c>
      <c r="T214" s="10"/>
      <c r="U214" s="152">
        <f>SUMIF('Rekapitulasi Maret'!$D$9:$D$173,APS!$B214,'Rekapitulasi Maret'!$E$9:$E$173)</f>
        <v>0</v>
      </c>
      <c r="V214" s="152">
        <f>SUMIF('Rekapitulasi Maret'!$D$9:$D$173,APS!$B214,'Rekapitulasi Maret'!$F$9:$F$173)</f>
        <v>0</v>
      </c>
      <c r="W214" s="10"/>
      <c r="X214" s="154">
        <f t="shared" si="537"/>
        <v>0</v>
      </c>
      <c r="Y214" s="154">
        <f t="shared" si="538"/>
        <v>0</v>
      </c>
      <c r="Z214" s="10"/>
      <c r="AA214" s="152">
        <f>SUMIF('Rekapitulasi Maret'!$U$9:$U$173,APS!$B214,'Rekapitulasi Maret'!$V$9:$V$173)</f>
        <v>0</v>
      </c>
      <c r="AB214" s="152">
        <f>SUMIF('Rekapitulasi Maret'!$U$9:$U$173,APS!$B214,'Rekapitulasi Maret'!$W$9:$W$173)</f>
        <v>0</v>
      </c>
      <c r="AC214" s="152"/>
      <c r="AD214" s="154">
        <f t="shared" si="529"/>
        <v>0</v>
      </c>
      <c r="AE214" s="154">
        <f t="shared" si="530"/>
        <v>0</v>
      </c>
      <c r="AF214" s="10">
        <v>50</v>
      </c>
      <c r="AG214" s="152">
        <f>SUMIF('Rekapitulasi Maret'!$AL$9:$AL$173,APS!$B214,'Rekapitulasi Maret'!$AM$9:$AM$173)</f>
        <v>36</v>
      </c>
      <c r="AH214" s="152">
        <f>SUMIF('Rekapitulasi Maret'!$AL$9:$AL$173,APS!$B214,'Rekapitulasi Maret'!$AN$9:$AN$173)</f>
        <v>36</v>
      </c>
      <c r="AI214" s="152">
        <f>SUMIF('Rekapitulasi Maret'!$AL$9:$AL$173,APS!$B214,'Rekapitulasi Maret'!$AQ$9:$AQ$173)</f>
        <v>0</v>
      </c>
      <c r="AJ214" s="154">
        <f t="shared" si="534"/>
        <v>72</v>
      </c>
      <c r="AK214" s="154">
        <f t="shared" si="535"/>
        <v>100</v>
      </c>
      <c r="AL214" s="10"/>
      <c r="AM214" s="152">
        <f>SUMIF('Rekapitulasi Maret'!$BA$9:$BA$173,APS!$B214,'Rekapitulasi Maret'!$BB$9:$BB$173)</f>
        <v>0</v>
      </c>
      <c r="AN214" s="152">
        <f>SUMIF('Rekapitulasi Maret'!$BA$9:$BA$173,APS!$B214,'Rekapitulasi Maret'!$BC$9:$BC$173)</f>
        <v>0</v>
      </c>
      <c r="AO214" s="10"/>
      <c r="AP214" s="154">
        <f t="shared" si="531"/>
        <v>0</v>
      </c>
      <c r="AQ214" s="154">
        <f t="shared" si="532"/>
        <v>0</v>
      </c>
      <c r="AR214" s="10"/>
      <c r="AS214" s="152">
        <f>SUMIF('Rekapitulasi Maret'!$BP$9:$BP$173,APS!$B214,'Rekapitulasi Maret'!$BQ$9:$BQ$173)</f>
        <v>0</v>
      </c>
      <c r="AT214" s="152">
        <f>SUMIF('Rekapitulasi Maret'!$BP$9:$BP$173,APS!$B214,'Rekapitulasi Maret'!$BR$9:$BR$173)</f>
        <v>0</v>
      </c>
      <c r="AU214" s="10"/>
      <c r="AV214" s="154">
        <f t="shared" si="601"/>
        <v>0</v>
      </c>
      <c r="AW214" s="154">
        <f t="shared" si="602"/>
        <v>0</v>
      </c>
      <c r="AX214" s="10"/>
      <c r="AY214" s="152">
        <f>SUMIF('Rekapitulasi Maret'!$CE$9:$CE$173,APS!$B214,'Rekapitulasi Maret'!$CI$9:$CI$173)</f>
        <v>0</v>
      </c>
      <c r="AZ214" s="10"/>
      <c r="BA214" s="152">
        <f>SUMIF('Rekapitulasi Maret'!$CE$9:$CE$173,APS!$B214,'Rekapitulasi Maret'!$CJ$9:$CJ$173)</f>
        <v>0</v>
      </c>
      <c r="BB214" s="154">
        <f t="shared" si="592"/>
        <v>0</v>
      </c>
      <c r="BC214" s="154">
        <f t="shared" si="593"/>
        <v>0</v>
      </c>
      <c r="BD214" s="76">
        <f t="shared" si="504"/>
        <v>50</v>
      </c>
      <c r="BE214" s="76">
        <f t="shared" si="505"/>
        <v>36</v>
      </c>
      <c r="BF214" s="76">
        <f t="shared" si="506"/>
        <v>36</v>
      </c>
      <c r="BG214" s="76">
        <f t="shared" si="507"/>
        <v>0</v>
      </c>
      <c r="BH214" s="76">
        <f t="shared" si="508"/>
        <v>36</v>
      </c>
      <c r="BI214" s="76">
        <f t="shared" si="509"/>
        <v>-14</v>
      </c>
      <c r="BJ214" s="154">
        <f t="shared" si="510"/>
        <v>72</v>
      </c>
      <c r="BK214" s="10">
        <v>50</v>
      </c>
      <c r="BL214" s="10"/>
      <c r="BM214" s="152">
        <f>SUMIF('Rekapitulasi Maret'!$D$194:$D$375,APS!$B214,'Rekapitulasi Maret'!$E$194:$E$375)+SUMIF('Rekapitulasi Maret'!$D$194:$D$375,APS!$B214,'Rekapitulasi Maret'!$J$194:$J$375)</f>
        <v>0</v>
      </c>
      <c r="BN214" s="152">
        <f>SUMIF('Rekapitulasi Maret'!$D$194:$D$375,APS!$B214,'Rekapitulasi Maret'!$F$194:$F$375)</f>
        <v>0</v>
      </c>
      <c r="BO214" s="152">
        <f>SUMIF('Rekapitulasi Maret'!$D$194:$D$375,APS!$B214,'Rekapitulasi Maret'!$K$194:$K$375)</f>
        <v>0</v>
      </c>
      <c r="BP214" s="154">
        <f t="shared" si="588"/>
        <v>0</v>
      </c>
      <c r="BQ214" s="154">
        <f t="shared" si="589"/>
        <v>0</v>
      </c>
      <c r="BR214" s="10"/>
      <c r="BS214" s="152">
        <f>SUMIF('Rekapitulasi Maret'!$U$194:$U$375,APS!$B214,'Rekapitulasi Maret'!$V$194:$V$375)+SUMIF('Rekapitulasi Maret'!$U$194:$U$375,APS!$B214,'Rekapitulasi Maret'!$AA$194:$AA$375)</f>
        <v>0</v>
      </c>
      <c r="BT214" s="152">
        <f>SUMIF('Rekapitulasi Maret'!$U$194:$U$375,APS!$B214,'Rekapitulasi Maret'!$W$194:$W$375)</f>
        <v>0</v>
      </c>
      <c r="BU214" s="152">
        <f>SUMIF('Rekapitulasi Maret'!$U$194:$U$375,APS!$B214,'Rekapitulasi Maret'!$AB$194:$AB$375)</f>
        <v>0</v>
      </c>
      <c r="BV214" s="154">
        <f t="shared" si="590"/>
        <v>0</v>
      </c>
      <c r="BW214" s="154">
        <f t="shared" si="591"/>
        <v>0</v>
      </c>
      <c r="BX214" s="10"/>
      <c r="BY214" s="152">
        <f>SUMIF('Rekapitulasi Maret'!$AL$194:$AL$375,APS!$B214,'Rekapitulasi Maret'!$AM$194:$AM$375)+SUMIF('Rekapitulasi Maret'!$AL$194:$AL$375,APS!$B214,'Rekapitulasi Maret'!$AP$194:$AP$375)</f>
        <v>0</v>
      </c>
      <c r="BZ214" s="152">
        <f>SUMIF('Rekapitulasi Maret'!$AL$194:$AL$375,APS!$B214,'Rekapitulasi Maret'!$AN$194:$AN$375)</f>
        <v>0</v>
      </c>
      <c r="CA214" s="152">
        <f>SUMIF('Rekapitulasi Maret'!$AL$194:$AL$375,APS!$B214,'Rekapitulasi Maret'!$AQ$194:$AQ$375)</f>
        <v>0</v>
      </c>
      <c r="CB214" s="154">
        <f t="shared" ref="CB214:CB277" si="603">IF(BX214=0,0,((BZ214+CA214)/BX214)*100)</f>
        <v>0</v>
      </c>
      <c r="CC214" s="154">
        <f t="shared" ref="CC214:CC277" si="604">IF(BY214=0,0,((BZ214+CA214)/BY214)*100)</f>
        <v>0</v>
      </c>
      <c r="CD214" s="10">
        <v>50</v>
      </c>
      <c r="CE214" s="152">
        <f>SUMIF('Rekapitulasi Maret'!$BA$194:$BA$375,APS!$B214,'Rekapitulasi Maret'!$BB$194:$BB$375)+SUMIF('Rekapitulasi Maret'!$BA$194:$BA$375,APS!$B214,'Rekapitulasi Maret'!$BE$194:$BE$375)</f>
        <v>0</v>
      </c>
      <c r="CF214" s="152">
        <f>SUMIF('Rekapitulasi Maret'!$BA$194:$BA$375,APS!$B214,'Rekapitulasi Maret'!$BC$194:$BC$375)</f>
        <v>0</v>
      </c>
      <c r="CG214" s="10"/>
      <c r="CH214" s="154">
        <f t="shared" si="580"/>
        <v>0</v>
      </c>
      <c r="CI214" s="154">
        <f t="shared" si="581"/>
        <v>0</v>
      </c>
      <c r="CJ214" s="10"/>
      <c r="CK214" s="152">
        <f>SUMIF('Rekapitulasi Maret'!$BP$194:$BP$375,APS!$B214,'Rekapitulasi Maret'!$BQ$194:$BQ$375)+SUMIF('Rekapitulasi Maret'!$BP$194:$BP$375,APS!$B214,'Rekapitulasi Maret'!$BT$194:$BT$375)</f>
        <v>0</v>
      </c>
      <c r="CL214" s="152">
        <f>SUMIF('Rekapitulasi Maret'!$BP$194:$BP$375,APS!$B214,'Rekapitulasi Maret'!$BR$194:$BR$375)</f>
        <v>0</v>
      </c>
      <c r="CM214" s="152">
        <f>SUMIF('Rekapitulasi Maret'!$BP$194:$BP$375,APS!$B214,'Rekapitulasi Maret'!$BU$194:$BU$375)</f>
        <v>0</v>
      </c>
      <c r="CN214" s="154">
        <f t="shared" si="582"/>
        <v>0</v>
      </c>
      <c r="CO214" s="154">
        <f t="shared" si="583"/>
        <v>0</v>
      </c>
      <c r="CP214" s="76">
        <f t="shared" si="511"/>
        <v>50</v>
      </c>
      <c r="CQ214" s="76">
        <f t="shared" si="512"/>
        <v>0</v>
      </c>
      <c r="CR214" s="76">
        <f t="shared" si="513"/>
        <v>0</v>
      </c>
      <c r="CS214" s="76">
        <f t="shared" si="514"/>
        <v>0</v>
      </c>
      <c r="CT214" s="76">
        <f t="shared" si="515"/>
        <v>0</v>
      </c>
      <c r="CU214" s="76">
        <f t="shared" si="516"/>
        <v>-50</v>
      </c>
      <c r="CV214" s="154">
        <f t="shared" si="517"/>
        <v>0</v>
      </c>
      <c r="CW214" s="10">
        <f>50+16</f>
        <v>66</v>
      </c>
      <c r="CX214" s="10"/>
      <c r="CY214" s="152">
        <f>SUMIF('Rekapitulasi Maret'!$D$391:$D$568,APS!$B214,'Rekapitulasi Maret'!$E$391:$E$568)+SUMIF('Rekapitulasi Maret'!$D$391:$D$568,APS!$B214,'Rekapitulasi Maret'!$J$391:$J$568)</f>
        <v>0</v>
      </c>
      <c r="CZ214" s="152">
        <f>SUMIF('Rekapitulasi Maret'!$D$391:$D$568,APS!$B214,'Rekapitulasi Maret'!$F$391:$F$568)</f>
        <v>0</v>
      </c>
      <c r="DA214" s="152">
        <f>SUMIF('Rekapitulasi Maret'!$D$391:$D$568,APS!$B214,'Rekapitulasi Maret'!$K$391:$K$568)</f>
        <v>0</v>
      </c>
      <c r="DB214" s="154">
        <f t="shared" si="584"/>
        <v>0</v>
      </c>
      <c r="DC214" s="154">
        <f t="shared" si="585"/>
        <v>0</v>
      </c>
      <c r="DD214" s="10"/>
      <c r="DE214" s="152">
        <f>SUMIF('Rekapitulasi Maret'!$U$391:$U$568,APS!$B214,'Rekapitulasi Maret'!$V$391:$V$568)+SUMIF('Rekapitulasi Maret'!$U$391:$U$568,APS!$B214,'Rekapitulasi Maret'!$AA$391:$AA$568)</f>
        <v>0</v>
      </c>
      <c r="DF214" s="152">
        <f>SUMIF('Rekapitulasi Maret'!$U$391:$U$568,APS!$B214,'Rekapitulasi Maret'!$W$391:$W$568)</f>
        <v>0</v>
      </c>
      <c r="DG214" s="152">
        <f>SUMIF('Rekapitulasi Maret'!$U$391:$U$568,APS!$B214,'Rekapitulasi Maret'!$AB$391:$AB$568)</f>
        <v>0</v>
      </c>
      <c r="DH214" s="154">
        <f t="shared" si="518"/>
        <v>0</v>
      </c>
      <c r="DI214" s="154">
        <f t="shared" si="519"/>
        <v>0</v>
      </c>
      <c r="DJ214" s="10">
        <v>16</v>
      </c>
      <c r="DK214" s="152">
        <f>SUMIF('Rekapitulasi Maret'!$AL$391:$AL$568,APS!$B214,'Rekapitulasi Maret'!$AM$391:$AM$568)+SUMIF('Rekapitulasi Maret'!$AL$391:$AL$568,APS!$B214,'Rekapitulasi Maret'!$AP$391:$AP$568)</f>
        <v>0</v>
      </c>
      <c r="DL214" s="152">
        <f>SUMIF('Rekapitulasi Maret'!$AL$391:$AL$568,APS!$B214,'Rekapitulasi Maret'!$AN$391:$AN$568)</f>
        <v>0</v>
      </c>
      <c r="DM214" s="152">
        <f>SUMIF('Rekapitulasi Maret'!$AL$391:$AL$568,APS!$B214,'Rekapitulasi Maret'!$AQ$391:$AQ$568)</f>
        <v>0</v>
      </c>
      <c r="DN214" s="154">
        <f t="shared" si="553"/>
        <v>0</v>
      </c>
      <c r="DO214" s="154">
        <f t="shared" si="554"/>
        <v>0</v>
      </c>
      <c r="DP214" s="10"/>
      <c r="DQ214" s="152">
        <f>SUMIF('Rekapitulasi Maret'!$BA$391:$BA$568,APS!$B214,'Rekapitulasi Maret'!$BB$391:$BB$568)+SUMIF('Rekapitulasi Maret'!$BA$391:$BA$568,APS!$B214,'Rekapitulasi Maret'!$BE$391:$BE$568)</f>
        <v>0</v>
      </c>
      <c r="DR214" s="152">
        <f>SUMIF('Rekapitulasi Maret'!$BA$391:$BA$568,APS!$B214,'Rekapitulasi Maret'!$BC$391:$BC$568)</f>
        <v>0</v>
      </c>
      <c r="DS214" s="152">
        <f>SUMIF('Rekapitulasi Maret'!$BA$391:$BA$568,APS!$B214,'Rekapitulasi Maret'!$BF$391:$BF$568)</f>
        <v>0</v>
      </c>
      <c r="DT214" s="154">
        <f t="shared" si="520"/>
        <v>0</v>
      </c>
      <c r="DU214" s="154">
        <f t="shared" si="521"/>
        <v>0</v>
      </c>
      <c r="DV214" s="10">
        <v>80</v>
      </c>
      <c r="DW214" s="152">
        <f>SUMIF('Rekapitulasi Maret'!$BP$391:$BP$568,APS!$B214,'Rekapitulasi Maret'!$BQ$391:$BQ$568)+SUMIF('Rekapitulasi Maret'!$BP$391:$BP$568,APS!$B214,'Rekapitulasi Maret'!$BT$391:$BT$568)</f>
        <v>32</v>
      </c>
      <c r="DX214" s="152">
        <f>SUMIF('Rekapitulasi Maret'!$BP$391:$BP$568,APS!$B214,'Rekapitulasi Maret'!$BR$391:$BR$568)</f>
        <v>32</v>
      </c>
      <c r="DY214" s="152">
        <f>SUMIF('Rekapitulasi Maret'!$BP$391:$BP$568,APS!$B214,'Rekapitulasi Maret'!$BU$391:$BU$568)</f>
        <v>0</v>
      </c>
      <c r="DZ214" s="154">
        <f t="shared" si="544"/>
        <v>40</v>
      </c>
      <c r="EA214" s="154">
        <f t="shared" si="545"/>
        <v>100</v>
      </c>
      <c r="EB214" s="10"/>
      <c r="EC214" s="152">
        <f>SUMIF('Rekapitulasi Maret'!$CE$391:$CE$568,APS!$B214,'Rekapitulasi Maret'!$CF$391:$CF$568)+SUMIF('Rekapitulasi Maret'!$CE$391:$CE$568,APS!$B214,'Rekapitulasi Maret'!$CI$391:$CI$568)</f>
        <v>0</v>
      </c>
      <c r="ED214" s="152">
        <f>SUMIF('Rekapitulasi Maret'!$CE$391:$CE$568,APS!$B214,'Rekapitulasi Maret'!$CG$391:$CG$568)</f>
        <v>0</v>
      </c>
      <c r="EE214" s="152">
        <f>SUMIF('Rekapitulasi Maret'!$CE$391:$CE$568,APS!$B214,'Rekapitulasi Maret'!$CJ$391:$CJ$568)</f>
        <v>0</v>
      </c>
      <c r="EF214" s="154">
        <f t="shared" si="555"/>
        <v>0</v>
      </c>
      <c r="EG214" s="154">
        <f t="shared" si="556"/>
        <v>0</v>
      </c>
      <c r="EH214" s="76">
        <f t="shared" si="522"/>
        <v>96</v>
      </c>
      <c r="EI214" s="76">
        <f t="shared" si="523"/>
        <v>32</v>
      </c>
      <c r="EJ214" s="76">
        <f t="shared" si="524"/>
        <v>32</v>
      </c>
      <c r="EK214" s="76">
        <f t="shared" si="525"/>
        <v>0</v>
      </c>
      <c r="EL214" s="76">
        <f t="shared" si="526"/>
        <v>32</v>
      </c>
      <c r="EM214" s="76">
        <f t="shared" si="527"/>
        <v>-64</v>
      </c>
      <c r="EN214" s="154">
        <f t="shared" si="528"/>
        <v>33.333333333333329</v>
      </c>
      <c r="EO214" s="10">
        <v>30</v>
      </c>
      <c r="EP214" s="10"/>
      <c r="EQ214" s="152">
        <f>SUMIF('Rekapitulasi Maret'!$D$587:$D$768,APS!$B214,'Rekapitulasi Maret'!$E$587:$E$768)+SUMIF('Rekapitulasi Maret'!$D$587:$D$768,APS!$B214,'Rekapitulasi Maret'!$G$587:$G$768)</f>
        <v>0</v>
      </c>
      <c r="ER214" s="152">
        <f>SUMIF('Rekapitulasi Maret'!$D$587:$D$768,APS!$B214,'Rekapitulasi Maret'!$F$587:$F$768)+SUMIF('Rekapitulasi Maret'!$D$587:$D$768,APS!$B214,'Rekapitulasi Maret'!$H$587:$H$768)</f>
        <v>0</v>
      </c>
      <c r="ES214" s="10"/>
      <c r="ET214" s="154">
        <f t="shared" si="557"/>
        <v>0</v>
      </c>
      <c r="EU214" s="154">
        <f t="shared" si="558"/>
        <v>0</v>
      </c>
      <c r="EV214" s="10"/>
      <c r="EW214" s="152">
        <f>SUMIF('Rekapitulasi Maret'!$U$587:$U$768,APS!$B214,'Rekapitulasi Maret'!$V$587:$V$768)+SUMIF('Rekapitulasi Maret'!$U$587:$U$768,APS!$B214,'Rekapitulasi Maret'!$X$587:$X$768)</f>
        <v>50</v>
      </c>
      <c r="EX214" s="152">
        <f>SUMIF('Rekapitulasi Maret'!$U$587:$U$768,APS!$B214,'Rekapitulasi Maret'!$W$587:$W$768)+SUMIF('Rekapitulasi Maret'!$U$587:$U$768,APS!$B214,'Rekapitulasi Maret'!$Y$587:$Y$768)</f>
        <v>13</v>
      </c>
      <c r="EY214" s="10"/>
      <c r="EZ214" s="154">
        <f t="shared" si="559"/>
        <v>0</v>
      </c>
      <c r="FA214" s="154">
        <f t="shared" si="560"/>
        <v>26</v>
      </c>
      <c r="FB214" s="10"/>
      <c r="FC214" s="152">
        <f>SUMIF('Rekapitulasi Maret'!$AL$587:$AL$768,APS!$B214,'Rekapitulasi Maret'!$AM$587:$AM$768)+SUMIF('Rekapitulasi Maret'!$AL$587:$AL$768,APS!$B214,'Rekapitulasi Maret'!$AP$587:$AP$768)</f>
        <v>78</v>
      </c>
      <c r="FD214" s="152">
        <f>SUMIF('Rekapitulasi Maret'!$AL$587:$AL$768,APS!$B214,'Rekapitulasi Maret'!$AN$587:$AN$768)</f>
        <v>0</v>
      </c>
      <c r="FE214" s="10"/>
      <c r="FF214" s="154">
        <f t="shared" si="561"/>
        <v>0</v>
      </c>
      <c r="FG214" s="154">
        <f t="shared" si="562"/>
        <v>0</v>
      </c>
      <c r="FH214" s="10"/>
      <c r="FI214" s="152">
        <f>SUMIF('Rekapitulasi Maret'!$BA$587:$BA$768,APS!$B214,'Rekapitulasi Maret'!$BB$587:$BB$768)+SUMIF('Rekapitulasi Maret'!$BA$587:$BA$768,APS!$B214,'Rekapitulasi Maret'!$BE$587:$BE$768)</f>
        <v>37</v>
      </c>
      <c r="FJ214" s="152">
        <f>SUMIF('Rekapitulasi Maret'!$BA$587:$BA$768,APS!$B214,'Rekapitulasi Maret'!$BC$587:$BC$768)+SUMIF('Rekapitulasi Maret'!$BA$587:$BA$768,APS!$B214,'Rekapitulasi Maret'!$BF$587:$BF$768)</f>
        <v>37</v>
      </c>
      <c r="FK214" s="10"/>
      <c r="FL214" s="154">
        <f t="shared" si="563"/>
        <v>0</v>
      </c>
      <c r="FM214" s="154">
        <f t="shared" si="564"/>
        <v>100</v>
      </c>
      <c r="FN214" s="10"/>
      <c r="FO214" s="152">
        <f>SUMIF('Rekapitulasi Maret'!$BP$587:$BP$768,APS!$B214,'Rekapitulasi Maret'!$BQ$587:$BQ$768)+SUMIF('Rekapitulasi Maret'!$BP$587:$BP$768,APS!$B214,'Rekapitulasi Maret'!$BT$587:$BT$768)</f>
        <v>0</v>
      </c>
      <c r="FP214" s="152">
        <f>SUMIF('Rekapitulasi Maret'!$BP$587:$BP$768,APS!$B214,'Rekapitulasi Maret'!$BR$587:$BR$768)</f>
        <v>0</v>
      </c>
      <c r="FQ214" s="10"/>
      <c r="FR214" s="154">
        <f t="shared" si="565"/>
        <v>0</v>
      </c>
      <c r="FS214" s="154">
        <f t="shared" si="566"/>
        <v>0</v>
      </c>
      <c r="FT214" s="10"/>
      <c r="FU214" s="152">
        <f>SUMIF('Rekapitulasi Maret'!$CE$587:$CE$768,APS!$B214,'Rekapitulasi Maret'!$CI$587:$CI$768)</f>
        <v>0</v>
      </c>
      <c r="FV214" s="10"/>
      <c r="FW214" s="152">
        <f>SUMIF('Rekapitulasi Maret'!$CE$587:$CE$768,APS!$B214,'Rekapitulasi Maret'!$CJ$587:$CJ$768)</f>
        <v>0</v>
      </c>
      <c r="FX214" s="154">
        <f t="shared" si="586"/>
        <v>0</v>
      </c>
      <c r="FY214" s="154">
        <f t="shared" si="587"/>
        <v>0</v>
      </c>
      <c r="FZ214" s="10"/>
      <c r="GA214" s="152">
        <f>SUMIF('Rekapitulasi Maret'!$D$785:$D$963,APS!$B214,'Rekapitulasi Maret'!$E$785:$E$963)+SUMIF('Rekapitulasi Maret'!$D$785:$D$963,APS!$B214,'Rekapitulasi Maret'!$J$785:$J$963)</f>
        <v>0</v>
      </c>
      <c r="GB214" s="152">
        <f>SUMIF('Rekapitulasi Maret'!$D$785:$D$963,APS!$B214,'Rekapitulasi Maret'!$F$785:$F$963)</f>
        <v>0</v>
      </c>
      <c r="GC214" s="152">
        <f>SUMIF('Rekapitulasi Maret'!$D$785:$D$963,APS!$B214,'Rekapitulasi Maret'!$K$785:$K$963)</f>
        <v>0</v>
      </c>
      <c r="GD214" s="154">
        <f t="shared" si="567"/>
        <v>0</v>
      </c>
      <c r="GE214" s="154">
        <f t="shared" si="568"/>
        <v>0</v>
      </c>
      <c r="GF214" s="10"/>
      <c r="GG214" s="152">
        <f>SUMIF('Rekapitulasi Maret'!$U$785:$U$963,APS!$B214,'Rekapitulasi Maret'!$V$785:$V$963)+SUMIF('Rekapitulasi Maret'!$U$785:$U$963,APS!$B214,'Rekapitulasi Maret'!$AA$785:$AA$963)</f>
        <v>78</v>
      </c>
      <c r="GH214" s="152">
        <f>SUMIF('Rekapitulasi Maret'!$U$785:$U$963,APS!$B214,'Rekapitulasi Maret'!$W$785:$W$963)</f>
        <v>78</v>
      </c>
      <c r="GI214" s="152">
        <f>SUMIF('Rekapitulasi Maret'!$U$785:$U$963,APS!$B214,'Rekapitulasi Maret'!$AB$785:$AB$963)</f>
        <v>0</v>
      </c>
      <c r="GJ214" s="154">
        <f t="shared" si="569"/>
        <v>0</v>
      </c>
      <c r="GK214" s="154">
        <f t="shared" si="570"/>
        <v>100</v>
      </c>
      <c r="GL214" s="10"/>
      <c r="GM214" s="152">
        <f>SUMIF('Rekapitulasi Maret'!$AL$785:$AL$963,APS!$B214,'Rekapitulasi Maret'!$AM$785:$AM$963)+SUMIF('Rekapitulasi Maret'!$AL$785:$AL$963,APS!$B214,'Rekapitulasi Maret'!$AP$785:$AP$963)</f>
        <v>0</v>
      </c>
      <c r="GN214" s="152">
        <f>SUMIF('Rekapitulasi Maret'!$AL$785:$AL$963,APS!$B214,'Rekapitulasi Maret'!$AN$785:$AN$963)</f>
        <v>0</v>
      </c>
      <c r="GO214" s="152">
        <f>SUMIF('Rekapitulasi Maret'!$AL$785:$AL$963,APS!$B214,'Rekapitulasi Maret'!$AQ$785:$AQ$963)</f>
        <v>0</v>
      </c>
      <c r="GP214" s="154">
        <f t="shared" si="571"/>
        <v>0</v>
      </c>
      <c r="GQ214" s="154">
        <f t="shared" si="572"/>
        <v>0</v>
      </c>
      <c r="GR214" s="76">
        <f t="shared" si="573"/>
        <v>0</v>
      </c>
      <c r="GS214" s="76">
        <f t="shared" si="574"/>
        <v>243</v>
      </c>
      <c r="GT214" s="76">
        <f t="shared" si="575"/>
        <v>128</v>
      </c>
      <c r="GU214" s="76">
        <f t="shared" si="576"/>
        <v>0</v>
      </c>
      <c r="GV214" s="157">
        <f t="shared" si="577"/>
        <v>128</v>
      </c>
      <c r="GW214" s="157">
        <f t="shared" si="578"/>
        <v>128</v>
      </c>
      <c r="GX214" s="158">
        <f t="shared" si="579"/>
        <v>0</v>
      </c>
      <c r="GY214" s="157">
        <f t="shared" si="595"/>
        <v>196</v>
      </c>
      <c r="GZ214" s="157">
        <f t="shared" si="596"/>
        <v>311</v>
      </c>
      <c r="HA214" s="157">
        <f t="shared" si="597"/>
        <v>196</v>
      </c>
      <c r="HB214" s="157">
        <f t="shared" si="598"/>
        <v>0</v>
      </c>
      <c r="HC214" s="157">
        <f t="shared" si="599"/>
        <v>196</v>
      </c>
      <c r="HD214" s="157">
        <f t="shared" si="600"/>
        <v>0</v>
      </c>
      <c r="HE214" s="158">
        <f t="shared" si="536"/>
        <v>100</v>
      </c>
      <c r="HF214" s="164"/>
      <c r="HG214" s="16" t="s">
        <v>1025</v>
      </c>
      <c r="HH214" s="88"/>
    </row>
    <row r="215" spans="1:216" ht="15.75">
      <c r="A215" s="129" t="s">
        <v>718</v>
      </c>
      <c r="B215" s="129" t="s">
        <v>230</v>
      </c>
      <c r="C215" s="16" t="s">
        <v>196</v>
      </c>
      <c r="D215" s="16" t="s">
        <v>599</v>
      </c>
      <c r="E215" s="16" t="s">
        <v>608</v>
      </c>
      <c r="F215" s="17">
        <v>58</v>
      </c>
      <c r="G215" s="17">
        <v>0</v>
      </c>
      <c r="H215" s="17">
        <v>0</v>
      </c>
      <c r="I215" s="18">
        <v>0</v>
      </c>
      <c r="J215" s="17">
        <v>10</v>
      </c>
      <c r="K215" s="19">
        <f t="shared" si="547"/>
        <v>48</v>
      </c>
      <c r="L215" s="19">
        <f t="shared" si="548"/>
        <v>48</v>
      </c>
      <c r="M215" s="23">
        <v>34</v>
      </c>
      <c r="N215" s="20">
        <f t="shared" si="533"/>
        <v>24</v>
      </c>
      <c r="O215" s="20"/>
      <c r="P215" s="75">
        <f t="shared" si="541"/>
        <v>0</v>
      </c>
      <c r="Q215" s="74">
        <f t="shared" si="540"/>
        <v>24</v>
      </c>
      <c r="R215" s="22">
        <f t="shared" si="594"/>
        <v>24</v>
      </c>
      <c r="S215" s="10">
        <v>24</v>
      </c>
      <c r="T215" s="10"/>
      <c r="U215" s="152">
        <f>SUMIF('Rekapitulasi Maret'!$D$9:$D$173,APS!$B215,'Rekapitulasi Maret'!$E$9:$E$173)</f>
        <v>0</v>
      </c>
      <c r="V215" s="152">
        <f>SUMIF('Rekapitulasi Maret'!$D$9:$D$173,APS!$B215,'Rekapitulasi Maret'!$F$9:$F$173)</f>
        <v>0</v>
      </c>
      <c r="W215" s="10"/>
      <c r="X215" s="154">
        <f t="shared" si="537"/>
        <v>0</v>
      </c>
      <c r="Y215" s="154">
        <f t="shared" si="538"/>
        <v>0</v>
      </c>
      <c r="Z215" s="10"/>
      <c r="AA215" s="152">
        <f>SUMIF('Rekapitulasi Maret'!$U$9:$U$173,APS!$B215,'Rekapitulasi Maret'!$V$9:$V$173)</f>
        <v>0</v>
      </c>
      <c r="AB215" s="152">
        <f>SUMIF('Rekapitulasi Maret'!$U$9:$U$173,APS!$B215,'Rekapitulasi Maret'!$W$9:$W$173)</f>
        <v>0</v>
      </c>
      <c r="AC215" s="152"/>
      <c r="AD215" s="154">
        <f t="shared" si="529"/>
        <v>0</v>
      </c>
      <c r="AE215" s="154">
        <f t="shared" si="530"/>
        <v>0</v>
      </c>
      <c r="AF215" s="10">
        <v>24</v>
      </c>
      <c r="AG215" s="152">
        <f>SUMIF('Rekapitulasi Maret'!$AL$9:$AL$173,APS!$B215,'Rekapitulasi Maret'!$AM$9:$AM$173)</f>
        <v>0</v>
      </c>
      <c r="AH215" s="152">
        <f>SUMIF('Rekapitulasi Maret'!$AL$9:$AL$173,APS!$B215,'Rekapitulasi Maret'!$AN$9:$AN$173)</f>
        <v>0</v>
      </c>
      <c r="AI215" s="152">
        <f>SUMIF('Rekapitulasi Maret'!$AL$9:$AL$173,APS!$B215,'Rekapitulasi Maret'!$AQ$9:$AQ$173)</f>
        <v>0</v>
      </c>
      <c r="AJ215" s="154">
        <f t="shared" si="534"/>
        <v>0</v>
      </c>
      <c r="AK215" s="154">
        <f t="shared" si="535"/>
        <v>0</v>
      </c>
      <c r="AL215" s="10"/>
      <c r="AM215" s="152">
        <f>SUMIF('Rekapitulasi Maret'!$BA$9:$BA$173,APS!$B215,'Rekapitulasi Maret'!$BB$9:$BB$173)</f>
        <v>0</v>
      </c>
      <c r="AN215" s="152">
        <f>SUMIF('Rekapitulasi Maret'!$BA$9:$BA$173,APS!$B215,'Rekapitulasi Maret'!$BC$9:$BC$173)</f>
        <v>0</v>
      </c>
      <c r="AO215" s="10"/>
      <c r="AP215" s="154">
        <f t="shared" si="531"/>
        <v>0</v>
      </c>
      <c r="AQ215" s="154">
        <f t="shared" si="532"/>
        <v>0</v>
      </c>
      <c r="AR215" s="10"/>
      <c r="AS215" s="152">
        <f>SUMIF('Rekapitulasi Maret'!$BP$9:$BP$173,APS!$B215,'Rekapitulasi Maret'!$BQ$9:$BQ$173)</f>
        <v>0</v>
      </c>
      <c r="AT215" s="152">
        <f>SUMIF('Rekapitulasi Maret'!$BP$9:$BP$173,APS!$B215,'Rekapitulasi Maret'!$BR$9:$BR$173)</f>
        <v>0</v>
      </c>
      <c r="AU215" s="10"/>
      <c r="AV215" s="154">
        <f t="shared" si="601"/>
        <v>0</v>
      </c>
      <c r="AW215" s="154">
        <f t="shared" si="602"/>
        <v>0</v>
      </c>
      <c r="AX215" s="10"/>
      <c r="AY215" s="152">
        <f>SUMIF('Rekapitulasi Maret'!$CE$9:$CE$173,APS!$B215,'Rekapitulasi Maret'!$CI$9:$CI$173)</f>
        <v>0</v>
      </c>
      <c r="AZ215" s="10"/>
      <c r="BA215" s="152">
        <f>SUMIF('Rekapitulasi Maret'!$CE$9:$CE$173,APS!$B215,'Rekapitulasi Maret'!$CJ$9:$CJ$173)</f>
        <v>0</v>
      </c>
      <c r="BB215" s="154">
        <f t="shared" si="592"/>
        <v>0</v>
      </c>
      <c r="BC215" s="154">
        <f t="shared" si="593"/>
        <v>0</v>
      </c>
      <c r="BD215" s="76">
        <f t="shared" ref="BD215:BD278" si="605">T215+Z215+AF215+AL215+AR215+AX215</f>
        <v>24</v>
      </c>
      <c r="BE215" s="76">
        <f t="shared" ref="BE215:BE278" si="606">U215+AA215+AG215+AM215+AS215+AY215</f>
        <v>0</v>
      </c>
      <c r="BF215" s="76">
        <f t="shared" ref="BF215:BF278" si="607">V215+AB215+AH215+AN215+AT215+AZ215</f>
        <v>0</v>
      </c>
      <c r="BG215" s="76">
        <f t="shared" ref="BG215:BG278" si="608">W215+AC215+AI215+AO215+AU215+BA215</f>
        <v>0</v>
      </c>
      <c r="BH215" s="76">
        <f t="shared" ref="BH215:BH278" si="609">BF215+BG215</f>
        <v>0</v>
      </c>
      <c r="BI215" s="76">
        <f t="shared" ref="BI215:BI278" si="610">BH215-BD215</f>
        <v>-24</v>
      </c>
      <c r="BJ215" s="154">
        <f t="shared" ref="BJ215:BJ278" si="611">IF(BD215=0,0,((BH215)/BD215)*100)</f>
        <v>0</v>
      </c>
      <c r="BK215" s="10"/>
      <c r="BL215" s="10"/>
      <c r="BM215" s="152">
        <f>SUMIF('Rekapitulasi Maret'!$D$194:$D$375,APS!$B215,'Rekapitulasi Maret'!$E$194:$E$375)+SUMIF('Rekapitulasi Maret'!$D$194:$D$375,APS!$B215,'Rekapitulasi Maret'!$J$194:$J$375)</f>
        <v>0</v>
      </c>
      <c r="BN215" s="152">
        <f>SUMIF('Rekapitulasi Maret'!$D$194:$D$375,APS!$B215,'Rekapitulasi Maret'!$F$194:$F$375)</f>
        <v>0</v>
      </c>
      <c r="BO215" s="152">
        <f>SUMIF('Rekapitulasi Maret'!$D$194:$D$375,APS!$B215,'Rekapitulasi Maret'!$K$194:$K$375)</f>
        <v>0</v>
      </c>
      <c r="BP215" s="154">
        <f t="shared" si="588"/>
        <v>0</v>
      </c>
      <c r="BQ215" s="154">
        <f t="shared" si="589"/>
        <v>0</v>
      </c>
      <c r="BR215" s="10"/>
      <c r="BS215" s="152">
        <f>SUMIF('Rekapitulasi Maret'!$U$194:$U$375,APS!$B215,'Rekapitulasi Maret'!$V$194:$V$375)+SUMIF('Rekapitulasi Maret'!$U$194:$U$375,APS!$B215,'Rekapitulasi Maret'!$AA$194:$AA$375)</f>
        <v>0</v>
      </c>
      <c r="BT215" s="152">
        <f>SUMIF('Rekapitulasi Maret'!$U$194:$U$375,APS!$B215,'Rekapitulasi Maret'!$W$194:$W$375)</f>
        <v>0</v>
      </c>
      <c r="BU215" s="152">
        <f>SUMIF('Rekapitulasi Maret'!$U$194:$U$375,APS!$B215,'Rekapitulasi Maret'!$AB$194:$AB$375)</f>
        <v>0</v>
      </c>
      <c r="BV215" s="154">
        <f t="shared" si="590"/>
        <v>0</v>
      </c>
      <c r="BW215" s="154">
        <f t="shared" si="591"/>
        <v>0</v>
      </c>
      <c r="BX215" s="10"/>
      <c r="BY215" s="152">
        <f>SUMIF('Rekapitulasi Maret'!$AL$194:$AL$375,APS!$B215,'Rekapitulasi Maret'!$AM$194:$AM$375)+SUMIF('Rekapitulasi Maret'!$AL$194:$AL$375,APS!$B215,'Rekapitulasi Maret'!$AP$194:$AP$375)</f>
        <v>0</v>
      </c>
      <c r="BZ215" s="152">
        <f>SUMIF('Rekapitulasi Maret'!$AL$194:$AL$375,APS!$B215,'Rekapitulasi Maret'!$AN$194:$AN$375)</f>
        <v>0</v>
      </c>
      <c r="CA215" s="152">
        <f>SUMIF('Rekapitulasi Maret'!$AL$194:$AL$375,APS!$B215,'Rekapitulasi Maret'!$AQ$194:$AQ$375)</f>
        <v>0</v>
      </c>
      <c r="CB215" s="154">
        <f t="shared" si="603"/>
        <v>0</v>
      </c>
      <c r="CC215" s="154">
        <f t="shared" si="604"/>
        <v>0</v>
      </c>
      <c r="CD215" s="10"/>
      <c r="CE215" s="152">
        <f>SUMIF('Rekapitulasi Maret'!$BA$194:$BA$375,APS!$B215,'Rekapitulasi Maret'!$BB$194:$BB$375)+SUMIF('Rekapitulasi Maret'!$BA$194:$BA$375,APS!$B215,'Rekapitulasi Maret'!$BE$194:$BE$375)</f>
        <v>0</v>
      </c>
      <c r="CF215" s="152">
        <f>SUMIF('Rekapitulasi Maret'!$BA$194:$BA$375,APS!$B215,'Rekapitulasi Maret'!$BC$194:$BC$375)</f>
        <v>0</v>
      </c>
      <c r="CG215" s="10"/>
      <c r="CH215" s="154">
        <f t="shared" si="580"/>
        <v>0</v>
      </c>
      <c r="CI215" s="154">
        <f t="shared" si="581"/>
        <v>0</v>
      </c>
      <c r="CJ215" s="10"/>
      <c r="CK215" s="152">
        <f>SUMIF('Rekapitulasi Maret'!$BP$194:$BP$375,APS!$B215,'Rekapitulasi Maret'!$BQ$194:$BQ$375)+SUMIF('Rekapitulasi Maret'!$BP$194:$BP$375,APS!$B215,'Rekapitulasi Maret'!$BT$194:$BT$375)</f>
        <v>0</v>
      </c>
      <c r="CL215" s="152">
        <f>SUMIF('Rekapitulasi Maret'!$BP$194:$BP$375,APS!$B215,'Rekapitulasi Maret'!$BR$194:$BR$375)</f>
        <v>0</v>
      </c>
      <c r="CM215" s="152">
        <f>SUMIF('Rekapitulasi Maret'!$BP$194:$BP$375,APS!$B215,'Rekapitulasi Maret'!$BU$194:$BU$375)</f>
        <v>0</v>
      </c>
      <c r="CN215" s="154">
        <f t="shared" si="582"/>
        <v>0</v>
      </c>
      <c r="CO215" s="154">
        <f t="shared" si="583"/>
        <v>0</v>
      </c>
      <c r="CP215" s="76">
        <f t="shared" ref="CP215:CP278" si="612">BL215+BR215+BX215+CD215+CJ215</f>
        <v>0</v>
      </c>
      <c r="CQ215" s="76">
        <f t="shared" ref="CQ215:CQ278" si="613">BM215+BS215+BY215+CE215+CK215</f>
        <v>0</v>
      </c>
      <c r="CR215" s="76">
        <f t="shared" ref="CR215:CR278" si="614">BN215+BT215+BZ215+CF215+CL215</f>
        <v>0</v>
      </c>
      <c r="CS215" s="76">
        <f t="shared" ref="CS215:CS278" si="615">BO215+BU215+CA215+CG215+CM215</f>
        <v>0</v>
      </c>
      <c r="CT215" s="76">
        <f t="shared" ref="CT215:CT278" si="616">CR215+CS215</f>
        <v>0</v>
      </c>
      <c r="CU215" s="76">
        <f t="shared" ref="CU215:CU278" si="617">CT215-CP215</f>
        <v>0</v>
      </c>
      <c r="CV215" s="154">
        <f t="shared" ref="CV215:CV278" si="618">IF(CP215=0,0,((CT215)/CP215)*100)</f>
        <v>0</v>
      </c>
      <c r="CW215" s="10"/>
      <c r="CX215" s="10"/>
      <c r="CY215" s="152">
        <f>SUMIF('Rekapitulasi Maret'!$D$391:$D$568,APS!$B215,'Rekapitulasi Maret'!$E$391:$E$568)+SUMIF('Rekapitulasi Maret'!$D$391:$D$568,APS!$B215,'Rekapitulasi Maret'!$J$391:$J$568)</f>
        <v>0</v>
      </c>
      <c r="CZ215" s="152">
        <f>SUMIF('Rekapitulasi Maret'!$D$391:$D$568,APS!$B215,'Rekapitulasi Maret'!$F$391:$F$568)</f>
        <v>0</v>
      </c>
      <c r="DA215" s="152">
        <f>SUMIF('Rekapitulasi Maret'!$D$391:$D$568,APS!$B215,'Rekapitulasi Maret'!$K$391:$K$568)</f>
        <v>0</v>
      </c>
      <c r="DB215" s="154">
        <f t="shared" si="584"/>
        <v>0</v>
      </c>
      <c r="DC215" s="154">
        <f t="shared" si="585"/>
        <v>0</v>
      </c>
      <c r="DD215" s="10"/>
      <c r="DE215" s="152">
        <f>SUMIF('Rekapitulasi Maret'!$U$391:$U$568,APS!$B215,'Rekapitulasi Maret'!$V$391:$V$568)+SUMIF('Rekapitulasi Maret'!$U$391:$U$568,APS!$B215,'Rekapitulasi Maret'!$AA$391:$AA$568)</f>
        <v>0</v>
      </c>
      <c r="DF215" s="152">
        <f>SUMIF('Rekapitulasi Maret'!$U$391:$U$568,APS!$B215,'Rekapitulasi Maret'!$W$391:$W$568)</f>
        <v>0</v>
      </c>
      <c r="DG215" s="152">
        <f>SUMIF('Rekapitulasi Maret'!$U$391:$U$568,APS!$B215,'Rekapitulasi Maret'!$AB$391:$AB$568)</f>
        <v>0</v>
      </c>
      <c r="DH215" s="154">
        <f t="shared" si="518"/>
        <v>0</v>
      </c>
      <c r="DI215" s="154">
        <f t="shared" si="519"/>
        <v>0</v>
      </c>
      <c r="DJ215" s="10"/>
      <c r="DK215" s="152">
        <f>SUMIF('Rekapitulasi Maret'!$AL$391:$AL$568,APS!$B215,'Rekapitulasi Maret'!$AM$391:$AM$568)+SUMIF('Rekapitulasi Maret'!$AL$391:$AL$568,APS!$B215,'Rekapitulasi Maret'!$AP$391:$AP$568)</f>
        <v>0</v>
      </c>
      <c r="DL215" s="152">
        <f>SUMIF('Rekapitulasi Maret'!$AL$391:$AL$568,APS!$B215,'Rekapitulasi Maret'!$AN$391:$AN$568)</f>
        <v>0</v>
      </c>
      <c r="DM215" s="152">
        <f>SUMIF('Rekapitulasi Maret'!$AL$391:$AL$568,APS!$B215,'Rekapitulasi Maret'!$AQ$391:$AQ$568)</f>
        <v>0</v>
      </c>
      <c r="DN215" s="154">
        <f t="shared" si="553"/>
        <v>0</v>
      </c>
      <c r="DO215" s="154">
        <f t="shared" si="554"/>
        <v>0</v>
      </c>
      <c r="DP215" s="10"/>
      <c r="DQ215" s="152">
        <f>SUMIF('Rekapitulasi Maret'!$BA$391:$BA$568,APS!$B215,'Rekapitulasi Maret'!$BB$391:$BB$568)+SUMIF('Rekapitulasi Maret'!$BA$391:$BA$568,APS!$B215,'Rekapitulasi Maret'!$BE$391:$BE$568)</f>
        <v>0</v>
      </c>
      <c r="DR215" s="152">
        <f>SUMIF('Rekapitulasi Maret'!$BA$391:$BA$568,APS!$B215,'Rekapitulasi Maret'!$BC$391:$BC$568)</f>
        <v>0</v>
      </c>
      <c r="DS215" s="152">
        <f>SUMIF('Rekapitulasi Maret'!$BA$391:$BA$568,APS!$B215,'Rekapitulasi Maret'!$BF$391:$BF$568)</f>
        <v>0</v>
      </c>
      <c r="DT215" s="154">
        <f t="shared" si="520"/>
        <v>0</v>
      </c>
      <c r="DU215" s="154">
        <f t="shared" si="521"/>
        <v>0</v>
      </c>
      <c r="DV215" s="10"/>
      <c r="DW215" s="152">
        <f>SUMIF('Rekapitulasi Maret'!$BP$391:$BP$568,APS!$B215,'Rekapitulasi Maret'!$BQ$391:$BQ$568)+SUMIF('Rekapitulasi Maret'!$BP$391:$BP$568,APS!$B215,'Rekapitulasi Maret'!$BT$391:$BT$568)</f>
        <v>0</v>
      </c>
      <c r="DX215" s="152">
        <f>SUMIF('Rekapitulasi Maret'!$BP$391:$BP$568,APS!$B215,'Rekapitulasi Maret'!$BR$391:$BR$568)</f>
        <v>0</v>
      </c>
      <c r="DY215" s="152">
        <f>SUMIF('Rekapitulasi Maret'!$BP$391:$BP$568,APS!$B215,'Rekapitulasi Maret'!$BU$391:$BU$568)</f>
        <v>0</v>
      </c>
      <c r="DZ215" s="154">
        <f t="shared" si="544"/>
        <v>0</v>
      </c>
      <c r="EA215" s="154">
        <f t="shared" si="545"/>
        <v>0</v>
      </c>
      <c r="EB215" s="10"/>
      <c r="EC215" s="152">
        <f>SUMIF('Rekapitulasi Maret'!$CE$391:$CE$568,APS!$B215,'Rekapitulasi Maret'!$CF$391:$CF$568)+SUMIF('Rekapitulasi Maret'!$CE$391:$CE$568,APS!$B215,'Rekapitulasi Maret'!$CI$391:$CI$568)</f>
        <v>0</v>
      </c>
      <c r="ED215" s="152">
        <f>SUMIF('Rekapitulasi Maret'!$CE$391:$CE$568,APS!$B215,'Rekapitulasi Maret'!$CG$391:$CG$568)</f>
        <v>0</v>
      </c>
      <c r="EE215" s="152">
        <f>SUMIF('Rekapitulasi Maret'!$CE$391:$CE$568,APS!$B215,'Rekapitulasi Maret'!$CJ$391:$CJ$568)</f>
        <v>0</v>
      </c>
      <c r="EF215" s="154">
        <f t="shared" si="555"/>
        <v>0</v>
      </c>
      <c r="EG215" s="154">
        <f t="shared" si="556"/>
        <v>0</v>
      </c>
      <c r="EH215" s="76">
        <f t="shared" si="522"/>
        <v>0</v>
      </c>
      <c r="EI215" s="76">
        <f t="shared" si="523"/>
        <v>0</v>
      </c>
      <c r="EJ215" s="76">
        <f t="shared" si="524"/>
        <v>0</v>
      </c>
      <c r="EK215" s="76">
        <f t="shared" si="525"/>
        <v>0</v>
      </c>
      <c r="EL215" s="76">
        <f t="shared" si="526"/>
        <v>0</v>
      </c>
      <c r="EM215" s="76">
        <f t="shared" si="527"/>
        <v>0</v>
      </c>
      <c r="EN215" s="154">
        <f t="shared" si="528"/>
        <v>0</v>
      </c>
      <c r="EO215" s="10"/>
      <c r="EP215" s="10"/>
      <c r="EQ215" s="152">
        <f>SUMIF('Rekapitulasi Maret'!$D$587:$D$768,APS!$B215,'Rekapitulasi Maret'!$E$587:$E$768)+SUMIF('Rekapitulasi Maret'!$D$587:$D$768,APS!$B215,'Rekapitulasi Maret'!$G$587:$G$768)</f>
        <v>0</v>
      </c>
      <c r="ER215" s="152">
        <f>SUMIF('Rekapitulasi Maret'!$D$587:$D$768,APS!$B215,'Rekapitulasi Maret'!$F$587:$F$768)+SUMIF('Rekapitulasi Maret'!$D$587:$D$768,APS!$B215,'Rekapitulasi Maret'!$H$587:$H$768)</f>
        <v>0</v>
      </c>
      <c r="ES215" s="10"/>
      <c r="ET215" s="154">
        <f t="shared" si="557"/>
        <v>0</v>
      </c>
      <c r="EU215" s="154">
        <f t="shared" si="558"/>
        <v>0</v>
      </c>
      <c r="EV215" s="10"/>
      <c r="EW215" s="152">
        <f>SUMIF('Rekapitulasi Maret'!$U$587:$U$768,APS!$B215,'Rekapitulasi Maret'!$V$587:$V$768)+SUMIF('Rekapitulasi Maret'!$U$587:$U$768,APS!$B215,'Rekapitulasi Maret'!$X$587:$X$768)</f>
        <v>0</v>
      </c>
      <c r="EX215" s="152">
        <f>SUMIF('Rekapitulasi Maret'!$U$587:$U$768,APS!$B215,'Rekapitulasi Maret'!$W$587:$W$768)+SUMIF('Rekapitulasi Maret'!$U$587:$U$768,APS!$B215,'Rekapitulasi Maret'!$Y$587:$Y$768)</f>
        <v>0</v>
      </c>
      <c r="EY215" s="10"/>
      <c r="EZ215" s="154">
        <f t="shared" si="559"/>
        <v>0</v>
      </c>
      <c r="FA215" s="154">
        <f t="shared" si="560"/>
        <v>0</v>
      </c>
      <c r="FB215" s="10"/>
      <c r="FC215" s="152">
        <f>SUMIF('Rekapitulasi Maret'!$AL$587:$AL$768,APS!$B215,'Rekapitulasi Maret'!$AM$587:$AM$768)+SUMIF('Rekapitulasi Maret'!$AL$587:$AL$768,APS!$B215,'Rekapitulasi Maret'!$AP$587:$AP$768)</f>
        <v>24</v>
      </c>
      <c r="FD215" s="152">
        <f>SUMIF('Rekapitulasi Maret'!$AL$587:$AL$768,APS!$B215,'Rekapitulasi Maret'!$AN$587:$AN$768)</f>
        <v>0</v>
      </c>
      <c r="FE215" s="10"/>
      <c r="FF215" s="154">
        <f t="shared" si="561"/>
        <v>0</v>
      </c>
      <c r="FG215" s="154">
        <f t="shared" si="562"/>
        <v>0</v>
      </c>
      <c r="FH215" s="10"/>
      <c r="FI215" s="152">
        <f>SUMIF('Rekapitulasi Maret'!$BA$587:$BA$768,APS!$B215,'Rekapitulasi Maret'!$BB$587:$BB$768)+SUMIF('Rekapitulasi Maret'!$BA$587:$BA$768,APS!$B215,'Rekapitulasi Maret'!$BE$587:$BE$768)</f>
        <v>0</v>
      </c>
      <c r="FJ215" s="152">
        <f>SUMIF('Rekapitulasi Maret'!$BA$587:$BA$768,APS!$B215,'Rekapitulasi Maret'!$BC$587:$BC$768)+SUMIF('Rekapitulasi Maret'!$BA$587:$BA$768,APS!$B215,'Rekapitulasi Maret'!$BF$587:$BF$768)</f>
        <v>0</v>
      </c>
      <c r="FK215" s="10"/>
      <c r="FL215" s="154">
        <f t="shared" si="563"/>
        <v>0</v>
      </c>
      <c r="FM215" s="154">
        <f t="shared" si="564"/>
        <v>0</v>
      </c>
      <c r="FN215" s="10"/>
      <c r="FO215" s="152">
        <f>SUMIF('Rekapitulasi Maret'!$BP$587:$BP$768,APS!$B215,'Rekapitulasi Maret'!$BQ$587:$BQ$768)+SUMIF('Rekapitulasi Maret'!$BP$587:$BP$768,APS!$B215,'Rekapitulasi Maret'!$BT$587:$BT$768)</f>
        <v>0</v>
      </c>
      <c r="FP215" s="152">
        <f>SUMIF('Rekapitulasi Maret'!$BP$587:$BP$768,APS!$B215,'Rekapitulasi Maret'!$BR$587:$BR$768)</f>
        <v>0</v>
      </c>
      <c r="FQ215" s="10"/>
      <c r="FR215" s="154">
        <f t="shared" si="565"/>
        <v>0</v>
      </c>
      <c r="FS215" s="154">
        <f t="shared" si="566"/>
        <v>0</v>
      </c>
      <c r="FT215" s="10"/>
      <c r="FU215" s="152">
        <f>SUMIF('Rekapitulasi Maret'!$CE$587:$CE$768,APS!$B215,'Rekapitulasi Maret'!$CI$587:$CI$768)</f>
        <v>0</v>
      </c>
      <c r="FV215" s="10"/>
      <c r="FW215" s="152">
        <f>SUMIF('Rekapitulasi Maret'!$CE$587:$CE$768,APS!$B215,'Rekapitulasi Maret'!$CJ$587:$CJ$768)</f>
        <v>0</v>
      </c>
      <c r="FX215" s="154">
        <f t="shared" si="586"/>
        <v>0</v>
      </c>
      <c r="FY215" s="154">
        <f t="shared" si="587"/>
        <v>0</v>
      </c>
      <c r="FZ215" s="10"/>
      <c r="GA215" s="152">
        <f>SUMIF('Rekapitulasi Maret'!$D$785:$D$963,APS!$B215,'Rekapitulasi Maret'!$E$785:$E$963)+SUMIF('Rekapitulasi Maret'!$D$785:$D$963,APS!$B215,'Rekapitulasi Maret'!$J$785:$J$963)</f>
        <v>0</v>
      </c>
      <c r="GB215" s="152">
        <f>SUMIF('Rekapitulasi Maret'!$D$785:$D$963,APS!$B215,'Rekapitulasi Maret'!$F$785:$F$963)</f>
        <v>0</v>
      </c>
      <c r="GC215" s="152">
        <f>SUMIF('Rekapitulasi Maret'!$D$785:$D$963,APS!$B215,'Rekapitulasi Maret'!$K$785:$K$963)</f>
        <v>0</v>
      </c>
      <c r="GD215" s="154">
        <f t="shared" si="567"/>
        <v>0</v>
      </c>
      <c r="GE215" s="154">
        <f t="shared" si="568"/>
        <v>0</v>
      </c>
      <c r="GF215" s="10"/>
      <c r="GG215" s="152">
        <f>SUMIF('Rekapitulasi Maret'!$U$785:$U$963,APS!$B215,'Rekapitulasi Maret'!$V$785:$V$963)+SUMIF('Rekapitulasi Maret'!$U$785:$U$963,APS!$B215,'Rekapitulasi Maret'!$AA$785:$AA$963)</f>
        <v>24</v>
      </c>
      <c r="GH215" s="152">
        <f>SUMIF('Rekapitulasi Maret'!$U$785:$U$963,APS!$B215,'Rekapitulasi Maret'!$W$785:$W$963)</f>
        <v>0</v>
      </c>
      <c r="GI215" s="152">
        <f>SUMIF('Rekapitulasi Maret'!$U$785:$U$963,APS!$B215,'Rekapitulasi Maret'!$AB$785:$AB$963)</f>
        <v>0</v>
      </c>
      <c r="GJ215" s="154">
        <f t="shared" si="569"/>
        <v>0</v>
      </c>
      <c r="GK215" s="154">
        <f t="shared" si="570"/>
        <v>0</v>
      </c>
      <c r="GL215" s="10"/>
      <c r="GM215" s="152">
        <f>SUMIF('Rekapitulasi Maret'!$AL$785:$AL$963,APS!$B215,'Rekapitulasi Maret'!$AM$785:$AM$963)+SUMIF('Rekapitulasi Maret'!$AL$785:$AL$963,APS!$B215,'Rekapitulasi Maret'!$AP$785:$AP$963)</f>
        <v>0</v>
      </c>
      <c r="GN215" s="152">
        <f>SUMIF('Rekapitulasi Maret'!$AL$785:$AL$963,APS!$B215,'Rekapitulasi Maret'!$AN$785:$AN$963)</f>
        <v>0</v>
      </c>
      <c r="GO215" s="152">
        <f>SUMIF('Rekapitulasi Maret'!$AL$785:$AL$963,APS!$B215,'Rekapitulasi Maret'!$AQ$785:$AQ$963)</f>
        <v>0</v>
      </c>
      <c r="GP215" s="154">
        <f t="shared" si="571"/>
        <v>0</v>
      </c>
      <c r="GQ215" s="154">
        <f t="shared" si="572"/>
        <v>0</v>
      </c>
      <c r="GR215" s="76">
        <f t="shared" si="573"/>
        <v>0</v>
      </c>
      <c r="GS215" s="76">
        <f t="shared" si="574"/>
        <v>48</v>
      </c>
      <c r="GT215" s="76">
        <f t="shared" si="575"/>
        <v>0</v>
      </c>
      <c r="GU215" s="76">
        <f t="shared" si="576"/>
        <v>0</v>
      </c>
      <c r="GV215" s="157">
        <f t="shared" si="577"/>
        <v>0</v>
      </c>
      <c r="GW215" s="157">
        <f t="shared" si="578"/>
        <v>0</v>
      </c>
      <c r="GX215" s="158">
        <f t="shared" si="579"/>
        <v>0</v>
      </c>
      <c r="GY215" s="157">
        <f t="shared" si="595"/>
        <v>24</v>
      </c>
      <c r="GZ215" s="157">
        <f t="shared" si="596"/>
        <v>48</v>
      </c>
      <c r="HA215" s="157">
        <f t="shared" si="597"/>
        <v>0</v>
      </c>
      <c r="HB215" s="157">
        <f t="shared" si="598"/>
        <v>0</v>
      </c>
      <c r="HC215" s="157">
        <f t="shared" si="599"/>
        <v>0</v>
      </c>
      <c r="HD215" s="157">
        <f t="shared" si="600"/>
        <v>-24</v>
      </c>
      <c r="HE215" s="158">
        <f t="shared" si="536"/>
        <v>0</v>
      </c>
      <c r="HF215" s="164" t="s">
        <v>234</v>
      </c>
      <c r="HG215" s="16" t="s">
        <v>1025</v>
      </c>
      <c r="HH215" s="88"/>
    </row>
    <row r="216" spans="1:216" ht="15.75">
      <c r="A216" s="16" t="s">
        <v>235</v>
      </c>
      <c r="B216" s="16" t="s">
        <v>236</v>
      </c>
      <c r="C216" s="16" t="s">
        <v>196</v>
      </c>
      <c r="D216" s="16" t="s">
        <v>599</v>
      </c>
      <c r="E216" s="16" t="s">
        <v>608</v>
      </c>
      <c r="F216" s="17">
        <v>120</v>
      </c>
      <c r="G216" s="17">
        <v>0</v>
      </c>
      <c r="H216" s="17">
        <v>0</v>
      </c>
      <c r="I216" s="18">
        <v>0</v>
      </c>
      <c r="J216" s="17">
        <v>2</v>
      </c>
      <c r="K216" s="19">
        <f t="shared" si="547"/>
        <v>118</v>
      </c>
      <c r="L216" s="19">
        <f t="shared" si="548"/>
        <v>118</v>
      </c>
      <c r="M216" s="23">
        <v>100</v>
      </c>
      <c r="N216" s="20">
        <f t="shared" si="533"/>
        <v>118</v>
      </c>
      <c r="O216" s="20">
        <v>20</v>
      </c>
      <c r="P216" s="75">
        <f t="shared" si="541"/>
        <v>0</v>
      </c>
      <c r="Q216" s="74">
        <f t="shared" si="540"/>
        <v>118</v>
      </c>
      <c r="R216" s="22">
        <f t="shared" si="594"/>
        <v>118</v>
      </c>
      <c r="S216" s="10"/>
      <c r="T216" s="10"/>
      <c r="U216" s="152">
        <f>SUMIF('Rekapitulasi Maret'!$D$9:$D$173,APS!$B216,'Rekapitulasi Maret'!$E$9:$E$173)</f>
        <v>0</v>
      </c>
      <c r="V216" s="152">
        <f>SUMIF('Rekapitulasi Maret'!$D$9:$D$173,APS!$B216,'Rekapitulasi Maret'!$F$9:$F$173)</f>
        <v>58</v>
      </c>
      <c r="W216" s="10"/>
      <c r="X216" s="154">
        <f t="shared" si="537"/>
        <v>0</v>
      </c>
      <c r="Y216" s="154">
        <f t="shared" si="538"/>
        <v>0</v>
      </c>
      <c r="Z216" s="10"/>
      <c r="AA216" s="152">
        <f>SUMIF('Rekapitulasi Maret'!$U$9:$U$173,APS!$B216,'Rekapitulasi Maret'!$V$9:$V$173)</f>
        <v>0</v>
      </c>
      <c r="AB216" s="152">
        <f>SUMIF('Rekapitulasi Maret'!$U$9:$U$173,APS!$B216,'Rekapitulasi Maret'!$W$9:$W$173)</f>
        <v>0</v>
      </c>
      <c r="AC216" s="152"/>
      <c r="AD216" s="154">
        <f t="shared" si="529"/>
        <v>0</v>
      </c>
      <c r="AE216" s="154">
        <f t="shared" si="530"/>
        <v>0</v>
      </c>
      <c r="AF216" s="10"/>
      <c r="AG216" s="152">
        <f>SUMIF('Rekapitulasi Maret'!$AL$9:$AL$173,APS!$B216,'Rekapitulasi Maret'!$AM$9:$AM$173)</f>
        <v>0</v>
      </c>
      <c r="AH216" s="152">
        <f>SUMIF('Rekapitulasi Maret'!$AL$9:$AL$173,APS!$B216,'Rekapitulasi Maret'!$AN$9:$AN$173)</f>
        <v>0</v>
      </c>
      <c r="AI216" s="152">
        <f>SUMIF('Rekapitulasi Maret'!$AL$9:$AL$173,APS!$B216,'Rekapitulasi Maret'!$AQ$9:$AQ$173)</f>
        <v>0</v>
      </c>
      <c r="AJ216" s="154">
        <f t="shared" si="534"/>
        <v>0</v>
      </c>
      <c r="AK216" s="154">
        <f t="shared" si="535"/>
        <v>0</v>
      </c>
      <c r="AL216" s="10"/>
      <c r="AM216" s="152">
        <f>SUMIF('Rekapitulasi Maret'!$BA$9:$BA$173,APS!$B216,'Rekapitulasi Maret'!$BB$9:$BB$173)</f>
        <v>0</v>
      </c>
      <c r="AN216" s="152">
        <f>SUMIF('Rekapitulasi Maret'!$BA$9:$BA$173,APS!$B216,'Rekapitulasi Maret'!$BC$9:$BC$173)</f>
        <v>0</v>
      </c>
      <c r="AO216" s="10"/>
      <c r="AP216" s="154">
        <f t="shared" si="531"/>
        <v>0</v>
      </c>
      <c r="AQ216" s="154">
        <f t="shared" si="532"/>
        <v>0</v>
      </c>
      <c r="AR216" s="10"/>
      <c r="AS216" s="152">
        <f>SUMIF('Rekapitulasi Maret'!$BP$9:$BP$173,APS!$B216,'Rekapitulasi Maret'!$BQ$9:$BQ$173)</f>
        <v>0</v>
      </c>
      <c r="AT216" s="152">
        <f>SUMIF('Rekapitulasi Maret'!$BP$9:$BP$173,APS!$B216,'Rekapitulasi Maret'!$BR$9:$BR$173)</f>
        <v>0</v>
      </c>
      <c r="AU216" s="10"/>
      <c r="AV216" s="154">
        <f t="shared" si="601"/>
        <v>0</v>
      </c>
      <c r="AW216" s="154">
        <f t="shared" si="602"/>
        <v>0</v>
      </c>
      <c r="AX216" s="10"/>
      <c r="AY216" s="152">
        <f>SUMIF('Rekapitulasi Maret'!$CE$9:$CE$173,APS!$B216,'Rekapitulasi Maret'!$CI$9:$CI$173)</f>
        <v>0</v>
      </c>
      <c r="AZ216" s="10"/>
      <c r="BA216" s="152">
        <f>SUMIF('Rekapitulasi Maret'!$CE$9:$CE$173,APS!$B216,'Rekapitulasi Maret'!$CJ$9:$CJ$173)</f>
        <v>0</v>
      </c>
      <c r="BB216" s="154">
        <f t="shared" si="592"/>
        <v>0</v>
      </c>
      <c r="BC216" s="154">
        <f t="shared" si="593"/>
        <v>0</v>
      </c>
      <c r="BD216" s="76">
        <f t="shared" si="605"/>
        <v>0</v>
      </c>
      <c r="BE216" s="76">
        <f t="shared" si="606"/>
        <v>0</v>
      </c>
      <c r="BF216" s="76">
        <f t="shared" si="607"/>
        <v>58</v>
      </c>
      <c r="BG216" s="76">
        <f t="shared" si="608"/>
        <v>0</v>
      </c>
      <c r="BH216" s="76">
        <f t="shared" si="609"/>
        <v>58</v>
      </c>
      <c r="BI216" s="76">
        <f t="shared" si="610"/>
        <v>58</v>
      </c>
      <c r="BJ216" s="154">
        <f t="shared" si="611"/>
        <v>0</v>
      </c>
      <c r="BK216" s="10">
        <v>20</v>
      </c>
      <c r="BL216" s="10"/>
      <c r="BM216" s="152">
        <f>SUMIF('Rekapitulasi Maret'!$D$194:$D$375,APS!$B216,'Rekapitulasi Maret'!$E$194:$E$375)+SUMIF('Rekapitulasi Maret'!$D$194:$D$375,APS!$B216,'Rekapitulasi Maret'!$J$194:$J$375)</f>
        <v>0</v>
      </c>
      <c r="BN216" s="152">
        <f>SUMIF('Rekapitulasi Maret'!$D$194:$D$375,APS!$B216,'Rekapitulasi Maret'!$F$194:$F$375)</f>
        <v>0</v>
      </c>
      <c r="BO216" s="152">
        <f>SUMIF('Rekapitulasi Maret'!$D$194:$D$375,APS!$B216,'Rekapitulasi Maret'!$K$194:$K$375)</f>
        <v>0</v>
      </c>
      <c r="BP216" s="154">
        <f t="shared" si="588"/>
        <v>0</v>
      </c>
      <c r="BQ216" s="154">
        <f t="shared" si="589"/>
        <v>0</v>
      </c>
      <c r="BR216" s="10"/>
      <c r="BS216" s="152">
        <f>SUMIF('Rekapitulasi Maret'!$U$194:$U$375,APS!$B216,'Rekapitulasi Maret'!$V$194:$V$375)+SUMIF('Rekapitulasi Maret'!$U$194:$U$375,APS!$B216,'Rekapitulasi Maret'!$AA$194:$AA$375)</f>
        <v>20</v>
      </c>
      <c r="BT216" s="152">
        <f>SUMIF('Rekapitulasi Maret'!$U$194:$U$375,APS!$B216,'Rekapitulasi Maret'!$W$194:$W$375)</f>
        <v>20</v>
      </c>
      <c r="BU216" s="152">
        <f>SUMIF('Rekapitulasi Maret'!$U$194:$U$375,APS!$B216,'Rekapitulasi Maret'!$AB$194:$AB$375)</f>
        <v>0</v>
      </c>
      <c r="BV216" s="154">
        <f t="shared" si="590"/>
        <v>0</v>
      </c>
      <c r="BW216" s="154">
        <f t="shared" si="591"/>
        <v>100</v>
      </c>
      <c r="BX216" s="10"/>
      <c r="BY216" s="152">
        <f>SUMIF('Rekapitulasi Maret'!$AL$194:$AL$375,APS!$B216,'Rekapitulasi Maret'!$AM$194:$AM$375)+SUMIF('Rekapitulasi Maret'!$AL$194:$AL$375,APS!$B216,'Rekapitulasi Maret'!$AP$194:$AP$375)</f>
        <v>0</v>
      </c>
      <c r="BZ216" s="152">
        <f>SUMIF('Rekapitulasi Maret'!$AL$194:$AL$375,APS!$B216,'Rekapitulasi Maret'!$AN$194:$AN$375)</f>
        <v>0</v>
      </c>
      <c r="CA216" s="152">
        <f>SUMIF('Rekapitulasi Maret'!$AL$194:$AL$375,APS!$B216,'Rekapitulasi Maret'!$AQ$194:$AQ$375)</f>
        <v>0</v>
      </c>
      <c r="CB216" s="154">
        <f t="shared" si="603"/>
        <v>0</v>
      </c>
      <c r="CC216" s="154">
        <f t="shared" si="604"/>
        <v>0</v>
      </c>
      <c r="CD216" s="10">
        <v>20</v>
      </c>
      <c r="CE216" s="152">
        <f>SUMIF('Rekapitulasi Maret'!$BA$194:$BA$375,APS!$B216,'Rekapitulasi Maret'!$BB$194:$BB$375)+SUMIF('Rekapitulasi Maret'!$BA$194:$BA$375,APS!$B216,'Rekapitulasi Maret'!$BE$194:$BE$375)</f>
        <v>0</v>
      </c>
      <c r="CF216" s="152">
        <f>SUMIF('Rekapitulasi Maret'!$BA$194:$BA$375,APS!$B216,'Rekapitulasi Maret'!$BC$194:$BC$375)</f>
        <v>0</v>
      </c>
      <c r="CG216" s="10"/>
      <c r="CH216" s="154">
        <f t="shared" si="580"/>
        <v>0</v>
      </c>
      <c r="CI216" s="154">
        <f t="shared" si="581"/>
        <v>0</v>
      </c>
      <c r="CJ216" s="10"/>
      <c r="CK216" s="152">
        <f>SUMIF('Rekapitulasi Maret'!$BP$194:$BP$375,APS!$B216,'Rekapitulasi Maret'!$BQ$194:$BQ$375)+SUMIF('Rekapitulasi Maret'!$BP$194:$BP$375,APS!$B216,'Rekapitulasi Maret'!$BT$194:$BT$375)</f>
        <v>0</v>
      </c>
      <c r="CL216" s="152">
        <f>SUMIF('Rekapitulasi Maret'!$BP$194:$BP$375,APS!$B216,'Rekapitulasi Maret'!$BR$194:$BR$375)</f>
        <v>0</v>
      </c>
      <c r="CM216" s="152">
        <f>SUMIF('Rekapitulasi Maret'!$BP$194:$BP$375,APS!$B216,'Rekapitulasi Maret'!$BU$194:$BU$375)</f>
        <v>0</v>
      </c>
      <c r="CN216" s="154">
        <f t="shared" si="582"/>
        <v>0</v>
      </c>
      <c r="CO216" s="154">
        <f t="shared" si="583"/>
        <v>0</v>
      </c>
      <c r="CP216" s="76">
        <f t="shared" si="612"/>
        <v>20</v>
      </c>
      <c r="CQ216" s="76">
        <f t="shared" si="613"/>
        <v>20</v>
      </c>
      <c r="CR216" s="76">
        <f t="shared" si="614"/>
        <v>20</v>
      </c>
      <c r="CS216" s="76">
        <f t="shared" si="615"/>
        <v>0</v>
      </c>
      <c r="CT216" s="76">
        <f t="shared" si="616"/>
        <v>20</v>
      </c>
      <c r="CU216" s="76">
        <f t="shared" si="617"/>
        <v>0</v>
      </c>
      <c r="CV216" s="154">
        <f t="shared" si="618"/>
        <v>100</v>
      </c>
      <c r="CW216" s="10">
        <v>40</v>
      </c>
      <c r="CX216" s="10"/>
      <c r="CY216" s="152">
        <f>SUMIF('Rekapitulasi Maret'!$D$391:$D$568,APS!$B216,'Rekapitulasi Maret'!$E$391:$E$568)+SUMIF('Rekapitulasi Maret'!$D$391:$D$568,APS!$B216,'Rekapitulasi Maret'!$J$391:$J$568)</f>
        <v>0</v>
      </c>
      <c r="CZ216" s="152">
        <f>SUMIF('Rekapitulasi Maret'!$D$391:$D$568,APS!$B216,'Rekapitulasi Maret'!$F$391:$F$568)</f>
        <v>0</v>
      </c>
      <c r="DA216" s="152">
        <f>SUMIF('Rekapitulasi Maret'!$D$391:$D$568,APS!$B216,'Rekapitulasi Maret'!$K$391:$K$568)</f>
        <v>0</v>
      </c>
      <c r="DB216" s="154">
        <f t="shared" si="584"/>
        <v>0</v>
      </c>
      <c r="DC216" s="154">
        <f t="shared" si="585"/>
        <v>0</v>
      </c>
      <c r="DD216" s="10"/>
      <c r="DE216" s="152">
        <f>SUMIF('Rekapitulasi Maret'!$U$391:$U$568,APS!$B216,'Rekapitulasi Maret'!$V$391:$V$568)+SUMIF('Rekapitulasi Maret'!$U$391:$U$568,APS!$B216,'Rekapitulasi Maret'!$AA$391:$AA$568)</f>
        <v>0</v>
      </c>
      <c r="DF216" s="152">
        <f>SUMIF('Rekapitulasi Maret'!$U$391:$U$568,APS!$B216,'Rekapitulasi Maret'!$W$391:$W$568)</f>
        <v>0</v>
      </c>
      <c r="DG216" s="152">
        <f>SUMIF('Rekapitulasi Maret'!$U$391:$U$568,APS!$B216,'Rekapitulasi Maret'!$AB$391:$AB$568)</f>
        <v>0</v>
      </c>
      <c r="DH216" s="154">
        <f t="shared" si="518"/>
        <v>0</v>
      </c>
      <c r="DI216" s="154">
        <f t="shared" si="519"/>
        <v>0</v>
      </c>
      <c r="DJ216" s="10"/>
      <c r="DK216" s="152">
        <f>SUMIF('Rekapitulasi Maret'!$AL$391:$AL$568,APS!$B216,'Rekapitulasi Maret'!$AM$391:$AM$568)+SUMIF('Rekapitulasi Maret'!$AL$391:$AL$568,APS!$B216,'Rekapitulasi Maret'!$AP$391:$AP$568)</f>
        <v>40</v>
      </c>
      <c r="DL216" s="152">
        <f>SUMIF('Rekapitulasi Maret'!$AL$391:$AL$568,APS!$B216,'Rekapitulasi Maret'!$AN$391:$AN$568)</f>
        <v>40</v>
      </c>
      <c r="DM216" s="152">
        <f>SUMIF('Rekapitulasi Maret'!$AL$391:$AL$568,APS!$B216,'Rekapitulasi Maret'!$AQ$391:$AQ$568)</f>
        <v>0</v>
      </c>
      <c r="DN216" s="154">
        <f t="shared" si="553"/>
        <v>0</v>
      </c>
      <c r="DO216" s="154">
        <f t="shared" si="554"/>
        <v>100</v>
      </c>
      <c r="DP216" s="10"/>
      <c r="DQ216" s="152">
        <f>SUMIF('Rekapitulasi Maret'!$BA$391:$BA$568,APS!$B216,'Rekapitulasi Maret'!$BB$391:$BB$568)+SUMIF('Rekapitulasi Maret'!$BA$391:$BA$568,APS!$B216,'Rekapitulasi Maret'!$BE$391:$BE$568)</f>
        <v>0</v>
      </c>
      <c r="DR216" s="152">
        <f>SUMIF('Rekapitulasi Maret'!$BA$391:$BA$568,APS!$B216,'Rekapitulasi Maret'!$BC$391:$BC$568)</f>
        <v>0</v>
      </c>
      <c r="DS216" s="152">
        <f>SUMIF('Rekapitulasi Maret'!$BA$391:$BA$568,APS!$B216,'Rekapitulasi Maret'!$BF$391:$BF$568)</f>
        <v>0</v>
      </c>
      <c r="DT216" s="154">
        <f t="shared" si="520"/>
        <v>0</v>
      </c>
      <c r="DU216" s="154">
        <f t="shared" si="521"/>
        <v>0</v>
      </c>
      <c r="DV216" s="10">
        <v>80</v>
      </c>
      <c r="DW216" s="152">
        <f>SUMIF('Rekapitulasi Maret'!$BP$391:$BP$568,APS!$B216,'Rekapitulasi Maret'!$BQ$391:$BQ$568)+SUMIF('Rekapitulasi Maret'!$BP$391:$BP$568,APS!$B216,'Rekapitulasi Maret'!$BT$391:$BT$568)</f>
        <v>0</v>
      </c>
      <c r="DX216" s="152">
        <f>SUMIF('Rekapitulasi Maret'!$BP$391:$BP$568,APS!$B216,'Rekapitulasi Maret'!$BR$391:$BR$568)</f>
        <v>0</v>
      </c>
      <c r="DY216" s="152">
        <f>SUMIF('Rekapitulasi Maret'!$BP$391:$BP$568,APS!$B216,'Rekapitulasi Maret'!$BU$391:$BU$568)</f>
        <v>0</v>
      </c>
      <c r="DZ216" s="154">
        <f t="shared" si="544"/>
        <v>0</v>
      </c>
      <c r="EA216" s="154">
        <f t="shared" si="545"/>
        <v>0</v>
      </c>
      <c r="EB216" s="10"/>
      <c r="EC216" s="152">
        <f>SUMIF('Rekapitulasi Maret'!$CE$391:$CE$568,APS!$B216,'Rekapitulasi Maret'!$CF$391:$CF$568)+SUMIF('Rekapitulasi Maret'!$CE$391:$CE$568,APS!$B216,'Rekapitulasi Maret'!$CI$391:$CI$568)</f>
        <v>0</v>
      </c>
      <c r="ED216" s="152">
        <f>SUMIF('Rekapitulasi Maret'!$CE$391:$CE$568,APS!$B216,'Rekapitulasi Maret'!$CG$391:$CG$568)</f>
        <v>0</v>
      </c>
      <c r="EE216" s="152">
        <f>SUMIF('Rekapitulasi Maret'!$CE$391:$CE$568,APS!$B216,'Rekapitulasi Maret'!$CJ$391:$CJ$568)</f>
        <v>0</v>
      </c>
      <c r="EF216" s="154">
        <f t="shared" si="555"/>
        <v>0</v>
      </c>
      <c r="EG216" s="154">
        <f t="shared" si="556"/>
        <v>0</v>
      </c>
      <c r="EH216" s="76">
        <f t="shared" si="522"/>
        <v>80</v>
      </c>
      <c r="EI216" s="76">
        <f t="shared" si="523"/>
        <v>40</v>
      </c>
      <c r="EJ216" s="76">
        <f t="shared" si="524"/>
        <v>40</v>
      </c>
      <c r="EK216" s="76">
        <f t="shared" si="525"/>
        <v>0</v>
      </c>
      <c r="EL216" s="76">
        <f t="shared" si="526"/>
        <v>40</v>
      </c>
      <c r="EM216" s="76">
        <f t="shared" si="527"/>
        <v>-40</v>
      </c>
      <c r="EN216" s="154">
        <f t="shared" si="528"/>
        <v>50</v>
      </c>
      <c r="EO216" s="10">
        <f>40+18</f>
        <v>58</v>
      </c>
      <c r="EP216" s="10"/>
      <c r="EQ216" s="152">
        <f>SUMIF('Rekapitulasi Maret'!$D$587:$D$768,APS!$B216,'Rekapitulasi Maret'!$E$587:$E$768)+SUMIF('Rekapitulasi Maret'!$D$587:$D$768,APS!$B216,'Rekapitulasi Maret'!$G$587:$G$768)</f>
        <v>0</v>
      </c>
      <c r="ER216" s="152">
        <f>SUMIF('Rekapitulasi Maret'!$D$587:$D$768,APS!$B216,'Rekapitulasi Maret'!$F$587:$F$768)+SUMIF('Rekapitulasi Maret'!$D$587:$D$768,APS!$B216,'Rekapitulasi Maret'!$H$587:$H$768)</f>
        <v>0</v>
      </c>
      <c r="ES216" s="10"/>
      <c r="ET216" s="154">
        <f t="shared" si="557"/>
        <v>0</v>
      </c>
      <c r="EU216" s="154">
        <f t="shared" si="558"/>
        <v>0</v>
      </c>
      <c r="EV216" s="10">
        <v>18</v>
      </c>
      <c r="EW216" s="152">
        <f>SUMIF('Rekapitulasi Maret'!$U$587:$U$768,APS!$B216,'Rekapitulasi Maret'!$V$587:$V$768)+SUMIF('Rekapitulasi Maret'!$U$587:$U$768,APS!$B216,'Rekapitulasi Maret'!$X$587:$X$768)</f>
        <v>0</v>
      </c>
      <c r="EX216" s="152">
        <f>SUMIF('Rekapitulasi Maret'!$U$587:$U$768,APS!$B216,'Rekapitulasi Maret'!$W$587:$W$768)+SUMIF('Rekapitulasi Maret'!$U$587:$U$768,APS!$B216,'Rekapitulasi Maret'!$Y$587:$Y$768)</f>
        <v>0</v>
      </c>
      <c r="EY216" s="10"/>
      <c r="EZ216" s="154">
        <f t="shared" si="559"/>
        <v>0</v>
      </c>
      <c r="FA216" s="154">
        <f t="shared" si="560"/>
        <v>0</v>
      </c>
      <c r="FB216" s="10"/>
      <c r="FC216" s="152">
        <f>SUMIF('Rekapitulasi Maret'!$AL$587:$AL$768,APS!$B216,'Rekapitulasi Maret'!$AM$587:$AM$768)+SUMIF('Rekapitulasi Maret'!$AL$587:$AL$768,APS!$B216,'Rekapitulasi Maret'!$AP$587:$AP$768)</f>
        <v>0</v>
      </c>
      <c r="FD216" s="152">
        <f>SUMIF('Rekapitulasi Maret'!$AL$587:$AL$768,APS!$B216,'Rekapitulasi Maret'!$AN$587:$AN$768)</f>
        <v>0</v>
      </c>
      <c r="FE216" s="10"/>
      <c r="FF216" s="154">
        <f t="shared" si="561"/>
        <v>0</v>
      </c>
      <c r="FG216" s="154">
        <f t="shared" si="562"/>
        <v>0</v>
      </c>
      <c r="FH216" s="10"/>
      <c r="FI216" s="152">
        <f>SUMIF('Rekapitulasi Maret'!$BA$587:$BA$768,APS!$B216,'Rekapitulasi Maret'!$BB$587:$BB$768)+SUMIF('Rekapitulasi Maret'!$BA$587:$BA$768,APS!$B216,'Rekapitulasi Maret'!$BE$587:$BE$768)</f>
        <v>0</v>
      </c>
      <c r="FJ216" s="152">
        <f>SUMIF('Rekapitulasi Maret'!$BA$587:$BA$768,APS!$B216,'Rekapitulasi Maret'!$BC$587:$BC$768)+SUMIF('Rekapitulasi Maret'!$BA$587:$BA$768,APS!$B216,'Rekapitulasi Maret'!$BF$587:$BF$768)</f>
        <v>0</v>
      </c>
      <c r="FK216" s="10"/>
      <c r="FL216" s="154">
        <f t="shared" si="563"/>
        <v>0</v>
      </c>
      <c r="FM216" s="154">
        <f t="shared" si="564"/>
        <v>0</v>
      </c>
      <c r="FN216" s="10"/>
      <c r="FO216" s="152">
        <f>SUMIF('Rekapitulasi Maret'!$BP$587:$BP$768,APS!$B216,'Rekapitulasi Maret'!$BQ$587:$BQ$768)+SUMIF('Rekapitulasi Maret'!$BP$587:$BP$768,APS!$B216,'Rekapitulasi Maret'!$BT$587:$BT$768)</f>
        <v>0</v>
      </c>
      <c r="FP216" s="152">
        <f>SUMIF('Rekapitulasi Maret'!$BP$587:$BP$768,APS!$B216,'Rekapitulasi Maret'!$BR$587:$BR$768)</f>
        <v>0</v>
      </c>
      <c r="FQ216" s="10"/>
      <c r="FR216" s="154">
        <f t="shared" si="565"/>
        <v>0</v>
      </c>
      <c r="FS216" s="154">
        <f t="shared" si="566"/>
        <v>0</v>
      </c>
      <c r="FT216" s="10"/>
      <c r="FU216" s="152">
        <f>SUMIF('Rekapitulasi Maret'!$CE$587:$CE$768,APS!$B216,'Rekapitulasi Maret'!$CI$587:$CI$768)</f>
        <v>0</v>
      </c>
      <c r="FV216" s="10"/>
      <c r="FW216" s="152">
        <f>SUMIF('Rekapitulasi Maret'!$CE$587:$CE$768,APS!$B216,'Rekapitulasi Maret'!$CJ$587:$CJ$768)</f>
        <v>0</v>
      </c>
      <c r="FX216" s="154">
        <f t="shared" si="586"/>
        <v>0</v>
      </c>
      <c r="FY216" s="154">
        <f t="shared" si="587"/>
        <v>0</v>
      </c>
      <c r="FZ216" s="10"/>
      <c r="GA216" s="152">
        <f>SUMIF('Rekapitulasi Maret'!$D$785:$D$963,APS!$B216,'Rekapitulasi Maret'!$E$785:$E$963)+SUMIF('Rekapitulasi Maret'!$D$785:$D$963,APS!$B216,'Rekapitulasi Maret'!$J$785:$J$963)</f>
        <v>0</v>
      </c>
      <c r="GB216" s="152">
        <f>SUMIF('Rekapitulasi Maret'!$D$785:$D$963,APS!$B216,'Rekapitulasi Maret'!$F$785:$F$963)</f>
        <v>0</v>
      </c>
      <c r="GC216" s="152">
        <f>SUMIF('Rekapitulasi Maret'!$D$785:$D$963,APS!$B216,'Rekapitulasi Maret'!$K$785:$K$963)</f>
        <v>0</v>
      </c>
      <c r="GD216" s="154">
        <f t="shared" si="567"/>
        <v>0</v>
      </c>
      <c r="GE216" s="154">
        <f t="shared" si="568"/>
        <v>0</v>
      </c>
      <c r="GF216" s="10"/>
      <c r="GG216" s="152">
        <f>SUMIF('Rekapitulasi Maret'!$U$785:$U$963,APS!$B216,'Rekapitulasi Maret'!$V$785:$V$963)+SUMIF('Rekapitulasi Maret'!$U$785:$U$963,APS!$B216,'Rekapitulasi Maret'!$AA$785:$AA$963)</f>
        <v>0</v>
      </c>
      <c r="GH216" s="152">
        <f>SUMIF('Rekapitulasi Maret'!$U$785:$U$963,APS!$B216,'Rekapitulasi Maret'!$W$785:$W$963)</f>
        <v>0</v>
      </c>
      <c r="GI216" s="152">
        <f>SUMIF('Rekapitulasi Maret'!$U$785:$U$963,APS!$B216,'Rekapitulasi Maret'!$AB$785:$AB$963)</f>
        <v>0</v>
      </c>
      <c r="GJ216" s="154">
        <f t="shared" si="569"/>
        <v>0</v>
      </c>
      <c r="GK216" s="154">
        <f t="shared" si="570"/>
        <v>0</v>
      </c>
      <c r="GL216" s="10"/>
      <c r="GM216" s="152">
        <f>SUMIF('Rekapitulasi Maret'!$AL$785:$AL$963,APS!$B216,'Rekapitulasi Maret'!$AM$785:$AM$963)+SUMIF('Rekapitulasi Maret'!$AL$785:$AL$963,APS!$B216,'Rekapitulasi Maret'!$AP$785:$AP$963)</f>
        <v>0</v>
      </c>
      <c r="GN216" s="152">
        <f>SUMIF('Rekapitulasi Maret'!$AL$785:$AL$963,APS!$B216,'Rekapitulasi Maret'!$AN$785:$AN$963)</f>
        <v>0</v>
      </c>
      <c r="GO216" s="152">
        <f>SUMIF('Rekapitulasi Maret'!$AL$785:$AL$963,APS!$B216,'Rekapitulasi Maret'!$AQ$785:$AQ$963)</f>
        <v>0</v>
      </c>
      <c r="GP216" s="154">
        <f t="shared" si="571"/>
        <v>0</v>
      </c>
      <c r="GQ216" s="154">
        <f t="shared" si="572"/>
        <v>0</v>
      </c>
      <c r="GR216" s="76">
        <f t="shared" si="573"/>
        <v>18</v>
      </c>
      <c r="GS216" s="76">
        <f t="shared" si="574"/>
        <v>0</v>
      </c>
      <c r="GT216" s="76">
        <f t="shared" si="575"/>
        <v>0</v>
      </c>
      <c r="GU216" s="76">
        <f t="shared" si="576"/>
        <v>0</v>
      </c>
      <c r="GV216" s="157">
        <f t="shared" si="577"/>
        <v>0</v>
      </c>
      <c r="GW216" s="157">
        <f t="shared" si="578"/>
        <v>-18</v>
      </c>
      <c r="GX216" s="158">
        <f t="shared" si="579"/>
        <v>0</v>
      </c>
      <c r="GY216" s="157">
        <f t="shared" si="595"/>
        <v>118</v>
      </c>
      <c r="GZ216" s="157">
        <f t="shared" si="596"/>
        <v>60</v>
      </c>
      <c r="HA216" s="157">
        <f t="shared" si="597"/>
        <v>118</v>
      </c>
      <c r="HB216" s="157">
        <f t="shared" si="598"/>
        <v>0</v>
      </c>
      <c r="HC216" s="157">
        <f t="shared" si="599"/>
        <v>118</v>
      </c>
      <c r="HD216" s="157">
        <f t="shared" si="600"/>
        <v>0</v>
      </c>
      <c r="HE216" s="158">
        <f t="shared" si="536"/>
        <v>100</v>
      </c>
      <c r="HF216" s="164" t="s">
        <v>231</v>
      </c>
      <c r="HG216" s="16" t="s">
        <v>1027</v>
      </c>
      <c r="HH216" s="88"/>
    </row>
    <row r="217" spans="1:216" ht="15.75">
      <c r="A217" s="16" t="s">
        <v>237</v>
      </c>
      <c r="B217" s="16" t="s">
        <v>238</v>
      </c>
      <c r="C217" s="16" t="s">
        <v>196</v>
      </c>
      <c r="D217" s="16" t="s">
        <v>599</v>
      </c>
      <c r="E217" s="16" t="s">
        <v>608</v>
      </c>
      <c r="F217" s="17">
        <v>70</v>
      </c>
      <c r="G217" s="17">
        <v>0</v>
      </c>
      <c r="H217" s="17">
        <v>0</v>
      </c>
      <c r="I217" s="18">
        <v>0</v>
      </c>
      <c r="J217" s="17">
        <v>0</v>
      </c>
      <c r="K217" s="19">
        <f t="shared" si="547"/>
        <v>70</v>
      </c>
      <c r="L217" s="19">
        <f t="shared" si="548"/>
        <v>70</v>
      </c>
      <c r="M217" s="23">
        <v>100</v>
      </c>
      <c r="N217" s="20">
        <f t="shared" si="533"/>
        <v>120</v>
      </c>
      <c r="O217" s="20">
        <v>20</v>
      </c>
      <c r="P217" s="75">
        <f t="shared" si="541"/>
        <v>0</v>
      </c>
      <c r="Q217" s="74">
        <f t="shared" si="540"/>
        <v>120</v>
      </c>
      <c r="R217" s="22">
        <f t="shared" si="594"/>
        <v>120</v>
      </c>
      <c r="S217" s="10"/>
      <c r="T217" s="10"/>
      <c r="U217" s="152">
        <f>SUMIF('Rekapitulasi Maret'!$D$9:$D$173,APS!$B217,'Rekapitulasi Maret'!$E$9:$E$173)</f>
        <v>8</v>
      </c>
      <c r="V217" s="152">
        <f>SUMIF('Rekapitulasi Maret'!$D$9:$D$173,APS!$B217,'Rekapitulasi Maret'!$F$9:$F$173)</f>
        <v>8</v>
      </c>
      <c r="W217" s="10"/>
      <c r="X217" s="154">
        <f t="shared" si="537"/>
        <v>0</v>
      </c>
      <c r="Y217" s="154">
        <f t="shared" si="538"/>
        <v>100</v>
      </c>
      <c r="Z217" s="10"/>
      <c r="AA217" s="152">
        <f>SUMIF('Rekapitulasi Maret'!$U$9:$U$173,APS!$B217,'Rekapitulasi Maret'!$V$9:$V$173)</f>
        <v>0</v>
      </c>
      <c r="AB217" s="152">
        <f>SUMIF('Rekapitulasi Maret'!$U$9:$U$173,APS!$B217,'Rekapitulasi Maret'!$W$9:$W$173)</f>
        <v>0</v>
      </c>
      <c r="AC217" s="152"/>
      <c r="AD217" s="154">
        <f t="shared" si="529"/>
        <v>0</v>
      </c>
      <c r="AE217" s="154">
        <f t="shared" si="530"/>
        <v>0</v>
      </c>
      <c r="AF217" s="10"/>
      <c r="AG217" s="152">
        <f>SUMIF('Rekapitulasi Maret'!$AL$9:$AL$173,APS!$B217,'Rekapitulasi Maret'!$AM$9:$AM$173)</f>
        <v>0</v>
      </c>
      <c r="AH217" s="152">
        <f>SUMIF('Rekapitulasi Maret'!$AL$9:$AL$173,APS!$B217,'Rekapitulasi Maret'!$AN$9:$AN$173)</f>
        <v>0</v>
      </c>
      <c r="AI217" s="152">
        <f>SUMIF('Rekapitulasi Maret'!$AL$9:$AL$173,APS!$B217,'Rekapitulasi Maret'!$AQ$9:$AQ$173)</f>
        <v>0</v>
      </c>
      <c r="AJ217" s="154">
        <f t="shared" si="534"/>
        <v>0</v>
      </c>
      <c r="AK217" s="154">
        <f t="shared" si="535"/>
        <v>0</v>
      </c>
      <c r="AL217" s="10"/>
      <c r="AM217" s="152">
        <f>SUMIF('Rekapitulasi Maret'!$BA$9:$BA$173,APS!$B217,'Rekapitulasi Maret'!$BB$9:$BB$173)</f>
        <v>0</v>
      </c>
      <c r="AN217" s="152">
        <f>SUMIF('Rekapitulasi Maret'!$BA$9:$BA$173,APS!$B217,'Rekapitulasi Maret'!$BC$9:$BC$173)</f>
        <v>0</v>
      </c>
      <c r="AO217" s="10"/>
      <c r="AP217" s="154">
        <f t="shared" si="531"/>
        <v>0</v>
      </c>
      <c r="AQ217" s="154">
        <f t="shared" si="532"/>
        <v>0</v>
      </c>
      <c r="AR217" s="10"/>
      <c r="AS217" s="152">
        <f>SUMIF('Rekapitulasi Maret'!$BP$9:$BP$173,APS!$B217,'Rekapitulasi Maret'!$BQ$9:$BQ$173)</f>
        <v>0</v>
      </c>
      <c r="AT217" s="152">
        <f>SUMIF('Rekapitulasi Maret'!$BP$9:$BP$173,APS!$B217,'Rekapitulasi Maret'!$BR$9:$BR$173)</f>
        <v>0</v>
      </c>
      <c r="AU217" s="10"/>
      <c r="AV217" s="154">
        <f t="shared" si="601"/>
        <v>0</v>
      </c>
      <c r="AW217" s="154">
        <f t="shared" si="602"/>
        <v>0</v>
      </c>
      <c r="AX217" s="10"/>
      <c r="AY217" s="152">
        <f>SUMIF('Rekapitulasi Maret'!$CE$9:$CE$173,APS!$B217,'Rekapitulasi Maret'!$CI$9:$CI$173)</f>
        <v>0</v>
      </c>
      <c r="AZ217" s="10"/>
      <c r="BA217" s="152">
        <f>SUMIF('Rekapitulasi Maret'!$CE$9:$CE$173,APS!$B217,'Rekapitulasi Maret'!$CJ$9:$CJ$173)</f>
        <v>0</v>
      </c>
      <c r="BB217" s="154">
        <f t="shared" si="592"/>
        <v>0</v>
      </c>
      <c r="BC217" s="154">
        <f t="shared" si="593"/>
        <v>0</v>
      </c>
      <c r="BD217" s="76">
        <f t="shared" si="605"/>
        <v>0</v>
      </c>
      <c r="BE217" s="76">
        <f t="shared" si="606"/>
        <v>8</v>
      </c>
      <c r="BF217" s="76">
        <f t="shared" si="607"/>
        <v>8</v>
      </c>
      <c r="BG217" s="76">
        <f t="shared" si="608"/>
        <v>0</v>
      </c>
      <c r="BH217" s="76">
        <f t="shared" si="609"/>
        <v>8</v>
      </c>
      <c r="BI217" s="76">
        <f t="shared" si="610"/>
        <v>8</v>
      </c>
      <c r="BJ217" s="154">
        <f t="shared" si="611"/>
        <v>0</v>
      </c>
      <c r="BK217" s="10">
        <v>20</v>
      </c>
      <c r="BL217" s="10"/>
      <c r="BM217" s="152">
        <f>SUMIF('Rekapitulasi Maret'!$D$194:$D$375,APS!$B217,'Rekapitulasi Maret'!$E$194:$E$375)+SUMIF('Rekapitulasi Maret'!$D$194:$D$375,APS!$B217,'Rekapitulasi Maret'!$J$194:$J$375)</f>
        <v>0</v>
      </c>
      <c r="BN217" s="152">
        <f>SUMIF('Rekapitulasi Maret'!$D$194:$D$375,APS!$B217,'Rekapitulasi Maret'!$F$194:$F$375)</f>
        <v>0</v>
      </c>
      <c r="BO217" s="152">
        <f>SUMIF('Rekapitulasi Maret'!$D$194:$D$375,APS!$B217,'Rekapitulasi Maret'!$K$194:$K$375)</f>
        <v>0</v>
      </c>
      <c r="BP217" s="154">
        <f t="shared" si="588"/>
        <v>0</v>
      </c>
      <c r="BQ217" s="154">
        <f t="shared" si="589"/>
        <v>0</v>
      </c>
      <c r="BR217" s="10"/>
      <c r="BS217" s="152">
        <f>SUMIF('Rekapitulasi Maret'!$U$194:$U$375,APS!$B217,'Rekapitulasi Maret'!$V$194:$V$375)+SUMIF('Rekapitulasi Maret'!$U$194:$U$375,APS!$B217,'Rekapitulasi Maret'!$AA$194:$AA$375)</f>
        <v>20</v>
      </c>
      <c r="BT217" s="152">
        <f>SUMIF('Rekapitulasi Maret'!$U$194:$U$375,APS!$B217,'Rekapitulasi Maret'!$W$194:$W$375)</f>
        <v>20</v>
      </c>
      <c r="BU217" s="152">
        <f>SUMIF('Rekapitulasi Maret'!$U$194:$U$375,APS!$B217,'Rekapitulasi Maret'!$AB$194:$AB$375)</f>
        <v>0</v>
      </c>
      <c r="BV217" s="154">
        <f t="shared" si="590"/>
        <v>0</v>
      </c>
      <c r="BW217" s="154">
        <f t="shared" si="591"/>
        <v>100</v>
      </c>
      <c r="BX217" s="10"/>
      <c r="BY217" s="152">
        <f>SUMIF('Rekapitulasi Maret'!$AL$194:$AL$375,APS!$B217,'Rekapitulasi Maret'!$AM$194:$AM$375)+SUMIF('Rekapitulasi Maret'!$AL$194:$AL$375,APS!$B217,'Rekapitulasi Maret'!$AP$194:$AP$375)</f>
        <v>0</v>
      </c>
      <c r="BZ217" s="152">
        <f>SUMIF('Rekapitulasi Maret'!$AL$194:$AL$375,APS!$B217,'Rekapitulasi Maret'!$AN$194:$AN$375)</f>
        <v>0</v>
      </c>
      <c r="CA217" s="152">
        <f>SUMIF('Rekapitulasi Maret'!$AL$194:$AL$375,APS!$B217,'Rekapitulasi Maret'!$AQ$194:$AQ$375)</f>
        <v>0</v>
      </c>
      <c r="CB217" s="154">
        <f t="shared" si="603"/>
        <v>0</v>
      </c>
      <c r="CC217" s="154">
        <f t="shared" si="604"/>
        <v>0</v>
      </c>
      <c r="CD217" s="10">
        <v>20</v>
      </c>
      <c r="CE217" s="152">
        <f>SUMIF('Rekapitulasi Maret'!$BA$194:$BA$375,APS!$B217,'Rekapitulasi Maret'!$BB$194:$BB$375)+SUMIF('Rekapitulasi Maret'!$BA$194:$BA$375,APS!$B217,'Rekapitulasi Maret'!$BE$194:$BE$375)</f>
        <v>0</v>
      </c>
      <c r="CF217" s="152">
        <f>SUMIF('Rekapitulasi Maret'!$BA$194:$BA$375,APS!$B217,'Rekapitulasi Maret'!$BC$194:$BC$375)</f>
        <v>0</v>
      </c>
      <c r="CG217" s="10"/>
      <c r="CH217" s="154">
        <f t="shared" si="580"/>
        <v>0</v>
      </c>
      <c r="CI217" s="154">
        <f t="shared" si="581"/>
        <v>0</v>
      </c>
      <c r="CJ217" s="10"/>
      <c r="CK217" s="152">
        <f>SUMIF('Rekapitulasi Maret'!$BP$194:$BP$375,APS!$B217,'Rekapitulasi Maret'!$BQ$194:$BQ$375)+SUMIF('Rekapitulasi Maret'!$BP$194:$BP$375,APS!$B217,'Rekapitulasi Maret'!$BT$194:$BT$375)</f>
        <v>0</v>
      </c>
      <c r="CL217" s="152">
        <f>SUMIF('Rekapitulasi Maret'!$BP$194:$BP$375,APS!$B217,'Rekapitulasi Maret'!$BR$194:$BR$375)</f>
        <v>0</v>
      </c>
      <c r="CM217" s="152">
        <f>SUMIF('Rekapitulasi Maret'!$BP$194:$BP$375,APS!$B217,'Rekapitulasi Maret'!$BU$194:$BU$375)</f>
        <v>0</v>
      </c>
      <c r="CN217" s="154">
        <f t="shared" si="582"/>
        <v>0</v>
      </c>
      <c r="CO217" s="154">
        <f t="shared" si="583"/>
        <v>0</v>
      </c>
      <c r="CP217" s="76">
        <f t="shared" si="612"/>
        <v>20</v>
      </c>
      <c r="CQ217" s="76">
        <f t="shared" si="613"/>
        <v>20</v>
      </c>
      <c r="CR217" s="76">
        <f t="shared" si="614"/>
        <v>20</v>
      </c>
      <c r="CS217" s="76">
        <f t="shared" si="615"/>
        <v>0</v>
      </c>
      <c r="CT217" s="76">
        <f t="shared" si="616"/>
        <v>20</v>
      </c>
      <c r="CU217" s="76">
        <f t="shared" si="617"/>
        <v>0</v>
      </c>
      <c r="CV217" s="154">
        <f t="shared" si="618"/>
        <v>100</v>
      </c>
      <c r="CW217" s="10">
        <v>40</v>
      </c>
      <c r="CX217" s="10"/>
      <c r="CY217" s="152">
        <f>SUMIF('Rekapitulasi Maret'!$D$391:$D$568,APS!$B217,'Rekapitulasi Maret'!$E$391:$E$568)+SUMIF('Rekapitulasi Maret'!$D$391:$D$568,APS!$B217,'Rekapitulasi Maret'!$J$391:$J$568)</f>
        <v>0</v>
      </c>
      <c r="CZ217" s="152">
        <f>SUMIF('Rekapitulasi Maret'!$D$391:$D$568,APS!$B217,'Rekapitulasi Maret'!$F$391:$F$568)</f>
        <v>0</v>
      </c>
      <c r="DA217" s="152">
        <f>SUMIF('Rekapitulasi Maret'!$D$391:$D$568,APS!$B217,'Rekapitulasi Maret'!$K$391:$K$568)</f>
        <v>0</v>
      </c>
      <c r="DB217" s="154">
        <f t="shared" si="584"/>
        <v>0</v>
      </c>
      <c r="DC217" s="154">
        <f t="shared" si="585"/>
        <v>0</v>
      </c>
      <c r="DD217" s="10"/>
      <c r="DE217" s="152">
        <f>SUMIF('Rekapitulasi Maret'!$U$391:$U$568,APS!$B217,'Rekapitulasi Maret'!$V$391:$V$568)+SUMIF('Rekapitulasi Maret'!$U$391:$U$568,APS!$B217,'Rekapitulasi Maret'!$AA$391:$AA$568)</f>
        <v>0</v>
      </c>
      <c r="DF217" s="152">
        <f>SUMIF('Rekapitulasi Maret'!$U$391:$U$568,APS!$B217,'Rekapitulasi Maret'!$W$391:$W$568)</f>
        <v>0</v>
      </c>
      <c r="DG217" s="152">
        <f>SUMIF('Rekapitulasi Maret'!$U$391:$U$568,APS!$B217,'Rekapitulasi Maret'!$AB$391:$AB$568)</f>
        <v>0</v>
      </c>
      <c r="DH217" s="154">
        <f t="shared" ref="DH217:DH280" si="619">IF(DD217=0,0,((DF217+DG217)/DD217)*100)</f>
        <v>0</v>
      </c>
      <c r="DI217" s="154">
        <f t="shared" ref="DI217:DI280" si="620">IF(DE217=0,0,((DF217+DG217)/DE217)*100)</f>
        <v>0</v>
      </c>
      <c r="DJ217" s="10"/>
      <c r="DK217" s="152">
        <f>SUMIF('Rekapitulasi Maret'!$AL$391:$AL$568,APS!$B217,'Rekapitulasi Maret'!$AM$391:$AM$568)+SUMIF('Rekapitulasi Maret'!$AL$391:$AL$568,APS!$B217,'Rekapitulasi Maret'!$AP$391:$AP$568)</f>
        <v>92</v>
      </c>
      <c r="DL217" s="152">
        <f>SUMIF('Rekapitulasi Maret'!$AL$391:$AL$568,APS!$B217,'Rekapitulasi Maret'!$AN$391:$AN$568)</f>
        <v>92</v>
      </c>
      <c r="DM217" s="152">
        <f>SUMIF('Rekapitulasi Maret'!$AL$391:$AL$568,APS!$B217,'Rekapitulasi Maret'!$AQ$391:$AQ$568)</f>
        <v>0</v>
      </c>
      <c r="DN217" s="154">
        <f t="shared" si="553"/>
        <v>0</v>
      </c>
      <c r="DO217" s="154">
        <f t="shared" si="554"/>
        <v>100</v>
      </c>
      <c r="DP217" s="10"/>
      <c r="DQ217" s="152">
        <f>SUMIF('Rekapitulasi Maret'!$BA$391:$BA$568,APS!$B217,'Rekapitulasi Maret'!$BB$391:$BB$568)+SUMIF('Rekapitulasi Maret'!$BA$391:$BA$568,APS!$B217,'Rekapitulasi Maret'!$BE$391:$BE$568)</f>
        <v>0</v>
      </c>
      <c r="DR217" s="152">
        <f>SUMIF('Rekapitulasi Maret'!$BA$391:$BA$568,APS!$B217,'Rekapitulasi Maret'!$BC$391:$BC$568)</f>
        <v>0</v>
      </c>
      <c r="DS217" s="152">
        <f>SUMIF('Rekapitulasi Maret'!$BA$391:$BA$568,APS!$B217,'Rekapitulasi Maret'!$BF$391:$BF$568)</f>
        <v>0</v>
      </c>
      <c r="DT217" s="154">
        <f t="shared" ref="DT217:DT280" si="621">IF(DP217=0,0,((DR217+DS217)/DP217)*100)</f>
        <v>0</v>
      </c>
      <c r="DU217" s="154">
        <f t="shared" ref="DU217:DU280" si="622">IF(DQ217=0,0,((DR217+DS217)/DQ217)*100)</f>
        <v>0</v>
      </c>
      <c r="DV217" s="10">
        <v>80</v>
      </c>
      <c r="DW217" s="152">
        <f>SUMIF('Rekapitulasi Maret'!$BP$391:$BP$568,APS!$B217,'Rekapitulasi Maret'!$BQ$391:$BQ$568)+SUMIF('Rekapitulasi Maret'!$BP$391:$BP$568,APS!$B217,'Rekapitulasi Maret'!$BT$391:$BT$568)</f>
        <v>0</v>
      </c>
      <c r="DX217" s="152">
        <f>SUMIF('Rekapitulasi Maret'!$BP$391:$BP$568,APS!$B217,'Rekapitulasi Maret'!$BR$391:$BR$568)</f>
        <v>0</v>
      </c>
      <c r="DY217" s="152">
        <f>SUMIF('Rekapitulasi Maret'!$BP$391:$BP$568,APS!$B217,'Rekapitulasi Maret'!$BU$391:$BU$568)</f>
        <v>0</v>
      </c>
      <c r="DZ217" s="154">
        <f t="shared" si="544"/>
        <v>0</v>
      </c>
      <c r="EA217" s="154">
        <f t="shared" si="545"/>
        <v>0</v>
      </c>
      <c r="EB217" s="10"/>
      <c r="EC217" s="152">
        <f>SUMIF('Rekapitulasi Maret'!$CE$391:$CE$568,APS!$B217,'Rekapitulasi Maret'!$CF$391:$CF$568)+SUMIF('Rekapitulasi Maret'!$CE$391:$CE$568,APS!$B217,'Rekapitulasi Maret'!$CI$391:$CI$568)</f>
        <v>0</v>
      </c>
      <c r="ED217" s="152">
        <f>SUMIF('Rekapitulasi Maret'!$CE$391:$CE$568,APS!$B217,'Rekapitulasi Maret'!$CG$391:$CG$568)</f>
        <v>0</v>
      </c>
      <c r="EE217" s="152">
        <f>SUMIF('Rekapitulasi Maret'!$CE$391:$CE$568,APS!$B217,'Rekapitulasi Maret'!$CJ$391:$CJ$568)</f>
        <v>0</v>
      </c>
      <c r="EF217" s="154">
        <f t="shared" si="555"/>
        <v>0</v>
      </c>
      <c r="EG217" s="154">
        <f t="shared" si="556"/>
        <v>0</v>
      </c>
      <c r="EH217" s="76">
        <f t="shared" ref="EH217:EH280" si="623">CX217+DD217+DJ217+DP217+DV217+EB217</f>
        <v>80</v>
      </c>
      <c r="EI217" s="76">
        <f t="shared" ref="EI217:EI280" si="624">CY217+DE217+DK217+DQ217+DW217+EC217</f>
        <v>92</v>
      </c>
      <c r="EJ217" s="76">
        <f t="shared" ref="EJ217:EJ280" si="625">CZ217+DF217+DL217+DR217+DX217+ED217</f>
        <v>92</v>
      </c>
      <c r="EK217" s="76">
        <f t="shared" ref="EK217:EK280" si="626">DA217+DG217+DM217+DS217+DY217+EE217</f>
        <v>0</v>
      </c>
      <c r="EL217" s="76">
        <f t="shared" ref="EL217:EL280" si="627">EJ217+EK217</f>
        <v>92</v>
      </c>
      <c r="EM217" s="76">
        <f t="shared" ref="EM217:EM280" si="628">EL217-EH217</f>
        <v>12</v>
      </c>
      <c r="EN217" s="154">
        <f t="shared" ref="EN217:EN280" si="629">IF(EH217=0,0,((EL217)/EH217)*100)</f>
        <v>114.99999999999999</v>
      </c>
      <c r="EO217" s="10">
        <f>40+20</f>
        <v>60</v>
      </c>
      <c r="EP217" s="10"/>
      <c r="EQ217" s="152">
        <f>SUMIF('Rekapitulasi Maret'!$D$587:$D$768,APS!$B217,'Rekapitulasi Maret'!$E$587:$E$768)+SUMIF('Rekapitulasi Maret'!$D$587:$D$768,APS!$B217,'Rekapitulasi Maret'!$G$587:$G$768)</f>
        <v>0</v>
      </c>
      <c r="ER217" s="152">
        <f>SUMIF('Rekapitulasi Maret'!$D$587:$D$768,APS!$B217,'Rekapitulasi Maret'!$F$587:$F$768)+SUMIF('Rekapitulasi Maret'!$D$587:$D$768,APS!$B217,'Rekapitulasi Maret'!$H$587:$H$768)</f>
        <v>0</v>
      </c>
      <c r="ES217" s="10"/>
      <c r="ET217" s="154">
        <f t="shared" si="557"/>
        <v>0</v>
      </c>
      <c r="EU217" s="154">
        <f t="shared" si="558"/>
        <v>0</v>
      </c>
      <c r="EV217" s="10">
        <v>20</v>
      </c>
      <c r="EW217" s="152">
        <f>SUMIF('Rekapitulasi Maret'!$U$587:$U$768,APS!$B217,'Rekapitulasi Maret'!$V$587:$V$768)+SUMIF('Rekapitulasi Maret'!$U$587:$U$768,APS!$B217,'Rekapitulasi Maret'!$X$587:$X$768)</f>
        <v>0</v>
      </c>
      <c r="EX217" s="152">
        <f>SUMIF('Rekapitulasi Maret'!$U$587:$U$768,APS!$B217,'Rekapitulasi Maret'!$W$587:$W$768)+SUMIF('Rekapitulasi Maret'!$U$587:$U$768,APS!$B217,'Rekapitulasi Maret'!$Y$587:$Y$768)</f>
        <v>0</v>
      </c>
      <c r="EY217" s="10"/>
      <c r="EZ217" s="154">
        <f t="shared" si="559"/>
        <v>0</v>
      </c>
      <c r="FA217" s="154">
        <f t="shared" si="560"/>
        <v>0</v>
      </c>
      <c r="FB217" s="10"/>
      <c r="FC217" s="152">
        <f>SUMIF('Rekapitulasi Maret'!$AL$587:$AL$768,APS!$B217,'Rekapitulasi Maret'!$AM$587:$AM$768)+SUMIF('Rekapitulasi Maret'!$AL$587:$AL$768,APS!$B217,'Rekapitulasi Maret'!$AP$587:$AP$768)</f>
        <v>0</v>
      </c>
      <c r="FD217" s="152">
        <f>SUMIF('Rekapitulasi Maret'!$AL$587:$AL$768,APS!$B217,'Rekapitulasi Maret'!$AN$587:$AN$768)</f>
        <v>0</v>
      </c>
      <c r="FE217" s="10"/>
      <c r="FF217" s="154">
        <f t="shared" si="561"/>
        <v>0</v>
      </c>
      <c r="FG217" s="154">
        <f t="shared" si="562"/>
        <v>0</v>
      </c>
      <c r="FH217" s="10"/>
      <c r="FI217" s="152">
        <f>SUMIF('Rekapitulasi Maret'!$BA$587:$BA$768,APS!$B217,'Rekapitulasi Maret'!$BB$587:$BB$768)+SUMIF('Rekapitulasi Maret'!$BA$587:$BA$768,APS!$B217,'Rekapitulasi Maret'!$BE$587:$BE$768)</f>
        <v>0</v>
      </c>
      <c r="FJ217" s="152">
        <f>SUMIF('Rekapitulasi Maret'!$BA$587:$BA$768,APS!$B217,'Rekapitulasi Maret'!$BC$587:$BC$768)+SUMIF('Rekapitulasi Maret'!$BA$587:$BA$768,APS!$B217,'Rekapitulasi Maret'!$BF$587:$BF$768)</f>
        <v>0</v>
      </c>
      <c r="FK217" s="10"/>
      <c r="FL217" s="154">
        <f t="shared" si="563"/>
        <v>0</v>
      </c>
      <c r="FM217" s="154">
        <f t="shared" si="564"/>
        <v>0</v>
      </c>
      <c r="FN217" s="10"/>
      <c r="FO217" s="152">
        <f>SUMIF('Rekapitulasi Maret'!$BP$587:$BP$768,APS!$B217,'Rekapitulasi Maret'!$BQ$587:$BQ$768)+SUMIF('Rekapitulasi Maret'!$BP$587:$BP$768,APS!$B217,'Rekapitulasi Maret'!$BT$587:$BT$768)</f>
        <v>0</v>
      </c>
      <c r="FP217" s="152">
        <f>SUMIF('Rekapitulasi Maret'!$BP$587:$BP$768,APS!$B217,'Rekapitulasi Maret'!$BR$587:$BR$768)</f>
        <v>0</v>
      </c>
      <c r="FQ217" s="10"/>
      <c r="FR217" s="154">
        <f t="shared" si="565"/>
        <v>0</v>
      </c>
      <c r="FS217" s="154">
        <f t="shared" si="566"/>
        <v>0</v>
      </c>
      <c r="FT217" s="10"/>
      <c r="FU217" s="152">
        <f>SUMIF('Rekapitulasi Maret'!$CE$587:$CE$768,APS!$B217,'Rekapitulasi Maret'!$CI$587:$CI$768)</f>
        <v>0</v>
      </c>
      <c r="FV217" s="10"/>
      <c r="FW217" s="152">
        <f>SUMIF('Rekapitulasi Maret'!$CE$587:$CE$768,APS!$B217,'Rekapitulasi Maret'!$CJ$587:$CJ$768)</f>
        <v>0</v>
      </c>
      <c r="FX217" s="154">
        <f t="shared" si="586"/>
        <v>0</v>
      </c>
      <c r="FY217" s="154">
        <f t="shared" si="587"/>
        <v>0</v>
      </c>
      <c r="FZ217" s="10"/>
      <c r="GA217" s="152">
        <f>SUMIF('Rekapitulasi Maret'!$D$785:$D$963,APS!$B217,'Rekapitulasi Maret'!$E$785:$E$963)+SUMIF('Rekapitulasi Maret'!$D$785:$D$963,APS!$B217,'Rekapitulasi Maret'!$J$785:$J$963)</f>
        <v>0</v>
      </c>
      <c r="GB217" s="152">
        <f>SUMIF('Rekapitulasi Maret'!$D$785:$D$963,APS!$B217,'Rekapitulasi Maret'!$F$785:$F$963)</f>
        <v>0</v>
      </c>
      <c r="GC217" s="152">
        <f>SUMIF('Rekapitulasi Maret'!$D$785:$D$963,APS!$B217,'Rekapitulasi Maret'!$K$785:$K$963)</f>
        <v>0</v>
      </c>
      <c r="GD217" s="154">
        <f t="shared" si="567"/>
        <v>0</v>
      </c>
      <c r="GE217" s="154">
        <f t="shared" si="568"/>
        <v>0</v>
      </c>
      <c r="GF217" s="10"/>
      <c r="GG217" s="152">
        <f>SUMIF('Rekapitulasi Maret'!$U$785:$U$963,APS!$B217,'Rekapitulasi Maret'!$V$785:$V$963)+SUMIF('Rekapitulasi Maret'!$U$785:$U$963,APS!$B217,'Rekapitulasi Maret'!$AA$785:$AA$963)</f>
        <v>0</v>
      </c>
      <c r="GH217" s="152">
        <f>SUMIF('Rekapitulasi Maret'!$U$785:$U$963,APS!$B217,'Rekapitulasi Maret'!$W$785:$W$963)</f>
        <v>0</v>
      </c>
      <c r="GI217" s="152">
        <f>SUMIF('Rekapitulasi Maret'!$U$785:$U$963,APS!$B217,'Rekapitulasi Maret'!$AB$785:$AB$963)</f>
        <v>0</v>
      </c>
      <c r="GJ217" s="154">
        <f t="shared" si="569"/>
        <v>0</v>
      </c>
      <c r="GK217" s="154">
        <f t="shared" si="570"/>
        <v>0</v>
      </c>
      <c r="GL217" s="10"/>
      <c r="GM217" s="152">
        <f>SUMIF('Rekapitulasi Maret'!$AL$785:$AL$963,APS!$B217,'Rekapitulasi Maret'!$AM$785:$AM$963)+SUMIF('Rekapitulasi Maret'!$AL$785:$AL$963,APS!$B217,'Rekapitulasi Maret'!$AP$785:$AP$963)</f>
        <v>0</v>
      </c>
      <c r="GN217" s="152">
        <f>SUMIF('Rekapitulasi Maret'!$AL$785:$AL$963,APS!$B217,'Rekapitulasi Maret'!$AN$785:$AN$963)</f>
        <v>0</v>
      </c>
      <c r="GO217" s="152">
        <f>SUMIF('Rekapitulasi Maret'!$AL$785:$AL$963,APS!$B217,'Rekapitulasi Maret'!$AQ$785:$AQ$963)</f>
        <v>0</v>
      </c>
      <c r="GP217" s="154">
        <f t="shared" si="571"/>
        <v>0</v>
      </c>
      <c r="GQ217" s="154">
        <f t="shared" si="572"/>
        <v>0</v>
      </c>
      <c r="GR217" s="76">
        <f t="shared" si="573"/>
        <v>20</v>
      </c>
      <c r="GS217" s="76">
        <f t="shared" si="574"/>
        <v>0</v>
      </c>
      <c r="GT217" s="76">
        <f t="shared" si="575"/>
        <v>0</v>
      </c>
      <c r="GU217" s="76">
        <f t="shared" si="576"/>
        <v>0</v>
      </c>
      <c r="GV217" s="157">
        <f t="shared" si="577"/>
        <v>0</v>
      </c>
      <c r="GW217" s="157">
        <f t="shared" si="578"/>
        <v>-20</v>
      </c>
      <c r="GX217" s="158">
        <f t="shared" si="579"/>
        <v>0</v>
      </c>
      <c r="GY217" s="157">
        <f t="shared" si="595"/>
        <v>120</v>
      </c>
      <c r="GZ217" s="157">
        <f t="shared" si="596"/>
        <v>120</v>
      </c>
      <c r="HA217" s="157">
        <f t="shared" si="597"/>
        <v>120</v>
      </c>
      <c r="HB217" s="157">
        <f t="shared" si="598"/>
        <v>0</v>
      </c>
      <c r="HC217" s="157">
        <f t="shared" si="599"/>
        <v>120</v>
      </c>
      <c r="HD217" s="157">
        <f t="shared" si="600"/>
        <v>0</v>
      </c>
      <c r="HE217" s="158">
        <f t="shared" si="536"/>
        <v>100</v>
      </c>
      <c r="HF217" s="164"/>
      <c r="HG217" s="16" t="s">
        <v>1027</v>
      </c>
      <c r="HH217" s="88"/>
    </row>
    <row r="218" spans="1:216" ht="15.75">
      <c r="A218" s="16" t="s">
        <v>239</v>
      </c>
      <c r="B218" s="16" t="s">
        <v>240</v>
      </c>
      <c r="C218" s="16" t="s">
        <v>196</v>
      </c>
      <c r="D218" s="16" t="s">
        <v>599</v>
      </c>
      <c r="E218" s="16" t="s">
        <v>608</v>
      </c>
      <c r="F218" s="17">
        <v>40</v>
      </c>
      <c r="G218" s="17">
        <v>0</v>
      </c>
      <c r="H218" s="17">
        <v>0</v>
      </c>
      <c r="I218" s="18">
        <v>0</v>
      </c>
      <c r="J218" s="17">
        <v>0</v>
      </c>
      <c r="K218" s="19">
        <f t="shared" si="547"/>
        <v>40</v>
      </c>
      <c r="L218" s="19">
        <f t="shared" si="548"/>
        <v>40</v>
      </c>
      <c r="M218" s="23">
        <v>50</v>
      </c>
      <c r="N218" s="20">
        <f t="shared" si="533"/>
        <v>50</v>
      </c>
      <c r="O218" s="20"/>
      <c r="P218" s="75">
        <f t="shared" si="541"/>
        <v>0</v>
      </c>
      <c r="Q218" s="74">
        <f t="shared" si="540"/>
        <v>50</v>
      </c>
      <c r="R218" s="22">
        <f t="shared" si="594"/>
        <v>50</v>
      </c>
      <c r="S218" s="10">
        <v>50</v>
      </c>
      <c r="T218" s="10"/>
      <c r="U218" s="152">
        <f>SUMIF('Rekapitulasi Maret'!$D$9:$D$173,APS!$B218,'Rekapitulasi Maret'!$E$9:$E$173)</f>
        <v>0</v>
      </c>
      <c r="V218" s="152">
        <f>SUMIF('Rekapitulasi Maret'!$D$9:$D$173,APS!$B218,'Rekapitulasi Maret'!$F$9:$F$173)</f>
        <v>0</v>
      </c>
      <c r="W218" s="10"/>
      <c r="X218" s="154">
        <f t="shared" si="537"/>
        <v>0</v>
      </c>
      <c r="Y218" s="154">
        <f t="shared" si="538"/>
        <v>0</v>
      </c>
      <c r="Z218" s="10"/>
      <c r="AA218" s="152">
        <f>SUMIF('Rekapitulasi Maret'!$U$9:$U$173,APS!$B218,'Rekapitulasi Maret'!$V$9:$V$173)</f>
        <v>0</v>
      </c>
      <c r="AB218" s="152">
        <f>SUMIF('Rekapitulasi Maret'!$U$9:$U$173,APS!$B218,'Rekapitulasi Maret'!$W$9:$W$173)</f>
        <v>0</v>
      </c>
      <c r="AC218" s="152"/>
      <c r="AD218" s="154">
        <f t="shared" ref="AD218:AD281" si="630">IF(Z218=0,0,((AB218+AC218)/Z218)*100)</f>
        <v>0</v>
      </c>
      <c r="AE218" s="154">
        <f t="shared" ref="AE218:AE281" si="631">IF(AA218=0,0,((AB218+AC218)/AA218)*100)</f>
        <v>0</v>
      </c>
      <c r="AF218" s="10"/>
      <c r="AG218" s="152">
        <f>SUMIF('Rekapitulasi Maret'!$AL$9:$AL$173,APS!$B218,'Rekapitulasi Maret'!$AM$9:$AM$173)</f>
        <v>0</v>
      </c>
      <c r="AH218" s="152">
        <f>SUMIF('Rekapitulasi Maret'!$AL$9:$AL$173,APS!$B218,'Rekapitulasi Maret'!$AN$9:$AN$173)</f>
        <v>0</v>
      </c>
      <c r="AI218" s="152">
        <f>SUMIF('Rekapitulasi Maret'!$AL$9:$AL$173,APS!$B218,'Rekapitulasi Maret'!$AQ$9:$AQ$173)</f>
        <v>0</v>
      </c>
      <c r="AJ218" s="154">
        <f t="shared" si="534"/>
        <v>0</v>
      </c>
      <c r="AK218" s="154">
        <f t="shared" si="535"/>
        <v>0</v>
      </c>
      <c r="AL218" s="10">
        <v>50</v>
      </c>
      <c r="AM218" s="152">
        <f>SUMIF('Rekapitulasi Maret'!$BA$9:$BA$173,APS!$B218,'Rekapitulasi Maret'!$BB$9:$BB$173)</f>
        <v>0</v>
      </c>
      <c r="AN218" s="152">
        <f>SUMIF('Rekapitulasi Maret'!$BA$9:$BA$173,APS!$B218,'Rekapitulasi Maret'!$BC$9:$BC$173)</f>
        <v>0</v>
      </c>
      <c r="AO218" s="10"/>
      <c r="AP218" s="154">
        <f t="shared" ref="AP218:AP281" si="632">IF(AL218=0,0,((AN218+AO218)/AL218)*100)</f>
        <v>0</v>
      </c>
      <c r="AQ218" s="154">
        <f t="shared" ref="AQ218:AQ281" si="633">IF(AM218=0,0,((AN218+AO218)/AM218)*100)</f>
        <v>0</v>
      </c>
      <c r="AR218" s="10"/>
      <c r="AS218" s="152">
        <f>SUMIF('Rekapitulasi Maret'!$BP$9:$BP$173,APS!$B218,'Rekapitulasi Maret'!$BQ$9:$BQ$173)</f>
        <v>0</v>
      </c>
      <c r="AT218" s="152">
        <f>SUMIF('Rekapitulasi Maret'!$BP$9:$BP$173,APS!$B218,'Rekapitulasi Maret'!$BR$9:$BR$173)</f>
        <v>0</v>
      </c>
      <c r="AU218" s="10"/>
      <c r="AV218" s="154">
        <f t="shared" si="601"/>
        <v>0</v>
      </c>
      <c r="AW218" s="154">
        <f t="shared" si="602"/>
        <v>0</v>
      </c>
      <c r="AX218" s="10"/>
      <c r="AY218" s="152">
        <f>SUMIF('Rekapitulasi Maret'!$CE$9:$CE$173,APS!$B218,'Rekapitulasi Maret'!$CI$9:$CI$173)</f>
        <v>0</v>
      </c>
      <c r="AZ218" s="10"/>
      <c r="BA218" s="152">
        <f>SUMIF('Rekapitulasi Maret'!$CE$9:$CE$173,APS!$B218,'Rekapitulasi Maret'!$CJ$9:$CJ$173)</f>
        <v>0</v>
      </c>
      <c r="BB218" s="154">
        <f t="shared" si="592"/>
        <v>0</v>
      </c>
      <c r="BC218" s="154">
        <f t="shared" si="593"/>
        <v>0</v>
      </c>
      <c r="BD218" s="76">
        <f t="shared" si="605"/>
        <v>50</v>
      </c>
      <c r="BE218" s="76">
        <f t="shared" si="606"/>
        <v>0</v>
      </c>
      <c r="BF218" s="76">
        <f t="shared" si="607"/>
        <v>0</v>
      </c>
      <c r="BG218" s="76">
        <f t="shared" si="608"/>
        <v>0</v>
      </c>
      <c r="BH218" s="76">
        <f t="shared" si="609"/>
        <v>0</v>
      </c>
      <c r="BI218" s="76">
        <f t="shared" si="610"/>
        <v>-50</v>
      </c>
      <c r="BJ218" s="154">
        <f t="shared" si="611"/>
        <v>0</v>
      </c>
      <c r="BK218" s="10"/>
      <c r="BL218" s="10"/>
      <c r="BM218" s="152">
        <f>SUMIF('Rekapitulasi Maret'!$D$194:$D$375,APS!$B218,'Rekapitulasi Maret'!$E$194:$E$375)+SUMIF('Rekapitulasi Maret'!$D$194:$D$375,APS!$B218,'Rekapitulasi Maret'!$J$194:$J$375)</f>
        <v>0</v>
      </c>
      <c r="BN218" s="152">
        <f>SUMIF('Rekapitulasi Maret'!$D$194:$D$375,APS!$B218,'Rekapitulasi Maret'!$F$194:$F$375)</f>
        <v>0</v>
      </c>
      <c r="BO218" s="152">
        <f>SUMIF('Rekapitulasi Maret'!$D$194:$D$375,APS!$B218,'Rekapitulasi Maret'!$K$194:$K$375)</f>
        <v>0</v>
      </c>
      <c r="BP218" s="154">
        <f t="shared" si="588"/>
        <v>0</v>
      </c>
      <c r="BQ218" s="154">
        <f t="shared" si="589"/>
        <v>0</v>
      </c>
      <c r="BR218" s="10"/>
      <c r="BS218" s="152">
        <f>SUMIF('Rekapitulasi Maret'!$U$194:$U$375,APS!$B218,'Rekapitulasi Maret'!$V$194:$V$375)+SUMIF('Rekapitulasi Maret'!$U$194:$U$375,APS!$B218,'Rekapitulasi Maret'!$AA$194:$AA$375)</f>
        <v>0</v>
      </c>
      <c r="BT218" s="152">
        <f>SUMIF('Rekapitulasi Maret'!$U$194:$U$375,APS!$B218,'Rekapitulasi Maret'!$W$194:$W$375)</f>
        <v>0</v>
      </c>
      <c r="BU218" s="152">
        <f>SUMIF('Rekapitulasi Maret'!$U$194:$U$375,APS!$B218,'Rekapitulasi Maret'!$AB$194:$AB$375)</f>
        <v>0</v>
      </c>
      <c r="BV218" s="154">
        <f t="shared" si="590"/>
        <v>0</v>
      </c>
      <c r="BW218" s="154">
        <f t="shared" si="591"/>
        <v>0</v>
      </c>
      <c r="BX218" s="10"/>
      <c r="BY218" s="152">
        <f>SUMIF('Rekapitulasi Maret'!$AL$194:$AL$375,APS!$B218,'Rekapitulasi Maret'!$AM$194:$AM$375)+SUMIF('Rekapitulasi Maret'!$AL$194:$AL$375,APS!$B218,'Rekapitulasi Maret'!$AP$194:$AP$375)</f>
        <v>0</v>
      </c>
      <c r="BZ218" s="152">
        <f>SUMIF('Rekapitulasi Maret'!$AL$194:$AL$375,APS!$B218,'Rekapitulasi Maret'!$AN$194:$AN$375)</f>
        <v>0</v>
      </c>
      <c r="CA218" s="152">
        <f>SUMIF('Rekapitulasi Maret'!$AL$194:$AL$375,APS!$B218,'Rekapitulasi Maret'!$AQ$194:$AQ$375)</f>
        <v>0</v>
      </c>
      <c r="CB218" s="154">
        <f t="shared" si="603"/>
        <v>0</v>
      </c>
      <c r="CC218" s="154">
        <f t="shared" si="604"/>
        <v>0</v>
      </c>
      <c r="CD218" s="10"/>
      <c r="CE218" s="152">
        <f>SUMIF('Rekapitulasi Maret'!$BA$194:$BA$375,APS!$B218,'Rekapitulasi Maret'!$BB$194:$BB$375)+SUMIF('Rekapitulasi Maret'!$BA$194:$BA$375,APS!$B218,'Rekapitulasi Maret'!$BE$194:$BE$375)</f>
        <v>0</v>
      </c>
      <c r="CF218" s="152">
        <f>SUMIF('Rekapitulasi Maret'!$BA$194:$BA$375,APS!$B218,'Rekapitulasi Maret'!$BC$194:$BC$375)</f>
        <v>0</v>
      </c>
      <c r="CG218" s="10"/>
      <c r="CH218" s="154">
        <f t="shared" si="580"/>
        <v>0</v>
      </c>
      <c r="CI218" s="154">
        <f t="shared" si="581"/>
        <v>0</v>
      </c>
      <c r="CJ218" s="10"/>
      <c r="CK218" s="152">
        <f>SUMIF('Rekapitulasi Maret'!$BP$194:$BP$375,APS!$B218,'Rekapitulasi Maret'!$BQ$194:$BQ$375)+SUMIF('Rekapitulasi Maret'!$BP$194:$BP$375,APS!$B218,'Rekapitulasi Maret'!$BT$194:$BT$375)</f>
        <v>0</v>
      </c>
      <c r="CL218" s="152">
        <f>SUMIF('Rekapitulasi Maret'!$BP$194:$BP$375,APS!$B218,'Rekapitulasi Maret'!$BR$194:$BR$375)</f>
        <v>0</v>
      </c>
      <c r="CM218" s="152">
        <f>SUMIF('Rekapitulasi Maret'!$BP$194:$BP$375,APS!$B218,'Rekapitulasi Maret'!$BU$194:$BU$375)</f>
        <v>0</v>
      </c>
      <c r="CN218" s="154">
        <f t="shared" si="582"/>
        <v>0</v>
      </c>
      <c r="CO218" s="154">
        <f t="shared" si="583"/>
        <v>0</v>
      </c>
      <c r="CP218" s="76">
        <f t="shared" si="612"/>
        <v>0</v>
      </c>
      <c r="CQ218" s="76">
        <f t="shared" si="613"/>
        <v>0</v>
      </c>
      <c r="CR218" s="76">
        <f t="shared" si="614"/>
        <v>0</v>
      </c>
      <c r="CS218" s="76">
        <f t="shared" si="615"/>
        <v>0</v>
      </c>
      <c r="CT218" s="76">
        <f t="shared" si="616"/>
        <v>0</v>
      </c>
      <c r="CU218" s="76">
        <f t="shared" si="617"/>
        <v>0</v>
      </c>
      <c r="CV218" s="154">
        <f t="shared" si="618"/>
        <v>0</v>
      </c>
      <c r="CW218" s="10"/>
      <c r="CX218" s="10"/>
      <c r="CY218" s="152">
        <f>SUMIF('Rekapitulasi Maret'!$D$391:$D$568,APS!$B218,'Rekapitulasi Maret'!$E$391:$E$568)+SUMIF('Rekapitulasi Maret'!$D$391:$D$568,APS!$B218,'Rekapitulasi Maret'!$J$391:$J$568)</f>
        <v>0</v>
      </c>
      <c r="CZ218" s="152">
        <f>SUMIF('Rekapitulasi Maret'!$D$391:$D$568,APS!$B218,'Rekapitulasi Maret'!$F$391:$F$568)</f>
        <v>0</v>
      </c>
      <c r="DA218" s="152">
        <f>SUMIF('Rekapitulasi Maret'!$D$391:$D$568,APS!$B218,'Rekapitulasi Maret'!$K$391:$K$568)</f>
        <v>0</v>
      </c>
      <c r="DB218" s="154">
        <f t="shared" si="584"/>
        <v>0</v>
      </c>
      <c r="DC218" s="154">
        <f t="shared" si="585"/>
        <v>0</v>
      </c>
      <c r="DD218" s="10"/>
      <c r="DE218" s="152">
        <f>SUMIF('Rekapitulasi Maret'!$U$391:$U$568,APS!$B218,'Rekapitulasi Maret'!$V$391:$V$568)+SUMIF('Rekapitulasi Maret'!$U$391:$U$568,APS!$B218,'Rekapitulasi Maret'!$AA$391:$AA$568)</f>
        <v>0</v>
      </c>
      <c r="DF218" s="152">
        <f>SUMIF('Rekapitulasi Maret'!$U$391:$U$568,APS!$B218,'Rekapitulasi Maret'!$W$391:$W$568)</f>
        <v>0</v>
      </c>
      <c r="DG218" s="152">
        <f>SUMIF('Rekapitulasi Maret'!$U$391:$U$568,APS!$B218,'Rekapitulasi Maret'!$AB$391:$AB$568)</f>
        <v>0</v>
      </c>
      <c r="DH218" s="154">
        <f t="shared" si="619"/>
        <v>0</v>
      </c>
      <c r="DI218" s="154">
        <f t="shared" si="620"/>
        <v>0</v>
      </c>
      <c r="DJ218" s="10"/>
      <c r="DK218" s="152">
        <f>SUMIF('Rekapitulasi Maret'!$AL$391:$AL$568,APS!$B218,'Rekapitulasi Maret'!$AM$391:$AM$568)+SUMIF('Rekapitulasi Maret'!$AL$391:$AL$568,APS!$B218,'Rekapitulasi Maret'!$AP$391:$AP$568)</f>
        <v>0</v>
      </c>
      <c r="DL218" s="152">
        <f>SUMIF('Rekapitulasi Maret'!$AL$391:$AL$568,APS!$B218,'Rekapitulasi Maret'!$AN$391:$AN$568)</f>
        <v>0</v>
      </c>
      <c r="DM218" s="152">
        <f>SUMIF('Rekapitulasi Maret'!$AL$391:$AL$568,APS!$B218,'Rekapitulasi Maret'!$AQ$391:$AQ$568)</f>
        <v>0</v>
      </c>
      <c r="DN218" s="154">
        <f t="shared" si="553"/>
        <v>0</v>
      </c>
      <c r="DO218" s="154">
        <f t="shared" si="554"/>
        <v>0</v>
      </c>
      <c r="DP218" s="10"/>
      <c r="DQ218" s="152">
        <f>SUMIF('Rekapitulasi Maret'!$BA$391:$BA$568,APS!$B218,'Rekapitulasi Maret'!$BB$391:$BB$568)+SUMIF('Rekapitulasi Maret'!$BA$391:$BA$568,APS!$B218,'Rekapitulasi Maret'!$BE$391:$BE$568)</f>
        <v>0</v>
      </c>
      <c r="DR218" s="152">
        <f>SUMIF('Rekapitulasi Maret'!$BA$391:$BA$568,APS!$B218,'Rekapitulasi Maret'!$BC$391:$BC$568)</f>
        <v>0</v>
      </c>
      <c r="DS218" s="152">
        <f>SUMIF('Rekapitulasi Maret'!$BA$391:$BA$568,APS!$B218,'Rekapitulasi Maret'!$BF$391:$BF$568)</f>
        <v>0</v>
      </c>
      <c r="DT218" s="154">
        <f t="shared" si="621"/>
        <v>0</v>
      </c>
      <c r="DU218" s="154">
        <f t="shared" si="622"/>
        <v>0</v>
      </c>
      <c r="DV218" s="10"/>
      <c r="DW218" s="152">
        <f>SUMIF('Rekapitulasi Maret'!$BP$391:$BP$568,APS!$B218,'Rekapitulasi Maret'!$BQ$391:$BQ$568)+SUMIF('Rekapitulasi Maret'!$BP$391:$BP$568,APS!$B218,'Rekapitulasi Maret'!$BT$391:$BT$568)</f>
        <v>0</v>
      </c>
      <c r="DX218" s="152">
        <f>SUMIF('Rekapitulasi Maret'!$BP$391:$BP$568,APS!$B218,'Rekapitulasi Maret'!$BR$391:$BR$568)</f>
        <v>0</v>
      </c>
      <c r="DY218" s="152">
        <f>SUMIF('Rekapitulasi Maret'!$BP$391:$BP$568,APS!$B218,'Rekapitulasi Maret'!$BU$391:$BU$568)</f>
        <v>0</v>
      </c>
      <c r="DZ218" s="154">
        <f t="shared" si="544"/>
        <v>0</v>
      </c>
      <c r="EA218" s="154">
        <f t="shared" si="545"/>
        <v>0</v>
      </c>
      <c r="EB218" s="10"/>
      <c r="EC218" s="152">
        <f>SUMIF('Rekapitulasi Maret'!$CE$391:$CE$568,APS!$B218,'Rekapitulasi Maret'!$CF$391:$CF$568)+SUMIF('Rekapitulasi Maret'!$CE$391:$CE$568,APS!$B218,'Rekapitulasi Maret'!$CI$391:$CI$568)</f>
        <v>0</v>
      </c>
      <c r="ED218" s="152">
        <f>SUMIF('Rekapitulasi Maret'!$CE$391:$CE$568,APS!$B218,'Rekapitulasi Maret'!$CG$391:$CG$568)</f>
        <v>0</v>
      </c>
      <c r="EE218" s="152">
        <f>SUMIF('Rekapitulasi Maret'!$CE$391:$CE$568,APS!$B218,'Rekapitulasi Maret'!$CJ$391:$CJ$568)</f>
        <v>0</v>
      </c>
      <c r="EF218" s="154">
        <f t="shared" si="555"/>
        <v>0</v>
      </c>
      <c r="EG218" s="154">
        <f t="shared" si="556"/>
        <v>0</v>
      </c>
      <c r="EH218" s="76">
        <f t="shared" si="623"/>
        <v>0</v>
      </c>
      <c r="EI218" s="76">
        <f t="shared" si="624"/>
        <v>0</v>
      </c>
      <c r="EJ218" s="76">
        <f t="shared" si="625"/>
        <v>0</v>
      </c>
      <c r="EK218" s="76">
        <f t="shared" si="626"/>
        <v>0</v>
      </c>
      <c r="EL218" s="76">
        <f t="shared" si="627"/>
        <v>0</v>
      </c>
      <c r="EM218" s="76">
        <f t="shared" si="628"/>
        <v>0</v>
      </c>
      <c r="EN218" s="154">
        <f t="shared" si="629"/>
        <v>0</v>
      </c>
      <c r="EO218" s="10"/>
      <c r="EP218" s="10"/>
      <c r="EQ218" s="152">
        <f>SUMIF('Rekapitulasi Maret'!$D$587:$D$768,APS!$B218,'Rekapitulasi Maret'!$E$587:$E$768)+SUMIF('Rekapitulasi Maret'!$D$587:$D$768,APS!$B218,'Rekapitulasi Maret'!$G$587:$G$768)</f>
        <v>0</v>
      </c>
      <c r="ER218" s="152">
        <f>SUMIF('Rekapitulasi Maret'!$D$587:$D$768,APS!$B218,'Rekapitulasi Maret'!$F$587:$F$768)+SUMIF('Rekapitulasi Maret'!$D$587:$D$768,APS!$B218,'Rekapitulasi Maret'!$H$587:$H$768)</f>
        <v>0</v>
      </c>
      <c r="ES218" s="10"/>
      <c r="ET218" s="154">
        <f t="shared" si="557"/>
        <v>0</v>
      </c>
      <c r="EU218" s="154">
        <f t="shared" si="558"/>
        <v>0</v>
      </c>
      <c r="EV218" s="10"/>
      <c r="EW218" s="152">
        <f>SUMIF('Rekapitulasi Maret'!$U$587:$U$768,APS!$B218,'Rekapitulasi Maret'!$V$587:$V$768)+SUMIF('Rekapitulasi Maret'!$U$587:$U$768,APS!$B218,'Rekapitulasi Maret'!$X$587:$X$768)</f>
        <v>50</v>
      </c>
      <c r="EX218" s="152">
        <f>SUMIF('Rekapitulasi Maret'!$U$587:$U$768,APS!$B218,'Rekapitulasi Maret'!$W$587:$W$768)+SUMIF('Rekapitulasi Maret'!$U$587:$U$768,APS!$B218,'Rekapitulasi Maret'!$Y$587:$Y$768)</f>
        <v>50</v>
      </c>
      <c r="EY218" s="10"/>
      <c r="EZ218" s="154">
        <f t="shared" si="559"/>
        <v>0</v>
      </c>
      <c r="FA218" s="154">
        <f t="shared" si="560"/>
        <v>100</v>
      </c>
      <c r="FB218" s="10"/>
      <c r="FC218" s="152">
        <f>SUMIF('Rekapitulasi Maret'!$AL$587:$AL$768,APS!$B218,'Rekapitulasi Maret'!$AM$587:$AM$768)+SUMIF('Rekapitulasi Maret'!$AL$587:$AL$768,APS!$B218,'Rekapitulasi Maret'!$AP$587:$AP$768)</f>
        <v>50</v>
      </c>
      <c r="FD218" s="152">
        <f>SUMIF('Rekapitulasi Maret'!$AL$587:$AL$768,APS!$B218,'Rekapitulasi Maret'!$AN$587:$AN$768)</f>
        <v>50</v>
      </c>
      <c r="FE218" s="10"/>
      <c r="FF218" s="154">
        <f t="shared" si="561"/>
        <v>0</v>
      </c>
      <c r="FG218" s="154">
        <f t="shared" si="562"/>
        <v>100</v>
      </c>
      <c r="FH218" s="10"/>
      <c r="FI218" s="152">
        <f>SUMIF('Rekapitulasi Maret'!$BA$587:$BA$768,APS!$B218,'Rekapitulasi Maret'!$BB$587:$BB$768)+SUMIF('Rekapitulasi Maret'!$BA$587:$BA$768,APS!$B218,'Rekapitulasi Maret'!$BE$587:$BE$768)</f>
        <v>0</v>
      </c>
      <c r="FJ218" s="152">
        <f>SUMIF('Rekapitulasi Maret'!$BA$587:$BA$768,APS!$B218,'Rekapitulasi Maret'!$BC$587:$BC$768)+SUMIF('Rekapitulasi Maret'!$BA$587:$BA$768,APS!$B218,'Rekapitulasi Maret'!$BF$587:$BF$768)</f>
        <v>0</v>
      </c>
      <c r="FK218" s="10"/>
      <c r="FL218" s="154">
        <f t="shared" si="563"/>
        <v>0</v>
      </c>
      <c r="FM218" s="154">
        <f t="shared" si="564"/>
        <v>0</v>
      </c>
      <c r="FN218" s="10"/>
      <c r="FO218" s="152">
        <f>SUMIF('Rekapitulasi Maret'!$BP$587:$BP$768,APS!$B218,'Rekapitulasi Maret'!$BQ$587:$BQ$768)+SUMIF('Rekapitulasi Maret'!$BP$587:$BP$768,APS!$B218,'Rekapitulasi Maret'!$BT$587:$BT$768)</f>
        <v>0</v>
      </c>
      <c r="FP218" s="152">
        <f>SUMIF('Rekapitulasi Maret'!$BP$587:$BP$768,APS!$B218,'Rekapitulasi Maret'!$BR$587:$BR$768)</f>
        <v>0</v>
      </c>
      <c r="FQ218" s="10"/>
      <c r="FR218" s="154">
        <f t="shared" si="565"/>
        <v>0</v>
      </c>
      <c r="FS218" s="154">
        <f t="shared" si="566"/>
        <v>0</v>
      </c>
      <c r="FT218" s="10"/>
      <c r="FU218" s="152">
        <f>SUMIF('Rekapitulasi Maret'!$CE$587:$CE$768,APS!$B218,'Rekapitulasi Maret'!$CI$587:$CI$768)</f>
        <v>0</v>
      </c>
      <c r="FV218" s="10"/>
      <c r="FW218" s="152">
        <f>SUMIF('Rekapitulasi Maret'!$CE$587:$CE$768,APS!$B218,'Rekapitulasi Maret'!$CJ$587:$CJ$768)</f>
        <v>0</v>
      </c>
      <c r="FX218" s="154">
        <f t="shared" si="586"/>
        <v>0</v>
      </c>
      <c r="FY218" s="154">
        <f t="shared" si="587"/>
        <v>0</v>
      </c>
      <c r="FZ218" s="10"/>
      <c r="GA218" s="152">
        <f>SUMIF('Rekapitulasi Maret'!$D$785:$D$963,APS!$B218,'Rekapitulasi Maret'!$E$785:$E$963)+SUMIF('Rekapitulasi Maret'!$D$785:$D$963,APS!$B218,'Rekapitulasi Maret'!$J$785:$J$963)</f>
        <v>0</v>
      </c>
      <c r="GB218" s="152">
        <f>SUMIF('Rekapitulasi Maret'!$D$785:$D$963,APS!$B218,'Rekapitulasi Maret'!$F$785:$F$963)</f>
        <v>0</v>
      </c>
      <c r="GC218" s="152">
        <f>SUMIF('Rekapitulasi Maret'!$D$785:$D$963,APS!$B218,'Rekapitulasi Maret'!$K$785:$K$963)</f>
        <v>0</v>
      </c>
      <c r="GD218" s="154">
        <f t="shared" si="567"/>
        <v>0</v>
      </c>
      <c r="GE218" s="154">
        <f t="shared" si="568"/>
        <v>0</v>
      </c>
      <c r="GF218" s="10"/>
      <c r="GG218" s="152">
        <f>SUMIF('Rekapitulasi Maret'!$U$785:$U$963,APS!$B218,'Rekapitulasi Maret'!$V$785:$V$963)+SUMIF('Rekapitulasi Maret'!$U$785:$U$963,APS!$B218,'Rekapitulasi Maret'!$AA$785:$AA$963)</f>
        <v>0</v>
      </c>
      <c r="GH218" s="152">
        <f>SUMIF('Rekapitulasi Maret'!$U$785:$U$963,APS!$B218,'Rekapitulasi Maret'!$W$785:$W$963)</f>
        <v>0</v>
      </c>
      <c r="GI218" s="152">
        <f>SUMIF('Rekapitulasi Maret'!$U$785:$U$963,APS!$B218,'Rekapitulasi Maret'!$AB$785:$AB$963)</f>
        <v>0</v>
      </c>
      <c r="GJ218" s="154">
        <f t="shared" si="569"/>
        <v>0</v>
      </c>
      <c r="GK218" s="154">
        <f t="shared" si="570"/>
        <v>0</v>
      </c>
      <c r="GL218" s="10"/>
      <c r="GM218" s="152">
        <f>SUMIF('Rekapitulasi Maret'!$AL$785:$AL$963,APS!$B218,'Rekapitulasi Maret'!$AM$785:$AM$963)+SUMIF('Rekapitulasi Maret'!$AL$785:$AL$963,APS!$B218,'Rekapitulasi Maret'!$AP$785:$AP$963)</f>
        <v>0</v>
      </c>
      <c r="GN218" s="152">
        <f>SUMIF('Rekapitulasi Maret'!$AL$785:$AL$963,APS!$B218,'Rekapitulasi Maret'!$AN$785:$AN$963)</f>
        <v>0</v>
      </c>
      <c r="GO218" s="152">
        <f>SUMIF('Rekapitulasi Maret'!$AL$785:$AL$963,APS!$B218,'Rekapitulasi Maret'!$AQ$785:$AQ$963)</f>
        <v>0</v>
      </c>
      <c r="GP218" s="154">
        <f t="shared" si="571"/>
        <v>0</v>
      </c>
      <c r="GQ218" s="154">
        <f t="shared" si="572"/>
        <v>0</v>
      </c>
      <c r="GR218" s="76">
        <f t="shared" si="573"/>
        <v>0</v>
      </c>
      <c r="GS218" s="76">
        <f t="shared" si="574"/>
        <v>100</v>
      </c>
      <c r="GT218" s="76">
        <f t="shared" si="575"/>
        <v>100</v>
      </c>
      <c r="GU218" s="76">
        <f t="shared" si="576"/>
        <v>0</v>
      </c>
      <c r="GV218" s="157">
        <f t="shared" si="577"/>
        <v>100</v>
      </c>
      <c r="GW218" s="157">
        <f t="shared" si="578"/>
        <v>100</v>
      </c>
      <c r="GX218" s="158">
        <f t="shared" si="579"/>
        <v>0</v>
      </c>
      <c r="GY218" s="157">
        <f t="shared" si="595"/>
        <v>50</v>
      </c>
      <c r="GZ218" s="157">
        <f t="shared" si="596"/>
        <v>100</v>
      </c>
      <c r="HA218" s="157">
        <f t="shared" si="597"/>
        <v>100</v>
      </c>
      <c r="HB218" s="157">
        <f t="shared" si="598"/>
        <v>0</v>
      </c>
      <c r="HC218" s="157">
        <f t="shared" si="599"/>
        <v>100</v>
      </c>
      <c r="HD218" s="157">
        <f t="shared" si="600"/>
        <v>50</v>
      </c>
      <c r="HE218" s="158">
        <f t="shared" si="536"/>
        <v>200</v>
      </c>
      <c r="HF218" s="164"/>
      <c r="HG218" s="16" t="s">
        <v>1027</v>
      </c>
      <c r="HH218" s="88"/>
    </row>
    <row r="219" spans="1:216" ht="15.75">
      <c r="A219" s="16" t="s">
        <v>241</v>
      </c>
      <c r="B219" s="16" t="s">
        <v>242</v>
      </c>
      <c r="C219" s="16" t="s">
        <v>196</v>
      </c>
      <c r="D219" s="16" t="s">
        <v>599</v>
      </c>
      <c r="E219" s="16" t="s">
        <v>608</v>
      </c>
      <c r="F219" s="17">
        <v>60</v>
      </c>
      <c r="G219" s="17">
        <v>0</v>
      </c>
      <c r="H219" s="17">
        <v>0</v>
      </c>
      <c r="I219" s="18">
        <v>0</v>
      </c>
      <c r="J219" s="17">
        <v>0</v>
      </c>
      <c r="K219" s="19">
        <f t="shared" si="547"/>
        <v>60</v>
      </c>
      <c r="L219" s="19">
        <f t="shared" si="548"/>
        <v>60</v>
      </c>
      <c r="M219" s="23">
        <v>30</v>
      </c>
      <c r="N219" s="20">
        <f t="shared" si="533"/>
        <v>50</v>
      </c>
      <c r="O219" s="20">
        <v>20</v>
      </c>
      <c r="P219" s="75">
        <f t="shared" si="541"/>
        <v>0</v>
      </c>
      <c r="Q219" s="74">
        <f t="shared" si="540"/>
        <v>50</v>
      </c>
      <c r="R219" s="22">
        <f t="shared" si="594"/>
        <v>50</v>
      </c>
      <c r="S219" s="10"/>
      <c r="T219" s="10"/>
      <c r="U219" s="152">
        <f>SUMIF('Rekapitulasi Maret'!$D$9:$D$173,APS!$B219,'Rekapitulasi Maret'!$E$9:$E$173)</f>
        <v>30</v>
      </c>
      <c r="V219" s="152">
        <f>SUMIF('Rekapitulasi Maret'!$D$9:$D$173,APS!$B219,'Rekapitulasi Maret'!$F$9:$F$173)</f>
        <v>28</v>
      </c>
      <c r="W219" s="10"/>
      <c r="X219" s="154">
        <f t="shared" si="537"/>
        <v>0</v>
      </c>
      <c r="Y219" s="154">
        <f t="shared" si="538"/>
        <v>93.333333333333329</v>
      </c>
      <c r="Z219" s="10"/>
      <c r="AA219" s="152">
        <f>SUMIF('Rekapitulasi Maret'!$U$9:$U$173,APS!$B219,'Rekapitulasi Maret'!$V$9:$V$173)</f>
        <v>0</v>
      </c>
      <c r="AB219" s="152">
        <f>SUMIF('Rekapitulasi Maret'!$U$9:$U$173,APS!$B219,'Rekapitulasi Maret'!$W$9:$W$173)</f>
        <v>0</v>
      </c>
      <c r="AC219" s="152"/>
      <c r="AD219" s="154">
        <f t="shared" si="630"/>
        <v>0</v>
      </c>
      <c r="AE219" s="154">
        <f t="shared" si="631"/>
        <v>0</v>
      </c>
      <c r="AF219" s="10"/>
      <c r="AG219" s="152">
        <f>SUMIF('Rekapitulasi Maret'!$AL$9:$AL$173,APS!$B219,'Rekapitulasi Maret'!$AM$9:$AM$173)</f>
        <v>0</v>
      </c>
      <c r="AH219" s="152">
        <f>SUMIF('Rekapitulasi Maret'!$AL$9:$AL$173,APS!$B219,'Rekapitulasi Maret'!$AN$9:$AN$173)</f>
        <v>0</v>
      </c>
      <c r="AI219" s="152">
        <f>SUMIF('Rekapitulasi Maret'!$AL$9:$AL$173,APS!$B219,'Rekapitulasi Maret'!$AQ$9:$AQ$173)</f>
        <v>0</v>
      </c>
      <c r="AJ219" s="154">
        <f t="shared" si="534"/>
        <v>0</v>
      </c>
      <c r="AK219" s="154">
        <f t="shared" si="535"/>
        <v>0</v>
      </c>
      <c r="AL219" s="10"/>
      <c r="AM219" s="152">
        <f>SUMIF('Rekapitulasi Maret'!$BA$9:$BA$173,APS!$B219,'Rekapitulasi Maret'!$BB$9:$BB$173)</f>
        <v>0</v>
      </c>
      <c r="AN219" s="152">
        <f>SUMIF('Rekapitulasi Maret'!$BA$9:$BA$173,APS!$B219,'Rekapitulasi Maret'!$BC$9:$BC$173)</f>
        <v>0</v>
      </c>
      <c r="AO219" s="10"/>
      <c r="AP219" s="154">
        <f t="shared" si="632"/>
        <v>0</v>
      </c>
      <c r="AQ219" s="154">
        <f t="shared" si="633"/>
        <v>0</v>
      </c>
      <c r="AR219" s="10"/>
      <c r="AS219" s="152">
        <f>SUMIF('Rekapitulasi Maret'!$BP$9:$BP$173,APS!$B219,'Rekapitulasi Maret'!$BQ$9:$BQ$173)</f>
        <v>0</v>
      </c>
      <c r="AT219" s="152">
        <f>SUMIF('Rekapitulasi Maret'!$BP$9:$BP$173,APS!$B219,'Rekapitulasi Maret'!$BR$9:$BR$173)</f>
        <v>0</v>
      </c>
      <c r="AU219" s="10"/>
      <c r="AV219" s="154">
        <f t="shared" si="601"/>
        <v>0</v>
      </c>
      <c r="AW219" s="154">
        <f t="shared" si="602"/>
        <v>0</v>
      </c>
      <c r="AX219" s="10"/>
      <c r="AY219" s="152">
        <f>SUMIF('Rekapitulasi Maret'!$CE$9:$CE$173,APS!$B219,'Rekapitulasi Maret'!$CI$9:$CI$173)</f>
        <v>0</v>
      </c>
      <c r="AZ219" s="10"/>
      <c r="BA219" s="152">
        <f>SUMIF('Rekapitulasi Maret'!$CE$9:$CE$173,APS!$B219,'Rekapitulasi Maret'!$CJ$9:$CJ$173)</f>
        <v>0</v>
      </c>
      <c r="BB219" s="154">
        <f t="shared" si="592"/>
        <v>0</v>
      </c>
      <c r="BC219" s="154">
        <f t="shared" si="593"/>
        <v>0</v>
      </c>
      <c r="BD219" s="76">
        <f t="shared" si="605"/>
        <v>0</v>
      </c>
      <c r="BE219" s="76">
        <f t="shared" si="606"/>
        <v>30</v>
      </c>
      <c r="BF219" s="76">
        <f t="shared" si="607"/>
        <v>28</v>
      </c>
      <c r="BG219" s="76">
        <f t="shared" si="608"/>
        <v>0</v>
      </c>
      <c r="BH219" s="76">
        <f t="shared" si="609"/>
        <v>28</v>
      </c>
      <c r="BI219" s="76">
        <f t="shared" si="610"/>
        <v>28</v>
      </c>
      <c r="BJ219" s="154">
        <f t="shared" si="611"/>
        <v>0</v>
      </c>
      <c r="BK219" s="10">
        <v>30</v>
      </c>
      <c r="BL219" s="10"/>
      <c r="BM219" s="152">
        <f>SUMIF('Rekapitulasi Maret'!$D$194:$D$375,APS!$B219,'Rekapitulasi Maret'!$E$194:$E$375)+SUMIF('Rekapitulasi Maret'!$D$194:$D$375,APS!$B219,'Rekapitulasi Maret'!$J$194:$J$375)</f>
        <v>0</v>
      </c>
      <c r="BN219" s="152">
        <f>SUMIF('Rekapitulasi Maret'!$D$194:$D$375,APS!$B219,'Rekapitulasi Maret'!$F$194:$F$375)</f>
        <v>0</v>
      </c>
      <c r="BO219" s="152">
        <f>SUMIF('Rekapitulasi Maret'!$D$194:$D$375,APS!$B219,'Rekapitulasi Maret'!$K$194:$K$375)</f>
        <v>0</v>
      </c>
      <c r="BP219" s="154">
        <f t="shared" si="588"/>
        <v>0</v>
      </c>
      <c r="BQ219" s="154">
        <f t="shared" si="589"/>
        <v>0</v>
      </c>
      <c r="BR219" s="10"/>
      <c r="BS219" s="152">
        <f>SUMIF('Rekapitulasi Maret'!$U$194:$U$375,APS!$B219,'Rekapitulasi Maret'!$V$194:$V$375)+SUMIF('Rekapitulasi Maret'!$U$194:$U$375,APS!$B219,'Rekapitulasi Maret'!$AA$194:$AA$375)</f>
        <v>40</v>
      </c>
      <c r="BT219" s="152">
        <f>SUMIF('Rekapitulasi Maret'!$U$194:$U$375,APS!$B219,'Rekapitulasi Maret'!$W$194:$W$375)</f>
        <v>40</v>
      </c>
      <c r="BU219" s="152">
        <f>SUMIF('Rekapitulasi Maret'!$U$194:$U$375,APS!$B219,'Rekapitulasi Maret'!$AB$194:$AB$375)</f>
        <v>0</v>
      </c>
      <c r="BV219" s="154">
        <f t="shared" si="590"/>
        <v>0</v>
      </c>
      <c r="BW219" s="154">
        <f t="shared" si="591"/>
        <v>100</v>
      </c>
      <c r="BX219" s="10"/>
      <c r="BY219" s="152">
        <f>SUMIF('Rekapitulasi Maret'!$AL$194:$AL$375,APS!$B219,'Rekapitulasi Maret'!$AM$194:$AM$375)+SUMIF('Rekapitulasi Maret'!$AL$194:$AL$375,APS!$B219,'Rekapitulasi Maret'!$AP$194:$AP$375)</f>
        <v>0</v>
      </c>
      <c r="BZ219" s="152">
        <f>SUMIF('Rekapitulasi Maret'!$AL$194:$AL$375,APS!$B219,'Rekapitulasi Maret'!$AN$194:$AN$375)</f>
        <v>0</v>
      </c>
      <c r="CA219" s="152">
        <f>SUMIF('Rekapitulasi Maret'!$AL$194:$AL$375,APS!$B219,'Rekapitulasi Maret'!$AQ$194:$AQ$375)</f>
        <v>0</v>
      </c>
      <c r="CB219" s="154">
        <f t="shared" si="603"/>
        <v>0</v>
      </c>
      <c r="CC219" s="154">
        <f t="shared" si="604"/>
        <v>0</v>
      </c>
      <c r="CD219" s="10">
        <v>30</v>
      </c>
      <c r="CE219" s="152">
        <f>SUMIF('Rekapitulasi Maret'!$BA$194:$BA$375,APS!$B219,'Rekapitulasi Maret'!$BB$194:$BB$375)+SUMIF('Rekapitulasi Maret'!$BA$194:$BA$375,APS!$B219,'Rekapitulasi Maret'!$BE$194:$BE$375)</f>
        <v>0</v>
      </c>
      <c r="CF219" s="152">
        <f>SUMIF('Rekapitulasi Maret'!$BA$194:$BA$375,APS!$B219,'Rekapitulasi Maret'!$BC$194:$BC$375)</f>
        <v>0</v>
      </c>
      <c r="CG219" s="10"/>
      <c r="CH219" s="154">
        <f t="shared" si="580"/>
        <v>0</v>
      </c>
      <c r="CI219" s="154">
        <f t="shared" si="581"/>
        <v>0</v>
      </c>
      <c r="CJ219" s="10"/>
      <c r="CK219" s="152">
        <f>SUMIF('Rekapitulasi Maret'!$BP$194:$BP$375,APS!$B219,'Rekapitulasi Maret'!$BQ$194:$BQ$375)+SUMIF('Rekapitulasi Maret'!$BP$194:$BP$375,APS!$B219,'Rekapitulasi Maret'!$BT$194:$BT$375)</f>
        <v>0</v>
      </c>
      <c r="CL219" s="152">
        <f>SUMIF('Rekapitulasi Maret'!$BP$194:$BP$375,APS!$B219,'Rekapitulasi Maret'!$BR$194:$BR$375)</f>
        <v>0</v>
      </c>
      <c r="CM219" s="152">
        <f>SUMIF('Rekapitulasi Maret'!$BP$194:$BP$375,APS!$B219,'Rekapitulasi Maret'!$BU$194:$BU$375)</f>
        <v>0</v>
      </c>
      <c r="CN219" s="154">
        <f t="shared" si="582"/>
        <v>0</v>
      </c>
      <c r="CO219" s="154">
        <f t="shared" si="583"/>
        <v>0</v>
      </c>
      <c r="CP219" s="76">
        <f t="shared" si="612"/>
        <v>30</v>
      </c>
      <c r="CQ219" s="76">
        <f t="shared" si="613"/>
        <v>40</v>
      </c>
      <c r="CR219" s="76">
        <f t="shared" si="614"/>
        <v>40</v>
      </c>
      <c r="CS219" s="76">
        <f t="shared" si="615"/>
        <v>0</v>
      </c>
      <c r="CT219" s="76">
        <f t="shared" si="616"/>
        <v>40</v>
      </c>
      <c r="CU219" s="76">
        <f t="shared" si="617"/>
        <v>10</v>
      </c>
      <c r="CV219" s="154">
        <f t="shared" si="618"/>
        <v>133.33333333333331</v>
      </c>
      <c r="CW219" s="10"/>
      <c r="CX219" s="10"/>
      <c r="CY219" s="152">
        <f>SUMIF('Rekapitulasi Maret'!$D$391:$D$568,APS!$B219,'Rekapitulasi Maret'!$E$391:$E$568)+SUMIF('Rekapitulasi Maret'!$D$391:$D$568,APS!$B219,'Rekapitulasi Maret'!$J$391:$J$568)</f>
        <v>0</v>
      </c>
      <c r="CZ219" s="152">
        <f>SUMIF('Rekapitulasi Maret'!$D$391:$D$568,APS!$B219,'Rekapitulasi Maret'!$F$391:$F$568)</f>
        <v>0</v>
      </c>
      <c r="DA219" s="152">
        <f>SUMIF('Rekapitulasi Maret'!$D$391:$D$568,APS!$B219,'Rekapitulasi Maret'!$K$391:$K$568)</f>
        <v>0</v>
      </c>
      <c r="DB219" s="154">
        <f t="shared" si="584"/>
        <v>0</v>
      </c>
      <c r="DC219" s="154">
        <f t="shared" si="585"/>
        <v>0</v>
      </c>
      <c r="DD219" s="10"/>
      <c r="DE219" s="152">
        <f>SUMIF('Rekapitulasi Maret'!$U$391:$U$568,APS!$B219,'Rekapitulasi Maret'!$V$391:$V$568)+SUMIF('Rekapitulasi Maret'!$U$391:$U$568,APS!$B219,'Rekapitulasi Maret'!$AA$391:$AA$568)</f>
        <v>0</v>
      </c>
      <c r="DF219" s="152">
        <f>SUMIF('Rekapitulasi Maret'!$U$391:$U$568,APS!$B219,'Rekapitulasi Maret'!$W$391:$W$568)</f>
        <v>0</v>
      </c>
      <c r="DG219" s="152">
        <f>SUMIF('Rekapitulasi Maret'!$U$391:$U$568,APS!$B219,'Rekapitulasi Maret'!$AB$391:$AB$568)</f>
        <v>0</v>
      </c>
      <c r="DH219" s="154">
        <f t="shared" si="619"/>
        <v>0</v>
      </c>
      <c r="DI219" s="154">
        <f t="shared" si="620"/>
        <v>0</v>
      </c>
      <c r="DJ219" s="10"/>
      <c r="DK219" s="152">
        <f>SUMIF('Rekapitulasi Maret'!$AL$391:$AL$568,APS!$B219,'Rekapitulasi Maret'!$AM$391:$AM$568)+SUMIF('Rekapitulasi Maret'!$AL$391:$AL$568,APS!$B219,'Rekapitulasi Maret'!$AP$391:$AP$568)</f>
        <v>0</v>
      </c>
      <c r="DL219" s="152">
        <f>SUMIF('Rekapitulasi Maret'!$AL$391:$AL$568,APS!$B219,'Rekapitulasi Maret'!$AN$391:$AN$568)</f>
        <v>0</v>
      </c>
      <c r="DM219" s="152">
        <f>SUMIF('Rekapitulasi Maret'!$AL$391:$AL$568,APS!$B219,'Rekapitulasi Maret'!$AQ$391:$AQ$568)</f>
        <v>0</v>
      </c>
      <c r="DN219" s="154">
        <f t="shared" si="553"/>
        <v>0</v>
      </c>
      <c r="DO219" s="154">
        <f t="shared" si="554"/>
        <v>0</v>
      </c>
      <c r="DP219" s="10"/>
      <c r="DQ219" s="152">
        <f>SUMIF('Rekapitulasi Maret'!$BA$391:$BA$568,APS!$B219,'Rekapitulasi Maret'!$BB$391:$BB$568)+SUMIF('Rekapitulasi Maret'!$BA$391:$BA$568,APS!$B219,'Rekapitulasi Maret'!$BE$391:$BE$568)</f>
        <v>32</v>
      </c>
      <c r="DR219" s="152">
        <f>SUMIF('Rekapitulasi Maret'!$BA$391:$BA$568,APS!$B219,'Rekapitulasi Maret'!$BC$391:$BC$568)</f>
        <v>32</v>
      </c>
      <c r="DS219" s="152">
        <f>SUMIF('Rekapitulasi Maret'!$BA$391:$BA$568,APS!$B219,'Rekapitulasi Maret'!$BF$391:$BF$568)</f>
        <v>0</v>
      </c>
      <c r="DT219" s="154">
        <f t="shared" si="621"/>
        <v>0</v>
      </c>
      <c r="DU219" s="154">
        <f t="shared" si="622"/>
        <v>100</v>
      </c>
      <c r="DV219" s="10"/>
      <c r="DW219" s="152">
        <f>SUMIF('Rekapitulasi Maret'!$BP$391:$BP$568,APS!$B219,'Rekapitulasi Maret'!$BQ$391:$BQ$568)+SUMIF('Rekapitulasi Maret'!$BP$391:$BP$568,APS!$B219,'Rekapitulasi Maret'!$BT$391:$BT$568)</f>
        <v>0</v>
      </c>
      <c r="DX219" s="152">
        <f>SUMIF('Rekapitulasi Maret'!$BP$391:$BP$568,APS!$B219,'Rekapitulasi Maret'!$BR$391:$BR$568)</f>
        <v>0</v>
      </c>
      <c r="DY219" s="152">
        <f>SUMIF('Rekapitulasi Maret'!$BP$391:$BP$568,APS!$B219,'Rekapitulasi Maret'!$BU$391:$BU$568)</f>
        <v>0</v>
      </c>
      <c r="DZ219" s="154">
        <f t="shared" si="544"/>
        <v>0</v>
      </c>
      <c r="EA219" s="154">
        <f t="shared" si="545"/>
        <v>0</v>
      </c>
      <c r="EB219" s="10"/>
      <c r="EC219" s="152">
        <f>SUMIF('Rekapitulasi Maret'!$CE$391:$CE$568,APS!$B219,'Rekapitulasi Maret'!$CF$391:$CF$568)+SUMIF('Rekapitulasi Maret'!$CE$391:$CE$568,APS!$B219,'Rekapitulasi Maret'!$CI$391:$CI$568)</f>
        <v>0</v>
      </c>
      <c r="ED219" s="152">
        <f>SUMIF('Rekapitulasi Maret'!$CE$391:$CE$568,APS!$B219,'Rekapitulasi Maret'!$CG$391:$CG$568)</f>
        <v>0</v>
      </c>
      <c r="EE219" s="152">
        <f>SUMIF('Rekapitulasi Maret'!$CE$391:$CE$568,APS!$B219,'Rekapitulasi Maret'!$CJ$391:$CJ$568)</f>
        <v>0</v>
      </c>
      <c r="EF219" s="154">
        <f t="shared" si="555"/>
        <v>0</v>
      </c>
      <c r="EG219" s="154">
        <f t="shared" si="556"/>
        <v>0</v>
      </c>
      <c r="EH219" s="76">
        <f t="shared" si="623"/>
        <v>0</v>
      </c>
      <c r="EI219" s="76">
        <f t="shared" si="624"/>
        <v>32</v>
      </c>
      <c r="EJ219" s="76">
        <f t="shared" si="625"/>
        <v>32</v>
      </c>
      <c r="EK219" s="76">
        <f t="shared" si="626"/>
        <v>0</v>
      </c>
      <c r="EL219" s="76">
        <f t="shared" si="627"/>
        <v>32</v>
      </c>
      <c r="EM219" s="76">
        <f t="shared" si="628"/>
        <v>32</v>
      </c>
      <c r="EN219" s="154">
        <f t="shared" si="629"/>
        <v>0</v>
      </c>
      <c r="EO219" s="10">
        <v>20</v>
      </c>
      <c r="EP219" s="10"/>
      <c r="EQ219" s="152">
        <f>SUMIF('Rekapitulasi Maret'!$D$587:$D$768,APS!$B219,'Rekapitulasi Maret'!$E$587:$E$768)+SUMIF('Rekapitulasi Maret'!$D$587:$D$768,APS!$B219,'Rekapitulasi Maret'!$G$587:$G$768)</f>
        <v>0</v>
      </c>
      <c r="ER219" s="152">
        <f>SUMIF('Rekapitulasi Maret'!$D$587:$D$768,APS!$B219,'Rekapitulasi Maret'!$F$587:$F$768)+SUMIF('Rekapitulasi Maret'!$D$587:$D$768,APS!$B219,'Rekapitulasi Maret'!$H$587:$H$768)</f>
        <v>0</v>
      </c>
      <c r="ES219" s="10"/>
      <c r="ET219" s="154">
        <f t="shared" si="557"/>
        <v>0</v>
      </c>
      <c r="EU219" s="154">
        <f t="shared" si="558"/>
        <v>0</v>
      </c>
      <c r="EV219" s="10">
        <v>20</v>
      </c>
      <c r="EW219" s="152">
        <f>SUMIF('Rekapitulasi Maret'!$U$587:$U$768,APS!$B219,'Rekapitulasi Maret'!$V$587:$V$768)+SUMIF('Rekapitulasi Maret'!$U$587:$U$768,APS!$B219,'Rekapitulasi Maret'!$X$587:$X$768)</f>
        <v>0</v>
      </c>
      <c r="EX219" s="152">
        <f>SUMIF('Rekapitulasi Maret'!$U$587:$U$768,APS!$B219,'Rekapitulasi Maret'!$W$587:$W$768)+SUMIF('Rekapitulasi Maret'!$U$587:$U$768,APS!$B219,'Rekapitulasi Maret'!$Y$587:$Y$768)</f>
        <v>0</v>
      </c>
      <c r="EY219" s="10"/>
      <c r="EZ219" s="154">
        <f t="shared" si="559"/>
        <v>0</v>
      </c>
      <c r="FA219" s="154">
        <f t="shared" si="560"/>
        <v>0</v>
      </c>
      <c r="FB219" s="10"/>
      <c r="FC219" s="152">
        <f>SUMIF('Rekapitulasi Maret'!$AL$587:$AL$768,APS!$B219,'Rekapitulasi Maret'!$AM$587:$AM$768)+SUMIF('Rekapitulasi Maret'!$AL$587:$AL$768,APS!$B219,'Rekapitulasi Maret'!$AP$587:$AP$768)</f>
        <v>0</v>
      </c>
      <c r="FD219" s="152">
        <f>SUMIF('Rekapitulasi Maret'!$AL$587:$AL$768,APS!$B219,'Rekapitulasi Maret'!$AN$587:$AN$768)</f>
        <v>0</v>
      </c>
      <c r="FE219" s="10"/>
      <c r="FF219" s="154">
        <f t="shared" si="561"/>
        <v>0</v>
      </c>
      <c r="FG219" s="154">
        <f t="shared" si="562"/>
        <v>0</v>
      </c>
      <c r="FH219" s="10"/>
      <c r="FI219" s="152">
        <f>SUMIF('Rekapitulasi Maret'!$BA$587:$BA$768,APS!$B219,'Rekapitulasi Maret'!$BB$587:$BB$768)+SUMIF('Rekapitulasi Maret'!$BA$587:$BA$768,APS!$B219,'Rekapitulasi Maret'!$BE$587:$BE$768)</f>
        <v>0</v>
      </c>
      <c r="FJ219" s="152">
        <f>SUMIF('Rekapitulasi Maret'!$BA$587:$BA$768,APS!$B219,'Rekapitulasi Maret'!$BC$587:$BC$768)+SUMIF('Rekapitulasi Maret'!$BA$587:$BA$768,APS!$B219,'Rekapitulasi Maret'!$BF$587:$BF$768)</f>
        <v>0</v>
      </c>
      <c r="FK219" s="10"/>
      <c r="FL219" s="154">
        <f t="shared" si="563"/>
        <v>0</v>
      </c>
      <c r="FM219" s="154">
        <f t="shared" si="564"/>
        <v>0</v>
      </c>
      <c r="FN219" s="10"/>
      <c r="FO219" s="152">
        <f>SUMIF('Rekapitulasi Maret'!$BP$587:$BP$768,APS!$B219,'Rekapitulasi Maret'!$BQ$587:$BQ$768)+SUMIF('Rekapitulasi Maret'!$BP$587:$BP$768,APS!$B219,'Rekapitulasi Maret'!$BT$587:$BT$768)</f>
        <v>0</v>
      </c>
      <c r="FP219" s="152">
        <f>SUMIF('Rekapitulasi Maret'!$BP$587:$BP$768,APS!$B219,'Rekapitulasi Maret'!$BR$587:$BR$768)</f>
        <v>0</v>
      </c>
      <c r="FQ219" s="10"/>
      <c r="FR219" s="154">
        <f t="shared" si="565"/>
        <v>0</v>
      </c>
      <c r="FS219" s="154">
        <f t="shared" si="566"/>
        <v>0</v>
      </c>
      <c r="FT219" s="10"/>
      <c r="FU219" s="152">
        <f>SUMIF('Rekapitulasi Maret'!$CE$587:$CE$768,APS!$B219,'Rekapitulasi Maret'!$CI$587:$CI$768)</f>
        <v>0</v>
      </c>
      <c r="FV219" s="10"/>
      <c r="FW219" s="152">
        <f>SUMIF('Rekapitulasi Maret'!$CE$587:$CE$768,APS!$B219,'Rekapitulasi Maret'!$CJ$587:$CJ$768)</f>
        <v>0</v>
      </c>
      <c r="FX219" s="154">
        <f t="shared" si="586"/>
        <v>0</v>
      </c>
      <c r="FY219" s="154">
        <f t="shared" si="587"/>
        <v>0</v>
      </c>
      <c r="FZ219" s="10"/>
      <c r="GA219" s="152">
        <f>SUMIF('Rekapitulasi Maret'!$D$785:$D$963,APS!$B219,'Rekapitulasi Maret'!$E$785:$E$963)+SUMIF('Rekapitulasi Maret'!$D$785:$D$963,APS!$B219,'Rekapitulasi Maret'!$J$785:$J$963)</f>
        <v>0</v>
      </c>
      <c r="GB219" s="152">
        <f>SUMIF('Rekapitulasi Maret'!$D$785:$D$963,APS!$B219,'Rekapitulasi Maret'!$F$785:$F$963)</f>
        <v>0</v>
      </c>
      <c r="GC219" s="152">
        <f>SUMIF('Rekapitulasi Maret'!$D$785:$D$963,APS!$B219,'Rekapitulasi Maret'!$K$785:$K$963)</f>
        <v>0</v>
      </c>
      <c r="GD219" s="154">
        <f t="shared" si="567"/>
        <v>0</v>
      </c>
      <c r="GE219" s="154">
        <f t="shared" si="568"/>
        <v>0</v>
      </c>
      <c r="GF219" s="10"/>
      <c r="GG219" s="152">
        <f>SUMIF('Rekapitulasi Maret'!$U$785:$U$963,APS!$B219,'Rekapitulasi Maret'!$V$785:$V$963)+SUMIF('Rekapitulasi Maret'!$U$785:$U$963,APS!$B219,'Rekapitulasi Maret'!$AA$785:$AA$963)</f>
        <v>0</v>
      </c>
      <c r="GH219" s="152">
        <f>SUMIF('Rekapitulasi Maret'!$U$785:$U$963,APS!$B219,'Rekapitulasi Maret'!$W$785:$W$963)</f>
        <v>0</v>
      </c>
      <c r="GI219" s="152">
        <f>SUMIF('Rekapitulasi Maret'!$U$785:$U$963,APS!$B219,'Rekapitulasi Maret'!$AB$785:$AB$963)</f>
        <v>0</v>
      </c>
      <c r="GJ219" s="154">
        <f t="shared" si="569"/>
        <v>0</v>
      </c>
      <c r="GK219" s="154">
        <f t="shared" si="570"/>
        <v>0</v>
      </c>
      <c r="GL219" s="10"/>
      <c r="GM219" s="152">
        <f>SUMIF('Rekapitulasi Maret'!$AL$785:$AL$963,APS!$B219,'Rekapitulasi Maret'!$AM$785:$AM$963)+SUMIF('Rekapitulasi Maret'!$AL$785:$AL$963,APS!$B219,'Rekapitulasi Maret'!$AP$785:$AP$963)</f>
        <v>0</v>
      </c>
      <c r="GN219" s="152">
        <f>SUMIF('Rekapitulasi Maret'!$AL$785:$AL$963,APS!$B219,'Rekapitulasi Maret'!$AN$785:$AN$963)</f>
        <v>0</v>
      </c>
      <c r="GO219" s="152">
        <f>SUMIF('Rekapitulasi Maret'!$AL$785:$AL$963,APS!$B219,'Rekapitulasi Maret'!$AQ$785:$AQ$963)</f>
        <v>0</v>
      </c>
      <c r="GP219" s="154">
        <f t="shared" si="571"/>
        <v>0</v>
      </c>
      <c r="GQ219" s="154">
        <f t="shared" si="572"/>
        <v>0</v>
      </c>
      <c r="GR219" s="76">
        <f t="shared" si="573"/>
        <v>20</v>
      </c>
      <c r="GS219" s="76">
        <f t="shared" si="574"/>
        <v>0</v>
      </c>
      <c r="GT219" s="76">
        <f t="shared" si="575"/>
        <v>0</v>
      </c>
      <c r="GU219" s="76">
        <f t="shared" si="576"/>
        <v>0</v>
      </c>
      <c r="GV219" s="157">
        <f t="shared" si="577"/>
        <v>0</v>
      </c>
      <c r="GW219" s="157">
        <f t="shared" si="578"/>
        <v>-20</v>
      </c>
      <c r="GX219" s="158">
        <f t="shared" si="579"/>
        <v>0</v>
      </c>
      <c r="GY219" s="157">
        <f t="shared" si="595"/>
        <v>50</v>
      </c>
      <c r="GZ219" s="157">
        <f t="shared" si="596"/>
        <v>102</v>
      </c>
      <c r="HA219" s="157">
        <f t="shared" si="597"/>
        <v>100</v>
      </c>
      <c r="HB219" s="157">
        <f t="shared" si="598"/>
        <v>0</v>
      </c>
      <c r="HC219" s="157">
        <f t="shared" si="599"/>
        <v>100</v>
      </c>
      <c r="HD219" s="157">
        <f t="shared" si="600"/>
        <v>50</v>
      </c>
      <c r="HE219" s="158">
        <f t="shared" si="536"/>
        <v>200</v>
      </c>
      <c r="HF219" s="164"/>
      <c r="HG219" s="16" t="s">
        <v>1027</v>
      </c>
      <c r="HH219" s="88"/>
    </row>
    <row r="220" spans="1:216" ht="15.75">
      <c r="A220" s="16" t="s">
        <v>243</v>
      </c>
      <c r="B220" s="16" t="s">
        <v>244</v>
      </c>
      <c r="C220" s="16" t="s">
        <v>196</v>
      </c>
      <c r="D220" s="16" t="s">
        <v>599</v>
      </c>
      <c r="E220" s="16" t="s">
        <v>608</v>
      </c>
      <c r="F220" s="17">
        <v>42</v>
      </c>
      <c r="G220" s="17">
        <v>0</v>
      </c>
      <c r="H220" s="17">
        <v>0</v>
      </c>
      <c r="I220" s="18">
        <v>0</v>
      </c>
      <c r="J220" s="17">
        <v>0</v>
      </c>
      <c r="K220" s="19">
        <f t="shared" si="547"/>
        <v>42</v>
      </c>
      <c r="L220" s="19">
        <f t="shared" si="548"/>
        <v>42</v>
      </c>
      <c r="M220" s="23">
        <v>50</v>
      </c>
      <c r="N220" s="20">
        <f t="shared" si="533"/>
        <v>50</v>
      </c>
      <c r="O220" s="20"/>
      <c r="P220" s="75">
        <f t="shared" si="541"/>
        <v>0</v>
      </c>
      <c r="Q220" s="74">
        <f t="shared" si="540"/>
        <v>50</v>
      </c>
      <c r="R220" s="22">
        <f t="shared" si="594"/>
        <v>50</v>
      </c>
      <c r="S220" s="10">
        <v>50</v>
      </c>
      <c r="T220" s="10"/>
      <c r="U220" s="152">
        <f>SUMIF('Rekapitulasi Maret'!$D$9:$D$173,APS!$B220,'Rekapitulasi Maret'!$E$9:$E$173)</f>
        <v>0</v>
      </c>
      <c r="V220" s="152">
        <f>SUMIF('Rekapitulasi Maret'!$D$9:$D$173,APS!$B220,'Rekapitulasi Maret'!$F$9:$F$173)</f>
        <v>0</v>
      </c>
      <c r="W220" s="10"/>
      <c r="X220" s="154">
        <f t="shared" si="537"/>
        <v>0</v>
      </c>
      <c r="Y220" s="154">
        <f t="shared" si="538"/>
        <v>0</v>
      </c>
      <c r="Z220" s="10"/>
      <c r="AA220" s="152">
        <f>SUMIF('Rekapitulasi Maret'!$U$9:$U$173,APS!$B220,'Rekapitulasi Maret'!$V$9:$V$173)</f>
        <v>0</v>
      </c>
      <c r="AB220" s="152">
        <f>SUMIF('Rekapitulasi Maret'!$U$9:$U$173,APS!$B220,'Rekapitulasi Maret'!$W$9:$W$173)</f>
        <v>0</v>
      </c>
      <c r="AC220" s="152"/>
      <c r="AD220" s="154">
        <f t="shared" si="630"/>
        <v>0</v>
      </c>
      <c r="AE220" s="154">
        <f t="shared" si="631"/>
        <v>0</v>
      </c>
      <c r="AF220" s="10"/>
      <c r="AG220" s="152">
        <f>SUMIF('Rekapitulasi Maret'!$AL$9:$AL$173,APS!$B220,'Rekapitulasi Maret'!$AM$9:$AM$173)</f>
        <v>0</v>
      </c>
      <c r="AH220" s="152">
        <f>SUMIF('Rekapitulasi Maret'!$AL$9:$AL$173,APS!$B220,'Rekapitulasi Maret'!$AN$9:$AN$173)</f>
        <v>0</v>
      </c>
      <c r="AI220" s="152">
        <f>SUMIF('Rekapitulasi Maret'!$AL$9:$AL$173,APS!$B220,'Rekapitulasi Maret'!$AQ$9:$AQ$173)</f>
        <v>0</v>
      </c>
      <c r="AJ220" s="154">
        <f t="shared" ref="AJ220:AJ284" si="634">IF(AF220=0,0,((AH220+AI220)/AF220)*100)</f>
        <v>0</v>
      </c>
      <c r="AK220" s="154">
        <f t="shared" ref="AK220:AK284" si="635">IF(AG220=0,0,((AH220+AI220)/AG220)*100)</f>
        <v>0</v>
      </c>
      <c r="AL220" s="10"/>
      <c r="AM220" s="152">
        <f>SUMIF('Rekapitulasi Maret'!$BA$9:$BA$173,APS!$B220,'Rekapitulasi Maret'!$BB$9:$BB$173)</f>
        <v>0</v>
      </c>
      <c r="AN220" s="152">
        <f>SUMIF('Rekapitulasi Maret'!$BA$9:$BA$173,APS!$B220,'Rekapitulasi Maret'!$BC$9:$BC$173)</f>
        <v>0</v>
      </c>
      <c r="AO220" s="10"/>
      <c r="AP220" s="154">
        <f t="shared" si="632"/>
        <v>0</v>
      </c>
      <c r="AQ220" s="154">
        <f t="shared" si="633"/>
        <v>0</v>
      </c>
      <c r="AR220" s="10">
        <v>50</v>
      </c>
      <c r="AS220" s="152">
        <f>SUMIF('Rekapitulasi Maret'!$BP$9:$BP$173,APS!$B220,'Rekapitulasi Maret'!$BQ$9:$BQ$173)</f>
        <v>0</v>
      </c>
      <c r="AT220" s="152">
        <f>SUMIF('Rekapitulasi Maret'!$BP$9:$BP$173,APS!$B220,'Rekapitulasi Maret'!$BR$9:$BR$173)</f>
        <v>0</v>
      </c>
      <c r="AU220" s="10"/>
      <c r="AV220" s="154">
        <f t="shared" si="601"/>
        <v>0</v>
      </c>
      <c r="AW220" s="154">
        <f t="shared" si="602"/>
        <v>0</v>
      </c>
      <c r="AX220" s="10"/>
      <c r="AY220" s="152">
        <f>SUMIF('Rekapitulasi Maret'!$CE$9:$CE$173,APS!$B220,'Rekapitulasi Maret'!$CI$9:$CI$173)</f>
        <v>0</v>
      </c>
      <c r="AZ220" s="10"/>
      <c r="BA220" s="152">
        <f>SUMIF('Rekapitulasi Maret'!$CE$9:$CE$173,APS!$B220,'Rekapitulasi Maret'!$CJ$9:$CJ$173)</f>
        <v>0</v>
      </c>
      <c r="BB220" s="154">
        <f t="shared" si="592"/>
        <v>0</v>
      </c>
      <c r="BC220" s="154">
        <f t="shared" si="593"/>
        <v>0</v>
      </c>
      <c r="BD220" s="76">
        <f t="shared" si="605"/>
        <v>50</v>
      </c>
      <c r="BE220" s="76">
        <f t="shared" si="606"/>
        <v>0</v>
      </c>
      <c r="BF220" s="76">
        <f t="shared" si="607"/>
        <v>0</v>
      </c>
      <c r="BG220" s="76">
        <f t="shared" si="608"/>
        <v>0</v>
      </c>
      <c r="BH220" s="76">
        <f t="shared" si="609"/>
        <v>0</v>
      </c>
      <c r="BI220" s="76">
        <f t="shared" si="610"/>
        <v>-50</v>
      </c>
      <c r="BJ220" s="154">
        <f t="shared" si="611"/>
        <v>0</v>
      </c>
      <c r="BK220" s="10"/>
      <c r="BL220" s="10"/>
      <c r="BM220" s="152">
        <f>SUMIF('Rekapitulasi Maret'!$D$194:$D$375,APS!$B220,'Rekapitulasi Maret'!$E$194:$E$375)+SUMIF('Rekapitulasi Maret'!$D$194:$D$375,APS!$B220,'Rekapitulasi Maret'!$J$194:$J$375)</f>
        <v>0</v>
      </c>
      <c r="BN220" s="152">
        <f>SUMIF('Rekapitulasi Maret'!$D$194:$D$375,APS!$B220,'Rekapitulasi Maret'!$F$194:$F$375)</f>
        <v>0</v>
      </c>
      <c r="BO220" s="152">
        <f>SUMIF('Rekapitulasi Maret'!$D$194:$D$375,APS!$B220,'Rekapitulasi Maret'!$K$194:$K$375)</f>
        <v>0</v>
      </c>
      <c r="BP220" s="154">
        <f t="shared" si="588"/>
        <v>0</v>
      </c>
      <c r="BQ220" s="154">
        <f t="shared" si="589"/>
        <v>0</v>
      </c>
      <c r="BR220" s="10"/>
      <c r="BS220" s="152">
        <f>SUMIF('Rekapitulasi Maret'!$U$194:$U$375,APS!$B220,'Rekapitulasi Maret'!$V$194:$V$375)+SUMIF('Rekapitulasi Maret'!$U$194:$U$375,APS!$B220,'Rekapitulasi Maret'!$AA$194:$AA$375)</f>
        <v>0</v>
      </c>
      <c r="BT220" s="152">
        <f>SUMIF('Rekapitulasi Maret'!$U$194:$U$375,APS!$B220,'Rekapitulasi Maret'!$W$194:$W$375)</f>
        <v>0</v>
      </c>
      <c r="BU220" s="152">
        <f>SUMIF('Rekapitulasi Maret'!$U$194:$U$375,APS!$B220,'Rekapitulasi Maret'!$AB$194:$AB$375)</f>
        <v>0</v>
      </c>
      <c r="BV220" s="154">
        <f t="shared" si="590"/>
        <v>0</v>
      </c>
      <c r="BW220" s="154">
        <f t="shared" si="591"/>
        <v>0</v>
      </c>
      <c r="BX220" s="10"/>
      <c r="BY220" s="152">
        <f>SUMIF('Rekapitulasi Maret'!$AL$194:$AL$375,APS!$B220,'Rekapitulasi Maret'!$AM$194:$AM$375)+SUMIF('Rekapitulasi Maret'!$AL$194:$AL$375,APS!$B220,'Rekapitulasi Maret'!$AP$194:$AP$375)</f>
        <v>0</v>
      </c>
      <c r="BZ220" s="152">
        <f>SUMIF('Rekapitulasi Maret'!$AL$194:$AL$375,APS!$B220,'Rekapitulasi Maret'!$AN$194:$AN$375)</f>
        <v>0</v>
      </c>
      <c r="CA220" s="152">
        <f>SUMIF('Rekapitulasi Maret'!$AL$194:$AL$375,APS!$B220,'Rekapitulasi Maret'!$AQ$194:$AQ$375)</f>
        <v>0</v>
      </c>
      <c r="CB220" s="154">
        <f t="shared" si="603"/>
        <v>0</v>
      </c>
      <c r="CC220" s="154">
        <f t="shared" si="604"/>
        <v>0</v>
      </c>
      <c r="CD220" s="10"/>
      <c r="CE220" s="152">
        <f>SUMIF('Rekapitulasi Maret'!$BA$194:$BA$375,APS!$B220,'Rekapitulasi Maret'!$BB$194:$BB$375)+SUMIF('Rekapitulasi Maret'!$BA$194:$BA$375,APS!$B220,'Rekapitulasi Maret'!$BE$194:$BE$375)</f>
        <v>0</v>
      </c>
      <c r="CF220" s="152">
        <f>SUMIF('Rekapitulasi Maret'!$BA$194:$BA$375,APS!$B220,'Rekapitulasi Maret'!$BC$194:$BC$375)</f>
        <v>0</v>
      </c>
      <c r="CG220" s="10"/>
      <c r="CH220" s="154">
        <f t="shared" si="580"/>
        <v>0</v>
      </c>
      <c r="CI220" s="154">
        <f t="shared" si="581"/>
        <v>0</v>
      </c>
      <c r="CJ220" s="10"/>
      <c r="CK220" s="152">
        <f>SUMIF('Rekapitulasi Maret'!$BP$194:$BP$375,APS!$B220,'Rekapitulasi Maret'!$BQ$194:$BQ$375)+SUMIF('Rekapitulasi Maret'!$BP$194:$BP$375,APS!$B220,'Rekapitulasi Maret'!$BT$194:$BT$375)</f>
        <v>0</v>
      </c>
      <c r="CL220" s="152">
        <f>SUMIF('Rekapitulasi Maret'!$BP$194:$BP$375,APS!$B220,'Rekapitulasi Maret'!$BR$194:$BR$375)</f>
        <v>0</v>
      </c>
      <c r="CM220" s="152">
        <f>SUMIF('Rekapitulasi Maret'!$BP$194:$BP$375,APS!$B220,'Rekapitulasi Maret'!$BU$194:$BU$375)</f>
        <v>0</v>
      </c>
      <c r="CN220" s="154">
        <f t="shared" si="582"/>
        <v>0</v>
      </c>
      <c r="CO220" s="154">
        <f t="shared" si="583"/>
        <v>0</v>
      </c>
      <c r="CP220" s="76">
        <f t="shared" si="612"/>
        <v>0</v>
      </c>
      <c r="CQ220" s="76">
        <f t="shared" si="613"/>
        <v>0</v>
      </c>
      <c r="CR220" s="76">
        <f t="shared" si="614"/>
        <v>0</v>
      </c>
      <c r="CS220" s="76">
        <f t="shared" si="615"/>
        <v>0</v>
      </c>
      <c r="CT220" s="76">
        <f t="shared" si="616"/>
        <v>0</v>
      </c>
      <c r="CU220" s="76">
        <f t="shared" si="617"/>
        <v>0</v>
      </c>
      <c r="CV220" s="154">
        <f t="shared" si="618"/>
        <v>0</v>
      </c>
      <c r="CW220" s="10"/>
      <c r="CX220" s="10"/>
      <c r="CY220" s="152">
        <f>SUMIF('Rekapitulasi Maret'!$D$391:$D$568,APS!$B220,'Rekapitulasi Maret'!$E$391:$E$568)+SUMIF('Rekapitulasi Maret'!$D$391:$D$568,APS!$B220,'Rekapitulasi Maret'!$J$391:$J$568)</f>
        <v>0</v>
      </c>
      <c r="CZ220" s="152">
        <f>SUMIF('Rekapitulasi Maret'!$D$391:$D$568,APS!$B220,'Rekapitulasi Maret'!$F$391:$F$568)</f>
        <v>0</v>
      </c>
      <c r="DA220" s="152">
        <f>SUMIF('Rekapitulasi Maret'!$D$391:$D$568,APS!$B220,'Rekapitulasi Maret'!$K$391:$K$568)</f>
        <v>0</v>
      </c>
      <c r="DB220" s="154">
        <f t="shared" si="584"/>
        <v>0</v>
      </c>
      <c r="DC220" s="154">
        <f t="shared" si="585"/>
        <v>0</v>
      </c>
      <c r="DD220" s="10"/>
      <c r="DE220" s="152">
        <f>SUMIF('Rekapitulasi Maret'!$U$391:$U$568,APS!$B220,'Rekapitulasi Maret'!$V$391:$V$568)+SUMIF('Rekapitulasi Maret'!$U$391:$U$568,APS!$B220,'Rekapitulasi Maret'!$AA$391:$AA$568)</f>
        <v>0</v>
      </c>
      <c r="DF220" s="152">
        <f>SUMIF('Rekapitulasi Maret'!$U$391:$U$568,APS!$B220,'Rekapitulasi Maret'!$W$391:$W$568)</f>
        <v>30</v>
      </c>
      <c r="DG220" s="152">
        <f>SUMIF('Rekapitulasi Maret'!$U$391:$U$568,APS!$B220,'Rekapitulasi Maret'!$AB$391:$AB$568)</f>
        <v>0</v>
      </c>
      <c r="DH220" s="154">
        <f t="shared" si="619"/>
        <v>0</v>
      </c>
      <c r="DI220" s="154">
        <f t="shared" si="620"/>
        <v>0</v>
      </c>
      <c r="DJ220" s="10"/>
      <c r="DK220" s="152">
        <f>SUMIF('Rekapitulasi Maret'!$AL$391:$AL$568,APS!$B220,'Rekapitulasi Maret'!$AM$391:$AM$568)+SUMIF('Rekapitulasi Maret'!$AL$391:$AL$568,APS!$B220,'Rekapitulasi Maret'!$AP$391:$AP$568)</f>
        <v>20</v>
      </c>
      <c r="DL220" s="152">
        <f>SUMIF('Rekapitulasi Maret'!$AL$391:$AL$568,APS!$B220,'Rekapitulasi Maret'!$AN$391:$AN$568)</f>
        <v>18</v>
      </c>
      <c r="DM220" s="152">
        <f>SUMIF('Rekapitulasi Maret'!$AL$391:$AL$568,APS!$B220,'Rekapitulasi Maret'!$AQ$391:$AQ$568)</f>
        <v>0</v>
      </c>
      <c r="DN220" s="154">
        <f t="shared" si="553"/>
        <v>0</v>
      </c>
      <c r="DO220" s="154">
        <f t="shared" si="554"/>
        <v>90</v>
      </c>
      <c r="DP220" s="10"/>
      <c r="DQ220" s="152">
        <f>SUMIF('Rekapitulasi Maret'!$BA$391:$BA$568,APS!$B220,'Rekapitulasi Maret'!$BB$391:$BB$568)+SUMIF('Rekapitulasi Maret'!$BA$391:$BA$568,APS!$B220,'Rekapitulasi Maret'!$BE$391:$BE$568)</f>
        <v>0</v>
      </c>
      <c r="DR220" s="152">
        <f>SUMIF('Rekapitulasi Maret'!$BA$391:$BA$568,APS!$B220,'Rekapitulasi Maret'!$BC$391:$BC$568)</f>
        <v>0</v>
      </c>
      <c r="DS220" s="152">
        <f>SUMIF('Rekapitulasi Maret'!$BA$391:$BA$568,APS!$B220,'Rekapitulasi Maret'!$BF$391:$BF$568)</f>
        <v>0</v>
      </c>
      <c r="DT220" s="154">
        <f t="shared" si="621"/>
        <v>0</v>
      </c>
      <c r="DU220" s="154">
        <f t="shared" si="622"/>
        <v>0</v>
      </c>
      <c r="DV220" s="10"/>
      <c r="DW220" s="152">
        <f>SUMIF('Rekapitulasi Maret'!$BP$391:$BP$568,APS!$B220,'Rekapitulasi Maret'!$BQ$391:$BQ$568)+SUMIF('Rekapitulasi Maret'!$BP$391:$BP$568,APS!$B220,'Rekapitulasi Maret'!$BT$391:$BT$568)</f>
        <v>0</v>
      </c>
      <c r="DX220" s="152">
        <f>SUMIF('Rekapitulasi Maret'!$BP$391:$BP$568,APS!$B220,'Rekapitulasi Maret'!$BR$391:$BR$568)</f>
        <v>0</v>
      </c>
      <c r="DY220" s="152">
        <f>SUMIF('Rekapitulasi Maret'!$BP$391:$BP$568,APS!$B220,'Rekapitulasi Maret'!$BU$391:$BU$568)</f>
        <v>0</v>
      </c>
      <c r="DZ220" s="154">
        <f t="shared" si="544"/>
        <v>0</v>
      </c>
      <c r="EA220" s="154">
        <f t="shared" si="545"/>
        <v>0</v>
      </c>
      <c r="EB220" s="10"/>
      <c r="EC220" s="152">
        <f>SUMIF('Rekapitulasi Maret'!$CE$391:$CE$568,APS!$B220,'Rekapitulasi Maret'!$CF$391:$CF$568)+SUMIF('Rekapitulasi Maret'!$CE$391:$CE$568,APS!$B220,'Rekapitulasi Maret'!$CI$391:$CI$568)</f>
        <v>0</v>
      </c>
      <c r="ED220" s="152">
        <f>SUMIF('Rekapitulasi Maret'!$CE$391:$CE$568,APS!$B220,'Rekapitulasi Maret'!$CG$391:$CG$568)</f>
        <v>0</v>
      </c>
      <c r="EE220" s="152">
        <f>SUMIF('Rekapitulasi Maret'!$CE$391:$CE$568,APS!$B220,'Rekapitulasi Maret'!$CJ$391:$CJ$568)</f>
        <v>0</v>
      </c>
      <c r="EF220" s="154">
        <f t="shared" si="555"/>
        <v>0</v>
      </c>
      <c r="EG220" s="154">
        <f t="shared" si="556"/>
        <v>0</v>
      </c>
      <c r="EH220" s="76">
        <f t="shared" si="623"/>
        <v>0</v>
      </c>
      <c r="EI220" s="76">
        <f t="shared" si="624"/>
        <v>20</v>
      </c>
      <c r="EJ220" s="76">
        <f t="shared" si="625"/>
        <v>48</v>
      </c>
      <c r="EK220" s="76">
        <f t="shared" si="626"/>
        <v>0</v>
      </c>
      <c r="EL220" s="76">
        <f t="shared" si="627"/>
        <v>48</v>
      </c>
      <c r="EM220" s="76">
        <f t="shared" si="628"/>
        <v>48</v>
      </c>
      <c r="EN220" s="154">
        <f t="shared" si="629"/>
        <v>0</v>
      </c>
      <c r="EO220" s="10"/>
      <c r="EP220" s="10"/>
      <c r="EQ220" s="152">
        <f>SUMIF('Rekapitulasi Maret'!$D$587:$D$768,APS!$B220,'Rekapitulasi Maret'!$E$587:$E$768)+SUMIF('Rekapitulasi Maret'!$D$587:$D$768,APS!$B220,'Rekapitulasi Maret'!$G$587:$G$768)</f>
        <v>0</v>
      </c>
      <c r="ER220" s="152">
        <f>SUMIF('Rekapitulasi Maret'!$D$587:$D$768,APS!$B220,'Rekapitulasi Maret'!$F$587:$F$768)+SUMIF('Rekapitulasi Maret'!$D$587:$D$768,APS!$B220,'Rekapitulasi Maret'!$H$587:$H$768)</f>
        <v>0</v>
      </c>
      <c r="ES220" s="10"/>
      <c r="ET220" s="154">
        <f t="shared" si="557"/>
        <v>0</v>
      </c>
      <c r="EU220" s="154">
        <f t="shared" si="558"/>
        <v>0</v>
      </c>
      <c r="EV220" s="10"/>
      <c r="EW220" s="152">
        <f>SUMIF('Rekapitulasi Maret'!$U$587:$U$768,APS!$B220,'Rekapitulasi Maret'!$V$587:$V$768)+SUMIF('Rekapitulasi Maret'!$U$587:$U$768,APS!$B220,'Rekapitulasi Maret'!$X$587:$X$768)</f>
        <v>0</v>
      </c>
      <c r="EX220" s="152">
        <f>SUMIF('Rekapitulasi Maret'!$U$587:$U$768,APS!$B220,'Rekapitulasi Maret'!$W$587:$W$768)+SUMIF('Rekapitulasi Maret'!$U$587:$U$768,APS!$B220,'Rekapitulasi Maret'!$Y$587:$Y$768)</f>
        <v>0</v>
      </c>
      <c r="EY220" s="10"/>
      <c r="EZ220" s="154">
        <f t="shared" si="559"/>
        <v>0</v>
      </c>
      <c r="FA220" s="154">
        <f t="shared" si="560"/>
        <v>0</v>
      </c>
      <c r="FB220" s="10"/>
      <c r="FC220" s="152">
        <f>SUMIF('Rekapitulasi Maret'!$AL$587:$AL$768,APS!$B220,'Rekapitulasi Maret'!$AM$587:$AM$768)+SUMIF('Rekapitulasi Maret'!$AL$587:$AL$768,APS!$B220,'Rekapitulasi Maret'!$AP$587:$AP$768)</f>
        <v>2</v>
      </c>
      <c r="FD220" s="152">
        <f>SUMIF('Rekapitulasi Maret'!$AL$587:$AL$768,APS!$B220,'Rekapitulasi Maret'!$AN$587:$AN$768)</f>
        <v>2</v>
      </c>
      <c r="FE220" s="10"/>
      <c r="FF220" s="154">
        <f t="shared" si="561"/>
        <v>0</v>
      </c>
      <c r="FG220" s="154">
        <f t="shared" si="562"/>
        <v>100</v>
      </c>
      <c r="FH220" s="10"/>
      <c r="FI220" s="152">
        <f>SUMIF('Rekapitulasi Maret'!$BA$587:$BA$768,APS!$B220,'Rekapitulasi Maret'!$BB$587:$BB$768)+SUMIF('Rekapitulasi Maret'!$BA$587:$BA$768,APS!$B220,'Rekapitulasi Maret'!$BE$587:$BE$768)</f>
        <v>0</v>
      </c>
      <c r="FJ220" s="152">
        <f>SUMIF('Rekapitulasi Maret'!$BA$587:$BA$768,APS!$B220,'Rekapitulasi Maret'!$BC$587:$BC$768)+SUMIF('Rekapitulasi Maret'!$BA$587:$BA$768,APS!$B220,'Rekapitulasi Maret'!$BF$587:$BF$768)</f>
        <v>0</v>
      </c>
      <c r="FK220" s="10"/>
      <c r="FL220" s="154">
        <f t="shared" si="563"/>
        <v>0</v>
      </c>
      <c r="FM220" s="154">
        <f t="shared" si="564"/>
        <v>0</v>
      </c>
      <c r="FN220" s="10"/>
      <c r="FO220" s="152">
        <f>SUMIF('Rekapitulasi Maret'!$BP$587:$BP$768,APS!$B220,'Rekapitulasi Maret'!$BQ$587:$BQ$768)+SUMIF('Rekapitulasi Maret'!$BP$587:$BP$768,APS!$B220,'Rekapitulasi Maret'!$BT$587:$BT$768)</f>
        <v>0</v>
      </c>
      <c r="FP220" s="152">
        <f>SUMIF('Rekapitulasi Maret'!$BP$587:$BP$768,APS!$B220,'Rekapitulasi Maret'!$BR$587:$BR$768)</f>
        <v>0</v>
      </c>
      <c r="FQ220" s="10"/>
      <c r="FR220" s="154">
        <f t="shared" si="565"/>
        <v>0</v>
      </c>
      <c r="FS220" s="154">
        <f t="shared" si="566"/>
        <v>0</v>
      </c>
      <c r="FT220" s="10"/>
      <c r="FU220" s="152">
        <f>SUMIF('Rekapitulasi Maret'!$CE$587:$CE$768,APS!$B220,'Rekapitulasi Maret'!$CI$587:$CI$768)</f>
        <v>0</v>
      </c>
      <c r="FV220" s="10"/>
      <c r="FW220" s="152">
        <f>SUMIF('Rekapitulasi Maret'!$CE$587:$CE$768,APS!$B220,'Rekapitulasi Maret'!$CJ$587:$CJ$768)</f>
        <v>0</v>
      </c>
      <c r="FX220" s="154">
        <f t="shared" si="586"/>
        <v>0</v>
      </c>
      <c r="FY220" s="154">
        <f t="shared" si="587"/>
        <v>0</v>
      </c>
      <c r="FZ220" s="10"/>
      <c r="GA220" s="152">
        <f>SUMIF('Rekapitulasi Maret'!$D$785:$D$963,APS!$B220,'Rekapitulasi Maret'!$E$785:$E$963)+SUMIF('Rekapitulasi Maret'!$D$785:$D$963,APS!$B220,'Rekapitulasi Maret'!$J$785:$J$963)</f>
        <v>0</v>
      </c>
      <c r="GB220" s="152">
        <f>SUMIF('Rekapitulasi Maret'!$D$785:$D$963,APS!$B220,'Rekapitulasi Maret'!$F$785:$F$963)</f>
        <v>0</v>
      </c>
      <c r="GC220" s="152">
        <f>SUMIF('Rekapitulasi Maret'!$D$785:$D$963,APS!$B220,'Rekapitulasi Maret'!$K$785:$K$963)</f>
        <v>0</v>
      </c>
      <c r="GD220" s="154">
        <f t="shared" si="567"/>
        <v>0</v>
      </c>
      <c r="GE220" s="154">
        <f t="shared" si="568"/>
        <v>0</v>
      </c>
      <c r="GF220" s="10"/>
      <c r="GG220" s="152">
        <f>SUMIF('Rekapitulasi Maret'!$U$785:$U$963,APS!$B220,'Rekapitulasi Maret'!$V$785:$V$963)+SUMIF('Rekapitulasi Maret'!$U$785:$U$963,APS!$B220,'Rekapitulasi Maret'!$AA$785:$AA$963)</f>
        <v>0</v>
      </c>
      <c r="GH220" s="152">
        <f>SUMIF('Rekapitulasi Maret'!$U$785:$U$963,APS!$B220,'Rekapitulasi Maret'!$W$785:$W$963)</f>
        <v>0</v>
      </c>
      <c r="GI220" s="152">
        <f>SUMIF('Rekapitulasi Maret'!$U$785:$U$963,APS!$B220,'Rekapitulasi Maret'!$AB$785:$AB$963)</f>
        <v>0</v>
      </c>
      <c r="GJ220" s="154">
        <f t="shared" si="569"/>
        <v>0</v>
      </c>
      <c r="GK220" s="154">
        <f t="shared" si="570"/>
        <v>0</v>
      </c>
      <c r="GL220" s="10"/>
      <c r="GM220" s="152">
        <f>SUMIF('Rekapitulasi Maret'!$AL$785:$AL$963,APS!$B220,'Rekapitulasi Maret'!$AM$785:$AM$963)+SUMIF('Rekapitulasi Maret'!$AL$785:$AL$963,APS!$B220,'Rekapitulasi Maret'!$AP$785:$AP$963)</f>
        <v>0</v>
      </c>
      <c r="GN220" s="152">
        <f>SUMIF('Rekapitulasi Maret'!$AL$785:$AL$963,APS!$B220,'Rekapitulasi Maret'!$AN$785:$AN$963)</f>
        <v>0</v>
      </c>
      <c r="GO220" s="152">
        <f>SUMIF('Rekapitulasi Maret'!$AL$785:$AL$963,APS!$B220,'Rekapitulasi Maret'!$AQ$785:$AQ$963)</f>
        <v>0</v>
      </c>
      <c r="GP220" s="154">
        <f t="shared" si="571"/>
        <v>0</v>
      </c>
      <c r="GQ220" s="154">
        <f t="shared" si="572"/>
        <v>0</v>
      </c>
      <c r="GR220" s="76">
        <f t="shared" si="573"/>
        <v>0</v>
      </c>
      <c r="GS220" s="76">
        <f t="shared" si="574"/>
        <v>2</v>
      </c>
      <c r="GT220" s="76">
        <f t="shared" si="575"/>
        <v>2</v>
      </c>
      <c r="GU220" s="76">
        <f t="shared" si="576"/>
        <v>0</v>
      </c>
      <c r="GV220" s="157">
        <f t="shared" si="577"/>
        <v>2</v>
      </c>
      <c r="GW220" s="157">
        <f t="shared" si="578"/>
        <v>2</v>
      </c>
      <c r="GX220" s="158">
        <f t="shared" si="579"/>
        <v>0</v>
      </c>
      <c r="GY220" s="157">
        <f t="shared" si="595"/>
        <v>50</v>
      </c>
      <c r="GZ220" s="157">
        <f t="shared" si="596"/>
        <v>22</v>
      </c>
      <c r="HA220" s="157">
        <f t="shared" si="597"/>
        <v>50</v>
      </c>
      <c r="HB220" s="157">
        <f t="shared" si="598"/>
        <v>0</v>
      </c>
      <c r="HC220" s="157">
        <f t="shared" si="599"/>
        <v>50</v>
      </c>
      <c r="HD220" s="157">
        <f t="shared" si="600"/>
        <v>0</v>
      </c>
      <c r="HE220" s="158">
        <f t="shared" si="536"/>
        <v>100</v>
      </c>
      <c r="HF220" s="164"/>
      <c r="HG220" s="16" t="s">
        <v>1027</v>
      </c>
      <c r="HH220" s="88"/>
    </row>
    <row r="221" spans="1:216" ht="15.75">
      <c r="A221" s="16" t="s">
        <v>245</v>
      </c>
      <c r="B221" s="16" t="s">
        <v>246</v>
      </c>
      <c r="C221" s="16" t="s">
        <v>196</v>
      </c>
      <c r="D221" s="16" t="s">
        <v>599</v>
      </c>
      <c r="E221" s="16" t="s">
        <v>608</v>
      </c>
      <c r="F221" s="17">
        <v>40</v>
      </c>
      <c r="G221" s="17">
        <v>0</v>
      </c>
      <c r="H221" s="17">
        <v>0</v>
      </c>
      <c r="I221" s="18">
        <v>0</v>
      </c>
      <c r="J221" s="17">
        <v>0</v>
      </c>
      <c r="K221" s="19">
        <f t="shared" si="547"/>
        <v>40</v>
      </c>
      <c r="L221" s="19">
        <f t="shared" si="548"/>
        <v>40</v>
      </c>
      <c r="M221" s="23">
        <v>40</v>
      </c>
      <c r="N221" s="20">
        <f t="shared" si="533"/>
        <v>100</v>
      </c>
      <c r="O221" s="20">
        <v>60</v>
      </c>
      <c r="P221" s="75">
        <f t="shared" si="541"/>
        <v>0</v>
      </c>
      <c r="Q221" s="74">
        <f t="shared" si="540"/>
        <v>100</v>
      </c>
      <c r="R221" s="22">
        <f t="shared" si="594"/>
        <v>100</v>
      </c>
      <c r="S221" s="10">
        <v>40</v>
      </c>
      <c r="T221" s="10"/>
      <c r="U221" s="152">
        <f>SUMIF('Rekapitulasi Maret'!$D$9:$D$173,APS!$B221,'Rekapitulasi Maret'!$E$9:$E$173)</f>
        <v>0</v>
      </c>
      <c r="V221" s="152">
        <f>SUMIF('Rekapitulasi Maret'!$D$9:$D$173,APS!$B221,'Rekapitulasi Maret'!$F$9:$F$173)</f>
        <v>0</v>
      </c>
      <c r="W221" s="10"/>
      <c r="X221" s="154">
        <f t="shared" si="537"/>
        <v>0</v>
      </c>
      <c r="Y221" s="154">
        <f t="shared" si="538"/>
        <v>0</v>
      </c>
      <c r="Z221" s="10"/>
      <c r="AA221" s="152">
        <f>SUMIF('Rekapitulasi Maret'!$U$9:$U$173,APS!$B221,'Rekapitulasi Maret'!$V$9:$V$173)</f>
        <v>0</v>
      </c>
      <c r="AB221" s="152">
        <f>SUMIF('Rekapitulasi Maret'!$U$9:$U$173,APS!$B221,'Rekapitulasi Maret'!$W$9:$W$173)</f>
        <v>0</v>
      </c>
      <c r="AC221" s="152"/>
      <c r="AD221" s="154">
        <f t="shared" si="630"/>
        <v>0</v>
      </c>
      <c r="AE221" s="154">
        <f t="shared" si="631"/>
        <v>0</v>
      </c>
      <c r="AF221" s="10"/>
      <c r="AG221" s="152">
        <f>SUMIF('Rekapitulasi Maret'!$AL$9:$AL$173,APS!$B221,'Rekapitulasi Maret'!$AM$9:$AM$173)</f>
        <v>0</v>
      </c>
      <c r="AH221" s="152">
        <f>SUMIF('Rekapitulasi Maret'!$AL$9:$AL$173,APS!$B221,'Rekapitulasi Maret'!$AN$9:$AN$173)</f>
        <v>0</v>
      </c>
      <c r="AI221" s="152">
        <f>SUMIF('Rekapitulasi Maret'!$AL$9:$AL$173,APS!$B221,'Rekapitulasi Maret'!$AQ$9:$AQ$173)</f>
        <v>0</v>
      </c>
      <c r="AJ221" s="154">
        <f t="shared" si="634"/>
        <v>0</v>
      </c>
      <c r="AK221" s="154">
        <f t="shared" si="635"/>
        <v>0</v>
      </c>
      <c r="AL221" s="10"/>
      <c r="AM221" s="152">
        <f>SUMIF('Rekapitulasi Maret'!$BA$9:$BA$173,APS!$B221,'Rekapitulasi Maret'!$BB$9:$BB$173)</f>
        <v>0</v>
      </c>
      <c r="AN221" s="152">
        <f>SUMIF('Rekapitulasi Maret'!$BA$9:$BA$173,APS!$B221,'Rekapitulasi Maret'!$BC$9:$BC$173)</f>
        <v>0</v>
      </c>
      <c r="AO221" s="10"/>
      <c r="AP221" s="154">
        <f t="shared" si="632"/>
        <v>0</v>
      </c>
      <c r="AQ221" s="154">
        <f t="shared" si="633"/>
        <v>0</v>
      </c>
      <c r="AR221" s="10">
        <v>40</v>
      </c>
      <c r="AS221" s="152">
        <f>SUMIF('Rekapitulasi Maret'!$BP$9:$BP$173,APS!$B221,'Rekapitulasi Maret'!$BQ$9:$BQ$173)</f>
        <v>56</v>
      </c>
      <c r="AT221" s="152">
        <f>SUMIF('Rekapitulasi Maret'!$BP$9:$BP$173,APS!$B221,'Rekapitulasi Maret'!$BR$9:$BR$173)</f>
        <v>56</v>
      </c>
      <c r="AU221" s="10"/>
      <c r="AV221" s="154">
        <f t="shared" si="601"/>
        <v>140</v>
      </c>
      <c r="AW221" s="154">
        <f t="shared" si="602"/>
        <v>100</v>
      </c>
      <c r="AX221" s="10"/>
      <c r="AY221" s="152">
        <f>SUMIF('Rekapitulasi Maret'!$CE$9:$CE$173,APS!$B221,'Rekapitulasi Maret'!$CI$9:$CI$173)</f>
        <v>0</v>
      </c>
      <c r="AZ221" s="10"/>
      <c r="BA221" s="152">
        <f>SUMIF('Rekapitulasi Maret'!$CE$9:$CE$173,APS!$B221,'Rekapitulasi Maret'!$CJ$9:$CJ$173)</f>
        <v>0</v>
      </c>
      <c r="BB221" s="154">
        <f t="shared" si="592"/>
        <v>0</v>
      </c>
      <c r="BC221" s="154">
        <f t="shared" si="593"/>
        <v>0</v>
      </c>
      <c r="BD221" s="76">
        <f t="shared" si="605"/>
        <v>40</v>
      </c>
      <c r="BE221" s="76">
        <f t="shared" si="606"/>
        <v>56</v>
      </c>
      <c r="BF221" s="76">
        <f t="shared" si="607"/>
        <v>56</v>
      </c>
      <c r="BG221" s="76">
        <f t="shared" si="608"/>
        <v>0</v>
      </c>
      <c r="BH221" s="76">
        <f t="shared" si="609"/>
        <v>56</v>
      </c>
      <c r="BI221" s="76">
        <f t="shared" si="610"/>
        <v>16</v>
      </c>
      <c r="BJ221" s="154">
        <f t="shared" si="611"/>
        <v>140</v>
      </c>
      <c r="BK221" s="10"/>
      <c r="BL221" s="10"/>
      <c r="BM221" s="152">
        <f>SUMIF('Rekapitulasi Maret'!$D$194:$D$375,APS!$B221,'Rekapitulasi Maret'!$E$194:$E$375)+SUMIF('Rekapitulasi Maret'!$D$194:$D$375,APS!$B221,'Rekapitulasi Maret'!$J$194:$J$375)</f>
        <v>0</v>
      </c>
      <c r="BN221" s="152">
        <f>SUMIF('Rekapitulasi Maret'!$D$194:$D$375,APS!$B221,'Rekapitulasi Maret'!$F$194:$F$375)</f>
        <v>0</v>
      </c>
      <c r="BO221" s="152">
        <f>SUMIF('Rekapitulasi Maret'!$D$194:$D$375,APS!$B221,'Rekapitulasi Maret'!$K$194:$K$375)</f>
        <v>0</v>
      </c>
      <c r="BP221" s="154">
        <f t="shared" si="588"/>
        <v>0</v>
      </c>
      <c r="BQ221" s="154">
        <f t="shared" si="589"/>
        <v>0</v>
      </c>
      <c r="BR221" s="10"/>
      <c r="BS221" s="152">
        <f>SUMIF('Rekapitulasi Maret'!$U$194:$U$375,APS!$B221,'Rekapitulasi Maret'!$V$194:$V$375)+SUMIF('Rekapitulasi Maret'!$U$194:$U$375,APS!$B221,'Rekapitulasi Maret'!$AA$194:$AA$375)</f>
        <v>0</v>
      </c>
      <c r="BT221" s="152">
        <f>SUMIF('Rekapitulasi Maret'!$U$194:$U$375,APS!$B221,'Rekapitulasi Maret'!$W$194:$W$375)</f>
        <v>0</v>
      </c>
      <c r="BU221" s="152">
        <f>SUMIF('Rekapitulasi Maret'!$U$194:$U$375,APS!$B221,'Rekapitulasi Maret'!$AB$194:$AB$375)</f>
        <v>0</v>
      </c>
      <c r="BV221" s="154">
        <f t="shared" si="590"/>
        <v>0</v>
      </c>
      <c r="BW221" s="154">
        <f t="shared" si="591"/>
        <v>0</v>
      </c>
      <c r="BX221" s="10"/>
      <c r="BY221" s="152">
        <f>SUMIF('Rekapitulasi Maret'!$AL$194:$AL$375,APS!$B221,'Rekapitulasi Maret'!$AM$194:$AM$375)+SUMIF('Rekapitulasi Maret'!$AL$194:$AL$375,APS!$B221,'Rekapitulasi Maret'!$AP$194:$AP$375)</f>
        <v>0</v>
      </c>
      <c r="BZ221" s="152">
        <f>SUMIF('Rekapitulasi Maret'!$AL$194:$AL$375,APS!$B221,'Rekapitulasi Maret'!$AN$194:$AN$375)</f>
        <v>0</v>
      </c>
      <c r="CA221" s="152">
        <f>SUMIF('Rekapitulasi Maret'!$AL$194:$AL$375,APS!$B221,'Rekapitulasi Maret'!$AQ$194:$AQ$375)</f>
        <v>0</v>
      </c>
      <c r="CB221" s="154">
        <f t="shared" si="603"/>
        <v>0</v>
      </c>
      <c r="CC221" s="154">
        <f t="shared" si="604"/>
        <v>0</v>
      </c>
      <c r="CD221" s="10"/>
      <c r="CE221" s="152">
        <f>SUMIF('Rekapitulasi Maret'!$BA$194:$BA$375,APS!$B221,'Rekapitulasi Maret'!$BB$194:$BB$375)+SUMIF('Rekapitulasi Maret'!$BA$194:$BA$375,APS!$B221,'Rekapitulasi Maret'!$BE$194:$BE$375)</f>
        <v>0</v>
      </c>
      <c r="CF221" s="152">
        <f>SUMIF('Rekapitulasi Maret'!$BA$194:$BA$375,APS!$B221,'Rekapitulasi Maret'!$BC$194:$BC$375)</f>
        <v>0</v>
      </c>
      <c r="CG221" s="10"/>
      <c r="CH221" s="154">
        <f t="shared" si="580"/>
        <v>0</v>
      </c>
      <c r="CI221" s="154">
        <f t="shared" si="581"/>
        <v>0</v>
      </c>
      <c r="CJ221" s="10"/>
      <c r="CK221" s="152">
        <f>SUMIF('Rekapitulasi Maret'!$BP$194:$BP$375,APS!$B221,'Rekapitulasi Maret'!$BQ$194:$BQ$375)+SUMIF('Rekapitulasi Maret'!$BP$194:$BP$375,APS!$B221,'Rekapitulasi Maret'!$BT$194:$BT$375)</f>
        <v>0</v>
      </c>
      <c r="CL221" s="152">
        <f>SUMIF('Rekapitulasi Maret'!$BP$194:$BP$375,APS!$B221,'Rekapitulasi Maret'!$BR$194:$BR$375)</f>
        <v>0</v>
      </c>
      <c r="CM221" s="152">
        <f>SUMIF('Rekapitulasi Maret'!$BP$194:$BP$375,APS!$B221,'Rekapitulasi Maret'!$BU$194:$BU$375)</f>
        <v>0</v>
      </c>
      <c r="CN221" s="154">
        <f t="shared" si="582"/>
        <v>0</v>
      </c>
      <c r="CO221" s="154">
        <f t="shared" si="583"/>
        <v>0</v>
      </c>
      <c r="CP221" s="76">
        <f t="shared" si="612"/>
        <v>0</v>
      </c>
      <c r="CQ221" s="76">
        <f t="shared" si="613"/>
        <v>0</v>
      </c>
      <c r="CR221" s="76">
        <f t="shared" si="614"/>
        <v>0</v>
      </c>
      <c r="CS221" s="76">
        <f t="shared" si="615"/>
        <v>0</v>
      </c>
      <c r="CT221" s="76">
        <f t="shared" si="616"/>
        <v>0</v>
      </c>
      <c r="CU221" s="76">
        <f t="shared" si="617"/>
        <v>0</v>
      </c>
      <c r="CV221" s="154">
        <f t="shared" si="618"/>
        <v>0</v>
      </c>
      <c r="CW221" s="10"/>
      <c r="CX221" s="10"/>
      <c r="CY221" s="152">
        <f>SUMIF('Rekapitulasi Maret'!$D$391:$D$568,APS!$B221,'Rekapitulasi Maret'!$E$391:$E$568)+SUMIF('Rekapitulasi Maret'!$D$391:$D$568,APS!$B221,'Rekapitulasi Maret'!$J$391:$J$568)</f>
        <v>0</v>
      </c>
      <c r="CZ221" s="152">
        <f>SUMIF('Rekapitulasi Maret'!$D$391:$D$568,APS!$B221,'Rekapitulasi Maret'!$F$391:$F$568)</f>
        <v>0</v>
      </c>
      <c r="DA221" s="152">
        <f>SUMIF('Rekapitulasi Maret'!$D$391:$D$568,APS!$B221,'Rekapitulasi Maret'!$K$391:$K$568)</f>
        <v>0</v>
      </c>
      <c r="DB221" s="154">
        <f t="shared" si="584"/>
        <v>0</v>
      </c>
      <c r="DC221" s="154">
        <f t="shared" si="585"/>
        <v>0</v>
      </c>
      <c r="DD221" s="10"/>
      <c r="DE221" s="152">
        <f>SUMIF('Rekapitulasi Maret'!$U$391:$U$568,APS!$B221,'Rekapitulasi Maret'!$V$391:$V$568)+SUMIF('Rekapitulasi Maret'!$U$391:$U$568,APS!$B221,'Rekapitulasi Maret'!$AA$391:$AA$568)</f>
        <v>0</v>
      </c>
      <c r="DF221" s="152">
        <f>SUMIF('Rekapitulasi Maret'!$U$391:$U$568,APS!$B221,'Rekapitulasi Maret'!$W$391:$W$568)</f>
        <v>0</v>
      </c>
      <c r="DG221" s="152">
        <f>SUMIF('Rekapitulasi Maret'!$U$391:$U$568,APS!$B221,'Rekapitulasi Maret'!$AB$391:$AB$568)</f>
        <v>0</v>
      </c>
      <c r="DH221" s="154">
        <f t="shared" si="619"/>
        <v>0</v>
      </c>
      <c r="DI221" s="154">
        <f t="shared" si="620"/>
        <v>0</v>
      </c>
      <c r="DJ221" s="10"/>
      <c r="DK221" s="152">
        <f>SUMIF('Rekapitulasi Maret'!$AL$391:$AL$568,APS!$B221,'Rekapitulasi Maret'!$AM$391:$AM$568)+SUMIF('Rekapitulasi Maret'!$AL$391:$AL$568,APS!$B221,'Rekapitulasi Maret'!$AP$391:$AP$568)</f>
        <v>0</v>
      </c>
      <c r="DL221" s="152">
        <f>SUMIF('Rekapitulasi Maret'!$AL$391:$AL$568,APS!$B221,'Rekapitulasi Maret'!$AN$391:$AN$568)</f>
        <v>0</v>
      </c>
      <c r="DM221" s="152">
        <f>SUMIF('Rekapitulasi Maret'!$AL$391:$AL$568,APS!$B221,'Rekapitulasi Maret'!$AQ$391:$AQ$568)</f>
        <v>0</v>
      </c>
      <c r="DN221" s="154">
        <f t="shared" si="553"/>
        <v>0</v>
      </c>
      <c r="DO221" s="154">
        <f t="shared" si="554"/>
        <v>0</v>
      </c>
      <c r="DP221" s="10"/>
      <c r="DQ221" s="152">
        <f>SUMIF('Rekapitulasi Maret'!$BA$391:$BA$568,APS!$B221,'Rekapitulasi Maret'!$BB$391:$BB$568)+SUMIF('Rekapitulasi Maret'!$BA$391:$BA$568,APS!$B221,'Rekapitulasi Maret'!$BE$391:$BE$568)</f>
        <v>0</v>
      </c>
      <c r="DR221" s="152">
        <f>SUMIF('Rekapitulasi Maret'!$BA$391:$BA$568,APS!$B221,'Rekapitulasi Maret'!$BC$391:$BC$568)</f>
        <v>0</v>
      </c>
      <c r="DS221" s="152">
        <f>SUMIF('Rekapitulasi Maret'!$BA$391:$BA$568,APS!$B221,'Rekapitulasi Maret'!$BF$391:$BF$568)</f>
        <v>0</v>
      </c>
      <c r="DT221" s="154">
        <f t="shared" si="621"/>
        <v>0</v>
      </c>
      <c r="DU221" s="154">
        <f t="shared" si="622"/>
        <v>0</v>
      </c>
      <c r="DV221" s="10"/>
      <c r="DW221" s="152">
        <f>SUMIF('Rekapitulasi Maret'!$BP$391:$BP$568,APS!$B221,'Rekapitulasi Maret'!$BQ$391:$BQ$568)+SUMIF('Rekapitulasi Maret'!$BP$391:$BP$568,APS!$B221,'Rekapitulasi Maret'!$BT$391:$BT$568)</f>
        <v>0</v>
      </c>
      <c r="DX221" s="152">
        <f>SUMIF('Rekapitulasi Maret'!$BP$391:$BP$568,APS!$B221,'Rekapitulasi Maret'!$BR$391:$BR$568)</f>
        <v>0</v>
      </c>
      <c r="DY221" s="152">
        <f>SUMIF('Rekapitulasi Maret'!$BP$391:$BP$568,APS!$B221,'Rekapitulasi Maret'!$BU$391:$BU$568)</f>
        <v>0</v>
      </c>
      <c r="DZ221" s="154">
        <f t="shared" si="544"/>
        <v>0</v>
      </c>
      <c r="EA221" s="154">
        <f t="shared" si="545"/>
        <v>0</v>
      </c>
      <c r="EB221" s="10"/>
      <c r="EC221" s="152">
        <f>SUMIF('Rekapitulasi Maret'!$CE$391:$CE$568,APS!$B221,'Rekapitulasi Maret'!$CF$391:$CF$568)+SUMIF('Rekapitulasi Maret'!$CE$391:$CE$568,APS!$B221,'Rekapitulasi Maret'!$CI$391:$CI$568)</f>
        <v>0</v>
      </c>
      <c r="ED221" s="152">
        <f>SUMIF('Rekapitulasi Maret'!$CE$391:$CE$568,APS!$B221,'Rekapitulasi Maret'!$CG$391:$CG$568)</f>
        <v>0</v>
      </c>
      <c r="EE221" s="152">
        <f>SUMIF('Rekapitulasi Maret'!$CE$391:$CE$568,APS!$B221,'Rekapitulasi Maret'!$CJ$391:$CJ$568)</f>
        <v>0</v>
      </c>
      <c r="EF221" s="154">
        <f t="shared" si="555"/>
        <v>0</v>
      </c>
      <c r="EG221" s="154">
        <f t="shared" si="556"/>
        <v>0</v>
      </c>
      <c r="EH221" s="76">
        <f t="shared" si="623"/>
        <v>0</v>
      </c>
      <c r="EI221" s="76">
        <f t="shared" si="624"/>
        <v>0</v>
      </c>
      <c r="EJ221" s="76">
        <f t="shared" si="625"/>
        <v>0</v>
      </c>
      <c r="EK221" s="76">
        <f t="shared" si="626"/>
        <v>0</v>
      </c>
      <c r="EL221" s="76">
        <f t="shared" si="627"/>
        <v>0</v>
      </c>
      <c r="EM221" s="76">
        <f t="shared" si="628"/>
        <v>0</v>
      </c>
      <c r="EN221" s="154">
        <f t="shared" si="629"/>
        <v>0</v>
      </c>
      <c r="EO221" s="10">
        <v>60</v>
      </c>
      <c r="EP221" s="10"/>
      <c r="EQ221" s="152">
        <f>SUMIF('Rekapitulasi Maret'!$D$587:$D$768,APS!$B221,'Rekapitulasi Maret'!$E$587:$E$768)+SUMIF('Rekapitulasi Maret'!$D$587:$D$768,APS!$B221,'Rekapitulasi Maret'!$G$587:$G$768)</f>
        <v>0</v>
      </c>
      <c r="ER221" s="152">
        <f>SUMIF('Rekapitulasi Maret'!$D$587:$D$768,APS!$B221,'Rekapitulasi Maret'!$F$587:$F$768)+SUMIF('Rekapitulasi Maret'!$D$587:$D$768,APS!$B221,'Rekapitulasi Maret'!$H$587:$H$768)</f>
        <v>0</v>
      </c>
      <c r="ES221" s="10"/>
      <c r="ET221" s="154">
        <f t="shared" si="557"/>
        <v>0</v>
      </c>
      <c r="EU221" s="154">
        <f t="shared" si="558"/>
        <v>0</v>
      </c>
      <c r="EV221" s="10"/>
      <c r="EW221" s="152">
        <f>SUMIF('Rekapitulasi Maret'!$U$587:$U$768,APS!$B221,'Rekapitulasi Maret'!$V$587:$V$768)+SUMIF('Rekapitulasi Maret'!$U$587:$U$768,APS!$B221,'Rekapitulasi Maret'!$X$587:$X$768)</f>
        <v>0</v>
      </c>
      <c r="EX221" s="152">
        <f>SUMIF('Rekapitulasi Maret'!$U$587:$U$768,APS!$B221,'Rekapitulasi Maret'!$W$587:$W$768)+SUMIF('Rekapitulasi Maret'!$U$587:$U$768,APS!$B221,'Rekapitulasi Maret'!$Y$587:$Y$768)</f>
        <v>0</v>
      </c>
      <c r="EY221" s="10"/>
      <c r="EZ221" s="154">
        <f t="shared" si="559"/>
        <v>0</v>
      </c>
      <c r="FA221" s="154">
        <f t="shared" si="560"/>
        <v>0</v>
      </c>
      <c r="FB221" s="10">
        <v>60</v>
      </c>
      <c r="FC221" s="152">
        <f>SUMIF('Rekapitulasi Maret'!$AL$587:$AL$768,APS!$B221,'Rekapitulasi Maret'!$AM$587:$AM$768)+SUMIF('Rekapitulasi Maret'!$AL$587:$AL$768,APS!$B221,'Rekapitulasi Maret'!$AP$587:$AP$768)</f>
        <v>0</v>
      </c>
      <c r="FD221" s="152">
        <f>SUMIF('Rekapitulasi Maret'!$AL$587:$AL$768,APS!$B221,'Rekapitulasi Maret'!$AN$587:$AN$768)</f>
        <v>0</v>
      </c>
      <c r="FE221" s="10"/>
      <c r="FF221" s="154">
        <f t="shared" si="561"/>
        <v>0</v>
      </c>
      <c r="FG221" s="154">
        <f t="shared" si="562"/>
        <v>0</v>
      </c>
      <c r="FH221" s="10"/>
      <c r="FI221" s="152">
        <f>SUMIF('Rekapitulasi Maret'!$BA$587:$BA$768,APS!$B221,'Rekapitulasi Maret'!$BB$587:$BB$768)+SUMIF('Rekapitulasi Maret'!$BA$587:$BA$768,APS!$B221,'Rekapitulasi Maret'!$BE$587:$BE$768)</f>
        <v>0</v>
      </c>
      <c r="FJ221" s="152">
        <f>SUMIF('Rekapitulasi Maret'!$BA$587:$BA$768,APS!$B221,'Rekapitulasi Maret'!$BC$587:$BC$768)+SUMIF('Rekapitulasi Maret'!$BA$587:$BA$768,APS!$B221,'Rekapitulasi Maret'!$BF$587:$BF$768)</f>
        <v>0</v>
      </c>
      <c r="FK221" s="10"/>
      <c r="FL221" s="154">
        <f t="shared" si="563"/>
        <v>0</v>
      </c>
      <c r="FM221" s="154">
        <f t="shared" si="564"/>
        <v>0</v>
      </c>
      <c r="FN221" s="10"/>
      <c r="FO221" s="152">
        <f>SUMIF('Rekapitulasi Maret'!$BP$587:$BP$768,APS!$B221,'Rekapitulasi Maret'!$BQ$587:$BQ$768)+SUMIF('Rekapitulasi Maret'!$BP$587:$BP$768,APS!$B221,'Rekapitulasi Maret'!$BT$587:$BT$768)</f>
        <v>44</v>
      </c>
      <c r="FP221" s="152">
        <f>SUMIF('Rekapitulasi Maret'!$BP$587:$BP$768,APS!$B221,'Rekapitulasi Maret'!$BR$587:$BR$768)</f>
        <v>44</v>
      </c>
      <c r="FQ221" s="10"/>
      <c r="FR221" s="154">
        <f t="shared" si="565"/>
        <v>0</v>
      </c>
      <c r="FS221" s="154">
        <f t="shared" si="566"/>
        <v>100</v>
      </c>
      <c r="FT221" s="10"/>
      <c r="FU221" s="152">
        <f>SUMIF('Rekapitulasi Maret'!$CE$587:$CE$768,APS!$B221,'Rekapitulasi Maret'!$CI$587:$CI$768)</f>
        <v>0</v>
      </c>
      <c r="FV221" s="10"/>
      <c r="FW221" s="152">
        <f>SUMIF('Rekapitulasi Maret'!$CE$587:$CE$768,APS!$B221,'Rekapitulasi Maret'!$CJ$587:$CJ$768)</f>
        <v>0</v>
      </c>
      <c r="FX221" s="154">
        <f t="shared" si="586"/>
        <v>0</v>
      </c>
      <c r="FY221" s="154">
        <f t="shared" si="587"/>
        <v>0</v>
      </c>
      <c r="FZ221" s="10"/>
      <c r="GA221" s="152">
        <f>SUMIF('Rekapitulasi Maret'!$D$785:$D$963,APS!$B221,'Rekapitulasi Maret'!$E$785:$E$963)+SUMIF('Rekapitulasi Maret'!$D$785:$D$963,APS!$B221,'Rekapitulasi Maret'!$J$785:$J$963)</f>
        <v>0</v>
      </c>
      <c r="GB221" s="152">
        <f>SUMIF('Rekapitulasi Maret'!$D$785:$D$963,APS!$B221,'Rekapitulasi Maret'!$F$785:$F$963)</f>
        <v>0</v>
      </c>
      <c r="GC221" s="152">
        <f>SUMIF('Rekapitulasi Maret'!$D$785:$D$963,APS!$B221,'Rekapitulasi Maret'!$K$785:$K$963)</f>
        <v>0</v>
      </c>
      <c r="GD221" s="154">
        <f t="shared" si="567"/>
        <v>0</v>
      </c>
      <c r="GE221" s="154">
        <f t="shared" si="568"/>
        <v>0</v>
      </c>
      <c r="GF221" s="10"/>
      <c r="GG221" s="152">
        <f>SUMIF('Rekapitulasi Maret'!$U$785:$U$963,APS!$B221,'Rekapitulasi Maret'!$V$785:$V$963)+SUMIF('Rekapitulasi Maret'!$U$785:$U$963,APS!$B221,'Rekapitulasi Maret'!$AA$785:$AA$963)</f>
        <v>0</v>
      </c>
      <c r="GH221" s="152">
        <f>SUMIF('Rekapitulasi Maret'!$U$785:$U$963,APS!$B221,'Rekapitulasi Maret'!$W$785:$W$963)</f>
        <v>0</v>
      </c>
      <c r="GI221" s="152">
        <f>SUMIF('Rekapitulasi Maret'!$U$785:$U$963,APS!$B221,'Rekapitulasi Maret'!$AB$785:$AB$963)</f>
        <v>0</v>
      </c>
      <c r="GJ221" s="154">
        <f t="shared" si="569"/>
        <v>0</v>
      </c>
      <c r="GK221" s="154">
        <f t="shared" si="570"/>
        <v>0</v>
      </c>
      <c r="GL221" s="10"/>
      <c r="GM221" s="152">
        <f>SUMIF('Rekapitulasi Maret'!$AL$785:$AL$963,APS!$B221,'Rekapitulasi Maret'!$AM$785:$AM$963)+SUMIF('Rekapitulasi Maret'!$AL$785:$AL$963,APS!$B221,'Rekapitulasi Maret'!$AP$785:$AP$963)</f>
        <v>0</v>
      </c>
      <c r="GN221" s="152">
        <f>SUMIF('Rekapitulasi Maret'!$AL$785:$AL$963,APS!$B221,'Rekapitulasi Maret'!$AN$785:$AN$963)</f>
        <v>0</v>
      </c>
      <c r="GO221" s="152">
        <f>SUMIF('Rekapitulasi Maret'!$AL$785:$AL$963,APS!$B221,'Rekapitulasi Maret'!$AQ$785:$AQ$963)</f>
        <v>0</v>
      </c>
      <c r="GP221" s="154">
        <f t="shared" si="571"/>
        <v>0</v>
      </c>
      <c r="GQ221" s="154">
        <f t="shared" si="572"/>
        <v>0</v>
      </c>
      <c r="GR221" s="76">
        <f t="shared" si="573"/>
        <v>60</v>
      </c>
      <c r="GS221" s="76">
        <f t="shared" si="574"/>
        <v>44</v>
      </c>
      <c r="GT221" s="76">
        <f t="shared" si="575"/>
        <v>44</v>
      </c>
      <c r="GU221" s="76">
        <f t="shared" si="576"/>
        <v>0</v>
      </c>
      <c r="GV221" s="157">
        <f t="shared" si="577"/>
        <v>44</v>
      </c>
      <c r="GW221" s="157">
        <f t="shared" si="578"/>
        <v>-16</v>
      </c>
      <c r="GX221" s="158">
        <f t="shared" si="579"/>
        <v>73.333333333333329</v>
      </c>
      <c r="GY221" s="157">
        <f t="shared" si="595"/>
        <v>100</v>
      </c>
      <c r="GZ221" s="157">
        <f t="shared" si="596"/>
        <v>100</v>
      </c>
      <c r="HA221" s="157">
        <f t="shared" si="597"/>
        <v>100</v>
      </c>
      <c r="HB221" s="157">
        <f t="shared" si="598"/>
        <v>0</v>
      </c>
      <c r="HC221" s="157">
        <f t="shared" si="599"/>
        <v>100</v>
      </c>
      <c r="HD221" s="157">
        <f t="shared" si="600"/>
        <v>0</v>
      </c>
      <c r="HE221" s="158">
        <f t="shared" si="536"/>
        <v>100</v>
      </c>
      <c r="HF221" s="164"/>
      <c r="HG221" s="16" t="s">
        <v>1028</v>
      </c>
      <c r="HH221" s="88"/>
    </row>
    <row r="222" spans="1:216" ht="15.75">
      <c r="A222" s="16" t="s">
        <v>247</v>
      </c>
      <c r="B222" s="16" t="s">
        <v>248</v>
      </c>
      <c r="C222" s="16" t="s">
        <v>196</v>
      </c>
      <c r="D222" s="16" t="s">
        <v>599</v>
      </c>
      <c r="E222" s="16" t="s">
        <v>608</v>
      </c>
      <c r="F222" s="17">
        <v>20</v>
      </c>
      <c r="G222" s="17">
        <v>0</v>
      </c>
      <c r="H222" s="17">
        <v>0</v>
      </c>
      <c r="I222" s="18">
        <v>0</v>
      </c>
      <c r="J222" s="17">
        <v>0</v>
      </c>
      <c r="K222" s="19">
        <f t="shared" si="547"/>
        <v>20</v>
      </c>
      <c r="L222" s="19">
        <f t="shared" si="548"/>
        <v>20</v>
      </c>
      <c r="M222" s="23">
        <v>0</v>
      </c>
      <c r="N222" s="20">
        <f t="shared" si="533"/>
        <v>20</v>
      </c>
      <c r="O222" s="20">
        <v>20</v>
      </c>
      <c r="P222" s="75">
        <f t="shared" si="541"/>
        <v>0</v>
      </c>
      <c r="Q222" s="74">
        <f t="shared" si="540"/>
        <v>20</v>
      </c>
      <c r="R222" s="22">
        <f t="shared" si="594"/>
        <v>20</v>
      </c>
      <c r="S222" s="10"/>
      <c r="T222" s="10"/>
      <c r="U222" s="152">
        <f>SUMIF('Rekapitulasi Maret'!$D$9:$D$173,APS!$B222,'Rekapitulasi Maret'!$E$9:$E$173)</f>
        <v>0</v>
      </c>
      <c r="V222" s="152">
        <f>SUMIF('Rekapitulasi Maret'!$D$9:$D$173,APS!$B222,'Rekapitulasi Maret'!$F$9:$F$173)</f>
        <v>0</v>
      </c>
      <c r="W222" s="10"/>
      <c r="X222" s="154">
        <f t="shared" si="537"/>
        <v>0</v>
      </c>
      <c r="Y222" s="154">
        <f t="shared" si="538"/>
        <v>0</v>
      </c>
      <c r="Z222" s="10"/>
      <c r="AA222" s="152">
        <f>SUMIF('Rekapitulasi Maret'!$U$9:$U$173,APS!$B222,'Rekapitulasi Maret'!$V$9:$V$173)</f>
        <v>0</v>
      </c>
      <c r="AB222" s="152">
        <f>SUMIF('Rekapitulasi Maret'!$U$9:$U$173,APS!$B222,'Rekapitulasi Maret'!$W$9:$W$173)</f>
        <v>0</v>
      </c>
      <c r="AC222" s="152"/>
      <c r="AD222" s="154">
        <f t="shared" si="630"/>
        <v>0</v>
      </c>
      <c r="AE222" s="154">
        <f t="shared" si="631"/>
        <v>0</v>
      </c>
      <c r="AF222" s="10"/>
      <c r="AG222" s="152">
        <f>SUMIF('Rekapitulasi Maret'!$AL$9:$AL$173,APS!$B222,'Rekapitulasi Maret'!$AM$9:$AM$173)</f>
        <v>0</v>
      </c>
      <c r="AH222" s="152">
        <f>SUMIF('Rekapitulasi Maret'!$AL$9:$AL$173,APS!$B222,'Rekapitulasi Maret'!$AN$9:$AN$173)</f>
        <v>0</v>
      </c>
      <c r="AI222" s="152">
        <f>SUMIF('Rekapitulasi Maret'!$AL$9:$AL$173,APS!$B222,'Rekapitulasi Maret'!$AQ$9:$AQ$173)</f>
        <v>0</v>
      </c>
      <c r="AJ222" s="154">
        <f t="shared" si="634"/>
        <v>0</v>
      </c>
      <c r="AK222" s="154">
        <f t="shared" si="635"/>
        <v>0</v>
      </c>
      <c r="AL222" s="10"/>
      <c r="AM222" s="152">
        <f>SUMIF('Rekapitulasi Maret'!$BA$9:$BA$173,APS!$B222,'Rekapitulasi Maret'!$BB$9:$BB$173)</f>
        <v>0</v>
      </c>
      <c r="AN222" s="152">
        <f>SUMIF('Rekapitulasi Maret'!$BA$9:$BA$173,APS!$B222,'Rekapitulasi Maret'!$BC$9:$BC$173)</f>
        <v>20</v>
      </c>
      <c r="AO222" s="10"/>
      <c r="AP222" s="154">
        <f t="shared" si="632"/>
        <v>0</v>
      </c>
      <c r="AQ222" s="154">
        <f t="shared" si="633"/>
        <v>0</v>
      </c>
      <c r="AR222" s="10"/>
      <c r="AS222" s="152">
        <f>SUMIF('Rekapitulasi Maret'!$BP$9:$BP$173,APS!$B222,'Rekapitulasi Maret'!$BQ$9:$BQ$173)</f>
        <v>0</v>
      </c>
      <c r="AT222" s="152">
        <f>SUMIF('Rekapitulasi Maret'!$BP$9:$BP$173,APS!$B222,'Rekapitulasi Maret'!$BR$9:$BR$173)</f>
        <v>0</v>
      </c>
      <c r="AU222" s="10"/>
      <c r="AV222" s="154">
        <f t="shared" si="601"/>
        <v>0</v>
      </c>
      <c r="AW222" s="154">
        <f t="shared" si="602"/>
        <v>0</v>
      </c>
      <c r="AX222" s="10"/>
      <c r="AY222" s="152">
        <f>SUMIF('Rekapitulasi Maret'!$CE$9:$CE$173,APS!$B222,'Rekapitulasi Maret'!$CI$9:$CI$173)</f>
        <v>0</v>
      </c>
      <c r="AZ222" s="10"/>
      <c r="BA222" s="152">
        <f>SUMIF('Rekapitulasi Maret'!$CE$9:$CE$173,APS!$B222,'Rekapitulasi Maret'!$CJ$9:$CJ$173)</f>
        <v>0</v>
      </c>
      <c r="BB222" s="154">
        <f t="shared" si="592"/>
        <v>0</v>
      </c>
      <c r="BC222" s="154">
        <f t="shared" si="593"/>
        <v>0</v>
      </c>
      <c r="BD222" s="76">
        <f t="shared" si="605"/>
        <v>0</v>
      </c>
      <c r="BE222" s="76">
        <f t="shared" si="606"/>
        <v>0</v>
      </c>
      <c r="BF222" s="76">
        <f t="shared" si="607"/>
        <v>20</v>
      </c>
      <c r="BG222" s="76">
        <f t="shared" si="608"/>
        <v>0</v>
      </c>
      <c r="BH222" s="76">
        <f t="shared" si="609"/>
        <v>20</v>
      </c>
      <c r="BI222" s="76">
        <f t="shared" si="610"/>
        <v>20</v>
      </c>
      <c r="BJ222" s="154">
        <f t="shared" si="611"/>
        <v>0</v>
      </c>
      <c r="BK222" s="10"/>
      <c r="BL222" s="10"/>
      <c r="BM222" s="152">
        <f>SUMIF('Rekapitulasi Maret'!$D$194:$D$375,APS!$B222,'Rekapitulasi Maret'!$E$194:$E$375)+SUMIF('Rekapitulasi Maret'!$D$194:$D$375,APS!$B222,'Rekapitulasi Maret'!$J$194:$J$375)</f>
        <v>0</v>
      </c>
      <c r="BN222" s="152">
        <f>SUMIF('Rekapitulasi Maret'!$D$194:$D$375,APS!$B222,'Rekapitulasi Maret'!$F$194:$F$375)</f>
        <v>0</v>
      </c>
      <c r="BO222" s="152">
        <f>SUMIF('Rekapitulasi Maret'!$D$194:$D$375,APS!$B222,'Rekapitulasi Maret'!$K$194:$K$375)</f>
        <v>0</v>
      </c>
      <c r="BP222" s="154">
        <f t="shared" si="588"/>
        <v>0</v>
      </c>
      <c r="BQ222" s="154">
        <f t="shared" si="589"/>
        <v>0</v>
      </c>
      <c r="BR222" s="10"/>
      <c r="BS222" s="152">
        <f>SUMIF('Rekapitulasi Maret'!$U$194:$U$375,APS!$B222,'Rekapitulasi Maret'!$V$194:$V$375)+SUMIF('Rekapitulasi Maret'!$U$194:$U$375,APS!$B222,'Rekapitulasi Maret'!$AA$194:$AA$375)</f>
        <v>0</v>
      </c>
      <c r="BT222" s="152">
        <f>SUMIF('Rekapitulasi Maret'!$U$194:$U$375,APS!$B222,'Rekapitulasi Maret'!$W$194:$W$375)</f>
        <v>0</v>
      </c>
      <c r="BU222" s="152">
        <f>SUMIF('Rekapitulasi Maret'!$U$194:$U$375,APS!$B222,'Rekapitulasi Maret'!$AB$194:$AB$375)</f>
        <v>0</v>
      </c>
      <c r="BV222" s="154">
        <f t="shared" si="590"/>
        <v>0</v>
      </c>
      <c r="BW222" s="154">
        <f t="shared" si="591"/>
        <v>0</v>
      </c>
      <c r="BX222" s="10"/>
      <c r="BY222" s="152">
        <f>SUMIF('Rekapitulasi Maret'!$AL$194:$AL$375,APS!$B222,'Rekapitulasi Maret'!$AM$194:$AM$375)+SUMIF('Rekapitulasi Maret'!$AL$194:$AL$375,APS!$B222,'Rekapitulasi Maret'!$AP$194:$AP$375)</f>
        <v>0</v>
      </c>
      <c r="BZ222" s="152">
        <f>SUMIF('Rekapitulasi Maret'!$AL$194:$AL$375,APS!$B222,'Rekapitulasi Maret'!$AN$194:$AN$375)</f>
        <v>0</v>
      </c>
      <c r="CA222" s="152">
        <f>SUMIF('Rekapitulasi Maret'!$AL$194:$AL$375,APS!$B222,'Rekapitulasi Maret'!$AQ$194:$AQ$375)</f>
        <v>0</v>
      </c>
      <c r="CB222" s="154">
        <f t="shared" si="603"/>
        <v>0</v>
      </c>
      <c r="CC222" s="154">
        <f t="shared" si="604"/>
        <v>0</v>
      </c>
      <c r="CD222" s="10"/>
      <c r="CE222" s="152">
        <f>SUMIF('Rekapitulasi Maret'!$BA$194:$BA$375,APS!$B222,'Rekapitulasi Maret'!$BB$194:$BB$375)+SUMIF('Rekapitulasi Maret'!$BA$194:$BA$375,APS!$B222,'Rekapitulasi Maret'!$BE$194:$BE$375)</f>
        <v>0</v>
      </c>
      <c r="CF222" s="152">
        <f>SUMIF('Rekapitulasi Maret'!$BA$194:$BA$375,APS!$B222,'Rekapitulasi Maret'!$BC$194:$BC$375)</f>
        <v>0</v>
      </c>
      <c r="CG222" s="10"/>
      <c r="CH222" s="154">
        <f t="shared" si="580"/>
        <v>0</v>
      </c>
      <c r="CI222" s="154">
        <f t="shared" si="581"/>
        <v>0</v>
      </c>
      <c r="CJ222" s="10"/>
      <c r="CK222" s="152">
        <f>SUMIF('Rekapitulasi Maret'!$BP$194:$BP$375,APS!$B222,'Rekapitulasi Maret'!$BQ$194:$BQ$375)+SUMIF('Rekapitulasi Maret'!$BP$194:$BP$375,APS!$B222,'Rekapitulasi Maret'!$BT$194:$BT$375)</f>
        <v>0</v>
      </c>
      <c r="CL222" s="152">
        <f>SUMIF('Rekapitulasi Maret'!$BP$194:$BP$375,APS!$B222,'Rekapitulasi Maret'!$BR$194:$BR$375)</f>
        <v>0</v>
      </c>
      <c r="CM222" s="152">
        <f>SUMIF('Rekapitulasi Maret'!$BP$194:$BP$375,APS!$B222,'Rekapitulasi Maret'!$BU$194:$BU$375)</f>
        <v>0</v>
      </c>
      <c r="CN222" s="154">
        <f t="shared" si="582"/>
        <v>0</v>
      </c>
      <c r="CO222" s="154">
        <f t="shared" si="583"/>
        <v>0</v>
      </c>
      <c r="CP222" s="76">
        <f t="shared" si="612"/>
        <v>0</v>
      </c>
      <c r="CQ222" s="76">
        <f t="shared" si="613"/>
        <v>0</v>
      </c>
      <c r="CR222" s="76">
        <f t="shared" si="614"/>
        <v>0</v>
      </c>
      <c r="CS222" s="76">
        <f t="shared" si="615"/>
        <v>0</v>
      </c>
      <c r="CT222" s="76">
        <f t="shared" si="616"/>
        <v>0</v>
      </c>
      <c r="CU222" s="76">
        <f t="shared" si="617"/>
        <v>0</v>
      </c>
      <c r="CV222" s="154">
        <f t="shared" si="618"/>
        <v>0</v>
      </c>
      <c r="CW222" s="10"/>
      <c r="CX222" s="10"/>
      <c r="CY222" s="152">
        <f>SUMIF('Rekapitulasi Maret'!$D$391:$D$568,APS!$B222,'Rekapitulasi Maret'!$E$391:$E$568)+SUMIF('Rekapitulasi Maret'!$D$391:$D$568,APS!$B222,'Rekapitulasi Maret'!$J$391:$J$568)</f>
        <v>0</v>
      </c>
      <c r="CZ222" s="152">
        <f>SUMIF('Rekapitulasi Maret'!$D$391:$D$568,APS!$B222,'Rekapitulasi Maret'!$F$391:$F$568)</f>
        <v>0</v>
      </c>
      <c r="DA222" s="152">
        <f>SUMIF('Rekapitulasi Maret'!$D$391:$D$568,APS!$B222,'Rekapitulasi Maret'!$K$391:$K$568)</f>
        <v>0</v>
      </c>
      <c r="DB222" s="154">
        <f t="shared" si="584"/>
        <v>0</v>
      </c>
      <c r="DC222" s="154">
        <f t="shared" si="585"/>
        <v>0</v>
      </c>
      <c r="DD222" s="10"/>
      <c r="DE222" s="152">
        <f>SUMIF('Rekapitulasi Maret'!$U$391:$U$568,APS!$B222,'Rekapitulasi Maret'!$V$391:$V$568)+SUMIF('Rekapitulasi Maret'!$U$391:$U$568,APS!$B222,'Rekapitulasi Maret'!$AA$391:$AA$568)</f>
        <v>0</v>
      </c>
      <c r="DF222" s="152">
        <f>SUMIF('Rekapitulasi Maret'!$U$391:$U$568,APS!$B222,'Rekapitulasi Maret'!$W$391:$W$568)</f>
        <v>0</v>
      </c>
      <c r="DG222" s="152">
        <f>SUMIF('Rekapitulasi Maret'!$U$391:$U$568,APS!$B222,'Rekapitulasi Maret'!$AB$391:$AB$568)</f>
        <v>0</v>
      </c>
      <c r="DH222" s="154">
        <f t="shared" si="619"/>
        <v>0</v>
      </c>
      <c r="DI222" s="154">
        <f t="shared" si="620"/>
        <v>0</v>
      </c>
      <c r="DJ222" s="10"/>
      <c r="DK222" s="152">
        <f>SUMIF('Rekapitulasi Maret'!$AL$391:$AL$568,APS!$B222,'Rekapitulasi Maret'!$AM$391:$AM$568)+SUMIF('Rekapitulasi Maret'!$AL$391:$AL$568,APS!$B222,'Rekapitulasi Maret'!$AP$391:$AP$568)</f>
        <v>0</v>
      </c>
      <c r="DL222" s="152">
        <f>SUMIF('Rekapitulasi Maret'!$AL$391:$AL$568,APS!$B222,'Rekapitulasi Maret'!$AN$391:$AN$568)</f>
        <v>0</v>
      </c>
      <c r="DM222" s="152">
        <f>SUMIF('Rekapitulasi Maret'!$AL$391:$AL$568,APS!$B222,'Rekapitulasi Maret'!$AQ$391:$AQ$568)</f>
        <v>0</v>
      </c>
      <c r="DN222" s="154">
        <f t="shared" si="553"/>
        <v>0</v>
      </c>
      <c r="DO222" s="154">
        <f t="shared" si="554"/>
        <v>0</v>
      </c>
      <c r="DP222" s="10"/>
      <c r="DQ222" s="152">
        <f>SUMIF('Rekapitulasi Maret'!$BA$391:$BA$568,APS!$B222,'Rekapitulasi Maret'!$BB$391:$BB$568)+SUMIF('Rekapitulasi Maret'!$BA$391:$BA$568,APS!$B222,'Rekapitulasi Maret'!$BE$391:$BE$568)</f>
        <v>0</v>
      </c>
      <c r="DR222" s="152">
        <f>SUMIF('Rekapitulasi Maret'!$BA$391:$BA$568,APS!$B222,'Rekapitulasi Maret'!$BC$391:$BC$568)</f>
        <v>0</v>
      </c>
      <c r="DS222" s="152">
        <f>SUMIF('Rekapitulasi Maret'!$BA$391:$BA$568,APS!$B222,'Rekapitulasi Maret'!$BF$391:$BF$568)</f>
        <v>0</v>
      </c>
      <c r="DT222" s="154">
        <f t="shared" si="621"/>
        <v>0</v>
      </c>
      <c r="DU222" s="154">
        <f t="shared" si="622"/>
        <v>0</v>
      </c>
      <c r="DV222" s="10"/>
      <c r="DW222" s="152">
        <f>SUMIF('Rekapitulasi Maret'!$BP$391:$BP$568,APS!$B222,'Rekapitulasi Maret'!$BQ$391:$BQ$568)+SUMIF('Rekapitulasi Maret'!$BP$391:$BP$568,APS!$B222,'Rekapitulasi Maret'!$BT$391:$BT$568)</f>
        <v>0</v>
      </c>
      <c r="DX222" s="152">
        <f>SUMIF('Rekapitulasi Maret'!$BP$391:$BP$568,APS!$B222,'Rekapitulasi Maret'!$BR$391:$BR$568)</f>
        <v>0</v>
      </c>
      <c r="DY222" s="152">
        <f>SUMIF('Rekapitulasi Maret'!$BP$391:$BP$568,APS!$B222,'Rekapitulasi Maret'!$BU$391:$BU$568)</f>
        <v>0</v>
      </c>
      <c r="DZ222" s="154">
        <f t="shared" si="544"/>
        <v>0</v>
      </c>
      <c r="EA222" s="154">
        <f t="shared" si="545"/>
        <v>0</v>
      </c>
      <c r="EB222" s="10"/>
      <c r="EC222" s="152">
        <f>SUMIF('Rekapitulasi Maret'!$CE$391:$CE$568,APS!$B222,'Rekapitulasi Maret'!$CF$391:$CF$568)+SUMIF('Rekapitulasi Maret'!$CE$391:$CE$568,APS!$B222,'Rekapitulasi Maret'!$CI$391:$CI$568)</f>
        <v>0</v>
      </c>
      <c r="ED222" s="152">
        <f>SUMIF('Rekapitulasi Maret'!$CE$391:$CE$568,APS!$B222,'Rekapitulasi Maret'!$CG$391:$CG$568)</f>
        <v>0</v>
      </c>
      <c r="EE222" s="152">
        <f>SUMIF('Rekapitulasi Maret'!$CE$391:$CE$568,APS!$B222,'Rekapitulasi Maret'!$CJ$391:$CJ$568)</f>
        <v>0</v>
      </c>
      <c r="EF222" s="154">
        <f t="shared" si="555"/>
        <v>0</v>
      </c>
      <c r="EG222" s="154">
        <f t="shared" si="556"/>
        <v>0</v>
      </c>
      <c r="EH222" s="76">
        <f t="shared" si="623"/>
        <v>0</v>
      </c>
      <c r="EI222" s="76">
        <f t="shared" si="624"/>
        <v>0</v>
      </c>
      <c r="EJ222" s="76">
        <f t="shared" si="625"/>
        <v>0</v>
      </c>
      <c r="EK222" s="76">
        <f t="shared" si="626"/>
        <v>0</v>
      </c>
      <c r="EL222" s="76">
        <f t="shared" si="627"/>
        <v>0</v>
      </c>
      <c r="EM222" s="76">
        <f t="shared" si="628"/>
        <v>0</v>
      </c>
      <c r="EN222" s="154">
        <f t="shared" si="629"/>
        <v>0</v>
      </c>
      <c r="EO222" s="10">
        <v>20</v>
      </c>
      <c r="EP222" s="10"/>
      <c r="EQ222" s="152">
        <f>SUMIF('Rekapitulasi Maret'!$D$587:$D$768,APS!$B222,'Rekapitulasi Maret'!$E$587:$E$768)+SUMIF('Rekapitulasi Maret'!$D$587:$D$768,APS!$B222,'Rekapitulasi Maret'!$G$587:$G$768)</f>
        <v>0</v>
      </c>
      <c r="ER222" s="152">
        <f>SUMIF('Rekapitulasi Maret'!$D$587:$D$768,APS!$B222,'Rekapitulasi Maret'!$F$587:$F$768)+SUMIF('Rekapitulasi Maret'!$D$587:$D$768,APS!$B222,'Rekapitulasi Maret'!$H$587:$H$768)</f>
        <v>0</v>
      </c>
      <c r="ES222" s="10"/>
      <c r="ET222" s="154">
        <f t="shared" si="557"/>
        <v>0</v>
      </c>
      <c r="EU222" s="154">
        <f t="shared" si="558"/>
        <v>0</v>
      </c>
      <c r="EV222" s="10"/>
      <c r="EW222" s="152">
        <f>SUMIF('Rekapitulasi Maret'!$U$587:$U$768,APS!$B222,'Rekapitulasi Maret'!$V$587:$V$768)+SUMIF('Rekapitulasi Maret'!$U$587:$U$768,APS!$B222,'Rekapitulasi Maret'!$X$587:$X$768)</f>
        <v>0</v>
      </c>
      <c r="EX222" s="152">
        <f>SUMIF('Rekapitulasi Maret'!$U$587:$U$768,APS!$B222,'Rekapitulasi Maret'!$W$587:$W$768)+SUMIF('Rekapitulasi Maret'!$U$587:$U$768,APS!$B222,'Rekapitulasi Maret'!$Y$587:$Y$768)</f>
        <v>0</v>
      </c>
      <c r="EY222" s="10"/>
      <c r="EZ222" s="154">
        <f t="shared" si="559"/>
        <v>0</v>
      </c>
      <c r="FA222" s="154">
        <f t="shared" si="560"/>
        <v>0</v>
      </c>
      <c r="FB222" s="10">
        <v>20</v>
      </c>
      <c r="FC222" s="152">
        <f>SUMIF('Rekapitulasi Maret'!$AL$587:$AL$768,APS!$B222,'Rekapitulasi Maret'!$AM$587:$AM$768)+SUMIF('Rekapitulasi Maret'!$AL$587:$AL$768,APS!$B222,'Rekapitulasi Maret'!$AP$587:$AP$768)</f>
        <v>0</v>
      </c>
      <c r="FD222" s="152">
        <f>SUMIF('Rekapitulasi Maret'!$AL$587:$AL$768,APS!$B222,'Rekapitulasi Maret'!$AN$587:$AN$768)</f>
        <v>0</v>
      </c>
      <c r="FE222" s="10"/>
      <c r="FF222" s="154">
        <f t="shared" si="561"/>
        <v>0</v>
      </c>
      <c r="FG222" s="154">
        <f t="shared" si="562"/>
        <v>0</v>
      </c>
      <c r="FH222" s="10"/>
      <c r="FI222" s="152">
        <f>SUMIF('Rekapitulasi Maret'!$BA$587:$BA$768,APS!$B222,'Rekapitulasi Maret'!$BB$587:$BB$768)+SUMIF('Rekapitulasi Maret'!$BA$587:$BA$768,APS!$B222,'Rekapitulasi Maret'!$BE$587:$BE$768)</f>
        <v>0</v>
      </c>
      <c r="FJ222" s="152">
        <f>SUMIF('Rekapitulasi Maret'!$BA$587:$BA$768,APS!$B222,'Rekapitulasi Maret'!$BC$587:$BC$768)+SUMIF('Rekapitulasi Maret'!$BA$587:$BA$768,APS!$B222,'Rekapitulasi Maret'!$BF$587:$BF$768)</f>
        <v>0</v>
      </c>
      <c r="FK222" s="10"/>
      <c r="FL222" s="154">
        <f t="shared" si="563"/>
        <v>0</v>
      </c>
      <c r="FM222" s="154">
        <f t="shared" si="564"/>
        <v>0</v>
      </c>
      <c r="FN222" s="10"/>
      <c r="FO222" s="152">
        <f>SUMIF('Rekapitulasi Maret'!$BP$587:$BP$768,APS!$B222,'Rekapitulasi Maret'!$BQ$587:$BQ$768)+SUMIF('Rekapitulasi Maret'!$BP$587:$BP$768,APS!$B222,'Rekapitulasi Maret'!$BT$587:$BT$768)</f>
        <v>0</v>
      </c>
      <c r="FP222" s="152">
        <f>SUMIF('Rekapitulasi Maret'!$BP$587:$BP$768,APS!$B222,'Rekapitulasi Maret'!$BR$587:$BR$768)</f>
        <v>0</v>
      </c>
      <c r="FQ222" s="10"/>
      <c r="FR222" s="154">
        <f t="shared" si="565"/>
        <v>0</v>
      </c>
      <c r="FS222" s="154">
        <f t="shared" si="566"/>
        <v>0</v>
      </c>
      <c r="FT222" s="10"/>
      <c r="FU222" s="152">
        <f>SUMIF('Rekapitulasi Maret'!$CE$587:$CE$768,APS!$B222,'Rekapitulasi Maret'!$CI$587:$CI$768)</f>
        <v>0</v>
      </c>
      <c r="FV222" s="10"/>
      <c r="FW222" s="152">
        <f>SUMIF('Rekapitulasi Maret'!$CE$587:$CE$768,APS!$B222,'Rekapitulasi Maret'!$CJ$587:$CJ$768)</f>
        <v>0</v>
      </c>
      <c r="FX222" s="154">
        <f t="shared" si="586"/>
        <v>0</v>
      </c>
      <c r="FY222" s="154">
        <f t="shared" si="587"/>
        <v>0</v>
      </c>
      <c r="FZ222" s="10"/>
      <c r="GA222" s="152">
        <f>SUMIF('Rekapitulasi Maret'!$D$785:$D$963,APS!$B222,'Rekapitulasi Maret'!$E$785:$E$963)+SUMIF('Rekapitulasi Maret'!$D$785:$D$963,APS!$B222,'Rekapitulasi Maret'!$J$785:$J$963)</f>
        <v>0</v>
      </c>
      <c r="GB222" s="152">
        <f>SUMIF('Rekapitulasi Maret'!$D$785:$D$963,APS!$B222,'Rekapitulasi Maret'!$F$785:$F$963)</f>
        <v>0</v>
      </c>
      <c r="GC222" s="152">
        <f>SUMIF('Rekapitulasi Maret'!$D$785:$D$963,APS!$B222,'Rekapitulasi Maret'!$K$785:$K$963)</f>
        <v>0</v>
      </c>
      <c r="GD222" s="154">
        <f t="shared" si="567"/>
        <v>0</v>
      </c>
      <c r="GE222" s="154">
        <f t="shared" si="568"/>
        <v>0</v>
      </c>
      <c r="GF222" s="10"/>
      <c r="GG222" s="152">
        <f>SUMIF('Rekapitulasi Maret'!$U$785:$U$963,APS!$B222,'Rekapitulasi Maret'!$V$785:$V$963)+SUMIF('Rekapitulasi Maret'!$U$785:$U$963,APS!$B222,'Rekapitulasi Maret'!$AA$785:$AA$963)</f>
        <v>0</v>
      </c>
      <c r="GH222" s="152">
        <f>SUMIF('Rekapitulasi Maret'!$U$785:$U$963,APS!$B222,'Rekapitulasi Maret'!$W$785:$W$963)</f>
        <v>0</v>
      </c>
      <c r="GI222" s="152">
        <f>SUMIF('Rekapitulasi Maret'!$U$785:$U$963,APS!$B222,'Rekapitulasi Maret'!$AB$785:$AB$963)</f>
        <v>0</v>
      </c>
      <c r="GJ222" s="154">
        <f t="shared" si="569"/>
        <v>0</v>
      </c>
      <c r="GK222" s="154">
        <f t="shared" si="570"/>
        <v>0</v>
      </c>
      <c r="GL222" s="10"/>
      <c r="GM222" s="152">
        <f>SUMIF('Rekapitulasi Maret'!$AL$785:$AL$963,APS!$B222,'Rekapitulasi Maret'!$AM$785:$AM$963)+SUMIF('Rekapitulasi Maret'!$AL$785:$AL$963,APS!$B222,'Rekapitulasi Maret'!$AP$785:$AP$963)</f>
        <v>0</v>
      </c>
      <c r="GN222" s="152">
        <f>SUMIF('Rekapitulasi Maret'!$AL$785:$AL$963,APS!$B222,'Rekapitulasi Maret'!$AN$785:$AN$963)</f>
        <v>0</v>
      </c>
      <c r="GO222" s="152">
        <f>SUMIF('Rekapitulasi Maret'!$AL$785:$AL$963,APS!$B222,'Rekapitulasi Maret'!$AQ$785:$AQ$963)</f>
        <v>0</v>
      </c>
      <c r="GP222" s="154">
        <f t="shared" si="571"/>
        <v>0</v>
      </c>
      <c r="GQ222" s="154">
        <f t="shared" si="572"/>
        <v>0</v>
      </c>
      <c r="GR222" s="76">
        <f t="shared" si="573"/>
        <v>20</v>
      </c>
      <c r="GS222" s="76">
        <f t="shared" si="574"/>
        <v>0</v>
      </c>
      <c r="GT222" s="76">
        <f t="shared" si="575"/>
        <v>0</v>
      </c>
      <c r="GU222" s="76">
        <f t="shared" si="576"/>
        <v>0</v>
      </c>
      <c r="GV222" s="157">
        <f t="shared" si="577"/>
        <v>0</v>
      </c>
      <c r="GW222" s="157">
        <f t="shared" si="578"/>
        <v>-20</v>
      </c>
      <c r="GX222" s="158">
        <f t="shared" si="579"/>
        <v>0</v>
      </c>
      <c r="GY222" s="157">
        <f t="shared" si="595"/>
        <v>20</v>
      </c>
      <c r="GZ222" s="157">
        <f t="shared" si="596"/>
        <v>0</v>
      </c>
      <c r="HA222" s="157">
        <f t="shared" si="597"/>
        <v>20</v>
      </c>
      <c r="HB222" s="157">
        <f t="shared" si="598"/>
        <v>0</v>
      </c>
      <c r="HC222" s="157">
        <f t="shared" si="599"/>
        <v>20</v>
      </c>
      <c r="HD222" s="157">
        <f t="shared" si="600"/>
        <v>0</v>
      </c>
      <c r="HE222" s="158">
        <f t="shared" si="536"/>
        <v>100</v>
      </c>
      <c r="HF222" s="164"/>
      <c r="HG222" s="16" t="s">
        <v>1028</v>
      </c>
      <c r="HH222" s="88"/>
    </row>
    <row r="223" spans="1:216" ht="15.75">
      <c r="A223" s="16" t="s">
        <v>249</v>
      </c>
      <c r="B223" s="16" t="s">
        <v>250</v>
      </c>
      <c r="C223" s="16" t="s">
        <v>196</v>
      </c>
      <c r="D223" s="16" t="s">
        <v>599</v>
      </c>
      <c r="E223" s="16" t="s">
        <v>608</v>
      </c>
      <c r="F223" s="17">
        <v>20</v>
      </c>
      <c r="G223" s="17">
        <v>0</v>
      </c>
      <c r="H223" s="17">
        <v>0</v>
      </c>
      <c r="I223" s="18">
        <v>0</v>
      </c>
      <c r="J223" s="17">
        <v>0</v>
      </c>
      <c r="K223" s="19">
        <f t="shared" si="547"/>
        <v>20</v>
      </c>
      <c r="L223" s="19">
        <f t="shared" si="548"/>
        <v>20</v>
      </c>
      <c r="M223" s="23">
        <v>20</v>
      </c>
      <c r="N223" s="20">
        <f t="shared" si="533"/>
        <v>40</v>
      </c>
      <c r="O223" s="20">
        <v>20</v>
      </c>
      <c r="P223" s="75">
        <f t="shared" si="541"/>
        <v>0</v>
      </c>
      <c r="Q223" s="74">
        <f t="shared" si="540"/>
        <v>40</v>
      </c>
      <c r="R223" s="22">
        <f t="shared" si="594"/>
        <v>40</v>
      </c>
      <c r="S223" s="10">
        <v>20</v>
      </c>
      <c r="T223" s="10"/>
      <c r="U223" s="152">
        <f>SUMIF('Rekapitulasi Maret'!$D$9:$D$173,APS!$B223,'Rekapitulasi Maret'!$E$9:$E$173)</f>
        <v>0</v>
      </c>
      <c r="V223" s="152">
        <f>SUMIF('Rekapitulasi Maret'!$D$9:$D$173,APS!$B223,'Rekapitulasi Maret'!$F$9:$F$173)</f>
        <v>0</v>
      </c>
      <c r="W223" s="10"/>
      <c r="X223" s="154">
        <f t="shared" si="537"/>
        <v>0</v>
      </c>
      <c r="Y223" s="154">
        <f t="shared" si="538"/>
        <v>0</v>
      </c>
      <c r="Z223" s="10"/>
      <c r="AA223" s="152">
        <f>SUMIF('Rekapitulasi Maret'!$U$9:$U$173,APS!$B223,'Rekapitulasi Maret'!$V$9:$V$173)</f>
        <v>0</v>
      </c>
      <c r="AB223" s="152">
        <f>SUMIF('Rekapitulasi Maret'!$U$9:$U$173,APS!$B223,'Rekapitulasi Maret'!$W$9:$W$173)</f>
        <v>0</v>
      </c>
      <c r="AC223" s="152"/>
      <c r="AD223" s="154">
        <f t="shared" si="630"/>
        <v>0</v>
      </c>
      <c r="AE223" s="154">
        <f t="shared" si="631"/>
        <v>0</v>
      </c>
      <c r="AF223" s="10"/>
      <c r="AG223" s="152">
        <f>SUMIF('Rekapitulasi Maret'!$AL$9:$AL$173,APS!$B223,'Rekapitulasi Maret'!$AM$9:$AM$173)</f>
        <v>0</v>
      </c>
      <c r="AH223" s="152">
        <f>SUMIF('Rekapitulasi Maret'!$AL$9:$AL$173,APS!$B223,'Rekapitulasi Maret'!$AN$9:$AN$173)</f>
        <v>0</v>
      </c>
      <c r="AI223" s="152">
        <f>SUMIF('Rekapitulasi Maret'!$AL$9:$AL$173,APS!$B223,'Rekapitulasi Maret'!$AQ$9:$AQ$173)</f>
        <v>0</v>
      </c>
      <c r="AJ223" s="154">
        <f t="shared" si="634"/>
        <v>0</v>
      </c>
      <c r="AK223" s="154">
        <f t="shared" si="635"/>
        <v>0</v>
      </c>
      <c r="AL223" s="10"/>
      <c r="AM223" s="152">
        <f>SUMIF('Rekapitulasi Maret'!$BA$9:$BA$173,APS!$B223,'Rekapitulasi Maret'!$BB$9:$BB$173)</f>
        <v>0</v>
      </c>
      <c r="AN223" s="152">
        <f>SUMIF('Rekapitulasi Maret'!$BA$9:$BA$173,APS!$B223,'Rekapitulasi Maret'!$BC$9:$BC$173)</f>
        <v>30</v>
      </c>
      <c r="AO223" s="10"/>
      <c r="AP223" s="154">
        <f t="shared" si="632"/>
        <v>0</v>
      </c>
      <c r="AQ223" s="154">
        <f t="shared" si="633"/>
        <v>0</v>
      </c>
      <c r="AR223" s="10">
        <v>20</v>
      </c>
      <c r="AS223" s="152">
        <f>SUMIF('Rekapitulasi Maret'!$BP$9:$BP$173,APS!$B223,'Rekapitulasi Maret'!$BQ$9:$BQ$173)</f>
        <v>0</v>
      </c>
      <c r="AT223" s="152">
        <f>SUMIF('Rekapitulasi Maret'!$BP$9:$BP$173,APS!$B223,'Rekapitulasi Maret'!$BR$9:$BR$173)</f>
        <v>0</v>
      </c>
      <c r="AU223" s="10"/>
      <c r="AV223" s="154">
        <f t="shared" si="601"/>
        <v>0</v>
      </c>
      <c r="AW223" s="154">
        <f t="shared" si="602"/>
        <v>0</v>
      </c>
      <c r="AX223" s="10"/>
      <c r="AY223" s="152">
        <f>SUMIF('Rekapitulasi Maret'!$CE$9:$CE$173,APS!$B223,'Rekapitulasi Maret'!$CI$9:$CI$173)</f>
        <v>0</v>
      </c>
      <c r="AZ223" s="10"/>
      <c r="BA223" s="152">
        <f>SUMIF('Rekapitulasi Maret'!$CE$9:$CE$173,APS!$B223,'Rekapitulasi Maret'!$CJ$9:$CJ$173)</f>
        <v>0</v>
      </c>
      <c r="BB223" s="154">
        <f t="shared" si="592"/>
        <v>0</v>
      </c>
      <c r="BC223" s="154">
        <f t="shared" si="593"/>
        <v>0</v>
      </c>
      <c r="BD223" s="76">
        <f t="shared" si="605"/>
        <v>20</v>
      </c>
      <c r="BE223" s="76">
        <f t="shared" si="606"/>
        <v>0</v>
      </c>
      <c r="BF223" s="76">
        <f t="shared" si="607"/>
        <v>30</v>
      </c>
      <c r="BG223" s="76">
        <f t="shared" si="608"/>
        <v>0</v>
      </c>
      <c r="BH223" s="76">
        <f t="shared" si="609"/>
        <v>30</v>
      </c>
      <c r="BI223" s="76">
        <f t="shared" si="610"/>
        <v>10</v>
      </c>
      <c r="BJ223" s="154">
        <f t="shared" si="611"/>
        <v>150</v>
      </c>
      <c r="BK223" s="10">
        <v>0</v>
      </c>
      <c r="BL223" s="10"/>
      <c r="BM223" s="152">
        <f>SUMIF('Rekapitulasi Maret'!$D$194:$D$375,APS!$B223,'Rekapitulasi Maret'!$E$194:$E$375)+SUMIF('Rekapitulasi Maret'!$D$194:$D$375,APS!$B223,'Rekapitulasi Maret'!$J$194:$J$375)</f>
        <v>0</v>
      </c>
      <c r="BN223" s="152">
        <f>SUMIF('Rekapitulasi Maret'!$D$194:$D$375,APS!$B223,'Rekapitulasi Maret'!$F$194:$F$375)</f>
        <v>0</v>
      </c>
      <c r="BO223" s="152">
        <f>SUMIF('Rekapitulasi Maret'!$D$194:$D$375,APS!$B223,'Rekapitulasi Maret'!$K$194:$K$375)</f>
        <v>0</v>
      </c>
      <c r="BP223" s="154">
        <f t="shared" si="588"/>
        <v>0</v>
      </c>
      <c r="BQ223" s="154">
        <f t="shared" si="589"/>
        <v>0</v>
      </c>
      <c r="BR223" s="10"/>
      <c r="BS223" s="152">
        <f>SUMIF('Rekapitulasi Maret'!$U$194:$U$375,APS!$B223,'Rekapitulasi Maret'!$V$194:$V$375)+SUMIF('Rekapitulasi Maret'!$U$194:$U$375,APS!$B223,'Rekapitulasi Maret'!$AA$194:$AA$375)</f>
        <v>0</v>
      </c>
      <c r="BT223" s="152">
        <f>SUMIF('Rekapitulasi Maret'!$U$194:$U$375,APS!$B223,'Rekapitulasi Maret'!$W$194:$W$375)</f>
        <v>0</v>
      </c>
      <c r="BU223" s="152">
        <f>SUMIF('Rekapitulasi Maret'!$U$194:$U$375,APS!$B223,'Rekapitulasi Maret'!$AB$194:$AB$375)</f>
        <v>0</v>
      </c>
      <c r="BV223" s="154">
        <f t="shared" si="590"/>
        <v>0</v>
      </c>
      <c r="BW223" s="154">
        <f t="shared" si="591"/>
        <v>0</v>
      </c>
      <c r="BX223" s="10"/>
      <c r="BY223" s="152">
        <f>SUMIF('Rekapitulasi Maret'!$AL$194:$AL$375,APS!$B223,'Rekapitulasi Maret'!$AM$194:$AM$375)+SUMIF('Rekapitulasi Maret'!$AL$194:$AL$375,APS!$B223,'Rekapitulasi Maret'!$AP$194:$AP$375)</f>
        <v>0</v>
      </c>
      <c r="BZ223" s="152">
        <f>SUMIF('Rekapitulasi Maret'!$AL$194:$AL$375,APS!$B223,'Rekapitulasi Maret'!$AN$194:$AN$375)</f>
        <v>0</v>
      </c>
      <c r="CA223" s="152">
        <f>SUMIF('Rekapitulasi Maret'!$AL$194:$AL$375,APS!$B223,'Rekapitulasi Maret'!$AQ$194:$AQ$375)</f>
        <v>0</v>
      </c>
      <c r="CB223" s="154">
        <f t="shared" si="603"/>
        <v>0</v>
      </c>
      <c r="CC223" s="154">
        <f t="shared" si="604"/>
        <v>0</v>
      </c>
      <c r="CD223" s="10"/>
      <c r="CE223" s="152">
        <f>SUMIF('Rekapitulasi Maret'!$BA$194:$BA$375,APS!$B223,'Rekapitulasi Maret'!$BB$194:$BB$375)+SUMIF('Rekapitulasi Maret'!$BA$194:$BA$375,APS!$B223,'Rekapitulasi Maret'!$BE$194:$BE$375)</f>
        <v>0</v>
      </c>
      <c r="CF223" s="152">
        <f>SUMIF('Rekapitulasi Maret'!$BA$194:$BA$375,APS!$B223,'Rekapitulasi Maret'!$BC$194:$BC$375)</f>
        <v>0</v>
      </c>
      <c r="CG223" s="10"/>
      <c r="CH223" s="154">
        <f t="shared" si="580"/>
        <v>0</v>
      </c>
      <c r="CI223" s="154">
        <f t="shared" si="581"/>
        <v>0</v>
      </c>
      <c r="CJ223" s="10"/>
      <c r="CK223" s="152">
        <f>SUMIF('Rekapitulasi Maret'!$BP$194:$BP$375,APS!$B223,'Rekapitulasi Maret'!$BQ$194:$BQ$375)+SUMIF('Rekapitulasi Maret'!$BP$194:$BP$375,APS!$B223,'Rekapitulasi Maret'!$BT$194:$BT$375)</f>
        <v>0</v>
      </c>
      <c r="CL223" s="152">
        <f>SUMIF('Rekapitulasi Maret'!$BP$194:$BP$375,APS!$B223,'Rekapitulasi Maret'!$BR$194:$BR$375)</f>
        <v>0</v>
      </c>
      <c r="CM223" s="152">
        <f>SUMIF('Rekapitulasi Maret'!$BP$194:$BP$375,APS!$B223,'Rekapitulasi Maret'!$BU$194:$BU$375)</f>
        <v>0</v>
      </c>
      <c r="CN223" s="154">
        <f t="shared" si="582"/>
        <v>0</v>
      </c>
      <c r="CO223" s="154">
        <f t="shared" si="583"/>
        <v>0</v>
      </c>
      <c r="CP223" s="76">
        <f t="shared" si="612"/>
        <v>0</v>
      </c>
      <c r="CQ223" s="76">
        <f t="shared" si="613"/>
        <v>0</v>
      </c>
      <c r="CR223" s="76">
        <f t="shared" si="614"/>
        <v>0</v>
      </c>
      <c r="CS223" s="76">
        <f t="shared" si="615"/>
        <v>0</v>
      </c>
      <c r="CT223" s="76">
        <f t="shared" si="616"/>
        <v>0</v>
      </c>
      <c r="CU223" s="76">
        <f t="shared" si="617"/>
        <v>0</v>
      </c>
      <c r="CV223" s="154">
        <f t="shared" si="618"/>
        <v>0</v>
      </c>
      <c r="CW223" s="10">
        <v>0</v>
      </c>
      <c r="CX223" s="10"/>
      <c r="CY223" s="152">
        <f>SUMIF('Rekapitulasi Maret'!$D$391:$D$568,APS!$B223,'Rekapitulasi Maret'!$E$391:$E$568)+SUMIF('Rekapitulasi Maret'!$D$391:$D$568,APS!$B223,'Rekapitulasi Maret'!$J$391:$J$568)</f>
        <v>0</v>
      </c>
      <c r="CZ223" s="152">
        <f>SUMIF('Rekapitulasi Maret'!$D$391:$D$568,APS!$B223,'Rekapitulasi Maret'!$F$391:$F$568)</f>
        <v>0</v>
      </c>
      <c r="DA223" s="152">
        <f>SUMIF('Rekapitulasi Maret'!$D$391:$D$568,APS!$B223,'Rekapitulasi Maret'!$K$391:$K$568)</f>
        <v>0</v>
      </c>
      <c r="DB223" s="154">
        <f t="shared" si="584"/>
        <v>0</v>
      </c>
      <c r="DC223" s="154">
        <f t="shared" si="585"/>
        <v>0</v>
      </c>
      <c r="DD223" s="10"/>
      <c r="DE223" s="152">
        <f>SUMIF('Rekapitulasi Maret'!$U$391:$U$568,APS!$B223,'Rekapitulasi Maret'!$V$391:$V$568)+SUMIF('Rekapitulasi Maret'!$U$391:$U$568,APS!$B223,'Rekapitulasi Maret'!$AA$391:$AA$568)</f>
        <v>0</v>
      </c>
      <c r="DF223" s="152">
        <f>SUMIF('Rekapitulasi Maret'!$U$391:$U$568,APS!$B223,'Rekapitulasi Maret'!$W$391:$W$568)</f>
        <v>0</v>
      </c>
      <c r="DG223" s="152">
        <f>SUMIF('Rekapitulasi Maret'!$U$391:$U$568,APS!$B223,'Rekapitulasi Maret'!$AB$391:$AB$568)</f>
        <v>0</v>
      </c>
      <c r="DH223" s="154">
        <f t="shared" si="619"/>
        <v>0</v>
      </c>
      <c r="DI223" s="154">
        <f t="shared" si="620"/>
        <v>0</v>
      </c>
      <c r="DJ223" s="10"/>
      <c r="DK223" s="152">
        <f>SUMIF('Rekapitulasi Maret'!$AL$391:$AL$568,APS!$B223,'Rekapitulasi Maret'!$AM$391:$AM$568)+SUMIF('Rekapitulasi Maret'!$AL$391:$AL$568,APS!$B223,'Rekapitulasi Maret'!$AP$391:$AP$568)</f>
        <v>0</v>
      </c>
      <c r="DL223" s="152">
        <f>SUMIF('Rekapitulasi Maret'!$AL$391:$AL$568,APS!$B223,'Rekapitulasi Maret'!$AN$391:$AN$568)</f>
        <v>0</v>
      </c>
      <c r="DM223" s="152">
        <f>SUMIF('Rekapitulasi Maret'!$AL$391:$AL$568,APS!$B223,'Rekapitulasi Maret'!$AQ$391:$AQ$568)</f>
        <v>0</v>
      </c>
      <c r="DN223" s="154">
        <f t="shared" si="553"/>
        <v>0</v>
      </c>
      <c r="DO223" s="154">
        <f t="shared" si="554"/>
        <v>0</v>
      </c>
      <c r="DP223" s="10"/>
      <c r="DQ223" s="152">
        <f>SUMIF('Rekapitulasi Maret'!$BA$391:$BA$568,APS!$B223,'Rekapitulasi Maret'!$BB$391:$BB$568)+SUMIF('Rekapitulasi Maret'!$BA$391:$BA$568,APS!$B223,'Rekapitulasi Maret'!$BE$391:$BE$568)</f>
        <v>0</v>
      </c>
      <c r="DR223" s="152">
        <f>SUMIF('Rekapitulasi Maret'!$BA$391:$BA$568,APS!$B223,'Rekapitulasi Maret'!$BC$391:$BC$568)</f>
        <v>0</v>
      </c>
      <c r="DS223" s="152">
        <f>SUMIF('Rekapitulasi Maret'!$BA$391:$BA$568,APS!$B223,'Rekapitulasi Maret'!$BF$391:$BF$568)</f>
        <v>0</v>
      </c>
      <c r="DT223" s="154">
        <f t="shared" si="621"/>
        <v>0</v>
      </c>
      <c r="DU223" s="154">
        <f t="shared" si="622"/>
        <v>0</v>
      </c>
      <c r="DV223" s="10"/>
      <c r="DW223" s="152">
        <f>SUMIF('Rekapitulasi Maret'!$BP$391:$BP$568,APS!$B223,'Rekapitulasi Maret'!$BQ$391:$BQ$568)+SUMIF('Rekapitulasi Maret'!$BP$391:$BP$568,APS!$B223,'Rekapitulasi Maret'!$BT$391:$BT$568)</f>
        <v>0</v>
      </c>
      <c r="DX223" s="152">
        <f>SUMIF('Rekapitulasi Maret'!$BP$391:$BP$568,APS!$B223,'Rekapitulasi Maret'!$BR$391:$BR$568)</f>
        <v>0</v>
      </c>
      <c r="DY223" s="152">
        <f>SUMIF('Rekapitulasi Maret'!$BP$391:$BP$568,APS!$B223,'Rekapitulasi Maret'!$BU$391:$BU$568)</f>
        <v>0</v>
      </c>
      <c r="DZ223" s="154">
        <f t="shared" si="544"/>
        <v>0</v>
      </c>
      <c r="EA223" s="154">
        <f t="shared" si="545"/>
        <v>0</v>
      </c>
      <c r="EB223" s="10"/>
      <c r="EC223" s="152">
        <f>SUMIF('Rekapitulasi Maret'!$CE$391:$CE$568,APS!$B223,'Rekapitulasi Maret'!$CF$391:$CF$568)+SUMIF('Rekapitulasi Maret'!$CE$391:$CE$568,APS!$B223,'Rekapitulasi Maret'!$CI$391:$CI$568)</f>
        <v>0</v>
      </c>
      <c r="ED223" s="152">
        <f>SUMIF('Rekapitulasi Maret'!$CE$391:$CE$568,APS!$B223,'Rekapitulasi Maret'!$CG$391:$CG$568)</f>
        <v>0</v>
      </c>
      <c r="EE223" s="152">
        <f>SUMIF('Rekapitulasi Maret'!$CE$391:$CE$568,APS!$B223,'Rekapitulasi Maret'!$CJ$391:$CJ$568)</f>
        <v>0</v>
      </c>
      <c r="EF223" s="154">
        <f t="shared" si="555"/>
        <v>0</v>
      </c>
      <c r="EG223" s="154">
        <f t="shared" si="556"/>
        <v>0</v>
      </c>
      <c r="EH223" s="76">
        <f t="shared" si="623"/>
        <v>0</v>
      </c>
      <c r="EI223" s="76">
        <f t="shared" si="624"/>
        <v>0</v>
      </c>
      <c r="EJ223" s="76">
        <f t="shared" si="625"/>
        <v>0</v>
      </c>
      <c r="EK223" s="76">
        <f t="shared" si="626"/>
        <v>0</v>
      </c>
      <c r="EL223" s="76">
        <f t="shared" si="627"/>
        <v>0</v>
      </c>
      <c r="EM223" s="76">
        <f t="shared" si="628"/>
        <v>0</v>
      </c>
      <c r="EN223" s="154">
        <f t="shared" si="629"/>
        <v>0</v>
      </c>
      <c r="EO223" s="10">
        <v>20</v>
      </c>
      <c r="EP223" s="10"/>
      <c r="EQ223" s="152">
        <f>SUMIF('Rekapitulasi Maret'!$D$587:$D$768,APS!$B223,'Rekapitulasi Maret'!$E$587:$E$768)+SUMIF('Rekapitulasi Maret'!$D$587:$D$768,APS!$B223,'Rekapitulasi Maret'!$G$587:$G$768)</f>
        <v>0</v>
      </c>
      <c r="ER223" s="152">
        <f>SUMIF('Rekapitulasi Maret'!$D$587:$D$768,APS!$B223,'Rekapitulasi Maret'!$F$587:$F$768)+SUMIF('Rekapitulasi Maret'!$D$587:$D$768,APS!$B223,'Rekapitulasi Maret'!$H$587:$H$768)</f>
        <v>0</v>
      </c>
      <c r="ES223" s="10"/>
      <c r="ET223" s="154">
        <f t="shared" si="557"/>
        <v>0</v>
      </c>
      <c r="EU223" s="154">
        <f t="shared" si="558"/>
        <v>0</v>
      </c>
      <c r="EV223" s="10"/>
      <c r="EW223" s="152">
        <f>SUMIF('Rekapitulasi Maret'!$U$587:$U$768,APS!$B223,'Rekapitulasi Maret'!$V$587:$V$768)+SUMIF('Rekapitulasi Maret'!$U$587:$U$768,APS!$B223,'Rekapitulasi Maret'!$X$587:$X$768)</f>
        <v>0</v>
      </c>
      <c r="EX223" s="152">
        <f>SUMIF('Rekapitulasi Maret'!$U$587:$U$768,APS!$B223,'Rekapitulasi Maret'!$W$587:$W$768)+SUMIF('Rekapitulasi Maret'!$U$587:$U$768,APS!$B223,'Rekapitulasi Maret'!$Y$587:$Y$768)</f>
        <v>0</v>
      </c>
      <c r="EY223" s="10"/>
      <c r="EZ223" s="154">
        <f t="shared" si="559"/>
        <v>0</v>
      </c>
      <c r="FA223" s="154">
        <f t="shared" si="560"/>
        <v>0</v>
      </c>
      <c r="FB223" s="10">
        <v>20</v>
      </c>
      <c r="FC223" s="152">
        <f>SUMIF('Rekapitulasi Maret'!$AL$587:$AL$768,APS!$B223,'Rekapitulasi Maret'!$AM$587:$AM$768)+SUMIF('Rekapitulasi Maret'!$AL$587:$AL$768,APS!$B223,'Rekapitulasi Maret'!$AP$587:$AP$768)</f>
        <v>0</v>
      </c>
      <c r="FD223" s="152">
        <f>SUMIF('Rekapitulasi Maret'!$AL$587:$AL$768,APS!$B223,'Rekapitulasi Maret'!$AN$587:$AN$768)</f>
        <v>0</v>
      </c>
      <c r="FE223" s="10"/>
      <c r="FF223" s="154">
        <f t="shared" si="561"/>
        <v>0</v>
      </c>
      <c r="FG223" s="154">
        <f t="shared" si="562"/>
        <v>0</v>
      </c>
      <c r="FH223" s="10"/>
      <c r="FI223" s="152">
        <f>SUMIF('Rekapitulasi Maret'!$BA$587:$BA$768,APS!$B223,'Rekapitulasi Maret'!$BB$587:$BB$768)+SUMIF('Rekapitulasi Maret'!$BA$587:$BA$768,APS!$B223,'Rekapitulasi Maret'!$BE$587:$BE$768)</f>
        <v>0</v>
      </c>
      <c r="FJ223" s="152">
        <f>SUMIF('Rekapitulasi Maret'!$BA$587:$BA$768,APS!$B223,'Rekapitulasi Maret'!$BC$587:$BC$768)+SUMIF('Rekapitulasi Maret'!$BA$587:$BA$768,APS!$B223,'Rekapitulasi Maret'!$BF$587:$BF$768)</f>
        <v>0</v>
      </c>
      <c r="FK223" s="10"/>
      <c r="FL223" s="154">
        <f t="shared" si="563"/>
        <v>0</v>
      </c>
      <c r="FM223" s="154">
        <f t="shared" si="564"/>
        <v>0</v>
      </c>
      <c r="FN223" s="10"/>
      <c r="FO223" s="152">
        <f>SUMIF('Rekapitulasi Maret'!$BP$587:$BP$768,APS!$B223,'Rekapitulasi Maret'!$BQ$587:$BQ$768)+SUMIF('Rekapitulasi Maret'!$BP$587:$BP$768,APS!$B223,'Rekapitulasi Maret'!$BT$587:$BT$768)</f>
        <v>10</v>
      </c>
      <c r="FP223" s="152">
        <f>SUMIF('Rekapitulasi Maret'!$BP$587:$BP$768,APS!$B223,'Rekapitulasi Maret'!$BR$587:$BR$768)</f>
        <v>0</v>
      </c>
      <c r="FQ223" s="10"/>
      <c r="FR223" s="154">
        <f t="shared" si="565"/>
        <v>0</v>
      </c>
      <c r="FS223" s="154">
        <f t="shared" si="566"/>
        <v>0</v>
      </c>
      <c r="FT223" s="10"/>
      <c r="FU223" s="152">
        <f>SUMIF('Rekapitulasi Maret'!$CE$587:$CE$768,APS!$B223,'Rekapitulasi Maret'!$CI$587:$CI$768)</f>
        <v>0</v>
      </c>
      <c r="FV223" s="10"/>
      <c r="FW223" s="152">
        <f>SUMIF('Rekapitulasi Maret'!$CE$587:$CE$768,APS!$B223,'Rekapitulasi Maret'!$CJ$587:$CJ$768)</f>
        <v>0</v>
      </c>
      <c r="FX223" s="154">
        <f t="shared" si="586"/>
        <v>0</v>
      </c>
      <c r="FY223" s="154">
        <f t="shared" si="587"/>
        <v>0</v>
      </c>
      <c r="FZ223" s="10"/>
      <c r="GA223" s="152">
        <f>SUMIF('Rekapitulasi Maret'!$D$785:$D$963,APS!$B223,'Rekapitulasi Maret'!$E$785:$E$963)+SUMIF('Rekapitulasi Maret'!$D$785:$D$963,APS!$B223,'Rekapitulasi Maret'!$J$785:$J$963)</f>
        <v>0</v>
      </c>
      <c r="GB223" s="152">
        <f>SUMIF('Rekapitulasi Maret'!$D$785:$D$963,APS!$B223,'Rekapitulasi Maret'!$F$785:$F$963)</f>
        <v>0</v>
      </c>
      <c r="GC223" s="152">
        <f>SUMIF('Rekapitulasi Maret'!$D$785:$D$963,APS!$B223,'Rekapitulasi Maret'!$K$785:$K$963)</f>
        <v>0</v>
      </c>
      <c r="GD223" s="154">
        <f t="shared" si="567"/>
        <v>0</v>
      </c>
      <c r="GE223" s="154">
        <f t="shared" si="568"/>
        <v>0</v>
      </c>
      <c r="GF223" s="10"/>
      <c r="GG223" s="152">
        <f>SUMIF('Rekapitulasi Maret'!$U$785:$U$963,APS!$B223,'Rekapitulasi Maret'!$V$785:$V$963)+SUMIF('Rekapitulasi Maret'!$U$785:$U$963,APS!$B223,'Rekapitulasi Maret'!$AA$785:$AA$963)</f>
        <v>10</v>
      </c>
      <c r="GH223" s="152">
        <f>SUMIF('Rekapitulasi Maret'!$U$785:$U$963,APS!$B223,'Rekapitulasi Maret'!$W$785:$W$963)</f>
        <v>10</v>
      </c>
      <c r="GI223" s="152">
        <f>SUMIF('Rekapitulasi Maret'!$U$785:$U$963,APS!$B223,'Rekapitulasi Maret'!$AB$785:$AB$963)</f>
        <v>0</v>
      </c>
      <c r="GJ223" s="154">
        <f t="shared" si="569"/>
        <v>0</v>
      </c>
      <c r="GK223" s="154">
        <f t="shared" si="570"/>
        <v>100</v>
      </c>
      <c r="GL223" s="10"/>
      <c r="GM223" s="152">
        <f>SUMIF('Rekapitulasi Maret'!$AL$785:$AL$963,APS!$B223,'Rekapitulasi Maret'!$AM$785:$AM$963)+SUMIF('Rekapitulasi Maret'!$AL$785:$AL$963,APS!$B223,'Rekapitulasi Maret'!$AP$785:$AP$963)</f>
        <v>0</v>
      </c>
      <c r="GN223" s="152">
        <f>SUMIF('Rekapitulasi Maret'!$AL$785:$AL$963,APS!$B223,'Rekapitulasi Maret'!$AN$785:$AN$963)</f>
        <v>0</v>
      </c>
      <c r="GO223" s="152">
        <f>SUMIF('Rekapitulasi Maret'!$AL$785:$AL$963,APS!$B223,'Rekapitulasi Maret'!$AQ$785:$AQ$963)</f>
        <v>0</v>
      </c>
      <c r="GP223" s="154">
        <f t="shared" si="571"/>
        <v>0</v>
      </c>
      <c r="GQ223" s="154">
        <f t="shared" si="572"/>
        <v>0</v>
      </c>
      <c r="GR223" s="76">
        <f t="shared" si="573"/>
        <v>20</v>
      </c>
      <c r="GS223" s="76">
        <f t="shared" si="574"/>
        <v>20</v>
      </c>
      <c r="GT223" s="76">
        <f t="shared" si="575"/>
        <v>10</v>
      </c>
      <c r="GU223" s="76">
        <f t="shared" si="576"/>
        <v>0</v>
      </c>
      <c r="GV223" s="157">
        <f t="shared" si="577"/>
        <v>10</v>
      </c>
      <c r="GW223" s="157">
        <f t="shared" si="578"/>
        <v>-10</v>
      </c>
      <c r="GX223" s="158">
        <f t="shared" si="579"/>
        <v>50</v>
      </c>
      <c r="GY223" s="157">
        <f t="shared" si="595"/>
        <v>40</v>
      </c>
      <c r="GZ223" s="157">
        <f t="shared" si="596"/>
        <v>20</v>
      </c>
      <c r="HA223" s="157">
        <f t="shared" si="597"/>
        <v>40</v>
      </c>
      <c r="HB223" s="157">
        <f t="shared" si="598"/>
        <v>0</v>
      </c>
      <c r="HC223" s="157">
        <f t="shared" si="599"/>
        <v>40</v>
      </c>
      <c r="HD223" s="157">
        <f t="shared" si="600"/>
        <v>0</v>
      </c>
      <c r="HE223" s="158">
        <f t="shared" ref="HE223:HE287" si="636">IF(N223=0,0,((HC223)/N223)*100)</f>
        <v>100</v>
      </c>
      <c r="HF223" s="164"/>
      <c r="HG223" s="16" t="s">
        <v>1028</v>
      </c>
      <c r="HH223" s="88"/>
    </row>
    <row r="224" spans="1:216" ht="15.75">
      <c r="A224" s="16" t="s">
        <v>251</v>
      </c>
      <c r="B224" s="16" t="s">
        <v>252</v>
      </c>
      <c r="C224" s="16" t="s">
        <v>196</v>
      </c>
      <c r="D224" s="16" t="s">
        <v>599</v>
      </c>
      <c r="E224" s="16" t="s">
        <v>608</v>
      </c>
      <c r="F224" s="17">
        <v>100</v>
      </c>
      <c r="G224" s="17">
        <v>0</v>
      </c>
      <c r="H224" s="17">
        <v>0</v>
      </c>
      <c r="I224" s="18">
        <v>0</v>
      </c>
      <c r="J224" s="17">
        <v>0</v>
      </c>
      <c r="K224" s="19">
        <f t="shared" si="547"/>
        <v>100</v>
      </c>
      <c r="L224" s="19">
        <f t="shared" si="548"/>
        <v>100</v>
      </c>
      <c r="M224" s="23">
        <v>50</v>
      </c>
      <c r="N224" s="20">
        <f t="shared" si="533"/>
        <v>70</v>
      </c>
      <c r="O224" s="20">
        <v>20</v>
      </c>
      <c r="P224" s="75">
        <f t="shared" si="541"/>
        <v>0</v>
      </c>
      <c r="Q224" s="74">
        <f t="shared" si="540"/>
        <v>70</v>
      </c>
      <c r="R224" s="22">
        <f t="shared" si="594"/>
        <v>70</v>
      </c>
      <c r="S224" s="10">
        <v>30</v>
      </c>
      <c r="T224" s="10">
        <v>30</v>
      </c>
      <c r="U224" s="152">
        <f>SUMIF('Rekapitulasi Maret'!$D$9:$D$173,APS!$B224,'Rekapitulasi Maret'!$E$9:$E$173)</f>
        <v>0</v>
      </c>
      <c r="V224" s="152">
        <f>SUMIF('Rekapitulasi Maret'!$D$9:$D$173,APS!$B224,'Rekapitulasi Maret'!$F$9:$F$173)</f>
        <v>0</v>
      </c>
      <c r="W224" s="10"/>
      <c r="X224" s="154">
        <f t="shared" si="537"/>
        <v>0</v>
      </c>
      <c r="Y224" s="154">
        <f t="shared" si="538"/>
        <v>0</v>
      </c>
      <c r="Z224" s="10"/>
      <c r="AA224" s="152">
        <f>SUMIF('Rekapitulasi Maret'!$U$9:$U$173,APS!$B224,'Rekapitulasi Maret'!$V$9:$V$173)</f>
        <v>0</v>
      </c>
      <c r="AB224" s="152">
        <f>SUMIF('Rekapitulasi Maret'!$U$9:$U$173,APS!$B224,'Rekapitulasi Maret'!$W$9:$W$173)</f>
        <v>0</v>
      </c>
      <c r="AC224" s="152"/>
      <c r="AD224" s="154">
        <f t="shared" si="630"/>
        <v>0</v>
      </c>
      <c r="AE224" s="154">
        <f t="shared" si="631"/>
        <v>0</v>
      </c>
      <c r="AF224" s="10"/>
      <c r="AG224" s="152">
        <f>SUMIF('Rekapitulasi Maret'!$AL$9:$AL$173,APS!$B224,'Rekapitulasi Maret'!$AM$9:$AM$173)</f>
        <v>0</v>
      </c>
      <c r="AH224" s="152">
        <f>SUMIF('Rekapitulasi Maret'!$AL$9:$AL$173,APS!$B224,'Rekapitulasi Maret'!$AN$9:$AN$173)</f>
        <v>0</v>
      </c>
      <c r="AI224" s="152">
        <f>SUMIF('Rekapitulasi Maret'!$AL$9:$AL$173,APS!$B224,'Rekapitulasi Maret'!$AQ$9:$AQ$173)</f>
        <v>0</v>
      </c>
      <c r="AJ224" s="154">
        <f t="shared" si="634"/>
        <v>0</v>
      </c>
      <c r="AK224" s="154">
        <f t="shared" si="635"/>
        <v>0</v>
      </c>
      <c r="AL224" s="10"/>
      <c r="AM224" s="152">
        <f>SUMIF('Rekapitulasi Maret'!$BA$9:$BA$173,APS!$B224,'Rekapitulasi Maret'!$BB$9:$BB$173)</f>
        <v>0</v>
      </c>
      <c r="AN224" s="152">
        <f>SUMIF('Rekapitulasi Maret'!$BA$9:$BA$173,APS!$B224,'Rekapitulasi Maret'!$BC$9:$BC$173)</f>
        <v>0</v>
      </c>
      <c r="AO224" s="10"/>
      <c r="AP224" s="154">
        <f t="shared" si="632"/>
        <v>0</v>
      </c>
      <c r="AQ224" s="154">
        <f t="shared" si="633"/>
        <v>0</v>
      </c>
      <c r="AR224" s="10"/>
      <c r="AS224" s="152">
        <f>SUMIF('Rekapitulasi Maret'!$BP$9:$BP$173,APS!$B224,'Rekapitulasi Maret'!$BQ$9:$BQ$173)</f>
        <v>0</v>
      </c>
      <c r="AT224" s="152">
        <f>SUMIF('Rekapitulasi Maret'!$BP$9:$BP$173,APS!$B224,'Rekapitulasi Maret'!$BR$9:$BR$173)</f>
        <v>0</v>
      </c>
      <c r="AU224" s="10"/>
      <c r="AV224" s="154">
        <f t="shared" si="601"/>
        <v>0</v>
      </c>
      <c r="AW224" s="154">
        <f t="shared" si="602"/>
        <v>0</v>
      </c>
      <c r="AX224" s="10"/>
      <c r="AY224" s="152">
        <f>SUMIF('Rekapitulasi Maret'!$CE$9:$CE$173,APS!$B224,'Rekapitulasi Maret'!$CI$9:$CI$173)</f>
        <v>0</v>
      </c>
      <c r="AZ224" s="10"/>
      <c r="BA224" s="152">
        <f>SUMIF('Rekapitulasi Maret'!$CE$9:$CE$173,APS!$B224,'Rekapitulasi Maret'!$CJ$9:$CJ$173)</f>
        <v>0</v>
      </c>
      <c r="BB224" s="154">
        <f t="shared" si="592"/>
        <v>0</v>
      </c>
      <c r="BC224" s="154">
        <f t="shared" si="593"/>
        <v>0</v>
      </c>
      <c r="BD224" s="76">
        <f t="shared" si="605"/>
        <v>30</v>
      </c>
      <c r="BE224" s="76">
        <f t="shared" si="606"/>
        <v>0</v>
      </c>
      <c r="BF224" s="76">
        <f t="shared" si="607"/>
        <v>0</v>
      </c>
      <c r="BG224" s="76">
        <f t="shared" si="608"/>
        <v>0</v>
      </c>
      <c r="BH224" s="76">
        <f t="shared" si="609"/>
        <v>0</v>
      </c>
      <c r="BI224" s="76">
        <f t="shared" si="610"/>
        <v>-30</v>
      </c>
      <c r="BJ224" s="154">
        <f t="shared" si="611"/>
        <v>0</v>
      </c>
      <c r="BK224" s="10">
        <v>20</v>
      </c>
      <c r="BL224" s="10"/>
      <c r="BM224" s="152">
        <f>SUMIF('Rekapitulasi Maret'!$D$194:$D$375,APS!$B224,'Rekapitulasi Maret'!$E$194:$E$375)+SUMIF('Rekapitulasi Maret'!$D$194:$D$375,APS!$B224,'Rekapitulasi Maret'!$J$194:$J$375)</f>
        <v>0</v>
      </c>
      <c r="BN224" s="152">
        <f>SUMIF('Rekapitulasi Maret'!$D$194:$D$375,APS!$B224,'Rekapitulasi Maret'!$F$194:$F$375)</f>
        <v>0</v>
      </c>
      <c r="BO224" s="152">
        <f>SUMIF('Rekapitulasi Maret'!$D$194:$D$375,APS!$B224,'Rekapitulasi Maret'!$K$194:$K$375)</f>
        <v>0</v>
      </c>
      <c r="BP224" s="154">
        <f t="shared" si="588"/>
        <v>0</v>
      </c>
      <c r="BQ224" s="154">
        <f t="shared" si="589"/>
        <v>0</v>
      </c>
      <c r="BR224" s="10"/>
      <c r="BS224" s="152">
        <f>SUMIF('Rekapitulasi Maret'!$U$194:$U$375,APS!$B224,'Rekapitulasi Maret'!$V$194:$V$375)+SUMIF('Rekapitulasi Maret'!$U$194:$U$375,APS!$B224,'Rekapitulasi Maret'!$AA$194:$AA$375)</f>
        <v>0</v>
      </c>
      <c r="BT224" s="152">
        <f>SUMIF('Rekapitulasi Maret'!$U$194:$U$375,APS!$B224,'Rekapitulasi Maret'!$W$194:$W$375)</f>
        <v>0</v>
      </c>
      <c r="BU224" s="152">
        <f>SUMIF('Rekapitulasi Maret'!$U$194:$U$375,APS!$B224,'Rekapitulasi Maret'!$AB$194:$AB$375)</f>
        <v>0</v>
      </c>
      <c r="BV224" s="154">
        <f t="shared" si="590"/>
        <v>0</v>
      </c>
      <c r="BW224" s="154">
        <f t="shared" si="591"/>
        <v>0</v>
      </c>
      <c r="BX224" s="10"/>
      <c r="BY224" s="152">
        <f>SUMIF('Rekapitulasi Maret'!$AL$194:$AL$375,APS!$B224,'Rekapitulasi Maret'!$AM$194:$AM$375)+SUMIF('Rekapitulasi Maret'!$AL$194:$AL$375,APS!$B224,'Rekapitulasi Maret'!$AP$194:$AP$375)</f>
        <v>0</v>
      </c>
      <c r="BZ224" s="152">
        <f>SUMIF('Rekapitulasi Maret'!$AL$194:$AL$375,APS!$B224,'Rekapitulasi Maret'!$AN$194:$AN$375)</f>
        <v>0</v>
      </c>
      <c r="CA224" s="152">
        <f>SUMIF('Rekapitulasi Maret'!$AL$194:$AL$375,APS!$B224,'Rekapitulasi Maret'!$AQ$194:$AQ$375)</f>
        <v>0</v>
      </c>
      <c r="CB224" s="154">
        <f t="shared" si="603"/>
        <v>0</v>
      </c>
      <c r="CC224" s="154">
        <f t="shared" si="604"/>
        <v>0</v>
      </c>
      <c r="CD224" s="10">
        <v>20</v>
      </c>
      <c r="CE224" s="152">
        <f>SUMIF('Rekapitulasi Maret'!$BA$194:$BA$375,APS!$B224,'Rekapitulasi Maret'!$BB$194:$BB$375)+SUMIF('Rekapitulasi Maret'!$BA$194:$BA$375,APS!$B224,'Rekapitulasi Maret'!$BE$194:$BE$375)</f>
        <v>0</v>
      </c>
      <c r="CF224" s="152">
        <f>SUMIF('Rekapitulasi Maret'!$BA$194:$BA$375,APS!$B224,'Rekapitulasi Maret'!$BC$194:$BC$375)</f>
        <v>0</v>
      </c>
      <c r="CG224" s="10"/>
      <c r="CH224" s="154">
        <f t="shared" si="580"/>
        <v>0</v>
      </c>
      <c r="CI224" s="154">
        <f t="shared" si="581"/>
        <v>0</v>
      </c>
      <c r="CJ224" s="10"/>
      <c r="CK224" s="152">
        <f>SUMIF('Rekapitulasi Maret'!$BP$194:$BP$375,APS!$B224,'Rekapitulasi Maret'!$BQ$194:$BQ$375)+SUMIF('Rekapitulasi Maret'!$BP$194:$BP$375,APS!$B224,'Rekapitulasi Maret'!$BT$194:$BT$375)</f>
        <v>0</v>
      </c>
      <c r="CL224" s="152">
        <f>SUMIF('Rekapitulasi Maret'!$BP$194:$BP$375,APS!$B224,'Rekapitulasi Maret'!$BR$194:$BR$375)</f>
        <v>0</v>
      </c>
      <c r="CM224" s="152">
        <f>SUMIF('Rekapitulasi Maret'!$BP$194:$BP$375,APS!$B224,'Rekapitulasi Maret'!$BU$194:$BU$375)</f>
        <v>0</v>
      </c>
      <c r="CN224" s="154">
        <f t="shared" si="582"/>
        <v>0</v>
      </c>
      <c r="CO224" s="154">
        <f t="shared" si="583"/>
        <v>0</v>
      </c>
      <c r="CP224" s="76">
        <f t="shared" si="612"/>
        <v>20</v>
      </c>
      <c r="CQ224" s="76">
        <f t="shared" si="613"/>
        <v>0</v>
      </c>
      <c r="CR224" s="76">
        <f t="shared" si="614"/>
        <v>0</v>
      </c>
      <c r="CS224" s="76">
        <f t="shared" si="615"/>
        <v>0</v>
      </c>
      <c r="CT224" s="76">
        <f t="shared" si="616"/>
        <v>0</v>
      </c>
      <c r="CU224" s="76">
        <f t="shared" si="617"/>
        <v>-20</v>
      </c>
      <c r="CV224" s="154">
        <f t="shared" si="618"/>
        <v>0</v>
      </c>
      <c r="CW224" s="10"/>
      <c r="CX224" s="10"/>
      <c r="CY224" s="152">
        <f>SUMIF('Rekapitulasi Maret'!$D$391:$D$568,APS!$B224,'Rekapitulasi Maret'!$E$391:$E$568)+SUMIF('Rekapitulasi Maret'!$D$391:$D$568,APS!$B224,'Rekapitulasi Maret'!$J$391:$J$568)</f>
        <v>0</v>
      </c>
      <c r="CZ224" s="152">
        <f>SUMIF('Rekapitulasi Maret'!$D$391:$D$568,APS!$B224,'Rekapitulasi Maret'!$F$391:$F$568)</f>
        <v>0</v>
      </c>
      <c r="DA224" s="152">
        <f>SUMIF('Rekapitulasi Maret'!$D$391:$D$568,APS!$B224,'Rekapitulasi Maret'!$K$391:$K$568)</f>
        <v>0</v>
      </c>
      <c r="DB224" s="154">
        <f t="shared" si="584"/>
        <v>0</v>
      </c>
      <c r="DC224" s="154">
        <f t="shared" si="585"/>
        <v>0</v>
      </c>
      <c r="DD224" s="10"/>
      <c r="DE224" s="152">
        <f>SUMIF('Rekapitulasi Maret'!$U$391:$U$568,APS!$B224,'Rekapitulasi Maret'!$V$391:$V$568)+SUMIF('Rekapitulasi Maret'!$U$391:$U$568,APS!$B224,'Rekapitulasi Maret'!$AA$391:$AA$568)</f>
        <v>0</v>
      </c>
      <c r="DF224" s="152">
        <f>SUMIF('Rekapitulasi Maret'!$U$391:$U$568,APS!$B224,'Rekapitulasi Maret'!$W$391:$W$568)</f>
        <v>0</v>
      </c>
      <c r="DG224" s="152">
        <f>SUMIF('Rekapitulasi Maret'!$U$391:$U$568,APS!$B224,'Rekapitulasi Maret'!$AB$391:$AB$568)</f>
        <v>0</v>
      </c>
      <c r="DH224" s="154">
        <f t="shared" si="619"/>
        <v>0</v>
      </c>
      <c r="DI224" s="154">
        <f t="shared" si="620"/>
        <v>0</v>
      </c>
      <c r="DJ224" s="10"/>
      <c r="DK224" s="152">
        <f>SUMIF('Rekapitulasi Maret'!$AL$391:$AL$568,APS!$B224,'Rekapitulasi Maret'!$AM$391:$AM$568)+SUMIF('Rekapitulasi Maret'!$AL$391:$AL$568,APS!$B224,'Rekapitulasi Maret'!$AP$391:$AP$568)</f>
        <v>0</v>
      </c>
      <c r="DL224" s="152">
        <f>SUMIF('Rekapitulasi Maret'!$AL$391:$AL$568,APS!$B224,'Rekapitulasi Maret'!$AN$391:$AN$568)</f>
        <v>0</v>
      </c>
      <c r="DM224" s="152">
        <f>SUMIF('Rekapitulasi Maret'!$AL$391:$AL$568,APS!$B224,'Rekapitulasi Maret'!$AQ$391:$AQ$568)</f>
        <v>0</v>
      </c>
      <c r="DN224" s="154">
        <f t="shared" si="553"/>
        <v>0</v>
      </c>
      <c r="DO224" s="154">
        <f t="shared" si="554"/>
        <v>0</v>
      </c>
      <c r="DP224" s="10"/>
      <c r="DQ224" s="152">
        <f>SUMIF('Rekapitulasi Maret'!$BA$391:$BA$568,APS!$B224,'Rekapitulasi Maret'!$BB$391:$BB$568)+SUMIF('Rekapitulasi Maret'!$BA$391:$BA$568,APS!$B224,'Rekapitulasi Maret'!$BE$391:$BE$568)</f>
        <v>0</v>
      </c>
      <c r="DR224" s="152">
        <f>SUMIF('Rekapitulasi Maret'!$BA$391:$BA$568,APS!$B224,'Rekapitulasi Maret'!$BC$391:$BC$568)</f>
        <v>0</v>
      </c>
      <c r="DS224" s="152">
        <f>SUMIF('Rekapitulasi Maret'!$BA$391:$BA$568,APS!$B224,'Rekapitulasi Maret'!$BF$391:$BF$568)</f>
        <v>0</v>
      </c>
      <c r="DT224" s="154">
        <f t="shared" si="621"/>
        <v>0</v>
      </c>
      <c r="DU224" s="154">
        <f t="shared" si="622"/>
        <v>0</v>
      </c>
      <c r="DV224" s="10"/>
      <c r="DW224" s="152">
        <f>SUMIF('Rekapitulasi Maret'!$BP$391:$BP$568,APS!$B224,'Rekapitulasi Maret'!$BQ$391:$BQ$568)+SUMIF('Rekapitulasi Maret'!$BP$391:$BP$568,APS!$B224,'Rekapitulasi Maret'!$BT$391:$BT$568)</f>
        <v>0</v>
      </c>
      <c r="DX224" s="152">
        <f>SUMIF('Rekapitulasi Maret'!$BP$391:$BP$568,APS!$B224,'Rekapitulasi Maret'!$BR$391:$BR$568)</f>
        <v>0</v>
      </c>
      <c r="DY224" s="152">
        <f>SUMIF('Rekapitulasi Maret'!$BP$391:$BP$568,APS!$B224,'Rekapitulasi Maret'!$BU$391:$BU$568)</f>
        <v>0</v>
      </c>
      <c r="DZ224" s="154">
        <f t="shared" si="544"/>
        <v>0</v>
      </c>
      <c r="EA224" s="154">
        <f t="shared" si="545"/>
        <v>0</v>
      </c>
      <c r="EB224" s="10"/>
      <c r="EC224" s="152">
        <f>SUMIF('Rekapitulasi Maret'!$CE$391:$CE$568,APS!$B224,'Rekapitulasi Maret'!$CF$391:$CF$568)+SUMIF('Rekapitulasi Maret'!$CE$391:$CE$568,APS!$B224,'Rekapitulasi Maret'!$CI$391:$CI$568)</f>
        <v>0</v>
      </c>
      <c r="ED224" s="152">
        <f>SUMIF('Rekapitulasi Maret'!$CE$391:$CE$568,APS!$B224,'Rekapitulasi Maret'!$CG$391:$CG$568)</f>
        <v>0</v>
      </c>
      <c r="EE224" s="152">
        <f>SUMIF('Rekapitulasi Maret'!$CE$391:$CE$568,APS!$B224,'Rekapitulasi Maret'!$CJ$391:$CJ$568)</f>
        <v>0</v>
      </c>
      <c r="EF224" s="154">
        <f t="shared" si="555"/>
        <v>0</v>
      </c>
      <c r="EG224" s="154">
        <f t="shared" si="556"/>
        <v>0</v>
      </c>
      <c r="EH224" s="76">
        <f t="shared" si="623"/>
        <v>0</v>
      </c>
      <c r="EI224" s="76">
        <f t="shared" si="624"/>
        <v>0</v>
      </c>
      <c r="EJ224" s="76">
        <f t="shared" si="625"/>
        <v>0</v>
      </c>
      <c r="EK224" s="76">
        <f t="shared" si="626"/>
        <v>0</v>
      </c>
      <c r="EL224" s="76">
        <f t="shared" si="627"/>
        <v>0</v>
      </c>
      <c r="EM224" s="76">
        <f t="shared" si="628"/>
        <v>0</v>
      </c>
      <c r="EN224" s="154">
        <f t="shared" si="629"/>
        <v>0</v>
      </c>
      <c r="EO224" s="10">
        <v>20</v>
      </c>
      <c r="EP224" s="10"/>
      <c r="EQ224" s="152">
        <f>SUMIF('Rekapitulasi Maret'!$D$587:$D$768,APS!$B224,'Rekapitulasi Maret'!$E$587:$E$768)+SUMIF('Rekapitulasi Maret'!$D$587:$D$768,APS!$B224,'Rekapitulasi Maret'!$G$587:$G$768)</f>
        <v>0</v>
      </c>
      <c r="ER224" s="152">
        <f>SUMIF('Rekapitulasi Maret'!$D$587:$D$768,APS!$B224,'Rekapitulasi Maret'!$F$587:$F$768)+SUMIF('Rekapitulasi Maret'!$D$587:$D$768,APS!$B224,'Rekapitulasi Maret'!$H$587:$H$768)</f>
        <v>0</v>
      </c>
      <c r="ES224" s="10"/>
      <c r="ET224" s="154">
        <f t="shared" si="557"/>
        <v>0</v>
      </c>
      <c r="EU224" s="154">
        <f t="shared" si="558"/>
        <v>0</v>
      </c>
      <c r="EV224" s="10"/>
      <c r="EW224" s="152">
        <f>SUMIF('Rekapitulasi Maret'!$U$587:$U$768,APS!$B224,'Rekapitulasi Maret'!$V$587:$V$768)+SUMIF('Rekapitulasi Maret'!$U$587:$U$768,APS!$B224,'Rekapitulasi Maret'!$X$587:$X$768)</f>
        <v>0</v>
      </c>
      <c r="EX224" s="152">
        <f>SUMIF('Rekapitulasi Maret'!$U$587:$U$768,APS!$B224,'Rekapitulasi Maret'!$W$587:$W$768)+SUMIF('Rekapitulasi Maret'!$U$587:$U$768,APS!$B224,'Rekapitulasi Maret'!$Y$587:$Y$768)</f>
        <v>0</v>
      </c>
      <c r="EY224" s="10"/>
      <c r="EZ224" s="154">
        <f t="shared" si="559"/>
        <v>0</v>
      </c>
      <c r="FA224" s="154">
        <f t="shared" si="560"/>
        <v>0</v>
      </c>
      <c r="FB224" s="10">
        <v>20</v>
      </c>
      <c r="FC224" s="152">
        <f>SUMIF('Rekapitulasi Maret'!$AL$587:$AL$768,APS!$B224,'Rekapitulasi Maret'!$AM$587:$AM$768)+SUMIF('Rekapitulasi Maret'!$AL$587:$AL$768,APS!$B224,'Rekapitulasi Maret'!$AP$587:$AP$768)</f>
        <v>0</v>
      </c>
      <c r="FD224" s="152">
        <f>SUMIF('Rekapitulasi Maret'!$AL$587:$AL$768,APS!$B224,'Rekapitulasi Maret'!$AN$587:$AN$768)</f>
        <v>0</v>
      </c>
      <c r="FE224" s="10"/>
      <c r="FF224" s="154">
        <f t="shared" si="561"/>
        <v>0</v>
      </c>
      <c r="FG224" s="154">
        <f t="shared" si="562"/>
        <v>0</v>
      </c>
      <c r="FH224" s="10"/>
      <c r="FI224" s="152">
        <f>SUMIF('Rekapitulasi Maret'!$BA$587:$BA$768,APS!$B224,'Rekapitulasi Maret'!$BB$587:$BB$768)+SUMIF('Rekapitulasi Maret'!$BA$587:$BA$768,APS!$B224,'Rekapitulasi Maret'!$BE$587:$BE$768)</f>
        <v>0</v>
      </c>
      <c r="FJ224" s="152">
        <f>SUMIF('Rekapitulasi Maret'!$BA$587:$BA$768,APS!$B224,'Rekapitulasi Maret'!$BC$587:$BC$768)+SUMIF('Rekapitulasi Maret'!$BA$587:$BA$768,APS!$B224,'Rekapitulasi Maret'!$BF$587:$BF$768)</f>
        <v>0</v>
      </c>
      <c r="FK224" s="10"/>
      <c r="FL224" s="154">
        <f t="shared" si="563"/>
        <v>0</v>
      </c>
      <c r="FM224" s="154">
        <f t="shared" si="564"/>
        <v>0</v>
      </c>
      <c r="FN224" s="10"/>
      <c r="FO224" s="152">
        <f>SUMIF('Rekapitulasi Maret'!$BP$587:$BP$768,APS!$B224,'Rekapitulasi Maret'!$BQ$587:$BQ$768)+SUMIF('Rekapitulasi Maret'!$BP$587:$BP$768,APS!$B224,'Rekapitulasi Maret'!$BT$587:$BT$768)</f>
        <v>70</v>
      </c>
      <c r="FP224" s="152">
        <f>SUMIF('Rekapitulasi Maret'!$BP$587:$BP$768,APS!$B224,'Rekapitulasi Maret'!$BR$587:$BR$768)</f>
        <v>43</v>
      </c>
      <c r="FQ224" s="10"/>
      <c r="FR224" s="154">
        <f t="shared" si="565"/>
        <v>0</v>
      </c>
      <c r="FS224" s="154">
        <f t="shared" si="566"/>
        <v>61.428571428571431</v>
      </c>
      <c r="FT224" s="10"/>
      <c r="FU224" s="152">
        <f>SUMIF('Rekapitulasi Maret'!$CE$587:$CE$768,APS!$B224,'Rekapitulasi Maret'!$CI$587:$CI$768)</f>
        <v>0</v>
      </c>
      <c r="FV224" s="10"/>
      <c r="FW224" s="152">
        <f>SUMIF('Rekapitulasi Maret'!$CE$587:$CE$768,APS!$B224,'Rekapitulasi Maret'!$CJ$587:$CJ$768)</f>
        <v>0</v>
      </c>
      <c r="FX224" s="154">
        <f t="shared" si="586"/>
        <v>0</v>
      </c>
      <c r="FY224" s="154">
        <f t="shared" si="587"/>
        <v>0</v>
      </c>
      <c r="FZ224" s="10"/>
      <c r="GA224" s="152">
        <f>SUMIF('Rekapitulasi Maret'!$D$785:$D$963,APS!$B224,'Rekapitulasi Maret'!$E$785:$E$963)+SUMIF('Rekapitulasi Maret'!$D$785:$D$963,APS!$B224,'Rekapitulasi Maret'!$J$785:$J$963)</f>
        <v>0</v>
      </c>
      <c r="GB224" s="152">
        <f>SUMIF('Rekapitulasi Maret'!$D$785:$D$963,APS!$B224,'Rekapitulasi Maret'!$F$785:$F$963)</f>
        <v>0</v>
      </c>
      <c r="GC224" s="152">
        <f>SUMIF('Rekapitulasi Maret'!$D$785:$D$963,APS!$B224,'Rekapitulasi Maret'!$K$785:$K$963)</f>
        <v>0</v>
      </c>
      <c r="GD224" s="154">
        <f t="shared" si="567"/>
        <v>0</v>
      </c>
      <c r="GE224" s="154">
        <f t="shared" si="568"/>
        <v>0</v>
      </c>
      <c r="GF224" s="10"/>
      <c r="GG224" s="152">
        <f>SUMIF('Rekapitulasi Maret'!$U$785:$U$963,APS!$B224,'Rekapitulasi Maret'!$V$785:$V$963)+SUMIF('Rekapitulasi Maret'!$U$785:$U$963,APS!$B224,'Rekapitulasi Maret'!$AA$785:$AA$963)</f>
        <v>0</v>
      </c>
      <c r="GH224" s="152">
        <f>SUMIF('Rekapitulasi Maret'!$U$785:$U$963,APS!$B224,'Rekapitulasi Maret'!$W$785:$W$963)</f>
        <v>0</v>
      </c>
      <c r="GI224" s="152">
        <f>SUMIF('Rekapitulasi Maret'!$U$785:$U$963,APS!$B224,'Rekapitulasi Maret'!$AB$785:$AB$963)</f>
        <v>0</v>
      </c>
      <c r="GJ224" s="154">
        <f t="shared" si="569"/>
        <v>0</v>
      </c>
      <c r="GK224" s="154">
        <f t="shared" si="570"/>
        <v>0</v>
      </c>
      <c r="GL224" s="10"/>
      <c r="GM224" s="152">
        <f>SUMIF('Rekapitulasi Maret'!$AL$785:$AL$963,APS!$B224,'Rekapitulasi Maret'!$AM$785:$AM$963)+SUMIF('Rekapitulasi Maret'!$AL$785:$AL$963,APS!$B224,'Rekapitulasi Maret'!$AP$785:$AP$963)</f>
        <v>0</v>
      </c>
      <c r="GN224" s="152">
        <f>SUMIF('Rekapitulasi Maret'!$AL$785:$AL$963,APS!$B224,'Rekapitulasi Maret'!$AN$785:$AN$963)</f>
        <v>0</v>
      </c>
      <c r="GO224" s="152">
        <f>SUMIF('Rekapitulasi Maret'!$AL$785:$AL$963,APS!$B224,'Rekapitulasi Maret'!$AQ$785:$AQ$963)</f>
        <v>0</v>
      </c>
      <c r="GP224" s="154">
        <f t="shared" si="571"/>
        <v>0</v>
      </c>
      <c r="GQ224" s="154">
        <f t="shared" si="572"/>
        <v>0</v>
      </c>
      <c r="GR224" s="76">
        <f t="shared" si="573"/>
        <v>20</v>
      </c>
      <c r="GS224" s="76">
        <f t="shared" si="574"/>
        <v>70</v>
      </c>
      <c r="GT224" s="76">
        <f t="shared" si="575"/>
        <v>43</v>
      </c>
      <c r="GU224" s="76">
        <f t="shared" si="576"/>
        <v>0</v>
      </c>
      <c r="GV224" s="157">
        <f t="shared" si="577"/>
        <v>43</v>
      </c>
      <c r="GW224" s="157">
        <f t="shared" si="578"/>
        <v>23</v>
      </c>
      <c r="GX224" s="158">
        <f t="shared" si="579"/>
        <v>215</v>
      </c>
      <c r="GY224" s="157">
        <f t="shared" si="595"/>
        <v>70</v>
      </c>
      <c r="GZ224" s="157">
        <f t="shared" si="596"/>
        <v>70</v>
      </c>
      <c r="HA224" s="157">
        <f t="shared" si="597"/>
        <v>43</v>
      </c>
      <c r="HB224" s="157">
        <f t="shared" si="598"/>
        <v>0</v>
      </c>
      <c r="HC224" s="157">
        <f t="shared" si="599"/>
        <v>43</v>
      </c>
      <c r="HD224" s="157">
        <f t="shared" si="600"/>
        <v>-27</v>
      </c>
      <c r="HE224" s="158">
        <f t="shared" si="636"/>
        <v>61.428571428571431</v>
      </c>
      <c r="HF224" s="164"/>
      <c r="HG224" s="16" t="s">
        <v>1028</v>
      </c>
      <c r="HH224" s="88"/>
    </row>
    <row r="225" spans="1:216" ht="15.75">
      <c r="A225" s="16" t="s">
        <v>253</v>
      </c>
      <c r="B225" s="16" t="s">
        <v>254</v>
      </c>
      <c r="C225" s="16" t="s">
        <v>196</v>
      </c>
      <c r="D225" s="16" t="s">
        <v>599</v>
      </c>
      <c r="E225" s="16" t="s">
        <v>608</v>
      </c>
      <c r="F225" s="17">
        <v>40</v>
      </c>
      <c r="G225" s="17">
        <v>0</v>
      </c>
      <c r="H225" s="17">
        <v>0</v>
      </c>
      <c r="I225" s="18">
        <v>0</v>
      </c>
      <c r="J225" s="17">
        <v>0</v>
      </c>
      <c r="K225" s="19">
        <f t="shared" si="547"/>
        <v>40</v>
      </c>
      <c r="L225" s="19">
        <f t="shared" si="548"/>
        <v>40</v>
      </c>
      <c r="M225" s="23">
        <v>20</v>
      </c>
      <c r="N225" s="20">
        <f t="shared" si="533"/>
        <v>20</v>
      </c>
      <c r="O225" s="20"/>
      <c r="P225" s="75">
        <f t="shared" si="541"/>
        <v>0</v>
      </c>
      <c r="Q225" s="74">
        <f t="shared" si="540"/>
        <v>20</v>
      </c>
      <c r="R225" s="22">
        <f t="shared" si="594"/>
        <v>20</v>
      </c>
      <c r="S225" s="10"/>
      <c r="T225" s="10"/>
      <c r="U225" s="152">
        <f>SUMIF('Rekapitulasi Maret'!$D$9:$D$173,APS!$B225,'Rekapitulasi Maret'!$E$9:$E$173)</f>
        <v>0</v>
      </c>
      <c r="V225" s="152">
        <f>SUMIF('Rekapitulasi Maret'!$D$9:$D$173,APS!$B225,'Rekapitulasi Maret'!$F$9:$F$173)</f>
        <v>0</v>
      </c>
      <c r="W225" s="10"/>
      <c r="X225" s="154">
        <f t="shared" si="537"/>
        <v>0</v>
      </c>
      <c r="Y225" s="154">
        <f t="shared" si="538"/>
        <v>0</v>
      </c>
      <c r="Z225" s="10"/>
      <c r="AA225" s="152">
        <f>SUMIF('Rekapitulasi Maret'!$U$9:$U$173,APS!$B225,'Rekapitulasi Maret'!$V$9:$V$173)</f>
        <v>0</v>
      </c>
      <c r="AB225" s="152">
        <f>SUMIF('Rekapitulasi Maret'!$U$9:$U$173,APS!$B225,'Rekapitulasi Maret'!$W$9:$W$173)</f>
        <v>0</v>
      </c>
      <c r="AC225" s="152"/>
      <c r="AD225" s="154">
        <f t="shared" si="630"/>
        <v>0</v>
      </c>
      <c r="AE225" s="154">
        <f t="shared" si="631"/>
        <v>0</v>
      </c>
      <c r="AF225" s="10"/>
      <c r="AG225" s="152">
        <f>SUMIF('Rekapitulasi Maret'!$AL$9:$AL$173,APS!$B225,'Rekapitulasi Maret'!$AM$9:$AM$173)</f>
        <v>0</v>
      </c>
      <c r="AH225" s="152">
        <f>SUMIF('Rekapitulasi Maret'!$AL$9:$AL$173,APS!$B225,'Rekapitulasi Maret'!$AN$9:$AN$173)</f>
        <v>0</v>
      </c>
      <c r="AI225" s="152">
        <f>SUMIF('Rekapitulasi Maret'!$AL$9:$AL$173,APS!$B225,'Rekapitulasi Maret'!$AQ$9:$AQ$173)</f>
        <v>0</v>
      </c>
      <c r="AJ225" s="154">
        <f t="shared" si="634"/>
        <v>0</v>
      </c>
      <c r="AK225" s="154">
        <f t="shared" si="635"/>
        <v>0</v>
      </c>
      <c r="AL225" s="10"/>
      <c r="AM225" s="152">
        <f>SUMIF('Rekapitulasi Maret'!$BA$9:$BA$173,APS!$B225,'Rekapitulasi Maret'!$BB$9:$BB$173)</f>
        <v>0</v>
      </c>
      <c r="AN225" s="152">
        <f>SUMIF('Rekapitulasi Maret'!$BA$9:$BA$173,APS!$B225,'Rekapitulasi Maret'!$BC$9:$BC$173)</f>
        <v>0</v>
      </c>
      <c r="AO225" s="10"/>
      <c r="AP225" s="154">
        <f t="shared" si="632"/>
        <v>0</v>
      </c>
      <c r="AQ225" s="154">
        <f t="shared" si="633"/>
        <v>0</v>
      </c>
      <c r="AR225" s="10"/>
      <c r="AS225" s="152">
        <f>SUMIF('Rekapitulasi Maret'!$BP$9:$BP$173,APS!$B225,'Rekapitulasi Maret'!$BQ$9:$BQ$173)</f>
        <v>0</v>
      </c>
      <c r="AT225" s="152">
        <f>SUMIF('Rekapitulasi Maret'!$BP$9:$BP$173,APS!$B225,'Rekapitulasi Maret'!$BR$9:$BR$173)</f>
        <v>0</v>
      </c>
      <c r="AU225" s="10"/>
      <c r="AV225" s="154">
        <f t="shared" si="601"/>
        <v>0</v>
      </c>
      <c r="AW225" s="154">
        <f t="shared" si="602"/>
        <v>0</v>
      </c>
      <c r="AX225" s="10"/>
      <c r="AY225" s="152">
        <f>SUMIF('Rekapitulasi Maret'!$CE$9:$CE$173,APS!$B225,'Rekapitulasi Maret'!$CI$9:$CI$173)</f>
        <v>0</v>
      </c>
      <c r="AZ225" s="10"/>
      <c r="BA225" s="152">
        <f>SUMIF('Rekapitulasi Maret'!$CE$9:$CE$173,APS!$B225,'Rekapitulasi Maret'!$CJ$9:$CJ$173)</f>
        <v>0</v>
      </c>
      <c r="BB225" s="154">
        <f t="shared" si="592"/>
        <v>0</v>
      </c>
      <c r="BC225" s="154">
        <f t="shared" si="593"/>
        <v>0</v>
      </c>
      <c r="BD225" s="76">
        <f t="shared" si="605"/>
        <v>0</v>
      </c>
      <c r="BE225" s="76">
        <f t="shared" si="606"/>
        <v>0</v>
      </c>
      <c r="BF225" s="76">
        <f t="shared" si="607"/>
        <v>0</v>
      </c>
      <c r="BG225" s="76">
        <f t="shared" si="608"/>
        <v>0</v>
      </c>
      <c r="BH225" s="76">
        <f t="shared" si="609"/>
        <v>0</v>
      </c>
      <c r="BI225" s="76">
        <f t="shared" si="610"/>
        <v>0</v>
      </c>
      <c r="BJ225" s="154">
        <f t="shared" si="611"/>
        <v>0</v>
      </c>
      <c r="BK225" s="10">
        <v>20</v>
      </c>
      <c r="BL225" s="10"/>
      <c r="BM225" s="152">
        <f>SUMIF('Rekapitulasi Maret'!$D$194:$D$375,APS!$B225,'Rekapitulasi Maret'!$E$194:$E$375)+SUMIF('Rekapitulasi Maret'!$D$194:$D$375,APS!$B225,'Rekapitulasi Maret'!$J$194:$J$375)</f>
        <v>0</v>
      </c>
      <c r="BN225" s="152">
        <f>SUMIF('Rekapitulasi Maret'!$D$194:$D$375,APS!$B225,'Rekapitulasi Maret'!$F$194:$F$375)</f>
        <v>0</v>
      </c>
      <c r="BO225" s="152">
        <f>SUMIF('Rekapitulasi Maret'!$D$194:$D$375,APS!$B225,'Rekapitulasi Maret'!$K$194:$K$375)</f>
        <v>0</v>
      </c>
      <c r="BP225" s="154">
        <f t="shared" si="588"/>
        <v>0</v>
      </c>
      <c r="BQ225" s="154">
        <f t="shared" si="589"/>
        <v>0</v>
      </c>
      <c r="BR225" s="10"/>
      <c r="BS225" s="152">
        <f>SUMIF('Rekapitulasi Maret'!$U$194:$U$375,APS!$B225,'Rekapitulasi Maret'!$V$194:$V$375)+SUMIF('Rekapitulasi Maret'!$U$194:$U$375,APS!$B225,'Rekapitulasi Maret'!$AA$194:$AA$375)</f>
        <v>0</v>
      </c>
      <c r="BT225" s="152">
        <f>SUMIF('Rekapitulasi Maret'!$U$194:$U$375,APS!$B225,'Rekapitulasi Maret'!$W$194:$W$375)</f>
        <v>0</v>
      </c>
      <c r="BU225" s="152">
        <f>SUMIF('Rekapitulasi Maret'!$U$194:$U$375,APS!$B225,'Rekapitulasi Maret'!$AB$194:$AB$375)</f>
        <v>0</v>
      </c>
      <c r="BV225" s="154">
        <f t="shared" si="590"/>
        <v>0</v>
      </c>
      <c r="BW225" s="154">
        <f t="shared" si="591"/>
        <v>0</v>
      </c>
      <c r="BX225" s="10"/>
      <c r="BY225" s="152">
        <f>SUMIF('Rekapitulasi Maret'!$AL$194:$AL$375,APS!$B225,'Rekapitulasi Maret'!$AM$194:$AM$375)+SUMIF('Rekapitulasi Maret'!$AL$194:$AL$375,APS!$B225,'Rekapitulasi Maret'!$AP$194:$AP$375)</f>
        <v>0</v>
      </c>
      <c r="BZ225" s="152">
        <f>SUMIF('Rekapitulasi Maret'!$AL$194:$AL$375,APS!$B225,'Rekapitulasi Maret'!$AN$194:$AN$375)</f>
        <v>0</v>
      </c>
      <c r="CA225" s="152">
        <f>SUMIF('Rekapitulasi Maret'!$AL$194:$AL$375,APS!$B225,'Rekapitulasi Maret'!$AQ$194:$AQ$375)</f>
        <v>0</v>
      </c>
      <c r="CB225" s="154">
        <f t="shared" si="603"/>
        <v>0</v>
      </c>
      <c r="CC225" s="154">
        <f t="shared" si="604"/>
        <v>0</v>
      </c>
      <c r="CD225" s="10">
        <v>20</v>
      </c>
      <c r="CE225" s="152">
        <f>SUMIF('Rekapitulasi Maret'!$BA$194:$BA$375,APS!$B225,'Rekapitulasi Maret'!$BB$194:$BB$375)+SUMIF('Rekapitulasi Maret'!$BA$194:$BA$375,APS!$B225,'Rekapitulasi Maret'!$BE$194:$BE$375)</f>
        <v>0</v>
      </c>
      <c r="CF225" s="152">
        <f>SUMIF('Rekapitulasi Maret'!$BA$194:$BA$375,APS!$B225,'Rekapitulasi Maret'!$BC$194:$BC$375)</f>
        <v>0</v>
      </c>
      <c r="CG225" s="10"/>
      <c r="CH225" s="154">
        <f t="shared" si="580"/>
        <v>0</v>
      </c>
      <c r="CI225" s="154">
        <f t="shared" si="581"/>
        <v>0</v>
      </c>
      <c r="CJ225" s="10"/>
      <c r="CK225" s="152">
        <f>SUMIF('Rekapitulasi Maret'!$BP$194:$BP$375,APS!$B225,'Rekapitulasi Maret'!$BQ$194:$BQ$375)+SUMIF('Rekapitulasi Maret'!$BP$194:$BP$375,APS!$B225,'Rekapitulasi Maret'!$BT$194:$BT$375)</f>
        <v>0</v>
      </c>
      <c r="CL225" s="152">
        <f>SUMIF('Rekapitulasi Maret'!$BP$194:$BP$375,APS!$B225,'Rekapitulasi Maret'!$BR$194:$BR$375)</f>
        <v>0</v>
      </c>
      <c r="CM225" s="152">
        <f>SUMIF('Rekapitulasi Maret'!$BP$194:$BP$375,APS!$B225,'Rekapitulasi Maret'!$BU$194:$BU$375)</f>
        <v>0</v>
      </c>
      <c r="CN225" s="154">
        <f t="shared" si="582"/>
        <v>0</v>
      </c>
      <c r="CO225" s="154">
        <f t="shared" si="583"/>
        <v>0</v>
      </c>
      <c r="CP225" s="76">
        <f t="shared" si="612"/>
        <v>20</v>
      </c>
      <c r="CQ225" s="76">
        <f t="shared" si="613"/>
        <v>0</v>
      </c>
      <c r="CR225" s="76">
        <f t="shared" si="614"/>
        <v>0</v>
      </c>
      <c r="CS225" s="76">
        <f t="shared" si="615"/>
        <v>0</v>
      </c>
      <c r="CT225" s="76">
        <f t="shared" si="616"/>
        <v>0</v>
      </c>
      <c r="CU225" s="76">
        <f t="shared" si="617"/>
        <v>-20</v>
      </c>
      <c r="CV225" s="154">
        <f t="shared" si="618"/>
        <v>0</v>
      </c>
      <c r="CW225" s="10"/>
      <c r="CX225" s="10"/>
      <c r="CY225" s="152">
        <f>SUMIF('Rekapitulasi Maret'!$D$391:$D$568,APS!$B225,'Rekapitulasi Maret'!$E$391:$E$568)+SUMIF('Rekapitulasi Maret'!$D$391:$D$568,APS!$B225,'Rekapitulasi Maret'!$J$391:$J$568)</f>
        <v>0</v>
      </c>
      <c r="CZ225" s="152">
        <f>SUMIF('Rekapitulasi Maret'!$D$391:$D$568,APS!$B225,'Rekapitulasi Maret'!$F$391:$F$568)</f>
        <v>0</v>
      </c>
      <c r="DA225" s="152">
        <f>SUMIF('Rekapitulasi Maret'!$D$391:$D$568,APS!$B225,'Rekapitulasi Maret'!$K$391:$K$568)</f>
        <v>0</v>
      </c>
      <c r="DB225" s="154">
        <f t="shared" si="584"/>
        <v>0</v>
      </c>
      <c r="DC225" s="154">
        <f t="shared" si="585"/>
        <v>0</v>
      </c>
      <c r="DD225" s="10"/>
      <c r="DE225" s="152">
        <f>SUMIF('Rekapitulasi Maret'!$U$391:$U$568,APS!$B225,'Rekapitulasi Maret'!$V$391:$V$568)+SUMIF('Rekapitulasi Maret'!$U$391:$U$568,APS!$B225,'Rekapitulasi Maret'!$AA$391:$AA$568)</f>
        <v>0</v>
      </c>
      <c r="DF225" s="152">
        <f>SUMIF('Rekapitulasi Maret'!$U$391:$U$568,APS!$B225,'Rekapitulasi Maret'!$W$391:$W$568)</f>
        <v>0</v>
      </c>
      <c r="DG225" s="152">
        <f>SUMIF('Rekapitulasi Maret'!$U$391:$U$568,APS!$B225,'Rekapitulasi Maret'!$AB$391:$AB$568)</f>
        <v>0</v>
      </c>
      <c r="DH225" s="154">
        <f t="shared" si="619"/>
        <v>0</v>
      </c>
      <c r="DI225" s="154">
        <f t="shared" si="620"/>
        <v>0</v>
      </c>
      <c r="DJ225" s="10"/>
      <c r="DK225" s="152">
        <f>SUMIF('Rekapitulasi Maret'!$AL$391:$AL$568,APS!$B225,'Rekapitulasi Maret'!$AM$391:$AM$568)+SUMIF('Rekapitulasi Maret'!$AL$391:$AL$568,APS!$B225,'Rekapitulasi Maret'!$AP$391:$AP$568)</f>
        <v>0</v>
      </c>
      <c r="DL225" s="152">
        <f>SUMIF('Rekapitulasi Maret'!$AL$391:$AL$568,APS!$B225,'Rekapitulasi Maret'!$AN$391:$AN$568)</f>
        <v>0</v>
      </c>
      <c r="DM225" s="152">
        <f>SUMIF('Rekapitulasi Maret'!$AL$391:$AL$568,APS!$B225,'Rekapitulasi Maret'!$AQ$391:$AQ$568)</f>
        <v>0</v>
      </c>
      <c r="DN225" s="154">
        <f t="shared" si="553"/>
        <v>0</v>
      </c>
      <c r="DO225" s="154">
        <f t="shared" si="554"/>
        <v>0</v>
      </c>
      <c r="DP225" s="10"/>
      <c r="DQ225" s="152">
        <f>SUMIF('Rekapitulasi Maret'!$BA$391:$BA$568,APS!$B225,'Rekapitulasi Maret'!$BB$391:$BB$568)+SUMIF('Rekapitulasi Maret'!$BA$391:$BA$568,APS!$B225,'Rekapitulasi Maret'!$BE$391:$BE$568)</f>
        <v>0</v>
      </c>
      <c r="DR225" s="152">
        <f>SUMIF('Rekapitulasi Maret'!$BA$391:$BA$568,APS!$B225,'Rekapitulasi Maret'!$BC$391:$BC$568)</f>
        <v>0</v>
      </c>
      <c r="DS225" s="152">
        <f>SUMIF('Rekapitulasi Maret'!$BA$391:$BA$568,APS!$B225,'Rekapitulasi Maret'!$BF$391:$BF$568)</f>
        <v>0</v>
      </c>
      <c r="DT225" s="154">
        <f t="shared" si="621"/>
        <v>0</v>
      </c>
      <c r="DU225" s="154">
        <f t="shared" si="622"/>
        <v>0</v>
      </c>
      <c r="DV225" s="10"/>
      <c r="DW225" s="152">
        <f>SUMIF('Rekapitulasi Maret'!$BP$391:$BP$568,APS!$B225,'Rekapitulasi Maret'!$BQ$391:$BQ$568)+SUMIF('Rekapitulasi Maret'!$BP$391:$BP$568,APS!$B225,'Rekapitulasi Maret'!$BT$391:$BT$568)</f>
        <v>0</v>
      </c>
      <c r="DX225" s="152">
        <f>SUMIF('Rekapitulasi Maret'!$BP$391:$BP$568,APS!$B225,'Rekapitulasi Maret'!$BR$391:$BR$568)</f>
        <v>0</v>
      </c>
      <c r="DY225" s="152">
        <f>SUMIF('Rekapitulasi Maret'!$BP$391:$BP$568,APS!$B225,'Rekapitulasi Maret'!$BU$391:$BU$568)</f>
        <v>0</v>
      </c>
      <c r="DZ225" s="154">
        <f t="shared" si="544"/>
        <v>0</v>
      </c>
      <c r="EA225" s="154">
        <f t="shared" si="545"/>
        <v>0</v>
      </c>
      <c r="EB225" s="10"/>
      <c r="EC225" s="152">
        <f>SUMIF('Rekapitulasi Maret'!$CE$391:$CE$568,APS!$B225,'Rekapitulasi Maret'!$CF$391:$CF$568)+SUMIF('Rekapitulasi Maret'!$CE$391:$CE$568,APS!$B225,'Rekapitulasi Maret'!$CI$391:$CI$568)</f>
        <v>0</v>
      </c>
      <c r="ED225" s="152">
        <f>SUMIF('Rekapitulasi Maret'!$CE$391:$CE$568,APS!$B225,'Rekapitulasi Maret'!$CG$391:$CG$568)</f>
        <v>0</v>
      </c>
      <c r="EE225" s="152">
        <f>SUMIF('Rekapitulasi Maret'!$CE$391:$CE$568,APS!$B225,'Rekapitulasi Maret'!$CJ$391:$CJ$568)</f>
        <v>0</v>
      </c>
      <c r="EF225" s="154">
        <f t="shared" si="555"/>
        <v>0</v>
      </c>
      <c r="EG225" s="154">
        <f t="shared" si="556"/>
        <v>0</v>
      </c>
      <c r="EH225" s="76">
        <f t="shared" si="623"/>
        <v>0</v>
      </c>
      <c r="EI225" s="76">
        <f t="shared" si="624"/>
        <v>0</v>
      </c>
      <c r="EJ225" s="76">
        <f t="shared" si="625"/>
        <v>0</v>
      </c>
      <c r="EK225" s="76">
        <f t="shared" si="626"/>
        <v>0</v>
      </c>
      <c r="EL225" s="76">
        <f t="shared" si="627"/>
        <v>0</v>
      </c>
      <c r="EM225" s="76">
        <f t="shared" si="628"/>
        <v>0</v>
      </c>
      <c r="EN225" s="154">
        <f t="shared" si="629"/>
        <v>0</v>
      </c>
      <c r="EO225" s="10"/>
      <c r="EP225" s="10"/>
      <c r="EQ225" s="152">
        <f>SUMIF('Rekapitulasi Maret'!$D$587:$D$768,APS!$B225,'Rekapitulasi Maret'!$E$587:$E$768)+SUMIF('Rekapitulasi Maret'!$D$587:$D$768,APS!$B225,'Rekapitulasi Maret'!$G$587:$G$768)</f>
        <v>0</v>
      </c>
      <c r="ER225" s="152">
        <f>SUMIF('Rekapitulasi Maret'!$D$587:$D$768,APS!$B225,'Rekapitulasi Maret'!$F$587:$F$768)+SUMIF('Rekapitulasi Maret'!$D$587:$D$768,APS!$B225,'Rekapitulasi Maret'!$H$587:$H$768)</f>
        <v>0</v>
      </c>
      <c r="ES225" s="10"/>
      <c r="ET225" s="154">
        <f t="shared" si="557"/>
        <v>0</v>
      </c>
      <c r="EU225" s="154">
        <f t="shared" si="558"/>
        <v>0</v>
      </c>
      <c r="EV225" s="10"/>
      <c r="EW225" s="152">
        <f>SUMIF('Rekapitulasi Maret'!$U$587:$U$768,APS!$B225,'Rekapitulasi Maret'!$V$587:$V$768)+SUMIF('Rekapitulasi Maret'!$U$587:$U$768,APS!$B225,'Rekapitulasi Maret'!$X$587:$X$768)</f>
        <v>0</v>
      </c>
      <c r="EX225" s="152">
        <f>SUMIF('Rekapitulasi Maret'!$U$587:$U$768,APS!$B225,'Rekapitulasi Maret'!$W$587:$W$768)+SUMIF('Rekapitulasi Maret'!$U$587:$U$768,APS!$B225,'Rekapitulasi Maret'!$Y$587:$Y$768)</f>
        <v>0</v>
      </c>
      <c r="EY225" s="10"/>
      <c r="EZ225" s="154">
        <f t="shared" si="559"/>
        <v>0</v>
      </c>
      <c r="FA225" s="154">
        <f t="shared" si="560"/>
        <v>0</v>
      </c>
      <c r="FB225" s="10"/>
      <c r="FC225" s="152">
        <f>SUMIF('Rekapitulasi Maret'!$AL$587:$AL$768,APS!$B225,'Rekapitulasi Maret'!$AM$587:$AM$768)+SUMIF('Rekapitulasi Maret'!$AL$587:$AL$768,APS!$B225,'Rekapitulasi Maret'!$AP$587:$AP$768)</f>
        <v>0</v>
      </c>
      <c r="FD225" s="152">
        <f>SUMIF('Rekapitulasi Maret'!$AL$587:$AL$768,APS!$B225,'Rekapitulasi Maret'!$AN$587:$AN$768)</f>
        <v>0</v>
      </c>
      <c r="FE225" s="10"/>
      <c r="FF225" s="154">
        <f t="shared" si="561"/>
        <v>0</v>
      </c>
      <c r="FG225" s="154">
        <f t="shared" si="562"/>
        <v>0</v>
      </c>
      <c r="FH225" s="10"/>
      <c r="FI225" s="152">
        <f>SUMIF('Rekapitulasi Maret'!$BA$587:$BA$768,APS!$B225,'Rekapitulasi Maret'!$BB$587:$BB$768)+SUMIF('Rekapitulasi Maret'!$BA$587:$BA$768,APS!$B225,'Rekapitulasi Maret'!$BE$587:$BE$768)</f>
        <v>0</v>
      </c>
      <c r="FJ225" s="152">
        <f>SUMIF('Rekapitulasi Maret'!$BA$587:$BA$768,APS!$B225,'Rekapitulasi Maret'!$BC$587:$BC$768)+SUMIF('Rekapitulasi Maret'!$BA$587:$BA$768,APS!$B225,'Rekapitulasi Maret'!$BF$587:$BF$768)</f>
        <v>0</v>
      </c>
      <c r="FK225" s="10"/>
      <c r="FL225" s="154">
        <f t="shared" si="563"/>
        <v>0</v>
      </c>
      <c r="FM225" s="154">
        <f t="shared" si="564"/>
        <v>0</v>
      </c>
      <c r="FN225" s="10"/>
      <c r="FO225" s="152">
        <f>SUMIF('Rekapitulasi Maret'!$BP$587:$BP$768,APS!$B225,'Rekapitulasi Maret'!$BQ$587:$BQ$768)+SUMIF('Rekapitulasi Maret'!$BP$587:$BP$768,APS!$B225,'Rekapitulasi Maret'!$BT$587:$BT$768)</f>
        <v>20</v>
      </c>
      <c r="FP225" s="152">
        <f>SUMIF('Rekapitulasi Maret'!$BP$587:$BP$768,APS!$B225,'Rekapitulasi Maret'!$BR$587:$BR$768)</f>
        <v>20</v>
      </c>
      <c r="FQ225" s="10"/>
      <c r="FR225" s="154">
        <f t="shared" si="565"/>
        <v>0</v>
      </c>
      <c r="FS225" s="154">
        <f t="shared" si="566"/>
        <v>100</v>
      </c>
      <c r="FT225" s="10"/>
      <c r="FU225" s="152">
        <f>SUMIF('Rekapitulasi Maret'!$CE$587:$CE$768,APS!$B225,'Rekapitulasi Maret'!$CI$587:$CI$768)</f>
        <v>0</v>
      </c>
      <c r="FV225" s="10"/>
      <c r="FW225" s="152">
        <f>SUMIF('Rekapitulasi Maret'!$CE$587:$CE$768,APS!$B225,'Rekapitulasi Maret'!$CJ$587:$CJ$768)</f>
        <v>0</v>
      </c>
      <c r="FX225" s="154">
        <f t="shared" si="586"/>
        <v>0</v>
      </c>
      <c r="FY225" s="154">
        <f t="shared" si="587"/>
        <v>0</v>
      </c>
      <c r="FZ225" s="10"/>
      <c r="GA225" s="152">
        <f>SUMIF('Rekapitulasi Maret'!$D$785:$D$963,APS!$B225,'Rekapitulasi Maret'!$E$785:$E$963)+SUMIF('Rekapitulasi Maret'!$D$785:$D$963,APS!$B225,'Rekapitulasi Maret'!$J$785:$J$963)</f>
        <v>0</v>
      </c>
      <c r="GB225" s="152">
        <f>SUMIF('Rekapitulasi Maret'!$D$785:$D$963,APS!$B225,'Rekapitulasi Maret'!$F$785:$F$963)</f>
        <v>0</v>
      </c>
      <c r="GC225" s="152">
        <f>SUMIF('Rekapitulasi Maret'!$D$785:$D$963,APS!$B225,'Rekapitulasi Maret'!$K$785:$K$963)</f>
        <v>0</v>
      </c>
      <c r="GD225" s="154">
        <f t="shared" si="567"/>
        <v>0</v>
      </c>
      <c r="GE225" s="154">
        <f t="shared" si="568"/>
        <v>0</v>
      </c>
      <c r="GF225" s="10"/>
      <c r="GG225" s="152">
        <f>SUMIF('Rekapitulasi Maret'!$U$785:$U$963,APS!$B225,'Rekapitulasi Maret'!$V$785:$V$963)+SUMIF('Rekapitulasi Maret'!$U$785:$U$963,APS!$B225,'Rekapitulasi Maret'!$AA$785:$AA$963)</f>
        <v>0</v>
      </c>
      <c r="GH225" s="152">
        <f>SUMIF('Rekapitulasi Maret'!$U$785:$U$963,APS!$B225,'Rekapitulasi Maret'!$W$785:$W$963)</f>
        <v>0</v>
      </c>
      <c r="GI225" s="152">
        <f>SUMIF('Rekapitulasi Maret'!$U$785:$U$963,APS!$B225,'Rekapitulasi Maret'!$AB$785:$AB$963)</f>
        <v>0</v>
      </c>
      <c r="GJ225" s="154">
        <f t="shared" si="569"/>
        <v>0</v>
      </c>
      <c r="GK225" s="154">
        <f t="shared" si="570"/>
        <v>0</v>
      </c>
      <c r="GL225" s="10"/>
      <c r="GM225" s="152">
        <f>SUMIF('Rekapitulasi Maret'!$AL$785:$AL$963,APS!$B225,'Rekapitulasi Maret'!$AM$785:$AM$963)+SUMIF('Rekapitulasi Maret'!$AL$785:$AL$963,APS!$B225,'Rekapitulasi Maret'!$AP$785:$AP$963)</f>
        <v>0</v>
      </c>
      <c r="GN225" s="152">
        <f>SUMIF('Rekapitulasi Maret'!$AL$785:$AL$963,APS!$B225,'Rekapitulasi Maret'!$AN$785:$AN$963)</f>
        <v>0</v>
      </c>
      <c r="GO225" s="152">
        <f>SUMIF('Rekapitulasi Maret'!$AL$785:$AL$963,APS!$B225,'Rekapitulasi Maret'!$AQ$785:$AQ$963)</f>
        <v>0</v>
      </c>
      <c r="GP225" s="154">
        <f t="shared" si="571"/>
        <v>0</v>
      </c>
      <c r="GQ225" s="154">
        <f t="shared" si="572"/>
        <v>0</v>
      </c>
      <c r="GR225" s="76">
        <f t="shared" si="573"/>
        <v>0</v>
      </c>
      <c r="GS225" s="76">
        <f t="shared" si="574"/>
        <v>20</v>
      </c>
      <c r="GT225" s="76">
        <f t="shared" si="575"/>
        <v>20</v>
      </c>
      <c r="GU225" s="76">
        <f t="shared" si="576"/>
        <v>0</v>
      </c>
      <c r="GV225" s="157">
        <f t="shared" si="577"/>
        <v>20</v>
      </c>
      <c r="GW225" s="157">
        <f t="shared" si="578"/>
        <v>20</v>
      </c>
      <c r="GX225" s="158">
        <f t="shared" si="579"/>
        <v>0</v>
      </c>
      <c r="GY225" s="157">
        <f t="shared" si="595"/>
        <v>20</v>
      </c>
      <c r="GZ225" s="157">
        <f t="shared" si="596"/>
        <v>20</v>
      </c>
      <c r="HA225" s="157">
        <f t="shared" si="597"/>
        <v>20</v>
      </c>
      <c r="HB225" s="157">
        <f t="shared" si="598"/>
        <v>0</v>
      </c>
      <c r="HC225" s="157">
        <f t="shared" si="599"/>
        <v>20</v>
      </c>
      <c r="HD225" s="157">
        <f t="shared" si="600"/>
        <v>0</v>
      </c>
      <c r="HE225" s="158">
        <f t="shared" si="636"/>
        <v>100</v>
      </c>
      <c r="HF225" s="164"/>
      <c r="HG225" s="16" t="s">
        <v>1028</v>
      </c>
      <c r="HH225" s="88"/>
    </row>
    <row r="226" spans="1:216" ht="15.75">
      <c r="A226" s="16" t="s">
        <v>343</v>
      </c>
      <c r="B226" s="16" t="s">
        <v>344</v>
      </c>
      <c r="C226" s="16" t="s">
        <v>196</v>
      </c>
      <c r="D226" s="16" t="s">
        <v>615</v>
      </c>
      <c r="E226" s="16" t="s">
        <v>609</v>
      </c>
      <c r="F226" s="17">
        <v>3</v>
      </c>
      <c r="G226" s="17">
        <v>0</v>
      </c>
      <c r="H226" s="17">
        <v>0</v>
      </c>
      <c r="I226" s="18">
        <v>0</v>
      </c>
      <c r="J226" s="17">
        <v>-3</v>
      </c>
      <c r="K226" s="19">
        <f t="shared" si="547"/>
        <v>6</v>
      </c>
      <c r="L226" s="19">
        <f t="shared" si="548"/>
        <v>6</v>
      </c>
      <c r="M226" s="23">
        <v>0</v>
      </c>
      <c r="N226" s="20">
        <f>IF(M226+O226+(J226*-1)&lt;0,0,(M226+O226+(J226*-1)))</f>
        <v>3</v>
      </c>
      <c r="O226" s="20"/>
      <c r="P226" s="75">
        <f t="shared" si="541"/>
        <v>0</v>
      </c>
      <c r="Q226" s="74">
        <f t="shared" si="540"/>
        <v>3</v>
      </c>
      <c r="R226" s="22">
        <f t="shared" si="594"/>
        <v>3</v>
      </c>
      <c r="S226" s="10"/>
      <c r="T226" s="10"/>
      <c r="U226" s="152">
        <f>SUMIF('Rekapitulasi Maret'!$D$9:$D$173,APS!$B226,'Rekapitulasi Maret'!$E$9:$E$173)</f>
        <v>0</v>
      </c>
      <c r="V226" s="152">
        <f>SUMIF('Rekapitulasi Maret'!$D$9:$D$173,APS!$B226,'Rekapitulasi Maret'!$F$9:$F$173)</f>
        <v>4</v>
      </c>
      <c r="W226" s="10"/>
      <c r="X226" s="154">
        <f t="shared" si="537"/>
        <v>0</v>
      </c>
      <c r="Y226" s="154">
        <f t="shared" si="538"/>
        <v>0</v>
      </c>
      <c r="Z226" s="10"/>
      <c r="AA226" s="152">
        <f>SUMIF('Rekapitulasi Maret'!$U$9:$U$173,APS!$B226,'Rekapitulasi Maret'!$V$9:$V$173)</f>
        <v>0</v>
      </c>
      <c r="AB226" s="152">
        <f>SUMIF('Rekapitulasi Maret'!$U$9:$U$173,APS!$B226,'Rekapitulasi Maret'!$W$9:$W$173)</f>
        <v>0</v>
      </c>
      <c r="AC226" s="152"/>
      <c r="AD226" s="154">
        <f t="shared" si="630"/>
        <v>0</v>
      </c>
      <c r="AE226" s="154">
        <f t="shared" si="631"/>
        <v>0</v>
      </c>
      <c r="AF226" s="10"/>
      <c r="AG226" s="152">
        <f>SUMIF('Rekapitulasi Maret'!$AL$9:$AL$173,APS!$B226,'Rekapitulasi Maret'!$AM$9:$AM$173)</f>
        <v>0</v>
      </c>
      <c r="AH226" s="152">
        <f>SUMIF('Rekapitulasi Maret'!$AL$9:$AL$173,APS!$B226,'Rekapitulasi Maret'!$AN$9:$AN$173)</f>
        <v>0</v>
      </c>
      <c r="AI226" s="152">
        <f>SUMIF('Rekapitulasi Maret'!$AL$9:$AL$173,APS!$B226,'Rekapitulasi Maret'!$AQ$9:$AQ$173)</f>
        <v>0</v>
      </c>
      <c r="AJ226" s="154">
        <f t="shared" si="634"/>
        <v>0</v>
      </c>
      <c r="AK226" s="154">
        <f t="shared" si="635"/>
        <v>0</v>
      </c>
      <c r="AL226" s="10"/>
      <c r="AM226" s="152">
        <f>SUMIF('Rekapitulasi Maret'!$BA$9:$BA$173,APS!$B226,'Rekapitulasi Maret'!$BB$9:$BB$173)</f>
        <v>0</v>
      </c>
      <c r="AN226" s="152">
        <f>SUMIF('Rekapitulasi Maret'!$BA$9:$BA$173,APS!$B226,'Rekapitulasi Maret'!$BC$9:$BC$173)</f>
        <v>0</v>
      </c>
      <c r="AO226" s="10"/>
      <c r="AP226" s="154">
        <f t="shared" si="632"/>
        <v>0</v>
      </c>
      <c r="AQ226" s="154">
        <f t="shared" si="633"/>
        <v>0</v>
      </c>
      <c r="AR226" s="10"/>
      <c r="AS226" s="152">
        <f>SUMIF('Rekapitulasi Maret'!$BP$9:$BP$173,APS!$B226,'Rekapitulasi Maret'!$BQ$9:$BQ$173)</f>
        <v>0</v>
      </c>
      <c r="AT226" s="152">
        <f>SUMIF('Rekapitulasi Maret'!$BP$9:$BP$173,APS!$B226,'Rekapitulasi Maret'!$BR$9:$BR$173)</f>
        <v>0</v>
      </c>
      <c r="AU226" s="10"/>
      <c r="AV226" s="154">
        <f t="shared" si="601"/>
        <v>0</v>
      </c>
      <c r="AW226" s="154">
        <f t="shared" si="602"/>
        <v>0</v>
      </c>
      <c r="AX226" s="10"/>
      <c r="AY226" s="152">
        <f>SUMIF('Rekapitulasi Maret'!$CE$9:$CE$173,APS!$B226,'Rekapitulasi Maret'!$CI$9:$CI$173)</f>
        <v>0</v>
      </c>
      <c r="AZ226" s="10"/>
      <c r="BA226" s="152">
        <f>SUMIF('Rekapitulasi Maret'!$CE$9:$CE$173,APS!$B226,'Rekapitulasi Maret'!$CJ$9:$CJ$173)</f>
        <v>0</v>
      </c>
      <c r="BB226" s="154">
        <f t="shared" si="592"/>
        <v>0</v>
      </c>
      <c r="BC226" s="154">
        <f t="shared" si="593"/>
        <v>0</v>
      </c>
      <c r="BD226" s="76">
        <f t="shared" si="605"/>
        <v>0</v>
      </c>
      <c r="BE226" s="76">
        <f t="shared" si="606"/>
        <v>0</v>
      </c>
      <c r="BF226" s="76">
        <f t="shared" si="607"/>
        <v>4</v>
      </c>
      <c r="BG226" s="76">
        <f t="shared" si="608"/>
        <v>0</v>
      </c>
      <c r="BH226" s="76">
        <f t="shared" si="609"/>
        <v>4</v>
      </c>
      <c r="BI226" s="76">
        <f t="shared" si="610"/>
        <v>4</v>
      </c>
      <c r="BJ226" s="154">
        <f t="shared" si="611"/>
        <v>0</v>
      </c>
      <c r="BK226" s="10"/>
      <c r="BL226" s="10"/>
      <c r="BM226" s="152">
        <f>SUMIF('Rekapitulasi Maret'!$D$194:$D$375,APS!$B226,'Rekapitulasi Maret'!$E$194:$E$375)+SUMIF('Rekapitulasi Maret'!$D$194:$D$375,APS!$B226,'Rekapitulasi Maret'!$J$194:$J$375)</f>
        <v>0</v>
      </c>
      <c r="BN226" s="152">
        <f>SUMIF('Rekapitulasi Maret'!$D$194:$D$375,APS!$B226,'Rekapitulasi Maret'!$F$194:$F$375)</f>
        <v>0</v>
      </c>
      <c r="BO226" s="152">
        <f>SUMIF('Rekapitulasi Maret'!$D$194:$D$375,APS!$B226,'Rekapitulasi Maret'!$K$194:$K$375)</f>
        <v>0</v>
      </c>
      <c r="BP226" s="154">
        <f t="shared" si="588"/>
        <v>0</v>
      </c>
      <c r="BQ226" s="154">
        <f t="shared" si="589"/>
        <v>0</v>
      </c>
      <c r="BR226" s="10"/>
      <c r="BS226" s="152">
        <f>SUMIF('Rekapitulasi Maret'!$U$194:$U$375,APS!$B226,'Rekapitulasi Maret'!$V$194:$V$375)+SUMIF('Rekapitulasi Maret'!$U$194:$U$375,APS!$B226,'Rekapitulasi Maret'!$AA$194:$AA$375)</f>
        <v>0</v>
      </c>
      <c r="BT226" s="152">
        <f>SUMIF('Rekapitulasi Maret'!$U$194:$U$375,APS!$B226,'Rekapitulasi Maret'!$W$194:$W$375)</f>
        <v>0</v>
      </c>
      <c r="BU226" s="152">
        <f>SUMIF('Rekapitulasi Maret'!$U$194:$U$375,APS!$B226,'Rekapitulasi Maret'!$AB$194:$AB$375)</f>
        <v>0</v>
      </c>
      <c r="BV226" s="154">
        <f t="shared" si="590"/>
        <v>0</v>
      </c>
      <c r="BW226" s="154">
        <f t="shared" si="591"/>
        <v>0</v>
      </c>
      <c r="BX226" s="10"/>
      <c r="BY226" s="152">
        <f>SUMIF('Rekapitulasi Maret'!$AL$194:$AL$375,APS!$B226,'Rekapitulasi Maret'!$AM$194:$AM$375)+SUMIF('Rekapitulasi Maret'!$AL$194:$AL$375,APS!$B226,'Rekapitulasi Maret'!$AP$194:$AP$375)</f>
        <v>0</v>
      </c>
      <c r="BZ226" s="152">
        <f>SUMIF('Rekapitulasi Maret'!$AL$194:$AL$375,APS!$B226,'Rekapitulasi Maret'!$AN$194:$AN$375)</f>
        <v>0</v>
      </c>
      <c r="CA226" s="152">
        <f>SUMIF('Rekapitulasi Maret'!$AL$194:$AL$375,APS!$B226,'Rekapitulasi Maret'!$AQ$194:$AQ$375)</f>
        <v>0</v>
      </c>
      <c r="CB226" s="154">
        <f t="shared" si="603"/>
        <v>0</v>
      </c>
      <c r="CC226" s="154">
        <f t="shared" si="604"/>
        <v>0</v>
      </c>
      <c r="CD226" s="10"/>
      <c r="CE226" s="152">
        <f>SUMIF('Rekapitulasi Maret'!$BA$194:$BA$375,APS!$B226,'Rekapitulasi Maret'!$BB$194:$BB$375)+SUMIF('Rekapitulasi Maret'!$BA$194:$BA$375,APS!$B226,'Rekapitulasi Maret'!$BE$194:$BE$375)</f>
        <v>0</v>
      </c>
      <c r="CF226" s="152">
        <f>SUMIF('Rekapitulasi Maret'!$BA$194:$BA$375,APS!$B226,'Rekapitulasi Maret'!$BC$194:$BC$375)</f>
        <v>0</v>
      </c>
      <c r="CG226" s="10"/>
      <c r="CH226" s="154">
        <f t="shared" si="580"/>
        <v>0</v>
      </c>
      <c r="CI226" s="154">
        <f t="shared" si="581"/>
        <v>0</v>
      </c>
      <c r="CJ226" s="10"/>
      <c r="CK226" s="152">
        <f>SUMIF('Rekapitulasi Maret'!$BP$194:$BP$375,APS!$B226,'Rekapitulasi Maret'!$BQ$194:$BQ$375)+SUMIF('Rekapitulasi Maret'!$BP$194:$BP$375,APS!$B226,'Rekapitulasi Maret'!$BT$194:$BT$375)</f>
        <v>0</v>
      </c>
      <c r="CL226" s="152">
        <f>SUMIF('Rekapitulasi Maret'!$BP$194:$BP$375,APS!$B226,'Rekapitulasi Maret'!$BR$194:$BR$375)</f>
        <v>0</v>
      </c>
      <c r="CM226" s="152">
        <f>SUMIF('Rekapitulasi Maret'!$BP$194:$BP$375,APS!$B226,'Rekapitulasi Maret'!$BU$194:$BU$375)</f>
        <v>0</v>
      </c>
      <c r="CN226" s="154">
        <f t="shared" si="582"/>
        <v>0</v>
      </c>
      <c r="CO226" s="154">
        <f t="shared" si="583"/>
        <v>0</v>
      </c>
      <c r="CP226" s="76">
        <f t="shared" si="612"/>
        <v>0</v>
      </c>
      <c r="CQ226" s="76">
        <f t="shared" si="613"/>
        <v>0</v>
      </c>
      <c r="CR226" s="76">
        <f t="shared" si="614"/>
        <v>0</v>
      </c>
      <c r="CS226" s="76">
        <f t="shared" si="615"/>
        <v>0</v>
      </c>
      <c r="CT226" s="76">
        <f t="shared" si="616"/>
        <v>0</v>
      </c>
      <c r="CU226" s="76">
        <f t="shared" si="617"/>
        <v>0</v>
      </c>
      <c r="CV226" s="154">
        <f t="shared" si="618"/>
        <v>0</v>
      </c>
      <c r="CW226" s="10">
        <v>3</v>
      </c>
      <c r="CX226" s="10"/>
      <c r="CY226" s="152">
        <f>SUMIF('Rekapitulasi Maret'!$D$391:$D$568,APS!$B226,'Rekapitulasi Maret'!$E$391:$E$568)+SUMIF('Rekapitulasi Maret'!$D$391:$D$568,APS!$B226,'Rekapitulasi Maret'!$J$391:$J$568)</f>
        <v>0</v>
      </c>
      <c r="CZ226" s="152">
        <f>SUMIF('Rekapitulasi Maret'!$D$391:$D$568,APS!$B226,'Rekapitulasi Maret'!$F$391:$F$568)</f>
        <v>0</v>
      </c>
      <c r="DA226" s="152">
        <f>SUMIF('Rekapitulasi Maret'!$D$391:$D$568,APS!$B226,'Rekapitulasi Maret'!$K$391:$K$568)</f>
        <v>0</v>
      </c>
      <c r="DB226" s="154">
        <f t="shared" si="584"/>
        <v>0</v>
      </c>
      <c r="DC226" s="154">
        <f t="shared" si="585"/>
        <v>0</v>
      </c>
      <c r="DD226" s="10"/>
      <c r="DE226" s="152">
        <f>SUMIF('Rekapitulasi Maret'!$U$391:$U$568,APS!$B226,'Rekapitulasi Maret'!$V$391:$V$568)+SUMIF('Rekapitulasi Maret'!$U$391:$U$568,APS!$B226,'Rekapitulasi Maret'!$AA$391:$AA$568)</f>
        <v>0</v>
      </c>
      <c r="DF226" s="152">
        <f>SUMIF('Rekapitulasi Maret'!$U$391:$U$568,APS!$B226,'Rekapitulasi Maret'!$W$391:$W$568)</f>
        <v>0</v>
      </c>
      <c r="DG226" s="152">
        <f>SUMIF('Rekapitulasi Maret'!$U$391:$U$568,APS!$B226,'Rekapitulasi Maret'!$AB$391:$AB$568)</f>
        <v>0</v>
      </c>
      <c r="DH226" s="154">
        <f t="shared" si="619"/>
        <v>0</v>
      </c>
      <c r="DI226" s="154">
        <f t="shared" si="620"/>
        <v>0</v>
      </c>
      <c r="DJ226" s="10">
        <v>3</v>
      </c>
      <c r="DK226" s="152">
        <f>SUMIF('Rekapitulasi Maret'!$AL$391:$AL$568,APS!$B226,'Rekapitulasi Maret'!$AM$391:$AM$568)+SUMIF('Rekapitulasi Maret'!$AL$391:$AL$568,APS!$B226,'Rekapitulasi Maret'!$AP$391:$AP$568)</f>
        <v>0</v>
      </c>
      <c r="DL226" s="152">
        <f>SUMIF('Rekapitulasi Maret'!$AL$391:$AL$568,APS!$B226,'Rekapitulasi Maret'!$AN$391:$AN$568)</f>
        <v>0</v>
      </c>
      <c r="DM226" s="152">
        <f>SUMIF('Rekapitulasi Maret'!$AL$391:$AL$568,APS!$B226,'Rekapitulasi Maret'!$AQ$391:$AQ$568)</f>
        <v>0</v>
      </c>
      <c r="DN226" s="154">
        <f t="shared" si="553"/>
        <v>0</v>
      </c>
      <c r="DO226" s="154">
        <f t="shared" si="554"/>
        <v>0</v>
      </c>
      <c r="DP226" s="10"/>
      <c r="DQ226" s="152">
        <f>SUMIF('Rekapitulasi Maret'!$BA$391:$BA$568,APS!$B226,'Rekapitulasi Maret'!$BB$391:$BB$568)+SUMIF('Rekapitulasi Maret'!$BA$391:$BA$568,APS!$B226,'Rekapitulasi Maret'!$BE$391:$BE$568)</f>
        <v>0</v>
      </c>
      <c r="DR226" s="152">
        <f>SUMIF('Rekapitulasi Maret'!$BA$391:$BA$568,APS!$B226,'Rekapitulasi Maret'!$BC$391:$BC$568)</f>
        <v>0</v>
      </c>
      <c r="DS226" s="152">
        <f>SUMIF('Rekapitulasi Maret'!$BA$391:$BA$568,APS!$B226,'Rekapitulasi Maret'!$BF$391:$BF$568)</f>
        <v>0</v>
      </c>
      <c r="DT226" s="154">
        <f t="shared" si="621"/>
        <v>0</v>
      </c>
      <c r="DU226" s="154">
        <f t="shared" si="622"/>
        <v>0</v>
      </c>
      <c r="DV226" s="10"/>
      <c r="DW226" s="152">
        <f>SUMIF('Rekapitulasi Maret'!$BP$391:$BP$568,APS!$B226,'Rekapitulasi Maret'!$BQ$391:$BQ$568)+SUMIF('Rekapitulasi Maret'!$BP$391:$BP$568,APS!$B226,'Rekapitulasi Maret'!$BT$391:$BT$568)</f>
        <v>0</v>
      </c>
      <c r="DX226" s="152">
        <f>SUMIF('Rekapitulasi Maret'!$BP$391:$BP$568,APS!$B226,'Rekapitulasi Maret'!$BR$391:$BR$568)</f>
        <v>0</v>
      </c>
      <c r="DY226" s="152">
        <f>SUMIF('Rekapitulasi Maret'!$BP$391:$BP$568,APS!$B226,'Rekapitulasi Maret'!$BU$391:$BU$568)</f>
        <v>0</v>
      </c>
      <c r="DZ226" s="154">
        <f t="shared" si="544"/>
        <v>0</v>
      </c>
      <c r="EA226" s="154">
        <f t="shared" si="545"/>
        <v>0</v>
      </c>
      <c r="EB226" s="10"/>
      <c r="EC226" s="152">
        <f>SUMIF('Rekapitulasi Maret'!$CE$391:$CE$568,APS!$B226,'Rekapitulasi Maret'!$CF$391:$CF$568)+SUMIF('Rekapitulasi Maret'!$CE$391:$CE$568,APS!$B226,'Rekapitulasi Maret'!$CI$391:$CI$568)</f>
        <v>0</v>
      </c>
      <c r="ED226" s="152">
        <f>SUMIF('Rekapitulasi Maret'!$CE$391:$CE$568,APS!$B226,'Rekapitulasi Maret'!$CG$391:$CG$568)</f>
        <v>0</v>
      </c>
      <c r="EE226" s="152">
        <f>SUMIF('Rekapitulasi Maret'!$CE$391:$CE$568,APS!$B226,'Rekapitulasi Maret'!$CJ$391:$CJ$568)</f>
        <v>0</v>
      </c>
      <c r="EF226" s="154">
        <f t="shared" si="555"/>
        <v>0</v>
      </c>
      <c r="EG226" s="154">
        <f t="shared" si="556"/>
        <v>0</v>
      </c>
      <c r="EH226" s="76">
        <f t="shared" si="623"/>
        <v>3</v>
      </c>
      <c r="EI226" s="76">
        <f t="shared" si="624"/>
        <v>0</v>
      </c>
      <c r="EJ226" s="76">
        <f t="shared" si="625"/>
        <v>0</v>
      </c>
      <c r="EK226" s="76">
        <f t="shared" si="626"/>
        <v>0</v>
      </c>
      <c r="EL226" s="76">
        <f t="shared" si="627"/>
        <v>0</v>
      </c>
      <c r="EM226" s="76">
        <f t="shared" si="628"/>
        <v>-3</v>
      </c>
      <c r="EN226" s="154">
        <f t="shared" si="629"/>
        <v>0</v>
      </c>
      <c r="EO226" s="10"/>
      <c r="EP226" s="10"/>
      <c r="EQ226" s="152">
        <f>SUMIF('Rekapitulasi Maret'!$D$587:$D$768,APS!$B226,'Rekapitulasi Maret'!$E$587:$E$768)+SUMIF('Rekapitulasi Maret'!$D$587:$D$768,APS!$B226,'Rekapitulasi Maret'!$G$587:$G$768)</f>
        <v>0</v>
      </c>
      <c r="ER226" s="152">
        <f>SUMIF('Rekapitulasi Maret'!$D$587:$D$768,APS!$B226,'Rekapitulasi Maret'!$F$587:$F$768)+SUMIF('Rekapitulasi Maret'!$D$587:$D$768,APS!$B226,'Rekapitulasi Maret'!$H$587:$H$768)</f>
        <v>0</v>
      </c>
      <c r="ES226" s="10"/>
      <c r="ET226" s="154">
        <f t="shared" si="557"/>
        <v>0</v>
      </c>
      <c r="EU226" s="154">
        <f t="shared" si="558"/>
        <v>0</v>
      </c>
      <c r="EV226" s="10"/>
      <c r="EW226" s="152">
        <f>SUMIF('Rekapitulasi Maret'!$U$587:$U$768,APS!$B226,'Rekapitulasi Maret'!$V$587:$V$768)+SUMIF('Rekapitulasi Maret'!$U$587:$U$768,APS!$B226,'Rekapitulasi Maret'!$X$587:$X$768)</f>
        <v>0</v>
      </c>
      <c r="EX226" s="152">
        <f>SUMIF('Rekapitulasi Maret'!$U$587:$U$768,APS!$B226,'Rekapitulasi Maret'!$W$587:$W$768)+SUMIF('Rekapitulasi Maret'!$U$587:$U$768,APS!$B226,'Rekapitulasi Maret'!$Y$587:$Y$768)</f>
        <v>0</v>
      </c>
      <c r="EY226" s="10"/>
      <c r="EZ226" s="154">
        <f t="shared" si="559"/>
        <v>0</v>
      </c>
      <c r="FA226" s="154">
        <f t="shared" si="560"/>
        <v>0</v>
      </c>
      <c r="FB226" s="10"/>
      <c r="FC226" s="152">
        <f>SUMIF('Rekapitulasi Maret'!$AL$587:$AL$768,APS!$B226,'Rekapitulasi Maret'!$AM$587:$AM$768)+SUMIF('Rekapitulasi Maret'!$AL$587:$AL$768,APS!$B226,'Rekapitulasi Maret'!$AP$587:$AP$768)</f>
        <v>0</v>
      </c>
      <c r="FD226" s="152">
        <f>SUMIF('Rekapitulasi Maret'!$AL$587:$AL$768,APS!$B226,'Rekapitulasi Maret'!$AN$587:$AN$768)</f>
        <v>0</v>
      </c>
      <c r="FE226" s="10"/>
      <c r="FF226" s="154">
        <f t="shared" si="561"/>
        <v>0</v>
      </c>
      <c r="FG226" s="154">
        <f t="shared" si="562"/>
        <v>0</v>
      </c>
      <c r="FH226" s="10"/>
      <c r="FI226" s="152">
        <f>SUMIF('Rekapitulasi Maret'!$BA$587:$BA$768,APS!$B226,'Rekapitulasi Maret'!$BB$587:$BB$768)+SUMIF('Rekapitulasi Maret'!$BA$587:$BA$768,APS!$B226,'Rekapitulasi Maret'!$BE$587:$BE$768)</f>
        <v>0</v>
      </c>
      <c r="FJ226" s="152">
        <f>SUMIF('Rekapitulasi Maret'!$BA$587:$BA$768,APS!$B226,'Rekapitulasi Maret'!$BC$587:$BC$768)+SUMIF('Rekapitulasi Maret'!$BA$587:$BA$768,APS!$B226,'Rekapitulasi Maret'!$BF$587:$BF$768)</f>
        <v>0</v>
      </c>
      <c r="FK226" s="10"/>
      <c r="FL226" s="154">
        <f t="shared" si="563"/>
        <v>0</v>
      </c>
      <c r="FM226" s="154">
        <f t="shared" si="564"/>
        <v>0</v>
      </c>
      <c r="FN226" s="10"/>
      <c r="FO226" s="152">
        <f>SUMIF('Rekapitulasi Maret'!$BP$587:$BP$768,APS!$B226,'Rekapitulasi Maret'!$BQ$587:$BQ$768)+SUMIF('Rekapitulasi Maret'!$BP$587:$BP$768,APS!$B226,'Rekapitulasi Maret'!$BT$587:$BT$768)</f>
        <v>0</v>
      </c>
      <c r="FP226" s="152">
        <f>SUMIF('Rekapitulasi Maret'!$BP$587:$BP$768,APS!$B226,'Rekapitulasi Maret'!$BR$587:$BR$768)</f>
        <v>0</v>
      </c>
      <c r="FQ226" s="10"/>
      <c r="FR226" s="154">
        <f t="shared" si="565"/>
        <v>0</v>
      </c>
      <c r="FS226" s="154">
        <f t="shared" si="566"/>
        <v>0</v>
      </c>
      <c r="FT226" s="10"/>
      <c r="FU226" s="152">
        <f>SUMIF('Rekapitulasi Maret'!$CE$587:$CE$768,APS!$B226,'Rekapitulasi Maret'!$CI$587:$CI$768)</f>
        <v>0</v>
      </c>
      <c r="FV226" s="10"/>
      <c r="FW226" s="152">
        <f>SUMIF('Rekapitulasi Maret'!$CE$587:$CE$768,APS!$B226,'Rekapitulasi Maret'!$CJ$587:$CJ$768)</f>
        <v>0</v>
      </c>
      <c r="FX226" s="154">
        <f t="shared" si="586"/>
        <v>0</v>
      </c>
      <c r="FY226" s="154">
        <f t="shared" si="587"/>
        <v>0</v>
      </c>
      <c r="FZ226" s="10"/>
      <c r="GA226" s="152">
        <f>SUMIF('Rekapitulasi Maret'!$D$785:$D$963,APS!$B226,'Rekapitulasi Maret'!$E$785:$E$963)+SUMIF('Rekapitulasi Maret'!$D$785:$D$963,APS!$B226,'Rekapitulasi Maret'!$J$785:$J$963)</f>
        <v>0</v>
      </c>
      <c r="GB226" s="152">
        <f>SUMIF('Rekapitulasi Maret'!$D$785:$D$963,APS!$B226,'Rekapitulasi Maret'!$F$785:$F$963)</f>
        <v>0</v>
      </c>
      <c r="GC226" s="152">
        <f>SUMIF('Rekapitulasi Maret'!$D$785:$D$963,APS!$B226,'Rekapitulasi Maret'!$K$785:$K$963)</f>
        <v>0</v>
      </c>
      <c r="GD226" s="154">
        <f t="shared" si="567"/>
        <v>0</v>
      </c>
      <c r="GE226" s="154">
        <f t="shared" si="568"/>
        <v>0</v>
      </c>
      <c r="GF226" s="10"/>
      <c r="GG226" s="152">
        <f>SUMIF('Rekapitulasi Maret'!$U$785:$U$963,APS!$B226,'Rekapitulasi Maret'!$V$785:$V$963)+SUMIF('Rekapitulasi Maret'!$U$785:$U$963,APS!$B226,'Rekapitulasi Maret'!$AA$785:$AA$963)</f>
        <v>0</v>
      </c>
      <c r="GH226" s="152">
        <f>SUMIF('Rekapitulasi Maret'!$U$785:$U$963,APS!$B226,'Rekapitulasi Maret'!$W$785:$W$963)</f>
        <v>0</v>
      </c>
      <c r="GI226" s="152">
        <f>SUMIF('Rekapitulasi Maret'!$U$785:$U$963,APS!$B226,'Rekapitulasi Maret'!$AB$785:$AB$963)</f>
        <v>0</v>
      </c>
      <c r="GJ226" s="154">
        <f t="shared" si="569"/>
        <v>0</v>
      </c>
      <c r="GK226" s="154">
        <f t="shared" si="570"/>
        <v>0</v>
      </c>
      <c r="GL226" s="10"/>
      <c r="GM226" s="152">
        <f>SUMIF('Rekapitulasi Maret'!$AL$785:$AL$963,APS!$B226,'Rekapitulasi Maret'!$AM$785:$AM$963)+SUMIF('Rekapitulasi Maret'!$AL$785:$AL$963,APS!$B226,'Rekapitulasi Maret'!$AP$785:$AP$963)</f>
        <v>0</v>
      </c>
      <c r="GN226" s="152">
        <f>SUMIF('Rekapitulasi Maret'!$AL$785:$AL$963,APS!$B226,'Rekapitulasi Maret'!$AN$785:$AN$963)</f>
        <v>0</v>
      </c>
      <c r="GO226" s="152">
        <f>SUMIF('Rekapitulasi Maret'!$AL$785:$AL$963,APS!$B226,'Rekapitulasi Maret'!$AQ$785:$AQ$963)</f>
        <v>0</v>
      </c>
      <c r="GP226" s="154">
        <f t="shared" si="571"/>
        <v>0</v>
      </c>
      <c r="GQ226" s="154">
        <f t="shared" si="572"/>
        <v>0</v>
      </c>
      <c r="GR226" s="76">
        <f t="shared" si="573"/>
        <v>0</v>
      </c>
      <c r="GS226" s="76">
        <f t="shared" si="574"/>
        <v>0</v>
      </c>
      <c r="GT226" s="76">
        <f t="shared" si="575"/>
        <v>0</v>
      </c>
      <c r="GU226" s="76">
        <f t="shared" si="576"/>
        <v>0</v>
      </c>
      <c r="GV226" s="157">
        <f t="shared" si="577"/>
        <v>0</v>
      </c>
      <c r="GW226" s="157">
        <f t="shared" si="578"/>
        <v>0</v>
      </c>
      <c r="GX226" s="158">
        <f t="shared" si="579"/>
        <v>0</v>
      </c>
      <c r="GY226" s="157">
        <f t="shared" si="595"/>
        <v>3</v>
      </c>
      <c r="GZ226" s="157">
        <f t="shared" si="596"/>
        <v>0</v>
      </c>
      <c r="HA226" s="157">
        <f t="shared" si="597"/>
        <v>4</v>
      </c>
      <c r="HB226" s="157">
        <f t="shared" si="598"/>
        <v>0</v>
      </c>
      <c r="HC226" s="157">
        <f t="shared" si="599"/>
        <v>4</v>
      </c>
      <c r="HD226" s="157">
        <f t="shared" si="600"/>
        <v>1</v>
      </c>
      <c r="HE226" s="158">
        <f t="shared" si="636"/>
        <v>133.33333333333331</v>
      </c>
      <c r="HF226" s="164"/>
      <c r="HG226" s="16" t="s">
        <v>1029</v>
      </c>
      <c r="HH226" s="88"/>
    </row>
    <row r="227" spans="1:216" ht="15.75">
      <c r="A227" s="16" t="s">
        <v>341</v>
      </c>
      <c r="B227" s="16" t="s">
        <v>342</v>
      </c>
      <c r="C227" s="16" t="s">
        <v>196</v>
      </c>
      <c r="D227" s="16" t="s">
        <v>615</v>
      </c>
      <c r="E227" s="16" t="s">
        <v>609</v>
      </c>
      <c r="F227" s="17">
        <v>5</v>
      </c>
      <c r="G227" s="17">
        <v>0</v>
      </c>
      <c r="H227" s="17">
        <v>0</v>
      </c>
      <c r="I227" s="18">
        <v>0</v>
      </c>
      <c r="J227" s="17">
        <v>-5</v>
      </c>
      <c r="K227" s="19">
        <f t="shared" si="547"/>
        <v>10</v>
      </c>
      <c r="L227" s="19">
        <f t="shared" si="548"/>
        <v>10</v>
      </c>
      <c r="M227" s="23">
        <v>0</v>
      </c>
      <c r="N227" s="20">
        <f t="shared" ref="N227:N296" si="637">IF(M227+O227+(J227*-1)&lt;0,0,(M227+O227+(J227*-1)))</f>
        <v>5</v>
      </c>
      <c r="O227" s="20"/>
      <c r="P227" s="75">
        <f t="shared" si="541"/>
        <v>0</v>
      </c>
      <c r="Q227" s="74">
        <f t="shared" si="540"/>
        <v>5</v>
      </c>
      <c r="R227" s="22">
        <f t="shared" si="594"/>
        <v>5</v>
      </c>
      <c r="S227" s="10"/>
      <c r="T227" s="10"/>
      <c r="U227" s="152">
        <f>SUMIF('Rekapitulasi Maret'!$D$9:$D$173,APS!$B227,'Rekapitulasi Maret'!$E$9:$E$173)</f>
        <v>0</v>
      </c>
      <c r="V227" s="152">
        <f>SUMIF('Rekapitulasi Maret'!$D$9:$D$173,APS!$B227,'Rekapitulasi Maret'!$F$9:$F$173)</f>
        <v>6</v>
      </c>
      <c r="W227" s="10"/>
      <c r="X227" s="154">
        <f t="shared" ref="X227:X291" si="638">IF(T227=0,0,((V227+W227)/T227)*100)</f>
        <v>0</v>
      </c>
      <c r="Y227" s="154">
        <f t="shared" ref="Y227:Y291" si="639">IF(U227=0,0,((V227+W227)/U227)*100)</f>
        <v>0</v>
      </c>
      <c r="Z227" s="10"/>
      <c r="AA227" s="152">
        <f>SUMIF('Rekapitulasi Maret'!$U$9:$U$173,APS!$B227,'Rekapitulasi Maret'!$V$9:$V$173)</f>
        <v>0</v>
      </c>
      <c r="AB227" s="152">
        <f>SUMIF('Rekapitulasi Maret'!$U$9:$U$173,APS!$B227,'Rekapitulasi Maret'!$W$9:$W$173)</f>
        <v>0</v>
      </c>
      <c r="AC227" s="152"/>
      <c r="AD227" s="154">
        <f t="shared" si="630"/>
        <v>0</v>
      </c>
      <c r="AE227" s="154">
        <f t="shared" si="631"/>
        <v>0</v>
      </c>
      <c r="AF227" s="10"/>
      <c r="AG227" s="152">
        <f>SUMIF('Rekapitulasi Maret'!$AL$9:$AL$173,APS!$B227,'Rekapitulasi Maret'!$AM$9:$AM$173)</f>
        <v>0</v>
      </c>
      <c r="AH227" s="152">
        <f>SUMIF('Rekapitulasi Maret'!$AL$9:$AL$173,APS!$B227,'Rekapitulasi Maret'!$AN$9:$AN$173)</f>
        <v>0</v>
      </c>
      <c r="AI227" s="152">
        <f>SUMIF('Rekapitulasi Maret'!$AL$9:$AL$173,APS!$B227,'Rekapitulasi Maret'!$AQ$9:$AQ$173)</f>
        <v>0</v>
      </c>
      <c r="AJ227" s="154">
        <f t="shared" si="634"/>
        <v>0</v>
      </c>
      <c r="AK227" s="154">
        <f t="shared" si="635"/>
        <v>0</v>
      </c>
      <c r="AL227" s="10"/>
      <c r="AM227" s="152">
        <f>SUMIF('Rekapitulasi Maret'!$BA$9:$BA$173,APS!$B227,'Rekapitulasi Maret'!$BB$9:$BB$173)</f>
        <v>0</v>
      </c>
      <c r="AN227" s="152">
        <f>SUMIF('Rekapitulasi Maret'!$BA$9:$BA$173,APS!$B227,'Rekapitulasi Maret'!$BC$9:$BC$173)</f>
        <v>0</v>
      </c>
      <c r="AO227" s="10"/>
      <c r="AP227" s="154">
        <f t="shared" si="632"/>
        <v>0</v>
      </c>
      <c r="AQ227" s="154">
        <f t="shared" si="633"/>
        <v>0</v>
      </c>
      <c r="AR227" s="10"/>
      <c r="AS227" s="152">
        <f>SUMIF('Rekapitulasi Maret'!$BP$9:$BP$173,APS!$B227,'Rekapitulasi Maret'!$BQ$9:$BQ$173)</f>
        <v>0</v>
      </c>
      <c r="AT227" s="152">
        <f>SUMIF('Rekapitulasi Maret'!$BP$9:$BP$173,APS!$B227,'Rekapitulasi Maret'!$BR$9:$BR$173)</f>
        <v>0</v>
      </c>
      <c r="AU227" s="10"/>
      <c r="AV227" s="154">
        <f t="shared" si="601"/>
        <v>0</v>
      </c>
      <c r="AW227" s="154">
        <f t="shared" si="602"/>
        <v>0</v>
      </c>
      <c r="AX227" s="10"/>
      <c r="AY227" s="152">
        <f>SUMIF('Rekapitulasi Maret'!$CE$9:$CE$173,APS!$B227,'Rekapitulasi Maret'!$CI$9:$CI$173)</f>
        <v>0</v>
      </c>
      <c r="AZ227" s="10"/>
      <c r="BA227" s="152">
        <f>SUMIF('Rekapitulasi Maret'!$CE$9:$CE$173,APS!$B227,'Rekapitulasi Maret'!$CJ$9:$CJ$173)</f>
        <v>0</v>
      </c>
      <c r="BB227" s="154">
        <f t="shared" si="592"/>
        <v>0</v>
      </c>
      <c r="BC227" s="154">
        <f t="shared" si="593"/>
        <v>0</v>
      </c>
      <c r="BD227" s="76">
        <f t="shared" si="605"/>
        <v>0</v>
      </c>
      <c r="BE227" s="76">
        <f t="shared" si="606"/>
        <v>0</v>
      </c>
      <c r="BF227" s="76">
        <f t="shared" si="607"/>
        <v>6</v>
      </c>
      <c r="BG227" s="76">
        <f t="shared" si="608"/>
        <v>0</v>
      </c>
      <c r="BH227" s="76">
        <f t="shared" si="609"/>
        <v>6</v>
      </c>
      <c r="BI227" s="76">
        <f t="shared" si="610"/>
        <v>6</v>
      </c>
      <c r="BJ227" s="154">
        <f t="shared" si="611"/>
        <v>0</v>
      </c>
      <c r="BK227" s="10"/>
      <c r="BL227" s="10"/>
      <c r="BM227" s="152">
        <f>SUMIF('Rekapitulasi Maret'!$D$194:$D$375,APS!$B227,'Rekapitulasi Maret'!$E$194:$E$375)+SUMIF('Rekapitulasi Maret'!$D$194:$D$375,APS!$B227,'Rekapitulasi Maret'!$J$194:$J$375)</f>
        <v>0</v>
      </c>
      <c r="BN227" s="152">
        <f>SUMIF('Rekapitulasi Maret'!$D$194:$D$375,APS!$B227,'Rekapitulasi Maret'!$F$194:$F$375)</f>
        <v>0</v>
      </c>
      <c r="BO227" s="152">
        <f>SUMIF('Rekapitulasi Maret'!$D$194:$D$375,APS!$B227,'Rekapitulasi Maret'!$K$194:$K$375)</f>
        <v>0</v>
      </c>
      <c r="BP227" s="154">
        <f t="shared" si="588"/>
        <v>0</v>
      </c>
      <c r="BQ227" s="154">
        <f t="shared" si="589"/>
        <v>0</v>
      </c>
      <c r="BR227" s="10"/>
      <c r="BS227" s="152">
        <f>SUMIF('Rekapitulasi Maret'!$U$194:$U$375,APS!$B227,'Rekapitulasi Maret'!$V$194:$V$375)+SUMIF('Rekapitulasi Maret'!$U$194:$U$375,APS!$B227,'Rekapitulasi Maret'!$AA$194:$AA$375)</f>
        <v>0</v>
      </c>
      <c r="BT227" s="152">
        <f>SUMIF('Rekapitulasi Maret'!$U$194:$U$375,APS!$B227,'Rekapitulasi Maret'!$W$194:$W$375)</f>
        <v>0</v>
      </c>
      <c r="BU227" s="152">
        <f>SUMIF('Rekapitulasi Maret'!$U$194:$U$375,APS!$B227,'Rekapitulasi Maret'!$AB$194:$AB$375)</f>
        <v>0</v>
      </c>
      <c r="BV227" s="154">
        <f t="shared" si="590"/>
        <v>0</v>
      </c>
      <c r="BW227" s="154">
        <f t="shared" si="591"/>
        <v>0</v>
      </c>
      <c r="BX227" s="10"/>
      <c r="BY227" s="152">
        <f>SUMIF('Rekapitulasi Maret'!$AL$194:$AL$375,APS!$B227,'Rekapitulasi Maret'!$AM$194:$AM$375)+SUMIF('Rekapitulasi Maret'!$AL$194:$AL$375,APS!$B227,'Rekapitulasi Maret'!$AP$194:$AP$375)</f>
        <v>0</v>
      </c>
      <c r="BZ227" s="152">
        <f>SUMIF('Rekapitulasi Maret'!$AL$194:$AL$375,APS!$B227,'Rekapitulasi Maret'!$AN$194:$AN$375)</f>
        <v>0</v>
      </c>
      <c r="CA227" s="152">
        <f>SUMIF('Rekapitulasi Maret'!$AL$194:$AL$375,APS!$B227,'Rekapitulasi Maret'!$AQ$194:$AQ$375)</f>
        <v>0</v>
      </c>
      <c r="CB227" s="154">
        <f t="shared" si="603"/>
        <v>0</v>
      </c>
      <c r="CC227" s="154">
        <f t="shared" si="604"/>
        <v>0</v>
      </c>
      <c r="CD227" s="10"/>
      <c r="CE227" s="152">
        <f>SUMIF('Rekapitulasi Maret'!$BA$194:$BA$375,APS!$B227,'Rekapitulasi Maret'!$BB$194:$BB$375)+SUMIF('Rekapitulasi Maret'!$BA$194:$BA$375,APS!$B227,'Rekapitulasi Maret'!$BE$194:$BE$375)</f>
        <v>0</v>
      </c>
      <c r="CF227" s="152">
        <f>SUMIF('Rekapitulasi Maret'!$BA$194:$BA$375,APS!$B227,'Rekapitulasi Maret'!$BC$194:$BC$375)</f>
        <v>0</v>
      </c>
      <c r="CG227" s="10"/>
      <c r="CH227" s="154">
        <f t="shared" si="580"/>
        <v>0</v>
      </c>
      <c r="CI227" s="154">
        <f t="shared" si="581"/>
        <v>0</v>
      </c>
      <c r="CJ227" s="10"/>
      <c r="CK227" s="152">
        <f>SUMIF('Rekapitulasi Maret'!$BP$194:$BP$375,APS!$B227,'Rekapitulasi Maret'!$BQ$194:$BQ$375)+SUMIF('Rekapitulasi Maret'!$BP$194:$BP$375,APS!$B227,'Rekapitulasi Maret'!$BT$194:$BT$375)</f>
        <v>0</v>
      </c>
      <c r="CL227" s="152">
        <f>SUMIF('Rekapitulasi Maret'!$BP$194:$BP$375,APS!$B227,'Rekapitulasi Maret'!$BR$194:$BR$375)</f>
        <v>0</v>
      </c>
      <c r="CM227" s="152">
        <f>SUMIF('Rekapitulasi Maret'!$BP$194:$BP$375,APS!$B227,'Rekapitulasi Maret'!$BU$194:$BU$375)</f>
        <v>0</v>
      </c>
      <c r="CN227" s="154">
        <f t="shared" si="582"/>
        <v>0</v>
      </c>
      <c r="CO227" s="154">
        <f t="shared" si="583"/>
        <v>0</v>
      </c>
      <c r="CP227" s="76">
        <f t="shared" si="612"/>
        <v>0</v>
      </c>
      <c r="CQ227" s="76">
        <f t="shared" si="613"/>
        <v>0</v>
      </c>
      <c r="CR227" s="76">
        <f t="shared" si="614"/>
        <v>0</v>
      </c>
      <c r="CS227" s="76">
        <f t="shared" si="615"/>
        <v>0</v>
      </c>
      <c r="CT227" s="76">
        <f t="shared" si="616"/>
        <v>0</v>
      </c>
      <c r="CU227" s="76">
        <f t="shared" si="617"/>
        <v>0</v>
      </c>
      <c r="CV227" s="154">
        <f t="shared" si="618"/>
        <v>0</v>
      </c>
      <c r="CW227" s="10">
        <v>5</v>
      </c>
      <c r="CX227" s="10"/>
      <c r="CY227" s="152">
        <f>SUMIF('Rekapitulasi Maret'!$D$391:$D$568,APS!$B227,'Rekapitulasi Maret'!$E$391:$E$568)+SUMIF('Rekapitulasi Maret'!$D$391:$D$568,APS!$B227,'Rekapitulasi Maret'!$J$391:$J$568)</f>
        <v>0</v>
      </c>
      <c r="CZ227" s="152">
        <f>SUMIF('Rekapitulasi Maret'!$D$391:$D$568,APS!$B227,'Rekapitulasi Maret'!$F$391:$F$568)</f>
        <v>0</v>
      </c>
      <c r="DA227" s="152">
        <f>SUMIF('Rekapitulasi Maret'!$D$391:$D$568,APS!$B227,'Rekapitulasi Maret'!$K$391:$K$568)</f>
        <v>0</v>
      </c>
      <c r="DB227" s="154">
        <f t="shared" si="584"/>
        <v>0</v>
      </c>
      <c r="DC227" s="154">
        <f t="shared" si="585"/>
        <v>0</v>
      </c>
      <c r="DD227" s="10"/>
      <c r="DE227" s="152">
        <f>SUMIF('Rekapitulasi Maret'!$U$391:$U$568,APS!$B227,'Rekapitulasi Maret'!$V$391:$V$568)+SUMIF('Rekapitulasi Maret'!$U$391:$U$568,APS!$B227,'Rekapitulasi Maret'!$AA$391:$AA$568)</f>
        <v>0</v>
      </c>
      <c r="DF227" s="152">
        <f>SUMIF('Rekapitulasi Maret'!$U$391:$U$568,APS!$B227,'Rekapitulasi Maret'!$W$391:$W$568)</f>
        <v>0</v>
      </c>
      <c r="DG227" s="152">
        <f>SUMIF('Rekapitulasi Maret'!$U$391:$U$568,APS!$B227,'Rekapitulasi Maret'!$AB$391:$AB$568)</f>
        <v>0</v>
      </c>
      <c r="DH227" s="154">
        <f t="shared" si="619"/>
        <v>0</v>
      </c>
      <c r="DI227" s="154">
        <f t="shared" si="620"/>
        <v>0</v>
      </c>
      <c r="DJ227" s="10">
        <v>5</v>
      </c>
      <c r="DK227" s="152">
        <f>SUMIF('Rekapitulasi Maret'!$AL$391:$AL$568,APS!$B227,'Rekapitulasi Maret'!$AM$391:$AM$568)+SUMIF('Rekapitulasi Maret'!$AL$391:$AL$568,APS!$B227,'Rekapitulasi Maret'!$AP$391:$AP$568)</f>
        <v>0</v>
      </c>
      <c r="DL227" s="152">
        <f>SUMIF('Rekapitulasi Maret'!$AL$391:$AL$568,APS!$B227,'Rekapitulasi Maret'!$AN$391:$AN$568)</f>
        <v>0</v>
      </c>
      <c r="DM227" s="152">
        <f>SUMIF('Rekapitulasi Maret'!$AL$391:$AL$568,APS!$B227,'Rekapitulasi Maret'!$AQ$391:$AQ$568)</f>
        <v>0</v>
      </c>
      <c r="DN227" s="154">
        <f t="shared" si="553"/>
        <v>0</v>
      </c>
      <c r="DO227" s="154">
        <f t="shared" si="554"/>
        <v>0</v>
      </c>
      <c r="DP227" s="10"/>
      <c r="DQ227" s="152">
        <f>SUMIF('Rekapitulasi Maret'!$BA$391:$BA$568,APS!$B227,'Rekapitulasi Maret'!$BB$391:$BB$568)+SUMIF('Rekapitulasi Maret'!$BA$391:$BA$568,APS!$B227,'Rekapitulasi Maret'!$BE$391:$BE$568)</f>
        <v>0</v>
      </c>
      <c r="DR227" s="152">
        <f>SUMIF('Rekapitulasi Maret'!$BA$391:$BA$568,APS!$B227,'Rekapitulasi Maret'!$BC$391:$BC$568)</f>
        <v>0</v>
      </c>
      <c r="DS227" s="152">
        <f>SUMIF('Rekapitulasi Maret'!$BA$391:$BA$568,APS!$B227,'Rekapitulasi Maret'!$BF$391:$BF$568)</f>
        <v>0</v>
      </c>
      <c r="DT227" s="154">
        <f t="shared" si="621"/>
        <v>0</v>
      </c>
      <c r="DU227" s="154">
        <f t="shared" si="622"/>
        <v>0</v>
      </c>
      <c r="DV227" s="10"/>
      <c r="DW227" s="152">
        <f>SUMIF('Rekapitulasi Maret'!$BP$391:$BP$568,APS!$B227,'Rekapitulasi Maret'!$BQ$391:$BQ$568)+SUMIF('Rekapitulasi Maret'!$BP$391:$BP$568,APS!$B227,'Rekapitulasi Maret'!$BT$391:$BT$568)</f>
        <v>0</v>
      </c>
      <c r="DX227" s="152">
        <f>SUMIF('Rekapitulasi Maret'!$BP$391:$BP$568,APS!$B227,'Rekapitulasi Maret'!$BR$391:$BR$568)</f>
        <v>0</v>
      </c>
      <c r="DY227" s="152">
        <f>SUMIF('Rekapitulasi Maret'!$BP$391:$BP$568,APS!$B227,'Rekapitulasi Maret'!$BU$391:$BU$568)</f>
        <v>0</v>
      </c>
      <c r="DZ227" s="154">
        <f t="shared" si="544"/>
        <v>0</v>
      </c>
      <c r="EA227" s="154">
        <f t="shared" si="545"/>
        <v>0</v>
      </c>
      <c r="EB227" s="10"/>
      <c r="EC227" s="152">
        <f>SUMIF('Rekapitulasi Maret'!$CE$391:$CE$568,APS!$B227,'Rekapitulasi Maret'!$CF$391:$CF$568)+SUMIF('Rekapitulasi Maret'!$CE$391:$CE$568,APS!$B227,'Rekapitulasi Maret'!$CI$391:$CI$568)</f>
        <v>0</v>
      </c>
      <c r="ED227" s="152">
        <f>SUMIF('Rekapitulasi Maret'!$CE$391:$CE$568,APS!$B227,'Rekapitulasi Maret'!$CG$391:$CG$568)</f>
        <v>0</v>
      </c>
      <c r="EE227" s="152">
        <f>SUMIF('Rekapitulasi Maret'!$CE$391:$CE$568,APS!$B227,'Rekapitulasi Maret'!$CJ$391:$CJ$568)</f>
        <v>0</v>
      </c>
      <c r="EF227" s="154">
        <f t="shared" si="555"/>
        <v>0</v>
      </c>
      <c r="EG227" s="154">
        <f t="shared" si="556"/>
        <v>0</v>
      </c>
      <c r="EH227" s="76">
        <f t="shared" si="623"/>
        <v>5</v>
      </c>
      <c r="EI227" s="76">
        <f t="shared" si="624"/>
        <v>0</v>
      </c>
      <c r="EJ227" s="76">
        <f t="shared" si="625"/>
        <v>0</v>
      </c>
      <c r="EK227" s="76">
        <f t="shared" si="626"/>
        <v>0</v>
      </c>
      <c r="EL227" s="76">
        <f t="shared" si="627"/>
        <v>0</v>
      </c>
      <c r="EM227" s="76">
        <f t="shared" si="628"/>
        <v>-5</v>
      </c>
      <c r="EN227" s="154">
        <f t="shared" si="629"/>
        <v>0</v>
      </c>
      <c r="EO227" s="10"/>
      <c r="EP227" s="10"/>
      <c r="EQ227" s="152">
        <f>SUMIF('Rekapitulasi Maret'!$D$587:$D$768,APS!$B227,'Rekapitulasi Maret'!$E$587:$E$768)+SUMIF('Rekapitulasi Maret'!$D$587:$D$768,APS!$B227,'Rekapitulasi Maret'!$G$587:$G$768)</f>
        <v>0</v>
      </c>
      <c r="ER227" s="152">
        <f>SUMIF('Rekapitulasi Maret'!$D$587:$D$768,APS!$B227,'Rekapitulasi Maret'!$F$587:$F$768)+SUMIF('Rekapitulasi Maret'!$D$587:$D$768,APS!$B227,'Rekapitulasi Maret'!$H$587:$H$768)</f>
        <v>0</v>
      </c>
      <c r="ES227" s="10"/>
      <c r="ET227" s="154">
        <f t="shared" si="557"/>
        <v>0</v>
      </c>
      <c r="EU227" s="154">
        <f t="shared" si="558"/>
        <v>0</v>
      </c>
      <c r="EV227" s="10"/>
      <c r="EW227" s="152">
        <f>SUMIF('Rekapitulasi Maret'!$U$587:$U$768,APS!$B227,'Rekapitulasi Maret'!$V$587:$V$768)+SUMIF('Rekapitulasi Maret'!$U$587:$U$768,APS!$B227,'Rekapitulasi Maret'!$X$587:$X$768)</f>
        <v>0</v>
      </c>
      <c r="EX227" s="152">
        <f>SUMIF('Rekapitulasi Maret'!$U$587:$U$768,APS!$B227,'Rekapitulasi Maret'!$W$587:$W$768)+SUMIF('Rekapitulasi Maret'!$U$587:$U$768,APS!$B227,'Rekapitulasi Maret'!$Y$587:$Y$768)</f>
        <v>0</v>
      </c>
      <c r="EY227" s="10"/>
      <c r="EZ227" s="154">
        <f t="shared" si="559"/>
        <v>0</v>
      </c>
      <c r="FA227" s="154">
        <f t="shared" si="560"/>
        <v>0</v>
      </c>
      <c r="FB227" s="10"/>
      <c r="FC227" s="152">
        <f>SUMIF('Rekapitulasi Maret'!$AL$587:$AL$768,APS!$B227,'Rekapitulasi Maret'!$AM$587:$AM$768)+SUMIF('Rekapitulasi Maret'!$AL$587:$AL$768,APS!$B227,'Rekapitulasi Maret'!$AP$587:$AP$768)</f>
        <v>0</v>
      </c>
      <c r="FD227" s="152">
        <f>SUMIF('Rekapitulasi Maret'!$AL$587:$AL$768,APS!$B227,'Rekapitulasi Maret'!$AN$587:$AN$768)</f>
        <v>0</v>
      </c>
      <c r="FE227" s="10"/>
      <c r="FF227" s="154">
        <f t="shared" si="561"/>
        <v>0</v>
      </c>
      <c r="FG227" s="154">
        <f t="shared" si="562"/>
        <v>0</v>
      </c>
      <c r="FH227" s="10"/>
      <c r="FI227" s="152">
        <f>SUMIF('Rekapitulasi Maret'!$BA$587:$BA$768,APS!$B227,'Rekapitulasi Maret'!$BB$587:$BB$768)+SUMIF('Rekapitulasi Maret'!$BA$587:$BA$768,APS!$B227,'Rekapitulasi Maret'!$BE$587:$BE$768)</f>
        <v>0</v>
      </c>
      <c r="FJ227" s="152">
        <f>SUMIF('Rekapitulasi Maret'!$BA$587:$BA$768,APS!$B227,'Rekapitulasi Maret'!$BC$587:$BC$768)+SUMIF('Rekapitulasi Maret'!$BA$587:$BA$768,APS!$B227,'Rekapitulasi Maret'!$BF$587:$BF$768)</f>
        <v>0</v>
      </c>
      <c r="FK227" s="10"/>
      <c r="FL227" s="154">
        <f t="shared" si="563"/>
        <v>0</v>
      </c>
      <c r="FM227" s="154">
        <f t="shared" si="564"/>
        <v>0</v>
      </c>
      <c r="FN227" s="10"/>
      <c r="FO227" s="152">
        <f>SUMIF('Rekapitulasi Maret'!$BP$587:$BP$768,APS!$B227,'Rekapitulasi Maret'!$BQ$587:$BQ$768)+SUMIF('Rekapitulasi Maret'!$BP$587:$BP$768,APS!$B227,'Rekapitulasi Maret'!$BT$587:$BT$768)</f>
        <v>0</v>
      </c>
      <c r="FP227" s="152">
        <f>SUMIF('Rekapitulasi Maret'!$BP$587:$BP$768,APS!$B227,'Rekapitulasi Maret'!$BR$587:$BR$768)</f>
        <v>0</v>
      </c>
      <c r="FQ227" s="10"/>
      <c r="FR227" s="154">
        <f t="shared" si="565"/>
        <v>0</v>
      </c>
      <c r="FS227" s="154">
        <f t="shared" si="566"/>
        <v>0</v>
      </c>
      <c r="FT227" s="10"/>
      <c r="FU227" s="152">
        <f>SUMIF('Rekapitulasi Maret'!$CE$587:$CE$768,APS!$B227,'Rekapitulasi Maret'!$CI$587:$CI$768)</f>
        <v>0</v>
      </c>
      <c r="FV227" s="10"/>
      <c r="FW227" s="152">
        <f>SUMIF('Rekapitulasi Maret'!$CE$587:$CE$768,APS!$B227,'Rekapitulasi Maret'!$CJ$587:$CJ$768)</f>
        <v>0</v>
      </c>
      <c r="FX227" s="154">
        <f t="shared" si="586"/>
        <v>0</v>
      </c>
      <c r="FY227" s="154">
        <f t="shared" si="587"/>
        <v>0</v>
      </c>
      <c r="FZ227" s="10"/>
      <c r="GA227" s="152">
        <f>SUMIF('Rekapitulasi Maret'!$D$785:$D$963,APS!$B227,'Rekapitulasi Maret'!$E$785:$E$963)+SUMIF('Rekapitulasi Maret'!$D$785:$D$963,APS!$B227,'Rekapitulasi Maret'!$J$785:$J$963)</f>
        <v>0</v>
      </c>
      <c r="GB227" s="152">
        <f>SUMIF('Rekapitulasi Maret'!$D$785:$D$963,APS!$B227,'Rekapitulasi Maret'!$F$785:$F$963)</f>
        <v>0</v>
      </c>
      <c r="GC227" s="152">
        <f>SUMIF('Rekapitulasi Maret'!$D$785:$D$963,APS!$B227,'Rekapitulasi Maret'!$K$785:$K$963)</f>
        <v>0</v>
      </c>
      <c r="GD227" s="154">
        <f t="shared" si="567"/>
        <v>0</v>
      </c>
      <c r="GE227" s="154">
        <f t="shared" si="568"/>
        <v>0</v>
      </c>
      <c r="GF227" s="10"/>
      <c r="GG227" s="152">
        <f>SUMIF('Rekapitulasi Maret'!$U$785:$U$963,APS!$B227,'Rekapitulasi Maret'!$V$785:$V$963)+SUMIF('Rekapitulasi Maret'!$U$785:$U$963,APS!$B227,'Rekapitulasi Maret'!$AA$785:$AA$963)</f>
        <v>0</v>
      </c>
      <c r="GH227" s="152">
        <f>SUMIF('Rekapitulasi Maret'!$U$785:$U$963,APS!$B227,'Rekapitulasi Maret'!$W$785:$W$963)</f>
        <v>0</v>
      </c>
      <c r="GI227" s="152">
        <f>SUMIF('Rekapitulasi Maret'!$U$785:$U$963,APS!$B227,'Rekapitulasi Maret'!$AB$785:$AB$963)</f>
        <v>0</v>
      </c>
      <c r="GJ227" s="154">
        <f t="shared" si="569"/>
        <v>0</v>
      </c>
      <c r="GK227" s="154">
        <f t="shared" si="570"/>
        <v>0</v>
      </c>
      <c r="GL227" s="10"/>
      <c r="GM227" s="152">
        <f>SUMIF('Rekapitulasi Maret'!$AL$785:$AL$963,APS!$B227,'Rekapitulasi Maret'!$AM$785:$AM$963)+SUMIF('Rekapitulasi Maret'!$AL$785:$AL$963,APS!$B227,'Rekapitulasi Maret'!$AP$785:$AP$963)</f>
        <v>0</v>
      </c>
      <c r="GN227" s="152">
        <f>SUMIF('Rekapitulasi Maret'!$AL$785:$AL$963,APS!$B227,'Rekapitulasi Maret'!$AN$785:$AN$963)</f>
        <v>0</v>
      </c>
      <c r="GO227" s="152">
        <f>SUMIF('Rekapitulasi Maret'!$AL$785:$AL$963,APS!$B227,'Rekapitulasi Maret'!$AQ$785:$AQ$963)</f>
        <v>0</v>
      </c>
      <c r="GP227" s="154">
        <f t="shared" si="571"/>
        <v>0</v>
      </c>
      <c r="GQ227" s="154">
        <f t="shared" si="572"/>
        <v>0</v>
      </c>
      <c r="GR227" s="76">
        <f t="shared" si="573"/>
        <v>0</v>
      </c>
      <c r="GS227" s="76">
        <f t="shared" si="574"/>
        <v>0</v>
      </c>
      <c r="GT227" s="76">
        <f t="shared" si="575"/>
        <v>0</v>
      </c>
      <c r="GU227" s="76">
        <f t="shared" si="576"/>
        <v>0</v>
      </c>
      <c r="GV227" s="157">
        <f t="shared" si="577"/>
        <v>0</v>
      </c>
      <c r="GW227" s="157">
        <f t="shared" si="578"/>
        <v>0</v>
      </c>
      <c r="GX227" s="158">
        <f t="shared" si="579"/>
        <v>0</v>
      </c>
      <c r="GY227" s="157">
        <f t="shared" si="595"/>
        <v>5</v>
      </c>
      <c r="GZ227" s="157">
        <f t="shared" si="596"/>
        <v>0</v>
      </c>
      <c r="HA227" s="157">
        <f t="shared" si="597"/>
        <v>6</v>
      </c>
      <c r="HB227" s="157">
        <f t="shared" si="598"/>
        <v>0</v>
      </c>
      <c r="HC227" s="157">
        <f t="shared" si="599"/>
        <v>6</v>
      </c>
      <c r="HD227" s="157">
        <f t="shared" si="600"/>
        <v>1</v>
      </c>
      <c r="HE227" s="158">
        <f t="shared" si="636"/>
        <v>120</v>
      </c>
      <c r="HF227" s="164"/>
      <c r="HG227" s="16" t="s">
        <v>1029</v>
      </c>
      <c r="HH227" s="88"/>
    </row>
    <row r="228" spans="1:216" ht="15.75">
      <c r="A228" s="34" t="s">
        <v>345</v>
      </c>
      <c r="B228" s="16" t="s">
        <v>346</v>
      </c>
      <c r="C228" s="16" t="s">
        <v>196</v>
      </c>
      <c r="D228" s="16" t="s">
        <v>615</v>
      </c>
      <c r="E228" s="16" t="s">
        <v>609</v>
      </c>
      <c r="F228" s="17">
        <v>1</v>
      </c>
      <c r="G228" s="17">
        <v>0</v>
      </c>
      <c r="H228" s="17">
        <v>0</v>
      </c>
      <c r="I228" s="18">
        <v>0</v>
      </c>
      <c r="J228" s="17">
        <v>-1</v>
      </c>
      <c r="K228" s="19">
        <f t="shared" si="547"/>
        <v>2</v>
      </c>
      <c r="L228" s="19">
        <f t="shared" si="548"/>
        <v>2</v>
      </c>
      <c r="M228" s="23">
        <v>0</v>
      </c>
      <c r="N228" s="20">
        <f t="shared" si="637"/>
        <v>1</v>
      </c>
      <c r="O228" s="20"/>
      <c r="P228" s="75">
        <f t="shared" si="541"/>
        <v>0</v>
      </c>
      <c r="Q228" s="74">
        <f t="shared" si="540"/>
        <v>1</v>
      </c>
      <c r="R228" s="22">
        <f t="shared" si="594"/>
        <v>1</v>
      </c>
      <c r="S228" s="10"/>
      <c r="T228" s="10"/>
      <c r="U228" s="152">
        <f>SUMIF('Rekapitulasi Maret'!$D$9:$D$173,APS!$B228,'Rekapitulasi Maret'!$E$9:$E$173)</f>
        <v>0</v>
      </c>
      <c r="V228" s="152">
        <f>SUMIF('Rekapitulasi Maret'!$D$9:$D$173,APS!$B228,'Rekapitulasi Maret'!$F$9:$F$173)</f>
        <v>0</v>
      </c>
      <c r="W228" s="10"/>
      <c r="X228" s="154">
        <f t="shared" si="638"/>
        <v>0</v>
      </c>
      <c r="Y228" s="154">
        <f t="shared" si="639"/>
        <v>0</v>
      </c>
      <c r="Z228" s="10"/>
      <c r="AA228" s="152">
        <f>SUMIF('Rekapitulasi Maret'!$U$9:$U$173,APS!$B228,'Rekapitulasi Maret'!$V$9:$V$173)</f>
        <v>0</v>
      </c>
      <c r="AB228" s="152">
        <f>SUMIF('Rekapitulasi Maret'!$U$9:$U$173,APS!$B228,'Rekapitulasi Maret'!$W$9:$W$173)</f>
        <v>0</v>
      </c>
      <c r="AC228" s="152"/>
      <c r="AD228" s="154">
        <f t="shared" si="630"/>
        <v>0</v>
      </c>
      <c r="AE228" s="154">
        <f t="shared" si="631"/>
        <v>0</v>
      </c>
      <c r="AF228" s="10"/>
      <c r="AG228" s="152">
        <f>SUMIF('Rekapitulasi Maret'!$AL$9:$AL$173,APS!$B228,'Rekapitulasi Maret'!$AM$9:$AM$173)</f>
        <v>0</v>
      </c>
      <c r="AH228" s="152">
        <f>SUMIF('Rekapitulasi Maret'!$AL$9:$AL$173,APS!$B228,'Rekapitulasi Maret'!$AN$9:$AN$173)</f>
        <v>0</v>
      </c>
      <c r="AI228" s="152">
        <f>SUMIF('Rekapitulasi Maret'!$AL$9:$AL$173,APS!$B228,'Rekapitulasi Maret'!$AQ$9:$AQ$173)</f>
        <v>0</v>
      </c>
      <c r="AJ228" s="154">
        <f t="shared" si="634"/>
        <v>0</v>
      </c>
      <c r="AK228" s="154">
        <f t="shared" si="635"/>
        <v>0</v>
      </c>
      <c r="AL228" s="10"/>
      <c r="AM228" s="152">
        <f>SUMIF('Rekapitulasi Maret'!$BA$9:$BA$173,APS!$B228,'Rekapitulasi Maret'!$BB$9:$BB$173)</f>
        <v>0</v>
      </c>
      <c r="AN228" s="152">
        <f>SUMIF('Rekapitulasi Maret'!$BA$9:$BA$173,APS!$B228,'Rekapitulasi Maret'!$BC$9:$BC$173)</f>
        <v>0</v>
      </c>
      <c r="AO228" s="10"/>
      <c r="AP228" s="154">
        <f t="shared" si="632"/>
        <v>0</v>
      </c>
      <c r="AQ228" s="154">
        <f t="shared" si="633"/>
        <v>0</v>
      </c>
      <c r="AR228" s="10"/>
      <c r="AS228" s="152">
        <f>SUMIF('Rekapitulasi Maret'!$BP$9:$BP$173,APS!$B228,'Rekapitulasi Maret'!$BQ$9:$BQ$173)</f>
        <v>0</v>
      </c>
      <c r="AT228" s="152">
        <f>SUMIF('Rekapitulasi Maret'!$BP$9:$BP$173,APS!$B228,'Rekapitulasi Maret'!$BR$9:$BR$173)</f>
        <v>0</v>
      </c>
      <c r="AU228" s="10"/>
      <c r="AV228" s="154">
        <f t="shared" si="601"/>
        <v>0</v>
      </c>
      <c r="AW228" s="154">
        <f t="shared" si="602"/>
        <v>0</v>
      </c>
      <c r="AX228" s="10"/>
      <c r="AY228" s="152">
        <f>SUMIF('Rekapitulasi Maret'!$CE$9:$CE$173,APS!$B228,'Rekapitulasi Maret'!$CI$9:$CI$173)</f>
        <v>0</v>
      </c>
      <c r="AZ228" s="10"/>
      <c r="BA228" s="152">
        <f>SUMIF('Rekapitulasi Maret'!$CE$9:$CE$173,APS!$B228,'Rekapitulasi Maret'!$CJ$9:$CJ$173)</f>
        <v>0</v>
      </c>
      <c r="BB228" s="154">
        <f t="shared" si="592"/>
        <v>0</v>
      </c>
      <c r="BC228" s="154">
        <f t="shared" si="593"/>
        <v>0</v>
      </c>
      <c r="BD228" s="76">
        <f t="shared" si="605"/>
        <v>0</v>
      </c>
      <c r="BE228" s="76">
        <f t="shared" si="606"/>
        <v>0</v>
      </c>
      <c r="BF228" s="76">
        <f t="shared" si="607"/>
        <v>0</v>
      </c>
      <c r="BG228" s="76">
        <f t="shared" si="608"/>
        <v>0</v>
      </c>
      <c r="BH228" s="76">
        <f t="shared" si="609"/>
        <v>0</v>
      </c>
      <c r="BI228" s="76">
        <f t="shared" si="610"/>
        <v>0</v>
      </c>
      <c r="BJ228" s="154">
        <f t="shared" si="611"/>
        <v>0</v>
      </c>
      <c r="BK228" s="10"/>
      <c r="BL228" s="10"/>
      <c r="BM228" s="152">
        <f>SUMIF('Rekapitulasi Maret'!$D$194:$D$375,APS!$B228,'Rekapitulasi Maret'!$E$194:$E$375)+SUMIF('Rekapitulasi Maret'!$D$194:$D$375,APS!$B228,'Rekapitulasi Maret'!$J$194:$J$375)</f>
        <v>0</v>
      </c>
      <c r="BN228" s="152">
        <f>SUMIF('Rekapitulasi Maret'!$D$194:$D$375,APS!$B228,'Rekapitulasi Maret'!$F$194:$F$375)</f>
        <v>0</v>
      </c>
      <c r="BO228" s="152">
        <f>SUMIF('Rekapitulasi Maret'!$D$194:$D$375,APS!$B228,'Rekapitulasi Maret'!$K$194:$K$375)</f>
        <v>0</v>
      </c>
      <c r="BP228" s="154">
        <f t="shared" si="588"/>
        <v>0</v>
      </c>
      <c r="BQ228" s="154">
        <f t="shared" si="589"/>
        <v>0</v>
      </c>
      <c r="BR228" s="10"/>
      <c r="BS228" s="152">
        <f>SUMIF('Rekapitulasi Maret'!$U$194:$U$375,APS!$B228,'Rekapitulasi Maret'!$V$194:$V$375)+SUMIF('Rekapitulasi Maret'!$U$194:$U$375,APS!$B228,'Rekapitulasi Maret'!$AA$194:$AA$375)</f>
        <v>0</v>
      </c>
      <c r="BT228" s="152">
        <f>SUMIF('Rekapitulasi Maret'!$U$194:$U$375,APS!$B228,'Rekapitulasi Maret'!$W$194:$W$375)</f>
        <v>0</v>
      </c>
      <c r="BU228" s="152">
        <f>SUMIF('Rekapitulasi Maret'!$U$194:$U$375,APS!$B228,'Rekapitulasi Maret'!$AB$194:$AB$375)</f>
        <v>0</v>
      </c>
      <c r="BV228" s="154">
        <f t="shared" si="590"/>
        <v>0</v>
      </c>
      <c r="BW228" s="154">
        <f t="shared" si="591"/>
        <v>0</v>
      </c>
      <c r="BX228" s="10"/>
      <c r="BY228" s="152">
        <f>SUMIF('Rekapitulasi Maret'!$AL$194:$AL$375,APS!$B228,'Rekapitulasi Maret'!$AM$194:$AM$375)+SUMIF('Rekapitulasi Maret'!$AL$194:$AL$375,APS!$B228,'Rekapitulasi Maret'!$AP$194:$AP$375)</f>
        <v>0</v>
      </c>
      <c r="BZ228" s="152">
        <f>SUMIF('Rekapitulasi Maret'!$AL$194:$AL$375,APS!$B228,'Rekapitulasi Maret'!$AN$194:$AN$375)</f>
        <v>0</v>
      </c>
      <c r="CA228" s="152">
        <f>SUMIF('Rekapitulasi Maret'!$AL$194:$AL$375,APS!$B228,'Rekapitulasi Maret'!$AQ$194:$AQ$375)</f>
        <v>0</v>
      </c>
      <c r="CB228" s="154">
        <f t="shared" si="603"/>
        <v>0</v>
      </c>
      <c r="CC228" s="154">
        <f t="shared" si="604"/>
        <v>0</v>
      </c>
      <c r="CD228" s="10"/>
      <c r="CE228" s="152">
        <f>SUMIF('Rekapitulasi Maret'!$BA$194:$BA$375,APS!$B228,'Rekapitulasi Maret'!$BB$194:$BB$375)+SUMIF('Rekapitulasi Maret'!$BA$194:$BA$375,APS!$B228,'Rekapitulasi Maret'!$BE$194:$BE$375)</f>
        <v>0</v>
      </c>
      <c r="CF228" s="152">
        <f>SUMIF('Rekapitulasi Maret'!$BA$194:$BA$375,APS!$B228,'Rekapitulasi Maret'!$BC$194:$BC$375)</f>
        <v>0</v>
      </c>
      <c r="CG228" s="10"/>
      <c r="CH228" s="154">
        <f t="shared" si="580"/>
        <v>0</v>
      </c>
      <c r="CI228" s="154">
        <f t="shared" si="581"/>
        <v>0</v>
      </c>
      <c r="CJ228" s="10"/>
      <c r="CK228" s="152">
        <f>SUMIF('Rekapitulasi Maret'!$BP$194:$BP$375,APS!$B228,'Rekapitulasi Maret'!$BQ$194:$BQ$375)+SUMIF('Rekapitulasi Maret'!$BP$194:$BP$375,APS!$B228,'Rekapitulasi Maret'!$BT$194:$BT$375)</f>
        <v>0</v>
      </c>
      <c r="CL228" s="152">
        <f>SUMIF('Rekapitulasi Maret'!$BP$194:$BP$375,APS!$B228,'Rekapitulasi Maret'!$BR$194:$BR$375)</f>
        <v>0</v>
      </c>
      <c r="CM228" s="152">
        <f>SUMIF('Rekapitulasi Maret'!$BP$194:$BP$375,APS!$B228,'Rekapitulasi Maret'!$BU$194:$BU$375)</f>
        <v>0</v>
      </c>
      <c r="CN228" s="154">
        <f t="shared" si="582"/>
        <v>0</v>
      </c>
      <c r="CO228" s="154">
        <f t="shared" si="583"/>
        <v>0</v>
      </c>
      <c r="CP228" s="76">
        <f t="shared" si="612"/>
        <v>0</v>
      </c>
      <c r="CQ228" s="76">
        <f t="shared" si="613"/>
        <v>0</v>
      </c>
      <c r="CR228" s="76">
        <f t="shared" si="614"/>
        <v>0</v>
      </c>
      <c r="CS228" s="76">
        <f t="shared" si="615"/>
        <v>0</v>
      </c>
      <c r="CT228" s="76">
        <f t="shared" si="616"/>
        <v>0</v>
      </c>
      <c r="CU228" s="76">
        <f t="shared" si="617"/>
        <v>0</v>
      </c>
      <c r="CV228" s="154">
        <f t="shared" si="618"/>
        <v>0</v>
      </c>
      <c r="CW228" s="10">
        <v>1</v>
      </c>
      <c r="CX228" s="10"/>
      <c r="CY228" s="152">
        <f>SUMIF('Rekapitulasi Maret'!$D$391:$D$568,APS!$B228,'Rekapitulasi Maret'!$E$391:$E$568)+SUMIF('Rekapitulasi Maret'!$D$391:$D$568,APS!$B228,'Rekapitulasi Maret'!$J$391:$J$568)</f>
        <v>0</v>
      </c>
      <c r="CZ228" s="152">
        <f>SUMIF('Rekapitulasi Maret'!$D$391:$D$568,APS!$B228,'Rekapitulasi Maret'!$F$391:$F$568)</f>
        <v>0</v>
      </c>
      <c r="DA228" s="152">
        <f>SUMIF('Rekapitulasi Maret'!$D$391:$D$568,APS!$B228,'Rekapitulasi Maret'!$K$391:$K$568)</f>
        <v>0</v>
      </c>
      <c r="DB228" s="154">
        <f t="shared" si="584"/>
        <v>0</v>
      </c>
      <c r="DC228" s="154">
        <f t="shared" si="585"/>
        <v>0</v>
      </c>
      <c r="DD228" s="10"/>
      <c r="DE228" s="152">
        <f>SUMIF('Rekapitulasi Maret'!$U$391:$U$568,APS!$B228,'Rekapitulasi Maret'!$V$391:$V$568)+SUMIF('Rekapitulasi Maret'!$U$391:$U$568,APS!$B228,'Rekapitulasi Maret'!$AA$391:$AA$568)</f>
        <v>0</v>
      </c>
      <c r="DF228" s="152">
        <f>SUMIF('Rekapitulasi Maret'!$U$391:$U$568,APS!$B228,'Rekapitulasi Maret'!$W$391:$W$568)</f>
        <v>0</v>
      </c>
      <c r="DG228" s="152">
        <f>SUMIF('Rekapitulasi Maret'!$U$391:$U$568,APS!$B228,'Rekapitulasi Maret'!$AB$391:$AB$568)</f>
        <v>0</v>
      </c>
      <c r="DH228" s="154">
        <f t="shared" si="619"/>
        <v>0</v>
      </c>
      <c r="DI228" s="154">
        <f t="shared" si="620"/>
        <v>0</v>
      </c>
      <c r="DJ228" s="10">
        <v>1</v>
      </c>
      <c r="DK228" s="152">
        <f>SUMIF('Rekapitulasi Maret'!$AL$391:$AL$568,APS!$B228,'Rekapitulasi Maret'!$AM$391:$AM$568)+SUMIF('Rekapitulasi Maret'!$AL$391:$AL$568,APS!$B228,'Rekapitulasi Maret'!$AP$391:$AP$568)</f>
        <v>0</v>
      </c>
      <c r="DL228" s="152">
        <f>SUMIF('Rekapitulasi Maret'!$AL$391:$AL$568,APS!$B228,'Rekapitulasi Maret'!$AN$391:$AN$568)</f>
        <v>0</v>
      </c>
      <c r="DM228" s="152">
        <f>SUMIF('Rekapitulasi Maret'!$AL$391:$AL$568,APS!$B228,'Rekapitulasi Maret'!$AQ$391:$AQ$568)</f>
        <v>0</v>
      </c>
      <c r="DN228" s="154">
        <f t="shared" si="553"/>
        <v>0</v>
      </c>
      <c r="DO228" s="154">
        <f t="shared" si="554"/>
        <v>0</v>
      </c>
      <c r="DP228" s="10"/>
      <c r="DQ228" s="152">
        <f>SUMIF('Rekapitulasi Maret'!$BA$391:$BA$568,APS!$B228,'Rekapitulasi Maret'!$BB$391:$BB$568)+SUMIF('Rekapitulasi Maret'!$BA$391:$BA$568,APS!$B228,'Rekapitulasi Maret'!$BE$391:$BE$568)</f>
        <v>1</v>
      </c>
      <c r="DR228" s="152">
        <f>SUMIF('Rekapitulasi Maret'!$BA$391:$BA$568,APS!$B228,'Rekapitulasi Maret'!$BC$391:$BC$568)</f>
        <v>0</v>
      </c>
      <c r="DS228" s="152">
        <f>SUMIF('Rekapitulasi Maret'!$BA$391:$BA$568,APS!$B228,'Rekapitulasi Maret'!$BF$391:$BF$568)</f>
        <v>0</v>
      </c>
      <c r="DT228" s="154">
        <f t="shared" si="621"/>
        <v>0</v>
      </c>
      <c r="DU228" s="154">
        <f t="shared" si="622"/>
        <v>0</v>
      </c>
      <c r="DV228" s="10"/>
      <c r="DW228" s="152">
        <f>SUMIF('Rekapitulasi Maret'!$BP$391:$BP$568,APS!$B228,'Rekapitulasi Maret'!$BQ$391:$BQ$568)+SUMIF('Rekapitulasi Maret'!$BP$391:$BP$568,APS!$B228,'Rekapitulasi Maret'!$BT$391:$BT$568)</f>
        <v>0</v>
      </c>
      <c r="DX228" s="152">
        <f>SUMIF('Rekapitulasi Maret'!$BP$391:$BP$568,APS!$B228,'Rekapitulasi Maret'!$BR$391:$BR$568)</f>
        <v>0</v>
      </c>
      <c r="DY228" s="152">
        <f>SUMIF('Rekapitulasi Maret'!$BP$391:$BP$568,APS!$B228,'Rekapitulasi Maret'!$BU$391:$BU$568)</f>
        <v>0</v>
      </c>
      <c r="DZ228" s="154">
        <f t="shared" si="544"/>
        <v>0</v>
      </c>
      <c r="EA228" s="154">
        <f t="shared" si="545"/>
        <v>0</v>
      </c>
      <c r="EB228" s="10"/>
      <c r="EC228" s="152">
        <f>SUMIF('Rekapitulasi Maret'!$CE$391:$CE$568,APS!$B228,'Rekapitulasi Maret'!$CF$391:$CF$568)+SUMIF('Rekapitulasi Maret'!$CE$391:$CE$568,APS!$B228,'Rekapitulasi Maret'!$CI$391:$CI$568)</f>
        <v>0</v>
      </c>
      <c r="ED228" s="152">
        <f>SUMIF('Rekapitulasi Maret'!$CE$391:$CE$568,APS!$B228,'Rekapitulasi Maret'!$CG$391:$CG$568)</f>
        <v>0</v>
      </c>
      <c r="EE228" s="152">
        <f>SUMIF('Rekapitulasi Maret'!$CE$391:$CE$568,APS!$B228,'Rekapitulasi Maret'!$CJ$391:$CJ$568)</f>
        <v>0</v>
      </c>
      <c r="EF228" s="154">
        <f t="shared" si="555"/>
        <v>0</v>
      </c>
      <c r="EG228" s="154">
        <f t="shared" si="556"/>
        <v>0</v>
      </c>
      <c r="EH228" s="76">
        <f t="shared" si="623"/>
        <v>1</v>
      </c>
      <c r="EI228" s="76">
        <f t="shared" si="624"/>
        <v>1</v>
      </c>
      <c r="EJ228" s="76">
        <f t="shared" si="625"/>
        <v>0</v>
      </c>
      <c r="EK228" s="76">
        <f t="shared" si="626"/>
        <v>0</v>
      </c>
      <c r="EL228" s="76">
        <f t="shared" si="627"/>
        <v>0</v>
      </c>
      <c r="EM228" s="76">
        <f t="shared" si="628"/>
        <v>-1</v>
      </c>
      <c r="EN228" s="154">
        <f t="shared" si="629"/>
        <v>0</v>
      </c>
      <c r="EO228" s="10"/>
      <c r="EP228" s="10"/>
      <c r="EQ228" s="152">
        <f>SUMIF('Rekapitulasi Maret'!$D$587:$D$768,APS!$B228,'Rekapitulasi Maret'!$E$587:$E$768)+SUMIF('Rekapitulasi Maret'!$D$587:$D$768,APS!$B228,'Rekapitulasi Maret'!$G$587:$G$768)</f>
        <v>1</v>
      </c>
      <c r="ER228" s="152">
        <f>SUMIF('Rekapitulasi Maret'!$D$587:$D$768,APS!$B228,'Rekapitulasi Maret'!$F$587:$F$768)+SUMIF('Rekapitulasi Maret'!$D$587:$D$768,APS!$B228,'Rekapitulasi Maret'!$H$587:$H$768)</f>
        <v>0</v>
      </c>
      <c r="ES228" s="10"/>
      <c r="ET228" s="154">
        <f t="shared" si="557"/>
        <v>0</v>
      </c>
      <c r="EU228" s="154">
        <f t="shared" si="558"/>
        <v>0</v>
      </c>
      <c r="EV228" s="10"/>
      <c r="EW228" s="152">
        <f>SUMIF('Rekapitulasi Maret'!$U$587:$U$768,APS!$B228,'Rekapitulasi Maret'!$V$587:$V$768)+SUMIF('Rekapitulasi Maret'!$U$587:$U$768,APS!$B228,'Rekapitulasi Maret'!$X$587:$X$768)</f>
        <v>1</v>
      </c>
      <c r="EX228" s="152">
        <f>SUMIF('Rekapitulasi Maret'!$U$587:$U$768,APS!$B228,'Rekapitulasi Maret'!$W$587:$W$768)+SUMIF('Rekapitulasi Maret'!$U$587:$U$768,APS!$B228,'Rekapitulasi Maret'!$Y$587:$Y$768)</f>
        <v>0</v>
      </c>
      <c r="EY228" s="10"/>
      <c r="EZ228" s="154">
        <f t="shared" si="559"/>
        <v>0</v>
      </c>
      <c r="FA228" s="154">
        <f t="shared" si="560"/>
        <v>0</v>
      </c>
      <c r="FB228" s="10"/>
      <c r="FC228" s="152">
        <f>SUMIF('Rekapitulasi Maret'!$AL$587:$AL$768,APS!$B228,'Rekapitulasi Maret'!$AM$587:$AM$768)+SUMIF('Rekapitulasi Maret'!$AL$587:$AL$768,APS!$B228,'Rekapitulasi Maret'!$AP$587:$AP$768)</f>
        <v>0</v>
      </c>
      <c r="FD228" s="152">
        <f>SUMIF('Rekapitulasi Maret'!$AL$587:$AL$768,APS!$B228,'Rekapitulasi Maret'!$AN$587:$AN$768)</f>
        <v>0</v>
      </c>
      <c r="FE228" s="10"/>
      <c r="FF228" s="154">
        <f t="shared" si="561"/>
        <v>0</v>
      </c>
      <c r="FG228" s="154">
        <f t="shared" si="562"/>
        <v>0</v>
      </c>
      <c r="FH228" s="10"/>
      <c r="FI228" s="152">
        <f>SUMIF('Rekapitulasi Maret'!$BA$587:$BA$768,APS!$B228,'Rekapitulasi Maret'!$BB$587:$BB$768)+SUMIF('Rekapitulasi Maret'!$BA$587:$BA$768,APS!$B228,'Rekapitulasi Maret'!$BE$587:$BE$768)</f>
        <v>1</v>
      </c>
      <c r="FJ228" s="152">
        <f>SUMIF('Rekapitulasi Maret'!$BA$587:$BA$768,APS!$B228,'Rekapitulasi Maret'!$BC$587:$BC$768)+SUMIF('Rekapitulasi Maret'!$BA$587:$BA$768,APS!$B228,'Rekapitulasi Maret'!$BF$587:$BF$768)</f>
        <v>1</v>
      </c>
      <c r="FK228" s="10"/>
      <c r="FL228" s="154">
        <f t="shared" si="563"/>
        <v>0</v>
      </c>
      <c r="FM228" s="154">
        <f t="shared" si="564"/>
        <v>100</v>
      </c>
      <c r="FN228" s="10"/>
      <c r="FO228" s="152">
        <f>SUMIF('Rekapitulasi Maret'!$BP$587:$BP$768,APS!$B228,'Rekapitulasi Maret'!$BQ$587:$BQ$768)+SUMIF('Rekapitulasi Maret'!$BP$587:$BP$768,APS!$B228,'Rekapitulasi Maret'!$BT$587:$BT$768)</f>
        <v>0</v>
      </c>
      <c r="FP228" s="152">
        <f>SUMIF('Rekapitulasi Maret'!$BP$587:$BP$768,APS!$B228,'Rekapitulasi Maret'!$BR$587:$BR$768)</f>
        <v>0</v>
      </c>
      <c r="FQ228" s="10"/>
      <c r="FR228" s="154">
        <f t="shared" si="565"/>
        <v>0</v>
      </c>
      <c r="FS228" s="154">
        <f t="shared" si="566"/>
        <v>0</v>
      </c>
      <c r="FT228" s="10"/>
      <c r="FU228" s="152">
        <f>SUMIF('Rekapitulasi Maret'!$CE$587:$CE$768,APS!$B228,'Rekapitulasi Maret'!$CI$587:$CI$768)</f>
        <v>0</v>
      </c>
      <c r="FV228" s="10"/>
      <c r="FW228" s="152">
        <f>SUMIF('Rekapitulasi Maret'!$CE$587:$CE$768,APS!$B228,'Rekapitulasi Maret'!$CJ$587:$CJ$768)</f>
        <v>0</v>
      </c>
      <c r="FX228" s="154">
        <f t="shared" si="586"/>
        <v>0</v>
      </c>
      <c r="FY228" s="154">
        <f t="shared" si="587"/>
        <v>0</v>
      </c>
      <c r="FZ228" s="10"/>
      <c r="GA228" s="152">
        <f>SUMIF('Rekapitulasi Maret'!$D$785:$D$963,APS!$B228,'Rekapitulasi Maret'!$E$785:$E$963)+SUMIF('Rekapitulasi Maret'!$D$785:$D$963,APS!$B228,'Rekapitulasi Maret'!$J$785:$J$963)</f>
        <v>0</v>
      </c>
      <c r="GB228" s="152">
        <f>SUMIF('Rekapitulasi Maret'!$D$785:$D$963,APS!$B228,'Rekapitulasi Maret'!$F$785:$F$963)</f>
        <v>0</v>
      </c>
      <c r="GC228" s="152">
        <f>SUMIF('Rekapitulasi Maret'!$D$785:$D$963,APS!$B228,'Rekapitulasi Maret'!$K$785:$K$963)</f>
        <v>0</v>
      </c>
      <c r="GD228" s="154">
        <f t="shared" si="567"/>
        <v>0</v>
      </c>
      <c r="GE228" s="154">
        <f t="shared" si="568"/>
        <v>0</v>
      </c>
      <c r="GF228" s="10"/>
      <c r="GG228" s="152">
        <f>SUMIF('Rekapitulasi Maret'!$U$785:$U$963,APS!$B228,'Rekapitulasi Maret'!$V$785:$V$963)+SUMIF('Rekapitulasi Maret'!$U$785:$U$963,APS!$B228,'Rekapitulasi Maret'!$AA$785:$AA$963)</f>
        <v>0</v>
      </c>
      <c r="GH228" s="152">
        <f>SUMIF('Rekapitulasi Maret'!$U$785:$U$963,APS!$B228,'Rekapitulasi Maret'!$W$785:$W$963)</f>
        <v>0</v>
      </c>
      <c r="GI228" s="152">
        <f>SUMIF('Rekapitulasi Maret'!$U$785:$U$963,APS!$B228,'Rekapitulasi Maret'!$AB$785:$AB$963)</f>
        <v>0</v>
      </c>
      <c r="GJ228" s="154">
        <f t="shared" si="569"/>
        <v>0</v>
      </c>
      <c r="GK228" s="154">
        <f t="shared" si="570"/>
        <v>0</v>
      </c>
      <c r="GL228" s="10"/>
      <c r="GM228" s="152">
        <f>SUMIF('Rekapitulasi Maret'!$AL$785:$AL$963,APS!$B228,'Rekapitulasi Maret'!$AM$785:$AM$963)+SUMIF('Rekapitulasi Maret'!$AL$785:$AL$963,APS!$B228,'Rekapitulasi Maret'!$AP$785:$AP$963)</f>
        <v>0</v>
      </c>
      <c r="GN228" s="152">
        <f>SUMIF('Rekapitulasi Maret'!$AL$785:$AL$963,APS!$B228,'Rekapitulasi Maret'!$AN$785:$AN$963)</f>
        <v>0</v>
      </c>
      <c r="GO228" s="152">
        <f>SUMIF('Rekapitulasi Maret'!$AL$785:$AL$963,APS!$B228,'Rekapitulasi Maret'!$AQ$785:$AQ$963)</f>
        <v>0</v>
      </c>
      <c r="GP228" s="154">
        <f t="shared" si="571"/>
        <v>0</v>
      </c>
      <c r="GQ228" s="154">
        <f t="shared" si="572"/>
        <v>0</v>
      </c>
      <c r="GR228" s="76">
        <f t="shared" si="573"/>
        <v>0</v>
      </c>
      <c r="GS228" s="76">
        <f t="shared" si="574"/>
        <v>3</v>
      </c>
      <c r="GT228" s="76">
        <f t="shared" si="575"/>
        <v>1</v>
      </c>
      <c r="GU228" s="76">
        <f t="shared" si="576"/>
        <v>0</v>
      </c>
      <c r="GV228" s="157">
        <f t="shared" si="577"/>
        <v>1</v>
      </c>
      <c r="GW228" s="157">
        <f t="shared" si="578"/>
        <v>1</v>
      </c>
      <c r="GX228" s="158">
        <f t="shared" si="579"/>
        <v>0</v>
      </c>
      <c r="GY228" s="157">
        <f t="shared" si="595"/>
        <v>1</v>
      </c>
      <c r="GZ228" s="157">
        <f t="shared" si="596"/>
        <v>4</v>
      </c>
      <c r="HA228" s="157">
        <f t="shared" si="597"/>
        <v>1</v>
      </c>
      <c r="HB228" s="157">
        <f t="shared" si="598"/>
        <v>0</v>
      </c>
      <c r="HC228" s="157">
        <f t="shared" si="599"/>
        <v>1</v>
      </c>
      <c r="HD228" s="157">
        <f t="shared" si="600"/>
        <v>0</v>
      </c>
      <c r="HE228" s="158">
        <f t="shared" si="636"/>
        <v>100</v>
      </c>
      <c r="HF228" s="164"/>
      <c r="HG228" s="16" t="s">
        <v>1029</v>
      </c>
      <c r="HH228" s="88"/>
    </row>
    <row r="229" spans="1:216" ht="15.75">
      <c r="A229" s="16" t="s">
        <v>255</v>
      </c>
      <c r="B229" s="16" t="s">
        <v>256</v>
      </c>
      <c r="C229" s="16" t="s">
        <v>196</v>
      </c>
      <c r="D229" s="16" t="s">
        <v>615</v>
      </c>
      <c r="E229" s="16" t="s">
        <v>609</v>
      </c>
      <c r="F229" s="17">
        <v>5</v>
      </c>
      <c r="G229" s="17">
        <v>0</v>
      </c>
      <c r="H229" s="17">
        <v>0</v>
      </c>
      <c r="I229" s="18">
        <v>0</v>
      </c>
      <c r="J229" s="17">
        <v>0</v>
      </c>
      <c r="K229" s="19">
        <f t="shared" si="547"/>
        <v>5</v>
      </c>
      <c r="L229" s="19">
        <f t="shared" si="548"/>
        <v>5</v>
      </c>
      <c r="M229" s="23">
        <v>0</v>
      </c>
      <c r="N229" s="20">
        <f t="shared" si="637"/>
        <v>0</v>
      </c>
      <c r="O229" s="20"/>
      <c r="P229" s="75">
        <f t="shared" si="541"/>
        <v>0</v>
      </c>
      <c r="Q229" s="74">
        <f t="shared" si="540"/>
        <v>0</v>
      </c>
      <c r="R229" s="22">
        <f t="shared" si="594"/>
        <v>0</v>
      </c>
      <c r="S229" s="10">
        <v>0</v>
      </c>
      <c r="T229" s="10"/>
      <c r="U229" s="152">
        <f>SUMIF('Rekapitulasi Maret'!$D$9:$D$173,APS!$B229,'Rekapitulasi Maret'!$E$9:$E$173)</f>
        <v>0</v>
      </c>
      <c r="V229" s="152">
        <f>SUMIF('Rekapitulasi Maret'!$D$9:$D$173,APS!$B229,'Rekapitulasi Maret'!$F$9:$F$173)</f>
        <v>0</v>
      </c>
      <c r="W229" s="10"/>
      <c r="X229" s="154">
        <f t="shared" si="638"/>
        <v>0</v>
      </c>
      <c r="Y229" s="154">
        <f t="shared" si="639"/>
        <v>0</v>
      </c>
      <c r="Z229" s="10"/>
      <c r="AA229" s="152">
        <f>SUMIF('Rekapitulasi Maret'!$U$9:$U$173,APS!$B229,'Rekapitulasi Maret'!$V$9:$V$173)</f>
        <v>0</v>
      </c>
      <c r="AB229" s="152">
        <f>SUMIF('Rekapitulasi Maret'!$U$9:$U$173,APS!$B229,'Rekapitulasi Maret'!$W$9:$W$173)</f>
        <v>0</v>
      </c>
      <c r="AC229" s="152"/>
      <c r="AD229" s="154">
        <f t="shared" si="630"/>
        <v>0</v>
      </c>
      <c r="AE229" s="154">
        <f t="shared" si="631"/>
        <v>0</v>
      </c>
      <c r="AF229" s="10"/>
      <c r="AG229" s="152">
        <f>SUMIF('Rekapitulasi Maret'!$AL$9:$AL$173,APS!$B229,'Rekapitulasi Maret'!$AM$9:$AM$173)</f>
        <v>0</v>
      </c>
      <c r="AH229" s="152">
        <f>SUMIF('Rekapitulasi Maret'!$AL$9:$AL$173,APS!$B229,'Rekapitulasi Maret'!$AN$9:$AN$173)</f>
        <v>0</v>
      </c>
      <c r="AI229" s="152">
        <f>SUMIF('Rekapitulasi Maret'!$AL$9:$AL$173,APS!$B229,'Rekapitulasi Maret'!$AQ$9:$AQ$173)</f>
        <v>0</v>
      </c>
      <c r="AJ229" s="154">
        <f t="shared" si="634"/>
        <v>0</v>
      </c>
      <c r="AK229" s="154">
        <f t="shared" si="635"/>
        <v>0</v>
      </c>
      <c r="AL229" s="10"/>
      <c r="AM229" s="152">
        <f>SUMIF('Rekapitulasi Maret'!$BA$9:$BA$173,APS!$B229,'Rekapitulasi Maret'!$BB$9:$BB$173)</f>
        <v>0</v>
      </c>
      <c r="AN229" s="152">
        <f>SUMIF('Rekapitulasi Maret'!$BA$9:$BA$173,APS!$B229,'Rekapitulasi Maret'!$BC$9:$BC$173)</f>
        <v>0</v>
      </c>
      <c r="AO229" s="10"/>
      <c r="AP229" s="154">
        <f t="shared" si="632"/>
        <v>0</v>
      </c>
      <c r="AQ229" s="154">
        <f t="shared" si="633"/>
        <v>0</v>
      </c>
      <c r="AR229" s="10"/>
      <c r="AS229" s="152">
        <f>SUMIF('Rekapitulasi Maret'!$BP$9:$BP$173,APS!$B229,'Rekapitulasi Maret'!$BQ$9:$BQ$173)</f>
        <v>0</v>
      </c>
      <c r="AT229" s="152">
        <f>SUMIF('Rekapitulasi Maret'!$BP$9:$BP$173,APS!$B229,'Rekapitulasi Maret'!$BR$9:$BR$173)</f>
        <v>0</v>
      </c>
      <c r="AU229" s="10"/>
      <c r="AV229" s="154">
        <f t="shared" si="601"/>
        <v>0</v>
      </c>
      <c r="AW229" s="154">
        <f t="shared" si="602"/>
        <v>0</v>
      </c>
      <c r="AX229" s="10"/>
      <c r="AY229" s="152">
        <f>SUMIF('Rekapitulasi Maret'!$CE$9:$CE$173,APS!$B229,'Rekapitulasi Maret'!$CI$9:$CI$173)</f>
        <v>0</v>
      </c>
      <c r="AZ229" s="10"/>
      <c r="BA229" s="152">
        <f>SUMIF('Rekapitulasi Maret'!$CE$9:$CE$173,APS!$B229,'Rekapitulasi Maret'!$CJ$9:$CJ$173)</f>
        <v>0</v>
      </c>
      <c r="BB229" s="154">
        <f t="shared" si="592"/>
        <v>0</v>
      </c>
      <c r="BC229" s="154">
        <f t="shared" si="593"/>
        <v>0</v>
      </c>
      <c r="BD229" s="76">
        <f t="shared" si="605"/>
        <v>0</v>
      </c>
      <c r="BE229" s="76">
        <f t="shared" si="606"/>
        <v>0</v>
      </c>
      <c r="BF229" s="76">
        <f t="shared" si="607"/>
        <v>0</v>
      </c>
      <c r="BG229" s="76">
        <f t="shared" si="608"/>
        <v>0</v>
      </c>
      <c r="BH229" s="76">
        <f t="shared" si="609"/>
        <v>0</v>
      </c>
      <c r="BI229" s="76">
        <f t="shared" si="610"/>
        <v>0</v>
      </c>
      <c r="BJ229" s="154">
        <f t="shared" si="611"/>
        <v>0</v>
      </c>
      <c r="BK229" s="10"/>
      <c r="BL229" s="10"/>
      <c r="BM229" s="152">
        <f>SUMIF('Rekapitulasi Maret'!$D$194:$D$375,APS!$B229,'Rekapitulasi Maret'!$E$194:$E$375)+SUMIF('Rekapitulasi Maret'!$D$194:$D$375,APS!$B229,'Rekapitulasi Maret'!$J$194:$J$375)</f>
        <v>0</v>
      </c>
      <c r="BN229" s="152">
        <f>SUMIF('Rekapitulasi Maret'!$D$194:$D$375,APS!$B229,'Rekapitulasi Maret'!$F$194:$F$375)</f>
        <v>0</v>
      </c>
      <c r="BO229" s="152">
        <f>SUMIF('Rekapitulasi Maret'!$D$194:$D$375,APS!$B229,'Rekapitulasi Maret'!$K$194:$K$375)</f>
        <v>0</v>
      </c>
      <c r="BP229" s="154">
        <f t="shared" si="588"/>
        <v>0</v>
      </c>
      <c r="BQ229" s="154">
        <f t="shared" si="589"/>
        <v>0</v>
      </c>
      <c r="BR229" s="10"/>
      <c r="BS229" s="152">
        <f>SUMIF('Rekapitulasi Maret'!$U$194:$U$375,APS!$B229,'Rekapitulasi Maret'!$V$194:$V$375)+SUMIF('Rekapitulasi Maret'!$U$194:$U$375,APS!$B229,'Rekapitulasi Maret'!$AA$194:$AA$375)</f>
        <v>0</v>
      </c>
      <c r="BT229" s="152">
        <f>SUMIF('Rekapitulasi Maret'!$U$194:$U$375,APS!$B229,'Rekapitulasi Maret'!$W$194:$W$375)</f>
        <v>0</v>
      </c>
      <c r="BU229" s="152">
        <f>SUMIF('Rekapitulasi Maret'!$U$194:$U$375,APS!$B229,'Rekapitulasi Maret'!$AB$194:$AB$375)</f>
        <v>0</v>
      </c>
      <c r="BV229" s="154">
        <f t="shared" si="590"/>
        <v>0</v>
      </c>
      <c r="BW229" s="154">
        <f t="shared" si="591"/>
        <v>0</v>
      </c>
      <c r="BX229" s="10"/>
      <c r="BY229" s="152">
        <f>SUMIF('Rekapitulasi Maret'!$AL$194:$AL$375,APS!$B229,'Rekapitulasi Maret'!$AM$194:$AM$375)+SUMIF('Rekapitulasi Maret'!$AL$194:$AL$375,APS!$B229,'Rekapitulasi Maret'!$AP$194:$AP$375)</f>
        <v>0</v>
      </c>
      <c r="BZ229" s="152">
        <f>SUMIF('Rekapitulasi Maret'!$AL$194:$AL$375,APS!$B229,'Rekapitulasi Maret'!$AN$194:$AN$375)</f>
        <v>0</v>
      </c>
      <c r="CA229" s="152">
        <f>SUMIF('Rekapitulasi Maret'!$AL$194:$AL$375,APS!$B229,'Rekapitulasi Maret'!$AQ$194:$AQ$375)</f>
        <v>0</v>
      </c>
      <c r="CB229" s="154">
        <f t="shared" si="603"/>
        <v>0</v>
      </c>
      <c r="CC229" s="154">
        <f t="shared" si="604"/>
        <v>0</v>
      </c>
      <c r="CD229" s="10"/>
      <c r="CE229" s="152">
        <f>SUMIF('Rekapitulasi Maret'!$BA$194:$BA$375,APS!$B229,'Rekapitulasi Maret'!$BB$194:$BB$375)+SUMIF('Rekapitulasi Maret'!$BA$194:$BA$375,APS!$B229,'Rekapitulasi Maret'!$BE$194:$BE$375)</f>
        <v>0</v>
      </c>
      <c r="CF229" s="152">
        <f>SUMIF('Rekapitulasi Maret'!$BA$194:$BA$375,APS!$B229,'Rekapitulasi Maret'!$BC$194:$BC$375)</f>
        <v>0</v>
      </c>
      <c r="CG229" s="10"/>
      <c r="CH229" s="154">
        <f t="shared" si="580"/>
        <v>0</v>
      </c>
      <c r="CI229" s="154">
        <f t="shared" si="581"/>
        <v>0</v>
      </c>
      <c r="CJ229" s="10"/>
      <c r="CK229" s="152">
        <f>SUMIF('Rekapitulasi Maret'!$BP$194:$BP$375,APS!$B229,'Rekapitulasi Maret'!$BQ$194:$BQ$375)+SUMIF('Rekapitulasi Maret'!$BP$194:$BP$375,APS!$B229,'Rekapitulasi Maret'!$BT$194:$BT$375)</f>
        <v>0</v>
      </c>
      <c r="CL229" s="152">
        <f>SUMIF('Rekapitulasi Maret'!$BP$194:$BP$375,APS!$B229,'Rekapitulasi Maret'!$BR$194:$BR$375)</f>
        <v>0</v>
      </c>
      <c r="CM229" s="152">
        <f>SUMIF('Rekapitulasi Maret'!$BP$194:$BP$375,APS!$B229,'Rekapitulasi Maret'!$BU$194:$BU$375)</f>
        <v>0</v>
      </c>
      <c r="CN229" s="154">
        <f t="shared" si="582"/>
        <v>0</v>
      </c>
      <c r="CO229" s="154">
        <f t="shared" si="583"/>
        <v>0</v>
      </c>
      <c r="CP229" s="76">
        <f t="shared" si="612"/>
        <v>0</v>
      </c>
      <c r="CQ229" s="76">
        <f t="shared" si="613"/>
        <v>0</v>
      </c>
      <c r="CR229" s="76">
        <f t="shared" si="614"/>
        <v>0</v>
      </c>
      <c r="CS229" s="76">
        <f t="shared" si="615"/>
        <v>0</v>
      </c>
      <c r="CT229" s="76">
        <f t="shared" si="616"/>
        <v>0</v>
      </c>
      <c r="CU229" s="76">
        <f t="shared" si="617"/>
        <v>0</v>
      </c>
      <c r="CV229" s="154">
        <f t="shared" si="618"/>
        <v>0</v>
      </c>
      <c r="CW229" s="10"/>
      <c r="CX229" s="10"/>
      <c r="CY229" s="152">
        <f>SUMIF('Rekapitulasi Maret'!$D$391:$D$568,APS!$B229,'Rekapitulasi Maret'!$E$391:$E$568)+SUMIF('Rekapitulasi Maret'!$D$391:$D$568,APS!$B229,'Rekapitulasi Maret'!$J$391:$J$568)</f>
        <v>0</v>
      </c>
      <c r="CZ229" s="152">
        <f>SUMIF('Rekapitulasi Maret'!$D$391:$D$568,APS!$B229,'Rekapitulasi Maret'!$F$391:$F$568)</f>
        <v>0</v>
      </c>
      <c r="DA229" s="152">
        <f>SUMIF('Rekapitulasi Maret'!$D$391:$D$568,APS!$B229,'Rekapitulasi Maret'!$K$391:$K$568)</f>
        <v>0</v>
      </c>
      <c r="DB229" s="154">
        <f t="shared" si="584"/>
        <v>0</v>
      </c>
      <c r="DC229" s="154">
        <f t="shared" si="585"/>
        <v>0</v>
      </c>
      <c r="DD229" s="10"/>
      <c r="DE229" s="152">
        <f>SUMIF('Rekapitulasi Maret'!$U$391:$U$568,APS!$B229,'Rekapitulasi Maret'!$V$391:$V$568)+SUMIF('Rekapitulasi Maret'!$U$391:$U$568,APS!$B229,'Rekapitulasi Maret'!$AA$391:$AA$568)</f>
        <v>0</v>
      </c>
      <c r="DF229" s="152">
        <f>SUMIF('Rekapitulasi Maret'!$U$391:$U$568,APS!$B229,'Rekapitulasi Maret'!$W$391:$W$568)</f>
        <v>0</v>
      </c>
      <c r="DG229" s="152">
        <f>SUMIF('Rekapitulasi Maret'!$U$391:$U$568,APS!$B229,'Rekapitulasi Maret'!$AB$391:$AB$568)</f>
        <v>0</v>
      </c>
      <c r="DH229" s="154">
        <f t="shared" si="619"/>
        <v>0</v>
      </c>
      <c r="DI229" s="154">
        <f t="shared" si="620"/>
        <v>0</v>
      </c>
      <c r="DJ229" s="10"/>
      <c r="DK229" s="152">
        <f>SUMIF('Rekapitulasi Maret'!$AL$391:$AL$568,APS!$B229,'Rekapitulasi Maret'!$AM$391:$AM$568)+SUMIF('Rekapitulasi Maret'!$AL$391:$AL$568,APS!$B229,'Rekapitulasi Maret'!$AP$391:$AP$568)</f>
        <v>0</v>
      </c>
      <c r="DL229" s="152">
        <f>SUMIF('Rekapitulasi Maret'!$AL$391:$AL$568,APS!$B229,'Rekapitulasi Maret'!$AN$391:$AN$568)</f>
        <v>0</v>
      </c>
      <c r="DM229" s="152">
        <f>SUMIF('Rekapitulasi Maret'!$AL$391:$AL$568,APS!$B229,'Rekapitulasi Maret'!$AQ$391:$AQ$568)</f>
        <v>0</v>
      </c>
      <c r="DN229" s="154">
        <f t="shared" si="553"/>
        <v>0</v>
      </c>
      <c r="DO229" s="154">
        <f t="shared" si="554"/>
        <v>0</v>
      </c>
      <c r="DP229" s="10"/>
      <c r="DQ229" s="152">
        <f>SUMIF('Rekapitulasi Maret'!$BA$391:$BA$568,APS!$B229,'Rekapitulasi Maret'!$BB$391:$BB$568)+SUMIF('Rekapitulasi Maret'!$BA$391:$BA$568,APS!$B229,'Rekapitulasi Maret'!$BE$391:$BE$568)</f>
        <v>0</v>
      </c>
      <c r="DR229" s="152">
        <f>SUMIF('Rekapitulasi Maret'!$BA$391:$BA$568,APS!$B229,'Rekapitulasi Maret'!$BC$391:$BC$568)</f>
        <v>0</v>
      </c>
      <c r="DS229" s="152">
        <f>SUMIF('Rekapitulasi Maret'!$BA$391:$BA$568,APS!$B229,'Rekapitulasi Maret'!$BF$391:$BF$568)</f>
        <v>0</v>
      </c>
      <c r="DT229" s="154">
        <f t="shared" si="621"/>
        <v>0</v>
      </c>
      <c r="DU229" s="154">
        <f t="shared" si="622"/>
        <v>0</v>
      </c>
      <c r="DV229" s="10"/>
      <c r="DW229" s="152">
        <f>SUMIF('Rekapitulasi Maret'!$BP$391:$BP$568,APS!$B229,'Rekapitulasi Maret'!$BQ$391:$BQ$568)+SUMIF('Rekapitulasi Maret'!$BP$391:$BP$568,APS!$B229,'Rekapitulasi Maret'!$BT$391:$BT$568)</f>
        <v>0</v>
      </c>
      <c r="DX229" s="152">
        <f>SUMIF('Rekapitulasi Maret'!$BP$391:$BP$568,APS!$B229,'Rekapitulasi Maret'!$BR$391:$BR$568)</f>
        <v>0</v>
      </c>
      <c r="DY229" s="152">
        <f>SUMIF('Rekapitulasi Maret'!$BP$391:$BP$568,APS!$B229,'Rekapitulasi Maret'!$BU$391:$BU$568)</f>
        <v>0</v>
      </c>
      <c r="DZ229" s="154">
        <f t="shared" si="544"/>
        <v>0</v>
      </c>
      <c r="EA229" s="154">
        <f t="shared" si="545"/>
        <v>0</v>
      </c>
      <c r="EB229" s="10"/>
      <c r="EC229" s="152">
        <f>SUMIF('Rekapitulasi Maret'!$CE$391:$CE$568,APS!$B229,'Rekapitulasi Maret'!$CF$391:$CF$568)+SUMIF('Rekapitulasi Maret'!$CE$391:$CE$568,APS!$B229,'Rekapitulasi Maret'!$CI$391:$CI$568)</f>
        <v>0</v>
      </c>
      <c r="ED229" s="152">
        <f>SUMIF('Rekapitulasi Maret'!$CE$391:$CE$568,APS!$B229,'Rekapitulasi Maret'!$CG$391:$CG$568)</f>
        <v>0</v>
      </c>
      <c r="EE229" s="152">
        <f>SUMIF('Rekapitulasi Maret'!$CE$391:$CE$568,APS!$B229,'Rekapitulasi Maret'!$CJ$391:$CJ$568)</f>
        <v>0</v>
      </c>
      <c r="EF229" s="154">
        <f t="shared" si="555"/>
        <v>0</v>
      </c>
      <c r="EG229" s="154">
        <f t="shared" si="556"/>
        <v>0</v>
      </c>
      <c r="EH229" s="76">
        <f t="shared" si="623"/>
        <v>0</v>
      </c>
      <c r="EI229" s="76">
        <f t="shared" si="624"/>
        <v>0</v>
      </c>
      <c r="EJ229" s="76">
        <f t="shared" si="625"/>
        <v>0</v>
      </c>
      <c r="EK229" s="76">
        <f t="shared" si="626"/>
        <v>0</v>
      </c>
      <c r="EL229" s="76">
        <f t="shared" si="627"/>
        <v>0</v>
      </c>
      <c r="EM229" s="76">
        <f t="shared" si="628"/>
        <v>0</v>
      </c>
      <c r="EN229" s="154">
        <f t="shared" si="629"/>
        <v>0</v>
      </c>
      <c r="EO229" s="10"/>
      <c r="EP229" s="10"/>
      <c r="EQ229" s="152">
        <f>SUMIF('Rekapitulasi Maret'!$D$587:$D$768,APS!$B229,'Rekapitulasi Maret'!$E$587:$E$768)+SUMIF('Rekapitulasi Maret'!$D$587:$D$768,APS!$B229,'Rekapitulasi Maret'!$G$587:$G$768)</f>
        <v>0</v>
      </c>
      <c r="ER229" s="152">
        <f>SUMIF('Rekapitulasi Maret'!$D$587:$D$768,APS!$B229,'Rekapitulasi Maret'!$F$587:$F$768)+SUMIF('Rekapitulasi Maret'!$D$587:$D$768,APS!$B229,'Rekapitulasi Maret'!$H$587:$H$768)</f>
        <v>0</v>
      </c>
      <c r="ES229" s="10"/>
      <c r="ET229" s="154">
        <f t="shared" si="557"/>
        <v>0</v>
      </c>
      <c r="EU229" s="154">
        <f t="shared" si="558"/>
        <v>0</v>
      </c>
      <c r="EV229" s="10"/>
      <c r="EW229" s="152">
        <f>SUMIF('Rekapitulasi Maret'!$U$587:$U$768,APS!$B229,'Rekapitulasi Maret'!$V$587:$V$768)+SUMIF('Rekapitulasi Maret'!$U$587:$U$768,APS!$B229,'Rekapitulasi Maret'!$X$587:$X$768)</f>
        <v>0</v>
      </c>
      <c r="EX229" s="152">
        <f>SUMIF('Rekapitulasi Maret'!$U$587:$U$768,APS!$B229,'Rekapitulasi Maret'!$W$587:$W$768)+SUMIF('Rekapitulasi Maret'!$U$587:$U$768,APS!$B229,'Rekapitulasi Maret'!$Y$587:$Y$768)</f>
        <v>0</v>
      </c>
      <c r="EY229" s="10"/>
      <c r="EZ229" s="154">
        <f t="shared" si="559"/>
        <v>0</v>
      </c>
      <c r="FA229" s="154">
        <f t="shared" si="560"/>
        <v>0</v>
      </c>
      <c r="FB229" s="10"/>
      <c r="FC229" s="152">
        <f>SUMIF('Rekapitulasi Maret'!$AL$587:$AL$768,APS!$B229,'Rekapitulasi Maret'!$AM$587:$AM$768)+SUMIF('Rekapitulasi Maret'!$AL$587:$AL$768,APS!$B229,'Rekapitulasi Maret'!$AP$587:$AP$768)</f>
        <v>0</v>
      </c>
      <c r="FD229" s="152">
        <f>SUMIF('Rekapitulasi Maret'!$AL$587:$AL$768,APS!$B229,'Rekapitulasi Maret'!$AN$587:$AN$768)</f>
        <v>0</v>
      </c>
      <c r="FE229" s="10"/>
      <c r="FF229" s="154">
        <f t="shared" si="561"/>
        <v>0</v>
      </c>
      <c r="FG229" s="154">
        <f t="shared" si="562"/>
        <v>0</v>
      </c>
      <c r="FH229" s="10"/>
      <c r="FI229" s="152">
        <f>SUMIF('Rekapitulasi Maret'!$BA$587:$BA$768,APS!$B229,'Rekapitulasi Maret'!$BB$587:$BB$768)+SUMIF('Rekapitulasi Maret'!$BA$587:$BA$768,APS!$B229,'Rekapitulasi Maret'!$BE$587:$BE$768)</f>
        <v>0</v>
      </c>
      <c r="FJ229" s="152">
        <f>SUMIF('Rekapitulasi Maret'!$BA$587:$BA$768,APS!$B229,'Rekapitulasi Maret'!$BC$587:$BC$768)+SUMIF('Rekapitulasi Maret'!$BA$587:$BA$768,APS!$B229,'Rekapitulasi Maret'!$BF$587:$BF$768)</f>
        <v>0</v>
      </c>
      <c r="FK229" s="10"/>
      <c r="FL229" s="154">
        <f t="shared" si="563"/>
        <v>0</v>
      </c>
      <c r="FM229" s="154">
        <f t="shared" si="564"/>
        <v>0</v>
      </c>
      <c r="FN229" s="10"/>
      <c r="FO229" s="152">
        <f>SUMIF('Rekapitulasi Maret'!$BP$587:$BP$768,APS!$B229,'Rekapitulasi Maret'!$BQ$587:$BQ$768)+SUMIF('Rekapitulasi Maret'!$BP$587:$BP$768,APS!$B229,'Rekapitulasi Maret'!$BT$587:$BT$768)</f>
        <v>0</v>
      </c>
      <c r="FP229" s="152">
        <f>SUMIF('Rekapitulasi Maret'!$BP$587:$BP$768,APS!$B229,'Rekapitulasi Maret'!$BR$587:$BR$768)</f>
        <v>0</v>
      </c>
      <c r="FQ229" s="10"/>
      <c r="FR229" s="154">
        <f t="shared" si="565"/>
        <v>0</v>
      </c>
      <c r="FS229" s="154">
        <f t="shared" si="566"/>
        <v>0</v>
      </c>
      <c r="FT229" s="10"/>
      <c r="FU229" s="152">
        <f>SUMIF('Rekapitulasi Maret'!$CE$587:$CE$768,APS!$B229,'Rekapitulasi Maret'!$CI$587:$CI$768)</f>
        <v>0</v>
      </c>
      <c r="FV229" s="10"/>
      <c r="FW229" s="152">
        <f>SUMIF('Rekapitulasi Maret'!$CE$587:$CE$768,APS!$B229,'Rekapitulasi Maret'!$CJ$587:$CJ$768)</f>
        <v>0</v>
      </c>
      <c r="FX229" s="154">
        <f t="shared" si="586"/>
        <v>0</v>
      </c>
      <c r="FY229" s="154">
        <f t="shared" si="587"/>
        <v>0</v>
      </c>
      <c r="FZ229" s="10"/>
      <c r="GA229" s="152">
        <f>SUMIF('Rekapitulasi Maret'!$D$785:$D$963,APS!$B229,'Rekapitulasi Maret'!$E$785:$E$963)+SUMIF('Rekapitulasi Maret'!$D$785:$D$963,APS!$B229,'Rekapitulasi Maret'!$J$785:$J$963)</f>
        <v>0</v>
      </c>
      <c r="GB229" s="152">
        <f>SUMIF('Rekapitulasi Maret'!$D$785:$D$963,APS!$B229,'Rekapitulasi Maret'!$F$785:$F$963)</f>
        <v>0</v>
      </c>
      <c r="GC229" s="152">
        <f>SUMIF('Rekapitulasi Maret'!$D$785:$D$963,APS!$B229,'Rekapitulasi Maret'!$K$785:$K$963)</f>
        <v>0</v>
      </c>
      <c r="GD229" s="154">
        <f t="shared" si="567"/>
        <v>0</v>
      </c>
      <c r="GE229" s="154">
        <f t="shared" si="568"/>
        <v>0</v>
      </c>
      <c r="GF229" s="10"/>
      <c r="GG229" s="152">
        <f>SUMIF('Rekapitulasi Maret'!$U$785:$U$963,APS!$B229,'Rekapitulasi Maret'!$V$785:$V$963)+SUMIF('Rekapitulasi Maret'!$U$785:$U$963,APS!$B229,'Rekapitulasi Maret'!$AA$785:$AA$963)</f>
        <v>0</v>
      </c>
      <c r="GH229" s="152">
        <f>SUMIF('Rekapitulasi Maret'!$U$785:$U$963,APS!$B229,'Rekapitulasi Maret'!$W$785:$W$963)</f>
        <v>0</v>
      </c>
      <c r="GI229" s="152">
        <f>SUMIF('Rekapitulasi Maret'!$U$785:$U$963,APS!$B229,'Rekapitulasi Maret'!$AB$785:$AB$963)</f>
        <v>0</v>
      </c>
      <c r="GJ229" s="154">
        <f t="shared" si="569"/>
        <v>0</v>
      </c>
      <c r="GK229" s="154">
        <f t="shared" si="570"/>
        <v>0</v>
      </c>
      <c r="GL229" s="10"/>
      <c r="GM229" s="152">
        <f>SUMIF('Rekapitulasi Maret'!$AL$785:$AL$963,APS!$B229,'Rekapitulasi Maret'!$AM$785:$AM$963)+SUMIF('Rekapitulasi Maret'!$AL$785:$AL$963,APS!$B229,'Rekapitulasi Maret'!$AP$785:$AP$963)</f>
        <v>0</v>
      </c>
      <c r="GN229" s="152">
        <f>SUMIF('Rekapitulasi Maret'!$AL$785:$AL$963,APS!$B229,'Rekapitulasi Maret'!$AN$785:$AN$963)</f>
        <v>0</v>
      </c>
      <c r="GO229" s="152">
        <f>SUMIF('Rekapitulasi Maret'!$AL$785:$AL$963,APS!$B229,'Rekapitulasi Maret'!$AQ$785:$AQ$963)</f>
        <v>0</v>
      </c>
      <c r="GP229" s="154">
        <f t="shared" si="571"/>
        <v>0</v>
      </c>
      <c r="GQ229" s="154">
        <f t="shared" si="572"/>
        <v>0</v>
      </c>
      <c r="GR229" s="76">
        <f t="shared" si="573"/>
        <v>0</v>
      </c>
      <c r="GS229" s="76">
        <f t="shared" si="574"/>
        <v>0</v>
      </c>
      <c r="GT229" s="76">
        <f t="shared" si="575"/>
        <v>0</v>
      </c>
      <c r="GU229" s="76">
        <f t="shared" si="576"/>
        <v>0</v>
      </c>
      <c r="GV229" s="157">
        <f t="shared" si="577"/>
        <v>0</v>
      </c>
      <c r="GW229" s="157">
        <f t="shared" si="578"/>
        <v>0</v>
      </c>
      <c r="GX229" s="158">
        <f t="shared" si="579"/>
        <v>0</v>
      </c>
      <c r="GY229" s="157">
        <f t="shared" si="595"/>
        <v>0</v>
      </c>
      <c r="GZ229" s="157">
        <f t="shared" si="596"/>
        <v>0</v>
      </c>
      <c r="HA229" s="157">
        <f t="shared" si="597"/>
        <v>0</v>
      </c>
      <c r="HB229" s="157">
        <f t="shared" si="598"/>
        <v>0</v>
      </c>
      <c r="HC229" s="157">
        <f t="shared" si="599"/>
        <v>0</v>
      </c>
      <c r="HD229" s="157">
        <f t="shared" si="600"/>
        <v>0</v>
      </c>
      <c r="HE229" s="158">
        <f t="shared" si="636"/>
        <v>0</v>
      </c>
      <c r="HF229" s="164"/>
      <c r="HG229" s="16" t="s">
        <v>1029</v>
      </c>
      <c r="HH229" s="88"/>
    </row>
    <row r="230" spans="1:216" ht="15.75">
      <c r="A230" s="16"/>
      <c r="B230" s="16" t="s">
        <v>508</v>
      </c>
      <c r="C230" s="16" t="s">
        <v>196</v>
      </c>
      <c r="D230" s="16" t="s">
        <v>615</v>
      </c>
      <c r="E230" s="16" t="s">
        <v>609</v>
      </c>
      <c r="F230" s="17"/>
      <c r="G230" s="17"/>
      <c r="H230" s="17"/>
      <c r="I230" s="18"/>
      <c r="J230" s="17"/>
      <c r="K230" s="19"/>
      <c r="L230" s="19"/>
      <c r="M230" s="23"/>
      <c r="N230" s="20">
        <f t="shared" si="637"/>
        <v>34</v>
      </c>
      <c r="O230" s="20">
        <v>34</v>
      </c>
      <c r="P230" s="75">
        <f t="shared" si="541"/>
        <v>0</v>
      </c>
      <c r="Q230" s="74">
        <f t="shared" si="540"/>
        <v>34</v>
      </c>
      <c r="R230" s="22"/>
      <c r="S230" s="10"/>
      <c r="T230" s="10"/>
      <c r="U230" s="152">
        <f>SUMIF('Rekapitulasi Maret'!$D$9:$D$173,APS!$B230,'Rekapitulasi Maret'!$E$9:$E$173)</f>
        <v>0</v>
      </c>
      <c r="V230" s="152">
        <f>SUMIF('Rekapitulasi Maret'!$D$9:$D$173,APS!$B230,'Rekapitulasi Maret'!$F$9:$F$173)</f>
        <v>0</v>
      </c>
      <c r="W230" s="10"/>
      <c r="X230" s="154">
        <f t="shared" si="638"/>
        <v>0</v>
      </c>
      <c r="Y230" s="154">
        <f t="shared" si="639"/>
        <v>0</v>
      </c>
      <c r="Z230" s="10"/>
      <c r="AA230" s="152">
        <f>SUMIF('Rekapitulasi Maret'!$U$9:$U$173,APS!$B230,'Rekapitulasi Maret'!$V$9:$V$173)</f>
        <v>0</v>
      </c>
      <c r="AB230" s="152">
        <f>SUMIF('Rekapitulasi Maret'!$U$9:$U$173,APS!$B230,'Rekapitulasi Maret'!$W$9:$W$173)</f>
        <v>0</v>
      </c>
      <c r="AC230" s="152"/>
      <c r="AD230" s="154">
        <f t="shared" si="630"/>
        <v>0</v>
      </c>
      <c r="AE230" s="154">
        <f t="shared" si="631"/>
        <v>0</v>
      </c>
      <c r="AF230" s="10"/>
      <c r="AG230" s="152">
        <f>SUMIF('Rekapitulasi Maret'!$AL$9:$AL$173,APS!$B230,'Rekapitulasi Maret'!$AM$9:$AM$173)</f>
        <v>0</v>
      </c>
      <c r="AH230" s="152">
        <f>SUMIF('Rekapitulasi Maret'!$AL$9:$AL$173,APS!$B230,'Rekapitulasi Maret'!$AN$9:$AN$173)</f>
        <v>0</v>
      </c>
      <c r="AI230" s="152">
        <f>SUMIF('Rekapitulasi Maret'!$AL$9:$AL$173,APS!$B230,'Rekapitulasi Maret'!$AQ$9:$AQ$173)</f>
        <v>0</v>
      </c>
      <c r="AJ230" s="154">
        <f t="shared" si="634"/>
        <v>0</v>
      </c>
      <c r="AK230" s="154">
        <f t="shared" si="635"/>
        <v>0</v>
      </c>
      <c r="AL230" s="10"/>
      <c r="AM230" s="152">
        <f>SUMIF('Rekapitulasi Maret'!$BA$9:$BA$173,APS!$B230,'Rekapitulasi Maret'!$BB$9:$BB$173)</f>
        <v>0</v>
      </c>
      <c r="AN230" s="152">
        <f>SUMIF('Rekapitulasi Maret'!$BA$9:$BA$173,APS!$B230,'Rekapitulasi Maret'!$BC$9:$BC$173)</f>
        <v>0</v>
      </c>
      <c r="AO230" s="10"/>
      <c r="AP230" s="154">
        <f t="shared" si="632"/>
        <v>0</v>
      </c>
      <c r="AQ230" s="154">
        <f t="shared" si="633"/>
        <v>0</v>
      </c>
      <c r="AR230" s="10"/>
      <c r="AS230" s="152">
        <f>SUMIF('Rekapitulasi Maret'!$BP$9:$BP$173,APS!$B230,'Rekapitulasi Maret'!$BQ$9:$BQ$173)</f>
        <v>0</v>
      </c>
      <c r="AT230" s="152">
        <f>SUMIF('Rekapitulasi Maret'!$BP$9:$BP$173,APS!$B230,'Rekapitulasi Maret'!$BR$9:$BR$173)</f>
        <v>0</v>
      </c>
      <c r="AU230" s="10"/>
      <c r="AV230" s="154">
        <f t="shared" si="601"/>
        <v>0</v>
      </c>
      <c r="AW230" s="154">
        <f t="shared" si="602"/>
        <v>0</v>
      </c>
      <c r="AX230" s="10"/>
      <c r="AY230" s="152">
        <f>SUMIF('Rekapitulasi Maret'!$CE$9:$CE$173,APS!$B230,'Rekapitulasi Maret'!$CI$9:$CI$173)</f>
        <v>0</v>
      </c>
      <c r="AZ230" s="10"/>
      <c r="BA230" s="152">
        <f>SUMIF('Rekapitulasi Maret'!$CE$9:$CE$173,APS!$B230,'Rekapitulasi Maret'!$CJ$9:$CJ$173)</f>
        <v>0</v>
      </c>
      <c r="BB230" s="154">
        <f t="shared" si="592"/>
        <v>0</v>
      </c>
      <c r="BC230" s="154">
        <f t="shared" si="593"/>
        <v>0</v>
      </c>
      <c r="BD230" s="76">
        <f t="shared" si="605"/>
        <v>0</v>
      </c>
      <c r="BE230" s="76">
        <f t="shared" si="606"/>
        <v>0</v>
      </c>
      <c r="BF230" s="76">
        <f t="shared" si="607"/>
        <v>0</v>
      </c>
      <c r="BG230" s="76">
        <f t="shared" si="608"/>
        <v>0</v>
      </c>
      <c r="BH230" s="76">
        <f t="shared" si="609"/>
        <v>0</v>
      </c>
      <c r="BI230" s="76">
        <f t="shared" si="610"/>
        <v>0</v>
      </c>
      <c r="BJ230" s="154">
        <f t="shared" si="611"/>
        <v>0</v>
      </c>
      <c r="BK230" s="10"/>
      <c r="BL230" s="10"/>
      <c r="BM230" s="152">
        <f>SUMIF('Rekapitulasi Maret'!$D$194:$D$375,APS!$B230,'Rekapitulasi Maret'!$E$194:$E$375)+SUMIF('Rekapitulasi Maret'!$D$194:$D$375,APS!$B230,'Rekapitulasi Maret'!$J$194:$J$375)</f>
        <v>0</v>
      </c>
      <c r="BN230" s="152">
        <f>SUMIF('Rekapitulasi Maret'!$D$194:$D$375,APS!$B230,'Rekapitulasi Maret'!$F$194:$F$375)</f>
        <v>0</v>
      </c>
      <c r="BO230" s="152">
        <f>SUMIF('Rekapitulasi Maret'!$D$194:$D$375,APS!$B230,'Rekapitulasi Maret'!$K$194:$K$375)</f>
        <v>0</v>
      </c>
      <c r="BP230" s="154">
        <f t="shared" si="588"/>
        <v>0</v>
      </c>
      <c r="BQ230" s="154">
        <f t="shared" si="589"/>
        <v>0</v>
      </c>
      <c r="BR230" s="10"/>
      <c r="BS230" s="152">
        <f>SUMIF('Rekapitulasi Maret'!$U$194:$U$375,APS!$B230,'Rekapitulasi Maret'!$V$194:$V$375)+SUMIF('Rekapitulasi Maret'!$U$194:$U$375,APS!$B230,'Rekapitulasi Maret'!$AA$194:$AA$375)</f>
        <v>0</v>
      </c>
      <c r="BT230" s="152">
        <f>SUMIF('Rekapitulasi Maret'!$U$194:$U$375,APS!$B230,'Rekapitulasi Maret'!$W$194:$W$375)</f>
        <v>0</v>
      </c>
      <c r="BU230" s="152">
        <f>SUMIF('Rekapitulasi Maret'!$U$194:$U$375,APS!$B230,'Rekapitulasi Maret'!$AB$194:$AB$375)</f>
        <v>0</v>
      </c>
      <c r="BV230" s="154">
        <f t="shared" si="590"/>
        <v>0</v>
      </c>
      <c r="BW230" s="154">
        <f t="shared" si="591"/>
        <v>0</v>
      </c>
      <c r="BX230" s="10"/>
      <c r="BY230" s="152">
        <f>SUMIF('Rekapitulasi Maret'!$AL$194:$AL$375,APS!$B230,'Rekapitulasi Maret'!$AM$194:$AM$375)+SUMIF('Rekapitulasi Maret'!$AL$194:$AL$375,APS!$B230,'Rekapitulasi Maret'!$AP$194:$AP$375)</f>
        <v>0</v>
      </c>
      <c r="BZ230" s="152">
        <f>SUMIF('Rekapitulasi Maret'!$AL$194:$AL$375,APS!$B230,'Rekapitulasi Maret'!$AN$194:$AN$375)</f>
        <v>0</v>
      </c>
      <c r="CA230" s="152">
        <f>SUMIF('Rekapitulasi Maret'!$AL$194:$AL$375,APS!$B230,'Rekapitulasi Maret'!$AQ$194:$AQ$375)</f>
        <v>0</v>
      </c>
      <c r="CB230" s="154">
        <f t="shared" si="603"/>
        <v>0</v>
      </c>
      <c r="CC230" s="154">
        <f t="shared" si="604"/>
        <v>0</v>
      </c>
      <c r="CD230" s="10"/>
      <c r="CE230" s="152">
        <f>SUMIF('Rekapitulasi Maret'!$BA$194:$BA$375,APS!$B230,'Rekapitulasi Maret'!$BB$194:$BB$375)+SUMIF('Rekapitulasi Maret'!$BA$194:$BA$375,APS!$B230,'Rekapitulasi Maret'!$BE$194:$BE$375)</f>
        <v>34</v>
      </c>
      <c r="CF230" s="152">
        <f>SUMIF('Rekapitulasi Maret'!$BA$194:$BA$375,APS!$B230,'Rekapitulasi Maret'!$BC$194:$BC$375)</f>
        <v>0</v>
      </c>
      <c r="CG230" s="10"/>
      <c r="CH230" s="154">
        <f t="shared" si="580"/>
        <v>0</v>
      </c>
      <c r="CI230" s="154">
        <f t="shared" si="581"/>
        <v>0</v>
      </c>
      <c r="CJ230" s="10"/>
      <c r="CK230" s="152">
        <f>SUMIF('Rekapitulasi Maret'!$BP$194:$BP$375,APS!$B230,'Rekapitulasi Maret'!$BQ$194:$BQ$375)+SUMIF('Rekapitulasi Maret'!$BP$194:$BP$375,APS!$B230,'Rekapitulasi Maret'!$BT$194:$BT$375)</f>
        <v>0</v>
      </c>
      <c r="CL230" s="152">
        <f>SUMIF('Rekapitulasi Maret'!$BP$194:$BP$375,APS!$B230,'Rekapitulasi Maret'!$BR$194:$BR$375)</f>
        <v>0</v>
      </c>
      <c r="CM230" s="152">
        <f>SUMIF('Rekapitulasi Maret'!$BP$194:$BP$375,APS!$B230,'Rekapitulasi Maret'!$BU$194:$BU$375)</f>
        <v>0</v>
      </c>
      <c r="CN230" s="154">
        <f t="shared" si="582"/>
        <v>0</v>
      </c>
      <c r="CO230" s="154">
        <f t="shared" si="583"/>
        <v>0</v>
      </c>
      <c r="CP230" s="76">
        <f t="shared" si="612"/>
        <v>0</v>
      </c>
      <c r="CQ230" s="76">
        <f t="shared" si="613"/>
        <v>34</v>
      </c>
      <c r="CR230" s="76">
        <f t="shared" si="614"/>
        <v>0</v>
      </c>
      <c r="CS230" s="76">
        <f t="shared" si="615"/>
        <v>0</v>
      </c>
      <c r="CT230" s="76">
        <f t="shared" si="616"/>
        <v>0</v>
      </c>
      <c r="CU230" s="76">
        <f t="shared" si="617"/>
        <v>0</v>
      </c>
      <c r="CV230" s="154">
        <f t="shared" si="618"/>
        <v>0</v>
      </c>
      <c r="CW230" s="10"/>
      <c r="CX230" s="10"/>
      <c r="CY230" s="152">
        <f>SUMIF('Rekapitulasi Maret'!$D$391:$D$568,APS!$B230,'Rekapitulasi Maret'!$E$391:$E$568)+SUMIF('Rekapitulasi Maret'!$D$391:$D$568,APS!$B230,'Rekapitulasi Maret'!$J$391:$J$568)</f>
        <v>34</v>
      </c>
      <c r="CZ230" s="152">
        <f>SUMIF('Rekapitulasi Maret'!$D$391:$D$568,APS!$B230,'Rekapitulasi Maret'!$F$391:$F$568)</f>
        <v>30</v>
      </c>
      <c r="DA230" s="152">
        <f>SUMIF('Rekapitulasi Maret'!$D$391:$D$568,APS!$B230,'Rekapitulasi Maret'!$K$391:$K$568)</f>
        <v>0</v>
      </c>
      <c r="DB230" s="154">
        <f t="shared" si="584"/>
        <v>0</v>
      </c>
      <c r="DC230" s="154">
        <f t="shared" si="585"/>
        <v>88.235294117647058</v>
      </c>
      <c r="DD230" s="10"/>
      <c r="DE230" s="152">
        <f>SUMIF('Rekapitulasi Maret'!$U$391:$U$568,APS!$B230,'Rekapitulasi Maret'!$V$391:$V$568)+SUMIF('Rekapitulasi Maret'!$U$391:$U$568,APS!$B230,'Rekapitulasi Maret'!$AA$391:$AA$568)</f>
        <v>0</v>
      </c>
      <c r="DF230" s="152">
        <f>SUMIF('Rekapitulasi Maret'!$U$391:$U$568,APS!$B230,'Rekapitulasi Maret'!$W$391:$W$568)</f>
        <v>0</v>
      </c>
      <c r="DG230" s="152">
        <f>SUMIF('Rekapitulasi Maret'!$U$391:$U$568,APS!$B230,'Rekapitulasi Maret'!$AB$391:$AB$568)</f>
        <v>0</v>
      </c>
      <c r="DH230" s="154">
        <f t="shared" si="619"/>
        <v>0</v>
      </c>
      <c r="DI230" s="154">
        <f t="shared" si="620"/>
        <v>0</v>
      </c>
      <c r="DJ230" s="10"/>
      <c r="DK230" s="152">
        <f>SUMIF('Rekapitulasi Maret'!$AL$391:$AL$568,APS!$B230,'Rekapitulasi Maret'!$AM$391:$AM$568)+SUMIF('Rekapitulasi Maret'!$AL$391:$AL$568,APS!$B230,'Rekapitulasi Maret'!$AP$391:$AP$568)</f>
        <v>4</v>
      </c>
      <c r="DL230" s="152">
        <f>SUMIF('Rekapitulasi Maret'!$AL$391:$AL$568,APS!$B230,'Rekapitulasi Maret'!$AN$391:$AN$568)</f>
        <v>4</v>
      </c>
      <c r="DM230" s="152">
        <f>SUMIF('Rekapitulasi Maret'!$AL$391:$AL$568,APS!$B230,'Rekapitulasi Maret'!$AQ$391:$AQ$568)</f>
        <v>0</v>
      </c>
      <c r="DN230" s="154">
        <f t="shared" si="553"/>
        <v>0</v>
      </c>
      <c r="DO230" s="154">
        <f t="shared" si="554"/>
        <v>100</v>
      </c>
      <c r="DP230" s="10"/>
      <c r="DQ230" s="152">
        <f>SUMIF('Rekapitulasi Maret'!$BA$391:$BA$568,APS!$B230,'Rekapitulasi Maret'!$BB$391:$BB$568)+SUMIF('Rekapitulasi Maret'!$BA$391:$BA$568,APS!$B230,'Rekapitulasi Maret'!$BE$391:$BE$568)</f>
        <v>0</v>
      </c>
      <c r="DR230" s="152">
        <f>SUMIF('Rekapitulasi Maret'!$BA$391:$BA$568,APS!$B230,'Rekapitulasi Maret'!$BC$391:$BC$568)</f>
        <v>0</v>
      </c>
      <c r="DS230" s="152">
        <f>SUMIF('Rekapitulasi Maret'!$BA$391:$BA$568,APS!$B230,'Rekapitulasi Maret'!$BF$391:$BF$568)</f>
        <v>0</v>
      </c>
      <c r="DT230" s="154">
        <f t="shared" si="621"/>
        <v>0</v>
      </c>
      <c r="DU230" s="154">
        <f t="shared" si="622"/>
        <v>0</v>
      </c>
      <c r="DV230" s="10"/>
      <c r="DW230" s="152">
        <f>SUMIF('Rekapitulasi Maret'!$BP$391:$BP$568,APS!$B230,'Rekapitulasi Maret'!$BQ$391:$BQ$568)+SUMIF('Rekapitulasi Maret'!$BP$391:$BP$568,APS!$B230,'Rekapitulasi Maret'!$BT$391:$BT$568)</f>
        <v>0</v>
      </c>
      <c r="DX230" s="152">
        <f>SUMIF('Rekapitulasi Maret'!$BP$391:$BP$568,APS!$B230,'Rekapitulasi Maret'!$BR$391:$BR$568)</f>
        <v>0</v>
      </c>
      <c r="DY230" s="152">
        <f>SUMIF('Rekapitulasi Maret'!$BP$391:$BP$568,APS!$B230,'Rekapitulasi Maret'!$BU$391:$BU$568)</f>
        <v>0</v>
      </c>
      <c r="DZ230" s="154">
        <f t="shared" si="544"/>
        <v>0</v>
      </c>
      <c r="EA230" s="154">
        <f t="shared" si="545"/>
        <v>0</v>
      </c>
      <c r="EB230" s="10"/>
      <c r="EC230" s="152">
        <f>SUMIF('Rekapitulasi Maret'!$CE$391:$CE$568,APS!$B230,'Rekapitulasi Maret'!$CF$391:$CF$568)+SUMIF('Rekapitulasi Maret'!$CE$391:$CE$568,APS!$B230,'Rekapitulasi Maret'!$CI$391:$CI$568)</f>
        <v>0</v>
      </c>
      <c r="ED230" s="152">
        <f>SUMIF('Rekapitulasi Maret'!$CE$391:$CE$568,APS!$B230,'Rekapitulasi Maret'!$CG$391:$CG$568)</f>
        <v>0</v>
      </c>
      <c r="EE230" s="152">
        <f>SUMIF('Rekapitulasi Maret'!$CE$391:$CE$568,APS!$B230,'Rekapitulasi Maret'!$CJ$391:$CJ$568)</f>
        <v>0</v>
      </c>
      <c r="EF230" s="154">
        <f t="shared" si="555"/>
        <v>0</v>
      </c>
      <c r="EG230" s="154">
        <f t="shared" si="556"/>
        <v>0</v>
      </c>
      <c r="EH230" s="76">
        <f t="shared" si="623"/>
        <v>0</v>
      </c>
      <c r="EI230" s="76">
        <f t="shared" si="624"/>
        <v>38</v>
      </c>
      <c r="EJ230" s="76">
        <f t="shared" si="625"/>
        <v>34</v>
      </c>
      <c r="EK230" s="76">
        <f t="shared" si="626"/>
        <v>0</v>
      </c>
      <c r="EL230" s="76">
        <f t="shared" si="627"/>
        <v>34</v>
      </c>
      <c r="EM230" s="76">
        <f t="shared" si="628"/>
        <v>34</v>
      </c>
      <c r="EN230" s="154">
        <f t="shared" si="629"/>
        <v>0</v>
      </c>
      <c r="EO230" s="10">
        <v>34</v>
      </c>
      <c r="EP230" s="10"/>
      <c r="EQ230" s="152">
        <f>SUMIF('Rekapitulasi Maret'!$D$587:$D$768,APS!$B230,'Rekapitulasi Maret'!$E$587:$E$768)+SUMIF('Rekapitulasi Maret'!$D$587:$D$768,APS!$B230,'Rekapitulasi Maret'!$G$587:$G$768)</f>
        <v>0</v>
      </c>
      <c r="ER230" s="152">
        <f>SUMIF('Rekapitulasi Maret'!$D$587:$D$768,APS!$B230,'Rekapitulasi Maret'!$F$587:$F$768)+SUMIF('Rekapitulasi Maret'!$D$587:$D$768,APS!$B230,'Rekapitulasi Maret'!$H$587:$H$768)</f>
        <v>0</v>
      </c>
      <c r="ES230" s="10"/>
      <c r="ET230" s="154">
        <f t="shared" si="557"/>
        <v>0</v>
      </c>
      <c r="EU230" s="154">
        <f t="shared" si="558"/>
        <v>0</v>
      </c>
      <c r="EV230" s="10"/>
      <c r="EW230" s="152">
        <f>SUMIF('Rekapitulasi Maret'!$U$587:$U$768,APS!$B230,'Rekapitulasi Maret'!$V$587:$V$768)+SUMIF('Rekapitulasi Maret'!$U$587:$U$768,APS!$B230,'Rekapitulasi Maret'!$X$587:$X$768)</f>
        <v>0</v>
      </c>
      <c r="EX230" s="152">
        <f>SUMIF('Rekapitulasi Maret'!$U$587:$U$768,APS!$B230,'Rekapitulasi Maret'!$W$587:$W$768)+SUMIF('Rekapitulasi Maret'!$U$587:$U$768,APS!$B230,'Rekapitulasi Maret'!$Y$587:$Y$768)</f>
        <v>0</v>
      </c>
      <c r="EY230" s="10"/>
      <c r="EZ230" s="154">
        <f t="shared" si="559"/>
        <v>0</v>
      </c>
      <c r="FA230" s="154">
        <f t="shared" si="560"/>
        <v>0</v>
      </c>
      <c r="FB230" s="10"/>
      <c r="FC230" s="152">
        <f>SUMIF('Rekapitulasi Maret'!$AL$587:$AL$768,APS!$B230,'Rekapitulasi Maret'!$AM$587:$AM$768)+SUMIF('Rekapitulasi Maret'!$AL$587:$AL$768,APS!$B230,'Rekapitulasi Maret'!$AP$587:$AP$768)</f>
        <v>0</v>
      </c>
      <c r="FD230" s="152">
        <f>SUMIF('Rekapitulasi Maret'!$AL$587:$AL$768,APS!$B230,'Rekapitulasi Maret'!$AN$587:$AN$768)</f>
        <v>0</v>
      </c>
      <c r="FE230" s="10"/>
      <c r="FF230" s="154">
        <f t="shared" si="561"/>
        <v>0</v>
      </c>
      <c r="FG230" s="154">
        <f t="shared" si="562"/>
        <v>0</v>
      </c>
      <c r="FH230" s="10">
        <v>34</v>
      </c>
      <c r="FI230" s="152">
        <f>SUMIF('Rekapitulasi Maret'!$BA$587:$BA$768,APS!$B230,'Rekapitulasi Maret'!$BB$587:$BB$768)+SUMIF('Rekapitulasi Maret'!$BA$587:$BA$768,APS!$B230,'Rekapitulasi Maret'!$BE$587:$BE$768)</f>
        <v>0</v>
      </c>
      <c r="FJ230" s="152">
        <f>SUMIF('Rekapitulasi Maret'!$BA$587:$BA$768,APS!$B230,'Rekapitulasi Maret'!$BC$587:$BC$768)+SUMIF('Rekapitulasi Maret'!$BA$587:$BA$768,APS!$B230,'Rekapitulasi Maret'!$BF$587:$BF$768)</f>
        <v>0</v>
      </c>
      <c r="FK230" s="10"/>
      <c r="FL230" s="154">
        <f t="shared" si="563"/>
        <v>0</v>
      </c>
      <c r="FM230" s="154">
        <f t="shared" si="564"/>
        <v>0</v>
      </c>
      <c r="FN230" s="10"/>
      <c r="FO230" s="152">
        <f>SUMIF('Rekapitulasi Maret'!$BP$587:$BP$768,APS!$B230,'Rekapitulasi Maret'!$BQ$587:$BQ$768)+SUMIF('Rekapitulasi Maret'!$BP$587:$BP$768,APS!$B230,'Rekapitulasi Maret'!$BT$587:$BT$768)</f>
        <v>0</v>
      </c>
      <c r="FP230" s="152">
        <f>SUMIF('Rekapitulasi Maret'!$BP$587:$BP$768,APS!$B230,'Rekapitulasi Maret'!$BR$587:$BR$768)</f>
        <v>0</v>
      </c>
      <c r="FQ230" s="10"/>
      <c r="FR230" s="154">
        <f t="shared" si="565"/>
        <v>0</v>
      </c>
      <c r="FS230" s="154">
        <f t="shared" si="566"/>
        <v>0</v>
      </c>
      <c r="FT230" s="10"/>
      <c r="FU230" s="152">
        <f>SUMIF('Rekapitulasi Maret'!$CE$587:$CE$768,APS!$B230,'Rekapitulasi Maret'!$CI$587:$CI$768)</f>
        <v>0</v>
      </c>
      <c r="FV230" s="10"/>
      <c r="FW230" s="152">
        <f>SUMIF('Rekapitulasi Maret'!$CE$587:$CE$768,APS!$B230,'Rekapitulasi Maret'!$CJ$587:$CJ$768)</f>
        <v>0</v>
      </c>
      <c r="FX230" s="154">
        <f t="shared" si="586"/>
        <v>0</v>
      </c>
      <c r="FY230" s="154">
        <f t="shared" si="587"/>
        <v>0</v>
      </c>
      <c r="FZ230" s="10"/>
      <c r="GA230" s="152">
        <f>SUMIF('Rekapitulasi Maret'!$D$785:$D$963,APS!$B230,'Rekapitulasi Maret'!$E$785:$E$963)+SUMIF('Rekapitulasi Maret'!$D$785:$D$963,APS!$B230,'Rekapitulasi Maret'!$J$785:$J$963)</f>
        <v>0</v>
      </c>
      <c r="GB230" s="152">
        <f>SUMIF('Rekapitulasi Maret'!$D$785:$D$963,APS!$B230,'Rekapitulasi Maret'!$F$785:$F$963)</f>
        <v>0</v>
      </c>
      <c r="GC230" s="152">
        <f>SUMIF('Rekapitulasi Maret'!$D$785:$D$963,APS!$B230,'Rekapitulasi Maret'!$K$785:$K$963)</f>
        <v>0</v>
      </c>
      <c r="GD230" s="154">
        <f t="shared" si="567"/>
        <v>0</v>
      </c>
      <c r="GE230" s="154">
        <f t="shared" si="568"/>
        <v>0</v>
      </c>
      <c r="GF230" s="10"/>
      <c r="GG230" s="152">
        <f>SUMIF('Rekapitulasi Maret'!$U$785:$U$963,APS!$B230,'Rekapitulasi Maret'!$V$785:$V$963)+SUMIF('Rekapitulasi Maret'!$U$785:$U$963,APS!$B230,'Rekapitulasi Maret'!$AA$785:$AA$963)</f>
        <v>0</v>
      </c>
      <c r="GH230" s="152">
        <f>SUMIF('Rekapitulasi Maret'!$U$785:$U$963,APS!$B230,'Rekapitulasi Maret'!$W$785:$W$963)</f>
        <v>0</v>
      </c>
      <c r="GI230" s="152">
        <f>SUMIF('Rekapitulasi Maret'!$U$785:$U$963,APS!$B230,'Rekapitulasi Maret'!$AB$785:$AB$963)</f>
        <v>0</v>
      </c>
      <c r="GJ230" s="154">
        <f t="shared" si="569"/>
        <v>0</v>
      </c>
      <c r="GK230" s="154">
        <f t="shared" si="570"/>
        <v>0</v>
      </c>
      <c r="GL230" s="10"/>
      <c r="GM230" s="152">
        <f>SUMIF('Rekapitulasi Maret'!$AL$785:$AL$963,APS!$B230,'Rekapitulasi Maret'!$AM$785:$AM$963)+SUMIF('Rekapitulasi Maret'!$AL$785:$AL$963,APS!$B230,'Rekapitulasi Maret'!$AP$785:$AP$963)</f>
        <v>0</v>
      </c>
      <c r="GN230" s="152">
        <f>SUMIF('Rekapitulasi Maret'!$AL$785:$AL$963,APS!$B230,'Rekapitulasi Maret'!$AN$785:$AN$963)</f>
        <v>0</v>
      </c>
      <c r="GO230" s="152">
        <f>SUMIF('Rekapitulasi Maret'!$AL$785:$AL$963,APS!$B230,'Rekapitulasi Maret'!$AQ$785:$AQ$963)</f>
        <v>0</v>
      </c>
      <c r="GP230" s="154">
        <f t="shared" si="571"/>
        <v>0</v>
      </c>
      <c r="GQ230" s="154">
        <f t="shared" si="572"/>
        <v>0</v>
      </c>
      <c r="GR230" s="76">
        <f t="shared" si="573"/>
        <v>34</v>
      </c>
      <c r="GS230" s="76">
        <f t="shared" si="574"/>
        <v>0</v>
      </c>
      <c r="GT230" s="76">
        <f t="shared" si="575"/>
        <v>0</v>
      </c>
      <c r="GU230" s="76">
        <f t="shared" si="576"/>
        <v>0</v>
      </c>
      <c r="GV230" s="157">
        <f t="shared" si="577"/>
        <v>0</v>
      </c>
      <c r="GW230" s="157">
        <f t="shared" si="578"/>
        <v>-34</v>
      </c>
      <c r="GX230" s="158">
        <f t="shared" si="579"/>
        <v>0</v>
      </c>
      <c r="GY230" s="157">
        <f t="shared" si="595"/>
        <v>34</v>
      </c>
      <c r="GZ230" s="157">
        <f t="shared" si="596"/>
        <v>72</v>
      </c>
      <c r="HA230" s="157">
        <f t="shared" si="597"/>
        <v>34</v>
      </c>
      <c r="HB230" s="157">
        <f t="shared" si="598"/>
        <v>0</v>
      </c>
      <c r="HC230" s="157">
        <f t="shared" si="599"/>
        <v>34</v>
      </c>
      <c r="HD230" s="157">
        <f t="shared" si="600"/>
        <v>0</v>
      </c>
      <c r="HE230" s="158">
        <f t="shared" si="636"/>
        <v>100</v>
      </c>
      <c r="HF230" s="164"/>
      <c r="HG230" s="16" t="s">
        <v>1030</v>
      </c>
      <c r="HH230" s="88"/>
    </row>
    <row r="231" spans="1:216" ht="15.75">
      <c r="A231" s="16" t="s">
        <v>557</v>
      </c>
      <c r="B231" s="16" t="s">
        <v>509</v>
      </c>
      <c r="C231" s="16" t="s">
        <v>196</v>
      </c>
      <c r="D231" s="16" t="s">
        <v>615</v>
      </c>
      <c r="E231" s="16" t="s">
        <v>609</v>
      </c>
      <c r="F231" s="17"/>
      <c r="G231" s="17"/>
      <c r="H231" s="17"/>
      <c r="I231" s="18"/>
      <c r="J231" s="17"/>
      <c r="K231" s="19"/>
      <c r="L231" s="19"/>
      <c r="M231" s="23"/>
      <c r="N231" s="20">
        <f t="shared" si="637"/>
        <v>20</v>
      </c>
      <c r="O231" s="20">
        <v>20</v>
      </c>
      <c r="P231" s="75">
        <f t="shared" si="541"/>
        <v>0</v>
      </c>
      <c r="Q231" s="74">
        <f t="shared" si="540"/>
        <v>20</v>
      </c>
      <c r="R231" s="22"/>
      <c r="S231" s="10"/>
      <c r="T231" s="10"/>
      <c r="U231" s="152">
        <f>SUMIF('Rekapitulasi Maret'!$D$9:$D$173,APS!$B231,'Rekapitulasi Maret'!$E$9:$E$173)</f>
        <v>0</v>
      </c>
      <c r="V231" s="152">
        <f>SUMIF('Rekapitulasi Maret'!$D$9:$D$173,APS!$B231,'Rekapitulasi Maret'!$F$9:$F$173)</f>
        <v>0</v>
      </c>
      <c r="W231" s="10"/>
      <c r="X231" s="154">
        <f t="shared" si="638"/>
        <v>0</v>
      </c>
      <c r="Y231" s="154">
        <f t="shared" si="639"/>
        <v>0</v>
      </c>
      <c r="Z231" s="10"/>
      <c r="AA231" s="152">
        <f>SUMIF('Rekapitulasi Maret'!$U$9:$U$173,APS!$B231,'Rekapitulasi Maret'!$V$9:$V$173)</f>
        <v>0</v>
      </c>
      <c r="AB231" s="152">
        <f>SUMIF('Rekapitulasi Maret'!$U$9:$U$173,APS!$B231,'Rekapitulasi Maret'!$W$9:$W$173)</f>
        <v>0</v>
      </c>
      <c r="AC231" s="152"/>
      <c r="AD231" s="154">
        <f t="shared" si="630"/>
        <v>0</v>
      </c>
      <c r="AE231" s="154">
        <f t="shared" si="631"/>
        <v>0</v>
      </c>
      <c r="AF231" s="10"/>
      <c r="AG231" s="152">
        <f>SUMIF('Rekapitulasi Maret'!$AL$9:$AL$173,APS!$B231,'Rekapitulasi Maret'!$AM$9:$AM$173)</f>
        <v>0</v>
      </c>
      <c r="AH231" s="152">
        <f>SUMIF('Rekapitulasi Maret'!$AL$9:$AL$173,APS!$B231,'Rekapitulasi Maret'!$AN$9:$AN$173)</f>
        <v>0</v>
      </c>
      <c r="AI231" s="152">
        <f>SUMIF('Rekapitulasi Maret'!$AL$9:$AL$173,APS!$B231,'Rekapitulasi Maret'!$AQ$9:$AQ$173)</f>
        <v>0</v>
      </c>
      <c r="AJ231" s="154">
        <f t="shared" si="634"/>
        <v>0</v>
      </c>
      <c r="AK231" s="154">
        <f t="shared" si="635"/>
        <v>0</v>
      </c>
      <c r="AL231" s="10"/>
      <c r="AM231" s="152">
        <f>SUMIF('Rekapitulasi Maret'!$BA$9:$BA$173,APS!$B231,'Rekapitulasi Maret'!$BB$9:$BB$173)</f>
        <v>0</v>
      </c>
      <c r="AN231" s="152">
        <f>SUMIF('Rekapitulasi Maret'!$BA$9:$BA$173,APS!$B231,'Rekapitulasi Maret'!$BC$9:$BC$173)</f>
        <v>0</v>
      </c>
      <c r="AO231" s="10"/>
      <c r="AP231" s="154">
        <f t="shared" si="632"/>
        <v>0</v>
      </c>
      <c r="AQ231" s="154">
        <f t="shared" si="633"/>
        <v>0</v>
      </c>
      <c r="AR231" s="10"/>
      <c r="AS231" s="152">
        <f>SUMIF('Rekapitulasi Maret'!$BP$9:$BP$173,APS!$B231,'Rekapitulasi Maret'!$BQ$9:$BQ$173)</f>
        <v>0</v>
      </c>
      <c r="AT231" s="152">
        <f>SUMIF('Rekapitulasi Maret'!$BP$9:$BP$173,APS!$B231,'Rekapitulasi Maret'!$BR$9:$BR$173)</f>
        <v>0</v>
      </c>
      <c r="AU231" s="10"/>
      <c r="AV231" s="154">
        <f t="shared" si="601"/>
        <v>0</v>
      </c>
      <c r="AW231" s="154">
        <f t="shared" si="602"/>
        <v>0</v>
      </c>
      <c r="AX231" s="10"/>
      <c r="AY231" s="152">
        <f>SUMIF('Rekapitulasi Maret'!$CE$9:$CE$173,APS!$B231,'Rekapitulasi Maret'!$CI$9:$CI$173)</f>
        <v>0</v>
      </c>
      <c r="AZ231" s="10"/>
      <c r="BA231" s="152">
        <f>SUMIF('Rekapitulasi Maret'!$CE$9:$CE$173,APS!$B231,'Rekapitulasi Maret'!$CJ$9:$CJ$173)</f>
        <v>0</v>
      </c>
      <c r="BB231" s="154">
        <f t="shared" si="592"/>
        <v>0</v>
      </c>
      <c r="BC231" s="154">
        <f t="shared" si="593"/>
        <v>0</v>
      </c>
      <c r="BD231" s="76">
        <f t="shared" si="605"/>
        <v>0</v>
      </c>
      <c r="BE231" s="76">
        <f t="shared" si="606"/>
        <v>0</v>
      </c>
      <c r="BF231" s="76">
        <f t="shared" si="607"/>
        <v>0</v>
      </c>
      <c r="BG231" s="76">
        <f t="shared" si="608"/>
        <v>0</v>
      </c>
      <c r="BH231" s="76">
        <f t="shared" si="609"/>
        <v>0</v>
      </c>
      <c r="BI231" s="76">
        <f t="shared" si="610"/>
        <v>0</v>
      </c>
      <c r="BJ231" s="154">
        <f t="shared" si="611"/>
        <v>0</v>
      </c>
      <c r="BK231" s="10"/>
      <c r="BL231" s="10"/>
      <c r="BM231" s="152">
        <f>SUMIF('Rekapitulasi Maret'!$D$194:$D$375,APS!$B231,'Rekapitulasi Maret'!$E$194:$E$375)+SUMIF('Rekapitulasi Maret'!$D$194:$D$375,APS!$B231,'Rekapitulasi Maret'!$J$194:$J$375)</f>
        <v>0</v>
      </c>
      <c r="BN231" s="152">
        <f>SUMIF('Rekapitulasi Maret'!$D$194:$D$375,APS!$B231,'Rekapitulasi Maret'!$F$194:$F$375)</f>
        <v>0</v>
      </c>
      <c r="BO231" s="152">
        <f>SUMIF('Rekapitulasi Maret'!$D$194:$D$375,APS!$B231,'Rekapitulasi Maret'!$K$194:$K$375)</f>
        <v>0</v>
      </c>
      <c r="BP231" s="154">
        <f t="shared" si="588"/>
        <v>0</v>
      </c>
      <c r="BQ231" s="154">
        <f t="shared" si="589"/>
        <v>0</v>
      </c>
      <c r="BR231" s="10"/>
      <c r="BS231" s="152">
        <f>SUMIF('Rekapitulasi Maret'!$U$194:$U$375,APS!$B231,'Rekapitulasi Maret'!$V$194:$V$375)+SUMIF('Rekapitulasi Maret'!$U$194:$U$375,APS!$B231,'Rekapitulasi Maret'!$AA$194:$AA$375)</f>
        <v>0</v>
      </c>
      <c r="BT231" s="152">
        <f>SUMIF('Rekapitulasi Maret'!$U$194:$U$375,APS!$B231,'Rekapitulasi Maret'!$W$194:$W$375)</f>
        <v>0</v>
      </c>
      <c r="BU231" s="152">
        <f>SUMIF('Rekapitulasi Maret'!$U$194:$U$375,APS!$B231,'Rekapitulasi Maret'!$AB$194:$AB$375)</f>
        <v>0</v>
      </c>
      <c r="BV231" s="154">
        <f t="shared" si="590"/>
        <v>0</v>
      </c>
      <c r="BW231" s="154">
        <f t="shared" si="591"/>
        <v>0</v>
      </c>
      <c r="BX231" s="10"/>
      <c r="BY231" s="152">
        <f>SUMIF('Rekapitulasi Maret'!$AL$194:$AL$375,APS!$B231,'Rekapitulasi Maret'!$AM$194:$AM$375)+SUMIF('Rekapitulasi Maret'!$AL$194:$AL$375,APS!$B231,'Rekapitulasi Maret'!$AP$194:$AP$375)</f>
        <v>0</v>
      </c>
      <c r="BZ231" s="152">
        <f>SUMIF('Rekapitulasi Maret'!$AL$194:$AL$375,APS!$B231,'Rekapitulasi Maret'!$AN$194:$AN$375)</f>
        <v>0</v>
      </c>
      <c r="CA231" s="152">
        <f>SUMIF('Rekapitulasi Maret'!$AL$194:$AL$375,APS!$B231,'Rekapitulasi Maret'!$AQ$194:$AQ$375)</f>
        <v>0</v>
      </c>
      <c r="CB231" s="154">
        <f t="shared" si="603"/>
        <v>0</v>
      </c>
      <c r="CC231" s="154">
        <f t="shared" si="604"/>
        <v>0</v>
      </c>
      <c r="CD231" s="10"/>
      <c r="CE231" s="152">
        <f>SUMIF('Rekapitulasi Maret'!$BA$194:$BA$375,APS!$B231,'Rekapitulasi Maret'!$BB$194:$BB$375)+SUMIF('Rekapitulasi Maret'!$BA$194:$BA$375,APS!$B231,'Rekapitulasi Maret'!$BE$194:$BE$375)</f>
        <v>0</v>
      </c>
      <c r="CF231" s="152">
        <f>SUMIF('Rekapitulasi Maret'!$BA$194:$BA$375,APS!$B231,'Rekapitulasi Maret'!$BC$194:$BC$375)</f>
        <v>0</v>
      </c>
      <c r="CG231" s="10"/>
      <c r="CH231" s="154">
        <f t="shared" si="580"/>
        <v>0</v>
      </c>
      <c r="CI231" s="154">
        <f t="shared" si="581"/>
        <v>0</v>
      </c>
      <c r="CJ231" s="10"/>
      <c r="CK231" s="152">
        <f>SUMIF('Rekapitulasi Maret'!$BP$194:$BP$375,APS!$B231,'Rekapitulasi Maret'!$BQ$194:$BQ$375)+SUMIF('Rekapitulasi Maret'!$BP$194:$BP$375,APS!$B231,'Rekapitulasi Maret'!$BT$194:$BT$375)</f>
        <v>0</v>
      </c>
      <c r="CL231" s="152">
        <f>SUMIF('Rekapitulasi Maret'!$BP$194:$BP$375,APS!$B231,'Rekapitulasi Maret'!$BR$194:$BR$375)</f>
        <v>0</v>
      </c>
      <c r="CM231" s="152">
        <f>SUMIF('Rekapitulasi Maret'!$BP$194:$BP$375,APS!$B231,'Rekapitulasi Maret'!$BU$194:$BU$375)</f>
        <v>0</v>
      </c>
      <c r="CN231" s="154">
        <f t="shared" si="582"/>
        <v>0</v>
      </c>
      <c r="CO231" s="154">
        <f t="shared" si="583"/>
        <v>0</v>
      </c>
      <c r="CP231" s="76">
        <f t="shared" si="612"/>
        <v>0</v>
      </c>
      <c r="CQ231" s="76">
        <f t="shared" si="613"/>
        <v>0</v>
      </c>
      <c r="CR231" s="76">
        <f t="shared" si="614"/>
        <v>0</v>
      </c>
      <c r="CS231" s="76">
        <f t="shared" si="615"/>
        <v>0</v>
      </c>
      <c r="CT231" s="76">
        <f t="shared" si="616"/>
        <v>0</v>
      </c>
      <c r="CU231" s="76">
        <f t="shared" si="617"/>
        <v>0</v>
      </c>
      <c r="CV231" s="154">
        <f t="shared" si="618"/>
        <v>0</v>
      </c>
      <c r="CW231" s="10"/>
      <c r="CX231" s="10"/>
      <c r="CY231" s="152">
        <f>SUMIF('Rekapitulasi Maret'!$D$391:$D$568,APS!$B231,'Rekapitulasi Maret'!$E$391:$E$568)+SUMIF('Rekapitulasi Maret'!$D$391:$D$568,APS!$B231,'Rekapitulasi Maret'!$J$391:$J$568)</f>
        <v>0</v>
      </c>
      <c r="CZ231" s="152">
        <f>SUMIF('Rekapitulasi Maret'!$D$391:$D$568,APS!$B231,'Rekapitulasi Maret'!$F$391:$F$568)</f>
        <v>0</v>
      </c>
      <c r="DA231" s="152">
        <f>SUMIF('Rekapitulasi Maret'!$D$391:$D$568,APS!$B231,'Rekapitulasi Maret'!$K$391:$K$568)</f>
        <v>0</v>
      </c>
      <c r="DB231" s="154">
        <f t="shared" si="584"/>
        <v>0</v>
      </c>
      <c r="DC231" s="154">
        <f t="shared" si="585"/>
        <v>0</v>
      </c>
      <c r="DD231" s="10"/>
      <c r="DE231" s="152">
        <f>SUMIF('Rekapitulasi Maret'!$U$391:$U$568,APS!$B231,'Rekapitulasi Maret'!$V$391:$V$568)+SUMIF('Rekapitulasi Maret'!$U$391:$U$568,APS!$B231,'Rekapitulasi Maret'!$AA$391:$AA$568)</f>
        <v>0</v>
      </c>
      <c r="DF231" s="152">
        <f>SUMIF('Rekapitulasi Maret'!$U$391:$U$568,APS!$B231,'Rekapitulasi Maret'!$W$391:$W$568)</f>
        <v>0</v>
      </c>
      <c r="DG231" s="152">
        <f>SUMIF('Rekapitulasi Maret'!$U$391:$U$568,APS!$B231,'Rekapitulasi Maret'!$AB$391:$AB$568)</f>
        <v>0</v>
      </c>
      <c r="DH231" s="154">
        <f t="shared" si="619"/>
        <v>0</v>
      </c>
      <c r="DI231" s="154">
        <f t="shared" si="620"/>
        <v>0</v>
      </c>
      <c r="DJ231" s="10"/>
      <c r="DK231" s="152">
        <f>SUMIF('Rekapitulasi Maret'!$AL$391:$AL$568,APS!$B231,'Rekapitulasi Maret'!$AM$391:$AM$568)+SUMIF('Rekapitulasi Maret'!$AL$391:$AL$568,APS!$B231,'Rekapitulasi Maret'!$AP$391:$AP$568)</f>
        <v>0</v>
      </c>
      <c r="DL231" s="152">
        <f>SUMIF('Rekapitulasi Maret'!$AL$391:$AL$568,APS!$B231,'Rekapitulasi Maret'!$AN$391:$AN$568)</f>
        <v>0</v>
      </c>
      <c r="DM231" s="152">
        <f>SUMIF('Rekapitulasi Maret'!$AL$391:$AL$568,APS!$B231,'Rekapitulasi Maret'!$AQ$391:$AQ$568)</f>
        <v>0</v>
      </c>
      <c r="DN231" s="154">
        <f t="shared" si="553"/>
        <v>0</v>
      </c>
      <c r="DO231" s="154">
        <f t="shared" si="554"/>
        <v>0</v>
      </c>
      <c r="DP231" s="10"/>
      <c r="DQ231" s="152">
        <f>SUMIF('Rekapitulasi Maret'!$BA$391:$BA$568,APS!$B231,'Rekapitulasi Maret'!$BB$391:$BB$568)+SUMIF('Rekapitulasi Maret'!$BA$391:$BA$568,APS!$B231,'Rekapitulasi Maret'!$BE$391:$BE$568)</f>
        <v>0</v>
      </c>
      <c r="DR231" s="152">
        <f>SUMIF('Rekapitulasi Maret'!$BA$391:$BA$568,APS!$B231,'Rekapitulasi Maret'!$BC$391:$BC$568)</f>
        <v>0</v>
      </c>
      <c r="DS231" s="152">
        <f>SUMIF('Rekapitulasi Maret'!$BA$391:$BA$568,APS!$B231,'Rekapitulasi Maret'!$BF$391:$BF$568)</f>
        <v>0</v>
      </c>
      <c r="DT231" s="154">
        <f t="shared" si="621"/>
        <v>0</v>
      </c>
      <c r="DU231" s="154">
        <f t="shared" si="622"/>
        <v>0</v>
      </c>
      <c r="DV231" s="10"/>
      <c r="DW231" s="152">
        <f>SUMIF('Rekapitulasi Maret'!$BP$391:$BP$568,APS!$B231,'Rekapitulasi Maret'!$BQ$391:$BQ$568)+SUMIF('Rekapitulasi Maret'!$BP$391:$BP$568,APS!$B231,'Rekapitulasi Maret'!$BT$391:$BT$568)</f>
        <v>0</v>
      </c>
      <c r="DX231" s="152">
        <f>SUMIF('Rekapitulasi Maret'!$BP$391:$BP$568,APS!$B231,'Rekapitulasi Maret'!$BR$391:$BR$568)</f>
        <v>0</v>
      </c>
      <c r="DY231" s="152">
        <f>SUMIF('Rekapitulasi Maret'!$BP$391:$BP$568,APS!$B231,'Rekapitulasi Maret'!$BU$391:$BU$568)</f>
        <v>0</v>
      </c>
      <c r="DZ231" s="154">
        <f t="shared" si="544"/>
        <v>0</v>
      </c>
      <c r="EA231" s="154">
        <f t="shared" si="545"/>
        <v>0</v>
      </c>
      <c r="EB231" s="10"/>
      <c r="EC231" s="152">
        <f>SUMIF('Rekapitulasi Maret'!$CE$391:$CE$568,APS!$B231,'Rekapitulasi Maret'!$CF$391:$CF$568)+SUMIF('Rekapitulasi Maret'!$CE$391:$CE$568,APS!$B231,'Rekapitulasi Maret'!$CI$391:$CI$568)</f>
        <v>0</v>
      </c>
      <c r="ED231" s="152">
        <f>SUMIF('Rekapitulasi Maret'!$CE$391:$CE$568,APS!$B231,'Rekapitulasi Maret'!$CG$391:$CG$568)</f>
        <v>0</v>
      </c>
      <c r="EE231" s="152">
        <f>SUMIF('Rekapitulasi Maret'!$CE$391:$CE$568,APS!$B231,'Rekapitulasi Maret'!$CJ$391:$CJ$568)</f>
        <v>0</v>
      </c>
      <c r="EF231" s="154">
        <f t="shared" si="555"/>
        <v>0</v>
      </c>
      <c r="EG231" s="154">
        <f t="shared" si="556"/>
        <v>0</v>
      </c>
      <c r="EH231" s="76">
        <f t="shared" si="623"/>
        <v>0</v>
      </c>
      <c r="EI231" s="76">
        <f t="shared" si="624"/>
        <v>0</v>
      </c>
      <c r="EJ231" s="76">
        <f t="shared" si="625"/>
        <v>0</v>
      </c>
      <c r="EK231" s="76">
        <f t="shared" si="626"/>
        <v>0</v>
      </c>
      <c r="EL231" s="76">
        <f t="shared" si="627"/>
        <v>0</v>
      </c>
      <c r="EM231" s="76">
        <f t="shared" si="628"/>
        <v>0</v>
      </c>
      <c r="EN231" s="154">
        <f t="shared" si="629"/>
        <v>0</v>
      </c>
      <c r="EO231" s="10">
        <v>20</v>
      </c>
      <c r="EP231" s="10"/>
      <c r="EQ231" s="152">
        <f>SUMIF('Rekapitulasi Maret'!$D$587:$D$768,APS!$B231,'Rekapitulasi Maret'!$E$587:$E$768)+SUMIF('Rekapitulasi Maret'!$D$587:$D$768,APS!$B231,'Rekapitulasi Maret'!$G$587:$G$768)</f>
        <v>20</v>
      </c>
      <c r="ER231" s="152">
        <f>SUMIF('Rekapitulasi Maret'!$D$587:$D$768,APS!$B231,'Rekapitulasi Maret'!$F$587:$F$768)+SUMIF('Rekapitulasi Maret'!$D$587:$D$768,APS!$B231,'Rekapitulasi Maret'!$H$587:$H$768)</f>
        <v>11</v>
      </c>
      <c r="ES231" s="10"/>
      <c r="ET231" s="154">
        <f t="shared" si="557"/>
        <v>0</v>
      </c>
      <c r="EU231" s="154">
        <f t="shared" si="558"/>
        <v>55.000000000000007</v>
      </c>
      <c r="EV231" s="10"/>
      <c r="EW231" s="152">
        <f>SUMIF('Rekapitulasi Maret'!$U$587:$U$768,APS!$B231,'Rekapitulasi Maret'!$V$587:$V$768)+SUMIF('Rekapitulasi Maret'!$U$587:$U$768,APS!$B231,'Rekapitulasi Maret'!$X$587:$X$768)</f>
        <v>0</v>
      </c>
      <c r="EX231" s="152">
        <f>SUMIF('Rekapitulasi Maret'!$U$587:$U$768,APS!$B231,'Rekapitulasi Maret'!$W$587:$W$768)+SUMIF('Rekapitulasi Maret'!$U$587:$U$768,APS!$B231,'Rekapitulasi Maret'!$Y$587:$Y$768)</f>
        <v>9</v>
      </c>
      <c r="EY231" s="10"/>
      <c r="EZ231" s="154">
        <f t="shared" si="559"/>
        <v>0</v>
      </c>
      <c r="FA231" s="154">
        <f t="shared" si="560"/>
        <v>0</v>
      </c>
      <c r="FB231" s="10"/>
      <c r="FC231" s="152">
        <f>SUMIF('Rekapitulasi Maret'!$AL$587:$AL$768,APS!$B231,'Rekapitulasi Maret'!$AM$587:$AM$768)+SUMIF('Rekapitulasi Maret'!$AL$587:$AL$768,APS!$B231,'Rekapitulasi Maret'!$AP$587:$AP$768)</f>
        <v>8</v>
      </c>
      <c r="FD231" s="152">
        <f>SUMIF('Rekapitulasi Maret'!$AL$587:$AL$768,APS!$B231,'Rekapitulasi Maret'!$AN$587:$AN$768)</f>
        <v>0</v>
      </c>
      <c r="FE231" s="10"/>
      <c r="FF231" s="154">
        <f t="shared" si="561"/>
        <v>0</v>
      </c>
      <c r="FG231" s="154">
        <f t="shared" si="562"/>
        <v>0</v>
      </c>
      <c r="FH231" s="10">
        <v>20</v>
      </c>
      <c r="FI231" s="152">
        <f>SUMIF('Rekapitulasi Maret'!$BA$587:$BA$768,APS!$B231,'Rekapitulasi Maret'!$BB$587:$BB$768)+SUMIF('Rekapitulasi Maret'!$BA$587:$BA$768,APS!$B231,'Rekapitulasi Maret'!$BE$587:$BE$768)</f>
        <v>0</v>
      </c>
      <c r="FJ231" s="152">
        <f>SUMIF('Rekapitulasi Maret'!$BA$587:$BA$768,APS!$B231,'Rekapitulasi Maret'!$BC$587:$BC$768)+SUMIF('Rekapitulasi Maret'!$BA$587:$BA$768,APS!$B231,'Rekapitulasi Maret'!$BF$587:$BF$768)</f>
        <v>0</v>
      </c>
      <c r="FK231" s="10"/>
      <c r="FL231" s="154">
        <f t="shared" si="563"/>
        <v>0</v>
      </c>
      <c r="FM231" s="154">
        <f t="shared" si="564"/>
        <v>0</v>
      </c>
      <c r="FN231" s="10"/>
      <c r="FO231" s="152">
        <f>SUMIF('Rekapitulasi Maret'!$BP$587:$BP$768,APS!$B231,'Rekapitulasi Maret'!$BQ$587:$BQ$768)+SUMIF('Rekapitulasi Maret'!$BP$587:$BP$768,APS!$B231,'Rekapitulasi Maret'!$BT$587:$BT$768)</f>
        <v>0</v>
      </c>
      <c r="FP231" s="152">
        <f>SUMIF('Rekapitulasi Maret'!$BP$587:$BP$768,APS!$B231,'Rekapitulasi Maret'!$BR$587:$BR$768)</f>
        <v>0</v>
      </c>
      <c r="FQ231" s="10"/>
      <c r="FR231" s="154">
        <f t="shared" si="565"/>
        <v>0</v>
      </c>
      <c r="FS231" s="154">
        <f t="shared" si="566"/>
        <v>0</v>
      </c>
      <c r="FT231" s="10"/>
      <c r="FU231" s="152">
        <f>SUMIF('Rekapitulasi Maret'!$CE$587:$CE$768,APS!$B231,'Rekapitulasi Maret'!$CI$587:$CI$768)</f>
        <v>0</v>
      </c>
      <c r="FV231" s="10"/>
      <c r="FW231" s="152">
        <f>SUMIF('Rekapitulasi Maret'!$CE$587:$CE$768,APS!$B231,'Rekapitulasi Maret'!$CJ$587:$CJ$768)</f>
        <v>0</v>
      </c>
      <c r="FX231" s="154">
        <f t="shared" si="586"/>
        <v>0</v>
      </c>
      <c r="FY231" s="154">
        <f t="shared" si="587"/>
        <v>0</v>
      </c>
      <c r="FZ231" s="10"/>
      <c r="GA231" s="152">
        <f>SUMIF('Rekapitulasi Maret'!$D$785:$D$963,APS!$B231,'Rekapitulasi Maret'!$E$785:$E$963)+SUMIF('Rekapitulasi Maret'!$D$785:$D$963,APS!$B231,'Rekapitulasi Maret'!$J$785:$J$963)</f>
        <v>0</v>
      </c>
      <c r="GB231" s="152">
        <f>SUMIF('Rekapitulasi Maret'!$D$785:$D$963,APS!$B231,'Rekapitulasi Maret'!$F$785:$F$963)</f>
        <v>0</v>
      </c>
      <c r="GC231" s="152">
        <f>SUMIF('Rekapitulasi Maret'!$D$785:$D$963,APS!$B231,'Rekapitulasi Maret'!$K$785:$K$963)</f>
        <v>0</v>
      </c>
      <c r="GD231" s="154">
        <f t="shared" si="567"/>
        <v>0</v>
      </c>
      <c r="GE231" s="154">
        <f t="shared" si="568"/>
        <v>0</v>
      </c>
      <c r="GF231" s="10"/>
      <c r="GG231" s="152">
        <f>SUMIF('Rekapitulasi Maret'!$U$785:$U$963,APS!$B231,'Rekapitulasi Maret'!$V$785:$V$963)+SUMIF('Rekapitulasi Maret'!$U$785:$U$963,APS!$B231,'Rekapitulasi Maret'!$AA$785:$AA$963)</f>
        <v>0</v>
      </c>
      <c r="GH231" s="152">
        <f>SUMIF('Rekapitulasi Maret'!$U$785:$U$963,APS!$B231,'Rekapitulasi Maret'!$W$785:$W$963)</f>
        <v>0</v>
      </c>
      <c r="GI231" s="152">
        <f>SUMIF('Rekapitulasi Maret'!$U$785:$U$963,APS!$B231,'Rekapitulasi Maret'!$AB$785:$AB$963)</f>
        <v>0</v>
      </c>
      <c r="GJ231" s="154">
        <f t="shared" si="569"/>
        <v>0</v>
      </c>
      <c r="GK231" s="154">
        <f t="shared" si="570"/>
        <v>0</v>
      </c>
      <c r="GL231" s="10"/>
      <c r="GM231" s="152">
        <f>SUMIF('Rekapitulasi Maret'!$AL$785:$AL$963,APS!$B231,'Rekapitulasi Maret'!$AM$785:$AM$963)+SUMIF('Rekapitulasi Maret'!$AL$785:$AL$963,APS!$B231,'Rekapitulasi Maret'!$AP$785:$AP$963)</f>
        <v>0</v>
      </c>
      <c r="GN231" s="152">
        <f>SUMIF('Rekapitulasi Maret'!$AL$785:$AL$963,APS!$B231,'Rekapitulasi Maret'!$AN$785:$AN$963)</f>
        <v>0</v>
      </c>
      <c r="GO231" s="152">
        <f>SUMIF('Rekapitulasi Maret'!$AL$785:$AL$963,APS!$B231,'Rekapitulasi Maret'!$AQ$785:$AQ$963)</f>
        <v>30</v>
      </c>
      <c r="GP231" s="154">
        <f t="shared" si="571"/>
        <v>0</v>
      </c>
      <c r="GQ231" s="154">
        <f t="shared" si="572"/>
        <v>0</v>
      </c>
      <c r="GR231" s="76">
        <f t="shared" si="573"/>
        <v>20</v>
      </c>
      <c r="GS231" s="76">
        <f t="shared" si="574"/>
        <v>28</v>
      </c>
      <c r="GT231" s="76">
        <f t="shared" si="575"/>
        <v>20</v>
      </c>
      <c r="GU231" s="76">
        <f t="shared" si="576"/>
        <v>30</v>
      </c>
      <c r="GV231" s="157">
        <f t="shared" si="577"/>
        <v>50</v>
      </c>
      <c r="GW231" s="157">
        <f t="shared" si="578"/>
        <v>30</v>
      </c>
      <c r="GX231" s="158">
        <f t="shared" si="579"/>
        <v>250</v>
      </c>
      <c r="GY231" s="157">
        <f t="shared" si="595"/>
        <v>20</v>
      </c>
      <c r="GZ231" s="157">
        <f t="shared" si="596"/>
        <v>28</v>
      </c>
      <c r="HA231" s="157">
        <f t="shared" si="597"/>
        <v>20</v>
      </c>
      <c r="HB231" s="157">
        <f t="shared" si="598"/>
        <v>30</v>
      </c>
      <c r="HC231" s="157">
        <f t="shared" si="599"/>
        <v>50</v>
      </c>
      <c r="HD231" s="157">
        <f t="shared" si="600"/>
        <v>30</v>
      </c>
      <c r="HE231" s="158">
        <f t="shared" si="636"/>
        <v>250</v>
      </c>
      <c r="HF231" s="164"/>
      <c r="HG231" s="16" t="s">
        <v>1031</v>
      </c>
      <c r="HH231" s="88"/>
    </row>
    <row r="232" spans="1:216" ht="15.75">
      <c r="A232" s="16" t="s">
        <v>558</v>
      </c>
      <c r="B232" s="16" t="s">
        <v>258</v>
      </c>
      <c r="C232" s="16" t="s">
        <v>196</v>
      </c>
      <c r="D232" s="16" t="s">
        <v>615</v>
      </c>
      <c r="E232" s="16" t="s">
        <v>609</v>
      </c>
      <c r="F232" s="17">
        <v>1</v>
      </c>
      <c r="G232" s="17">
        <v>0</v>
      </c>
      <c r="H232" s="17">
        <v>0</v>
      </c>
      <c r="I232" s="18">
        <v>0</v>
      </c>
      <c r="J232" s="17">
        <v>0</v>
      </c>
      <c r="K232" s="19">
        <f t="shared" si="547"/>
        <v>1</v>
      </c>
      <c r="L232" s="19">
        <f t="shared" si="548"/>
        <v>1</v>
      </c>
      <c r="M232" s="23">
        <v>0</v>
      </c>
      <c r="N232" s="20">
        <f t="shared" si="637"/>
        <v>0</v>
      </c>
      <c r="O232" s="20"/>
      <c r="P232" s="75">
        <f t="shared" si="541"/>
        <v>0</v>
      </c>
      <c r="Q232" s="74">
        <f t="shared" si="540"/>
        <v>0</v>
      </c>
      <c r="R232" s="22">
        <f t="shared" ref="R232:R255" si="640">+S232+BK232+CW232+EO232</f>
        <v>0</v>
      </c>
      <c r="S232" s="10"/>
      <c r="T232" s="10"/>
      <c r="U232" s="152">
        <f>SUMIF('Rekapitulasi Maret'!$D$9:$D$173,APS!$B232,'Rekapitulasi Maret'!$E$9:$E$173)</f>
        <v>0</v>
      </c>
      <c r="V232" s="152">
        <f>SUMIF('Rekapitulasi Maret'!$D$9:$D$173,APS!$B232,'Rekapitulasi Maret'!$F$9:$F$173)</f>
        <v>0</v>
      </c>
      <c r="W232" s="10"/>
      <c r="X232" s="154">
        <f t="shared" si="638"/>
        <v>0</v>
      </c>
      <c r="Y232" s="154">
        <f t="shared" si="639"/>
        <v>0</v>
      </c>
      <c r="Z232" s="10"/>
      <c r="AA232" s="152">
        <f>SUMIF('Rekapitulasi Maret'!$U$9:$U$173,APS!$B232,'Rekapitulasi Maret'!$V$9:$V$173)</f>
        <v>0</v>
      </c>
      <c r="AB232" s="152">
        <f>SUMIF('Rekapitulasi Maret'!$U$9:$U$173,APS!$B232,'Rekapitulasi Maret'!$W$9:$W$173)</f>
        <v>0</v>
      </c>
      <c r="AC232" s="152"/>
      <c r="AD232" s="154">
        <f t="shared" si="630"/>
        <v>0</v>
      </c>
      <c r="AE232" s="154">
        <f t="shared" si="631"/>
        <v>0</v>
      </c>
      <c r="AF232" s="10"/>
      <c r="AG232" s="152">
        <f>SUMIF('Rekapitulasi Maret'!$AL$9:$AL$173,APS!$B232,'Rekapitulasi Maret'!$AM$9:$AM$173)</f>
        <v>0</v>
      </c>
      <c r="AH232" s="152">
        <f>SUMIF('Rekapitulasi Maret'!$AL$9:$AL$173,APS!$B232,'Rekapitulasi Maret'!$AN$9:$AN$173)</f>
        <v>0</v>
      </c>
      <c r="AI232" s="152">
        <f>SUMIF('Rekapitulasi Maret'!$AL$9:$AL$173,APS!$B232,'Rekapitulasi Maret'!$AQ$9:$AQ$173)</f>
        <v>0</v>
      </c>
      <c r="AJ232" s="154">
        <f t="shared" si="634"/>
        <v>0</v>
      </c>
      <c r="AK232" s="154">
        <f t="shared" si="635"/>
        <v>0</v>
      </c>
      <c r="AL232" s="10"/>
      <c r="AM232" s="152">
        <f>SUMIF('Rekapitulasi Maret'!$BA$9:$BA$173,APS!$B232,'Rekapitulasi Maret'!$BB$9:$BB$173)</f>
        <v>0</v>
      </c>
      <c r="AN232" s="152">
        <f>SUMIF('Rekapitulasi Maret'!$BA$9:$BA$173,APS!$B232,'Rekapitulasi Maret'!$BC$9:$BC$173)</f>
        <v>0</v>
      </c>
      <c r="AO232" s="10"/>
      <c r="AP232" s="154">
        <f t="shared" si="632"/>
        <v>0</v>
      </c>
      <c r="AQ232" s="154">
        <f t="shared" si="633"/>
        <v>0</v>
      </c>
      <c r="AR232" s="10"/>
      <c r="AS232" s="152">
        <f>SUMIF('Rekapitulasi Maret'!$BP$9:$BP$173,APS!$B232,'Rekapitulasi Maret'!$BQ$9:$BQ$173)</f>
        <v>0</v>
      </c>
      <c r="AT232" s="152">
        <f>SUMIF('Rekapitulasi Maret'!$BP$9:$BP$173,APS!$B232,'Rekapitulasi Maret'!$BR$9:$BR$173)</f>
        <v>0</v>
      </c>
      <c r="AU232" s="10"/>
      <c r="AV232" s="154">
        <f t="shared" si="601"/>
        <v>0</v>
      </c>
      <c r="AW232" s="154">
        <f t="shared" si="602"/>
        <v>0</v>
      </c>
      <c r="AX232" s="10"/>
      <c r="AY232" s="152">
        <f>SUMIF('Rekapitulasi Maret'!$CE$9:$CE$173,APS!$B232,'Rekapitulasi Maret'!$CI$9:$CI$173)</f>
        <v>0</v>
      </c>
      <c r="AZ232" s="10"/>
      <c r="BA232" s="152">
        <f>SUMIF('Rekapitulasi Maret'!$CE$9:$CE$173,APS!$B232,'Rekapitulasi Maret'!$CJ$9:$CJ$173)</f>
        <v>0</v>
      </c>
      <c r="BB232" s="154">
        <f t="shared" si="592"/>
        <v>0</v>
      </c>
      <c r="BC232" s="154">
        <f t="shared" si="593"/>
        <v>0</v>
      </c>
      <c r="BD232" s="76">
        <f t="shared" si="605"/>
        <v>0</v>
      </c>
      <c r="BE232" s="76">
        <f t="shared" si="606"/>
        <v>0</v>
      </c>
      <c r="BF232" s="76">
        <f t="shared" si="607"/>
        <v>0</v>
      </c>
      <c r="BG232" s="76">
        <f t="shared" si="608"/>
        <v>0</v>
      </c>
      <c r="BH232" s="76">
        <f t="shared" si="609"/>
        <v>0</v>
      </c>
      <c r="BI232" s="76">
        <f t="shared" si="610"/>
        <v>0</v>
      </c>
      <c r="BJ232" s="154">
        <f t="shared" si="611"/>
        <v>0</v>
      </c>
      <c r="BK232" s="10"/>
      <c r="BL232" s="10"/>
      <c r="BM232" s="152">
        <f>SUMIF('Rekapitulasi Maret'!$D$194:$D$375,APS!$B232,'Rekapitulasi Maret'!$E$194:$E$375)+SUMIF('Rekapitulasi Maret'!$D$194:$D$375,APS!$B232,'Rekapitulasi Maret'!$J$194:$J$375)</f>
        <v>0</v>
      </c>
      <c r="BN232" s="152">
        <f>SUMIF('Rekapitulasi Maret'!$D$194:$D$375,APS!$B232,'Rekapitulasi Maret'!$F$194:$F$375)</f>
        <v>0</v>
      </c>
      <c r="BO232" s="152">
        <f>SUMIF('Rekapitulasi Maret'!$D$194:$D$375,APS!$B232,'Rekapitulasi Maret'!$K$194:$K$375)</f>
        <v>0</v>
      </c>
      <c r="BP232" s="154">
        <f t="shared" si="588"/>
        <v>0</v>
      </c>
      <c r="BQ232" s="154">
        <f t="shared" si="589"/>
        <v>0</v>
      </c>
      <c r="BR232" s="10"/>
      <c r="BS232" s="152">
        <f>SUMIF('Rekapitulasi Maret'!$U$194:$U$375,APS!$B232,'Rekapitulasi Maret'!$V$194:$V$375)+SUMIF('Rekapitulasi Maret'!$U$194:$U$375,APS!$B232,'Rekapitulasi Maret'!$AA$194:$AA$375)</f>
        <v>0</v>
      </c>
      <c r="BT232" s="152">
        <f>SUMIF('Rekapitulasi Maret'!$U$194:$U$375,APS!$B232,'Rekapitulasi Maret'!$W$194:$W$375)</f>
        <v>0</v>
      </c>
      <c r="BU232" s="152">
        <f>SUMIF('Rekapitulasi Maret'!$U$194:$U$375,APS!$B232,'Rekapitulasi Maret'!$AB$194:$AB$375)</f>
        <v>0</v>
      </c>
      <c r="BV232" s="154">
        <f t="shared" si="590"/>
        <v>0</v>
      </c>
      <c r="BW232" s="154">
        <f t="shared" si="591"/>
        <v>0</v>
      </c>
      <c r="BX232" s="10"/>
      <c r="BY232" s="152">
        <f>SUMIF('Rekapitulasi Maret'!$AL$194:$AL$375,APS!$B232,'Rekapitulasi Maret'!$AM$194:$AM$375)+SUMIF('Rekapitulasi Maret'!$AL$194:$AL$375,APS!$B232,'Rekapitulasi Maret'!$AP$194:$AP$375)</f>
        <v>0</v>
      </c>
      <c r="BZ232" s="152">
        <f>SUMIF('Rekapitulasi Maret'!$AL$194:$AL$375,APS!$B232,'Rekapitulasi Maret'!$AN$194:$AN$375)</f>
        <v>0</v>
      </c>
      <c r="CA232" s="152">
        <f>SUMIF('Rekapitulasi Maret'!$AL$194:$AL$375,APS!$B232,'Rekapitulasi Maret'!$AQ$194:$AQ$375)</f>
        <v>0</v>
      </c>
      <c r="CB232" s="154">
        <f t="shared" si="603"/>
        <v>0</v>
      </c>
      <c r="CC232" s="154">
        <f t="shared" si="604"/>
        <v>0</v>
      </c>
      <c r="CD232" s="10"/>
      <c r="CE232" s="152">
        <f>SUMIF('Rekapitulasi Maret'!$BA$194:$BA$375,APS!$B232,'Rekapitulasi Maret'!$BB$194:$BB$375)+SUMIF('Rekapitulasi Maret'!$BA$194:$BA$375,APS!$B232,'Rekapitulasi Maret'!$BE$194:$BE$375)</f>
        <v>0</v>
      </c>
      <c r="CF232" s="152">
        <f>SUMIF('Rekapitulasi Maret'!$BA$194:$BA$375,APS!$B232,'Rekapitulasi Maret'!$BC$194:$BC$375)</f>
        <v>0</v>
      </c>
      <c r="CG232" s="10"/>
      <c r="CH232" s="154">
        <f t="shared" si="580"/>
        <v>0</v>
      </c>
      <c r="CI232" s="154">
        <f t="shared" si="581"/>
        <v>0</v>
      </c>
      <c r="CJ232" s="10"/>
      <c r="CK232" s="152">
        <f>SUMIF('Rekapitulasi Maret'!$BP$194:$BP$375,APS!$B232,'Rekapitulasi Maret'!$BQ$194:$BQ$375)+SUMIF('Rekapitulasi Maret'!$BP$194:$BP$375,APS!$B232,'Rekapitulasi Maret'!$BT$194:$BT$375)</f>
        <v>0</v>
      </c>
      <c r="CL232" s="152">
        <f>SUMIF('Rekapitulasi Maret'!$BP$194:$BP$375,APS!$B232,'Rekapitulasi Maret'!$BR$194:$BR$375)</f>
        <v>0</v>
      </c>
      <c r="CM232" s="152">
        <f>SUMIF('Rekapitulasi Maret'!$BP$194:$BP$375,APS!$B232,'Rekapitulasi Maret'!$BU$194:$BU$375)</f>
        <v>0</v>
      </c>
      <c r="CN232" s="154">
        <f t="shared" si="582"/>
        <v>0</v>
      </c>
      <c r="CO232" s="154">
        <f t="shared" si="583"/>
        <v>0</v>
      </c>
      <c r="CP232" s="76">
        <f t="shared" si="612"/>
        <v>0</v>
      </c>
      <c r="CQ232" s="76">
        <f t="shared" si="613"/>
        <v>0</v>
      </c>
      <c r="CR232" s="76">
        <f t="shared" si="614"/>
        <v>0</v>
      </c>
      <c r="CS232" s="76">
        <f t="shared" si="615"/>
        <v>0</v>
      </c>
      <c r="CT232" s="76">
        <f t="shared" si="616"/>
        <v>0</v>
      </c>
      <c r="CU232" s="76">
        <f t="shared" si="617"/>
        <v>0</v>
      </c>
      <c r="CV232" s="154">
        <f t="shared" si="618"/>
        <v>0</v>
      </c>
      <c r="CW232" s="10"/>
      <c r="CX232" s="10"/>
      <c r="CY232" s="152">
        <f>SUMIF('Rekapitulasi Maret'!$D$391:$D$568,APS!$B232,'Rekapitulasi Maret'!$E$391:$E$568)+SUMIF('Rekapitulasi Maret'!$D$391:$D$568,APS!$B232,'Rekapitulasi Maret'!$J$391:$J$568)</f>
        <v>0</v>
      </c>
      <c r="CZ232" s="152">
        <f>SUMIF('Rekapitulasi Maret'!$D$391:$D$568,APS!$B232,'Rekapitulasi Maret'!$F$391:$F$568)</f>
        <v>0</v>
      </c>
      <c r="DA232" s="152">
        <f>SUMIF('Rekapitulasi Maret'!$D$391:$D$568,APS!$B232,'Rekapitulasi Maret'!$K$391:$K$568)</f>
        <v>0</v>
      </c>
      <c r="DB232" s="154">
        <f t="shared" si="584"/>
        <v>0</v>
      </c>
      <c r="DC232" s="154">
        <f t="shared" si="585"/>
        <v>0</v>
      </c>
      <c r="DD232" s="10"/>
      <c r="DE232" s="152">
        <f>SUMIF('Rekapitulasi Maret'!$U$391:$U$568,APS!$B232,'Rekapitulasi Maret'!$V$391:$V$568)+SUMIF('Rekapitulasi Maret'!$U$391:$U$568,APS!$B232,'Rekapitulasi Maret'!$AA$391:$AA$568)</f>
        <v>0</v>
      </c>
      <c r="DF232" s="152">
        <f>SUMIF('Rekapitulasi Maret'!$U$391:$U$568,APS!$B232,'Rekapitulasi Maret'!$W$391:$W$568)</f>
        <v>0</v>
      </c>
      <c r="DG232" s="152">
        <f>SUMIF('Rekapitulasi Maret'!$U$391:$U$568,APS!$B232,'Rekapitulasi Maret'!$AB$391:$AB$568)</f>
        <v>0</v>
      </c>
      <c r="DH232" s="154">
        <f t="shared" si="619"/>
        <v>0</v>
      </c>
      <c r="DI232" s="154">
        <f t="shared" si="620"/>
        <v>0</v>
      </c>
      <c r="DJ232" s="10"/>
      <c r="DK232" s="152">
        <f>SUMIF('Rekapitulasi Maret'!$AL$391:$AL$568,APS!$B232,'Rekapitulasi Maret'!$AM$391:$AM$568)+SUMIF('Rekapitulasi Maret'!$AL$391:$AL$568,APS!$B232,'Rekapitulasi Maret'!$AP$391:$AP$568)</f>
        <v>0</v>
      </c>
      <c r="DL232" s="152">
        <f>SUMIF('Rekapitulasi Maret'!$AL$391:$AL$568,APS!$B232,'Rekapitulasi Maret'!$AN$391:$AN$568)</f>
        <v>0</v>
      </c>
      <c r="DM232" s="152">
        <f>SUMIF('Rekapitulasi Maret'!$AL$391:$AL$568,APS!$B232,'Rekapitulasi Maret'!$AQ$391:$AQ$568)</f>
        <v>0</v>
      </c>
      <c r="DN232" s="154">
        <f t="shared" si="553"/>
        <v>0</v>
      </c>
      <c r="DO232" s="154">
        <f t="shared" si="554"/>
        <v>0</v>
      </c>
      <c r="DP232" s="10"/>
      <c r="DQ232" s="152">
        <f>SUMIF('Rekapitulasi Maret'!$BA$391:$BA$568,APS!$B232,'Rekapitulasi Maret'!$BB$391:$BB$568)+SUMIF('Rekapitulasi Maret'!$BA$391:$BA$568,APS!$B232,'Rekapitulasi Maret'!$BE$391:$BE$568)</f>
        <v>0</v>
      </c>
      <c r="DR232" s="152">
        <f>SUMIF('Rekapitulasi Maret'!$BA$391:$BA$568,APS!$B232,'Rekapitulasi Maret'!$BC$391:$BC$568)</f>
        <v>0</v>
      </c>
      <c r="DS232" s="152">
        <f>SUMIF('Rekapitulasi Maret'!$BA$391:$BA$568,APS!$B232,'Rekapitulasi Maret'!$BF$391:$BF$568)</f>
        <v>0</v>
      </c>
      <c r="DT232" s="154">
        <f t="shared" si="621"/>
        <v>0</v>
      </c>
      <c r="DU232" s="154">
        <f t="shared" si="622"/>
        <v>0</v>
      </c>
      <c r="DV232" s="10"/>
      <c r="DW232" s="152">
        <f>SUMIF('Rekapitulasi Maret'!$BP$391:$BP$568,APS!$B232,'Rekapitulasi Maret'!$BQ$391:$BQ$568)+SUMIF('Rekapitulasi Maret'!$BP$391:$BP$568,APS!$B232,'Rekapitulasi Maret'!$BT$391:$BT$568)</f>
        <v>0</v>
      </c>
      <c r="DX232" s="152">
        <f>SUMIF('Rekapitulasi Maret'!$BP$391:$BP$568,APS!$B232,'Rekapitulasi Maret'!$BR$391:$BR$568)</f>
        <v>0</v>
      </c>
      <c r="DY232" s="152">
        <f>SUMIF('Rekapitulasi Maret'!$BP$391:$BP$568,APS!$B232,'Rekapitulasi Maret'!$BU$391:$BU$568)</f>
        <v>0</v>
      </c>
      <c r="DZ232" s="154">
        <f t="shared" si="544"/>
        <v>0</v>
      </c>
      <c r="EA232" s="154">
        <f t="shared" si="545"/>
        <v>0</v>
      </c>
      <c r="EB232" s="10"/>
      <c r="EC232" s="152">
        <f>SUMIF('Rekapitulasi Maret'!$CE$391:$CE$568,APS!$B232,'Rekapitulasi Maret'!$CF$391:$CF$568)+SUMIF('Rekapitulasi Maret'!$CE$391:$CE$568,APS!$B232,'Rekapitulasi Maret'!$CI$391:$CI$568)</f>
        <v>0</v>
      </c>
      <c r="ED232" s="152">
        <f>SUMIF('Rekapitulasi Maret'!$CE$391:$CE$568,APS!$B232,'Rekapitulasi Maret'!$CG$391:$CG$568)</f>
        <v>0</v>
      </c>
      <c r="EE232" s="152">
        <f>SUMIF('Rekapitulasi Maret'!$CE$391:$CE$568,APS!$B232,'Rekapitulasi Maret'!$CJ$391:$CJ$568)</f>
        <v>0</v>
      </c>
      <c r="EF232" s="154">
        <f t="shared" si="555"/>
        <v>0</v>
      </c>
      <c r="EG232" s="154">
        <f t="shared" si="556"/>
        <v>0</v>
      </c>
      <c r="EH232" s="76">
        <f t="shared" si="623"/>
        <v>0</v>
      </c>
      <c r="EI232" s="76">
        <f t="shared" si="624"/>
        <v>0</v>
      </c>
      <c r="EJ232" s="76">
        <f t="shared" si="625"/>
        <v>0</v>
      </c>
      <c r="EK232" s="76">
        <f t="shared" si="626"/>
        <v>0</v>
      </c>
      <c r="EL232" s="76">
        <f t="shared" si="627"/>
        <v>0</v>
      </c>
      <c r="EM232" s="76">
        <f t="shared" si="628"/>
        <v>0</v>
      </c>
      <c r="EN232" s="154">
        <f t="shared" si="629"/>
        <v>0</v>
      </c>
      <c r="EO232" s="10"/>
      <c r="EP232" s="10"/>
      <c r="EQ232" s="152">
        <f>SUMIF('Rekapitulasi Maret'!$D$587:$D$768,APS!$B232,'Rekapitulasi Maret'!$E$587:$E$768)+SUMIF('Rekapitulasi Maret'!$D$587:$D$768,APS!$B232,'Rekapitulasi Maret'!$G$587:$G$768)</f>
        <v>0</v>
      </c>
      <c r="ER232" s="152">
        <f>SUMIF('Rekapitulasi Maret'!$D$587:$D$768,APS!$B232,'Rekapitulasi Maret'!$F$587:$F$768)+SUMIF('Rekapitulasi Maret'!$D$587:$D$768,APS!$B232,'Rekapitulasi Maret'!$H$587:$H$768)</f>
        <v>0</v>
      </c>
      <c r="ES232" s="10"/>
      <c r="ET232" s="154">
        <f t="shared" si="557"/>
        <v>0</v>
      </c>
      <c r="EU232" s="154">
        <f t="shared" si="558"/>
        <v>0</v>
      </c>
      <c r="EV232" s="10"/>
      <c r="EW232" s="152">
        <f>SUMIF('Rekapitulasi Maret'!$U$587:$U$768,APS!$B232,'Rekapitulasi Maret'!$V$587:$V$768)+SUMIF('Rekapitulasi Maret'!$U$587:$U$768,APS!$B232,'Rekapitulasi Maret'!$X$587:$X$768)</f>
        <v>0</v>
      </c>
      <c r="EX232" s="152">
        <f>SUMIF('Rekapitulasi Maret'!$U$587:$U$768,APS!$B232,'Rekapitulasi Maret'!$W$587:$W$768)+SUMIF('Rekapitulasi Maret'!$U$587:$U$768,APS!$B232,'Rekapitulasi Maret'!$Y$587:$Y$768)</f>
        <v>0</v>
      </c>
      <c r="EY232" s="10"/>
      <c r="EZ232" s="154">
        <f t="shared" si="559"/>
        <v>0</v>
      </c>
      <c r="FA232" s="154">
        <f t="shared" si="560"/>
        <v>0</v>
      </c>
      <c r="FB232" s="10"/>
      <c r="FC232" s="152">
        <f>SUMIF('Rekapitulasi Maret'!$AL$587:$AL$768,APS!$B232,'Rekapitulasi Maret'!$AM$587:$AM$768)+SUMIF('Rekapitulasi Maret'!$AL$587:$AL$768,APS!$B232,'Rekapitulasi Maret'!$AP$587:$AP$768)</f>
        <v>0</v>
      </c>
      <c r="FD232" s="152">
        <f>SUMIF('Rekapitulasi Maret'!$AL$587:$AL$768,APS!$B232,'Rekapitulasi Maret'!$AN$587:$AN$768)</f>
        <v>0</v>
      </c>
      <c r="FE232" s="10"/>
      <c r="FF232" s="154">
        <f t="shared" si="561"/>
        <v>0</v>
      </c>
      <c r="FG232" s="154">
        <f t="shared" si="562"/>
        <v>0</v>
      </c>
      <c r="FH232" s="10"/>
      <c r="FI232" s="152">
        <f>SUMIF('Rekapitulasi Maret'!$BA$587:$BA$768,APS!$B232,'Rekapitulasi Maret'!$BB$587:$BB$768)+SUMIF('Rekapitulasi Maret'!$BA$587:$BA$768,APS!$B232,'Rekapitulasi Maret'!$BE$587:$BE$768)</f>
        <v>0</v>
      </c>
      <c r="FJ232" s="152">
        <f>SUMIF('Rekapitulasi Maret'!$BA$587:$BA$768,APS!$B232,'Rekapitulasi Maret'!$BC$587:$BC$768)+SUMIF('Rekapitulasi Maret'!$BA$587:$BA$768,APS!$B232,'Rekapitulasi Maret'!$BF$587:$BF$768)</f>
        <v>0</v>
      </c>
      <c r="FK232" s="10"/>
      <c r="FL232" s="154">
        <f t="shared" si="563"/>
        <v>0</v>
      </c>
      <c r="FM232" s="154">
        <f t="shared" si="564"/>
        <v>0</v>
      </c>
      <c r="FN232" s="10"/>
      <c r="FO232" s="152">
        <f>SUMIF('Rekapitulasi Maret'!$BP$587:$BP$768,APS!$B232,'Rekapitulasi Maret'!$BQ$587:$BQ$768)+SUMIF('Rekapitulasi Maret'!$BP$587:$BP$768,APS!$B232,'Rekapitulasi Maret'!$BT$587:$BT$768)</f>
        <v>0</v>
      </c>
      <c r="FP232" s="152">
        <f>SUMIF('Rekapitulasi Maret'!$BP$587:$BP$768,APS!$B232,'Rekapitulasi Maret'!$BR$587:$BR$768)</f>
        <v>0</v>
      </c>
      <c r="FQ232" s="10"/>
      <c r="FR232" s="154">
        <f t="shared" si="565"/>
        <v>0</v>
      </c>
      <c r="FS232" s="154">
        <f t="shared" si="566"/>
        <v>0</v>
      </c>
      <c r="FT232" s="10"/>
      <c r="FU232" s="152">
        <f>SUMIF('Rekapitulasi Maret'!$CE$587:$CE$768,APS!$B232,'Rekapitulasi Maret'!$CI$587:$CI$768)</f>
        <v>0</v>
      </c>
      <c r="FV232" s="10"/>
      <c r="FW232" s="152">
        <f>SUMIF('Rekapitulasi Maret'!$CE$587:$CE$768,APS!$B232,'Rekapitulasi Maret'!$CJ$587:$CJ$768)</f>
        <v>0</v>
      </c>
      <c r="FX232" s="154">
        <f t="shared" si="586"/>
        <v>0</v>
      </c>
      <c r="FY232" s="154">
        <f t="shared" si="587"/>
        <v>0</v>
      </c>
      <c r="FZ232" s="10"/>
      <c r="GA232" s="152">
        <f>SUMIF('Rekapitulasi Maret'!$D$785:$D$963,APS!$B232,'Rekapitulasi Maret'!$E$785:$E$963)+SUMIF('Rekapitulasi Maret'!$D$785:$D$963,APS!$B232,'Rekapitulasi Maret'!$J$785:$J$963)</f>
        <v>0</v>
      </c>
      <c r="GB232" s="152">
        <f>SUMIF('Rekapitulasi Maret'!$D$785:$D$963,APS!$B232,'Rekapitulasi Maret'!$F$785:$F$963)</f>
        <v>0</v>
      </c>
      <c r="GC232" s="152">
        <f>SUMIF('Rekapitulasi Maret'!$D$785:$D$963,APS!$B232,'Rekapitulasi Maret'!$K$785:$K$963)</f>
        <v>0</v>
      </c>
      <c r="GD232" s="154">
        <f t="shared" si="567"/>
        <v>0</v>
      </c>
      <c r="GE232" s="154">
        <f t="shared" si="568"/>
        <v>0</v>
      </c>
      <c r="GF232" s="10"/>
      <c r="GG232" s="152">
        <f>SUMIF('Rekapitulasi Maret'!$U$785:$U$963,APS!$B232,'Rekapitulasi Maret'!$V$785:$V$963)+SUMIF('Rekapitulasi Maret'!$U$785:$U$963,APS!$B232,'Rekapitulasi Maret'!$AA$785:$AA$963)</f>
        <v>0</v>
      </c>
      <c r="GH232" s="152">
        <f>SUMIF('Rekapitulasi Maret'!$U$785:$U$963,APS!$B232,'Rekapitulasi Maret'!$W$785:$W$963)</f>
        <v>0</v>
      </c>
      <c r="GI232" s="152">
        <f>SUMIF('Rekapitulasi Maret'!$U$785:$U$963,APS!$B232,'Rekapitulasi Maret'!$AB$785:$AB$963)</f>
        <v>0</v>
      </c>
      <c r="GJ232" s="154">
        <f t="shared" si="569"/>
        <v>0</v>
      </c>
      <c r="GK232" s="154">
        <f t="shared" si="570"/>
        <v>0</v>
      </c>
      <c r="GL232" s="10"/>
      <c r="GM232" s="152">
        <f>SUMIF('Rekapitulasi Maret'!$AL$785:$AL$963,APS!$B232,'Rekapitulasi Maret'!$AM$785:$AM$963)+SUMIF('Rekapitulasi Maret'!$AL$785:$AL$963,APS!$B232,'Rekapitulasi Maret'!$AP$785:$AP$963)</f>
        <v>0</v>
      </c>
      <c r="GN232" s="152">
        <f>SUMIF('Rekapitulasi Maret'!$AL$785:$AL$963,APS!$B232,'Rekapitulasi Maret'!$AN$785:$AN$963)</f>
        <v>0</v>
      </c>
      <c r="GO232" s="152">
        <f>SUMIF('Rekapitulasi Maret'!$AL$785:$AL$963,APS!$B232,'Rekapitulasi Maret'!$AQ$785:$AQ$963)</f>
        <v>0</v>
      </c>
      <c r="GP232" s="154">
        <f t="shared" si="571"/>
        <v>0</v>
      </c>
      <c r="GQ232" s="154">
        <f t="shared" si="572"/>
        <v>0</v>
      </c>
      <c r="GR232" s="76">
        <f t="shared" si="573"/>
        <v>0</v>
      </c>
      <c r="GS232" s="76">
        <f t="shared" si="574"/>
        <v>0</v>
      </c>
      <c r="GT232" s="76">
        <f t="shared" si="575"/>
        <v>0</v>
      </c>
      <c r="GU232" s="76">
        <f t="shared" si="576"/>
        <v>0</v>
      </c>
      <c r="GV232" s="157">
        <f t="shared" si="577"/>
        <v>0</v>
      </c>
      <c r="GW232" s="157">
        <f t="shared" si="578"/>
        <v>0</v>
      </c>
      <c r="GX232" s="158">
        <f t="shared" si="579"/>
        <v>0</v>
      </c>
      <c r="GY232" s="157">
        <f t="shared" si="595"/>
        <v>0</v>
      </c>
      <c r="GZ232" s="157">
        <f t="shared" si="596"/>
        <v>0</v>
      </c>
      <c r="HA232" s="157">
        <f t="shared" si="597"/>
        <v>0</v>
      </c>
      <c r="HB232" s="157">
        <f t="shared" si="598"/>
        <v>0</v>
      </c>
      <c r="HC232" s="157">
        <f t="shared" si="599"/>
        <v>0</v>
      </c>
      <c r="HD232" s="157">
        <f t="shared" si="600"/>
        <v>0</v>
      </c>
      <c r="HE232" s="158">
        <f t="shared" si="636"/>
        <v>0</v>
      </c>
      <c r="HF232" s="164" t="s">
        <v>257</v>
      </c>
      <c r="HG232" s="16" t="s">
        <v>1032</v>
      </c>
      <c r="HH232" s="88"/>
    </row>
    <row r="233" spans="1:216" ht="15.75">
      <c r="A233" s="16" t="s">
        <v>559</v>
      </c>
      <c r="B233" s="16" t="s">
        <v>370</v>
      </c>
      <c r="C233" s="16" t="s">
        <v>196</v>
      </c>
      <c r="D233" s="16" t="s">
        <v>615</v>
      </c>
      <c r="E233" s="16" t="s">
        <v>608</v>
      </c>
      <c r="F233" s="31">
        <v>5</v>
      </c>
      <c r="G233" s="17"/>
      <c r="H233" s="17"/>
      <c r="I233" s="18">
        <v>0</v>
      </c>
      <c r="J233" s="17">
        <v>0</v>
      </c>
      <c r="K233" s="19">
        <f t="shared" si="547"/>
        <v>5</v>
      </c>
      <c r="L233" s="19">
        <f t="shared" si="548"/>
        <v>5</v>
      </c>
      <c r="M233" s="23">
        <v>5</v>
      </c>
      <c r="N233" s="20">
        <f t="shared" si="637"/>
        <v>5</v>
      </c>
      <c r="O233" s="20"/>
      <c r="P233" s="75">
        <f t="shared" si="541"/>
        <v>0</v>
      </c>
      <c r="Q233" s="74">
        <f t="shared" ref="Q233:Q297" si="641">BD233+CP233+EH233+GR233</f>
        <v>5</v>
      </c>
      <c r="R233" s="22">
        <f t="shared" si="640"/>
        <v>5</v>
      </c>
      <c r="S233" s="10"/>
      <c r="T233" s="10"/>
      <c r="U233" s="152">
        <f>SUMIF('Rekapitulasi Maret'!$D$9:$D$173,APS!$B233,'Rekapitulasi Maret'!$E$9:$E$173)</f>
        <v>0</v>
      </c>
      <c r="V233" s="152">
        <f>SUMIF('Rekapitulasi Maret'!$D$9:$D$173,APS!$B233,'Rekapitulasi Maret'!$F$9:$F$173)</f>
        <v>0</v>
      </c>
      <c r="W233" s="10"/>
      <c r="X233" s="154">
        <f t="shared" si="638"/>
        <v>0</v>
      </c>
      <c r="Y233" s="154">
        <f t="shared" si="639"/>
        <v>0</v>
      </c>
      <c r="Z233" s="10"/>
      <c r="AA233" s="152">
        <f>SUMIF('Rekapitulasi Maret'!$U$9:$U$173,APS!$B233,'Rekapitulasi Maret'!$V$9:$V$173)</f>
        <v>0</v>
      </c>
      <c r="AB233" s="152">
        <f>SUMIF('Rekapitulasi Maret'!$U$9:$U$173,APS!$B233,'Rekapitulasi Maret'!$W$9:$W$173)</f>
        <v>0</v>
      </c>
      <c r="AC233" s="152"/>
      <c r="AD233" s="154">
        <f t="shared" si="630"/>
        <v>0</v>
      </c>
      <c r="AE233" s="154">
        <f t="shared" si="631"/>
        <v>0</v>
      </c>
      <c r="AF233" s="10"/>
      <c r="AG233" s="152">
        <f>SUMIF('Rekapitulasi Maret'!$AL$9:$AL$173,APS!$B233,'Rekapitulasi Maret'!$AM$9:$AM$173)</f>
        <v>0</v>
      </c>
      <c r="AH233" s="152">
        <f>SUMIF('Rekapitulasi Maret'!$AL$9:$AL$173,APS!$B233,'Rekapitulasi Maret'!$AN$9:$AN$173)</f>
        <v>0</v>
      </c>
      <c r="AI233" s="152">
        <f>SUMIF('Rekapitulasi Maret'!$AL$9:$AL$173,APS!$B233,'Rekapitulasi Maret'!$AQ$9:$AQ$173)</f>
        <v>0</v>
      </c>
      <c r="AJ233" s="154">
        <f t="shared" si="634"/>
        <v>0</v>
      </c>
      <c r="AK233" s="154">
        <f t="shared" si="635"/>
        <v>0</v>
      </c>
      <c r="AL233" s="10"/>
      <c r="AM233" s="152">
        <f>SUMIF('Rekapitulasi Maret'!$BA$9:$BA$173,APS!$B233,'Rekapitulasi Maret'!$BB$9:$BB$173)</f>
        <v>0</v>
      </c>
      <c r="AN233" s="152">
        <f>SUMIF('Rekapitulasi Maret'!$BA$9:$BA$173,APS!$B233,'Rekapitulasi Maret'!$BC$9:$BC$173)</f>
        <v>0</v>
      </c>
      <c r="AO233" s="10"/>
      <c r="AP233" s="154">
        <f t="shared" si="632"/>
        <v>0</v>
      </c>
      <c r="AQ233" s="154">
        <f t="shared" si="633"/>
        <v>0</v>
      </c>
      <c r="AR233" s="10"/>
      <c r="AS233" s="152">
        <f>SUMIF('Rekapitulasi Maret'!$BP$9:$BP$173,APS!$B233,'Rekapitulasi Maret'!$BQ$9:$BQ$173)</f>
        <v>0</v>
      </c>
      <c r="AT233" s="152">
        <f>SUMIF('Rekapitulasi Maret'!$BP$9:$BP$173,APS!$B233,'Rekapitulasi Maret'!$BR$9:$BR$173)</f>
        <v>0</v>
      </c>
      <c r="AU233" s="10"/>
      <c r="AV233" s="154">
        <f t="shared" si="601"/>
        <v>0</v>
      </c>
      <c r="AW233" s="154">
        <f t="shared" si="602"/>
        <v>0</v>
      </c>
      <c r="AX233" s="10"/>
      <c r="AY233" s="152">
        <f>SUMIF('Rekapitulasi Maret'!$CE$9:$CE$173,APS!$B233,'Rekapitulasi Maret'!$CI$9:$CI$173)</f>
        <v>0</v>
      </c>
      <c r="AZ233" s="10"/>
      <c r="BA233" s="152">
        <f>SUMIF('Rekapitulasi Maret'!$CE$9:$CE$173,APS!$B233,'Rekapitulasi Maret'!$CJ$9:$CJ$173)</f>
        <v>0</v>
      </c>
      <c r="BB233" s="154">
        <f t="shared" si="592"/>
        <v>0</v>
      </c>
      <c r="BC233" s="154">
        <f t="shared" si="593"/>
        <v>0</v>
      </c>
      <c r="BD233" s="76">
        <f t="shared" si="605"/>
        <v>0</v>
      </c>
      <c r="BE233" s="76">
        <f t="shared" si="606"/>
        <v>0</v>
      </c>
      <c r="BF233" s="76">
        <f t="shared" si="607"/>
        <v>0</v>
      </c>
      <c r="BG233" s="76">
        <f t="shared" si="608"/>
        <v>0</v>
      </c>
      <c r="BH233" s="76">
        <f t="shared" si="609"/>
        <v>0</v>
      </c>
      <c r="BI233" s="76">
        <f t="shared" si="610"/>
        <v>0</v>
      </c>
      <c r="BJ233" s="154">
        <f t="shared" si="611"/>
        <v>0</v>
      </c>
      <c r="BK233" s="10">
        <v>5</v>
      </c>
      <c r="BL233" s="10"/>
      <c r="BM233" s="152">
        <f>SUMIF('Rekapitulasi Maret'!$D$194:$D$375,APS!$B233,'Rekapitulasi Maret'!$E$194:$E$375)+SUMIF('Rekapitulasi Maret'!$D$194:$D$375,APS!$B233,'Rekapitulasi Maret'!$J$194:$J$375)</f>
        <v>0</v>
      </c>
      <c r="BN233" s="152">
        <f>SUMIF('Rekapitulasi Maret'!$D$194:$D$375,APS!$B233,'Rekapitulasi Maret'!$F$194:$F$375)</f>
        <v>0</v>
      </c>
      <c r="BO233" s="152">
        <f>SUMIF('Rekapitulasi Maret'!$D$194:$D$375,APS!$B233,'Rekapitulasi Maret'!$K$194:$K$375)</f>
        <v>0</v>
      </c>
      <c r="BP233" s="154">
        <f t="shared" si="588"/>
        <v>0</v>
      </c>
      <c r="BQ233" s="154">
        <f t="shared" si="589"/>
        <v>0</v>
      </c>
      <c r="BR233" s="10"/>
      <c r="BS233" s="152">
        <f>SUMIF('Rekapitulasi Maret'!$U$194:$U$375,APS!$B233,'Rekapitulasi Maret'!$V$194:$V$375)+SUMIF('Rekapitulasi Maret'!$U$194:$U$375,APS!$B233,'Rekapitulasi Maret'!$AA$194:$AA$375)</f>
        <v>0</v>
      </c>
      <c r="BT233" s="152">
        <f>SUMIF('Rekapitulasi Maret'!$U$194:$U$375,APS!$B233,'Rekapitulasi Maret'!$W$194:$W$375)</f>
        <v>0</v>
      </c>
      <c r="BU233" s="152">
        <f>SUMIF('Rekapitulasi Maret'!$U$194:$U$375,APS!$B233,'Rekapitulasi Maret'!$AB$194:$AB$375)</f>
        <v>0</v>
      </c>
      <c r="BV233" s="154">
        <f t="shared" si="590"/>
        <v>0</v>
      </c>
      <c r="BW233" s="154">
        <f t="shared" si="591"/>
        <v>0</v>
      </c>
      <c r="BX233" s="10"/>
      <c r="BY233" s="152">
        <f>SUMIF('Rekapitulasi Maret'!$AL$194:$AL$375,APS!$B233,'Rekapitulasi Maret'!$AM$194:$AM$375)+SUMIF('Rekapitulasi Maret'!$AL$194:$AL$375,APS!$B233,'Rekapitulasi Maret'!$AP$194:$AP$375)</f>
        <v>0</v>
      </c>
      <c r="BZ233" s="152">
        <f>SUMIF('Rekapitulasi Maret'!$AL$194:$AL$375,APS!$B233,'Rekapitulasi Maret'!$AN$194:$AN$375)</f>
        <v>0</v>
      </c>
      <c r="CA233" s="152">
        <f>SUMIF('Rekapitulasi Maret'!$AL$194:$AL$375,APS!$B233,'Rekapitulasi Maret'!$AQ$194:$AQ$375)</f>
        <v>0</v>
      </c>
      <c r="CB233" s="154">
        <f t="shared" si="603"/>
        <v>0</v>
      </c>
      <c r="CC233" s="154">
        <f t="shared" si="604"/>
        <v>0</v>
      </c>
      <c r="CD233" s="10">
        <v>5</v>
      </c>
      <c r="CE233" s="152">
        <f>SUMIF('Rekapitulasi Maret'!$BA$194:$BA$375,APS!$B233,'Rekapitulasi Maret'!$BB$194:$BB$375)+SUMIF('Rekapitulasi Maret'!$BA$194:$BA$375,APS!$B233,'Rekapitulasi Maret'!$BE$194:$BE$375)</f>
        <v>0</v>
      </c>
      <c r="CF233" s="152">
        <f>SUMIF('Rekapitulasi Maret'!$BA$194:$BA$375,APS!$B233,'Rekapitulasi Maret'!$BC$194:$BC$375)</f>
        <v>0</v>
      </c>
      <c r="CG233" s="10"/>
      <c r="CH233" s="154">
        <f t="shared" si="580"/>
        <v>0</v>
      </c>
      <c r="CI233" s="154">
        <f t="shared" si="581"/>
        <v>0</v>
      </c>
      <c r="CJ233" s="10"/>
      <c r="CK233" s="152">
        <f>SUMIF('Rekapitulasi Maret'!$BP$194:$BP$375,APS!$B233,'Rekapitulasi Maret'!$BQ$194:$BQ$375)+SUMIF('Rekapitulasi Maret'!$BP$194:$BP$375,APS!$B233,'Rekapitulasi Maret'!$BT$194:$BT$375)</f>
        <v>0</v>
      </c>
      <c r="CL233" s="152">
        <f>SUMIF('Rekapitulasi Maret'!$BP$194:$BP$375,APS!$B233,'Rekapitulasi Maret'!$BR$194:$BR$375)</f>
        <v>0</v>
      </c>
      <c r="CM233" s="152">
        <f>SUMIF('Rekapitulasi Maret'!$BP$194:$BP$375,APS!$B233,'Rekapitulasi Maret'!$BU$194:$BU$375)</f>
        <v>0</v>
      </c>
      <c r="CN233" s="154">
        <f t="shared" si="582"/>
        <v>0</v>
      </c>
      <c r="CO233" s="154">
        <f t="shared" si="583"/>
        <v>0</v>
      </c>
      <c r="CP233" s="76">
        <f t="shared" si="612"/>
        <v>5</v>
      </c>
      <c r="CQ233" s="76">
        <f t="shared" si="613"/>
        <v>0</v>
      </c>
      <c r="CR233" s="76">
        <f t="shared" si="614"/>
        <v>0</v>
      </c>
      <c r="CS233" s="76">
        <f t="shared" si="615"/>
        <v>0</v>
      </c>
      <c r="CT233" s="76">
        <f t="shared" si="616"/>
        <v>0</v>
      </c>
      <c r="CU233" s="76">
        <f t="shared" si="617"/>
        <v>-5</v>
      </c>
      <c r="CV233" s="154">
        <f t="shared" si="618"/>
        <v>0</v>
      </c>
      <c r="CW233" s="10"/>
      <c r="CX233" s="10"/>
      <c r="CY233" s="152">
        <f>SUMIF('Rekapitulasi Maret'!$D$391:$D$568,APS!$B233,'Rekapitulasi Maret'!$E$391:$E$568)+SUMIF('Rekapitulasi Maret'!$D$391:$D$568,APS!$B233,'Rekapitulasi Maret'!$J$391:$J$568)</f>
        <v>0</v>
      </c>
      <c r="CZ233" s="152">
        <f>SUMIF('Rekapitulasi Maret'!$D$391:$D$568,APS!$B233,'Rekapitulasi Maret'!$F$391:$F$568)</f>
        <v>0</v>
      </c>
      <c r="DA233" s="152">
        <f>SUMIF('Rekapitulasi Maret'!$D$391:$D$568,APS!$B233,'Rekapitulasi Maret'!$K$391:$K$568)</f>
        <v>0</v>
      </c>
      <c r="DB233" s="154">
        <f t="shared" si="584"/>
        <v>0</v>
      </c>
      <c r="DC233" s="154">
        <f t="shared" si="585"/>
        <v>0</v>
      </c>
      <c r="DD233" s="10"/>
      <c r="DE233" s="152">
        <f>SUMIF('Rekapitulasi Maret'!$U$391:$U$568,APS!$B233,'Rekapitulasi Maret'!$V$391:$V$568)+SUMIF('Rekapitulasi Maret'!$U$391:$U$568,APS!$B233,'Rekapitulasi Maret'!$AA$391:$AA$568)</f>
        <v>0</v>
      </c>
      <c r="DF233" s="152">
        <f>SUMIF('Rekapitulasi Maret'!$U$391:$U$568,APS!$B233,'Rekapitulasi Maret'!$W$391:$W$568)</f>
        <v>0</v>
      </c>
      <c r="DG233" s="152">
        <f>SUMIF('Rekapitulasi Maret'!$U$391:$U$568,APS!$B233,'Rekapitulasi Maret'!$AB$391:$AB$568)</f>
        <v>0</v>
      </c>
      <c r="DH233" s="154">
        <f t="shared" si="619"/>
        <v>0</v>
      </c>
      <c r="DI233" s="154">
        <f t="shared" si="620"/>
        <v>0</v>
      </c>
      <c r="DJ233" s="10"/>
      <c r="DK233" s="152">
        <f>SUMIF('Rekapitulasi Maret'!$AL$391:$AL$568,APS!$B233,'Rekapitulasi Maret'!$AM$391:$AM$568)+SUMIF('Rekapitulasi Maret'!$AL$391:$AL$568,APS!$B233,'Rekapitulasi Maret'!$AP$391:$AP$568)</f>
        <v>0</v>
      </c>
      <c r="DL233" s="152">
        <f>SUMIF('Rekapitulasi Maret'!$AL$391:$AL$568,APS!$B233,'Rekapitulasi Maret'!$AN$391:$AN$568)</f>
        <v>0</v>
      </c>
      <c r="DM233" s="152">
        <f>SUMIF('Rekapitulasi Maret'!$AL$391:$AL$568,APS!$B233,'Rekapitulasi Maret'!$AQ$391:$AQ$568)</f>
        <v>0</v>
      </c>
      <c r="DN233" s="154">
        <f t="shared" si="553"/>
        <v>0</v>
      </c>
      <c r="DO233" s="154">
        <f t="shared" si="554"/>
        <v>0</v>
      </c>
      <c r="DP233" s="10"/>
      <c r="DQ233" s="152">
        <f>SUMIF('Rekapitulasi Maret'!$BA$391:$BA$568,APS!$B233,'Rekapitulasi Maret'!$BB$391:$BB$568)+SUMIF('Rekapitulasi Maret'!$BA$391:$BA$568,APS!$B233,'Rekapitulasi Maret'!$BE$391:$BE$568)</f>
        <v>0</v>
      </c>
      <c r="DR233" s="152">
        <f>SUMIF('Rekapitulasi Maret'!$BA$391:$BA$568,APS!$B233,'Rekapitulasi Maret'!$BC$391:$BC$568)</f>
        <v>0</v>
      </c>
      <c r="DS233" s="152">
        <f>SUMIF('Rekapitulasi Maret'!$BA$391:$BA$568,APS!$B233,'Rekapitulasi Maret'!$BF$391:$BF$568)</f>
        <v>0</v>
      </c>
      <c r="DT233" s="154">
        <f t="shared" si="621"/>
        <v>0</v>
      </c>
      <c r="DU233" s="154">
        <f t="shared" si="622"/>
        <v>0</v>
      </c>
      <c r="DV233" s="10"/>
      <c r="DW233" s="152">
        <f>SUMIF('Rekapitulasi Maret'!$BP$391:$BP$568,APS!$B233,'Rekapitulasi Maret'!$BQ$391:$BQ$568)+SUMIF('Rekapitulasi Maret'!$BP$391:$BP$568,APS!$B233,'Rekapitulasi Maret'!$BT$391:$BT$568)</f>
        <v>0</v>
      </c>
      <c r="DX233" s="152">
        <f>SUMIF('Rekapitulasi Maret'!$BP$391:$BP$568,APS!$B233,'Rekapitulasi Maret'!$BR$391:$BR$568)</f>
        <v>0</v>
      </c>
      <c r="DY233" s="152">
        <f>SUMIF('Rekapitulasi Maret'!$BP$391:$BP$568,APS!$B233,'Rekapitulasi Maret'!$BU$391:$BU$568)</f>
        <v>0</v>
      </c>
      <c r="DZ233" s="154">
        <f t="shared" si="544"/>
        <v>0</v>
      </c>
      <c r="EA233" s="154">
        <f t="shared" si="545"/>
        <v>0</v>
      </c>
      <c r="EB233" s="10"/>
      <c r="EC233" s="152">
        <f>SUMIF('Rekapitulasi Maret'!$CE$391:$CE$568,APS!$B233,'Rekapitulasi Maret'!$CF$391:$CF$568)+SUMIF('Rekapitulasi Maret'!$CE$391:$CE$568,APS!$B233,'Rekapitulasi Maret'!$CI$391:$CI$568)</f>
        <v>0</v>
      </c>
      <c r="ED233" s="152">
        <f>SUMIF('Rekapitulasi Maret'!$CE$391:$CE$568,APS!$B233,'Rekapitulasi Maret'!$CG$391:$CG$568)</f>
        <v>0</v>
      </c>
      <c r="EE233" s="152">
        <f>SUMIF('Rekapitulasi Maret'!$CE$391:$CE$568,APS!$B233,'Rekapitulasi Maret'!$CJ$391:$CJ$568)</f>
        <v>0</v>
      </c>
      <c r="EF233" s="154">
        <f t="shared" si="555"/>
        <v>0</v>
      </c>
      <c r="EG233" s="154">
        <f t="shared" si="556"/>
        <v>0</v>
      </c>
      <c r="EH233" s="76">
        <f t="shared" si="623"/>
        <v>0</v>
      </c>
      <c r="EI233" s="76">
        <f t="shared" si="624"/>
        <v>0</v>
      </c>
      <c r="EJ233" s="76">
        <f t="shared" si="625"/>
        <v>0</v>
      </c>
      <c r="EK233" s="76">
        <f t="shared" si="626"/>
        <v>0</v>
      </c>
      <c r="EL233" s="76">
        <f t="shared" si="627"/>
        <v>0</v>
      </c>
      <c r="EM233" s="76">
        <f t="shared" si="628"/>
        <v>0</v>
      </c>
      <c r="EN233" s="154">
        <f t="shared" si="629"/>
        <v>0</v>
      </c>
      <c r="EO233" s="10"/>
      <c r="EP233" s="10"/>
      <c r="EQ233" s="152">
        <f>SUMIF('Rekapitulasi Maret'!$D$587:$D$768,APS!$B233,'Rekapitulasi Maret'!$E$587:$E$768)+SUMIF('Rekapitulasi Maret'!$D$587:$D$768,APS!$B233,'Rekapitulasi Maret'!$G$587:$G$768)</f>
        <v>0</v>
      </c>
      <c r="ER233" s="152">
        <f>SUMIF('Rekapitulasi Maret'!$D$587:$D$768,APS!$B233,'Rekapitulasi Maret'!$F$587:$F$768)+SUMIF('Rekapitulasi Maret'!$D$587:$D$768,APS!$B233,'Rekapitulasi Maret'!$H$587:$H$768)</f>
        <v>0</v>
      </c>
      <c r="ES233" s="10"/>
      <c r="ET233" s="154">
        <f t="shared" si="557"/>
        <v>0</v>
      </c>
      <c r="EU233" s="154">
        <f t="shared" si="558"/>
        <v>0</v>
      </c>
      <c r="EV233" s="10"/>
      <c r="EW233" s="152">
        <f>SUMIF('Rekapitulasi Maret'!$U$587:$U$768,APS!$B233,'Rekapitulasi Maret'!$V$587:$V$768)+SUMIF('Rekapitulasi Maret'!$U$587:$U$768,APS!$B233,'Rekapitulasi Maret'!$X$587:$X$768)</f>
        <v>0</v>
      </c>
      <c r="EX233" s="152">
        <f>SUMIF('Rekapitulasi Maret'!$U$587:$U$768,APS!$B233,'Rekapitulasi Maret'!$W$587:$W$768)+SUMIF('Rekapitulasi Maret'!$U$587:$U$768,APS!$B233,'Rekapitulasi Maret'!$Y$587:$Y$768)</f>
        <v>0</v>
      </c>
      <c r="EY233" s="10"/>
      <c r="EZ233" s="154">
        <f t="shared" si="559"/>
        <v>0</v>
      </c>
      <c r="FA233" s="154">
        <f t="shared" si="560"/>
        <v>0</v>
      </c>
      <c r="FB233" s="10"/>
      <c r="FC233" s="152">
        <f>SUMIF('Rekapitulasi Maret'!$AL$587:$AL$768,APS!$B233,'Rekapitulasi Maret'!$AM$587:$AM$768)+SUMIF('Rekapitulasi Maret'!$AL$587:$AL$768,APS!$B233,'Rekapitulasi Maret'!$AP$587:$AP$768)</f>
        <v>0</v>
      </c>
      <c r="FD233" s="152">
        <f>SUMIF('Rekapitulasi Maret'!$AL$587:$AL$768,APS!$B233,'Rekapitulasi Maret'!$AN$587:$AN$768)</f>
        <v>0</v>
      </c>
      <c r="FE233" s="10"/>
      <c r="FF233" s="154">
        <f t="shared" si="561"/>
        <v>0</v>
      </c>
      <c r="FG233" s="154">
        <f t="shared" si="562"/>
        <v>0</v>
      </c>
      <c r="FH233" s="10"/>
      <c r="FI233" s="152">
        <f>SUMIF('Rekapitulasi Maret'!$BA$587:$BA$768,APS!$B233,'Rekapitulasi Maret'!$BB$587:$BB$768)+SUMIF('Rekapitulasi Maret'!$BA$587:$BA$768,APS!$B233,'Rekapitulasi Maret'!$BE$587:$BE$768)</f>
        <v>0</v>
      </c>
      <c r="FJ233" s="152">
        <f>SUMIF('Rekapitulasi Maret'!$BA$587:$BA$768,APS!$B233,'Rekapitulasi Maret'!$BC$587:$BC$768)+SUMIF('Rekapitulasi Maret'!$BA$587:$BA$768,APS!$B233,'Rekapitulasi Maret'!$BF$587:$BF$768)</f>
        <v>0</v>
      </c>
      <c r="FK233" s="10"/>
      <c r="FL233" s="154">
        <f t="shared" si="563"/>
        <v>0</v>
      </c>
      <c r="FM233" s="154">
        <f t="shared" si="564"/>
        <v>0</v>
      </c>
      <c r="FN233" s="10"/>
      <c r="FO233" s="152">
        <f>SUMIF('Rekapitulasi Maret'!$BP$587:$BP$768,APS!$B233,'Rekapitulasi Maret'!$BQ$587:$BQ$768)+SUMIF('Rekapitulasi Maret'!$BP$587:$BP$768,APS!$B233,'Rekapitulasi Maret'!$BT$587:$BT$768)</f>
        <v>0</v>
      </c>
      <c r="FP233" s="152">
        <f>SUMIF('Rekapitulasi Maret'!$BP$587:$BP$768,APS!$B233,'Rekapitulasi Maret'!$BR$587:$BR$768)</f>
        <v>0</v>
      </c>
      <c r="FQ233" s="10"/>
      <c r="FR233" s="154">
        <f t="shared" si="565"/>
        <v>0</v>
      </c>
      <c r="FS233" s="154">
        <f t="shared" si="566"/>
        <v>0</v>
      </c>
      <c r="FT233" s="10"/>
      <c r="FU233" s="152">
        <f>SUMIF('Rekapitulasi Maret'!$CE$587:$CE$768,APS!$B233,'Rekapitulasi Maret'!$CI$587:$CI$768)</f>
        <v>0</v>
      </c>
      <c r="FV233" s="10"/>
      <c r="FW233" s="152">
        <f>SUMIF('Rekapitulasi Maret'!$CE$587:$CE$768,APS!$B233,'Rekapitulasi Maret'!$CJ$587:$CJ$768)</f>
        <v>0</v>
      </c>
      <c r="FX233" s="154">
        <f t="shared" si="586"/>
        <v>0</v>
      </c>
      <c r="FY233" s="154">
        <f t="shared" si="587"/>
        <v>0</v>
      </c>
      <c r="FZ233" s="10"/>
      <c r="GA233" s="152">
        <f>SUMIF('Rekapitulasi Maret'!$D$785:$D$963,APS!$B233,'Rekapitulasi Maret'!$E$785:$E$963)+SUMIF('Rekapitulasi Maret'!$D$785:$D$963,APS!$B233,'Rekapitulasi Maret'!$J$785:$J$963)</f>
        <v>0</v>
      </c>
      <c r="GB233" s="152">
        <f>SUMIF('Rekapitulasi Maret'!$D$785:$D$963,APS!$B233,'Rekapitulasi Maret'!$F$785:$F$963)</f>
        <v>0</v>
      </c>
      <c r="GC233" s="152">
        <f>SUMIF('Rekapitulasi Maret'!$D$785:$D$963,APS!$B233,'Rekapitulasi Maret'!$K$785:$K$963)</f>
        <v>0</v>
      </c>
      <c r="GD233" s="154">
        <f t="shared" si="567"/>
        <v>0</v>
      </c>
      <c r="GE233" s="154">
        <f t="shared" si="568"/>
        <v>0</v>
      </c>
      <c r="GF233" s="10"/>
      <c r="GG233" s="152">
        <f>SUMIF('Rekapitulasi Maret'!$U$785:$U$963,APS!$B233,'Rekapitulasi Maret'!$V$785:$V$963)+SUMIF('Rekapitulasi Maret'!$U$785:$U$963,APS!$B233,'Rekapitulasi Maret'!$AA$785:$AA$963)</f>
        <v>5</v>
      </c>
      <c r="GH233" s="152">
        <f>SUMIF('Rekapitulasi Maret'!$U$785:$U$963,APS!$B233,'Rekapitulasi Maret'!$W$785:$W$963)</f>
        <v>0</v>
      </c>
      <c r="GI233" s="152">
        <f>SUMIF('Rekapitulasi Maret'!$U$785:$U$963,APS!$B233,'Rekapitulasi Maret'!$AB$785:$AB$963)</f>
        <v>0</v>
      </c>
      <c r="GJ233" s="154">
        <f t="shared" si="569"/>
        <v>0</v>
      </c>
      <c r="GK233" s="154">
        <f t="shared" si="570"/>
        <v>0</v>
      </c>
      <c r="GL233" s="10"/>
      <c r="GM233" s="152">
        <f>SUMIF('Rekapitulasi Maret'!$AL$785:$AL$963,APS!$B233,'Rekapitulasi Maret'!$AM$785:$AM$963)+SUMIF('Rekapitulasi Maret'!$AL$785:$AL$963,APS!$B233,'Rekapitulasi Maret'!$AP$785:$AP$963)</f>
        <v>0</v>
      </c>
      <c r="GN233" s="152">
        <f>SUMIF('Rekapitulasi Maret'!$AL$785:$AL$963,APS!$B233,'Rekapitulasi Maret'!$AN$785:$AN$963)</f>
        <v>0</v>
      </c>
      <c r="GO233" s="152">
        <f>SUMIF('Rekapitulasi Maret'!$AL$785:$AL$963,APS!$B233,'Rekapitulasi Maret'!$AQ$785:$AQ$963)</f>
        <v>0</v>
      </c>
      <c r="GP233" s="154">
        <f t="shared" si="571"/>
        <v>0</v>
      </c>
      <c r="GQ233" s="154">
        <f t="shared" si="572"/>
        <v>0</v>
      </c>
      <c r="GR233" s="76">
        <f t="shared" si="573"/>
        <v>0</v>
      </c>
      <c r="GS233" s="76">
        <f t="shared" si="574"/>
        <v>5</v>
      </c>
      <c r="GT233" s="76">
        <f t="shared" si="575"/>
        <v>0</v>
      </c>
      <c r="GU233" s="76">
        <f t="shared" si="576"/>
        <v>0</v>
      </c>
      <c r="GV233" s="157">
        <f t="shared" si="577"/>
        <v>0</v>
      </c>
      <c r="GW233" s="157">
        <f t="shared" si="578"/>
        <v>0</v>
      </c>
      <c r="GX233" s="158">
        <f t="shared" si="579"/>
        <v>0</v>
      </c>
      <c r="GY233" s="157">
        <f t="shared" si="595"/>
        <v>5</v>
      </c>
      <c r="GZ233" s="157">
        <f t="shared" si="596"/>
        <v>5</v>
      </c>
      <c r="HA233" s="157">
        <f t="shared" si="597"/>
        <v>0</v>
      </c>
      <c r="HB233" s="157">
        <f t="shared" si="598"/>
        <v>0</v>
      </c>
      <c r="HC233" s="157">
        <f t="shared" si="599"/>
        <v>0</v>
      </c>
      <c r="HD233" s="157">
        <f t="shared" si="600"/>
        <v>-5</v>
      </c>
      <c r="HE233" s="158">
        <f t="shared" si="636"/>
        <v>0</v>
      </c>
      <c r="HF233" s="164"/>
      <c r="HG233" s="16" t="s">
        <v>370</v>
      </c>
      <c r="HH233" s="88"/>
    </row>
    <row r="234" spans="1:216" ht="15.75">
      <c r="A234" s="16" t="s">
        <v>560</v>
      </c>
      <c r="B234" s="16" t="s">
        <v>371</v>
      </c>
      <c r="C234" s="16" t="s">
        <v>196</v>
      </c>
      <c r="D234" s="16" t="s">
        <v>615</v>
      </c>
      <c r="E234" s="16" t="s">
        <v>608</v>
      </c>
      <c r="F234" s="31">
        <v>5</v>
      </c>
      <c r="G234" s="17"/>
      <c r="H234" s="17"/>
      <c r="I234" s="18">
        <v>0</v>
      </c>
      <c r="J234" s="17">
        <v>0</v>
      </c>
      <c r="K234" s="19">
        <f t="shared" si="547"/>
        <v>5</v>
      </c>
      <c r="L234" s="19">
        <f t="shared" si="548"/>
        <v>5</v>
      </c>
      <c r="M234" s="23">
        <v>5</v>
      </c>
      <c r="N234" s="20">
        <f t="shared" si="637"/>
        <v>5</v>
      </c>
      <c r="O234" s="20"/>
      <c r="P234" s="75">
        <f t="shared" ref="P234:P298" si="642">+Q234-N234</f>
        <v>0</v>
      </c>
      <c r="Q234" s="74">
        <f t="shared" si="641"/>
        <v>5</v>
      </c>
      <c r="R234" s="22">
        <f t="shared" si="640"/>
        <v>5</v>
      </c>
      <c r="S234" s="10"/>
      <c r="T234" s="10"/>
      <c r="U234" s="152">
        <f>SUMIF('Rekapitulasi Maret'!$D$9:$D$173,APS!$B234,'Rekapitulasi Maret'!$E$9:$E$173)</f>
        <v>0</v>
      </c>
      <c r="V234" s="152">
        <f>SUMIF('Rekapitulasi Maret'!$D$9:$D$173,APS!$B234,'Rekapitulasi Maret'!$F$9:$F$173)</f>
        <v>0</v>
      </c>
      <c r="W234" s="10"/>
      <c r="X234" s="154">
        <f t="shared" si="638"/>
        <v>0</v>
      </c>
      <c r="Y234" s="154">
        <f t="shared" si="639"/>
        <v>0</v>
      </c>
      <c r="Z234" s="10"/>
      <c r="AA234" s="152">
        <f>SUMIF('Rekapitulasi Maret'!$U$9:$U$173,APS!$B234,'Rekapitulasi Maret'!$V$9:$V$173)</f>
        <v>0</v>
      </c>
      <c r="AB234" s="152">
        <f>SUMIF('Rekapitulasi Maret'!$U$9:$U$173,APS!$B234,'Rekapitulasi Maret'!$W$9:$W$173)</f>
        <v>0</v>
      </c>
      <c r="AC234" s="152"/>
      <c r="AD234" s="154">
        <f t="shared" si="630"/>
        <v>0</v>
      </c>
      <c r="AE234" s="154">
        <f t="shared" si="631"/>
        <v>0</v>
      </c>
      <c r="AF234" s="10"/>
      <c r="AG234" s="152">
        <f>SUMIF('Rekapitulasi Maret'!$AL$9:$AL$173,APS!$B234,'Rekapitulasi Maret'!$AM$9:$AM$173)</f>
        <v>0</v>
      </c>
      <c r="AH234" s="152">
        <f>SUMIF('Rekapitulasi Maret'!$AL$9:$AL$173,APS!$B234,'Rekapitulasi Maret'!$AN$9:$AN$173)</f>
        <v>0</v>
      </c>
      <c r="AI234" s="152">
        <f>SUMIF('Rekapitulasi Maret'!$AL$9:$AL$173,APS!$B234,'Rekapitulasi Maret'!$AQ$9:$AQ$173)</f>
        <v>0</v>
      </c>
      <c r="AJ234" s="154">
        <f t="shared" si="634"/>
        <v>0</v>
      </c>
      <c r="AK234" s="154">
        <f t="shared" si="635"/>
        <v>0</v>
      </c>
      <c r="AL234" s="10"/>
      <c r="AM234" s="152">
        <f>SUMIF('Rekapitulasi Maret'!$BA$9:$BA$173,APS!$B234,'Rekapitulasi Maret'!$BB$9:$BB$173)</f>
        <v>0</v>
      </c>
      <c r="AN234" s="152">
        <f>SUMIF('Rekapitulasi Maret'!$BA$9:$BA$173,APS!$B234,'Rekapitulasi Maret'!$BC$9:$BC$173)</f>
        <v>0</v>
      </c>
      <c r="AO234" s="10"/>
      <c r="AP234" s="154">
        <f t="shared" si="632"/>
        <v>0</v>
      </c>
      <c r="AQ234" s="154">
        <f t="shared" si="633"/>
        <v>0</v>
      </c>
      <c r="AR234" s="10"/>
      <c r="AS234" s="152">
        <f>SUMIF('Rekapitulasi Maret'!$BP$9:$BP$173,APS!$B234,'Rekapitulasi Maret'!$BQ$9:$BQ$173)</f>
        <v>0</v>
      </c>
      <c r="AT234" s="152">
        <f>SUMIF('Rekapitulasi Maret'!$BP$9:$BP$173,APS!$B234,'Rekapitulasi Maret'!$BR$9:$BR$173)</f>
        <v>0</v>
      </c>
      <c r="AU234" s="10"/>
      <c r="AV234" s="154">
        <f t="shared" si="601"/>
        <v>0</v>
      </c>
      <c r="AW234" s="154">
        <f t="shared" si="602"/>
        <v>0</v>
      </c>
      <c r="AX234" s="10"/>
      <c r="AY234" s="152">
        <f>SUMIF('Rekapitulasi Maret'!$CE$9:$CE$173,APS!$B234,'Rekapitulasi Maret'!$CI$9:$CI$173)</f>
        <v>0</v>
      </c>
      <c r="AZ234" s="10"/>
      <c r="BA234" s="152">
        <f>SUMIF('Rekapitulasi Maret'!$CE$9:$CE$173,APS!$B234,'Rekapitulasi Maret'!$CJ$9:$CJ$173)</f>
        <v>0</v>
      </c>
      <c r="BB234" s="154">
        <f t="shared" si="592"/>
        <v>0</v>
      </c>
      <c r="BC234" s="154">
        <f t="shared" si="593"/>
        <v>0</v>
      </c>
      <c r="BD234" s="76">
        <f t="shared" si="605"/>
        <v>0</v>
      </c>
      <c r="BE234" s="76">
        <f t="shared" si="606"/>
        <v>0</v>
      </c>
      <c r="BF234" s="76">
        <f t="shared" si="607"/>
        <v>0</v>
      </c>
      <c r="BG234" s="76">
        <f t="shared" si="608"/>
        <v>0</v>
      </c>
      <c r="BH234" s="76">
        <f t="shared" si="609"/>
        <v>0</v>
      </c>
      <c r="BI234" s="76">
        <f t="shared" si="610"/>
        <v>0</v>
      </c>
      <c r="BJ234" s="154">
        <f t="shared" si="611"/>
        <v>0</v>
      </c>
      <c r="BK234" s="10">
        <v>5</v>
      </c>
      <c r="BL234" s="10"/>
      <c r="BM234" s="152">
        <f>SUMIF('Rekapitulasi Maret'!$D$194:$D$375,APS!$B234,'Rekapitulasi Maret'!$E$194:$E$375)+SUMIF('Rekapitulasi Maret'!$D$194:$D$375,APS!$B234,'Rekapitulasi Maret'!$J$194:$J$375)</f>
        <v>0</v>
      </c>
      <c r="BN234" s="152">
        <f>SUMIF('Rekapitulasi Maret'!$D$194:$D$375,APS!$B234,'Rekapitulasi Maret'!$F$194:$F$375)</f>
        <v>0</v>
      </c>
      <c r="BO234" s="152">
        <f>SUMIF('Rekapitulasi Maret'!$D$194:$D$375,APS!$B234,'Rekapitulasi Maret'!$K$194:$K$375)</f>
        <v>0</v>
      </c>
      <c r="BP234" s="154">
        <f t="shared" si="588"/>
        <v>0</v>
      </c>
      <c r="BQ234" s="154">
        <f t="shared" si="589"/>
        <v>0</v>
      </c>
      <c r="BR234" s="10"/>
      <c r="BS234" s="152">
        <f>SUMIF('Rekapitulasi Maret'!$U$194:$U$375,APS!$B234,'Rekapitulasi Maret'!$V$194:$V$375)+SUMIF('Rekapitulasi Maret'!$U$194:$U$375,APS!$B234,'Rekapitulasi Maret'!$AA$194:$AA$375)</f>
        <v>0</v>
      </c>
      <c r="BT234" s="152">
        <f>SUMIF('Rekapitulasi Maret'!$U$194:$U$375,APS!$B234,'Rekapitulasi Maret'!$W$194:$W$375)</f>
        <v>0</v>
      </c>
      <c r="BU234" s="152">
        <f>SUMIF('Rekapitulasi Maret'!$U$194:$U$375,APS!$B234,'Rekapitulasi Maret'!$AB$194:$AB$375)</f>
        <v>0</v>
      </c>
      <c r="BV234" s="154">
        <f t="shared" si="590"/>
        <v>0</v>
      </c>
      <c r="BW234" s="154">
        <f t="shared" si="591"/>
        <v>0</v>
      </c>
      <c r="BX234" s="10"/>
      <c r="BY234" s="152">
        <f>SUMIF('Rekapitulasi Maret'!$AL$194:$AL$375,APS!$B234,'Rekapitulasi Maret'!$AM$194:$AM$375)+SUMIF('Rekapitulasi Maret'!$AL$194:$AL$375,APS!$B234,'Rekapitulasi Maret'!$AP$194:$AP$375)</f>
        <v>0</v>
      </c>
      <c r="BZ234" s="152">
        <f>SUMIF('Rekapitulasi Maret'!$AL$194:$AL$375,APS!$B234,'Rekapitulasi Maret'!$AN$194:$AN$375)</f>
        <v>0</v>
      </c>
      <c r="CA234" s="152">
        <f>SUMIF('Rekapitulasi Maret'!$AL$194:$AL$375,APS!$B234,'Rekapitulasi Maret'!$AQ$194:$AQ$375)</f>
        <v>0</v>
      </c>
      <c r="CB234" s="154">
        <f t="shared" si="603"/>
        <v>0</v>
      </c>
      <c r="CC234" s="154">
        <f t="shared" si="604"/>
        <v>0</v>
      </c>
      <c r="CD234" s="10">
        <v>5</v>
      </c>
      <c r="CE234" s="152">
        <f>SUMIF('Rekapitulasi Maret'!$BA$194:$BA$375,APS!$B234,'Rekapitulasi Maret'!$BB$194:$BB$375)+SUMIF('Rekapitulasi Maret'!$BA$194:$BA$375,APS!$B234,'Rekapitulasi Maret'!$BE$194:$BE$375)</f>
        <v>0</v>
      </c>
      <c r="CF234" s="152">
        <f>SUMIF('Rekapitulasi Maret'!$BA$194:$BA$375,APS!$B234,'Rekapitulasi Maret'!$BC$194:$BC$375)</f>
        <v>0</v>
      </c>
      <c r="CG234" s="10"/>
      <c r="CH234" s="154">
        <f t="shared" si="580"/>
        <v>0</v>
      </c>
      <c r="CI234" s="154">
        <f t="shared" si="581"/>
        <v>0</v>
      </c>
      <c r="CJ234" s="10"/>
      <c r="CK234" s="152">
        <f>SUMIF('Rekapitulasi Maret'!$BP$194:$BP$375,APS!$B234,'Rekapitulasi Maret'!$BQ$194:$BQ$375)+SUMIF('Rekapitulasi Maret'!$BP$194:$BP$375,APS!$B234,'Rekapitulasi Maret'!$BT$194:$BT$375)</f>
        <v>0</v>
      </c>
      <c r="CL234" s="152">
        <f>SUMIF('Rekapitulasi Maret'!$BP$194:$BP$375,APS!$B234,'Rekapitulasi Maret'!$BR$194:$BR$375)</f>
        <v>0</v>
      </c>
      <c r="CM234" s="152">
        <f>SUMIF('Rekapitulasi Maret'!$BP$194:$BP$375,APS!$B234,'Rekapitulasi Maret'!$BU$194:$BU$375)</f>
        <v>0</v>
      </c>
      <c r="CN234" s="154">
        <f t="shared" si="582"/>
        <v>0</v>
      </c>
      <c r="CO234" s="154">
        <f t="shared" si="583"/>
        <v>0</v>
      </c>
      <c r="CP234" s="76">
        <f t="shared" si="612"/>
        <v>5</v>
      </c>
      <c r="CQ234" s="76">
        <f t="shared" si="613"/>
        <v>0</v>
      </c>
      <c r="CR234" s="76">
        <f t="shared" si="614"/>
        <v>0</v>
      </c>
      <c r="CS234" s="76">
        <f t="shared" si="615"/>
        <v>0</v>
      </c>
      <c r="CT234" s="76">
        <f t="shared" si="616"/>
        <v>0</v>
      </c>
      <c r="CU234" s="76">
        <f t="shared" si="617"/>
        <v>-5</v>
      </c>
      <c r="CV234" s="154">
        <f t="shared" si="618"/>
        <v>0</v>
      </c>
      <c r="CW234" s="10"/>
      <c r="CX234" s="10"/>
      <c r="CY234" s="152">
        <f>SUMIF('Rekapitulasi Maret'!$D$391:$D$568,APS!$B234,'Rekapitulasi Maret'!$E$391:$E$568)+SUMIF('Rekapitulasi Maret'!$D$391:$D$568,APS!$B234,'Rekapitulasi Maret'!$J$391:$J$568)</f>
        <v>0</v>
      </c>
      <c r="CZ234" s="152">
        <f>SUMIF('Rekapitulasi Maret'!$D$391:$D$568,APS!$B234,'Rekapitulasi Maret'!$F$391:$F$568)</f>
        <v>0</v>
      </c>
      <c r="DA234" s="152">
        <f>SUMIF('Rekapitulasi Maret'!$D$391:$D$568,APS!$B234,'Rekapitulasi Maret'!$K$391:$K$568)</f>
        <v>0</v>
      </c>
      <c r="DB234" s="154">
        <f t="shared" si="584"/>
        <v>0</v>
      </c>
      <c r="DC234" s="154">
        <f t="shared" si="585"/>
        <v>0</v>
      </c>
      <c r="DD234" s="10"/>
      <c r="DE234" s="152">
        <f>SUMIF('Rekapitulasi Maret'!$U$391:$U$568,APS!$B234,'Rekapitulasi Maret'!$V$391:$V$568)+SUMIF('Rekapitulasi Maret'!$U$391:$U$568,APS!$B234,'Rekapitulasi Maret'!$AA$391:$AA$568)</f>
        <v>0</v>
      </c>
      <c r="DF234" s="152">
        <f>SUMIF('Rekapitulasi Maret'!$U$391:$U$568,APS!$B234,'Rekapitulasi Maret'!$W$391:$W$568)</f>
        <v>0</v>
      </c>
      <c r="DG234" s="152">
        <f>SUMIF('Rekapitulasi Maret'!$U$391:$U$568,APS!$B234,'Rekapitulasi Maret'!$AB$391:$AB$568)</f>
        <v>0</v>
      </c>
      <c r="DH234" s="154">
        <f t="shared" si="619"/>
        <v>0</v>
      </c>
      <c r="DI234" s="154">
        <f t="shared" si="620"/>
        <v>0</v>
      </c>
      <c r="DJ234" s="10"/>
      <c r="DK234" s="152">
        <f>SUMIF('Rekapitulasi Maret'!$AL$391:$AL$568,APS!$B234,'Rekapitulasi Maret'!$AM$391:$AM$568)+SUMIF('Rekapitulasi Maret'!$AL$391:$AL$568,APS!$B234,'Rekapitulasi Maret'!$AP$391:$AP$568)</f>
        <v>0</v>
      </c>
      <c r="DL234" s="152">
        <f>SUMIF('Rekapitulasi Maret'!$AL$391:$AL$568,APS!$B234,'Rekapitulasi Maret'!$AN$391:$AN$568)</f>
        <v>0</v>
      </c>
      <c r="DM234" s="152">
        <f>SUMIF('Rekapitulasi Maret'!$AL$391:$AL$568,APS!$B234,'Rekapitulasi Maret'!$AQ$391:$AQ$568)</f>
        <v>0</v>
      </c>
      <c r="DN234" s="154">
        <f t="shared" si="553"/>
        <v>0</v>
      </c>
      <c r="DO234" s="154">
        <f t="shared" si="554"/>
        <v>0</v>
      </c>
      <c r="DP234" s="10"/>
      <c r="DQ234" s="152">
        <f>SUMIF('Rekapitulasi Maret'!$BA$391:$BA$568,APS!$B234,'Rekapitulasi Maret'!$BB$391:$BB$568)+SUMIF('Rekapitulasi Maret'!$BA$391:$BA$568,APS!$B234,'Rekapitulasi Maret'!$BE$391:$BE$568)</f>
        <v>0</v>
      </c>
      <c r="DR234" s="152">
        <f>SUMIF('Rekapitulasi Maret'!$BA$391:$BA$568,APS!$B234,'Rekapitulasi Maret'!$BC$391:$BC$568)</f>
        <v>0</v>
      </c>
      <c r="DS234" s="152">
        <f>SUMIF('Rekapitulasi Maret'!$BA$391:$BA$568,APS!$B234,'Rekapitulasi Maret'!$BF$391:$BF$568)</f>
        <v>0</v>
      </c>
      <c r="DT234" s="154">
        <f t="shared" si="621"/>
        <v>0</v>
      </c>
      <c r="DU234" s="154">
        <f t="shared" si="622"/>
        <v>0</v>
      </c>
      <c r="DV234" s="10"/>
      <c r="DW234" s="152">
        <f>SUMIF('Rekapitulasi Maret'!$BP$391:$BP$568,APS!$B234,'Rekapitulasi Maret'!$BQ$391:$BQ$568)+SUMIF('Rekapitulasi Maret'!$BP$391:$BP$568,APS!$B234,'Rekapitulasi Maret'!$BT$391:$BT$568)</f>
        <v>5</v>
      </c>
      <c r="DX234" s="152">
        <f>SUMIF('Rekapitulasi Maret'!$BP$391:$BP$568,APS!$B234,'Rekapitulasi Maret'!$BR$391:$BR$568)</f>
        <v>0</v>
      </c>
      <c r="DY234" s="152">
        <f>SUMIF('Rekapitulasi Maret'!$BP$391:$BP$568,APS!$B234,'Rekapitulasi Maret'!$BU$391:$BU$568)</f>
        <v>0</v>
      </c>
      <c r="DZ234" s="154">
        <f t="shared" si="544"/>
        <v>0</v>
      </c>
      <c r="EA234" s="154">
        <f t="shared" si="545"/>
        <v>0</v>
      </c>
      <c r="EB234" s="10"/>
      <c r="EC234" s="152">
        <f>SUMIF('Rekapitulasi Maret'!$CE$391:$CE$568,APS!$B234,'Rekapitulasi Maret'!$CF$391:$CF$568)+SUMIF('Rekapitulasi Maret'!$CE$391:$CE$568,APS!$B234,'Rekapitulasi Maret'!$CI$391:$CI$568)</f>
        <v>0</v>
      </c>
      <c r="ED234" s="152">
        <f>SUMIF('Rekapitulasi Maret'!$CE$391:$CE$568,APS!$B234,'Rekapitulasi Maret'!$CG$391:$CG$568)</f>
        <v>0</v>
      </c>
      <c r="EE234" s="152">
        <f>SUMIF('Rekapitulasi Maret'!$CE$391:$CE$568,APS!$B234,'Rekapitulasi Maret'!$CJ$391:$CJ$568)</f>
        <v>0</v>
      </c>
      <c r="EF234" s="154">
        <f t="shared" si="555"/>
        <v>0</v>
      </c>
      <c r="EG234" s="154">
        <f t="shared" si="556"/>
        <v>0</v>
      </c>
      <c r="EH234" s="76">
        <f t="shared" si="623"/>
        <v>0</v>
      </c>
      <c r="EI234" s="76">
        <f t="shared" si="624"/>
        <v>5</v>
      </c>
      <c r="EJ234" s="76">
        <f t="shared" si="625"/>
        <v>0</v>
      </c>
      <c r="EK234" s="76">
        <f t="shared" si="626"/>
        <v>0</v>
      </c>
      <c r="EL234" s="76">
        <f t="shared" si="627"/>
        <v>0</v>
      </c>
      <c r="EM234" s="76">
        <f t="shared" si="628"/>
        <v>0</v>
      </c>
      <c r="EN234" s="154">
        <f t="shared" si="629"/>
        <v>0</v>
      </c>
      <c r="EO234" s="10"/>
      <c r="EP234" s="10"/>
      <c r="EQ234" s="152">
        <f>SUMIF('Rekapitulasi Maret'!$D$587:$D$768,APS!$B234,'Rekapitulasi Maret'!$E$587:$E$768)+SUMIF('Rekapitulasi Maret'!$D$587:$D$768,APS!$B234,'Rekapitulasi Maret'!$G$587:$G$768)</f>
        <v>0</v>
      </c>
      <c r="ER234" s="152">
        <f>SUMIF('Rekapitulasi Maret'!$D$587:$D$768,APS!$B234,'Rekapitulasi Maret'!$F$587:$F$768)+SUMIF('Rekapitulasi Maret'!$D$587:$D$768,APS!$B234,'Rekapitulasi Maret'!$H$587:$H$768)</f>
        <v>0</v>
      </c>
      <c r="ES234" s="10"/>
      <c r="ET234" s="154">
        <f t="shared" si="557"/>
        <v>0</v>
      </c>
      <c r="EU234" s="154">
        <f t="shared" si="558"/>
        <v>0</v>
      </c>
      <c r="EV234" s="10"/>
      <c r="EW234" s="152">
        <f>SUMIF('Rekapitulasi Maret'!$U$587:$U$768,APS!$B234,'Rekapitulasi Maret'!$V$587:$V$768)+SUMIF('Rekapitulasi Maret'!$U$587:$U$768,APS!$B234,'Rekapitulasi Maret'!$X$587:$X$768)</f>
        <v>5</v>
      </c>
      <c r="EX234" s="152">
        <f>SUMIF('Rekapitulasi Maret'!$U$587:$U$768,APS!$B234,'Rekapitulasi Maret'!$W$587:$W$768)+SUMIF('Rekapitulasi Maret'!$U$587:$U$768,APS!$B234,'Rekapitulasi Maret'!$Y$587:$Y$768)</f>
        <v>0</v>
      </c>
      <c r="EY234" s="10"/>
      <c r="EZ234" s="154">
        <f t="shared" si="559"/>
        <v>0</v>
      </c>
      <c r="FA234" s="154">
        <f t="shared" si="560"/>
        <v>0</v>
      </c>
      <c r="FB234" s="10"/>
      <c r="FC234" s="152">
        <f>SUMIF('Rekapitulasi Maret'!$AL$587:$AL$768,APS!$B234,'Rekapitulasi Maret'!$AM$587:$AM$768)+SUMIF('Rekapitulasi Maret'!$AL$587:$AL$768,APS!$B234,'Rekapitulasi Maret'!$AP$587:$AP$768)</f>
        <v>0</v>
      </c>
      <c r="FD234" s="152">
        <f>SUMIF('Rekapitulasi Maret'!$AL$587:$AL$768,APS!$B234,'Rekapitulasi Maret'!$AN$587:$AN$768)</f>
        <v>0</v>
      </c>
      <c r="FE234" s="10"/>
      <c r="FF234" s="154">
        <f t="shared" si="561"/>
        <v>0</v>
      </c>
      <c r="FG234" s="154">
        <f t="shared" si="562"/>
        <v>0</v>
      </c>
      <c r="FH234" s="10"/>
      <c r="FI234" s="152">
        <f>SUMIF('Rekapitulasi Maret'!$BA$587:$BA$768,APS!$B234,'Rekapitulasi Maret'!$BB$587:$BB$768)+SUMIF('Rekapitulasi Maret'!$BA$587:$BA$768,APS!$B234,'Rekapitulasi Maret'!$BE$587:$BE$768)</f>
        <v>5</v>
      </c>
      <c r="FJ234" s="152">
        <f>SUMIF('Rekapitulasi Maret'!$BA$587:$BA$768,APS!$B234,'Rekapitulasi Maret'!$BC$587:$BC$768)+SUMIF('Rekapitulasi Maret'!$BA$587:$BA$768,APS!$B234,'Rekapitulasi Maret'!$BF$587:$BF$768)</f>
        <v>0</v>
      </c>
      <c r="FK234" s="10"/>
      <c r="FL234" s="154">
        <f t="shared" si="563"/>
        <v>0</v>
      </c>
      <c r="FM234" s="154">
        <f t="shared" si="564"/>
        <v>0</v>
      </c>
      <c r="FN234" s="10"/>
      <c r="FO234" s="152">
        <f>SUMIF('Rekapitulasi Maret'!$BP$587:$BP$768,APS!$B234,'Rekapitulasi Maret'!$BQ$587:$BQ$768)+SUMIF('Rekapitulasi Maret'!$BP$587:$BP$768,APS!$B234,'Rekapitulasi Maret'!$BT$587:$BT$768)</f>
        <v>0</v>
      </c>
      <c r="FP234" s="152">
        <f>SUMIF('Rekapitulasi Maret'!$BP$587:$BP$768,APS!$B234,'Rekapitulasi Maret'!$BR$587:$BR$768)</f>
        <v>5</v>
      </c>
      <c r="FQ234" s="10"/>
      <c r="FR234" s="154">
        <f t="shared" si="565"/>
        <v>0</v>
      </c>
      <c r="FS234" s="154">
        <f t="shared" si="566"/>
        <v>0</v>
      </c>
      <c r="FT234" s="10"/>
      <c r="FU234" s="152">
        <f>SUMIF('Rekapitulasi Maret'!$CE$587:$CE$768,APS!$B234,'Rekapitulasi Maret'!$CI$587:$CI$768)</f>
        <v>0</v>
      </c>
      <c r="FV234" s="10"/>
      <c r="FW234" s="152">
        <f>SUMIF('Rekapitulasi Maret'!$CE$587:$CE$768,APS!$B234,'Rekapitulasi Maret'!$CJ$587:$CJ$768)</f>
        <v>0</v>
      </c>
      <c r="FX234" s="154">
        <f t="shared" si="586"/>
        <v>0</v>
      </c>
      <c r="FY234" s="154">
        <f t="shared" si="587"/>
        <v>0</v>
      </c>
      <c r="FZ234" s="10"/>
      <c r="GA234" s="152">
        <f>SUMIF('Rekapitulasi Maret'!$D$785:$D$963,APS!$B234,'Rekapitulasi Maret'!$E$785:$E$963)+SUMIF('Rekapitulasi Maret'!$D$785:$D$963,APS!$B234,'Rekapitulasi Maret'!$J$785:$J$963)</f>
        <v>0</v>
      </c>
      <c r="GB234" s="152">
        <f>SUMIF('Rekapitulasi Maret'!$D$785:$D$963,APS!$B234,'Rekapitulasi Maret'!$F$785:$F$963)</f>
        <v>0</v>
      </c>
      <c r="GC234" s="152">
        <f>SUMIF('Rekapitulasi Maret'!$D$785:$D$963,APS!$B234,'Rekapitulasi Maret'!$K$785:$K$963)</f>
        <v>0</v>
      </c>
      <c r="GD234" s="154">
        <f t="shared" si="567"/>
        <v>0</v>
      </c>
      <c r="GE234" s="154">
        <f t="shared" si="568"/>
        <v>0</v>
      </c>
      <c r="GF234" s="10"/>
      <c r="GG234" s="152">
        <f>SUMIF('Rekapitulasi Maret'!$U$785:$U$963,APS!$B234,'Rekapitulasi Maret'!$V$785:$V$963)+SUMIF('Rekapitulasi Maret'!$U$785:$U$963,APS!$B234,'Rekapitulasi Maret'!$AA$785:$AA$963)</f>
        <v>0</v>
      </c>
      <c r="GH234" s="152">
        <f>SUMIF('Rekapitulasi Maret'!$U$785:$U$963,APS!$B234,'Rekapitulasi Maret'!$W$785:$W$963)</f>
        <v>0</v>
      </c>
      <c r="GI234" s="152">
        <f>SUMIF('Rekapitulasi Maret'!$U$785:$U$963,APS!$B234,'Rekapitulasi Maret'!$AB$785:$AB$963)</f>
        <v>0</v>
      </c>
      <c r="GJ234" s="154">
        <f t="shared" si="569"/>
        <v>0</v>
      </c>
      <c r="GK234" s="154">
        <f t="shared" si="570"/>
        <v>0</v>
      </c>
      <c r="GL234" s="10"/>
      <c r="GM234" s="152">
        <f>SUMIF('Rekapitulasi Maret'!$AL$785:$AL$963,APS!$B234,'Rekapitulasi Maret'!$AM$785:$AM$963)+SUMIF('Rekapitulasi Maret'!$AL$785:$AL$963,APS!$B234,'Rekapitulasi Maret'!$AP$785:$AP$963)</f>
        <v>0</v>
      </c>
      <c r="GN234" s="152">
        <f>SUMIF('Rekapitulasi Maret'!$AL$785:$AL$963,APS!$B234,'Rekapitulasi Maret'!$AN$785:$AN$963)</f>
        <v>0</v>
      </c>
      <c r="GO234" s="152">
        <f>SUMIF('Rekapitulasi Maret'!$AL$785:$AL$963,APS!$B234,'Rekapitulasi Maret'!$AQ$785:$AQ$963)</f>
        <v>0</v>
      </c>
      <c r="GP234" s="154">
        <f t="shared" si="571"/>
        <v>0</v>
      </c>
      <c r="GQ234" s="154">
        <f t="shared" si="572"/>
        <v>0</v>
      </c>
      <c r="GR234" s="76">
        <f t="shared" si="573"/>
        <v>0</v>
      </c>
      <c r="GS234" s="76">
        <f t="shared" si="574"/>
        <v>10</v>
      </c>
      <c r="GT234" s="76">
        <f t="shared" si="575"/>
        <v>5</v>
      </c>
      <c r="GU234" s="76">
        <f t="shared" si="576"/>
        <v>0</v>
      </c>
      <c r="GV234" s="157">
        <f t="shared" si="577"/>
        <v>5</v>
      </c>
      <c r="GW234" s="157">
        <f t="shared" si="578"/>
        <v>5</v>
      </c>
      <c r="GX234" s="158">
        <f t="shared" si="579"/>
        <v>0</v>
      </c>
      <c r="GY234" s="157">
        <f t="shared" si="595"/>
        <v>5</v>
      </c>
      <c r="GZ234" s="157">
        <f t="shared" si="596"/>
        <v>15</v>
      </c>
      <c r="HA234" s="157">
        <f t="shared" si="597"/>
        <v>5</v>
      </c>
      <c r="HB234" s="157">
        <f t="shared" si="598"/>
        <v>0</v>
      </c>
      <c r="HC234" s="157">
        <f t="shared" si="599"/>
        <v>5</v>
      </c>
      <c r="HD234" s="157">
        <f t="shared" si="600"/>
        <v>0</v>
      </c>
      <c r="HE234" s="158">
        <f t="shared" si="636"/>
        <v>100</v>
      </c>
      <c r="HF234" s="164"/>
      <c r="HG234" s="16" t="s">
        <v>371</v>
      </c>
      <c r="HH234" s="88"/>
    </row>
    <row r="235" spans="1:216" ht="15.75">
      <c r="A235" s="38"/>
      <c r="B235" s="38" t="s">
        <v>459</v>
      </c>
      <c r="C235" s="16" t="s">
        <v>196</v>
      </c>
      <c r="D235" s="16" t="s">
        <v>615</v>
      </c>
      <c r="E235" s="16" t="s">
        <v>608</v>
      </c>
      <c r="F235" s="38">
        <v>1</v>
      </c>
      <c r="G235" s="38"/>
      <c r="H235" s="38"/>
      <c r="I235" s="18">
        <v>0</v>
      </c>
      <c r="J235" s="38">
        <v>0</v>
      </c>
      <c r="K235" s="38"/>
      <c r="L235" s="38"/>
      <c r="M235" s="40">
        <v>1</v>
      </c>
      <c r="N235" s="20">
        <f t="shared" si="637"/>
        <v>1</v>
      </c>
      <c r="O235" s="20"/>
      <c r="P235" s="75">
        <f t="shared" si="642"/>
        <v>0</v>
      </c>
      <c r="Q235" s="74">
        <f t="shared" si="641"/>
        <v>1</v>
      </c>
      <c r="R235" s="22">
        <f t="shared" si="640"/>
        <v>1</v>
      </c>
      <c r="S235" s="40"/>
      <c r="T235" s="40"/>
      <c r="U235" s="152">
        <f>SUMIF('Rekapitulasi Maret'!$D$9:$D$173,APS!$B235,'Rekapitulasi Maret'!$E$9:$E$173)</f>
        <v>0</v>
      </c>
      <c r="V235" s="152">
        <f>SUMIF('Rekapitulasi Maret'!$D$9:$D$173,APS!$B235,'Rekapitulasi Maret'!$F$9:$F$173)</f>
        <v>0</v>
      </c>
      <c r="W235" s="40"/>
      <c r="X235" s="154">
        <f t="shared" si="638"/>
        <v>0</v>
      </c>
      <c r="Y235" s="154">
        <f t="shared" si="639"/>
        <v>0</v>
      </c>
      <c r="Z235" s="40"/>
      <c r="AA235" s="152">
        <f>SUMIF('Rekapitulasi Maret'!$U$9:$U$173,APS!$B235,'Rekapitulasi Maret'!$V$9:$V$173)</f>
        <v>0</v>
      </c>
      <c r="AB235" s="152">
        <f>SUMIF('Rekapitulasi Maret'!$U$9:$U$173,APS!$B235,'Rekapitulasi Maret'!$W$9:$W$173)</f>
        <v>0</v>
      </c>
      <c r="AC235" s="152"/>
      <c r="AD235" s="154">
        <f t="shared" si="630"/>
        <v>0</v>
      </c>
      <c r="AE235" s="154">
        <f t="shared" si="631"/>
        <v>0</v>
      </c>
      <c r="AF235" s="40"/>
      <c r="AG235" s="152">
        <f>SUMIF('Rekapitulasi Maret'!$AL$9:$AL$173,APS!$B235,'Rekapitulasi Maret'!$AM$9:$AM$173)</f>
        <v>0</v>
      </c>
      <c r="AH235" s="152">
        <f>SUMIF('Rekapitulasi Maret'!$AL$9:$AL$173,APS!$B235,'Rekapitulasi Maret'!$AN$9:$AN$173)</f>
        <v>0</v>
      </c>
      <c r="AI235" s="152">
        <f>SUMIF('Rekapitulasi Maret'!$AL$9:$AL$173,APS!$B235,'Rekapitulasi Maret'!$AQ$9:$AQ$173)</f>
        <v>0</v>
      </c>
      <c r="AJ235" s="154">
        <f t="shared" si="634"/>
        <v>0</v>
      </c>
      <c r="AK235" s="154">
        <f t="shared" si="635"/>
        <v>0</v>
      </c>
      <c r="AL235" s="40"/>
      <c r="AM235" s="152">
        <f>SUMIF('Rekapitulasi Maret'!$BA$9:$BA$173,APS!$B235,'Rekapitulasi Maret'!$BB$9:$BB$173)</f>
        <v>0</v>
      </c>
      <c r="AN235" s="152">
        <f>SUMIF('Rekapitulasi Maret'!$BA$9:$BA$173,APS!$B235,'Rekapitulasi Maret'!$BC$9:$BC$173)</f>
        <v>0</v>
      </c>
      <c r="AO235" s="10"/>
      <c r="AP235" s="154">
        <f t="shared" si="632"/>
        <v>0</v>
      </c>
      <c r="AQ235" s="154">
        <f t="shared" si="633"/>
        <v>0</v>
      </c>
      <c r="AR235" s="40"/>
      <c r="AS235" s="152">
        <f>SUMIF('Rekapitulasi Maret'!$BP$9:$BP$173,APS!$B235,'Rekapitulasi Maret'!$BQ$9:$BQ$173)</f>
        <v>0</v>
      </c>
      <c r="AT235" s="152">
        <f>SUMIF('Rekapitulasi Maret'!$BP$9:$BP$173,APS!$B235,'Rekapitulasi Maret'!$BR$9:$BR$173)</f>
        <v>0</v>
      </c>
      <c r="AU235" s="40"/>
      <c r="AV235" s="154">
        <f t="shared" si="601"/>
        <v>0</v>
      </c>
      <c r="AW235" s="154">
        <f t="shared" si="602"/>
        <v>0</v>
      </c>
      <c r="AX235" s="40"/>
      <c r="AY235" s="152">
        <f>SUMIF('Rekapitulasi Maret'!$CE$9:$CE$173,APS!$B235,'Rekapitulasi Maret'!$CI$9:$CI$173)</f>
        <v>0</v>
      </c>
      <c r="AZ235" s="10"/>
      <c r="BA235" s="152">
        <f>SUMIF('Rekapitulasi Maret'!$CE$9:$CE$173,APS!$B235,'Rekapitulasi Maret'!$CJ$9:$CJ$173)</f>
        <v>0</v>
      </c>
      <c r="BB235" s="154">
        <f t="shared" si="592"/>
        <v>0</v>
      </c>
      <c r="BC235" s="154">
        <f t="shared" si="593"/>
        <v>0</v>
      </c>
      <c r="BD235" s="76">
        <f t="shared" si="605"/>
        <v>0</v>
      </c>
      <c r="BE235" s="76">
        <f t="shared" si="606"/>
        <v>0</v>
      </c>
      <c r="BF235" s="76">
        <f t="shared" si="607"/>
        <v>0</v>
      </c>
      <c r="BG235" s="76">
        <f t="shared" si="608"/>
        <v>0</v>
      </c>
      <c r="BH235" s="76">
        <f t="shared" si="609"/>
        <v>0</v>
      </c>
      <c r="BI235" s="76">
        <f t="shared" si="610"/>
        <v>0</v>
      </c>
      <c r="BJ235" s="154">
        <f t="shared" si="611"/>
        <v>0</v>
      </c>
      <c r="BK235" s="40">
        <v>1</v>
      </c>
      <c r="BL235" s="40"/>
      <c r="BM235" s="152">
        <f>SUMIF('Rekapitulasi Maret'!$D$194:$D$375,APS!$B235,'Rekapitulasi Maret'!$E$194:$E$375)+SUMIF('Rekapitulasi Maret'!$D$194:$D$375,APS!$B235,'Rekapitulasi Maret'!$J$194:$J$375)</f>
        <v>0</v>
      </c>
      <c r="BN235" s="152">
        <f>SUMIF('Rekapitulasi Maret'!$D$194:$D$375,APS!$B235,'Rekapitulasi Maret'!$F$194:$F$375)</f>
        <v>0</v>
      </c>
      <c r="BO235" s="152">
        <f>SUMIF('Rekapitulasi Maret'!$D$194:$D$375,APS!$B235,'Rekapitulasi Maret'!$K$194:$K$375)</f>
        <v>0</v>
      </c>
      <c r="BP235" s="154">
        <f t="shared" si="588"/>
        <v>0</v>
      </c>
      <c r="BQ235" s="154">
        <f t="shared" si="589"/>
        <v>0</v>
      </c>
      <c r="BR235" s="40"/>
      <c r="BS235" s="152">
        <f>SUMIF('Rekapitulasi Maret'!$U$194:$U$375,APS!$B235,'Rekapitulasi Maret'!$V$194:$V$375)+SUMIF('Rekapitulasi Maret'!$U$194:$U$375,APS!$B235,'Rekapitulasi Maret'!$AA$194:$AA$375)</f>
        <v>0</v>
      </c>
      <c r="BT235" s="152">
        <f>SUMIF('Rekapitulasi Maret'!$U$194:$U$375,APS!$B235,'Rekapitulasi Maret'!$W$194:$W$375)</f>
        <v>0</v>
      </c>
      <c r="BU235" s="152">
        <f>SUMIF('Rekapitulasi Maret'!$U$194:$U$375,APS!$B235,'Rekapitulasi Maret'!$AB$194:$AB$375)</f>
        <v>0</v>
      </c>
      <c r="BV235" s="154">
        <f t="shared" si="590"/>
        <v>0</v>
      </c>
      <c r="BW235" s="154">
        <f t="shared" si="591"/>
        <v>0</v>
      </c>
      <c r="BX235" s="40"/>
      <c r="BY235" s="152">
        <f>SUMIF('Rekapitulasi Maret'!$AL$194:$AL$375,APS!$B235,'Rekapitulasi Maret'!$AM$194:$AM$375)+SUMIF('Rekapitulasi Maret'!$AL$194:$AL$375,APS!$B235,'Rekapitulasi Maret'!$AP$194:$AP$375)</f>
        <v>0</v>
      </c>
      <c r="BZ235" s="152">
        <f>SUMIF('Rekapitulasi Maret'!$AL$194:$AL$375,APS!$B235,'Rekapitulasi Maret'!$AN$194:$AN$375)</f>
        <v>0</v>
      </c>
      <c r="CA235" s="152">
        <f>SUMIF('Rekapitulasi Maret'!$AL$194:$AL$375,APS!$B235,'Rekapitulasi Maret'!$AQ$194:$AQ$375)</f>
        <v>0</v>
      </c>
      <c r="CB235" s="154">
        <f t="shared" si="603"/>
        <v>0</v>
      </c>
      <c r="CC235" s="154">
        <f t="shared" si="604"/>
        <v>0</v>
      </c>
      <c r="CD235" s="40">
        <v>1</v>
      </c>
      <c r="CE235" s="152">
        <f>SUMIF('Rekapitulasi Maret'!$BA$194:$BA$375,APS!$B235,'Rekapitulasi Maret'!$BB$194:$BB$375)+SUMIF('Rekapitulasi Maret'!$BA$194:$BA$375,APS!$B235,'Rekapitulasi Maret'!$BE$194:$BE$375)</f>
        <v>1</v>
      </c>
      <c r="CF235" s="152">
        <f>SUMIF('Rekapitulasi Maret'!$BA$194:$BA$375,APS!$B235,'Rekapitulasi Maret'!$BC$194:$BC$375)</f>
        <v>0</v>
      </c>
      <c r="CG235" s="40"/>
      <c r="CH235" s="154">
        <f t="shared" si="580"/>
        <v>0</v>
      </c>
      <c r="CI235" s="154">
        <f t="shared" si="581"/>
        <v>0</v>
      </c>
      <c r="CJ235" s="40"/>
      <c r="CK235" s="152">
        <f>SUMIF('Rekapitulasi Maret'!$BP$194:$BP$375,APS!$B235,'Rekapitulasi Maret'!$BQ$194:$BQ$375)+SUMIF('Rekapitulasi Maret'!$BP$194:$BP$375,APS!$B235,'Rekapitulasi Maret'!$BT$194:$BT$375)</f>
        <v>0</v>
      </c>
      <c r="CL235" s="152">
        <f>SUMIF('Rekapitulasi Maret'!$BP$194:$BP$375,APS!$B235,'Rekapitulasi Maret'!$BR$194:$BR$375)</f>
        <v>0</v>
      </c>
      <c r="CM235" s="152">
        <f>SUMIF('Rekapitulasi Maret'!$BP$194:$BP$375,APS!$B235,'Rekapitulasi Maret'!$BU$194:$BU$375)</f>
        <v>0</v>
      </c>
      <c r="CN235" s="154">
        <f t="shared" si="582"/>
        <v>0</v>
      </c>
      <c r="CO235" s="154">
        <f t="shared" si="583"/>
        <v>0</v>
      </c>
      <c r="CP235" s="76">
        <f t="shared" si="612"/>
        <v>1</v>
      </c>
      <c r="CQ235" s="76">
        <f t="shared" si="613"/>
        <v>1</v>
      </c>
      <c r="CR235" s="76">
        <f t="shared" si="614"/>
        <v>0</v>
      </c>
      <c r="CS235" s="76">
        <f t="shared" si="615"/>
        <v>0</v>
      </c>
      <c r="CT235" s="76">
        <f t="shared" si="616"/>
        <v>0</v>
      </c>
      <c r="CU235" s="76">
        <f t="shared" si="617"/>
        <v>-1</v>
      </c>
      <c r="CV235" s="154">
        <f t="shared" si="618"/>
        <v>0</v>
      </c>
      <c r="CW235" s="40"/>
      <c r="CX235" s="40"/>
      <c r="CY235" s="152">
        <f>SUMIF('Rekapitulasi Maret'!$D$391:$D$568,APS!$B235,'Rekapitulasi Maret'!$E$391:$E$568)+SUMIF('Rekapitulasi Maret'!$D$391:$D$568,APS!$B235,'Rekapitulasi Maret'!$J$391:$J$568)</f>
        <v>0</v>
      </c>
      <c r="CZ235" s="152">
        <f>SUMIF('Rekapitulasi Maret'!$D$391:$D$568,APS!$B235,'Rekapitulasi Maret'!$F$391:$F$568)</f>
        <v>0</v>
      </c>
      <c r="DA235" s="152">
        <f>SUMIF('Rekapitulasi Maret'!$D$391:$D$568,APS!$B235,'Rekapitulasi Maret'!$K$391:$K$568)</f>
        <v>0</v>
      </c>
      <c r="DB235" s="154">
        <f t="shared" si="584"/>
        <v>0</v>
      </c>
      <c r="DC235" s="154">
        <f t="shared" si="585"/>
        <v>0</v>
      </c>
      <c r="DD235" s="40"/>
      <c r="DE235" s="152">
        <f>SUMIF('Rekapitulasi Maret'!$U$391:$U$568,APS!$B235,'Rekapitulasi Maret'!$V$391:$V$568)+SUMIF('Rekapitulasi Maret'!$U$391:$U$568,APS!$B235,'Rekapitulasi Maret'!$AA$391:$AA$568)</f>
        <v>0</v>
      </c>
      <c r="DF235" s="152">
        <f>SUMIF('Rekapitulasi Maret'!$U$391:$U$568,APS!$B235,'Rekapitulasi Maret'!$W$391:$W$568)</f>
        <v>0</v>
      </c>
      <c r="DG235" s="152">
        <f>SUMIF('Rekapitulasi Maret'!$U$391:$U$568,APS!$B235,'Rekapitulasi Maret'!$AB$391:$AB$568)</f>
        <v>0</v>
      </c>
      <c r="DH235" s="154">
        <f t="shared" si="619"/>
        <v>0</v>
      </c>
      <c r="DI235" s="154">
        <f t="shared" si="620"/>
        <v>0</v>
      </c>
      <c r="DJ235" s="40"/>
      <c r="DK235" s="152">
        <f>SUMIF('Rekapitulasi Maret'!$AL$391:$AL$568,APS!$B235,'Rekapitulasi Maret'!$AM$391:$AM$568)+SUMIF('Rekapitulasi Maret'!$AL$391:$AL$568,APS!$B235,'Rekapitulasi Maret'!$AP$391:$AP$568)</f>
        <v>0</v>
      </c>
      <c r="DL235" s="152">
        <f>SUMIF('Rekapitulasi Maret'!$AL$391:$AL$568,APS!$B235,'Rekapitulasi Maret'!$AN$391:$AN$568)</f>
        <v>0</v>
      </c>
      <c r="DM235" s="152">
        <f>SUMIF('Rekapitulasi Maret'!$AL$391:$AL$568,APS!$B235,'Rekapitulasi Maret'!$AQ$391:$AQ$568)</f>
        <v>0</v>
      </c>
      <c r="DN235" s="154">
        <f t="shared" si="553"/>
        <v>0</v>
      </c>
      <c r="DO235" s="154">
        <f t="shared" si="554"/>
        <v>0</v>
      </c>
      <c r="DP235" s="40"/>
      <c r="DQ235" s="152">
        <f>SUMIF('Rekapitulasi Maret'!$BA$391:$BA$568,APS!$B235,'Rekapitulasi Maret'!$BB$391:$BB$568)+SUMIF('Rekapitulasi Maret'!$BA$391:$BA$568,APS!$B235,'Rekapitulasi Maret'!$BE$391:$BE$568)</f>
        <v>0</v>
      </c>
      <c r="DR235" s="152">
        <f>SUMIF('Rekapitulasi Maret'!$BA$391:$BA$568,APS!$B235,'Rekapitulasi Maret'!$BC$391:$BC$568)</f>
        <v>0</v>
      </c>
      <c r="DS235" s="152">
        <f>SUMIF('Rekapitulasi Maret'!$BA$391:$BA$568,APS!$B235,'Rekapitulasi Maret'!$BF$391:$BF$568)</f>
        <v>0</v>
      </c>
      <c r="DT235" s="154">
        <f t="shared" si="621"/>
        <v>0</v>
      </c>
      <c r="DU235" s="154">
        <f t="shared" si="622"/>
        <v>0</v>
      </c>
      <c r="DV235" s="40"/>
      <c r="DW235" s="152">
        <f>SUMIF('Rekapitulasi Maret'!$BP$391:$BP$568,APS!$B235,'Rekapitulasi Maret'!$BQ$391:$BQ$568)+SUMIF('Rekapitulasi Maret'!$BP$391:$BP$568,APS!$B235,'Rekapitulasi Maret'!$BT$391:$BT$568)</f>
        <v>1</v>
      </c>
      <c r="DX235" s="152">
        <f>SUMIF('Rekapitulasi Maret'!$BP$391:$BP$568,APS!$B235,'Rekapitulasi Maret'!$BR$391:$BR$568)</f>
        <v>0</v>
      </c>
      <c r="DY235" s="152">
        <f>SUMIF('Rekapitulasi Maret'!$BP$391:$BP$568,APS!$B235,'Rekapitulasi Maret'!$BU$391:$BU$568)</f>
        <v>0</v>
      </c>
      <c r="DZ235" s="154">
        <f t="shared" si="544"/>
        <v>0</v>
      </c>
      <c r="EA235" s="154">
        <f t="shared" si="545"/>
        <v>0</v>
      </c>
      <c r="EB235" s="40"/>
      <c r="EC235" s="152">
        <f>SUMIF('Rekapitulasi Maret'!$CE$391:$CE$568,APS!$B235,'Rekapitulasi Maret'!$CF$391:$CF$568)+SUMIF('Rekapitulasi Maret'!$CE$391:$CE$568,APS!$B235,'Rekapitulasi Maret'!$CI$391:$CI$568)</f>
        <v>0</v>
      </c>
      <c r="ED235" s="152">
        <f>SUMIF('Rekapitulasi Maret'!$CE$391:$CE$568,APS!$B235,'Rekapitulasi Maret'!$CG$391:$CG$568)</f>
        <v>0</v>
      </c>
      <c r="EE235" s="152">
        <f>SUMIF('Rekapitulasi Maret'!$CE$391:$CE$568,APS!$B235,'Rekapitulasi Maret'!$CJ$391:$CJ$568)</f>
        <v>0</v>
      </c>
      <c r="EF235" s="154">
        <f t="shared" si="555"/>
        <v>0</v>
      </c>
      <c r="EG235" s="154">
        <f t="shared" si="556"/>
        <v>0</v>
      </c>
      <c r="EH235" s="76">
        <f t="shared" si="623"/>
        <v>0</v>
      </c>
      <c r="EI235" s="76">
        <f t="shared" si="624"/>
        <v>1</v>
      </c>
      <c r="EJ235" s="76">
        <f t="shared" si="625"/>
        <v>0</v>
      </c>
      <c r="EK235" s="76">
        <f t="shared" si="626"/>
        <v>0</v>
      </c>
      <c r="EL235" s="76">
        <f t="shared" si="627"/>
        <v>0</v>
      </c>
      <c r="EM235" s="76">
        <f t="shared" si="628"/>
        <v>0</v>
      </c>
      <c r="EN235" s="154">
        <f t="shared" si="629"/>
        <v>0</v>
      </c>
      <c r="EO235" s="40"/>
      <c r="EP235" s="10"/>
      <c r="EQ235" s="152">
        <f>SUMIF('Rekapitulasi Maret'!$D$587:$D$768,APS!$B235,'Rekapitulasi Maret'!$E$587:$E$768)+SUMIF('Rekapitulasi Maret'!$D$587:$D$768,APS!$B235,'Rekapitulasi Maret'!$G$587:$G$768)</f>
        <v>0</v>
      </c>
      <c r="ER235" s="152">
        <f>SUMIF('Rekapitulasi Maret'!$D$587:$D$768,APS!$B235,'Rekapitulasi Maret'!$F$587:$F$768)+SUMIF('Rekapitulasi Maret'!$D$587:$D$768,APS!$B235,'Rekapitulasi Maret'!$H$587:$H$768)</f>
        <v>0</v>
      </c>
      <c r="ES235" s="10"/>
      <c r="ET235" s="154">
        <f t="shared" si="557"/>
        <v>0</v>
      </c>
      <c r="EU235" s="154">
        <f t="shared" si="558"/>
        <v>0</v>
      </c>
      <c r="EV235" s="10"/>
      <c r="EW235" s="152">
        <f>SUMIF('Rekapitulasi Maret'!$U$587:$U$768,APS!$B235,'Rekapitulasi Maret'!$V$587:$V$768)+SUMIF('Rekapitulasi Maret'!$U$587:$U$768,APS!$B235,'Rekapitulasi Maret'!$X$587:$X$768)</f>
        <v>1</v>
      </c>
      <c r="EX235" s="152">
        <f>SUMIF('Rekapitulasi Maret'!$U$587:$U$768,APS!$B235,'Rekapitulasi Maret'!$W$587:$W$768)+SUMIF('Rekapitulasi Maret'!$U$587:$U$768,APS!$B235,'Rekapitulasi Maret'!$Y$587:$Y$768)</f>
        <v>1</v>
      </c>
      <c r="EY235" s="10"/>
      <c r="EZ235" s="154">
        <f t="shared" si="559"/>
        <v>0</v>
      </c>
      <c r="FA235" s="154">
        <f t="shared" si="560"/>
        <v>100</v>
      </c>
      <c r="FB235" s="10"/>
      <c r="FC235" s="152">
        <f>SUMIF('Rekapitulasi Maret'!$AL$587:$AL$768,APS!$B235,'Rekapitulasi Maret'!$AM$587:$AM$768)+SUMIF('Rekapitulasi Maret'!$AL$587:$AL$768,APS!$B235,'Rekapitulasi Maret'!$AP$587:$AP$768)</f>
        <v>0</v>
      </c>
      <c r="FD235" s="152">
        <f>SUMIF('Rekapitulasi Maret'!$AL$587:$AL$768,APS!$B235,'Rekapitulasi Maret'!$AN$587:$AN$768)</f>
        <v>0</v>
      </c>
      <c r="FE235" s="10"/>
      <c r="FF235" s="154">
        <f t="shared" si="561"/>
        <v>0</v>
      </c>
      <c r="FG235" s="154">
        <f t="shared" si="562"/>
        <v>0</v>
      </c>
      <c r="FH235" s="10"/>
      <c r="FI235" s="152">
        <f>SUMIF('Rekapitulasi Maret'!$BA$587:$BA$768,APS!$B235,'Rekapitulasi Maret'!$BB$587:$BB$768)+SUMIF('Rekapitulasi Maret'!$BA$587:$BA$768,APS!$B235,'Rekapitulasi Maret'!$BE$587:$BE$768)</f>
        <v>0</v>
      </c>
      <c r="FJ235" s="152">
        <f>SUMIF('Rekapitulasi Maret'!$BA$587:$BA$768,APS!$B235,'Rekapitulasi Maret'!$BC$587:$BC$768)+SUMIF('Rekapitulasi Maret'!$BA$587:$BA$768,APS!$B235,'Rekapitulasi Maret'!$BF$587:$BF$768)</f>
        <v>0</v>
      </c>
      <c r="FK235" s="10"/>
      <c r="FL235" s="154">
        <f t="shared" si="563"/>
        <v>0</v>
      </c>
      <c r="FM235" s="154">
        <f t="shared" si="564"/>
        <v>0</v>
      </c>
      <c r="FN235" s="10"/>
      <c r="FO235" s="152">
        <f>SUMIF('Rekapitulasi Maret'!$BP$587:$BP$768,APS!$B235,'Rekapitulasi Maret'!$BQ$587:$BQ$768)+SUMIF('Rekapitulasi Maret'!$BP$587:$BP$768,APS!$B235,'Rekapitulasi Maret'!$BT$587:$BT$768)</f>
        <v>0</v>
      </c>
      <c r="FP235" s="152">
        <f>SUMIF('Rekapitulasi Maret'!$BP$587:$BP$768,APS!$B235,'Rekapitulasi Maret'!$BR$587:$BR$768)</f>
        <v>0</v>
      </c>
      <c r="FQ235" s="10"/>
      <c r="FR235" s="154">
        <f t="shared" si="565"/>
        <v>0</v>
      </c>
      <c r="FS235" s="154">
        <f t="shared" si="566"/>
        <v>0</v>
      </c>
      <c r="FT235" s="10"/>
      <c r="FU235" s="152">
        <f>SUMIF('Rekapitulasi Maret'!$CE$587:$CE$768,APS!$B235,'Rekapitulasi Maret'!$CI$587:$CI$768)</f>
        <v>0</v>
      </c>
      <c r="FV235" s="10"/>
      <c r="FW235" s="152">
        <f>SUMIF('Rekapitulasi Maret'!$CE$587:$CE$768,APS!$B235,'Rekapitulasi Maret'!$CJ$587:$CJ$768)</f>
        <v>0</v>
      </c>
      <c r="FX235" s="154">
        <f t="shared" si="586"/>
        <v>0</v>
      </c>
      <c r="FY235" s="154">
        <f t="shared" si="587"/>
        <v>0</v>
      </c>
      <c r="FZ235" s="10"/>
      <c r="GA235" s="152">
        <f>SUMIF('Rekapitulasi Maret'!$D$785:$D$963,APS!$B235,'Rekapitulasi Maret'!$E$785:$E$963)+SUMIF('Rekapitulasi Maret'!$D$785:$D$963,APS!$B235,'Rekapitulasi Maret'!$J$785:$J$963)</f>
        <v>0</v>
      </c>
      <c r="GB235" s="152">
        <f>SUMIF('Rekapitulasi Maret'!$D$785:$D$963,APS!$B235,'Rekapitulasi Maret'!$F$785:$F$963)</f>
        <v>0</v>
      </c>
      <c r="GC235" s="152">
        <f>SUMIF('Rekapitulasi Maret'!$D$785:$D$963,APS!$B235,'Rekapitulasi Maret'!$K$785:$K$963)</f>
        <v>0</v>
      </c>
      <c r="GD235" s="154">
        <f t="shared" si="567"/>
        <v>0</v>
      </c>
      <c r="GE235" s="154">
        <f t="shared" si="568"/>
        <v>0</v>
      </c>
      <c r="GF235" s="10"/>
      <c r="GG235" s="152">
        <f>SUMIF('Rekapitulasi Maret'!$U$785:$U$963,APS!$B235,'Rekapitulasi Maret'!$V$785:$V$963)+SUMIF('Rekapitulasi Maret'!$U$785:$U$963,APS!$B235,'Rekapitulasi Maret'!$AA$785:$AA$963)</f>
        <v>0</v>
      </c>
      <c r="GH235" s="152">
        <f>SUMIF('Rekapitulasi Maret'!$U$785:$U$963,APS!$B235,'Rekapitulasi Maret'!$W$785:$W$963)</f>
        <v>0</v>
      </c>
      <c r="GI235" s="152">
        <f>SUMIF('Rekapitulasi Maret'!$U$785:$U$963,APS!$B235,'Rekapitulasi Maret'!$AB$785:$AB$963)</f>
        <v>0</v>
      </c>
      <c r="GJ235" s="154">
        <f t="shared" si="569"/>
        <v>0</v>
      </c>
      <c r="GK235" s="154">
        <f t="shared" si="570"/>
        <v>0</v>
      </c>
      <c r="GL235" s="10"/>
      <c r="GM235" s="152">
        <f>SUMIF('Rekapitulasi Maret'!$AL$785:$AL$963,APS!$B235,'Rekapitulasi Maret'!$AM$785:$AM$963)+SUMIF('Rekapitulasi Maret'!$AL$785:$AL$963,APS!$B235,'Rekapitulasi Maret'!$AP$785:$AP$963)</f>
        <v>0</v>
      </c>
      <c r="GN235" s="152">
        <f>SUMIF('Rekapitulasi Maret'!$AL$785:$AL$963,APS!$B235,'Rekapitulasi Maret'!$AN$785:$AN$963)</f>
        <v>0</v>
      </c>
      <c r="GO235" s="152">
        <f>SUMIF('Rekapitulasi Maret'!$AL$785:$AL$963,APS!$B235,'Rekapitulasi Maret'!$AQ$785:$AQ$963)</f>
        <v>0</v>
      </c>
      <c r="GP235" s="154">
        <f t="shared" si="571"/>
        <v>0</v>
      </c>
      <c r="GQ235" s="154">
        <f t="shared" si="572"/>
        <v>0</v>
      </c>
      <c r="GR235" s="76">
        <f t="shared" si="573"/>
        <v>0</v>
      </c>
      <c r="GS235" s="76">
        <f t="shared" si="574"/>
        <v>1</v>
      </c>
      <c r="GT235" s="76">
        <f t="shared" si="575"/>
        <v>1</v>
      </c>
      <c r="GU235" s="76">
        <f t="shared" si="576"/>
        <v>0</v>
      </c>
      <c r="GV235" s="157">
        <f t="shared" si="577"/>
        <v>1</v>
      </c>
      <c r="GW235" s="157">
        <f t="shared" si="578"/>
        <v>1</v>
      </c>
      <c r="GX235" s="158">
        <f t="shared" si="579"/>
        <v>0</v>
      </c>
      <c r="GY235" s="157">
        <f t="shared" si="595"/>
        <v>1</v>
      </c>
      <c r="GZ235" s="157">
        <f t="shared" si="596"/>
        <v>3</v>
      </c>
      <c r="HA235" s="157">
        <f t="shared" si="597"/>
        <v>1</v>
      </c>
      <c r="HB235" s="157">
        <f t="shared" si="598"/>
        <v>0</v>
      </c>
      <c r="HC235" s="157">
        <f t="shared" si="599"/>
        <v>1</v>
      </c>
      <c r="HD235" s="157">
        <f t="shared" si="600"/>
        <v>0</v>
      </c>
      <c r="HE235" s="158">
        <f t="shared" si="636"/>
        <v>100</v>
      </c>
      <c r="HF235" s="164"/>
      <c r="HG235" s="16" t="s">
        <v>371</v>
      </c>
      <c r="HH235" s="88"/>
    </row>
    <row r="236" spans="1:216" ht="15.75">
      <c r="A236" s="38"/>
      <c r="B236" s="38" t="s">
        <v>458</v>
      </c>
      <c r="C236" s="16" t="s">
        <v>196</v>
      </c>
      <c r="D236" s="16" t="s">
        <v>615</v>
      </c>
      <c r="E236" s="16" t="s">
        <v>608</v>
      </c>
      <c r="F236" s="38">
        <v>3</v>
      </c>
      <c r="G236" s="38"/>
      <c r="H236" s="38"/>
      <c r="I236" s="18">
        <v>0</v>
      </c>
      <c r="J236" s="38">
        <v>0</v>
      </c>
      <c r="K236" s="38"/>
      <c r="L236" s="38"/>
      <c r="M236" s="40">
        <v>3</v>
      </c>
      <c r="N236" s="20">
        <f t="shared" si="637"/>
        <v>3</v>
      </c>
      <c r="O236" s="20"/>
      <c r="P236" s="75">
        <f t="shared" si="642"/>
        <v>0</v>
      </c>
      <c r="Q236" s="74">
        <f t="shared" si="641"/>
        <v>3</v>
      </c>
      <c r="R236" s="22">
        <f t="shared" si="640"/>
        <v>3</v>
      </c>
      <c r="S236" s="40"/>
      <c r="T236" s="40"/>
      <c r="U236" s="152">
        <f>SUMIF('Rekapitulasi Maret'!$D$9:$D$173,APS!$B236,'Rekapitulasi Maret'!$E$9:$E$173)</f>
        <v>0</v>
      </c>
      <c r="V236" s="152">
        <f>SUMIF('Rekapitulasi Maret'!$D$9:$D$173,APS!$B236,'Rekapitulasi Maret'!$F$9:$F$173)</f>
        <v>0</v>
      </c>
      <c r="W236" s="40"/>
      <c r="X236" s="154">
        <f t="shared" si="638"/>
        <v>0</v>
      </c>
      <c r="Y236" s="154">
        <f t="shared" si="639"/>
        <v>0</v>
      </c>
      <c r="Z236" s="40"/>
      <c r="AA236" s="152">
        <f>SUMIF('Rekapitulasi Maret'!$U$9:$U$173,APS!$B236,'Rekapitulasi Maret'!$V$9:$V$173)</f>
        <v>0</v>
      </c>
      <c r="AB236" s="152">
        <f>SUMIF('Rekapitulasi Maret'!$U$9:$U$173,APS!$B236,'Rekapitulasi Maret'!$W$9:$W$173)</f>
        <v>0</v>
      </c>
      <c r="AC236" s="152"/>
      <c r="AD236" s="154">
        <f t="shared" si="630"/>
        <v>0</v>
      </c>
      <c r="AE236" s="154">
        <f t="shared" si="631"/>
        <v>0</v>
      </c>
      <c r="AF236" s="40"/>
      <c r="AG236" s="152">
        <f>SUMIF('Rekapitulasi Maret'!$AL$9:$AL$173,APS!$B236,'Rekapitulasi Maret'!$AM$9:$AM$173)</f>
        <v>0</v>
      </c>
      <c r="AH236" s="152">
        <f>SUMIF('Rekapitulasi Maret'!$AL$9:$AL$173,APS!$B236,'Rekapitulasi Maret'!$AN$9:$AN$173)</f>
        <v>0</v>
      </c>
      <c r="AI236" s="152">
        <f>SUMIF('Rekapitulasi Maret'!$AL$9:$AL$173,APS!$B236,'Rekapitulasi Maret'!$AQ$9:$AQ$173)</f>
        <v>0</v>
      </c>
      <c r="AJ236" s="154">
        <f t="shared" si="634"/>
        <v>0</v>
      </c>
      <c r="AK236" s="154">
        <f t="shared" si="635"/>
        <v>0</v>
      </c>
      <c r="AL236" s="40"/>
      <c r="AM236" s="152">
        <f>SUMIF('Rekapitulasi Maret'!$BA$9:$BA$173,APS!$B236,'Rekapitulasi Maret'!$BB$9:$BB$173)</f>
        <v>0</v>
      </c>
      <c r="AN236" s="152">
        <f>SUMIF('Rekapitulasi Maret'!$BA$9:$BA$173,APS!$B236,'Rekapitulasi Maret'!$BC$9:$BC$173)</f>
        <v>0</v>
      </c>
      <c r="AO236" s="10"/>
      <c r="AP236" s="154">
        <f t="shared" si="632"/>
        <v>0</v>
      </c>
      <c r="AQ236" s="154">
        <f t="shared" si="633"/>
        <v>0</v>
      </c>
      <c r="AR236" s="40"/>
      <c r="AS236" s="152">
        <f>SUMIF('Rekapitulasi Maret'!$BP$9:$BP$173,APS!$B236,'Rekapitulasi Maret'!$BQ$9:$BQ$173)</f>
        <v>0</v>
      </c>
      <c r="AT236" s="152">
        <f>SUMIF('Rekapitulasi Maret'!$BP$9:$BP$173,APS!$B236,'Rekapitulasi Maret'!$BR$9:$BR$173)</f>
        <v>0</v>
      </c>
      <c r="AU236" s="40"/>
      <c r="AV236" s="154">
        <f t="shared" si="601"/>
        <v>0</v>
      </c>
      <c r="AW236" s="154">
        <f t="shared" si="602"/>
        <v>0</v>
      </c>
      <c r="AX236" s="40"/>
      <c r="AY236" s="152">
        <f>SUMIF('Rekapitulasi Maret'!$CE$9:$CE$173,APS!$B236,'Rekapitulasi Maret'!$CI$9:$CI$173)</f>
        <v>0</v>
      </c>
      <c r="AZ236" s="10"/>
      <c r="BA236" s="152">
        <f>SUMIF('Rekapitulasi Maret'!$CE$9:$CE$173,APS!$B236,'Rekapitulasi Maret'!$CJ$9:$CJ$173)</f>
        <v>0</v>
      </c>
      <c r="BB236" s="154">
        <f t="shared" si="592"/>
        <v>0</v>
      </c>
      <c r="BC236" s="154">
        <f t="shared" si="593"/>
        <v>0</v>
      </c>
      <c r="BD236" s="76">
        <f t="shared" si="605"/>
        <v>0</v>
      </c>
      <c r="BE236" s="76">
        <f t="shared" si="606"/>
        <v>0</v>
      </c>
      <c r="BF236" s="76">
        <f t="shared" si="607"/>
        <v>0</v>
      </c>
      <c r="BG236" s="76">
        <f t="shared" si="608"/>
        <v>0</v>
      </c>
      <c r="BH236" s="76">
        <f t="shared" si="609"/>
        <v>0</v>
      </c>
      <c r="BI236" s="76">
        <f t="shared" si="610"/>
        <v>0</v>
      </c>
      <c r="BJ236" s="154">
        <f t="shared" si="611"/>
        <v>0</v>
      </c>
      <c r="BK236" s="40">
        <v>3</v>
      </c>
      <c r="BL236" s="40"/>
      <c r="BM236" s="152">
        <f>SUMIF('Rekapitulasi Maret'!$D$194:$D$375,APS!$B236,'Rekapitulasi Maret'!$E$194:$E$375)+SUMIF('Rekapitulasi Maret'!$D$194:$D$375,APS!$B236,'Rekapitulasi Maret'!$J$194:$J$375)</f>
        <v>0</v>
      </c>
      <c r="BN236" s="152">
        <f>SUMIF('Rekapitulasi Maret'!$D$194:$D$375,APS!$B236,'Rekapitulasi Maret'!$F$194:$F$375)</f>
        <v>0</v>
      </c>
      <c r="BO236" s="152">
        <f>SUMIF('Rekapitulasi Maret'!$D$194:$D$375,APS!$B236,'Rekapitulasi Maret'!$K$194:$K$375)</f>
        <v>0</v>
      </c>
      <c r="BP236" s="154">
        <f t="shared" si="588"/>
        <v>0</v>
      </c>
      <c r="BQ236" s="154">
        <f t="shared" si="589"/>
        <v>0</v>
      </c>
      <c r="BR236" s="40"/>
      <c r="BS236" s="152">
        <f>SUMIF('Rekapitulasi Maret'!$U$194:$U$375,APS!$B236,'Rekapitulasi Maret'!$V$194:$V$375)+SUMIF('Rekapitulasi Maret'!$U$194:$U$375,APS!$B236,'Rekapitulasi Maret'!$AA$194:$AA$375)</f>
        <v>0</v>
      </c>
      <c r="BT236" s="152">
        <f>SUMIF('Rekapitulasi Maret'!$U$194:$U$375,APS!$B236,'Rekapitulasi Maret'!$W$194:$W$375)</f>
        <v>0</v>
      </c>
      <c r="BU236" s="152">
        <f>SUMIF('Rekapitulasi Maret'!$U$194:$U$375,APS!$B236,'Rekapitulasi Maret'!$AB$194:$AB$375)</f>
        <v>0</v>
      </c>
      <c r="BV236" s="154">
        <f t="shared" si="590"/>
        <v>0</v>
      </c>
      <c r="BW236" s="154">
        <f t="shared" si="591"/>
        <v>0</v>
      </c>
      <c r="BX236" s="40"/>
      <c r="BY236" s="152">
        <f>SUMIF('Rekapitulasi Maret'!$AL$194:$AL$375,APS!$B236,'Rekapitulasi Maret'!$AM$194:$AM$375)+SUMIF('Rekapitulasi Maret'!$AL$194:$AL$375,APS!$B236,'Rekapitulasi Maret'!$AP$194:$AP$375)</f>
        <v>0</v>
      </c>
      <c r="BZ236" s="152">
        <f>SUMIF('Rekapitulasi Maret'!$AL$194:$AL$375,APS!$B236,'Rekapitulasi Maret'!$AN$194:$AN$375)</f>
        <v>0</v>
      </c>
      <c r="CA236" s="152">
        <f>SUMIF('Rekapitulasi Maret'!$AL$194:$AL$375,APS!$B236,'Rekapitulasi Maret'!$AQ$194:$AQ$375)</f>
        <v>0</v>
      </c>
      <c r="CB236" s="154">
        <f t="shared" si="603"/>
        <v>0</v>
      </c>
      <c r="CC236" s="154">
        <f t="shared" si="604"/>
        <v>0</v>
      </c>
      <c r="CD236" s="40">
        <v>3</v>
      </c>
      <c r="CE236" s="152">
        <f>SUMIF('Rekapitulasi Maret'!$BA$194:$BA$375,APS!$B236,'Rekapitulasi Maret'!$BB$194:$BB$375)+SUMIF('Rekapitulasi Maret'!$BA$194:$BA$375,APS!$B236,'Rekapitulasi Maret'!$BE$194:$BE$375)</f>
        <v>3</v>
      </c>
      <c r="CF236" s="152">
        <f>SUMIF('Rekapitulasi Maret'!$BA$194:$BA$375,APS!$B236,'Rekapitulasi Maret'!$BC$194:$BC$375)</f>
        <v>0</v>
      </c>
      <c r="CG236" s="40"/>
      <c r="CH236" s="154">
        <f t="shared" si="580"/>
        <v>0</v>
      </c>
      <c r="CI236" s="154">
        <f t="shared" si="581"/>
        <v>0</v>
      </c>
      <c r="CJ236" s="40"/>
      <c r="CK236" s="152">
        <f>SUMIF('Rekapitulasi Maret'!$BP$194:$BP$375,APS!$B236,'Rekapitulasi Maret'!$BQ$194:$BQ$375)+SUMIF('Rekapitulasi Maret'!$BP$194:$BP$375,APS!$B236,'Rekapitulasi Maret'!$BT$194:$BT$375)</f>
        <v>0</v>
      </c>
      <c r="CL236" s="152">
        <f>SUMIF('Rekapitulasi Maret'!$BP$194:$BP$375,APS!$B236,'Rekapitulasi Maret'!$BR$194:$BR$375)</f>
        <v>0</v>
      </c>
      <c r="CM236" s="152">
        <f>SUMIF('Rekapitulasi Maret'!$BP$194:$BP$375,APS!$B236,'Rekapitulasi Maret'!$BU$194:$BU$375)</f>
        <v>0</v>
      </c>
      <c r="CN236" s="154">
        <f t="shared" si="582"/>
        <v>0</v>
      </c>
      <c r="CO236" s="154">
        <f t="shared" si="583"/>
        <v>0</v>
      </c>
      <c r="CP236" s="76">
        <f t="shared" si="612"/>
        <v>3</v>
      </c>
      <c r="CQ236" s="76">
        <f t="shared" si="613"/>
        <v>3</v>
      </c>
      <c r="CR236" s="76">
        <f t="shared" si="614"/>
        <v>0</v>
      </c>
      <c r="CS236" s="76">
        <f t="shared" si="615"/>
        <v>0</v>
      </c>
      <c r="CT236" s="76">
        <f t="shared" si="616"/>
        <v>0</v>
      </c>
      <c r="CU236" s="76">
        <f t="shared" si="617"/>
        <v>-3</v>
      </c>
      <c r="CV236" s="154">
        <f t="shared" si="618"/>
        <v>0</v>
      </c>
      <c r="CW236" s="40"/>
      <c r="CX236" s="40"/>
      <c r="CY236" s="152">
        <f>SUMIF('Rekapitulasi Maret'!$D$391:$D$568,APS!$B236,'Rekapitulasi Maret'!$E$391:$E$568)+SUMIF('Rekapitulasi Maret'!$D$391:$D$568,APS!$B236,'Rekapitulasi Maret'!$J$391:$J$568)</f>
        <v>0</v>
      </c>
      <c r="CZ236" s="152">
        <f>SUMIF('Rekapitulasi Maret'!$D$391:$D$568,APS!$B236,'Rekapitulasi Maret'!$F$391:$F$568)</f>
        <v>0</v>
      </c>
      <c r="DA236" s="152">
        <f>SUMIF('Rekapitulasi Maret'!$D$391:$D$568,APS!$B236,'Rekapitulasi Maret'!$K$391:$K$568)</f>
        <v>0</v>
      </c>
      <c r="DB236" s="154">
        <f t="shared" si="584"/>
        <v>0</v>
      </c>
      <c r="DC236" s="154">
        <f t="shared" si="585"/>
        <v>0</v>
      </c>
      <c r="DD236" s="40"/>
      <c r="DE236" s="152">
        <f>SUMIF('Rekapitulasi Maret'!$U$391:$U$568,APS!$B236,'Rekapitulasi Maret'!$V$391:$V$568)+SUMIF('Rekapitulasi Maret'!$U$391:$U$568,APS!$B236,'Rekapitulasi Maret'!$AA$391:$AA$568)</f>
        <v>0</v>
      </c>
      <c r="DF236" s="152">
        <f>SUMIF('Rekapitulasi Maret'!$U$391:$U$568,APS!$B236,'Rekapitulasi Maret'!$W$391:$W$568)</f>
        <v>0</v>
      </c>
      <c r="DG236" s="152">
        <f>SUMIF('Rekapitulasi Maret'!$U$391:$U$568,APS!$B236,'Rekapitulasi Maret'!$AB$391:$AB$568)</f>
        <v>0</v>
      </c>
      <c r="DH236" s="154">
        <f t="shared" si="619"/>
        <v>0</v>
      </c>
      <c r="DI236" s="154">
        <f t="shared" si="620"/>
        <v>0</v>
      </c>
      <c r="DJ236" s="40"/>
      <c r="DK236" s="152">
        <f>SUMIF('Rekapitulasi Maret'!$AL$391:$AL$568,APS!$B236,'Rekapitulasi Maret'!$AM$391:$AM$568)+SUMIF('Rekapitulasi Maret'!$AL$391:$AL$568,APS!$B236,'Rekapitulasi Maret'!$AP$391:$AP$568)</f>
        <v>0</v>
      </c>
      <c r="DL236" s="152">
        <f>SUMIF('Rekapitulasi Maret'!$AL$391:$AL$568,APS!$B236,'Rekapitulasi Maret'!$AN$391:$AN$568)</f>
        <v>0</v>
      </c>
      <c r="DM236" s="152">
        <f>SUMIF('Rekapitulasi Maret'!$AL$391:$AL$568,APS!$B236,'Rekapitulasi Maret'!$AQ$391:$AQ$568)</f>
        <v>0</v>
      </c>
      <c r="DN236" s="154">
        <f t="shared" si="553"/>
        <v>0</v>
      </c>
      <c r="DO236" s="154">
        <f t="shared" si="554"/>
        <v>0</v>
      </c>
      <c r="DP236" s="40"/>
      <c r="DQ236" s="152">
        <f>SUMIF('Rekapitulasi Maret'!$BA$391:$BA$568,APS!$B236,'Rekapitulasi Maret'!$BB$391:$BB$568)+SUMIF('Rekapitulasi Maret'!$BA$391:$BA$568,APS!$B236,'Rekapitulasi Maret'!$BE$391:$BE$568)</f>
        <v>0</v>
      </c>
      <c r="DR236" s="152">
        <f>SUMIF('Rekapitulasi Maret'!$BA$391:$BA$568,APS!$B236,'Rekapitulasi Maret'!$BC$391:$BC$568)</f>
        <v>0</v>
      </c>
      <c r="DS236" s="152">
        <f>SUMIF('Rekapitulasi Maret'!$BA$391:$BA$568,APS!$B236,'Rekapitulasi Maret'!$BF$391:$BF$568)</f>
        <v>0</v>
      </c>
      <c r="DT236" s="154">
        <f t="shared" si="621"/>
        <v>0</v>
      </c>
      <c r="DU236" s="154">
        <f t="shared" si="622"/>
        <v>0</v>
      </c>
      <c r="DV236" s="40"/>
      <c r="DW236" s="152">
        <f>SUMIF('Rekapitulasi Maret'!$BP$391:$BP$568,APS!$B236,'Rekapitulasi Maret'!$BQ$391:$BQ$568)+SUMIF('Rekapitulasi Maret'!$BP$391:$BP$568,APS!$B236,'Rekapitulasi Maret'!$BT$391:$BT$568)</f>
        <v>3</v>
      </c>
      <c r="DX236" s="152">
        <f>SUMIF('Rekapitulasi Maret'!$BP$391:$BP$568,APS!$B236,'Rekapitulasi Maret'!$BR$391:$BR$568)</f>
        <v>0</v>
      </c>
      <c r="DY236" s="152">
        <f>SUMIF('Rekapitulasi Maret'!$BP$391:$BP$568,APS!$B236,'Rekapitulasi Maret'!$BU$391:$BU$568)</f>
        <v>0</v>
      </c>
      <c r="DZ236" s="154">
        <f t="shared" si="544"/>
        <v>0</v>
      </c>
      <c r="EA236" s="154">
        <f t="shared" si="545"/>
        <v>0</v>
      </c>
      <c r="EB236" s="40"/>
      <c r="EC236" s="152">
        <f>SUMIF('Rekapitulasi Maret'!$CE$391:$CE$568,APS!$B236,'Rekapitulasi Maret'!$CF$391:$CF$568)+SUMIF('Rekapitulasi Maret'!$CE$391:$CE$568,APS!$B236,'Rekapitulasi Maret'!$CI$391:$CI$568)</f>
        <v>0</v>
      </c>
      <c r="ED236" s="152">
        <f>SUMIF('Rekapitulasi Maret'!$CE$391:$CE$568,APS!$B236,'Rekapitulasi Maret'!$CG$391:$CG$568)</f>
        <v>0</v>
      </c>
      <c r="EE236" s="152">
        <f>SUMIF('Rekapitulasi Maret'!$CE$391:$CE$568,APS!$B236,'Rekapitulasi Maret'!$CJ$391:$CJ$568)</f>
        <v>0</v>
      </c>
      <c r="EF236" s="154">
        <f t="shared" si="555"/>
        <v>0</v>
      </c>
      <c r="EG236" s="154">
        <f t="shared" si="556"/>
        <v>0</v>
      </c>
      <c r="EH236" s="76">
        <f t="shared" si="623"/>
        <v>0</v>
      </c>
      <c r="EI236" s="76">
        <f t="shared" si="624"/>
        <v>3</v>
      </c>
      <c r="EJ236" s="76">
        <f t="shared" si="625"/>
        <v>0</v>
      </c>
      <c r="EK236" s="76">
        <f t="shared" si="626"/>
        <v>0</v>
      </c>
      <c r="EL236" s="76">
        <f t="shared" si="627"/>
        <v>0</v>
      </c>
      <c r="EM236" s="76">
        <f t="shared" si="628"/>
        <v>0</v>
      </c>
      <c r="EN236" s="154">
        <f t="shared" si="629"/>
        <v>0</v>
      </c>
      <c r="EO236" s="40"/>
      <c r="EP236" s="40"/>
      <c r="EQ236" s="152">
        <f>SUMIF('Rekapitulasi Maret'!$D$587:$D$768,APS!$B236,'Rekapitulasi Maret'!$E$587:$E$768)+SUMIF('Rekapitulasi Maret'!$D$587:$D$768,APS!$B236,'Rekapitulasi Maret'!$G$587:$G$768)</f>
        <v>0</v>
      </c>
      <c r="ER236" s="152">
        <f>SUMIF('Rekapitulasi Maret'!$D$587:$D$768,APS!$B236,'Rekapitulasi Maret'!$F$587:$F$768)+SUMIF('Rekapitulasi Maret'!$D$587:$D$768,APS!$B236,'Rekapitulasi Maret'!$H$587:$H$768)</f>
        <v>0</v>
      </c>
      <c r="ES236" s="40"/>
      <c r="ET236" s="154">
        <f t="shared" si="557"/>
        <v>0</v>
      </c>
      <c r="EU236" s="154">
        <f t="shared" si="558"/>
        <v>0</v>
      </c>
      <c r="EV236" s="40"/>
      <c r="EW236" s="152">
        <f>SUMIF('Rekapitulasi Maret'!$U$587:$U$768,APS!$B236,'Rekapitulasi Maret'!$V$587:$V$768)+SUMIF('Rekapitulasi Maret'!$U$587:$U$768,APS!$B236,'Rekapitulasi Maret'!$X$587:$X$768)</f>
        <v>3</v>
      </c>
      <c r="EX236" s="152">
        <f>SUMIF('Rekapitulasi Maret'!$U$587:$U$768,APS!$B236,'Rekapitulasi Maret'!$W$587:$W$768)+SUMIF('Rekapitulasi Maret'!$U$587:$U$768,APS!$B236,'Rekapitulasi Maret'!$Y$587:$Y$768)</f>
        <v>3</v>
      </c>
      <c r="EY236" s="10"/>
      <c r="EZ236" s="154">
        <f t="shared" si="559"/>
        <v>0</v>
      </c>
      <c r="FA236" s="154">
        <f t="shared" si="560"/>
        <v>100</v>
      </c>
      <c r="FB236" s="40"/>
      <c r="FC236" s="152">
        <f>SUMIF('Rekapitulasi Maret'!$AL$587:$AL$768,APS!$B236,'Rekapitulasi Maret'!$AM$587:$AM$768)+SUMIF('Rekapitulasi Maret'!$AL$587:$AL$768,APS!$B236,'Rekapitulasi Maret'!$AP$587:$AP$768)</f>
        <v>0</v>
      </c>
      <c r="FD236" s="152">
        <f>SUMIF('Rekapitulasi Maret'!$AL$587:$AL$768,APS!$B236,'Rekapitulasi Maret'!$AN$587:$AN$768)</f>
        <v>0</v>
      </c>
      <c r="FE236" s="40"/>
      <c r="FF236" s="154">
        <f t="shared" si="561"/>
        <v>0</v>
      </c>
      <c r="FG236" s="154">
        <f t="shared" si="562"/>
        <v>0</v>
      </c>
      <c r="FH236" s="40"/>
      <c r="FI236" s="152">
        <f>SUMIF('Rekapitulasi Maret'!$BA$587:$BA$768,APS!$B236,'Rekapitulasi Maret'!$BB$587:$BB$768)+SUMIF('Rekapitulasi Maret'!$BA$587:$BA$768,APS!$B236,'Rekapitulasi Maret'!$BE$587:$BE$768)</f>
        <v>0</v>
      </c>
      <c r="FJ236" s="152">
        <f>SUMIF('Rekapitulasi Maret'!$BA$587:$BA$768,APS!$B236,'Rekapitulasi Maret'!$BC$587:$BC$768)+SUMIF('Rekapitulasi Maret'!$BA$587:$BA$768,APS!$B236,'Rekapitulasi Maret'!$BF$587:$BF$768)</f>
        <v>0</v>
      </c>
      <c r="FK236" s="10"/>
      <c r="FL236" s="154">
        <f t="shared" si="563"/>
        <v>0</v>
      </c>
      <c r="FM236" s="154">
        <f t="shared" si="564"/>
        <v>0</v>
      </c>
      <c r="FN236" s="40"/>
      <c r="FO236" s="152">
        <f>SUMIF('Rekapitulasi Maret'!$BP$587:$BP$768,APS!$B236,'Rekapitulasi Maret'!$BQ$587:$BQ$768)+SUMIF('Rekapitulasi Maret'!$BP$587:$BP$768,APS!$B236,'Rekapitulasi Maret'!$BT$587:$BT$768)</f>
        <v>0</v>
      </c>
      <c r="FP236" s="152">
        <f>SUMIF('Rekapitulasi Maret'!$BP$587:$BP$768,APS!$B236,'Rekapitulasi Maret'!$BR$587:$BR$768)</f>
        <v>0</v>
      </c>
      <c r="FQ236" s="10"/>
      <c r="FR236" s="154">
        <f t="shared" si="565"/>
        <v>0</v>
      </c>
      <c r="FS236" s="154">
        <f t="shared" si="566"/>
        <v>0</v>
      </c>
      <c r="FT236" s="40"/>
      <c r="FU236" s="152">
        <f>SUMIF('Rekapitulasi Maret'!$CE$587:$CE$768,APS!$B236,'Rekapitulasi Maret'!$CI$587:$CI$768)</f>
        <v>0</v>
      </c>
      <c r="FV236" s="10"/>
      <c r="FW236" s="152">
        <f>SUMIF('Rekapitulasi Maret'!$CE$587:$CE$768,APS!$B236,'Rekapitulasi Maret'!$CJ$587:$CJ$768)</f>
        <v>0</v>
      </c>
      <c r="FX236" s="154">
        <f t="shared" si="586"/>
        <v>0</v>
      </c>
      <c r="FY236" s="154">
        <f t="shared" si="587"/>
        <v>0</v>
      </c>
      <c r="FZ236" s="40"/>
      <c r="GA236" s="152">
        <f>SUMIF('Rekapitulasi Maret'!$D$785:$D$963,APS!$B236,'Rekapitulasi Maret'!$E$785:$E$963)+SUMIF('Rekapitulasi Maret'!$D$785:$D$963,APS!$B236,'Rekapitulasi Maret'!$J$785:$J$963)</f>
        <v>0</v>
      </c>
      <c r="GB236" s="152">
        <f>SUMIF('Rekapitulasi Maret'!$D$785:$D$963,APS!$B236,'Rekapitulasi Maret'!$F$785:$F$963)</f>
        <v>0</v>
      </c>
      <c r="GC236" s="152">
        <f>SUMIF('Rekapitulasi Maret'!$D$785:$D$963,APS!$B236,'Rekapitulasi Maret'!$K$785:$K$963)</f>
        <v>0</v>
      </c>
      <c r="GD236" s="154">
        <f t="shared" si="567"/>
        <v>0</v>
      </c>
      <c r="GE236" s="154">
        <f t="shared" si="568"/>
        <v>0</v>
      </c>
      <c r="GF236" s="40"/>
      <c r="GG236" s="152">
        <f>SUMIF('Rekapitulasi Maret'!$U$785:$U$963,APS!$B236,'Rekapitulasi Maret'!$V$785:$V$963)+SUMIF('Rekapitulasi Maret'!$U$785:$U$963,APS!$B236,'Rekapitulasi Maret'!$AA$785:$AA$963)</f>
        <v>0</v>
      </c>
      <c r="GH236" s="152">
        <f>SUMIF('Rekapitulasi Maret'!$U$785:$U$963,APS!$B236,'Rekapitulasi Maret'!$W$785:$W$963)</f>
        <v>0</v>
      </c>
      <c r="GI236" s="152">
        <f>SUMIF('Rekapitulasi Maret'!$U$785:$U$963,APS!$B236,'Rekapitulasi Maret'!$AB$785:$AB$963)</f>
        <v>0</v>
      </c>
      <c r="GJ236" s="154">
        <f t="shared" si="569"/>
        <v>0</v>
      </c>
      <c r="GK236" s="154">
        <f t="shared" si="570"/>
        <v>0</v>
      </c>
      <c r="GL236" s="40"/>
      <c r="GM236" s="152">
        <f>SUMIF('Rekapitulasi Maret'!$AL$785:$AL$963,APS!$B236,'Rekapitulasi Maret'!$AM$785:$AM$963)+SUMIF('Rekapitulasi Maret'!$AL$785:$AL$963,APS!$B236,'Rekapitulasi Maret'!$AP$785:$AP$963)</f>
        <v>0</v>
      </c>
      <c r="GN236" s="152">
        <f>SUMIF('Rekapitulasi Maret'!$AL$785:$AL$963,APS!$B236,'Rekapitulasi Maret'!$AN$785:$AN$963)</f>
        <v>0</v>
      </c>
      <c r="GO236" s="152">
        <f>SUMIF('Rekapitulasi Maret'!$AL$785:$AL$963,APS!$B236,'Rekapitulasi Maret'!$AQ$785:$AQ$963)</f>
        <v>0</v>
      </c>
      <c r="GP236" s="154">
        <f t="shared" si="571"/>
        <v>0</v>
      </c>
      <c r="GQ236" s="154">
        <f t="shared" si="572"/>
        <v>0</v>
      </c>
      <c r="GR236" s="76">
        <f t="shared" si="573"/>
        <v>0</v>
      </c>
      <c r="GS236" s="76">
        <f t="shared" si="574"/>
        <v>3</v>
      </c>
      <c r="GT236" s="76">
        <f t="shared" si="575"/>
        <v>3</v>
      </c>
      <c r="GU236" s="76">
        <f t="shared" si="576"/>
        <v>0</v>
      </c>
      <c r="GV236" s="157">
        <f t="shared" si="577"/>
        <v>3</v>
      </c>
      <c r="GW236" s="157">
        <f t="shared" si="578"/>
        <v>3</v>
      </c>
      <c r="GX236" s="158">
        <f t="shared" si="579"/>
        <v>0</v>
      </c>
      <c r="GY236" s="157">
        <f t="shared" si="595"/>
        <v>3</v>
      </c>
      <c r="GZ236" s="157">
        <f t="shared" si="596"/>
        <v>9</v>
      </c>
      <c r="HA236" s="157">
        <f t="shared" si="597"/>
        <v>3</v>
      </c>
      <c r="HB236" s="157">
        <f t="shared" si="598"/>
        <v>0</v>
      </c>
      <c r="HC236" s="157">
        <f t="shared" si="599"/>
        <v>3</v>
      </c>
      <c r="HD236" s="157">
        <f t="shared" si="600"/>
        <v>0</v>
      </c>
      <c r="HE236" s="158">
        <f t="shared" si="636"/>
        <v>100</v>
      </c>
      <c r="HF236" s="165"/>
      <c r="HG236" s="16" t="s">
        <v>1033</v>
      </c>
      <c r="HH236" s="88"/>
    </row>
    <row r="237" spans="1:216" ht="15.75">
      <c r="A237" s="38" t="s">
        <v>561</v>
      </c>
      <c r="B237" s="79" t="s">
        <v>455</v>
      </c>
      <c r="C237" s="16" t="s">
        <v>196</v>
      </c>
      <c r="D237" s="16" t="s">
        <v>599</v>
      </c>
      <c r="E237" s="16" t="s">
        <v>601</v>
      </c>
      <c r="F237" s="38">
        <v>64</v>
      </c>
      <c r="G237" s="38"/>
      <c r="H237" s="38"/>
      <c r="I237" s="18">
        <v>0</v>
      </c>
      <c r="J237" s="38">
        <v>0</v>
      </c>
      <c r="K237" s="38"/>
      <c r="L237" s="38"/>
      <c r="M237" s="40">
        <v>64</v>
      </c>
      <c r="N237" s="20">
        <f t="shared" si="637"/>
        <v>64</v>
      </c>
      <c r="O237" s="20"/>
      <c r="P237" s="75">
        <f t="shared" si="642"/>
        <v>0</v>
      </c>
      <c r="Q237" s="74">
        <f t="shared" si="641"/>
        <v>64</v>
      </c>
      <c r="R237" s="22">
        <f t="shared" si="640"/>
        <v>64</v>
      </c>
      <c r="S237" s="40"/>
      <c r="T237" s="40"/>
      <c r="U237" s="152">
        <f>SUMIF('Rekapitulasi Maret'!$D$9:$D$173,APS!$B237,'Rekapitulasi Maret'!$E$9:$E$173)</f>
        <v>0</v>
      </c>
      <c r="V237" s="152">
        <f>SUMIF('Rekapitulasi Maret'!$D$9:$D$173,APS!$B237,'Rekapitulasi Maret'!$F$9:$F$173)</f>
        <v>0</v>
      </c>
      <c r="W237" s="40"/>
      <c r="X237" s="154">
        <f t="shared" si="638"/>
        <v>0</v>
      </c>
      <c r="Y237" s="154">
        <f t="shared" si="639"/>
        <v>0</v>
      </c>
      <c r="Z237" s="40"/>
      <c r="AA237" s="152">
        <f>SUMIF('Rekapitulasi Maret'!$U$9:$U$173,APS!$B237,'Rekapitulasi Maret'!$V$9:$V$173)</f>
        <v>0</v>
      </c>
      <c r="AB237" s="152">
        <f>SUMIF('Rekapitulasi Maret'!$U$9:$U$173,APS!$B237,'Rekapitulasi Maret'!$W$9:$W$173)</f>
        <v>0</v>
      </c>
      <c r="AC237" s="152"/>
      <c r="AD237" s="154">
        <f t="shared" si="630"/>
        <v>0</v>
      </c>
      <c r="AE237" s="154">
        <f t="shared" si="631"/>
        <v>0</v>
      </c>
      <c r="AF237" s="40"/>
      <c r="AG237" s="152">
        <f>SUMIF('Rekapitulasi Maret'!$AL$9:$AL$173,APS!$B237,'Rekapitulasi Maret'!$AM$9:$AM$173)</f>
        <v>0</v>
      </c>
      <c r="AH237" s="152">
        <f>SUMIF('Rekapitulasi Maret'!$AL$9:$AL$173,APS!$B237,'Rekapitulasi Maret'!$AN$9:$AN$173)</f>
        <v>0</v>
      </c>
      <c r="AI237" s="152">
        <f>SUMIF('Rekapitulasi Maret'!$AL$9:$AL$173,APS!$B237,'Rekapitulasi Maret'!$AQ$9:$AQ$173)</f>
        <v>0</v>
      </c>
      <c r="AJ237" s="154">
        <f t="shared" si="634"/>
        <v>0</v>
      </c>
      <c r="AK237" s="154">
        <f t="shared" si="635"/>
        <v>0</v>
      </c>
      <c r="AL237" s="40"/>
      <c r="AM237" s="152">
        <f>SUMIF('Rekapitulasi Maret'!$BA$9:$BA$173,APS!$B237,'Rekapitulasi Maret'!$BB$9:$BB$173)</f>
        <v>0</v>
      </c>
      <c r="AN237" s="152">
        <f>SUMIF('Rekapitulasi Maret'!$BA$9:$BA$173,APS!$B237,'Rekapitulasi Maret'!$BC$9:$BC$173)</f>
        <v>0</v>
      </c>
      <c r="AO237" s="10"/>
      <c r="AP237" s="154">
        <f t="shared" si="632"/>
        <v>0</v>
      </c>
      <c r="AQ237" s="154">
        <f t="shared" si="633"/>
        <v>0</v>
      </c>
      <c r="AR237" s="40"/>
      <c r="AS237" s="152">
        <f>SUMIF('Rekapitulasi Maret'!$BP$9:$BP$173,APS!$B237,'Rekapitulasi Maret'!$BQ$9:$BQ$173)</f>
        <v>0</v>
      </c>
      <c r="AT237" s="152">
        <f>SUMIF('Rekapitulasi Maret'!$BP$9:$BP$173,APS!$B237,'Rekapitulasi Maret'!$BR$9:$BR$173)</f>
        <v>0</v>
      </c>
      <c r="AU237" s="40"/>
      <c r="AV237" s="154">
        <f t="shared" si="601"/>
        <v>0</v>
      </c>
      <c r="AW237" s="154">
        <f t="shared" si="602"/>
        <v>0</v>
      </c>
      <c r="AX237" s="40"/>
      <c r="AY237" s="152">
        <f>SUMIF('Rekapitulasi Maret'!$CE$9:$CE$173,APS!$B237,'Rekapitulasi Maret'!$CI$9:$CI$173)</f>
        <v>0</v>
      </c>
      <c r="AZ237" s="10"/>
      <c r="BA237" s="152">
        <f>SUMIF('Rekapitulasi Maret'!$CE$9:$CE$173,APS!$B237,'Rekapitulasi Maret'!$CJ$9:$CJ$173)</f>
        <v>0</v>
      </c>
      <c r="BB237" s="154">
        <f t="shared" si="592"/>
        <v>0</v>
      </c>
      <c r="BC237" s="154">
        <f t="shared" si="593"/>
        <v>0</v>
      </c>
      <c r="BD237" s="76">
        <f t="shared" si="605"/>
        <v>0</v>
      </c>
      <c r="BE237" s="76">
        <f t="shared" si="606"/>
        <v>0</v>
      </c>
      <c r="BF237" s="76">
        <f t="shared" si="607"/>
        <v>0</v>
      </c>
      <c r="BG237" s="76">
        <f t="shared" si="608"/>
        <v>0</v>
      </c>
      <c r="BH237" s="76">
        <f t="shared" si="609"/>
        <v>0</v>
      </c>
      <c r="BI237" s="76">
        <f t="shared" si="610"/>
        <v>0</v>
      </c>
      <c r="BJ237" s="154">
        <f t="shared" si="611"/>
        <v>0</v>
      </c>
      <c r="BK237" s="40">
        <v>64</v>
      </c>
      <c r="BL237" s="40"/>
      <c r="BM237" s="152">
        <f>SUMIF('Rekapitulasi Maret'!$D$194:$D$375,APS!$B237,'Rekapitulasi Maret'!$E$194:$E$375)+SUMIF('Rekapitulasi Maret'!$D$194:$D$375,APS!$B237,'Rekapitulasi Maret'!$J$194:$J$375)</f>
        <v>0</v>
      </c>
      <c r="BN237" s="152">
        <f>SUMIF('Rekapitulasi Maret'!$D$194:$D$375,APS!$B237,'Rekapitulasi Maret'!$F$194:$F$375)</f>
        <v>0</v>
      </c>
      <c r="BO237" s="152">
        <f>SUMIF('Rekapitulasi Maret'!$D$194:$D$375,APS!$B237,'Rekapitulasi Maret'!$K$194:$K$375)</f>
        <v>0</v>
      </c>
      <c r="BP237" s="154">
        <f t="shared" si="588"/>
        <v>0</v>
      </c>
      <c r="BQ237" s="154">
        <f t="shared" si="589"/>
        <v>0</v>
      </c>
      <c r="BR237" s="40"/>
      <c r="BS237" s="152">
        <f>SUMIF('Rekapitulasi Maret'!$U$194:$U$375,APS!$B237,'Rekapitulasi Maret'!$V$194:$V$375)+SUMIF('Rekapitulasi Maret'!$U$194:$U$375,APS!$B237,'Rekapitulasi Maret'!$AA$194:$AA$375)</f>
        <v>0</v>
      </c>
      <c r="BT237" s="152">
        <f>SUMIF('Rekapitulasi Maret'!$U$194:$U$375,APS!$B237,'Rekapitulasi Maret'!$W$194:$W$375)</f>
        <v>0</v>
      </c>
      <c r="BU237" s="152">
        <f>SUMIF('Rekapitulasi Maret'!$U$194:$U$375,APS!$B237,'Rekapitulasi Maret'!$AB$194:$AB$375)</f>
        <v>0</v>
      </c>
      <c r="BV237" s="154">
        <f t="shared" si="590"/>
        <v>0</v>
      </c>
      <c r="BW237" s="154">
        <f t="shared" si="591"/>
        <v>0</v>
      </c>
      <c r="BX237" s="40"/>
      <c r="BY237" s="152">
        <f>SUMIF('Rekapitulasi Maret'!$AL$194:$AL$375,APS!$B237,'Rekapitulasi Maret'!$AM$194:$AM$375)+SUMIF('Rekapitulasi Maret'!$AL$194:$AL$375,APS!$B237,'Rekapitulasi Maret'!$AP$194:$AP$375)</f>
        <v>50</v>
      </c>
      <c r="BZ237" s="152">
        <f>SUMIF('Rekapitulasi Maret'!$AL$194:$AL$375,APS!$B237,'Rekapitulasi Maret'!$AN$194:$AN$375)</f>
        <v>36</v>
      </c>
      <c r="CA237" s="152">
        <f>SUMIF('Rekapitulasi Maret'!$AL$194:$AL$375,APS!$B237,'Rekapitulasi Maret'!$AQ$194:$AQ$375)</f>
        <v>0</v>
      </c>
      <c r="CB237" s="154">
        <f t="shared" si="603"/>
        <v>0</v>
      </c>
      <c r="CC237" s="154">
        <f t="shared" si="604"/>
        <v>72</v>
      </c>
      <c r="CD237" s="40">
        <v>64</v>
      </c>
      <c r="CE237" s="152">
        <f>SUMIF('Rekapitulasi Maret'!$BA$194:$BA$375,APS!$B237,'Rekapitulasi Maret'!$BB$194:$BB$375)+SUMIF('Rekapitulasi Maret'!$BA$194:$BA$375,APS!$B237,'Rekapitulasi Maret'!$BE$194:$BE$375)</f>
        <v>0</v>
      </c>
      <c r="CF237" s="152">
        <f>SUMIF('Rekapitulasi Maret'!$BA$194:$BA$375,APS!$B237,'Rekapitulasi Maret'!$BC$194:$BC$375)</f>
        <v>12</v>
      </c>
      <c r="CG237" s="40"/>
      <c r="CH237" s="154">
        <f t="shared" si="580"/>
        <v>18.75</v>
      </c>
      <c r="CI237" s="154">
        <f t="shared" si="581"/>
        <v>0</v>
      </c>
      <c r="CJ237" s="40"/>
      <c r="CK237" s="152">
        <f>SUMIF('Rekapitulasi Maret'!$BP$194:$BP$375,APS!$B237,'Rekapitulasi Maret'!$BQ$194:$BQ$375)+SUMIF('Rekapitulasi Maret'!$BP$194:$BP$375,APS!$B237,'Rekapitulasi Maret'!$BT$194:$BT$375)</f>
        <v>0</v>
      </c>
      <c r="CL237" s="152">
        <f>SUMIF('Rekapitulasi Maret'!$BP$194:$BP$375,APS!$B237,'Rekapitulasi Maret'!$BR$194:$BR$375)</f>
        <v>0</v>
      </c>
      <c r="CM237" s="152">
        <f>SUMIF('Rekapitulasi Maret'!$BP$194:$BP$375,APS!$B237,'Rekapitulasi Maret'!$BU$194:$BU$375)</f>
        <v>0</v>
      </c>
      <c r="CN237" s="154">
        <f t="shared" si="582"/>
        <v>0</v>
      </c>
      <c r="CO237" s="154">
        <f t="shared" si="583"/>
        <v>0</v>
      </c>
      <c r="CP237" s="76">
        <f t="shared" si="612"/>
        <v>64</v>
      </c>
      <c r="CQ237" s="76">
        <f t="shared" si="613"/>
        <v>50</v>
      </c>
      <c r="CR237" s="76">
        <f t="shared" si="614"/>
        <v>48</v>
      </c>
      <c r="CS237" s="76">
        <f t="shared" si="615"/>
        <v>0</v>
      </c>
      <c r="CT237" s="76">
        <f t="shared" si="616"/>
        <v>48</v>
      </c>
      <c r="CU237" s="76">
        <f t="shared" si="617"/>
        <v>-16</v>
      </c>
      <c r="CV237" s="154">
        <f t="shared" si="618"/>
        <v>75</v>
      </c>
      <c r="CW237" s="40"/>
      <c r="CX237" s="40"/>
      <c r="CY237" s="152">
        <f>SUMIF('Rekapitulasi Maret'!$D$391:$D$568,APS!$B237,'Rekapitulasi Maret'!$E$391:$E$568)+SUMIF('Rekapitulasi Maret'!$D$391:$D$568,APS!$B237,'Rekapitulasi Maret'!$J$391:$J$568)</f>
        <v>0</v>
      </c>
      <c r="CZ237" s="152">
        <f>SUMIF('Rekapitulasi Maret'!$D$391:$D$568,APS!$B237,'Rekapitulasi Maret'!$F$391:$F$568)</f>
        <v>0</v>
      </c>
      <c r="DA237" s="152">
        <f>SUMIF('Rekapitulasi Maret'!$D$391:$D$568,APS!$B237,'Rekapitulasi Maret'!$K$391:$K$568)</f>
        <v>0</v>
      </c>
      <c r="DB237" s="154">
        <f t="shared" si="584"/>
        <v>0</v>
      </c>
      <c r="DC237" s="154">
        <f t="shared" si="585"/>
        <v>0</v>
      </c>
      <c r="DD237" s="40"/>
      <c r="DE237" s="152">
        <f>SUMIF('Rekapitulasi Maret'!$U$391:$U$568,APS!$B237,'Rekapitulasi Maret'!$V$391:$V$568)+SUMIF('Rekapitulasi Maret'!$U$391:$U$568,APS!$B237,'Rekapitulasi Maret'!$AA$391:$AA$568)</f>
        <v>0</v>
      </c>
      <c r="DF237" s="152">
        <f>SUMIF('Rekapitulasi Maret'!$U$391:$U$568,APS!$B237,'Rekapitulasi Maret'!$W$391:$W$568)</f>
        <v>0</v>
      </c>
      <c r="DG237" s="152">
        <f>SUMIF('Rekapitulasi Maret'!$U$391:$U$568,APS!$B237,'Rekapitulasi Maret'!$AB$391:$AB$568)</f>
        <v>0</v>
      </c>
      <c r="DH237" s="154">
        <f t="shared" si="619"/>
        <v>0</v>
      </c>
      <c r="DI237" s="154">
        <f t="shared" si="620"/>
        <v>0</v>
      </c>
      <c r="DJ237" s="40"/>
      <c r="DK237" s="152">
        <f>SUMIF('Rekapitulasi Maret'!$AL$391:$AL$568,APS!$B237,'Rekapitulasi Maret'!$AM$391:$AM$568)+SUMIF('Rekapitulasi Maret'!$AL$391:$AL$568,APS!$B237,'Rekapitulasi Maret'!$AP$391:$AP$568)</f>
        <v>0</v>
      </c>
      <c r="DL237" s="152">
        <f>SUMIF('Rekapitulasi Maret'!$AL$391:$AL$568,APS!$B237,'Rekapitulasi Maret'!$AN$391:$AN$568)</f>
        <v>0</v>
      </c>
      <c r="DM237" s="152">
        <f>SUMIF('Rekapitulasi Maret'!$AL$391:$AL$568,APS!$B237,'Rekapitulasi Maret'!$AQ$391:$AQ$568)</f>
        <v>0</v>
      </c>
      <c r="DN237" s="154">
        <f t="shared" si="553"/>
        <v>0</v>
      </c>
      <c r="DO237" s="154">
        <f t="shared" si="554"/>
        <v>0</v>
      </c>
      <c r="DP237" s="40"/>
      <c r="DQ237" s="152">
        <f>SUMIF('Rekapitulasi Maret'!$BA$391:$BA$568,APS!$B237,'Rekapitulasi Maret'!$BB$391:$BB$568)+SUMIF('Rekapitulasi Maret'!$BA$391:$BA$568,APS!$B237,'Rekapitulasi Maret'!$BE$391:$BE$568)</f>
        <v>0</v>
      </c>
      <c r="DR237" s="152">
        <f>SUMIF('Rekapitulasi Maret'!$BA$391:$BA$568,APS!$B237,'Rekapitulasi Maret'!$BC$391:$BC$568)</f>
        <v>0</v>
      </c>
      <c r="DS237" s="152">
        <f>SUMIF('Rekapitulasi Maret'!$BA$391:$BA$568,APS!$B237,'Rekapitulasi Maret'!$BF$391:$BF$568)</f>
        <v>0</v>
      </c>
      <c r="DT237" s="154">
        <f t="shared" si="621"/>
        <v>0</v>
      </c>
      <c r="DU237" s="154">
        <f t="shared" si="622"/>
        <v>0</v>
      </c>
      <c r="DV237" s="40"/>
      <c r="DW237" s="152">
        <f>SUMIF('Rekapitulasi Maret'!$BP$391:$BP$568,APS!$B237,'Rekapitulasi Maret'!$BQ$391:$BQ$568)+SUMIF('Rekapitulasi Maret'!$BP$391:$BP$568,APS!$B237,'Rekapitulasi Maret'!$BT$391:$BT$568)</f>
        <v>0</v>
      </c>
      <c r="DX237" s="152">
        <f>SUMIF('Rekapitulasi Maret'!$BP$391:$BP$568,APS!$B237,'Rekapitulasi Maret'!$BR$391:$BR$568)</f>
        <v>0</v>
      </c>
      <c r="DY237" s="152">
        <f>SUMIF('Rekapitulasi Maret'!$BP$391:$BP$568,APS!$B237,'Rekapitulasi Maret'!$BU$391:$BU$568)</f>
        <v>0</v>
      </c>
      <c r="DZ237" s="154">
        <f t="shared" si="544"/>
        <v>0</v>
      </c>
      <c r="EA237" s="154">
        <f t="shared" si="545"/>
        <v>0</v>
      </c>
      <c r="EB237" s="40"/>
      <c r="EC237" s="152">
        <f>SUMIF('Rekapitulasi Maret'!$CE$391:$CE$568,APS!$B237,'Rekapitulasi Maret'!$CF$391:$CF$568)+SUMIF('Rekapitulasi Maret'!$CE$391:$CE$568,APS!$B237,'Rekapitulasi Maret'!$CI$391:$CI$568)</f>
        <v>0</v>
      </c>
      <c r="ED237" s="152">
        <f>SUMIF('Rekapitulasi Maret'!$CE$391:$CE$568,APS!$B237,'Rekapitulasi Maret'!$CG$391:$CG$568)</f>
        <v>0</v>
      </c>
      <c r="EE237" s="152">
        <f>SUMIF('Rekapitulasi Maret'!$CE$391:$CE$568,APS!$B237,'Rekapitulasi Maret'!$CJ$391:$CJ$568)</f>
        <v>0</v>
      </c>
      <c r="EF237" s="154">
        <f t="shared" si="555"/>
        <v>0</v>
      </c>
      <c r="EG237" s="154">
        <f t="shared" si="556"/>
        <v>0</v>
      </c>
      <c r="EH237" s="76">
        <f t="shared" si="623"/>
        <v>0</v>
      </c>
      <c r="EI237" s="76">
        <f t="shared" si="624"/>
        <v>0</v>
      </c>
      <c r="EJ237" s="76">
        <f t="shared" si="625"/>
        <v>0</v>
      </c>
      <c r="EK237" s="76">
        <f t="shared" si="626"/>
        <v>0</v>
      </c>
      <c r="EL237" s="76">
        <f t="shared" si="627"/>
        <v>0</v>
      </c>
      <c r="EM237" s="76">
        <f t="shared" si="628"/>
        <v>0</v>
      </c>
      <c r="EN237" s="154">
        <f t="shared" si="629"/>
        <v>0</v>
      </c>
      <c r="EO237" s="40"/>
      <c r="EP237" s="40"/>
      <c r="EQ237" s="152">
        <f>SUMIF('Rekapitulasi Maret'!$D$587:$D$768,APS!$B237,'Rekapitulasi Maret'!$E$587:$E$768)+SUMIF('Rekapitulasi Maret'!$D$587:$D$768,APS!$B237,'Rekapitulasi Maret'!$G$587:$G$768)</f>
        <v>16</v>
      </c>
      <c r="ER237" s="152">
        <f>SUMIF('Rekapitulasi Maret'!$D$587:$D$768,APS!$B237,'Rekapitulasi Maret'!$F$587:$F$768)+SUMIF('Rekapitulasi Maret'!$D$587:$D$768,APS!$B237,'Rekapitulasi Maret'!$H$587:$H$768)</f>
        <v>0</v>
      </c>
      <c r="ES237" s="40"/>
      <c r="ET237" s="154">
        <f t="shared" si="557"/>
        <v>0</v>
      </c>
      <c r="EU237" s="154">
        <f t="shared" si="558"/>
        <v>0</v>
      </c>
      <c r="EV237" s="40"/>
      <c r="EW237" s="152">
        <f>SUMIF('Rekapitulasi Maret'!$U$587:$U$768,APS!$B237,'Rekapitulasi Maret'!$V$587:$V$768)+SUMIF('Rekapitulasi Maret'!$U$587:$U$768,APS!$B237,'Rekapitulasi Maret'!$X$587:$X$768)</f>
        <v>0</v>
      </c>
      <c r="EX237" s="152">
        <f>SUMIF('Rekapitulasi Maret'!$U$587:$U$768,APS!$B237,'Rekapitulasi Maret'!$W$587:$W$768)+SUMIF('Rekapitulasi Maret'!$U$587:$U$768,APS!$B237,'Rekapitulasi Maret'!$Y$587:$Y$768)</f>
        <v>16</v>
      </c>
      <c r="EY237" s="10"/>
      <c r="EZ237" s="154">
        <f t="shared" si="559"/>
        <v>0</v>
      </c>
      <c r="FA237" s="154">
        <f t="shared" si="560"/>
        <v>0</v>
      </c>
      <c r="FB237" s="40"/>
      <c r="FC237" s="152">
        <f>SUMIF('Rekapitulasi Maret'!$AL$587:$AL$768,APS!$B237,'Rekapitulasi Maret'!$AM$587:$AM$768)+SUMIF('Rekapitulasi Maret'!$AL$587:$AL$768,APS!$B237,'Rekapitulasi Maret'!$AP$587:$AP$768)</f>
        <v>16</v>
      </c>
      <c r="FD237" s="152">
        <f>SUMIF('Rekapitulasi Maret'!$AL$587:$AL$768,APS!$B237,'Rekapitulasi Maret'!$AN$587:$AN$768)</f>
        <v>0</v>
      </c>
      <c r="FE237" s="40"/>
      <c r="FF237" s="154">
        <f t="shared" si="561"/>
        <v>0</v>
      </c>
      <c r="FG237" s="154">
        <f t="shared" si="562"/>
        <v>0</v>
      </c>
      <c r="FH237" s="40"/>
      <c r="FI237" s="152">
        <f>SUMIF('Rekapitulasi Maret'!$BA$587:$BA$768,APS!$B237,'Rekapitulasi Maret'!$BB$587:$BB$768)+SUMIF('Rekapitulasi Maret'!$BA$587:$BA$768,APS!$B237,'Rekapitulasi Maret'!$BE$587:$BE$768)</f>
        <v>0</v>
      </c>
      <c r="FJ237" s="152">
        <f>SUMIF('Rekapitulasi Maret'!$BA$587:$BA$768,APS!$B237,'Rekapitulasi Maret'!$BC$587:$BC$768)+SUMIF('Rekapitulasi Maret'!$BA$587:$BA$768,APS!$B237,'Rekapitulasi Maret'!$BF$587:$BF$768)</f>
        <v>0</v>
      </c>
      <c r="FK237" s="10"/>
      <c r="FL237" s="154">
        <f t="shared" si="563"/>
        <v>0</v>
      </c>
      <c r="FM237" s="154">
        <f t="shared" si="564"/>
        <v>0</v>
      </c>
      <c r="FN237" s="40"/>
      <c r="FO237" s="152">
        <f>SUMIF('Rekapitulasi Maret'!$BP$587:$BP$768,APS!$B237,'Rekapitulasi Maret'!$BQ$587:$BQ$768)+SUMIF('Rekapitulasi Maret'!$BP$587:$BP$768,APS!$B237,'Rekapitulasi Maret'!$BT$587:$BT$768)</f>
        <v>0</v>
      </c>
      <c r="FP237" s="152">
        <f>SUMIF('Rekapitulasi Maret'!$BP$587:$BP$768,APS!$B237,'Rekapitulasi Maret'!$BR$587:$BR$768)</f>
        <v>9</v>
      </c>
      <c r="FQ237" s="10"/>
      <c r="FR237" s="154">
        <f t="shared" si="565"/>
        <v>0</v>
      </c>
      <c r="FS237" s="154">
        <f t="shared" si="566"/>
        <v>0</v>
      </c>
      <c r="FT237" s="40"/>
      <c r="FU237" s="152">
        <f>SUMIF('Rekapitulasi Maret'!$CE$587:$CE$768,APS!$B237,'Rekapitulasi Maret'!$CI$587:$CI$768)</f>
        <v>0</v>
      </c>
      <c r="FV237" s="10"/>
      <c r="FW237" s="152">
        <f>SUMIF('Rekapitulasi Maret'!$CE$587:$CE$768,APS!$B237,'Rekapitulasi Maret'!$CJ$587:$CJ$768)</f>
        <v>0</v>
      </c>
      <c r="FX237" s="154">
        <f t="shared" si="586"/>
        <v>0</v>
      </c>
      <c r="FY237" s="154">
        <f t="shared" si="587"/>
        <v>0</v>
      </c>
      <c r="FZ237" s="40"/>
      <c r="GA237" s="152">
        <f>SUMIF('Rekapitulasi Maret'!$D$785:$D$963,APS!$B237,'Rekapitulasi Maret'!$E$785:$E$963)+SUMIF('Rekapitulasi Maret'!$D$785:$D$963,APS!$B237,'Rekapitulasi Maret'!$J$785:$J$963)</f>
        <v>0</v>
      </c>
      <c r="GB237" s="152">
        <f>SUMIF('Rekapitulasi Maret'!$D$785:$D$963,APS!$B237,'Rekapitulasi Maret'!$F$785:$F$963)</f>
        <v>0</v>
      </c>
      <c r="GC237" s="152">
        <f>SUMIF('Rekapitulasi Maret'!$D$785:$D$963,APS!$B237,'Rekapitulasi Maret'!$K$785:$K$963)</f>
        <v>0</v>
      </c>
      <c r="GD237" s="154">
        <f t="shared" si="567"/>
        <v>0</v>
      </c>
      <c r="GE237" s="154">
        <f t="shared" si="568"/>
        <v>0</v>
      </c>
      <c r="GF237" s="40"/>
      <c r="GG237" s="152">
        <f>SUMIF('Rekapitulasi Maret'!$U$785:$U$963,APS!$B237,'Rekapitulasi Maret'!$V$785:$V$963)+SUMIF('Rekapitulasi Maret'!$U$785:$U$963,APS!$B237,'Rekapitulasi Maret'!$AA$785:$AA$963)</f>
        <v>0</v>
      </c>
      <c r="GH237" s="152">
        <f>SUMIF('Rekapitulasi Maret'!$U$785:$U$963,APS!$B237,'Rekapitulasi Maret'!$W$785:$W$963)</f>
        <v>0</v>
      </c>
      <c r="GI237" s="152">
        <f>SUMIF('Rekapitulasi Maret'!$U$785:$U$963,APS!$B237,'Rekapitulasi Maret'!$AB$785:$AB$963)</f>
        <v>0</v>
      </c>
      <c r="GJ237" s="154">
        <f t="shared" si="569"/>
        <v>0</v>
      </c>
      <c r="GK237" s="154">
        <f t="shared" si="570"/>
        <v>0</v>
      </c>
      <c r="GL237" s="40"/>
      <c r="GM237" s="152">
        <f>SUMIF('Rekapitulasi Maret'!$AL$785:$AL$963,APS!$B237,'Rekapitulasi Maret'!$AM$785:$AM$963)+SUMIF('Rekapitulasi Maret'!$AL$785:$AL$963,APS!$B237,'Rekapitulasi Maret'!$AP$785:$AP$963)</f>
        <v>0</v>
      </c>
      <c r="GN237" s="152">
        <f>SUMIF('Rekapitulasi Maret'!$AL$785:$AL$963,APS!$B237,'Rekapitulasi Maret'!$AN$785:$AN$963)</f>
        <v>0</v>
      </c>
      <c r="GO237" s="152">
        <f>SUMIF('Rekapitulasi Maret'!$AL$785:$AL$963,APS!$B237,'Rekapitulasi Maret'!$AQ$785:$AQ$963)</f>
        <v>0</v>
      </c>
      <c r="GP237" s="154">
        <f t="shared" si="571"/>
        <v>0</v>
      </c>
      <c r="GQ237" s="154">
        <f t="shared" si="572"/>
        <v>0</v>
      </c>
      <c r="GR237" s="76">
        <f t="shared" si="573"/>
        <v>0</v>
      </c>
      <c r="GS237" s="76">
        <f t="shared" si="574"/>
        <v>32</v>
      </c>
      <c r="GT237" s="76">
        <f t="shared" si="575"/>
        <v>25</v>
      </c>
      <c r="GU237" s="76">
        <f t="shared" si="576"/>
        <v>0</v>
      </c>
      <c r="GV237" s="157">
        <f t="shared" si="577"/>
        <v>25</v>
      </c>
      <c r="GW237" s="157">
        <f t="shared" si="578"/>
        <v>25</v>
      </c>
      <c r="GX237" s="158">
        <f t="shared" si="579"/>
        <v>0</v>
      </c>
      <c r="GY237" s="157">
        <f t="shared" si="595"/>
        <v>64</v>
      </c>
      <c r="GZ237" s="157">
        <f t="shared" si="596"/>
        <v>82</v>
      </c>
      <c r="HA237" s="157">
        <f t="shared" si="597"/>
        <v>73</v>
      </c>
      <c r="HB237" s="157">
        <f t="shared" si="598"/>
        <v>0</v>
      </c>
      <c r="HC237" s="157">
        <f t="shared" si="599"/>
        <v>73</v>
      </c>
      <c r="HD237" s="157">
        <f t="shared" si="600"/>
        <v>9</v>
      </c>
      <c r="HE237" s="158">
        <f t="shared" si="636"/>
        <v>114.0625</v>
      </c>
      <c r="HF237" s="165"/>
      <c r="HG237" s="16" t="s">
        <v>1034</v>
      </c>
      <c r="HH237" s="88"/>
    </row>
    <row r="238" spans="1:216" ht="15.75">
      <c r="A238" s="16" t="s">
        <v>562</v>
      </c>
      <c r="B238" s="16" t="s">
        <v>259</v>
      </c>
      <c r="C238" s="16" t="s">
        <v>196</v>
      </c>
      <c r="D238" s="16" t="s">
        <v>599</v>
      </c>
      <c r="E238" s="16" t="s">
        <v>601</v>
      </c>
      <c r="F238" s="17">
        <v>8</v>
      </c>
      <c r="G238" s="17">
        <v>0</v>
      </c>
      <c r="H238" s="17">
        <v>0</v>
      </c>
      <c r="I238" s="18">
        <v>0</v>
      </c>
      <c r="J238" s="17">
        <v>0</v>
      </c>
      <c r="K238" s="19">
        <f t="shared" ref="K238:K258" si="643">(H238+F238+G238)-(I238+J238)</f>
        <v>8</v>
      </c>
      <c r="L238" s="19">
        <f t="shared" ref="L238:L258" si="644">IF(K238&gt;0,K238,0)</f>
        <v>8</v>
      </c>
      <c r="M238" s="23">
        <v>0</v>
      </c>
      <c r="N238" s="20">
        <f t="shared" si="637"/>
        <v>0</v>
      </c>
      <c r="O238" s="20"/>
      <c r="P238" s="75">
        <f t="shared" si="642"/>
        <v>0</v>
      </c>
      <c r="Q238" s="74">
        <f t="shared" si="641"/>
        <v>0</v>
      </c>
      <c r="R238" s="22">
        <f t="shared" si="640"/>
        <v>0</v>
      </c>
      <c r="S238" s="10"/>
      <c r="T238" s="10"/>
      <c r="U238" s="152">
        <f>SUMIF('Rekapitulasi Maret'!$D$9:$D$173,APS!$B238,'Rekapitulasi Maret'!$E$9:$E$173)</f>
        <v>0</v>
      </c>
      <c r="V238" s="152">
        <f>SUMIF('Rekapitulasi Maret'!$D$9:$D$173,APS!$B238,'Rekapitulasi Maret'!$F$9:$F$173)</f>
        <v>0</v>
      </c>
      <c r="W238" s="10"/>
      <c r="X238" s="154">
        <f t="shared" si="638"/>
        <v>0</v>
      </c>
      <c r="Y238" s="154">
        <f t="shared" si="639"/>
        <v>0</v>
      </c>
      <c r="Z238" s="10"/>
      <c r="AA238" s="152">
        <f>SUMIF('Rekapitulasi Maret'!$U$9:$U$173,APS!$B238,'Rekapitulasi Maret'!$V$9:$V$173)</f>
        <v>0</v>
      </c>
      <c r="AB238" s="152">
        <f>SUMIF('Rekapitulasi Maret'!$U$9:$U$173,APS!$B238,'Rekapitulasi Maret'!$W$9:$W$173)</f>
        <v>0</v>
      </c>
      <c r="AC238" s="152"/>
      <c r="AD238" s="154">
        <f t="shared" si="630"/>
        <v>0</v>
      </c>
      <c r="AE238" s="154">
        <f t="shared" si="631"/>
        <v>0</v>
      </c>
      <c r="AF238" s="10"/>
      <c r="AG238" s="152">
        <f>SUMIF('Rekapitulasi Maret'!$AL$9:$AL$173,APS!$B238,'Rekapitulasi Maret'!$AM$9:$AM$173)</f>
        <v>0</v>
      </c>
      <c r="AH238" s="152">
        <f>SUMIF('Rekapitulasi Maret'!$AL$9:$AL$173,APS!$B238,'Rekapitulasi Maret'!$AN$9:$AN$173)</f>
        <v>0</v>
      </c>
      <c r="AI238" s="152">
        <f>SUMIF('Rekapitulasi Maret'!$AL$9:$AL$173,APS!$B238,'Rekapitulasi Maret'!$AQ$9:$AQ$173)</f>
        <v>0</v>
      </c>
      <c r="AJ238" s="154">
        <f t="shared" si="634"/>
        <v>0</v>
      </c>
      <c r="AK238" s="154">
        <f t="shared" si="635"/>
        <v>0</v>
      </c>
      <c r="AL238" s="10"/>
      <c r="AM238" s="152">
        <f>SUMIF('Rekapitulasi Maret'!$BA$9:$BA$173,APS!$B238,'Rekapitulasi Maret'!$BB$9:$BB$173)</f>
        <v>0</v>
      </c>
      <c r="AN238" s="152">
        <f>SUMIF('Rekapitulasi Maret'!$BA$9:$BA$173,APS!$B238,'Rekapitulasi Maret'!$BC$9:$BC$173)</f>
        <v>0</v>
      </c>
      <c r="AO238" s="10"/>
      <c r="AP238" s="154">
        <f t="shared" si="632"/>
        <v>0</v>
      </c>
      <c r="AQ238" s="154">
        <f t="shared" si="633"/>
        <v>0</v>
      </c>
      <c r="AR238" s="10"/>
      <c r="AS238" s="152">
        <f>SUMIF('Rekapitulasi Maret'!$BP$9:$BP$173,APS!$B238,'Rekapitulasi Maret'!$BQ$9:$BQ$173)</f>
        <v>0</v>
      </c>
      <c r="AT238" s="152">
        <f>SUMIF('Rekapitulasi Maret'!$BP$9:$BP$173,APS!$B238,'Rekapitulasi Maret'!$BR$9:$BR$173)</f>
        <v>0</v>
      </c>
      <c r="AU238" s="10"/>
      <c r="AV238" s="154">
        <f t="shared" si="601"/>
        <v>0</v>
      </c>
      <c r="AW238" s="154">
        <f t="shared" si="602"/>
        <v>0</v>
      </c>
      <c r="AX238" s="10"/>
      <c r="AY238" s="152">
        <f>SUMIF('Rekapitulasi Maret'!$CE$9:$CE$173,APS!$B238,'Rekapitulasi Maret'!$CI$9:$CI$173)</f>
        <v>0</v>
      </c>
      <c r="AZ238" s="10"/>
      <c r="BA238" s="152">
        <f>SUMIF('Rekapitulasi Maret'!$CE$9:$CE$173,APS!$B238,'Rekapitulasi Maret'!$CJ$9:$CJ$173)</f>
        <v>0</v>
      </c>
      <c r="BB238" s="154">
        <f t="shared" si="592"/>
        <v>0</v>
      </c>
      <c r="BC238" s="154">
        <f t="shared" si="593"/>
        <v>0</v>
      </c>
      <c r="BD238" s="76">
        <f t="shared" si="605"/>
        <v>0</v>
      </c>
      <c r="BE238" s="76">
        <f t="shared" si="606"/>
        <v>0</v>
      </c>
      <c r="BF238" s="76">
        <f t="shared" si="607"/>
        <v>0</v>
      </c>
      <c r="BG238" s="76">
        <f t="shared" si="608"/>
        <v>0</v>
      </c>
      <c r="BH238" s="76">
        <f t="shared" si="609"/>
        <v>0</v>
      </c>
      <c r="BI238" s="76">
        <f t="shared" si="610"/>
        <v>0</v>
      </c>
      <c r="BJ238" s="154">
        <f t="shared" si="611"/>
        <v>0</v>
      </c>
      <c r="BK238" s="10"/>
      <c r="BL238" s="10"/>
      <c r="BM238" s="152">
        <f>SUMIF('Rekapitulasi Maret'!$D$194:$D$375,APS!$B238,'Rekapitulasi Maret'!$E$194:$E$375)+SUMIF('Rekapitulasi Maret'!$D$194:$D$375,APS!$B238,'Rekapitulasi Maret'!$J$194:$J$375)</f>
        <v>0</v>
      </c>
      <c r="BN238" s="152">
        <f>SUMIF('Rekapitulasi Maret'!$D$194:$D$375,APS!$B238,'Rekapitulasi Maret'!$F$194:$F$375)</f>
        <v>0</v>
      </c>
      <c r="BO238" s="152">
        <f>SUMIF('Rekapitulasi Maret'!$D$194:$D$375,APS!$B238,'Rekapitulasi Maret'!$K$194:$K$375)</f>
        <v>0</v>
      </c>
      <c r="BP238" s="154">
        <f t="shared" si="588"/>
        <v>0</v>
      </c>
      <c r="BQ238" s="154">
        <f t="shared" si="589"/>
        <v>0</v>
      </c>
      <c r="BR238" s="10"/>
      <c r="BS238" s="152">
        <f>SUMIF('Rekapitulasi Maret'!$U$194:$U$375,APS!$B238,'Rekapitulasi Maret'!$V$194:$V$375)+SUMIF('Rekapitulasi Maret'!$U$194:$U$375,APS!$B238,'Rekapitulasi Maret'!$AA$194:$AA$375)</f>
        <v>0</v>
      </c>
      <c r="BT238" s="152">
        <f>SUMIF('Rekapitulasi Maret'!$U$194:$U$375,APS!$B238,'Rekapitulasi Maret'!$W$194:$W$375)</f>
        <v>0</v>
      </c>
      <c r="BU238" s="152">
        <f>SUMIF('Rekapitulasi Maret'!$U$194:$U$375,APS!$B238,'Rekapitulasi Maret'!$AB$194:$AB$375)</f>
        <v>0</v>
      </c>
      <c r="BV238" s="154">
        <f t="shared" si="590"/>
        <v>0</v>
      </c>
      <c r="BW238" s="154">
        <f t="shared" si="591"/>
        <v>0</v>
      </c>
      <c r="BX238" s="10"/>
      <c r="BY238" s="152">
        <f>SUMIF('Rekapitulasi Maret'!$AL$194:$AL$375,APS!$B238,'Rekapitulasi Maret'!$AM$194:$AM$375)+SUMIF('Rekapitulasi Maret'!$AL$194:$AL$375,APS!$B238,'Rekapitulasi Maret'!$AP$194:$AP$375)</f>
        <v>0</v>
      </c>
      <c r="BZ238" s="152">
        <f>SUMIF('Rekapitulasi Maret'!$AL$194:$AL$375,APS!$B238,'Rekapitulasi Maret'!$AN$194:$AN$375)</f>
        <v>0</v>
      </c>
      <c r="CA238" s="152">
        <f>SUMIF('Rekapitulasi Maret'!$AL$194:$AL$375,APS!$B238,'Rekapitulasi Maret'!$AQ$194:$AQ$375)</f>
        <v>0</v>
      </c>
      <c r="CB238" s="154">
        <f t="shared" si="603"/>
        <v>0</v>
      </c>
      <c r="CC238" s="154">
        <f t="shared" si="604"/>
        <v>0</v>
      </c>
      <c r="CD238" s="10"/>
      <c r="CE238" s="152">
        <f>SUMIF('Rekapitulasi Maret'!$BA$194:$BA$375,APS!$B238,'Rekapitulasi Maret'!$BB$194:$BB$375)+SUMIF('Rekapitulasi Maret'!$BA$194:$BA$375,APS!$B238,'Rekapitulasi Maret'!$BE$194:$BE$375)</f>
        <v>0</v>
      </c>
      <c r="CF238" s="152">
        <f>SUMIF('Rekapitulasi Maret'!$BA$194:$BA$375,APS!$B238,'Rekapitulasi Maret'!$BC$194:$BC$375)</f>
        <v>0</v>
      </c>
      <c r="CG238" s="10"/>
      <c r="CH238" s="154">
        <f t="shared" si="580"/>
        <v>0</v>
      </c>
      <c r="CI238" s="154">
        <f t="shared" si="581"/>
        <v>0</v>
      </c>
      <c r="CJ238" s="10"/>
      <c r="CK238" s="152">
        <f>SUMIF('Rekapitulasi Maret'!$BP$194:$BP$375,APS!$B238,'Rekapitulasi Maret'!$BQ$194:$BQ$375)+SUMIF('Rekapitulasi Maret'!$BP$194:$BP$375,APS!$B238,'Rekapitulasi Maret'!$BT$194:$BT$375)</f>
        <v>0</v>
      </c>
      <c r="CL238" s="152">
        <f>SUMIF('Rekapitulasi Maret'!$BP$194:$BP$375,APS!$B238,'Rekapitulasi Maret'!$BR$194:$BR$375)</f>
        <v>0</v>
      </c>
      <c r="CM238" s="152">
        <f>SUMIF('Rekapitulasi Maret'!$BP$194:$BP$375,APS!$B238,'Rekapitulasi Maret'!$BU$194:$BU$375)</f>
        <v>0</v>
      </c>
      <c r="CN238" s="154">
        <f t="shared" si="582"/>
        <v>0</v>
      </c>
      <c r="CO238" s="154">
        <f t="shared" si="583"/>
        <v>0</v>
      </c>
      <c r="CP238" s="76">
        <f t="shared" si="612"/>
        <v>0</v>
      </c>
      <c r="CQ238" s="76">
        <f t="shared" si="613"/>
        <v>0</v>
      </c>
      <c r="CR238" s="76">
        <f t="shared" si="614"/>
        <v>0</v>
      </c>
      <c r="CS238" s="76">
        <f t="shared" si="615"/>
        <v>0</v>
      </c>
      <c r="CT238" s="76">
        <f t="shared" si="616"/>
        <v>0</v>
      </c>
      <c r="CU238" s="76">
        <f t="shared" si="617"/>
        <v>0</v>
      </c>
      <c r="CV238" s="154">
        <f t="shared" si="618"/>
        <v>0</v>
      </c>
      <c r="CW238" s="10"/>
      <c r="CX238" s="10"/>
      <c r="CY238" s="152">
        <f>SUMIF('Rekapitulasi Maret'!$D$391:$D$568,APS!$B238,'Rekapitulasi Maret'!$E$391:$E$568)+SUMIF('Rekapitulasi Maret'!$D$391:$D$568,APS!$B238,'Rekapitulasi Maret'!$J$391:$J$568)</f>
        <v>0</v>
      </c>
      <c r="CZ238" s="152">
        <f>SUMIF('Rekapitulasi Maret'!$D$391:$D$568,APS!$B238,'Rekapitulasi Maret'!$F$391:$F$568)</f>
        <v>0</v>
      </c>
      <c r="DA238" s="152">
        <f>SUMIF('Rekapitulasi Maret'!$D$391:$D$568,APS!$B238,'Rekapitulasi Maret'!$K$391:$K$568)</f>
        <v>0</v>
      </c>
      <c r="DB238" s="154">
        <f t="shared" si="584"/>
        <v>0</v>
      </c>
      <c r="DC238" s="154">
        <f t="shared" si="585"/>
        <v>0</v>
      </c>
      <c r="DD238" s="10"/>
      <c r="DE238" s="152">
        <f>SUMIF('Rekapitulasi Maret'!$U$391:$U$568,APS!$B238,'Rekapitulasi Maret'!$V$391:$V$568)+SUMIF('Rekapitulasi Maret'!$U$391:$U$568,APS!$B238,'Rekapitulasi Maret'!$AA$391:$AA$568)</f>
        <v>0</v>
      </c>
      <c r="DF238" s="152">
        <f>SUMIF('Rekapitulasi Maret'!$U$391:$U$568,APS!$B238,'Rekapitulasi Maret'!$W$391:$W$568)</f>
        <v>0</v>
      </c>
      <c r="DG238" s="152">
        <f>SUMIF('Rekapitulasi Maret'!$U$391:$U$568,APS!$B238,'Rekapitulasi Maret'!$AB$391:$AB$568)</f>
        <v>0</v>
      </c>
      <c r="DH238" s="154">
        <f t="shared" si="619"/>
        <v>0</v>
      </c>
      <c r="DI238" s="154">
        <f t="shared" si="620"/>
        <v>0</v>
      </c>
      <c r="DJ238" s="10"/>
      <c r="DK238" s="152">
        <f>SUMIF('Rekapitulasi Maret'!$AL$391:$AL$568,APS!$B238,'Rekapitulasi Maret'!$AM$391:$AM$568)+SUMIF('Rekapitulasi Maret'!$AL$391:$AL$568,APS!$B238,'Rekapitulasi Maret'!$AP$391:$AP$568)</f>
        <v>0</v>
      </c>
      <c r="DL238" s="152">
        <f>SUMIF('Rekapitulasi Maret'!$AL$391:$AL$568,APS!$B238,'Rekapitulasi Maret'!$AN$391:$AN$568)</f>
        <v>0</v>
      </c>
      <c r="DM238" s="152">
        <f>SUMIF('Rekapitulasi Maret'!$AL$391:$AL$568,APS!$B238,'Rekapitulasi Maret'!$AQ$391:$AQ$568)</f>
        <v>0</v>
      </c>
      <c r="DN238" s="154">
        <f t="shared" si="553"/>
        <v>0</v>
      </c>
      <c r="DO238" s="154">
        <f t="shared" si="554"/>
        <v>0</v>
      </c>
      <c r="DP238" s="10"/>
      <c r="DQ238" s="152">
        <f>SUMIF('Rekapitulasi Maret'!$BA$391:$BA$568,APS!$B238,'Rekapitulasi Maret'!$BB$391:$BB$568)+SUMIF('Rekapitulasi Maret'!$BA$391:$BA$568,APS!$B238,'Rekapitulasi Maret'!$BE$391:$BE$568)</f>
        <v>0</v>
      </c>
      <c r="DR238" s="152">
        <f>SUMIF('Rekapitulasi Maret'!$BA$391:$BA$568,APS!$B238,'Rekapitulasi Maret'!$BC$391:$BC$568)</f>
        <v>0</v>
      </c>
      <c r="DS238" s="152">
        <f>SUMIF('Rekapitulasi Maret'!$BA$391:$BA$568,APS!$B238,'Rekapitulasi Maret'!$BF$391:$BF$568)</f>
        <v>0</v>
      </c>
      <c r="DT238" s="154">
        <f t="shared" si="621"/>
        <v>0</v>
      </c>
      <c r="DU238" s="154">
        <f t="shared" si="622"/>
        <v>0</v>
      </c>
      <c r="DV238" s="10"/>
      <c r="DW238" s="152">
        <f>SUMIF('Rekapitulasi Maret'!$BP$391:$BP$568,APS!$B238,'Rekapitulasi Maret'!$BQ$391:$BQ$568)+SUMIF('Rekapitulasi Maret'!$BP$391:$BP$568,APS!$B238,'Rekapitulasi Maret'!$BT$391:$BT$568)</f>
        <v>0</v>
      </c>
      <c r="DX238" s="152">
        <f>SUMIF('Rekapitulasi Maret'!$BP$391:$BP$568,APS!$B238,'Rekapitulasi Maret'!$BR$391:$BR$568)</f>
        <v>0</v>
      </c>
      <c r="DY238" s="152">
        <f>SUMIF('Rekapitulasi Maret'!$BP$391:$BP$568,APS!$B238,'Rekapitulasi Maret'!$BU$391:$BU$568)</f>
        <v>0</v>
      </c>
      <c r="DZ238" s="154">
        <f t="shared" si="544"/>
        <v>0</v>
      </c>
      <c r="EA238" s="154">
        <f t="shared" si="545"/>
        <v>0</v>
      </c>
      <c r="EB238" s="10"/>
      <c r="EC238" s="152">
        <f>SUMIF('Rekapitulasi Maret'!$CE$391:$CE$568,APS!$B238,'Rekapitulasi Maret'!$CF$391:$CF$568)+SUMIF('Rekapitulasi Maret'!$CE$391:$CE$568,APS!$B238,'Rekapitulasi Maret'!$CI$391:$CI$568)</f>
        <v>0</v>
      </c>
      <c r="ED238" s="152">
        <f>SUMIF('Rekapitulasi Maret'!$CE$391:$CE$568,APS!$B238,'Rekapitulasi Maret'!$CG$391:$CG$568)</f>
        <v>0</v>
      </c>
      <c r="EE238" s="152">
        <f>SUMIF('Rekapitulasi Maret'!$CE$391:$CE$568,APS!$B238,'Rekapitulasi Maret'!$CJ$391:$CJ$568)</f>
        <v>0</v>
      </c>
      <c r="EF238" s="154">
        <f t="shared" si="555"/>
        <v>0</v>
      </c>
      <c r="EG238" s="154">
        <f t="shared" si="556"/>
        <v>0</v>
      </c>
      <c r="EH238" s="76">
        <f t="shared" si="623"/>
        <v>0</v>
      </c>
      <c r="EI238" s="76">
        <f t="shared" si="624"/>
        <v>0</v>
      </c>
      <c r="EJ238" s="76">
        <f t="shared" si="625"/>
        <v>0</v>
      </c>
      <c r="EK238" s="76">
        <f t="shared" si="626"/>
        <v>0</v>
      </c>
      <c r="EL238" s="76">
        <f t="shared" si="627"/>
        <v>0</v>
      </c>
      <c r="EM238" s="76">
        <f t="shared" si="628"/>
        <v>0</v>
      </c>
      <c r="EN238" s="154">
        <f t="shared" si="629"/>
        <v>0</v>
      </c>
      <c r="EO238" s="10"/>
      <c r="EP238" s="40"/>
      <c r="EQ238" s="152">
        <f>SUMIF('Rekapitulasi Maret'!$D$587:$D$768,APS!$B238,'Rekapitulasi Maret'!$E$587:$E$768)+SUMIF('Rekapitulasi Maret'!$D$587:$D$768,APS!$B238,'Rekapitulasi Maret'!$G$587:$G$768)</f>
        <v>0</v>
      </c>
      <c r="ER238" s="152">
        <f>SUMIF('Rekapitulasi Maret'!$D$587:$D$768,APS!$B238,'Rekapitulasi Maret'!$F$587:$F$768)+SUMIF('Rekapitulasi Maret'!$D$587:$D$768,APS!$B238,'Rekapitulasi Maret'!$H$587:$H$768)</f>
        <v>0</v>
      </c>
      <c r="ES238" s="40"/>
      <c r="ET238" s="154">
        <f t="shared" si="557"/>
        <v>0</v>
      </c>
      <c r="EU238" s="154">
        <f t="shared" si="558"/>
        <v>0</v>
      </c>
      <c r="EV238" s="40"/>
      <c r="EW238" s="152">
        <f>SUMIF('Rekapitulasi Maret'!$U$587:$U$768,APS!$B238,'Rekapitulasi Maret'!$V$587:$V$768)+SUMIF('Rekapitulasi Maret'!$U$587:$U$768,APS!$B238,'Rekapitulasi Maret'!$X$587:$X$768)</f>
        <v>0</v>
      </c>
      <c r="EX238" s="152">
        <f>SUMIF('Rekapitulasi Maret'!$U$587:$U$768,APS!$B238,'Rekapitulasi Maret'!$W$587:$W$768)+SUMIF('Rekapitulasi Maret'!$U$587:$U$768,APS!$B238,'Rekapitulasi Maret'!$Y$587:$Y$768)</f>
        <v>0</v>
      </c>
      <c r="EY238" s="10"/>
      <c r="EZ238" s="154">
        <f t="shared" si="559"/>
        <v>0</v>
      </c>
      <c r="FA238" s="154">
        <f t="shared" si="560"/>
        <v>0</v>
      </c>
      <c r="FB238" s="40"/>
      <c r="FC238" s="152">
        <f>SUMIF('Rekapitulasi Maret'!$AL$587:$AL$768,APS!$B238,'Rekapitulasi Maret'!$AM$587:$AM$768)+SUMIF('Rekapitulasi Maret'!$AL$587:$AL$768,APS!$B238,'Rekapitulasi Maret'!$AP$587:$AP$768)</f>
        <v>0</v>
      </c>
      <c r="FD238" s="152">
        <f>SUMIF('Rekapitulasi Maret'!$AL$587:$AL$768,APS!$B238,'Rekapitulasi Maret'!$AN$587:$AN$768)</f>
        <v>0</v>
      </c>
      <c r="FE238" s="40"/>
      <c r="FF238" s="154">
        <f t="shared" si="561"/>
        <v>0</v>
      </c>
      <c r="FG238" s="154">
        <f t="shared" si="562"/>
        <v>0</v>
      </c>
      <c r="FH238" s="40"/>
      <c r="FI238" s="152">
        <f>SUMIF('Rekapitulasi Maret'!$BA$587:$BA$768,APS!$B238,'Rekapitulasi Maret'!$BB$587:$BB$768)+SUMIF('Rekapitulasi Maret'!$BA$587:$BA$768,APS!$B238,'Rekapitulasi Maret'!$BE$587:$BE$768)</f>
        <v>0</v>
      </c>
      <c r="FJ238" s="152">
        <f>SUMIF('Rekapitulasi Maret'!$BA$587:$BA$768,APS!$B238,'Rekapitulasi Maret'!$BC$587:$BC$768)+SUMIF('Rekapitulasi Maret'!$BA$587:$BA$768,APS!$B238,'Rekapitulasi Maret'!$BF$587:$BF$768)</f>
        <v>0</v>
      </c>
      <c r="FK238" s="10"/>
      <c r="FL238" s="154">
        <f t="shared" si="563"/>
        <v>0</v>
      </c>
      <c r="FM238" s="154">
        <f t="shared" si="564"/>
        <v>0</v>
      </c>
      <c r="FN238" s="40"/>
      <c r="FO238" s="152">
        <f>SUMIF('Rekapitulasi Maret'!$BP$587:$BP$768,APS!$B238,'Rekapitulasi Maret'!$BQ$587:$BQ$768)+SUMIF('Rekapitulasi Maret'!$BP$587:$BP$768,APS!$B238,'Rekapitulasi Maret'!$BT$587:$BT$768)</f>
        <v>0</v>
      </c>
      <c r="FP238" s="152">
        <f>SUMIF('Rekapitulasi Maret'!$BP$587:$BP$768,APS!$B238,'Rekapitulasi Maret'!$BR$587:$BR$768)</f>
        <v>0</v>
      </c>
      <c r="FQ238" s="10"/>
      <c r="FR238" s="154">
        <f t="shared" si="565"/>
        <v>0</v>
      </c>
      <c r="FS238" s="154">
        <f t="shared" si="566"/>
        <v>0</v>
      </c>
      <c r="FT238" s="40"/>
      <c r="FU238" s="152">
        <f>SUMIF('Rekapitulasi Maret'!$CE$587:$CE$768,APS!$B238,'Rekapitulasi Maret'!$CI$587:$CI$768)</f>
        <v>0</v>
      </c>
      <c r="FV238" s="10"/>
      <c r="FW238" s="152">
        <f>SUMIF('Rekapitulasi Maret'!$CE$587:$CE$768,APS!$B238,'Rekapitulasi Maret'!$CJ$587:$CJ$768)</f>
        <v>0</v>
      </c>
      <c r="FX238" s="154">
        <f t="shared" si="586"/>
        <v>0</v>
      </c>
      <c r="FY238" s="154">
        <f t="shared" si="587"/>
        <v>0</v>
      </c>
      <c r="FZ238" s="40"/>
      <c r="GA238" s="152">
        <f>SUMIF('Rekapitulasi Maret'!$D$785:$D$963,APS!$B238,'Rekapitulasi Maret'!$E$785:$E$963)+SUMIF('Rekapitulasi Maret'!$D$785:$D$963,APS!$B238,'Rekapitulasi Maret'!$J$785:$J$963)</f>
        <v>0</v>
      </c>
      <c r="GB238" s="152">
        <f>SUMIF('Rekapitulasi Maret'!$D$785:$D$963,APS!$B238,'Rekapitulasi Maret'!$F$785:$F$963)</f>
        <v>0</v>
      </c>
      <c r="GC238" s="152">
        <f>SUMIF('Rekapitulasi Maret'!$D$785:$D$963,APS!$B238,'Rekapitulasi Maret'!$K$785:$K$963)</f>
        <v>0</v>
      </c>
      <c r="GD238" s="154">
        <f t="shared" si="567"/>
        <v>0</v>
      </c>
      <c r="GE238" s="154">
        <f t="shared" si="568"/>
        <v>0</v>
      </c>
      <c r="GF238" s="40"/>
      <c r="GG238" s="152">
        <f>SUMIF('Rekapitulasi Maret'!$U$785:$U$963,APS!$B238,'Rekapitulasi Maret'!$V$785:$V$963)+SUMIF('Rekapitulasi Maret'!$U$785:$U$963,APS!$B238,'Rekapitulasi Maret'!$AA$785:$AA$963)</f>
        <v>0</v>
      </c>
      <c r="GH238" s="152">
        <f>SUMIF('Rekapitulasi Maret'!$U$785:$U$963,APS!$B238,'Rekapitulasi Maret'!$W$785:$W$963)</f>
        <v>0</v>
      </c>
      <c r="GI238" s="152">
        <f>SUMIF('Rekapitulasi Maret'!$U$785:$U$963,APS!$B238,'Rekapitulasi Maret'!$AB$785:$AB$963)</f>
        <v>0</v>
      </c>
      <c r="GJ238" s="154">
        <f t="shared" si="569"/>
        <v>0</v>
      </c>
      <c r="GK238" s="154">
        <f t="shared" si="570"/>
        <v>0</v>
      </c>
      <c r="GL238" s="40"/>
      <c r="GM238" s="152">
        <f>SUMIF('Rekapitulasi Maret'!$AL$785:$AL$963,APS!$B238,'Rekapitulasi Maret'!$AM$785:$AM$963)+SUMIF('Rekapitulasi Maret'!$AL$785:$AL$963,APS!$B238,'Rekapitulasi Maret'!$AP$785:$AP$963)</f>
        <v>0</v>
      </c>
      <c r="GN238" s="152">
        <f>SUMIF('Rekapitulasi Maret'!$AL$785:$AL$963,APS!$B238,'Rekapitulasi Maret'!$AN$785:$AN$963)</f>
        <v>0</v>
      </c>
      <c r="GO238" s="152">
        <f>SUMIF('Rekapitulasi Maret'!$AL$785:$AL$963,APS!$B238,'Rekapitulasi Maret'!$AQ$785:$AQ$963)</f>
        <v>0</v>
      </c>
      <c r="GP238" s="154">
        <f t="shared" si="571"/>
        <v>0</v>
      </c>
      <c r="GQ238" s="154">
        <f t="shared" si="572"/>
        <v>0</v>
      </c>
      <c r="GR238" s="76">
        <f t="shared" si="573"/>
        <v>0</v>
      </c>
      <c r="GS238" s="76">
        <f t="shared" si="574"/>
        <v>0</v>
      </c>
      <c r="GT238" s="76">
        <f t="shared" si="575"/>
        <v>0</v>
      </c>
      <c r="GU238" s="76">
        <f t="shared" si="576"/>
        <v>0</v>
      </c>
      <c r="GV238" s="157">
        <f t="shared" si="577"/>
        <v>0</v>
      </c>
      <c r="GW238" s="157">
        <f t="shared" si="578"/>
        <v>0</v>
      </c>
      <c r="GX238" s="158">
        <f t="shared" si="579"/>
        <v>0</v>
      </c>
      <c r="GY238" s="157">
        <f t="shared" si="595"/>
        <v>0</v>
      </c>
      <c r="GZ238" s="157">
        <f t="shared" si="596"/>
        <v>0</v>
      </c>
      <c r="HA238" s="157">
        <f t="shared" si="597"/>
        <v>0</v>
      </c>
      <c r="HB238" s="157">
        <f t="shared" si="598"/>
        <v>0</v>
      </c>
      <c r="HC238" s="157">
        <f t="shared" si="599"/>
        <v>0</v>
      </c>
      <c r="HD238" s="157">
        <f t="shared" si="600"/>
        <v>0</v>
      </c>
      <c r="HE238" s="158">
        <f t="shared" si="636"/>
        <v>0</v>
      </c>
      <c r="HF238" s="165"/>
      <c r="HG238" s="16" t="s">
        <v>1034</v>
      </c>
      <c r="HH238" s="88"/>
    </row>
    <row r="239" spans="1:216" ht="15.75">
      <c r="A239" s="16" t="s">
        <v>563</v>
      </c>
      <c r="B239" s="78" t="s">
        <v>372</v>
      </c>
      <c r="C239" s="16" t="s">
        <v>196</v>
      </c>
      <c r="D239" s="16" t="s">
        <v>599</v>
      </c>
      <c r="E239" s="16" t="s">
        <v>601</v>
      </c>
      <c r="F239" s="31">
        <v>5</v>
      </c>
      <c r="G239" s="17"/>
      <c r="H239" s="17"/>
      <c r="I239" s="18">
        <v>0</v>
      </c>
      <c r="J239" s="17">
        <v>0</v>
      </c>
      <c r="K239" s="19">
        <f t="shared" si="643"/>
        <v>5</v>
      </c>
      <c r="L239" s="19">
        <f t="shared" si="644"/>
        <v>5</v>
      </c>
      <c r="M239" s="23">
        <v>5</v>
      </c>
      <c r="N239" s="20">
        <f t="shared" si="637"/>
        <v>5</v>
      </c>
      <c r="O239" s="20"/>
      <c r="P239" s="75">
        <f t="shared" si="642"/>
        <v>0</v>
      </c>
      <c r="Q239" s="74">
        <f t="shared" si="641"/>
        <v>5</v>
      </c>
      <c r="R239" s="22">
        <f t="shared" si="640"/>
        <v>5</v>
      </c>
      <c r="S239" s="10"/>
      <c r="T239" s="10"/>
      <c r="U239" s="152">
        <f>SUMIF('Rekapitulasi Maret'!$D$9:$D$173,APS!$B239,'Rekapitulasi Maret'!$E$9:$E$173)</f>
        <v>0</v>
      </c>
      <c r="V239" s="152">
        <f>SUMIF('Rekapitulasi Maret'!$D$9:$D$173,APS!$B239,'Rekapitulasi Maret'!$F$9:$F$173)</f>
        <v>0</v>
      </c>
      <c r="W239" s="10"/>
      <c r="X239" s="154">
        <f t="shared" si="638"/>
        <v>0</v>
      </c>
      <c r="Y239" s="154">
        <f t="shared" si="639"/>
        <v>0</v>
      </c>
      <c r="Z239" s="10"/>
      <c r="AA239" s="152">
        <f>SUMIF('Rekapitulasi Maret'!$U$9:$U$173,APS!$B239,'Rekapitulasi Maret'!$V$9:$V$173)</f>
        <v>0</v>
      </c>
      <c r="AB239" s="152">
        <f>SUMIF('Rekapitulasi Maret'!$U$9:$U$173,APS!$B239,'Rekapitulasi Maret'!$W$9:$W$173)</f>
        <v>0</v>
      </c>
      <c r="AC239" s="152"/>
      <c r="AD239" s="154">
        <f t="shared" si="630"/>
        <v>0</v>
      </c>
      <c r="AE239" s="154">
        <f t="shared" si="631"/>
        <v>0</v>
      </c>
      <c r="AF239" s="10"/>
      <c r="AG239" s="152">
        <f>SUMIF('Rekapitulasi Maret'!$AL$9:$AL$173,APS!$B239,'Rekapitulasi Maret'!$AM$9:$AM$173)</f>
        <v>0</v>
      </c>
      <c r="AH239" s="152">
        <f>SUMIF('Rekapitulasi Maret'!$AL$9:$AL$173,APS!$B239,'Rekapitulasi Maret'!$AN$9:$AN$173)</f>
        <v>0</v>
      </c>
      <c r="AI239" s="152">
        <f>SUMIF('Rekapitulasi Maret'!$AL$9:$AL$173,APS!$B239,'Rekapitulasi Maret'!$AQ$9:$AQ$173)</f>
        <v>0</v>
      </c>
      <c r="AJ239" s="154">
        <f t="shared" si="634"/>
        <v>0</v>
      </c>
      <c r="AK239" s="154">
        <f t="shared" si="635"/>
        <v>0</v>
      </c>
      <c r="AL239" s="10"/>
      <c r="AM239" s="152">
        <f>SUMIF('Rekapitulasi Maret'!$BA$9:$BA$173,APS!$B239,'Rekapitulasi Maret'!$BB$9:$BB$173)</f>
        <v>0</v>
      </c>
      <c r="AN239" s="152">
        <f>SUMIF('Rekapitulasi Maret'!$BA$9:$BA$173,APS!$B239,'Rekapitulasi Maret'!$BC$9:$BC$173)</f>
        <v>0</v>
      </c>
      <c r="AO239" s="10"/>
      <c r="AP239" s="154">
        <f t="shared" si="632"/>
        <v>0</v>
      </c>
      <c r="AQ239" s="154">
        <f t="shared" si="633"/>
        <v>0</v>
      </c>
      <c r="AR239" s="10"/>
      <c r="AS239" s="152">
        <f>SUMIF('Rekapitulasi Maret'!$BP$9:$BP$173,APS!$B239,'Rekapitulasi Maret'!$BQ$9:$BQ$173)</f>
        <v>0</v>
      </c>
      <c r="AT239" s="152">
        <f>SUMIF('Rekapitulasi Maret'!$BP$9:$BP$173,APS!$B239,'Rekapitulasi Maret'!$BR$9:$BR$173)</f>
        <v>0</v>
      </c>
      <c r="AU239" s="10"/>
      <c r="AV239" s="154">
        <f t="shared" si="601"/>
        <v>0</v>
      </c>
      <c r="AW239" s="154">
        <f t="shared" si="602"/>
        <v>0</v>
      </c>
      <c r="AX239" s="10"/>
      <c r="AY239" s="152">
        <f>SUMIF('Rekapitulasi Maret'!$CE$9:$CE$173,APS!$B239,'Rekapitulasi Maret'!$CI$9:$CI$173)</f>
        <v>0</v>
      </c>
      <c r="AZ239" s="10"/>
      <c r="BA239" s="152">
        <f>SUMIF('Rekapitulasi Maret'!$CE$9:$CE$173,APS!$B239,'Rekapitulasi Maret'!$CJ$9:$CJ$173)</f>
        <v>0</v>
      </c>
      <c r="BB239" s="154">
        <f t="shared" si="592"/>
        <v>0</v>
      </c>
      <c r="BC239" s="154">
        <f t="shared" si="593"/>
        <v>0</v>
      </c>
      <c r="BD239" s="76">
        <f t="shared" si="605"/>
        <v>0</v>
      </c>
      <c r="BE239" s="76">
        <f t="shared" si="606"/>
        <v>0</v>
      </c>
      <c r="BF239" s="76">
        <f t="shared" si="607"/>
        <v>0</v>
      </c>
      <c r="BG239" s="76">
        <f t="shared" si="608"/>
        <v>0</v>
      </c>
      <c r="BH239" s="76">
        <f t="shared" si="609"/>
        <v>0</v>
      </c>
      <c r="BI239" s="76">
        <f t="shared" si="610"/>
        <v>0</v>
      </c>
      <c r="BJ239" s="154">
        <f t="shared" si="611"/>
        <v>0</v>
      </c>
      <c r="BK239" s="10"/>
      <c r="BL239" s="10"/>
      <c r="BM239" s="152">
        <f>SUMIF('Rekapitulasi Maret'!$D$194:$D$375,APS!$B239,'Rekapitulasi Maret'!$E$194:$E$375)+SUMIF('Rekapitulasi Maret'!$D$194:$D$375,APS!$B239,'Rekapitulasi Maret'!$J$194:$J$375)</f>
        <v>0</v>
      </c>
      <c r="BN239" s="152">
        <f>SUMIF('Rekapitulasi Maret'!$D$194:$D$375,APS!$B239,'Rekapitulasi Maret'!$F$194:$F$375)</f>
        <v>0</v>
      </c>
      <c r="BO239" s="152">
        <f>SUMIF('Rekapitulasi Maret'!$D$194:$D$375,APS!$B239,'Rekapitulasi Maret'!$K$194:$K$375)</f>
        <v>0</v>
      </c>
      <c r="BP239" s="154">
        <f t="shared" si="588"/>
        <v>0</v>
      </c>
      <c r="BQ239" s="154">
        <f t="shared" si="589"/>
        <v>0</v>
      </c>
      <c r="BR239" s="10"/>
      <c r="BS239" s="152">
        <f>SUMIF('Rekapitulasi Maret'!$U$194:$U$375,APS!$B239,'Rekapitulasi Maret'!$V$194:$V$375)+SUMIF('Rekapitulasi Maret'!$U$194:$U$375,APS!$B239,'Rekapitulasi Maret'!$AA$194:$AA$375)</f>
        <v>0</v>
      </c>
      <c r="BT239" s="152">
        <f>SUMIF('Rekapitulasi Maret'!$U$194:$U$375,APS!$B239,'Rekapitulasi Maret'!$W$194:$W$375)</f>
        <v>0</v>
      </c>
      <c r="BU239" s="152">
        <f>SUMIF('Rekapitulasi Maret'!$U$194:$U$375,APS!$B239,'Rekapitulasi Maret'!$AB$194:$AB$375)</f>
        <v>0</v>
      </c>
      <c r="BV239" s="154">
        <f t="shared" si="590"/>
        <v>0</v>
      </c>
      <c r="BW239" s="154">
        <f t="shared" si="591"/>
        <v>0</v>
      </c>
      <c r="BX239" s="10"/>
      <c r="BY239" s="152">
        <f>SUMIF('Rekapitulasi Maret'!$AL$194:$AL$375,APS!$B239,'Rekapitulasi Maret'!$AM$194:$AM$375)+SUMIF('Rekapitulasi Maret'!$AL$194:$AL$375,APS!$B239,'Rekapitulasi Maret'!$AP$194:$AP$375)</f>
        <v>0</v>
      </c>
      <c r="BZ239" s="152">
        <f>SUMIF('Rekapitulasi Maret'!$AL$194:$AL$375,APS!$B239,'Rekapitulasi Maret'!$AN$194:$AN$375)</f>
        <v>0</v>
      </c>
      <c r="CA239" s="152">
        <f>SUMIF('Rekapitulasi Maret'!$AL$194:$AL$375,APS!$B239,'Rekapitulasi Maret'!$AQ$194:$AQ$375)</f>
        <v>0</v>
      </c>
      <c r="CB239" s="154">
        <f t="shared" si="603"/>
        <v>0</v>
      </c>
      <c r="CC239" s="154">
        <f t="shared" si="604"/>
        <v>0</v>
      </c>
      <c r="CD239" s="10"/>
      <c r="CE239" s="152">
        <f>SUMIF('Rekapitulasi Maret'!$BA$194:$BA$375,APS!$B239,'Rekapitulasi Maret'!$BB$194:$BB$375)+SUMIF('Rekapitulasi Maret'!$BA$194:$BA$375,APS!$B239,'Rekapitulasi Maret'!$BE$194:$BE$375)</f>
        <v>0</v>
      </c>
      <c r="CF239" s="152">
        <f>SUMIF('Rekapitulasi Maret'!$BA$194:$BA$375,APS!$B239,'Rekapitulasi Maret'!$BC$194:$BC$375)</f>
        <v>0</v>
      </c>
      <c r="CG239" s="10"/>
      <c r="CH239" s="154">
        <f t="shared" si="580"/>
        <v>0</v>
      </c>
      <c r="CI239" s="154">
        <f t="shared" si="581"/>
        <v>0</v>
      </c>
      <c r="CJ239" s="10"/>
      <c r="CK239" s="152">
        <f>SUMIF('Rekapitulasi Maret'!$BP$194:$BP$375,APS!$B239,'Rekapitulasi Maret'!$BQ$194:$BQ$375)+SUMIF('Rekapitulasi Maret'!$BP$194:$BP$375,APS!$B239,'Rekapitulasi Maret'!$BT$194:$BT$375)</f>
        <v>0</v>
      </c>
      <c r="CL239" s="152">
        <f>SUMIF('Rekapitulasi Maret'!$BP$194:$BP$375,APS!$B239,'Rekapitulasi Maret'!$BR$194:$BR$375)</f>
        <v>0</v>
      </c>
      <c r="CM239" s="152">
        <f>SUMIF('Rekapitulasi Maret'!$BP$194:$BP$375,APS!$B239,'Rekapitulasi Maret'!$BU$194:$BU$375)</f>
        <v>0</v>
      </c>
      <c r="CN239" s="154">
        <f t="shared" si="582"/>
        <v>0</v>
      </c>
      <c r="CO239" s="154">
        <f t="shared" si="583"/>
        <v>0</v>
      </c>
      <c r="CP239" s="76">
        <f t="shared" si="612"/>
        <v>0</v>
      </c>
      <c r="CQ239" s="76">
        <f t="shared" si="613"/>
        <v>0</v>
      </c>
      <c r="CR239" s="76">
        <f t="shared" si="614"/>
        <v>0</v>
      </c>
      <c r="CS239" s="76">
        <f t="shared" si="615"/>
        <v>0</v>
      </c>
      <c r="CT239" s="76">
        <f t="shared" si="616"/>
        <v>0</v>
      </c>
      <c r="CU239" s="76">
        <f t="shared" si="617"/>
        <v>0</v>
      </c>
      <c r="CV239" s="154">
        <f t="shared" si="618"/>
        <v>0</v>
      </c>
      <c r="CW239" s="10">
        <v>5</v>
      </c>
      <c r="CX239" s="10"/>
      <c r="CY239" s="152">
        <f>SUMIF('Rekapitulasi Maret'!$D$391:$D$568,APS!$B239,'Rekapitulasi Maret'!$E$391:$E$568)+SUMIF('Rekapitulasi Maret'!$D$391:$D$568,APS!$B239,'Rekapitulasi Maret'!$J$391:$J$568)</f>
        <v>0</v>
      </c>
      <c r="CZ239" s="152">
        <f>SUMIF('Rekapitulasi Maret'!$D$391:$D$568,APS!$B239,'Rekapitulasi Maret'!$F$391:$F$568)</f>
        <v>0</v>
      </c>
      <c r="DA239" s="152">
        <f>SUMIF('Rekapitulasi Maret'!$D$391:$D$568,APS!$B239,'Rekapitulasi Maret'!$K$391:$K$568)</f>
        <v>0</v>
      </c>
      <c r="DB239" s="154">
        <f t="shared" si="584"/>
        <v>0</v>
      </c>
      <c r="DC239" s="154">
        <f t="shared" si="585"/>
        <v>0</v>
      </c>
      <c r="DD239" s="10"/>
      <c r="DE239" s="152">
        <f>SUMIF('Rekapitulasi Maret'!$U$391:$U$568,APS!$B239,'Rekapitulasi Maret'!$V$391:$V$568)+SUMIF('Rekapitulasi Maret'!$U$391:$U$568,APS!$B239,'Rekapitulasi Maret'!$AA$391:$AA$568)</f>
        <v>0</v>
      </c>
      <c r="DF239" s="152">
        <f>SUMIF('Rekapitulasi Maret'!$U$391:$U$568,APS!$B239,'Rekapitulasi Maret'!$W$391:$W$568)</f>
        <v>0</v>
      </c>
      <c r="DG239" s="152">
        <f>SUMIF('Rekapitulasi Maret'!$U$391:$U$568,APS!$B239,'Rekapitulasi Maret'!$AB$391:$AB$568)</f>
        <v>0</v>
      </c>
      <c r="DH239" s="154">
        <f t="shared" si="619"/>
        <v>0</v>
      </c>
      <c r="DI239" s="154">
        <f t="shared" si="620"/>
        <v>0</v>
      </c>
      <c r="DJ239" s="10"/>
      <c r="DK239" s="152">
        <f>SUMIF('Rekapitulasi Maret'!$AL$391:$AL$568,APS!$B239,'Rekapitulasi Maret'!$AM$391:$AM$568)+SUMIF('Rekapitulasi Maret'!$AL$391:$AL$568,APS!$B239,'Rekapitulasi Maret'!$AP$391:$AP$568)</f>
        <v>0</v>
      </c>
      <c r="DL239" s="152">
        <f>SUMIF('Rekapitulasi Maret'!$AL$391:$AL$568,APS!$B239,'Rekapitulasi Maret'!$AN$391:$AN$568)</f>
        <v>0</v>
      </c>
      <c r="DM239" s="152">
        <f>SUMIF('Rekapitulasi Maret'!$AL$391:$AL$568,APS!$B239,'Rekapitulasi Maret'!$AQ$391:$AQ$568)</f>
        <v>0</v>
      </c>
      <c r="DN239" s="154">
        <f t="shared" si="553"/>
        <v>0</v>
      </c>
      <c r="DO239" s="154">
        <f t="shared" si="554"/>
        <v>0</v>
      </c>
      <c r="DP239" s="10">
        <v>5</v>
      </c>
      <c r="DQ239" s="152">
        <f>SUMIF('Rekapitulasi Maret'!$BA$391:$BA$568,APS!$B239,'Rekapitulasi Maret'!$BB$391:$BB$568)+SUMIF('Rekapitulasi Maret'!$BA$391:$BA$568,APS!$B239,'Rekapitulasi Maret'!$BE$391:$BE$568)</f>
        <v>0</v>
      </c>
      <c r="DR239" s="152">
        <f>SUMIF('Rekapitulasi Maret'!$BA$391:$BA$568,APS!$B239,'Rekapitulasi Maret'!$BC$391:$BC$568)</f>
        <v>0</v>
      </c>
      <c r="DS239" s="152">
        <f>SUMIF('Rekapitulasi Maret'!$BA$391:$BA$568,APS!$B239,'Rekapitulasi Maret'!$BF$391:$BF$568)</f>
        <v>0</v>
      </c>
      <c r="DT239" s="154">
        <f t="shared" si="621"/>
        <v>0</v>
      </c>
      <c r="DU239" s="154">
        <f t="shared" si="622"/>
        <v>0</v>
      </c>
      <c r="DV239" s="10"/>
      <c r="DW239" s="152">
        <f>SUMIF('Rekapitulasi Maret'!$BP$391:$BP$568,APS!$B239,'Rekapitulasi Maret'!$BQ$391:$BQ$568)+SUMIF('Rekapitulasi Maret'!$BP$391:$BP$568,APS!$B239,'Rekapitulasi Maret'!$BT$391:$BT$568)</f>
        <v>0</v>
      </c>
      <c r="DX239" s="152">
        <f>SUMIF('Rekapitulasi Maret'!$BP$391:$BP$568,APS!$B239,'Rekapitulasi Maret'!$BR$391:$BR$568)</f>
        <v>0</v>
      </c>
      <c r="DY239" s="152">
        <f>SUMIF('Rekapitulasi Maret'!$BP$391:$BP$568,APS!$B239,'Rekapitulasi Maret'!$BU$391:$BU$568)</f>
        <v>0</v>
      </c>
      <c r="DZ239" s="154">
        <f t="shared" si="544"/>
        <v>0</v>
      </c>
      <c r="EA239" s="154">
        <f t="shared" si="545"/>
        <v>0</v>
      </c>
      <c r="EB239" s="10"/>
      <c r="EC239" s="152">
        <f>SUMIF('Rekapitulasi Maret'!$CE$391:$CE$568,APS!$B239,'Rekapitulasi Maret'!$CF$391:$CF$568)+SUMIF('Rekapitulasi Maret'!$CE$391:$CE$568,APS!$B239,'Rekapitulasi Maret'!$CI$391:$CI$568)</f>
        <v>0</v>
      </c>
      <c r="ED239" s="152">
        <f>SUMIF('Rekapitulasi Maret'!$CE$391:$CE$568,APS!$B239,'Rekapitulasi Maret'!$CG$391:$CG$568)</f>
        <v>0</v>
      </c>
      <c r="EE239" s="152">
        <f>SUMIF('Rekapitulasi Maret'!$CE$391:$CE$568,APS!$B239,'Rekapitulasi Maret'!$CJ$391:$CJ$568)</f>
        <v>0</v>
      </c>
      <c r="EF239" s="154">
        <f t="shared" si="555"/>
        <v>0</v>
      </c>
      <c r="EG239" s="154">
        <f t="shared" si="556"/>
        <v>0</v>
      </c>
      <c r="EH239" s="76">
        <f t="shared" si="623"/>
        <v>5</v>
      </c>
      <c r="EI239" s="76">
        <f t="shared" si="624"/>
        <v>0</v>
      </c>
      <c r="EJ239" s="76">
        <f t="shared" si="625"/>
        <v>0</v>
      </c>
      <c r="EK239" s="76">
        <f t="shared" si="626"/>
        <v>0</v>
      </c>
      <c r="EL239" s="76">
        <f t="shared" si="627"/>
        <v>0</v>
      </c>
      <c r="EM239" s="76">
        <f t="shared" si="628"/>
        <v>-5</v>
      </c>
      <c r="EN239" s="154">
        <f t="shared" si="629"/>
        <v>0</v>
      </c>
      <c r="EO239" s="10"/>
      <c r="EP239" s="10"/>
      <c r="EQ239" s="152">
        <f>SUMIF('Rekapitulasi Maret'!$D$587:$D$768,APS!$B239,'Rekapitulasi Maret'!$E$587:$E$768)+SUMIF('Rekapitulasi Maret'!$D$587:$D$768,APS!$B239,'Rekapitulasi Maret'!$G$587:$G$768)</f>
        <v>0</v>
      </c>
      <c r="ER239" s="152">
        <f>SUMIF('Rekapitulasi Maret'!$D$587:$D$768,APS!$B239,'Rekapitulasi Maret'!$F$587:$F$768)+SUMIF('Rekapitulasi Maret'!$D$587:$D$768,APS!$B239,'Rekapitulasi Maret'!$H$587:$H$768)</f>
        <v>0</v>
      </c>
      <c r="ES239" s="10"/>
      <c r="ET239" s="154">
        <f t="shared" si="557"/>
        <v>0</v>
      </c>
      <c r="EU239" s="154">
        <f t="shared" si="558"/>
        <v>0</v>
      </c>
      <c r="EV239" s="10"/>
      <c r="EW239" s="152">
        <f>SUMIF('Rekapitulasi Maret'!$U$587:$U$768,APS!$B239,'Rekapitulasi Maret'!$V$587:$V$768)+SUMIF('Rekapitulasi Maret'!$U$587:$U$768,APS!$B239,'Rekapitulasi Maret'!$X$587:$X$768)</f>
        <v>5</v>
      </c>
      <c r="EX239" s="152">
        <f>SUMIF('Rekapitulasi Maret'!$U$587:$U$768,APS!$B239,'Rekapitulasi Maret'!$W$587:$W$768)+SUMIF('Rekapitulasi Maret'!$U$587:$U$768,APS!$B239,'Rekapitulasi Maret'!$Y$587:$Y$768)</f>
        <v>5</v>
      </c>
      <c r="EY239" s="10"/>
      <c r="EZ239" s="154">
        <f t="shared" si="559"/>
        <v>0</v>
      </c>
      <c r="FA239" s="154">
        <f t="shared" si="560"/>
        <v>100</v>
      </c>
      <c r="FB239" s="10"/>
      <c r="FC239" s="152">
        <f>SUMIF('Rekapitulasi Maret'!$AL$587:$AL$768,APS!$B239,'Rekapitulasi Maret'!$AM$587:$AM$768)+SUMIF('Rekapitulasi Maret'!$AL$587:$AL$768,APS!$B239,'Rekapitulasi Maret'!$AP$587:$AP$768)</f>
        <v>0</v>
      </c>
      <c r="FD239" s="152">
        <f>SUMIF('Rekapitulasi Maret'!$AL$587:$AL$768,APS!$B239,'Rekapitulasi Maret'!$AN$587:$AN$768)</f>
        <v>0</v>
      </c>
      <c r="FE239" s="10"/>
      <c r="FF239" s="154">
        <f t="shared" si="561"/>
        <v>0</v>
      </c>
      <c r="FG239" s="154">
        <f t="shared" si="562"/>
        <v>0</v>
      </c>
      <c r="FH239" s="10"/>
      <c r="FI239" s="152">
        <f>SUMIF('Rekapitulasi Maret'!$BA$587:$BA$768,APS!$B239,'Rekapitulasi Maret'!$BB$587:$BB$768)+SUMIF('Rekapitulasi Maret'!$BA$587:$BA$768,APS!$B239,'Rekapitulasi Maret'!$BE$587:$BE$768)</f>
        <v>0</v>
      </c>
      <c r="FJ239" s="152">
        <f>SUMIF('Rekapitulasi Maret'!$BA$587:$BA$768,APS!$B239,'Rekapitulasi Maret'!$BC$587:$BC$768)+SUMIF('Rekapitulasi Maret'!$BA$587:$BA$768,APS!$B239,'Rekapitulasi Maret'!$BF$587:$BF$768)</f>
        <v>0</v>
      </c>
      <c r="FK239" s="10"/>
      <c r="FL239" s="154">
        <f t="shared" si="563"/>
        <v>0</v>
      </c>
      <c r="FM239" s="154">
        <f t="shared" si="564"/>
        <v>0</v>
      </c>
      <c r="FN239" s="10"/>
      <c r="FO239" s="152">
        <f>SUMIF('Rekapitulasi Maret'!$BP$587:$BP$768,APS!$B239,'Rekapitulasi Maret'!$BQ$587:$BQ$768)+SUMIF('Rekapitulasi Maret'!$BP$587:$BP$768,APS!$B239,'Rekapitulasi Maret'!$BT$587:$BT$768)</f>
        <v>0</v>
      </c>
      <c r="FP239" s="152">
        <f>SUMIF('Rekapitulasi Maret'!$BP$587:$BP$768,APS!$B239,'Rekapitulasi Maret'!$BR$587:$BR$768)</f>
        <v>0</v>
      </c>
      <c r="FQ239" s="10"/>
      <c r="FR239" s="154">
        <f t="shared" si="565"/>
        <v>0</v>
      </c>
      <c r="FS239" s="154">
        <f t="shared" si="566"/>
        <v>0</v>
      </c>
      <c r="FT239" s="10"/>
      <c r="FU239" s="152">
        <f>SUMIF('Rekapitulasi Maret'!$CE$587:$CE$768,APS!$B239,'Rekapitulasi Maret'!$CI$587:$CI$768)</f>
        <v>0</v>
      </c>
      <c r="FV239" s="10"/>
      <c r="FW239" s="152">
        <f>SUMIF('Rekapitulasi Maret'!$CE$587:$CE$768,APS!$B239,'Rekapitulasi Maret'!$CJ$587:$CJ$768)</f>
        <v>0</v>
      </c>
      <c r="FX239" s="154">
        <f t="shared" si="586"/>
        <v>0</v>
      </c>
      <c r="FY239" s="154">
        <f t="shared" si="587"/>
        <v>0</v>
      </c>
      <c r="FZ239" s="10"/>
      <c r="GA239" s="152">
        <f>SUMIF('Rekapitulasi Maret'!$D$785:$D$963,APS!$B239,'Rekapitulasi Maret'!$E$785:$E$963)+SUMIF('Rekapitulasi Maret'!$D$785:$D$963,APS!$B239,'Rekapitulasi Maret'!$J$785:$J$963)</f>
        <v>0</v>
      </c>
      <c r="GB239" s="152">
        <f>SUMIF('Rekapitulasi Maret'!$D$785:$D$963,APS!$B239,'Rekapitulasi Maret'!$F$785:$F$963)</f>
        <v>0</v>
      </c>
      <c r="GC239" s="152">
        <f>SUMIF('Rekapitulasi Maret'!$D$785:$D$963,APS!$B239,'Rekapitulasi Maret'!$K$785:$K$963)</f>
        <v>0</v>
      </c>
      <c r="GD239" s="154">
        <f t="shared" si="567"/>
        <v>0</v>
      </c>
      <c r="GE239" s="154">
        <f t="shared" si="568"/>
        <v>0</v>
      </c>
      <c r="GF239" s="10"/>
      <c r="GG239" s="152">
        <f>SUMIF('Rekapitulasi Maret'!$U$785:$U$963,APS!$B239,'Rekapitulasi Maret'!$V$785:$V$963)+SUMIF('Rekapitulasi Maret'!$U$785:$U$963,APS!$B239,'Rekapitulasi Maret'!$AA$785:$AA$963)</f>
        <v>0</v>
      </c>
      <c r="GH239" s="152">
        <f>SUMIF('Rekapitulasi Maret'!$U$785:$U$963,APS!$B239,'Rekapitulasi Maret'!$W$785:$W$963)</f>
        <v>0</v>
      </c>
      <c r="GI239" s="152">
        <f>SUMIF('Rekapitulasi Maret'!$U$785:$U$963,APS!$B239,'Rekapitulasi Maret'!$AB$785:$AB$963)</f>
        <v>0</v>
      </c>
      <c r="GJ239" s="154">
        <f t="shared" si="569"/>
        <v>0</v>
      </c>
      <c r="GK239" s="154">
        <f t="shared" si="570"/>
        <v>0</v>
      </c>
      <c r="GL239" s="10"/>
      <c r="GM239" s="152">
        <f>SUMIF('Rekapitulasi Maret'!$AL$785:$AL$963,APS!$B239,'Rekapitulasi Maret'!$AM$785:$AM$963)+SUMIF('Rekapitulasi Maret'!$AL$785:$AL$963,APS!$B239,'Rekapitulasi Maret'!$AP$785:$AP$963)</f>
        <v>0</v>
      </c>
      <c r="GN239" s="152">
        <f>SUMIF('Rekapitulasi Maret'!$AL$785:$AL$963,APS!$B239,'Rekapitulasi Maret'!$AN$785:$AN$963)</f>
        <v>0</v>
      </c>
      <c r="GO239" s="152">
        <f>SUMIF('Rekapitulasi Maret'!$AL$785:$AL$963,APS!$B239,'Rekapitulasi Maret'!$AQ$785:$AQ$963)</f>
        <v>0</v>
      </c>
      <c r="GP239" s="154">
        <f t="shared" si="571"/>
        <v>0</v>
      </c>
      <c r="GQ239" s="154">
        <f t="shared" si="572"/>
        <v>0</v>
      </c>
      <c r="GR239" s="76">
        <f t="shared" si="573"/>
        <v>0</v>
      </c>
      <c r="GS239" s="76">
        <f t="shared" si="574"/>
        <v>5</v>
      </c>
      <c r="GT239" s="76">
        <f t="shared" si="575"/>
        <v>5</v>
      </c>
      <c r="GU239" s="76">
        <f t="shared" si="576"/>
        <v>0</v>
      </c>
      <c r="GV239" s="157">
        <f t="shared" si="577"/>
        <v>5</v>
      </c>
      <c r="GW239" s="157">
        <f t="shared" si="578"/>
        <v>5</v>
      </c>
      <c r="GX239" s="158">
        <f t="shared" si="579"/>
        <v>0</v>
      </c>
      <c r="GY239" s="157">
        <f t="shared" si="595"/>
        <v>5</v>
      </c>
      <c r="GZ239" s="157">
        <f t="shared" si="596"/>
        <v>5</v>
      </c>
      <c r="HA239" s="157">
        <f t="shared" si="597"/>
        <v>5</v>
      </c>
      <c r="HB239" s="157">
        <f t="shared" si="598"/>
        <v>0</v>
      </c>
      <c r="HC239" s="157">
        <f t="shared" si="599"/>
        <v>5</v>
      </c>
      <c r="HD239" s="157">
        <f t="shared" si="600"/>
        <v>0</v>
      </c>
      <c r="HE239" s="158">
        <f t="shared" si="636"/>
        <v>100</v>
      </c>
      <c r="HF239" s="164"/>
      <c r="HG239" s="16" t="s">
        <v>1034</v>
      </c>
      <c r="HH239" s="88"/>
    </row>
    <row r="240" spans="1:216" ht="15.75">
      <c r="A240" s="16" t="s">
        <v>564</v>
      </c>
      <c r="B240" s="78" t="s">
        <v>373</v>
      </c>
      <c r="C240" s="16" t="s">
        <v>196</v>
      </c>
      <c r="D240" s="16" t="s">
        <v>599</v>
      </c>
      <c r="E240" s="16" t="s">
        <v>601</v>
      </c>
      <c r="F240" s="31">
        <v>16</v>
      </c>
      <c r="G240" s="17"/>
      <c r="H240" s="17"/>
      <c r="I240" s="18">
        <v>0</v>
      </c>
      <c r="J240" s="17">
        <v>16</v>
      </c>
      <c r="K240" s="19">
        <f t="shared" si="643"/>
        <v>0</v>
      </c>
      <c r="L240" s="19">
        <f t="shared" si="644"/>
        <v>0</v>
      </c>
      <c r="M240" s="23">
        <v>16</v>
      </c>
      <c r="N240" s="20">
        <f t="shared" si="637"/>
        <v>0</v>
      </c>
      <c r="O240" s="20"/>
      <c r="P240" s="75">
        <f t="shared" si="642"/>
        <v>0</v>
      </c>
      <c r="Q240" s="74">
        <f t="shared" si="641"/>
        <v>0</v>
      </c>
      <c r="R240" s="22">
        <f t="shared" si="640"/>
        <v>0</v>
      </c>
      <c r="S240" s="10">
        <v>0</v>
      </c>
      <c r="T240" s="10"/>
      <c r="U240" s="152">
        <f>SUMIF('Rekapitulasi Maret'!$D$9:$D$173,APS!$B240,'Rekapitulasi Maret'!$E$9:$E$173)</f>
        <v>0</v>
      </c>
      <c r="V240" s="152">
        <f>SUMIF('Rekapitulasi Maret'!$D$9:$D$173,APS!$B240,'Rekapitulasi Maret'!$F$9:$F$173)</f>
        <v>0</v>
      </c>
      <c r="W240" s="10"/>
      <c r="X240" s="154">
        <f t="shared" si="638"/>
        <v>0</v>
      </c>
      <c r="Y240" s="154">
        <f t="shared" si="639"/>
        <v>0</v>
      </c>
      <c r="Z240" s="10"/>
      <c r="AA240" s="152">
        <f>SUMIF('Rekapitulasi Maret'!$U$9:$U$173,APS!$B240,'Rekapitulasi Maret'!$V$9:$V$173)</f>
        <v>0</v>
      </c>
      <c r="AB240" s="152">
        <f>SUMIF('Rekapitulasi Maret'!$U$9:$U$173,APS!$B240,'Rekapitulasi Maret'!$W$9:$W$173)</f>
        <v>0</v>
      </c>
      <c r="AC240" s="152"/>
      <c r="AD240" s="154">
        <f t="shared" si="630"/>
        <v>0</v>
      </c>
      <c r="AE240" s="154">
        <f t="shared" si="631"/>
        <v>0</v>
      </c>
      <c r="AF240" s="10"/>
      <c r="AG240" s="152">
        <f>SUMIF('Rekapitulasi Maret'!$AL$9:$AL$173,APS!$B240,'Rekapitulasi Maret'!$AM$9:$AM$173)</f>
        <v>0</v>
      </c>
      <c r="AH240" s="152">
        <f>SUMIF('Rekapitulasi Maret'!$AL$9:$AL$173,APS!$B240,'Rekapitulasi Maret'!$AN$9:$AN$173)</f>
        <v>0</v>
      </c>
      <c r="AI240" s="152">
        <f>SUMIF('Rekapitulasi Maret'!$AL$9:$AL$173,APS!$B240,'Rekapitulasi Maret'!$AQ$9:$AQ$173)</f>
        <v>0</v>
      </c>
      <c r="AJ240" s="154">
        <f t="shared" si="634"/>
        <v>0</v>
      </c>
      <c r="AK240" s="154">
        <f t="shared" si="635"/>
        <v>0</v>
      </c>
      <c r="AL240" s="10"/>
      <c r="AM240" s="152">
        <f>SUMIF('Rekapitulasi Maret'!$BA$9:$BA$173,APS!$B240,'Rekapitulasi Maret'!$BB$9:$BB$173)</f>
        <v>0</v>
      </c>
      <c r="AN240" s="152">
        <f>SUMIF('Rekapitulasi Maret'!$BA$9:$BA$173,APS!$B240,'Rekapitulasi Maret'!$BC$9:$BC$173)</f>
        <v>0</v>
      </c>
      <c r="AO240" s="10"/>
      <c r="AP240" s="154">
        <f t="shared" si="632"/>
        <v>0</v>
      </c>
      <c r="AQ240" s="154">
        <f t="shared" si="633"/>
        <v>0</v>
      </c>
      <c r="AR240" s="10"/>
      <c r="AS240" s="152">
        <f>SUMIF('Rekapitulasi Maret'!$BP$9:$BP$173,APS!$B240,'Rekapitulasi Maret'!$BQ$9:$BQ$173)</f>
        <v>0</v>
      </c>
      <c r="AT240" s="152">
        <f>SUMIF('Rekapitulasi Maret'!$BP$9:$BP$173,APS!$B240,'Rekapitulasi Maret'!$BR$9:$BR$173)</f>
        <v>0</v>
      </c>
      <c r="AU240" s="10"/>
      <c r="AV240" s="154">
        <f t="shared" si="601"/>
        <v>0</v>
      </c>
      <c r="AW240" s="154">
        <f t="shared" si="602"/>
        <v>0</v>
      </c>
      <c r="AX240" s="10"/>
      <c r="AY240" s="152">
        <f>SUMIF('Rekapitulasi Maret'!$CE$9:$CE$173,APS!$B240,'Rekapitulasi Maret'!$CI$9:$CI$173)</f>
        <v>0</v>
      </c>
      <c r="AZ240" s="10"/>
      <c r="BA240" s="152">
        <f>SUMIF('Rekapitulasi Maret'!$CE$9:$CE$173,APS!$B240,'Rekapitulasi Maret'!$CJ$9:$CJ$173)</f>
        <v>0</v>
      </c>
      <c r="BB240" s="154">
        <f t="shared" si="592"/>
        <v>0</v>
      </c>
      <c r="BC240" s="154">
        <f t="shared" si="593"/>
        <v>0</v>
      </c>
      <c r="BD240" s="76">
        <f t="shared" si="605"/>
        <v>0</v>
      </c>
      <c r="BE240" s="76">
        <f t="shared" si="606"/>
        <v>0</v>
      </c>
      <c r="BF240" s="76">
        <f t="shared" si="607"/>
        <v>0</v>
      </c>
      <c r="BG240" s="76">
        <f t="shared" si="608"/>
        <v>0</v>
      </c>
      <c r="BH240" s="76">
        <f t="shared" si="609"/>
        <v>0</v>
      </c>
      <c r="BI240" s="76">
        <f t="shared" si="610"/>
        <v>0</v>
      </c>
      <c r="BJ240" s="154">
        <f t="shared" si="611"/>
        <v>0</v>
      </c>
      <c r="BK240" s="10"/>
      <c r="BL240" s="10"/>
      <c r="BM240" s="152">
        <f>SUMIF('Rekapitulasi Maret'!$D$194:$D$375,APS!$B240,'Rekapitulasi Maret'!$E$194:$E$375)+SUMIF('Rekapitulasi Maret'!$D$194:$D$375,APS!$B240,'Rekapitulasi Maret'!$J$194:$J$375)</f>
        <v>0</v>
      </c>
      <c r="BN240" s="152">
        <f>SUMIF('Rekapitulasi Maret'!$D$194:$D$375,APS!$B240,'Rekapitulasi Maret'!$F$194:$F$375)</f>
        <v>0</v>
      </c>
      <c r="BO240" s="152">
        <f>SUMIF('Rekapitulasi Maret'!$D$194:$D$375,APS!$B240,'Rekapitulasi Maret'!$K$194:$K$375)</f>
        <v>0</v>
      </c>
      <c r="BP240" s="154">
        <f t="shared" si="588"/>
        <v>0</v>
      </c>
      <c r="BQ240" s="154">
        <f t="shared" si="589"/>
        <v>0</v>
      </c>
      <c r="BR240" s="10"/>
      <c r="BS240" s="152">
        <f>SUMIF('Rekapitulasi Maret'!$U$194:$U$375,APS!$B240,'Rekapitulasi Maret'!$V$194:$V$375)+SUMIF('Rekapitulasi Maret'!$U$194:$U$375,APS!$B240,'Rekapitulasi Maret'!$AA$194:$AA$375)</f>
        <v>0</v>
      </c>
      <c r="BT240" s="152">
        <f>SUMIF('Rekapitulasi Maret'!$U$194:$U$375,APS!$B240,'Rekapitulasi Maret'!$W$194:$W$375)</f>
        <v>0</v>
      </c>
      <c r="BU240" s="152">
        <f>SUMIF('Rekapitulasi Maret'!$U$194:$U$375,APS!$B240,'Rekapitulasi Maret'!$AB$194:$AB$375)</f>
        <v>0</v>
      </c>
      <c r="BV240" s="154">
        <f t="shared" si="590"/>
        <v>0</v>
      </c>
      <c r="BW240" s="154">
        <f t="shared" si="591"/>
        <v>0</v>
      </c>
      <c r="BX240" s="10"/>
      <c r="BY240" s="152">
        <f>SUMIF('Rekapitulasi Maret'!$AL$194:$AL$375,APS!$B240,'Rekapitulasi Maret'!$AM$194:$AM$375)+SUMIF('Rekapitulasi Maret'!$AL$194:$AL$375,APS!$B240,'Rekapitulasi Maret'!$AP$194:$AP$375)</f>
        <v>0</v>
      </c>
      <c r="BZ240" s="152">
        <f>SUMIF('Rekapitulasi Maret'!$AL$194:$AL$375,APS!$B240,'Rekapitulasi Maret'!$AN$194:$AN$375)</f>
        <v>0</v>
      </c>
      <c r="CA240" s="152">
        <f>SUMIF('Rekapitulasi Maret'!$AL$194:$AL$375,APS!$B240,'Rekapitulasi Maret'!$AQ$194:$AQ$375)</f>
        <v>0</v>
      </c>
      <c r="CB240" s="154">
        <f t="shared" si="603"/>
        <v>0</v>
      </c>
      <c r="CC240" s="154">
        <f t="shared" si="604"/>
        <v>0</v>
      </c>
      <c r="CD240" s="10"/>
      <c r="CE240" s="152">
        <f>SUMIF('Rekapitulasi Maret'!$BA$194:$BA$375,APS!$B240,'Rekapitulasi Maret'!$BB$194:$BB$375)+SUMIF('Rekapitulasi Maret'!$BA$194:$BA$375,APS!$B240,'Rekapitulasi Maret'!$BE$194:$BE$375)</f>
        <v>0</v>
      </c>
      <c r="CF240" s="152">
        <f>SUMIF('Rekapitulasi Maret'!$BA$194:$BA$375,APS!$B240,'Rekapitulasi Maret'!$BC$194:$BC$375)</f>
        <v>0</v>
      </c>
      <c r="CG240" s="10"/>
      <c r="CH240" s="154">
        <f t="shared" si="580"/>
        <v>0</v>
      </c>
      <c r="CI240" s="154">
        <f t="shared" si="581"/>
        <v>0</v>
      </c>
      <c r="CJ240" s="10"/>
      <c r="CK240" s="152">
        <f>SUMIF('Rekapitulasi Maret'!$BP$194:$BP$375,APS!$B240,'Rekapitulasi Maret'!$BQ$194:$BQ$375)+SUMIF('Rekapitulasi Maret'!$BP$194:$BP$375,APS!$B240,'Rekapitulasi Maret'!$BT$194:$BT$375)</f>
        <v>0</v>
      </c>
      <c r="CL240" s="152">
        <f>SUMIF('Rekapitulasi Maret'!$BP$194:$BP$375,APS!$B240,'Rekapitulasi Maret'!$BR$194:$BR$375)</f>
        <v>0</v>
      </c>
      <c r="CM240" s="152">
        <f>SUMIF('Rekapitulasi Maret'!$BP$194:$BP$375,APS!$B240,'Rekapitulasi Maret'!$BU$194:$BU$375)</f>
        <v>0</v>
      </c>
      <c r="CN240" s="154">
        <f t="shared" si="582"/>
        <v>0</v>
      </c>
      <c r="CO240" s="154">
        <f t="shared" si="583"/>
        <v>0</v>
      </c>
      <c r="CP240" s="76">
        <f t="shared" si="612"/>
        <v>0</v>
      </c>
      <c r="CQ240" s="76">
        <f t="shared" si="613"/>
        <v>0</v>
      </c>
      <c r="CR240" s="76">
        <f t="shared" si="614"/>
        <v>0</v>
      </c>
      <c r="CS240" s="76">
        <f t="shared" si="615"/>
        <v>0</v>
      </c>
      <c r="CT240" s="76">
        <f t="shared" si="616"/>
        <v>0</v>
      </c>
      <c r="CU240" s="76">
        <f t="shared" si="617"/>
        <v>0</v>
      </c>
      <c r="CV240" s="154">
        <f t="shared" si="618"/>
        <v>0</v>
      </c>
      <c r="CW240" s="10">
        <v>0</v>
      </c>
      <c r="CX240" s="10"/>
      <c r="CY240" s="152">
        <f>SUMIF('Rekapitulasi Maret'!$D$391:$D$568,APS!$B240,'Rekapitulasi Maret'!$E$391:$E$568)+SUMIF('Rekapitulasi Maret'!$D$391:$D$568,APS!$B240,'Rekapitulasi Maret'!$J$391:$J$568)</f>
        <v>0</v>
      </c>
      <c r="CZ240" s="152">
        <f>SUMIF('Rekapitulasi Maret'!$D$391:$D$568,APS!$B240,'Rekapitulasi Maret'!$F$391:$F$568)</f>
        <v>0</v>
      </c>
      <c r="DA240" s="152">
        <f>SUMIF('Rekapitulasi Maret'!$D$391:$D$568,APS!$B240,'Rekapitulasi Maret'!$K$391:$K$568)</f>
        <v>0</v>
      </c>
      <c r="DB240" s="154">
        <f t="shared" si="584"/>
        <v>0</v>
      </c>
      <c r="DC240" s="154">
        <f t="shared" si="585"/>
        <v>0</v>
      </c>
      <c r="DD240" s="10"/>
      <c r="DE240" s="152">
        <f>SUMIF('Rekapitulasi Maret'!$U$391:$U$568,APS!$B240,'Rekapitulasi Maret'!$V$391:$V$568)+SUMIF('Rekapitulasi Maret'!$U$391:$U$568,APS!$B240,'Rekapitulasi Maret'!$AA$391:$AA$568)</f>
        <v>0</v>
      </c>
      <c r="DF240" s="152">
        <f>SUMIF('Rekapitulasi Maret'!$U$391:$U$568,APS!$B240,'Rekapitulasi Maret'!$W$391:$W$568)</f>
        <v>0</v>
      </c>
      <c r="DG240" s="152">
        <f>SUMIF('Rekapitulasi Maret'!$U$391:$U$568,APS!$B240,'Rekapitulasi Maret'!$AB$391:$AB$568)</f>
        <v>0</v>
      </c>
      <c r="DH240" s="154">
        <f t="shared" si="619"/>
        <v>0</v>
      </c>
      <c r="DI240" s="154">
        <f t="shared" si="620"/>
        <v>0</v>
      </c>
      <c r="DJ240" s="10"/>
      <c r="DK240" s="152">
        <f>SUMIF('Rekapitulasi Maret'!$AL$391:$AL$568,APS!$B240,'Rekapitulasi Maret'!$AM$391:$AM$568)+SUMIF('Rekapitulasi Maret'!$AL$391:$AL$568,APS!$B240,'Rekapitulasi Maret'!$AP$391:$AP$568)</f>
        <v>0</v>
      </c>
      <c r="DL240" s="152">
        <f>SUMIF('Rekapitulasi Maret'!$AL$391:$AL$568,APS!$B240,'Rekapitulasi Maret'!$AN$391:$AN$568)</f>
        <v>0</v>
      </c>
      <c r="DM240" s="152">
        <f>SUMIF('Rekapitulasi Maret'!$AL$391:$AL$568,APS!$B240,'Rekapitulasi Maret'!$AQ$391:$AQ$568)</f>
        <v>0</v>
      </c>
      <c r="DN240" s="154">
        <f t="shared" si="553"/>
        <v>0</v>
      </c>
      <c r="DO240" s="154">
        <f t="shared" si="554"/>
        <v>0</v>
      </c>
      <c r="DP240" s="10"/>
      <c r="DQ240" s="152">
        <f>SUMIF('Rekapitulasi Maret'!$BA$391:$BA$568,APS!$B240,'Rekapitulasi Maret'!$BB$391:$BB$568)+SUMIF('Rekapitulasi Maret'!$BA$391:$BA$568,APS!$B240,'Rekapitulasi Maret'!$BE$391:$BE$568)</f>
        <v>0</v>
      </c>
      <c r="DR240" s="152">
        <f>SUMIF('Rekapitulasi Maret'!$BA$391:$BA$568,APS!$B240,'Rekapitulasi Maret'!$BC$391:$BC$568)</f>
        <v>0</v>
      </c>
      <c r="DS240" s="152">
        <f>SUMIF('Rekapitulasi Maret'!$BA$391:$BA$568,APS!$B240,'Rekapitulasi Maret'!$BF$391:$BF$568)</f>
        <v>0</v>
      </c>
      <c r="DT240" s="154">
        <f t="shared" si="621"/>
        <v>0</v>
      </c>
      <c r="DU240" s="154">
        <f t="shared" si="622"/>
        <v>0</v>
      </c>
      <c r="DV240" s="10"/>
      <c r="DW240" s="152">
        <f>SUMIF('Rekapitulasi Maret'!$BP$391:$BP$568,APS!$B240,'Rekapitulasi Maret'!$BQ$391:$BQ$568)+SUMIF('Rekapitulasi Maret'!$BP$391:$BP$568,APS!$B240,'Rekapitulasi Maret'!$BT$391:$BT$568)</f>
        <v>0</v>
      </c>
      <c r="DX240" s="152">
        <f>SUMIF('Rekapitulasi Maret'!$BP$391:$BP$568,APS!$B240,'Rekapitulasi Maret'!$BR$391:$BR$568)</f>
        <v>0</v>
      </c>
      <c r="DY240" s="152">
        <f>SUMIF('Rekapitulasi Maret'!$BP$391:$BP$568,APS!$B240,'Rekapitulasi Maret'!$BU$391:$BU$568)</f>
        <v>0</v>
      </c>
      <c r="DZ240" s="154">
        <f t="shared" si="544"/>
        <v>0</v>
      </c>
      <c r="EA240" s="154">
        <f t="shared" si="545"/>
        <v>0</v>
      </c>
      <c r="EB240" s="10"/>
      <c r="EC240" s="152">
        <f>SUMIF('Rekapitulasi Maret'!$CE$391:$CE$568,APS!$B240,'Rekapitulasi Maret'!$CF$391:$CF$568)+SUMIF('Rekapitulasi Maret'!$CE$391:$CE$568,APS!$B240,'Rekapitulasi Maret'!$CI$391:$CI$568)</f>
        <v>0</v>
      </c>
      <c r="ED240" s="152">
        <f>SUMIF('Rekapitulasi Maret'!$CE$391:$CE$568,APS!$B240,'Rekapitulasi Maret'!$CG$391:$CG$568)</f>
        <v>0</v>
      </c>
      <c r="EE240" s="152">
        <f>SUMIF('Rekapitulasi Maret'!$CE$391:$CE$568,APS!$B240,'Rekapitulasi Maret'!$CJ$391:$CJ$568)</f>
        <v>0</v>
      </c>
      <c r="EF240" s="154">
        <f t="shared" si="555"/>
        <v>0</v>
      </c>
      <c r="EG240" s="154">
        <f t="shared" si="556"/>
        <v>0</v>
      </c>
      <c r="EH240" s="76">
        <f t="shared" si="623"/>
        <v>0</v>
      </c>
      <c r="EI240" s="76">
        <f t="shared" si="624"/>
        <v>0</v>
      </c>
      <c r="EJ240" s="76">
        <f t="shared" si="625"/>
        <v>0</v>
      </c>
      <c r="EK240" s="76">
        <f t="shared" si="626"/>
        <v>0</v>
      </c>
      <c r="EL240" s="76">
        <f t="shared" si="627"/>
        <v>0</v>
      </c>
      <c r="EM240" s="76">
        <f t="shared" si="628"/>
        <v>0</v>
      </c>
      <c r="EN240" s="154">
        <f t="shared" si="629"/>
        <v>0</v>
      </c>
      <c r="EO240" s="10"/>
      <c r="EP240" s="10"/>
      <c r="EQ240" s="152">
        <f>SUMIF('Rekapitulasi Maret'!$D$587:$D$768,APS!$B240,'Rekapitulasi Maret'!$E$587:$E$768)+SUMIF('Rekapitulasi Maret'!$D$587:$D$768,APS!$B240,'Rekapitulasi Maret'!$G$587:$G$768)</f>
        <v>0</v>
      </c>
      <c r="ER240" s="152">
        <f>SUMIF('Rekapitulasi Maret'!$D$587:$D$768,APS!$B240,'Rekapitulasi Maret'!$F$587:$F$768)+SUMIF('Rekapitulasi Maret'!$D$587:$D$768,APS!$B240,'Rekapitulasi Maret'!$H$587:$H$768)</f>
        <v>0</v>
      </c>
      <c r="ES240" s="10"/>
      <c r="ET240" s="154">
        <f t="shared" si="557"/>
        <v>0</v>
      </c>
      <c r="EU240" s="154">
        <f t="shared" si="558"/>
        <v>0</v>
      </c>
      <c r="EV240" s="10"/>
      <c r="EW240" s="152">
        <f>SUMIF('Rekapitulasi Maret'!$U$587:$U$768,APS!$B240,'Rekapitulasi Maret'!$V$587:$V$768)+SUMIF('Rekapitulasi Maret'!$U$587:$U$768,APS!$B240,'Rekapitulasi Maret'!$X$587:$X$768)</f>
        <v>0</v>
      </c>
      <c r="EX240" s="152">
        <f>SUMIF('Rekapitulasi Maret'!$U$587:$U$768,APS!$B240,'Rekapitulasi Maret'!$W$587:$W$768)+SUMIF('Rekapitulasi Maret'!$U$587:$U$768,APS!$B240,'Rekapitulasi Maret'!$Y$587:$Y$768)</f>
        <v>0</v>
      </c>
      <c r="EY240" s="10"/>
      <c r="EZ240" s="154">
        <f t="shared" si="559"/>
        <v>0</v>
      </c>
      <c r="FA240" s="154">
        <f t="shared" si="560"/>
        <v>0</v>
      </c>
      <c r="FB240" s="10"/>
      <c r="FC240" s="152">
        <f>SUMIF('Rekapitulasi Maret'!$AL$587:$AL$768,APS!$B240,'Rekapitulasi Maret'!$AM$587:$AM$768)+SUMIF('Rekapitulasi Maret'!$AL$587:$AL$768,APS!$B240,'Rekapitulasi Maret'!$AP$587:$AP$768)</f>
        <v>0</v>
      </c>
      <c r="FD240" s="152">
        <f>SUMIF('Rekapitulasi Maret'!$AL$587:$AL$768,APS!$B240,'Rekapitulasi Maret'!$AN$587:$AN$768)</f>
        <v>0</v>
      </c>
      <c r="FE240" s="10"/>
      <c r="FF240" s="154">
        <f t="shared" si="561"/>
        <v>0</v>
      </c>
      <c r="FG240" s="154">
        <f t="shared" si="562"/>
        <v>0</v>
      </c>
      <c r="FH240" s="10"/>
      <c r="FI240" s="152">
        <f>SUMIF('Rekapitulasi Maret'!$BA$587:$BA$768,APS!$B240,'Rekapitulasi Maret'!$BB$587:$BB$768)+SUMIF('Rekapitulasi Maret'!$BA$587:$BA$768,APS!$B240,'Rekapitulasi Maret'!$BE$587:$BE$768)</f>
        <v>0</v>
      </c>
      <c r="FJ240" s="152">
        <f>SUMIF('Rekapitulasi Maret'!$BA$587:$BA$768,APS!$B240,'Rekapitulasi Maret'!$BC$587:$BC$768)+SUMIF('Rekapitulasi Maret'!$BA$587:$BA$768,APS!$B240,'Rekapitulasi Maret'!$BF$587:$BF$768)</f>
        <v>0</v>
      </c>
      <c r="FK240" s="10"/>
      <c r="FL240" s="154">
        <f t="shared" si="563"/>
        <v>0</v>
      </c>
      <c r="FM240" s="154">
        <f t="shared" si="564"/>
        <v>0</v>
      </c>
      <c r="FN240" s="10"/>
      <c r="FO240" s="152">
        <f>SUMIF('Rekapitulasi Maret'!$BP$587:$BP$768,APS!$B240,'Rekapitulasi Maret'!$BQ$587:$BQ$768)+SUMIF('Rekapitulasi Maret'!$BP$587:$BP$768,APS!$B240,'Rekapitulasi Maret'!$BT$587:$BT$768)</f>
        <v>0</v>
      </c>
      <c r="FP240" s="152">
        <f>SUMIF('Rekapitulasi Maret'!$BP$587:$BP$768,APS!$B240,'Rekapitulasi Maret'!$BR$587:$BR$768)</f>
        <v>0</v>
      </c>
      <c r="FQ240" s="10"/>
      <c r="FR240" s="154">
        <f t="shared" si="565"/>
        <v>0</v>
      </c>
      <c r="FS240" s="154">
        <f t="shared" si="566"/>
        <v>0</v>
      </c>
      <c r="FT240" s="10"/>
      <c r="FU240" s="152">
        <f>SUMIF('Rekapitulasi Maret'!$CE$587:$CE$768,APS!$B240,'Rekapitulasi Maret'!$CI$587:$CI$768)</f>
        <v>0</v>
      </c>
      <c r="FV240" s="10"/>
      <c r="FW240" s="152">
        <f>SUMIF('Rekapitulasi Maret'!$CE$587:$CE$768,APS!$B240,'Rekapitulasi Maret'!$CJ$587:$CJ$768)</f>
        <v>0</v>
      </c>
      <c r="FX240" s="154">
        <f t="shared" si="586"/>
        <v>0</v>
      </c>
      <c r="FY240" s="154">
        <f t="shared" si="587"/>
        <v>0</v>
      </c>
      <c r="FZ240" s="10"/>
      <c r="GA240" s="152">
        <f>SUMIF('Rekapitulasi Maret'!$D$785:$D$963,APS!$B240,'Rekapitulasi Maret'!$E$785:$E$963)+SUMIF('Rekapitulasi Maret'!$D$785:$D$963,APS!$B240,'Rekapitulasi Maret'!$J$785:$J$963)</f>
        <v>0</v>
      </c>
      <c r="GB240" s="152">
        <f>SUMIF('Rekapitulasi Maret'!$D$785:$D$963,APS!$B240,'Rekapitulasi Maret'!$F$785:$F$963)</f>
        <v>0</v>
      </c>
      <c r="GC240" s="152">
        <f>SUMIF('Rekapitulasi Maret'!$D$785:$D$963,APS!$B240,'Rekapitulasi Maret'!$K$785:$K$963)</f>
        <v>0</v>
      </c>
      <c r="GD240" s="154">
        <f t="shared" si="567"/>
        <v>0</v>
      </c>
      <c r="GE240" s="154">
        <f t="shared" si="568"/>
        <v>0</v>
      </c>
      <c r="GF240" s="10"/>
      <c r="GG240" s="152">
        <f>SUMIF('Rekapitulasi Maret'!$U$785:$U$963,APS!$B240,'Rekapitulasi Maret'!$V$785:$V$963)+SUMIF('Rekapitulasi Maret'!$U$785:$U$963,APS!$B240,'Rekapitulasi Maret'!$AA$785:$AA$963)</f>
        <v>0</v>
      </c>
      <c r="GH240" s="152">
        <f>SUMIF('Rekapitulasi Maret'!$U$785:$U$963,APS!$B240,'Rekapitulasi Maret'!$W$785:$W$963)</f>
        <v>0</v>
      </c>
      <c r="GI240" s="152">
        <f>SUMIF('Rekapitulasi Maret'!$U$785:$U$963,APS!$B240,'Rekapitulasi Maret'!$AB$785:$AB$963)</f>
        <v>0</v>
      </c>
      <c r="GJ240" s="154">
        <f t="shared" si="569"/>
        <v>0</v>
      </c>
      <c r="GK240" s="154">
        <f t="shared" si="570"/>
        <v>0</v>
      </c>
      <c r="GL240" s="10"/>
      <c r="GM240" s="152">
        <f>SUMIF('Rekapitulasi Maret'!$AL$785:$AL$963,APS!$B240,'Rekapitulasi Maret'!$AM$785:$AM$963)+SUMIF('Rekapitulasi Maret'!$AL$785:$AL$963,APS!$B240,'Rekapitulasi Maret'!$AP$785:$AP$963)</f>
        <v>0</v>
      </c>
      <c r="GN240" s="152">
        <f>SUMIF('Rekapitulasi Maret'!$AL$785:$AL$963,APS!$B240,'Rekapitulasi Maret'!$AN$785:$AN$963)</f>
        <v>0</v>
      </c>
      <c r="GO240" s="152">
        <f>SUMIF('Rekapitulasi Maret'!$AL$785:$AL$963,APS!$B240,'Rekapitulasi Maret'!$AQ$785:$AQ$963)</f>
        <v>0</v>
      </c>
      <c r="GP240" s="154">
        <f t="shared" si="571"/>
        <v>0</v>
      </c>
      <c r="GQ240" s="154">
        <f t="shared" si="572"/>
        <v>0</v>
      </c>
      <c r="GR240" s="76">
        <f t="shared" si="573"/>
        <v>0</v>
      </c>
      <c r="GS240" s="76">
        <f t="shared" si="574"/>
        <v>0</v>
      </c>
      <c r="GT240" s="76">
        <f t="shared" si="575"/>
        <v>0</v>
      </c>
      <c r="GU240" s="76">
        <f t="shared" si="576"/>
        <v>0</v>
      </c>
      <c r="GV240" s="157">
        <f t="shared" si="577"/>
        <v>0</v>
      </c>
      <c r="GW240" s="157">
        <f t="shared" si="578"/>
        <v>0</v>
      </c>
      <c r="GX240" s="158">
        <f t="shared" si="579"/>
        <v>0</v>
      </c>
      <c r="GY240" s="157">
        <f t="shared" si="595"/>
        <v>0</v>
      </c>
      <c r="GZ240" s="157">
        <f t="shared" si="596"/>
        <v>0</v>
      </c>
      <c r="HA240" s="157">
        <f t="shared" si="597"/>
        <v>0</v>
      </c>
      <c r="HB240" s="157">
        <f t="shared" si="598"/>
        <v>0</v>
      </c>
      <c r="HC240" s="157">
        <f t="shared" si="599"/>
        <v>0</v>
      </c>
      <c r="HD240" s="157">
        <f t="shared" si="600"/>
        <v>0</v>
      </c>
      <c r="HE240" s="158">
        <f t="shared" si="636"/>
        <v>0</v>
      </c>
      <c r="HF240" s="164"/>
      <c r="HG240" s="16" t="s">
        <v>1034</v>
      </c>
      <c r="HH240" s="88"/>
    </row>
    <row r="241" spans="1:216" ht="15.75">
      <c r="A241" s="16"/>
      <c r="B241" s="80" t="s">
        <v>375</v>
      </c>
      <c r="C241" s="16" t="s">
        <v>196</v>
      </c>
      <c r="D241" s="16" t="s">
        <v>599</v>
      </c>
      <c r="E241" s="16" t="s">
        <v>601</v>
      </c>
      <c r="F241" s="31">
        <v>8</v>
      </c>
      <c r="G241" s="17"/>
      <c r="H241" s="17"/>
      <c r="I241" s="18">
        <v>0</v>
      </c>
      <c r="J241" s="17">
        <v>48</v>
      </c>
      <c r="K241" s="19">
        <f t="shared" si="643"/>
        <v>-40</v>
      </c>
      <c r="L241" s="19">
        <f t="shared" si="644"/>
        <v>0</v>
      </c>
      <c r="M241" s="26">
        <v>48</v>
      </c>
      <c r="N241" s="20">
        <f t="shared" si="637"/>
        <v>0</v>
      </c>
      <c r="O241" s="20"/>
      <c r="P241" s="75">
        <f t="shared" si="642"/>
        <v>0</v>
      </c>
      <c r="Q241" s="74">
        <f t="shared" si="641"/>
        <v>0</v>
      </c>
      <c r="R241" s="22">
        <f t="shared" si="640"/>
        <v>0</v>
      </c>
      <c r="S241" s="10">
        <v>0</v>
      </c>
      <c r="T241" s="10"/>
      <c r="U241" s="152">
        <f>SUMIF('Rekapitulasi Maret'!$D$9:$D$173,APS!$B241,'Rekapitulasi Maret'!$E$9:$E$173)</f>
        <v>0</v>
      </c>
      <c r="V241" s="152">
        <f>SUMIF('Rekapitulasi Maret'!$D$9:$D$173,APS!$B241,'Rekapitulasi Maret'!$F$9:$F$173)</f>
        <v>0</v>
      </c>
      <c r="W241" s="10"/>
      <c r="X241" s="154">
        <f t="shared" si="638"/>
        <v>0</v>
      </c>
      <c r="Y241" s="154">
        <f t="shared" si="639"/>
        <v>0</v>
      </c>
      <c r="Z241" s="10"/>
      <c r="AA241" s="152">
        <f>SUMIF('Rekapitulasi Maret'!$U$9:$U$173,APS!$B241,'Rekapitulasi Maret'!$V$9:$V$173)</f>
        <v>0</v>
      </c>
      <c r="AB241" s="152">
        <f>SUMIF('Rekapitulasi Maret'!$U$9:$U$173,APS!$B241,'Rekapitulasi Maret'!$W$9:$W$173)</f>
        <v>0</v>
      </c>
      <c r="AC241" s="152"/>
      <c r="AD241" s="154">
        <f t="shared" si="630"/>
        <v>0</v>
      </c>
      <c r="AE241" s="154">
        <f t="shared" si="631"/>
        <v>0</v>
      </c>
      <c r="AF241" s="10"/>
      <c r="AG241" s="152">
        <f>SUMIF('Rekapitulasi Maret'!$AL$9:$AL$173,APS!$B241,'Rekapitulasi Maret'!$AM$9:$AM$173)</f>
        <v>0</v>
      </c>
      <c r="AH241" s="152">
        <f>SUMIF('Rekapitulasi Maret'!$AL$9:$AL$173,APS!$B241,'Rekapitulasi Maret'!$AN$9:$AN$173)</f>
        <v>0</v>
      </c>
      <c r="AI241" s="152">
        <f>SUMIF('Rekapitulasi Maret'!$AL$9:$AL$173,APS!$B241,'Rekapitulasi Maret'!$AQ$9:$AQ$173)</f>
        <v>0</v>
      </c>
      <c r="AJ241" s="154">
        <f t="shared" si="634"/>
        <v>0</v>
      </c>
      <c r="AK241" s="154">
        <f t="shared" si="635"/>
        <v>0</v>
      </c>
      <c r="AL241" s="10"/>
      <c r="AM241" s="152">
        <f>SUMIF('Rekapitulasi Maret'!$BA$9:$BA$173,APS!$B241,'Rekapitulasi Maret'!$BB$9:$BB$173)</f>
        <v>0</v>
      </c>
      <c r="AN241" s="152">
        <f>SUMIF('Rekapitulasi Maret'!$BA$9:$BA$173,APS!$B241,'Rekapitulasi Maret'!$BC$9:$BC$173)</f>
        <v>0</v>
      </c>
      <c r="AO241" s="10"/>
      <c r="AP241" s="154">
        <f t="shared" si="632"/>
        <v>0</v>
      </c>
      <c r="AQ241" s="154">
        <f t="shared" si="633"/>
        <v>0</v>
      </c>
      <c r="AR241" s="10"/>
      <c r="AS241" s="152">
        <f>SUMIF('Rekapitulasi Maret'!$BP$9:$BP$173,APS!$B241,'Rekapitulasi Maret'!$BQ$9:$BQ$173)</f>
        <v>0</v>
      </c>
      <c r="AT241" s="152">
        <f>SUMIF('Rekapitulasi Maret'!$BP$9:$BP$173,APS!$B241,'Rekapitulasi Maret'!$BR$9:$BR$173)</f>
        <v>0</v>
      </c>
      <c r="AU241" s="10"/>
      <c r="AV241" s="154">
        <f t="shared" si="601"/>
        <v>0</v>
      </c>
      <c r="AW241" s="154">
        <f t="shared" si="602"/>
        <v>0</v>
      </c>
      <c r="AX241" s="10"/>
      <c r="AY241" s="152">
        <f>SUMIF('Rekapitulasi Maret'!$CE$9:$CE$173,APS!$B241,'Rekapitulasi Maret'!$CI$9:$CI$173)</f>
        <v>0</v>
      </c>
      <c r="AZ241" s="10"/>
      <c r="BA241" s="152">
        <f>SUMIF('Rekapitulasi Maret'!$CE$9:$CE$173,APS!$B241,'Rekapitulasi Maret'!$CJ$9:$CJ$173)</f>
        <v>0</v>
      </c>
      <c r="BB241" s="154">
        <f t="shared" si="592"/>
        <v>0</v>
      </c>
      <c r="BC241" s="154">
        <f t="shared" si="593"/>
        <v>0</v>
      </c>
      <c r="BD241" s="76">
        <f t="shared" si="605"/>
        <v>0</v>
      </c>
      <c r="BE241" s="76">
        <f t="shared" si="606"/>
        <v>0</v>
      </c>
      <c r="BF241" s="76">
        <f t="shared" si="607"/>
        <v>0</v>
      </c>
      <c r="BG241" s="76">
        <f t="shared" si="608"/>
        <v>0</v>
      </c>
      <c r="BH241" s="76">
        <f t="shared" si="609"/>
        <v>0</v>
      </c>
      <c r="BI241" s="76">
        <f t="shared" si="610"/>
        <v>0</v>
      </c>
      <c r="BJ241" s="154">
        <f t="shared" si="611"/>
        <v>0</v>
      </c>
      <c r="BK241" s="10"/>
      <c r="BL241" s="10"/>
      <c r="BM241" s="152">
        <f>SUMIF('Rekapitulasi Maret'!$D$194:$D$375,APS!$B241,'Rekapitulasi Maret'!$E$194:$E$375)+SUMIF('Rekapitulasi Maret'!$D$194:$D$375,APS!$B241,'Rekapitulasi Maret'!$J$194:$J$375)</f>
        <v>0</v>
      </c>
      <c r="BN241" s="152">
        <f>SUMIF('Rekapitulasi Maret'!$D$194:$D$375,APS!$B241,'Rekapitulasi Maret'!$F$194:$F$375)</f>
        <v>0</v>
      </c>
      <c r="BO241" s="152">
        <f>SUMIF('Rekapitulasi Maret'!$D$194:$D$375,APS!$B241,'Rekapitulasi Maret'!$K$194:$K$375)</f>
        <v>0</v>
      </c>
      <c r="BP241" s="154">
        <f t="shared" si="588"/>
        <v>0</v>
      </c>
      <c r="BQ241" s="154">
        <f t="shared" si="589"/>
        <v>0</v>
      </c>
      <c r="BR241" s="10"/>
      <c r="BS241" s="152">
        <f>SUMIF('Rekapitulasi Maret'!$U$194:$U$375,APS!$B241,'Rekapitulasi Maret'!$V$194:$V$375)+SUMIF('Rekapitulasi Maret'!$U$194:$U$375,APS!$B241,'Rekapitulasi Maret'!$AA$194:$AA$375)</f>
        <v>0</v>
      </c>
      <c r="BT241" s="152">
        <f>SUMIF('Rekapitulasi Maret'!$U$194:$U$375,APS!$B241,'Rekapitulasi Maret'!$W$194:$W$375)</f>
        <v>0</v>
      </c>
      <c r="BU241" s="152">
        <f>SUMIF('Rekapitulasi Maret'!$U$194:$U$375,APS!$B241,'Rekapitulasi Maret'!$AB$194:$AB$375)</f>
        <v>0</v>
      </c>
      <c r="BV241" s="154">
        <f t="shared" si="590"/>
        <v>0</v>
      </c>
      <c r="BW241" s="154">
        <f t="shared" si="591"/>
        <v>0</v>
      </c>
      <c r="BX241" s="10"/>
      <c r="BY241" s="152">
        <f>SUMIF('Rekapitulasi Maret'!$AL$194:$AL$375,APS!$B241,'Rekapitulasi Maret'!$AM$194:$AM$375)+SUMIF('Rekapitulasi Maret'!$AL$194:$AL$375,APS!$B241,'Rekapitulasi Maret'!$AP$194:$AP$375)</f>
        <v>0</v>
      </c>
      <c r="BZ241" s="152">
        <f>SUMIF('Rekapitulasi Maret'!$AL$194:$AL$375,APS!$B241,'Rekapitulasi Maret'!$AN$194:$AN$375)</f>
        <v>0</v>
      </c>
      <c r="CA241" s="152">
        <f>SUMIF('Rekapitulasi Maret'!$AL$194:$AL$375,APS!$B241,'Rekapitulasi Maret'!$AQ$194:$AQ$375)</f>
        <v>0</v>
      </c>
      <c r="CB241" s="154">
        <f t="shared" si="603"/>
        <v>0</v>
      </c>
      <c r="CC241" s="154">
        <f t="shared" si="604"/>
        <v>0</v>
      </c>
      <c r="CD241" s="10"/>
      <c r="CE241" s="152">
        <f>SUMIF('Rekapitulasi Maret'!$BA$194:$BA$375,APS!$B241,'Rekapitulasi Maret'!$BB$194:$BB$375)+SUMIF('Rekapitulasi Maret'!$BA$194:$BA$375,APS!$B241,'Rekapitulasi Maret'!$BE$194:$BE$375)</f>
        <v>0</v>
      </c>
      <c r="CF241" s="152">
        <f>SUMIF('Rekapitulasi Maret'!$BA$194:$BA$375,APS!$B241,'Rekapitulasi Maret'!$BC$194:$BC$375)</f>
        <v>0</v>
      </c>
      <c r="CG241" s="10"/>
      <c r="CH241" s="154">
        <f t="shared" si="580"/>
        <v>0</v>
      </c>
      <c r="CI241" s="154">
        <f t="shared" si="581"/>
        <v>0</v>
      </c>
      <c r="CJ241" s="10"/>
      <c r="CK241" s="152">
        <f>SUMIF('Rekapitulasi Maret'!$BP$194:$BP$375,APS!$B241,'Rekapitulasi Maret'!$BQ$194:$BQ$375)+SUMIF('Rekapitulasi Maret'!$BP$194:$BP$375,APS!$B241,'Rekapitulasi Maret'!$BT$194:$BT$375)</f>
        <v>0</v>
      </c>
      <c r="CL241" s="152">
        <f>SUMIF('Rekapitulasi Maret'!$BP$194:$BP$375,APS!$B241,'Rekapitulasi Maret'!$BR$194:$BR$375)</f>
        <v>0</v>
      </c>
      <c r="CM241" s="152">
        <f>SUMIF('Rekapitulasi Maret'!$BP$194:$BP$375,APS!$B241,'Rekapitulasi Maret'!$BU$194:$BU$375)</f>
        <v>0</v>
      </c>
      <c r="CN241" s="154">
        <f t="shared" si="582"/>
        <v>0</v>
      </c>
      <c r="CO241" s="154">
        <f t="shared" si="583"/>
        <v>0</v>
      </c>
      <c r="CP241" s="76">
        <f t="shared" si="612"/>
        <v>0</v>
      </c>
      <c r="CQ241" s="76">
        <f t="shared" si="613"/>
        <v>0</v>
      </c>
      <c r="CR241" s="76">
        <f t="shared" si="614"/>
        <v>0</v>
      </c>
      <c r="CS241" s="76">
        <f t="shared" si="615"/>
        <v>0</v>
      </c>
      <c r="CT241" s="76">
        <f t="shared" si="616"/>
        <v>0</v>
      </c>
      <c r="CU241" s="76">
        <f t="shared" si="617"/>
        <v>0</v>
      </c>
      <c r="CV241" s="154">
        <f t="shared" si="618"/>
        <v>0</v>
      </c>
      <c r="CW241" s="10"/>
      <c r="CX241" s="10"/>
      <c r="CY241" s="152">
        <f>SUMIF('Rekapitulasi Maret'!$D$391:$D$568,APS!$B241,'Rekapitulasi Maret'!$E$391:$E$568)+SUMIF('Rekapitulasi Maret'!$D$391:$D$568,APS!$B241,'Rekapitulasi Maret'!$J$391:$J$568)</f>
        <v>0</v>
      </c>
      <c r="CZ241" s="152">
        <f>SUMIF('Rekapitulasi Maret'!$D$391:$D$568,APS!$B241,'Rekapitulasi Maret'!$F$391:$F$568)</f>
        <v>0</v>
      </c>
      <c r="DA241" s="152">
        <f>SUMIF('Rekapitulasi Maret'!$D$391:$D$568,APS!$B241,'Rekapitulasi Maret'!$K$391:$K$568)</f>
        <v>0</v>
      </c>
      <c r="DB241" s="154">
        <f t="shared" si="584"/>
        <v>0</v>
      </c>
      <c r="DC241" s="154">
        <f t="shared" si="585"/>
        <v>0</v>
      </c>
      <c r="DD241" s="10"/>
      <c r="DE241" s="152">
        <f>SUMIF('Rekapitulasi Maret'!$U$391:$U$568,APS!$B241,'Rekapitulasi Maret'!$V$391:$V$568)+SUMIF('Rekapitulasi Maret'!$U$391:$U$568,APS!$B241,'Rekapitulasi Maret'!$AA$391:$AA$568)</f>
        <v>0</v>
      </c>
      <c r="DF241" s="152">
        <f>SUMIF('Rekapitulasi Maret'!$U$391:$U$568,APS!$B241,'Rekapitulasi Maret'!$W$391:$W$568)</f>
        <v>0</v>
      </c>
      <c r="DG241" s="152">
        <f>SUMIF('Rekapitulasi Maret'!$U$391:$U$568,APS!$B241,'Rekapitulasi Maret'!$AB$391:$AB$568)</f>
        <v>0</v>
      </c>
      <c r="DH241" s="154">
        <f t="shared" si="619"/>
        <v>0</v>
      </c>
      <c r="DI241" s="154">
        <f t="shared" si="620"/>
        <v>0</v>
      </c>
      <c r="DJ241" s="10"/>
      <c r="DK241" s="152">
        <f>SUMIF('Rekapitulasi Maret'!$AL$391:$AL$568,APS!$B241,'Rekapitulasi Maret'!$AM$391:$AM$568)+SUMIF('Rekapitulasi Maret'!$AL$391:$AL$568,APS!$B241,'Rekapitulasi Maret'!$AP$391:$AP$568)</f>
        <v>0</v>
      </c>
      <c r="DL241" s="152">
        <f>SUMIF('Rekapitulasi Maret'!$AL$391:$AL$568,APS!$B241,'Rekapitulasi Maret'!$AN$391:$AN$568)</f>
        <v>0</v>
      </c>
      <c r="DM241" s="152">
        <f>SUMIF('Rekapitulasi Maret'!$AL$391:$AL$568,APS!$B241,'Rekapitulasi Maret'!$AQ$391:$AQ$568)</f>
        <v>0</v>
      </c>
      <c r="DN241" s="154">
        <f t="shared" si="553"/>
        <v>0</v>
      </c>
      <c r="DO241" s="154">
        <f t="shared" si="554"/>
        <v>0</v>
      </c>
      <c r="DP241" s="10"/>
      <c r="DQ241" s="152">
        <f>SUMIF('Rekapitulasi Maret'!$BA$391:$BA$568,APS!$B241,'Rekapitulasi Maret'!$BB$391:$BB$568)+SUMIF('Rekapitulasi Maret'!$BA$391:$BA$568,APS!$B241,'Rekapitulasi Maret'!$BE$391:$BE$568)</f>
        <v>0</v>
      </c>
      <c r="DR241" s="152">
        <f>SUMIF('Rekapitulasi Maret'!$BA$391:$BA$568,APS!$B241,'Rekapitulasi Maret'!$BC$391:$BC$568)</f>
        <v>0</v>
      </c>
      <c r="DS241" s="152">
        <f>SUMIF('Rekapitulasi Maret'!$BA$391:$BA$568,APS!$B241,'Rekapitulasi Maret'!$BF$391:$BF$568)</f>
        <v>0</v>
      </c>
      <c r="DT241" s="154">
        <f t="shared" si="621"/>
        <v>0</v>
      </c>
      <c r="DU241" s="154">
        <f t="shared" si="622"/>
        <v>0</v>
      </c>
      <c r="DV241" s="10"/>
      <c r="DW241" s="152">
        <f>SUMIF('Rekapitulasi Maret'!$BP$391:$BP$568,APS!$B241,'Rekapitulasi Maret'!$BQ$391:$BQ$568)+SUMIF('Rekapitulasi Maret'!$BP$391:$BP$568,APS!$B241,'Rekapitulasi Maret'!$BT$391:$BT$568)</f>
        <v>0</v>
      </c>
      <c r="DX241" s="152">
        <f>SUMIF('Rekapitulasi Maret'!$BP$391:$BP$568,APS!$B241,'Rekapitulasi Maret'!$BR$391:$BR$568)</f>
        <v>0</v>
      </c>
      <c r="DY241" s="152">
        <f>SUMIF('Rekapitulasi Maret'!$BP$391:$BP$568,APS!$B241,'Rekapitulasi Maret'!$BU$391:$BU$568)</f>
        <v>0</v>
      </c>
      <c r="DZ241" s="154">
        <f t="shared" si="544"/>
        <v>0</v>
      </c>
      <c r="EA241" s="154">
        <f t="shared" si="545"/>
        <v>0</v>
      </c>
      <c r="EB241" s="10"/>
      <c r="EC241" s="152">
        <f>SUMIF('Rekapitulasi Maret'!$CE$391:$CE$568,APS!$B241,'Rekapitulasi Maret'!$CF$391:$CF$568)+SUMIF('Rekapitulasi Maret'!$CE$391:$CE$568,APS!$B241,'Rekapitulasi Maret'!$CI$391:$CI$568)</f>
        <v>0</v>
      </c>
      <c r="ED241" s="152">
        <f>SUMIF('Rekapitulasi Maret'!$CE$391:$CE$568,APS!$B241,'Rekapitulasi Maret'!$CG$391:$CG$568)</f>
        <v>0</v>
      </c>
      <c r="EE241" s="152">
        <f>SUMIF('Rekapitulasi Maret'!$CE$391:$CE$568,APS!$B241,'Rekapitulasi Maret'!$CJ$391:$CJ$568)</f>
        <v>0</v>
      </c>
      <c r="EF241" s="154">
        <f t="shared" si="555"/>
        <v>0</v>
      </c>
      <c r="EG241" s="154">
        <f t="shared" si="556"/>
        <v>0</v>
      </c>
      <c r="EH241" s="76">
        <f t="shared" si="623"/>
        <v>0</v>
      </c>
      <c r="EI241" s="76">
        <f t="shared" si="624"/>
        <v>0</v>
      </c>
      <c r="EJ241" s="76">
        <f t="shared" si="625"/>
        <v>0</v>
      </c>
      <c r="EK241" s="76">
        <f t="shared" si="626"/>
        <v>0</v>
      </c>
      <c r="EL241" s="76">
        <f t="shared" si="627"/>
        <v>0</v>
      </c>
      <c r="EM241" s="76">
        <f t="shared" si="628"/>
        <v>0</v>
      </c>
      <c r="EN241" s="154">
        <f t="shared" si="629"/>
        <v>0</v>
      </c>
      <c r="EO241" s="10"/>
      <c r="EP241" s="10"/>
      <c r="EQ241" s="152">
        <f>SUMIF('Rekapitulasi Maret'!$D$587:$D$768,APS!$B241,'Rekapitulasi Maret'!$E$587:$E$768)+SUMIF('Rekapitulasi Maret'!$D$587:$D$768,APS!$B241,'Rekapitulasi Maret'!$G$587:$G$768)</f>
        <v>0</v>
      </c>
      <c r="ER241" s="152">
        <f>SUMIF('Rekapitulasi Maret'!$D$587:$D$768,APS!$B241,'Rekapitulasi Maret'!$F$587:$F$768)+SUMIF('Rekapitulasi Maret'!$D$587:$D$768,APS!$B241,'Rekapitulasi Maret'!$H$587:$H$768)</f>
        <v>0</v>
      </c>
      <c r="ES241" s="10"/>
      <c r="ET241" s="154">
        <f t="shared" si="557"/>
        <v>0</v>
      </c>
      <c r="EU241" s="154">
        <f t="shared" si="558"/>
        <v>0</v>
      </c>
      <c r="EV241" s="10"/>
      <c r="EW241" s="152">
        <f>SUMIF('Rekapitulasi Maret'!$U$587:$U$768,APS!$B241,'Rekapitulasi Maret'!$V$587:$V$768)+SUMIF('Rekapitulasi Maret'!$U$587:$U$768,APS!$B241,'Rekapitulasi Maret'!$X$587:$X$768)</f>
        <v>0</v>
      </c>
      <c r="EX241" s="152">
        <f>SUMIF('Rekapitulasi Maret'!$U$587:$U$768,APS!$B241,'Rekapitulasi Maret'!$W$587:$W$768)+SUMIF('Rekapitulasi Maret'!$U$587:$U$768,APS!$B241,'Rekapitulasi Maret'!$Y$587:$Y$768)</f>
        <v>0</v>
      </c>
      <c r="EY241" s="10"/>
      <c r="EZ241" s="154">
        <f t="shared" si="559"/>
        <v>0</v>
      </c>
      <c r="FA241" s="154">
        <f t="shared" si="560"/>
        <v>0</v>
      </c>
      <c r="FB241" s="10"/>
      <c r="FC241" s="152">
        <f>SUMIF('Rekapitulasi Maret'!$AL$587:$AL$768,APS!$B241,'Rekapitulasi Maret'!$AM$587:$AM$768)+SUMIF('Rekapitulasi Maret'!$AL$587:$AL$768,APS!$B241,'Rekapitulasi Maret'!$AP$587:$AP$768)</f>
        <v>0</v>
      </c>
      <c r="FD241" s="152">
        <f>SUMIF('Rekapitulasi Maret'!$AL$587:$AL$768,APS!$B241,'Rekapitulasi Maret'!$AN$587:$AN$768)</f>
        <v>0</v>
      </c>
      <c r="FE241" s="10"/>
      <c r="FF241" s="154">
        <f t="shared" si="561"/>
        <v>0</v>
      </c>
      <c r="FG241" s="154">
        <f t="shared" si="562"/>
        <v>0</v>
      </c>
      <c r="FH241" s="10"/>
      <c r="FI241" s="152">
        <f>SUMIF('Rekapitulasi Maret'!$BA$587:$BA$768,APS!$B241,'Rekapitulasi Maret'!$BB$587:$BB$768)+SUMIF('Rekapitulasi Maret'!$BA$587:$BA$768,APS!$B241,'Rekapitulasi Maret'!$BE$587:$BE$768)</f>
        <v>0</v>
      </c>
      <c r="FJ241" s="152">
        <f>SUMIF('Rekapitulasi Maret'!$BA$587:$BA$768,APS!$B241,'Rekapitulasi Maret'!$BC$587:$BC$768)+SUMIF('Rekapitulasi Maret'!$BA$587:$BA$768,APS!$B241,'Rekapitulasi Maret'!$BF$587:$BF$768)</f>
        <v>0</v>
      </c>
      <c r="FK241" s="10"/>
      <c r="FL241" s="154">
        <f t="shared" si="563"/>
        <v>0</v>
      </c>
      <c r="FM241" s="154">
        <f t="shared" si="564"/>
        <v>0</v>
      </c>
      <c r="FN241" s="10"/>
      <c r="FO241" s="152">
        <f>SUMIF('Rekapitulasi Maret'!$BP$587:$BP$768,APS!$B241,'Rekapitulasi Maret'!$BQ$587:$BQ$768)+SUMIF('Rekapitulasi Maret'!$BP$587:$BP$768,APS!$B241,'Rekapitulasi Maret'!$BT$587:$BT$768)</f>
        <v>0</v>
      </c>
      <c r="FP241" s="152">
        <f>SUMIF('Rekapitulasi Maret'!$BP$587:$BP$768,APS!$B241,'Rekapitulasi Maret'!$BR$587:$BR$768)</f>
        <v>0</v>
      </c>
      <c r="FQ241" s="10"/>
      <c r="FR241" s="154">
        <f t="shared" si="565"/>
        <v>0</v>
      </c>
      <c r="FS241" s="154">
        <f t="shared" si="566"/>
        <v>0</v>
      </c>
      <c r="FT241" s="10"/>
      <c r="FU241" s="152">
        <f>SUMIF('Rekapitulasi Maret'!$CE$587:$CE$768,APS!$B241,'Rekapitulasi Maret'!$CI$587:$CI$768)</f>
        <v>0</v>
      </c>
      <c r="FV241" s="10"/>
      <c r="FW241" s="152">
        <f>SUMIF('Rekapitulasi Maret'!$CE$587:$CE$768,APS!$B241,'Rekapitulasi Maret'!$CJ$587:$CJ$768)</f>
        <v>0</v>
      </c>
      <c r="FX241" s="154">
        <f t="shared" si="586"/>
        <v>0</v>
      </c>
      <c r="FY241" s="154">
        <f t="shared" si="587"/>
        <v>0</v>
      </c>
      <c r="FZ241" s="10"/>
      <c r="GA241" s="152">
        <f>SUMIF('Rekapitulasi Maret'!$D$785:$D$963,APS!$B241,'Rekapitulasi Maret'!$E$785:$E$963)+SUMIF('Rekapitulasi Maret'!$D$785:$D$963,APS!$B241,'Rekapitulasi Maret'!$J$785:$J$963)</f>
        <v>0</v>
      </c>
      <c r="GB241" s="152">
        <f>SUMIF('Rekapitulasi Maret'!$D$785:$D$963,APS!$B241,'Rekapitulasi Maret'!$F$785:$F$963)</f>
        <v>0</v>
      </c>
      <c r="GC241" s="152">
        <f>SUMIF('Rekapitulasi Maret'!$D$785:$D$963,APS!$B241,'Rekapitulasi Maret'!$K$785:$K$963)</f>
        <v>0</v>
      </c>
      <c r="GD241" s="154">
        <f t="shared" si="567"/>
        <v>0</v>
      </c>
      <c r="GE241" s="154">
        <f t="shared" si="568"/>
        <v>0</v>
      </c>
      <c r="GF241" s="10"/>
      <c r="GG241" s="152">
        <f>SUMIF('Rekapitulasi Maret'!$U$785:$U$963,APS!$B241,'Rekapitulasi Maret'!$V$785:$V$963)+SUMIF('Rekapitulasi Maret'!$U$785:$U$963,APS!$B241,'Rekapitulasi Maret'!$AA$785:$AA$963)</f>
        <v>0</v>
      </c>
      <c r="GH241" s="152">
        <f>SUMIF('Rekapitulasi Maret'!$U$785:$U$963,APS!$B241,'Rekapitulasi Maret'!$W$785:$W$963)</f>
        <v>0</v>
      </c>
      <c r="GI241" s="152">
        <f>SUMIF('Rekapitulasi Maret'!$U$785:$U$963,APS!$B241,'Rekapitulasi Maret'!$AB$785:$AB$963)</f>
        <v>0</v>
      </c>
      <c r="GJ241" s="154">
        <f t="shared" si="569"/>
        <v>0</v>
      </c>
      <c r="GK241" s="154">
        <f t="shared" si="570"/>
        <v>0</v>
      </c>
      <c r="GL241" s="10"/>
      <c r="GM241" s="152">
        <f>SUMIF('Rekapitulasi Maret'!$AL$785:$AL$963,APS!$B241,'Rekapitulasi Maret'!$AM$785:$AM$963)+SUMIF('Rekapitulasi Maret'!$AL$785:$AL$963,APS!$B241,'Rekapitulasi Maret'!$AP$785:$AP$963)</f>
        <v>0</v>
      </c>
      <c r="GN241" s="152">
        <f>SUMIF('Rekapitulasi Maret'!$AL$785:$AL$963,APS!$B241,'Rekapitulasi Maret'!$AN$785:$AN$963)</f>
        <v>0</v>
      </c>
      <c r="GO241" s="152">
        <f>SUMIF('Rekapitulasi Maret'!$AL$785:$AL$963,APS!$B241,'Rekapitulasi Maret'!$AQ$785:$AQ$963)</f>
        <v>0</v>
      </c>
      <c r="GP241" s="154">
        <f t="shared" si="571"/>
        <v>0</v>
      </c>
      <c r="GQ241" s="154">
        <f t="shared" si="572"/>
        <v>0</v>
      </c>
      <c r="GR241" s="76">
        <f t="shared" si="573"/>
        <v>0</v>
      </c>
      <c r="GS241" s="76">
        <f t="shared" si="574"/>
        <v>0</v>
      </c>
      <c r="GT241" s="76">
        <f t="shared" si="575"/>
        <v>0</v>
      </c>
      <c r="GU241" s="76">
        <f t="shared" si="576"/>
        <v>0</v>
      </c>
      <c r="GV241" s="157">
        <f t="shared" si="577"/>
        <v>0</v>
      </c>
      <c r="GW241" s="157">
        <f t="shared" si="578"/>
        <v>0</v>
      </c>
      <c r="GX241" s="158">
        <f t="shared" si="579"/>
        <v>0</v>
      </c>
      <c r="GY241" s="157">
        <f t="shared" si="595"/>
        <v>0</v>
      </c>
      <c r="GZ241" s="157">
        <f t="shared" si="596"/>
        <v>0</v>
      </c>
      <c r="HA241" s="157">
        <f t="shared" si="597"/>
        <v>0</v>
      </c>
      <c r="HB241" s="157">
        <f t="shared" si="598"/>
        <v>0</v>
      </c>
      <c r="HC241" s="157">
        <f t="shared" si="599"/>
        <v>0</v>
      </c>
      <c r="HD241" s="157">
        <f t="shared" si="600"/>
        <v>0</v>
      </c>
      <c r="HE241" s="158">
        <f t="shared" si="636"/>
        <v>0</v>
      </c>
      <c r="HF241" s="164"/>
      <c r="HG241" s="16" t="s">
        <v>1034</v>
      </c>
      <c r="HH241" s="88"/>
    </row>
    <row r="242" spans="1:216" ht="15.75">
      <c r="A242" s="16" t="s">
        <v>565</v>
      </c>
      <c r="B242" s="78" t="s">
        <v>374</v>
      </c>
      <c r="C242" s="16" t="s">
        <v>196</v>
      </c>
      <c r="D242" s="16" t="s">
        <v>599</v>
      </c>
      <c r="E242" s="16" t="s">
        <v>601</v>
      </c>
      <c r="F242" s="31">
        <v>8</v>
      </c>
      <c r="G242" s="17"/>
      <c r="H242" s="17"/>
      <c r="I242" s="18">
        <v>0</v>
      </c>
      <c r="J242" s="17">
        <v>0</v>
      </c>
      <c r="K242" s="19">
        <f t="shared" si="643"/>
        <v>8</v>
      </c>
      <c r="L242" s="19">
        <f t="shared" si="644"/>
        <v>8</v>
      </c>
      <c r="M242" s="23">
        <v>8</v>
      </c>
      <c r="N242" s="20">
        <f t="shared" si="637"/>
        <v>8</v>
      </c>
      <c r="O242" s="20"/>
      <c r="P242" s="75">
        <f t="shared" si="642"/>
        <v>0</v>
      </c>
      <c r="Q242" s="74">
        <f t="shared" si="641"/>
        <v>8</v>
      </c>
      <c r="R242" s="22">
        <f t="shared" si="640"/>
        <v>8</v>
      </c>
      <c r="S242" s="10"/>
      <c r="T242" s="10"/>
      <c r="U242" s="152">
        <f>SUMIF('Rekapitulasi Maret'!$D$9:$D$173,APS!$B242,'Rekapitulasi Maret'!$E$9:$E$173)</f>
        <v>0</v>
      </c>
      <c r="V242" s="152">
        <f>SUMIF('Rekapitulasi Maret'!$D$9:$D$173,APS!$B242,'Rekapitulasi Maret'!$F$9:$F$173)</f>
        <v>0</v>
      </c>
      <c r="W242" s="10"/>
      <c r="X242" s="154">
        <f t="shared" si="638"/>
        <v>0</v>
      </c>
      <c r="Y242" s="154">
        <f t="shared" si="639"/>
        <v>0</v>
      </c>
      <c r="Z242" s="10"/>
      <c r="AA242" s="152">
        <f>SUMIF('Rekapitulasi Maret'!$U$9:$U$173,APS!$B242,'Rekapitulasi Maret'!$V$9:$V$173)</f>
        <v>0</v>
      </c>
      <c r="AB242" s="152">
        <f>SUMIF('Rekapitulasi Maret'!$U$9:$U$173,APS!$B242,'Rekapitulasi Maret'!$W$9:$W$173)</f>
        <v>0</v>
      </c>
      <c r="AC242" s="152"/>
      <c r="AD242" s="154">
        <f t="shared" si="630"/>
        <v>0</v>
      </c>
      <c r="AE242" s="154">
        <f t="shared" si="631"/>
        <v>0</v>
      </c>
      <c r="AF242" s="10"/>
      <c r="AG242" s="152">
        <f>SUMIF('Rekapitulasi Maret'!$AL$9:$AL$173,APS!$B242,'Rekapitulasi Maret'!$AM$9:$AM$173)</f>
        <v>0</v>
      </c>
      <c r="AH242" s="152">
        <f>SUMIF('Rekapitulasi Maret'!$AL$9:$AL$173,APS!$B242,'Rekapitulasi Maret'!$AN$9:$AN$173)</f>
        <v>0</v>
      </c>
      <c r="AI242" s="152">
        <f>SUMIF('Rekapitulasi Maret'!$AL$9:$AL$173,APS!$B242,'Rekapitulasi Maret'!$AQ$9:$AQ$173)</f>
        <v>0</v>
      </c>
      <c r="AJ242" s="154">
        <f t="shared" si="634"/>
        <v>0</v>
      </c>
      <c r="AK242" s="154">
        <f t="shared" si="635"/>
        <v>0</v>
      </c>
      <c r="AL242" s="10"/>
      <c r="AM242" s="152">
        <f>SUMIF('Rekapitulasi Maret'!$BA$9:$BA$173,APS!$B242,'Rekapitulasi Maret'!$BB$9:$BB$173)</f>
        <v>0</v>
      </c>
      <c r="AN242" s="152">
        <f>SUMIF('Rekapitulasi Maret'!$BA$9:$BA$173,APS!$B242,'Rekapitulasi Maret'!$BC$9:$BC$173)</f>
        <v>0</v>
      </c>
      <c r="AO242" s="10"/>
      <c r="AP242" s="154">
        <f t="shared" si="632"/>
        <v>0</v>
      </c>
      <c r="AQ242" s="154">
        <f t="shared" si="633"/>
        <v>0</v>
      </c>
      <c r="AR242" s="10"/>
      <c r="AS242" s="152">
        <f>SUMIF('Rekapitulasi Maret'!$BP$9:$BP$173,APS!$B242,'Rekapitulasi Maret'!$BQ$9:$BQ$173)</f>
        <v>0</v>
      </c>
      <c r="AT242" s="152">
        <f>SUMIF('Rekapitulasi Maret'!$BP$9:$BP$173,APS!$B242,'Rekapitulasi Maret'!$BR$9:$BR$173)</f>
        <v>0</v>
      </c>
      <c r="AU242" s="10"/>
      <c r="AV242" s="154">
        <f t="shared" si="601"/>
        <v>0</v>
      </c>
      <c r="AW242" s="154">
        <f t="shared" si="602"/>
        <v>0</v>
      </c>
      <c r="AX242" s="10"/>
      <c r="AY242" s="152">
        <f>SUMIF('Rekapitulasi Maret'!$CE$9:$CE$173,APS!$B242,'Rekapitulasi Maret'!$CI$9:$CI$173)</f>
        <v>0</v>
      </c>
      <c r="AZ242" s="10"/>
      <c r="BA242" s="152">
        <f>SUMIF('Rekapitulasi Maret'!$CE$9:$CE$173,APS!$B242,'Rekapitulasi Maret'!$CJ$9:$CJ$173)</f>
        <v>0</v>
      </c>
      <c r="BB242" s="154">
        <f t="shared" si="592"/>
        <v>0</v>
      </c>
      <c r="BC242" s="154">
        <f t="shared" si="593"/>
        <v>0</v>
      </c>
      <c r="BD242" s="76">
        <f t="shared" si="605"/>
        <v>0</v>
      </c>
      <c r="BE242" s="76">
        <f t="shared" si="606"/>
        <v>0</v>
      </c>
      <c r="BF242" s="76">
        <f t="shared" si="607"/>
        <v>0</v>
      </c>
      <c r="BG242" s="76">
        <f t="shared" si="608"/>
        <v>0</v>
      </c>
      <c r="BH242" s="76">
        <f t="shared" si="609"/>
        <v>0</v>
      </c>
      <c r="BI242" s="76">
        <f t="shared" si="610"/>
        <v>0</v>
      </c>
      <c r="BJ242" s="154">
        <f t="shared" si="611"/>
        <v>0</v>
      </c>
      <c r="BK242" s="10"/>
      <c r="BL242" s="10"/>
      <c r="BM242" s="152">
        <f>SUMIF('Rekapitulasi Maret'!$D$194:$D$375,APS!$B242,'Rekapitulasi Maret'!$E$194:$E$375)+SUMIF('Rekapitulasi Maret'!$D$194:$D$375,APS!$B242,'Rekapitulasi Maret'!$J$194:$J$375)</f>
        <v>0</v>
      </c>
      <c r="BN242" s="152">
        <f>SUMIF('Rekapitulasi Maret'!$D$194:$D$375,APS!$B242,'Rekapitulasi Maret'!$F$194:$F$375)</f>
        <v>0</v>
      </c>
      <c r="BO242" s="152">
        <f>SUMIF('Rekapitulasi Maret'!$D$194:$D$375,APS!$B242,'Rekapitulasi Maret'!$K$194:$K$375)</f>
        <v>0</v>
      </c>
      <c r="BP242" s="154">
        <f t="shared" si="588"/>
        <v>0</v>
      </c>
      <c r="BQ242" s="154">
        <f t="shared" si="589"/>
        <v>0</v>
      </c>
      <c r="BR242" s="10"/>
      <c r="BS242" s="152">
        <f>SUMIF('Rekapitulasi Maret'!$U$194:$U$375,APS!$B242,'Rekapitulasi Maret'!$V$194:$V$375)+SUMIF('Rekapitulasi Maret'!$U$194:$U$375,APS!$B242,'Rekapitulasi Maret'!$AA$194:$AA$375)</f>
        <v>0</v>
      </c>
      <c r="BT242" s="152">
        <f>SUMIF('Rekapitulasi Maret'!$U$194:$U$375,APS!$B242,'Rekapitulasi Maret'!$W$194:$W$375)</f>
        <v>0</v>
      </c>
      <c r="BU242" s="152">
        <f>SUMIF('Rekapitulasi Maret'!$U$194:$U$375,APS!$B242,'Rekapitulasi Maret'!$AB$194:$AB$375)</f>
        <v>0</v>
      </c>
      <c r="BV242" s="154">
        <f t="shared" si="590"/>
        <v>0</v>
      </c>
      <c r="BW242" s="154">
        <f t="shared" si="591"/>
        <v>0</v>
      </c>
      <c r="BX242" s="10"/>
      <c r="BY242" s="152">
        <f>SUMIF('Rekapitulasi Maret'!$AL$194:$AL$375,APS!$B242,'Rekapitulasi Maret'!$AM$194:$AM$375)+SUMIF('Rekapitulasi Maret'!$AL$194:$AL$375,APS!$B242,'Rekapitulasi Maret'!$AP$194:$AP$375)</f>
        <v>0</v>
      </c>
      <c r="BZ242" s="152">
        <f>SUMIF('Rekapitulasi Maret'!$AL$194:$AL$375,APS!$B242,'Rekapitulasi Maret'!$AN$194:$AN$375)</f>
        <v>0</v>
      </c>
      <c r="CA242" s="152">
        <f>SUMIF('Rekapitulasi Maret'!$AL$194:$AL$375,APS!$B242,'Rekapitulasi Maret'!$AQ$194:$AQ$375)</f>
        <v>0</v>
      </c>
      <c r="CB242" s="154">
        <f t="shared" si="603"/>
        <v>0</v>
      </c>
      <c r="CC242" s="154">
        <f t="shared" si="604"/>
        <v>0</v>
      </c>
      <c r="CD242" s="10"/>
      <c r="CE242" s="152">
        <f>SUMIF('Rekapitulasi Maret'!$BA$194:$BA$375,APS!$B242,'Rekapitulasi Maret'!$BB$194:$BB$375)+SUMIF('Rekapitulasi Maret'!$BA$194:$BA$375,APS!$B242,'Rekapitulasi Maret'!$BE$194:$BE$375)</f>
        <v>0</v>
      </c>
      <c r="CF242" s="152">
        <f>SUMIF('Rekapitulasi Maret'!$BA$194:$BA$375,APS!$B242,'Rekapitulasi Maret'!$BC$194:$BC$375)</f>
        <v>0</v>
      </c>
      <c r="CG242" s="10"/>
      <c r="CH242" s="154">
        <f t="shared" si="580"/>
        <v>0</v>
      </c>
      <c r="CI242" s="154">
        <f t="shared" si="581"/>
        <v>0</v>
      </c>
      <c r="CJ242" s="10"/>
      <c r="CK242" s="152">
        <f>SUMIF('Rekapitulasi Maret'!$BP$194:$BP$375,APS!$B242,'Rekapitulasi Maret'!$BQ$194:$BQ$375)+SUMIF('Rekapitulasi Maret'!$BP$194:$BP$375,APS!$B242,'Rekapitulasi Maret'!$BT$194:$BT$375)</f>
        <v>0</v>
      </c>
      <c r="CL242" s="152">
        <f>SUMIF('Rekapitulasi Maret'!$BP$194:$BP$375,APS!$B242,'Rekapitulasi Maret'!$BR$194:$BR$375)</f>
        <v>0</v>
      </c>
      <c r="CM242" s="152">
        <f>SUMIF('Rekapitulasi Maret'!$BP$194:$BP$375,APS!$B242,'Rekapitulasi Maret'!$BU$194:$BU$375)</f>
        <v>0</v>
      </c>
      <c r="CN242" s="154">
        <f t="shared" si="582"/>
        <v>0</v>
      </c>
      <c r="CO242" s="154">
        <f t="shared" si="583"/>
        <v>0</v>
      </c>
      <c r="CP242" s="76">
        <f t="shared" si="612"/>
        <v>0</v>
      </c>
      <c r="CQ242" s="76">
        <f t="shared" si="613"/>
        <v>0</v>
      </c>
      <c r="CR242" s="76">
        <f t="shared" si="614"/>
        <v>0</v>
      </c>
      <c r="CS242" s="76">
        <f t="shared" si="615"/>
        <v>0</v>
      </c>
      <c r="CT242" s="76">
        <f t="shared" si="616"/>
        <v>0</v>
      </c>
      <c r="CU242" s="76">
        <f t="shared" si="617"/>
        <v>0</v>
      </c>
      <c r="CV242" s="154">
        <f t="shared" si="618"/>
        <v>0</v>
      </c>
      <c r="CW242" s="10">
        <v>8</v>
      </c>
      <c r="CX242" s="10"/>
      <c r="CY242" s="152">
        <f>SUMIF('Rekapitulasi Maret'!$D$391:$D$568,APS!$B242,'Rekapitulasi Maret'!$E$391:$E$568)+SUMIF('Rekapitulasi Maret'!$D$391:$D$568,APS!$B242,'Rekapitulasi Maret'!$J$391:$J$568)</f>
        <v>0</v>
      </c>
      <c r="CZ242" s="152">
        <f>SUMIF('Rekapitulasi Maret'!$D$391:$D$568,APS!$B242,'Rekapitulasi Maret'!$F$391:$F$568)</f>
        <v>0</v>
      </c>
      <c r="DA242" s="152">
        <f>SUMIF('Rekapitulasi Maret'!$D$391:$D$568,APS!$B242,'Rekapitulasi Maret'!$K$391:$K$568)</f>
        <v>0</v>
      </c>
      <c r="DB242" s="154">
        <f t="shared" si="584"/>
        <v>0</v>
      </c>
      <c r="DC242" s="154">
        <f t="shared" si="585"/>
        <v>0</v>
      </c>
      <c r="DD242" s="10"/>
      <c r="DE242" s="152">
        <f>SUMIF('Rekapitulasi Maret'!$U$391:$U$568,APS!$B242,'Rekapitulasi Maret'!$V$391:$V$568)+SUMIF('Rekapitulasi Maret'!$U$391:$U$568,APS!$B242,'Rekapitulasi Maret'!$AA$391:$AA$568)</f>
        <v>0</v>
      </c>
      <c r="DF242" s="152">
        <f>SUMIF('Rekapitulasi Maret'!$U$391:$U$568,APS!$B242,'Rekapitulasi Maret'!$W$391:$W$568)</f>
        <v>0</v>
      </c>
      <c r="DG242" s="152">
        <f>SUMIF('Rekapitulasi Maret'!$U$391:$U$568,APS!$B242,'Rekapitulasi Maret'!$AB$391:$AB$568)</f>
        <v>0</v>
      </c>
      <c r="DH242" s="154">
        <f t="shared" si="619"/>
        <v>0</v>
      </c>
      <c r="DI242" s="154">
        <f t="shared" si="620"/>
        <v>0</v>
      </c>
      <c r="DJ242" s="10"/>
      <c r="DK242" s="152">
        <f>SUMIF('Rekapitulasi Maret'!$AL$391:$AL$568,APS!$B242,'Rekapitulasi Maret'!$AM$391:$AM$568)+SUMIF('Rekapitulasi Maret'!$AL$391:$AL$568,APS!$B242,'Rekapitulasi Maret'!$AP$391:$AP$568)</f>
        <v>0</v>
      </c>
      <c r="DL242" s="152">
        <f>SUMIF('Rekapitulasi Maret'!$AL$391:$AL$568,APS!$B242,'Rekapitulasi Maret'!$AN$391:$AN$568)</f>
        <v>0</v>
      </c>
      <c r="DM242" s="152">
        <f>SUMIF('Rekapitulasi Maret'!$AL$391:$AL$568,APS!$B242,'Rekapitulasi Maret'!$AQ$391:$AQ$568)</f>
        <v>0</v>
      </c>
      <c r="DN242" s="154">
        <f t="shared" si="553"/>
        <v>0</v>
      </c>
      <c r="DO242" s="154">
        <f t="shared" si="554"/>
        <v>0</v>
      </c>
      <c r="DP242" s="10">
        <v>8</v>
      </c>
      <c r="DQ242" s="152">
        <f>SUMIF('Rekapitulasi Maret'!$BA$391:$BA$568,APS!$B242,'Rekapitulasi Maret'!$BB$391:$BB$568)+SUMIF('Rekapitulasi Maret'!$BA$391:$BA$568,APS!$B242,'Rekapitulasi Maret'!$BE$391:$BE$568)</f>
        <v>0</v>
      </c>
      <c r="DR242" s="152">
        <f>SUMIF('Rekapitulasi Maret'!$BA$391:$BA$568,APS!$B242,'Rekapitulasi Maret'!$BC$391:$BC$568)</f>
        <v>0</v>
      </c>
      <c r="DS242" s="152">
        <f>SUMIF('Rekapitulasi Maret'!$BA$391:$BA$568,APS!$B242,'Rekapitulasi Maret'!$BF$391:$BF$568)</f>
        <v>0</v>
      </c>
      <c r="DT242" s="154">
        <f t="shared" si="621"/>
        <v>0</v>
      </c>
      <c r="DU242" s="154">
        <f t="shared" si="622"/>
        <v>0</v>
      </c>
      <c r="DV242" s="10"/>
      <c r="DW242" s="152">
        <f>SUMIF('Rekapitulasi Maret'!$BP$391:$BP$568,APS!$B242,'Rekapitulasi Maret'!$BQ$391:$BQ$568)+SUMIF('Rekapitulasi Maret'!$BP$391:$BP$568,APS!$B242,'Rekapitulasi Maret'!$BT$391:$BT$568)</f>
        <v>0</v>
      </c>
      <c r="DX242" s="152">
        <f>SUMIF('Rekapitulasi Maret'!$BP$391:$BP$568,APS!$B242,'Rekapitulasi Maret'!$BR$391:$BR$568)</f>
        <v>0</v>
      </c>
      <c r="DY242" s="152">
        <f>SUMIF('Rekapitulasi Maret'!$BP$391:$BP$568,APS!$B242,'Rekapitulasi Maret'!$BU$391:$BU$568)</f>
        <v>0</v>
      </c>
      <c r="DZ242" s="154">
        <f t="shared" si="544"/>
        <v>0</v>
      </c>
      <c r="EA242" s="154">
        <f t="shared" si="545"/>
        <v>0</v>
      </c>
      <c r="EB242" s="10"/>
      <c r="EC242" s="152">
        <f>SUMIF('Rekapitulasi Maret'!$CE$391:$CE$568,APS!$B242,'Rekapitulasi Maret'!$CF$391:$CF$568)+SUMIF('Rekapitulasi Maret'!$CE$391:$CE$568,APS!$B242,'Rekapitulasi Maret'!$CI$391:$CI$568)</f>
        <v>0</v>
      </c>
      <c r="ED242" s="152">
        <f>SUMIF('Rekapitulasi Maret'!$CE$391:$CE$568,APS!$B242,'Rekapitulasi Maret'!$CG$391:$CG$568)</f>
        <v>0</v>
      </c>
      <c r="EE242" s="152">
        <f>SUMIF('Rekapitulasi Maret'!$CE$391:$CE$568,APS!$B242,'Rekapitulasi Maret'!$CJ$391:$CJ$568)</f>
        <v>0</v>
      </c>
      <c r="EF242" s="154">
        <f t="shared" si="555"/>
        <v>0</v>
      </c>
      <c r="EG242" s="154">
        <f t="shared" si="556"/>
        <v>0</v>
      </c>
      <c r="EH242" s="76">
        <f t="shared" si="623"/>
        <v>8</v>
      </c>
      <c r="EI242" s="76">
        <f t="shared" si="624"/>
        <v>0</v>
      </c>
      <c r="EJ242" s="76">
        <f t="shared" si="625"/>
        <v>0</v>
      </c>
      <c r="EK242" s="76">
        <f t="shared" si="626"/>
        <v>0</v>
      </c>
      <c r="EL242" s="76">
        <f t="shared" si="627"/>
        <v>0</v>
      </c>
      <c r="EM242" s="76">
        <f t="shared" si="628"/>
        <v>-8</v>
      </c>
      <c r="EN242" s="154">
        <f t="shared" si="629"/>
        <v>0</v>
      </c>
      <c r="EO242" s="10"/>
      <c r="EP242" s="10"/>
      <c r="EQ242" s="152">
        <f>SUMIF('Rekapitulasi Maret'!$D$587:$D$768,APS!$B242,'Rekapitulasi Maret'!$E$587:$E$768)+SUMIF('Rekapitulasi Maret'!$D$587:$D$768,APS!$B242,'Rekapitulasi Maret'!$G$587:$G$768)</f>
        <v>0</v>
      </c>
      <c r="ER242" s="152">
        <f>SUMIF('Rekapitulasi Maret'!$D$587:$D$768,APS!$B242,'Rekapitulasi Maret'!$F$587:$F$768)+SUMIF('Rekapitulasi Maret'!$D$587:$D$768,APS!$B242,'Rekapitulasi Maret'!$H$587:$H$768)</f>
        <v>0</v>
      </c>
      <c r="ES242" s="10"/>
      <c r="ET242" s="154">
        <f t="shared" si="557"/>
        <v>0</v>
      </c>
      <c r="EU242" s="154">
        <f t="shared" si="558"/>
        <v>0</v>
      </c>
      <c r="EV242" s="10"/>
      <c r="EW242" s="152">
        <f>SUMIF('Rekapitulasi Maret'!$U$587:$U$768,APS!$B242,'Rekapitulasi Maret'!$V$587:$V$768)+SUMIF('Rekapitulasi Maret'!$U$587:$U$768,APS!$B242,'Rekapitulasi Maret'!$X$587:$X$768)</f>
        <v>8</v>
      </c>
      <c r="EX242" s="152">
        <f>SUMIF('Rekapitulasi Maret'!$U$587:$U$768,APS!$B242,'Rekapitulasi Maret'!$W$587:$W$768)+SUMIF('Rekapitulasi Maret'!$U$587:$U$768,APS!$B242,'Rekapitulasi Maret'!$Y$587:$Y$768)</f>
        <v>0</v>
      </c>
      <c r="EY242" s="10"/>
      <c r="EZ242" s="154">
        <f t="shared" si="559"/>
        <v>0</v>
      </c>
      <c r="FA242" s="154">
        <f t="shared" si="560"/>
        <v>0</v>
      </c>
      <c r="FB242" s="10"/>
      <c r="FC242" s="152">
        <f>SUMIF('Rekapitulasi Maret'!$AL$587:$AL$768,APS!$B242,'Rekapitulasi Maret'!$AM$587:$AM$768)+SUMIF('Rekapitulasi Maret'!$AL$587:$AL$768,APS!$B242,'Rekapitulasi Maret'!$AP$587:$AP$768)</f>
        <v>0</v>
      </c>
      <c r="FD242" s="152">
        <f>SUMIF('Rekapitulasi Maret'!$AL$587:$AL$768,APS!$B242,'Rekapitulasi Maret'!$AN$587:$AN$768)</f>
        <v>4</v>
      </c>
      <c r="FE242" s="10"/>
      <c r="FF242" s="154">
        <f t="shared" si="561"/>
        <v>0</v>
      </c>
      <c r="FG242" s="154">
        <f t="shared" si="562"/>
        <v>0</v>
      </c>
      <c r="FH242" s="10"/>
      <c r="FI242" s="152">
        <f>SUMIF('Rekapitulasi Maret'!$BA$587:$BA$768,APS!$B242,'Rekapitulasi Maret'!$BB$587:$BB$768)+SUMIF('Rekapitulasi Maret'!$BA$587:$BA$768,APS!$B242,'Rekapitulasi Maret'!$BE$587:$BE$768)</f>
        <v>0</v>
      </c>
      <c r="FJ242" s="152">
        <f>SUMIF('Rekapitulasi Maret'!$BA$587:$BA$768,APS!$B242,'Rekapitulasi Maret'!$BC$587:$BC$768)+SUMIF('Rekapitulasi Maret'!$BA$587:$BA$768,APS!$B242,'Rekapitulasi Maret'!$BF$587:$BF$768)</f>
        <v>0</v>
      </c>
      <c r="FK242" s="10"/>
      <c r="FL242" s="154">
        <f t="shared" si="563"/>
        <v>0</v>
      </c>
      <c r="FM242" s="154">
        <f t="shared" si="564"/>
        <v>0</v>
      </c>
      <c r="FN242" s="10"/>
      <c r="FO242" s="152">
        <f>SUMIF('Rekapitulasi Maret'!$BP$587:$BP$768,APS!$B242,'Rekapitulasi Maret'!$BQ$587:$BQ$768)+SUMIF('Rekapitulasi Maret'!$BP$587:$BP$768,APS!$B242,'Rekapitulasi Maret'!$BT$587:$BT$768)</f>
        <v>0</v>
      </c>
      <c r="FP242" s="152">
        <f>SUMIF('Rekapitulasi Maret'!$BP$587:$BP$768,APS!$B242,'Rekapitulasi Maret'!$BR$587:$BR$768)</f>
        <v>0</v>
      </c>
      <c r="FQ242" s="10"/>
      <c r="FR242" s="154">
        <f t="shared" si="565"/>
        <v>0</v>
      </c>
      <c r="FS242" s="154">
        <f t="shared" si="566"/>
        <v>0</v>
      </c>
      <c r="FT242" s="10"/>
      <c r="FU242" s="152">
        <f>SUMIF('Rekapitulasi Maret'!$CE$587:$CE$768,APS!$B242,'Rekapitulasi Maret'!$CI$587:$CI$768)</f>
        <v>0</v>
      </c>
      <c r="FV242" s="10"/>
      <c r="FW242" s="152">
        <f>SUMIF('Rekapitulasi Maret'!$CE$587:$CE$768,APS!$B242,'Rekapitulasi Maret'!$CJ$587:$CJ$768)</f>
        <v>0</v>
      </c>
      <c r="FX242" s="154">
        <f t="shared" si="586"/>
        <v>0</v>
      </c>
      <c r="FY242" s="154">
        <f t="shared" si="587"/>
        <v>0</v>
      </c>
      <c r="FZ242" s="10"/>
      <c r="GA242" s="152">
        <f>SUMIF('Rekapitulasi Maret'!$D$785:$D$963,APS!$B242,'Rekapitulasi Maret'!$E$785:$E$963)+SUMIF('Rekapitulasi Maret'!$D$785:$D$963,APS!$B242,'Rekapitulasi Maret'!$J$785:$J$963)</f>
        <v>0</v>
      </c>
      <c r="GB242" s="152">
        <f>SUMIF('Rekapitulasi Maret'!$D$785:$D$963,APS!$B242,'Rekapitulasi Maret'!$F$785:$F$963)</f>
        <v>0</v>
      </c>
      <c r="GC242" s="152">
        <f>SUMIF('Rekapitulasi Maret'!$D$785:$D$963,APS!$B242,'Rekapitulasi Maret'!$K$785:$K$963)</f>
        <v>0</v>
      </c>
      <c r="GD242" s="154">
        <f t="shared" si="567"/>
        <v>0</v>
      </c>
      <c r="GE242" s="154">
        <f t="shared" si="568"/>
        <v>0</v>
      </c>
      <c r="GF242" s="10"/>
      <c r="GG242" s="152">
        <f>SUMIF('Rekapitulasi Maret'!$U$785:$U$963,APS!$B242,'Rekapitulasi Maret'!$V$785:$V$963)+SUMIF('Rekapitulasi Maret'!$U$785:$U$963,APS!$B242,'Rekapitulasi Maret'!$AA$785:$AA$963)</f>
        <v>4</v>
      </c>
      <c r="GH242" s="152">
        <f>SUMIF('Rekapitulasi Maret'!$U$785:$U$963,APS!$B242,'Rekapitulasi Maret'!$W$785:$W$963)</f>
        <v>4</v>
      </c>
      <c r="GI242" s="152">
        <f>SUMIF('Rekapitulasi Maret'!$U$785:$U$963,APS!$B242,'Rekapitulasi Maret'!$AB$785:$AB$963)</f>
        <v>0</v>
      </c>
      <c r="GJ242" s="154">
        <f t="shared" si="569"/>
        <v>0</v>
      </c>
      <c r="GK242" s="154">
        <f t="shared" si="570"/>
        <v>100</v>
      </c>
      <c r="GL242" s="10"/>
      <c r="GM242" s="152">
        <f>SUMIF('Rekapitulasi Maret'!$AL$785:$AL$963,APS!$B242,'Rekapitulasi Maret'!$AM$785:$AM$963)+SUMIF('Rekapitulasi Maret'!$AL$785:$AL$963,APS!$B242,'Rekapitulasi Maret'!$AP$785:$AP$963)</f>
        <v>0</v>
      </c>
      <c r="GN242" s="152">
        <f>SUMIF('Rekapitulasi Maret'!$AL$785:$AL$963,APS!$B242,'Rekapitulasi Maret'!$AN$785:$AN$963)</f>
        <v>0</v>
      </c>
      <c r="GO242" s="152">
        <f>SUMIF('Rekapitulasi Maret'!$AL$785:$AL$963,APS!$B242,'Rekapitulasi Maret'!$AQ$785:$AQ$963)</f>
        <v>0</v>
      </c>
      <c r="GP242" s="154">
        <f t="shared" si="571"/>
        <v>0</v>
      </c>
      <c r="GQ242" s="154">
        <f t="shared" si="572"/>
        <v>0</v>
      </c>
      <c r="GR242" s="76">
        <f t="shared" si="573"/>
        <v>0</v>
      </c>
      <c r="GS242" s="76">
        <f t="shared" si="574"/>
        <v>12</v>
      </c>
      <c r="GT242" s="76">
        <f t="shared" si="575"/>
        <v>8</v>
      </c>
      <c r="GU242" s="76">
        <f t="shared" si="576"/>
        <v>0</v>
      </c>
      <c r="GV242" s="157">
        <f t="shared" si="577"/>
        <v>8</v>
      </c>
      <c r="GW242" s="157">
        <f t="shared" si="578"/>
        <v>8</v>
      </c>
      <c r="GX242" s="158">
        <f t="shared" si="579"/>
        <v>0</v>
      </c>
      <c r="GY242" s="157">
        <f t="shared" si="595"/>
        <v>8</v>
      </c>
      <c r="GZ242" s="157">
        <f t="shared" si="596"/>
        <v>12</v>
      </c>
      <c r="HA242" s="157">
        <f t="shared" si="597"/>
        <v>8</v>
      </c>
      <c r="HB242" s="157">
        <f t="shared" si="598"/>
        <v>0</v>
      </c>
      <c r="HC242" s="157">
        <f t="shared" si="599"/>
        <v>8</v>
      </c>
      <c r="HD242" s="157">
        <f t="shared" si="600"/>
        <v>0</v>
      </c>
      <c r="HE242" s="158">
        <f t="shared" si="636"/>
        <v>100</v>
      </c>
      <c r="HF242" s="164" t="s">
        <v>376</v>
      </c>
      <c r="HG242" s="16" t="s">
        <v>1034</v>
      </c>
      <c r="HH242" s="88"/>
    </row>
    <row r="243" spans="1:216" ht="15.75">
      <c r="A243" s="38" t="s">
        <v>377</v>
      </c>
      <c r="B243" s="79" t="s">
        <v>378</v>
      </c>
      <c r="C243" s="16" t="s">
        <v>196</v>
      </c>
      <c r="D243" s="16" t="s">
        <v>599</v>
      </c>
      <c r="E243" s="16" t="s">
        <v>601</v>
      </c>
      <c r="F243" s="31">
        <v>8</v>
      </c>
      <c r="G243" s="17"/>
      <c r="H243" s="17"/>
      <c r="I243" s="18">
        <v>0</v>
      </c>
      <c r="J243" s="17">
        <v>0</v>
      </c>
      <c r="K243" s="19">
        <f t="shared" si="643"/>
        <v>8</v>
      </c>
      <c r="L243" s="19">
        <f t="shared" si="644"/>
        <v>8</v>
      </c>
      <c r="M243" s="26">
        <v>8</v>
      </c>
      <c r="N243" s="20">
        <f t="shared" si="637"/>
        <v>8</v>
      </c>
      <c r="O243" s="20"/>
      <c r="P243" s="75">
        <f t="shared" si="642"/>
        <v>0</v>
      </c>
      <c r="Q243" s="74">
        <f t="shared" si="641"/>
        <v>8</v>
      </c>
      <c r="R243" s="22">
        <f t="shared" si="640"/>
        <v>8</v>
      </c>
      <c r="S243" s="10">
        <v>8</v>
      </c>
      <c r="T243" s="10"/>
      <c r="U243" s="152">
        <f>SUMIF('Rekapitulasi Maret'!$D$9:$D$173,APS!$B243,'Rekapitulasi Maret'!$E$9:$E$173)</f>
        <v>0</v>
      </c>
      <c r="V243" s="152">
        <f>SUMIF('Rekapitulasi Maret'!$D$9:$D$173,APS!$B243,'Rekapitulasi Maret'!$F$9:$F$173)</f>
        <v>0</v>
      </c>
      <c r="W243" s="10"/>
      <c r="X243" s="154">
        <f t="shared" si="638"/>
        <v>0</v>
      </c>
      <c r="Y243" s="154">
        <f t="shared" si="639"/>
        <v>0</v>
      </c>
      <c r="Z243" s="10"/>
      <c r="AA243" s="152">
        <f>SUMIF('Rekapitulasi Maret'!$U$9:$U$173,APS!$B243,'Rekapitulasi Maret'!$V$9:$V$173)</f>
        <v>0</v>
      </c>
      <c r="AB243" s="152">
        <f>SUMIF('Rekapitulasi Maret'!$U$9:$U$173,APS!$B243,'Rekapitulasi Maret'!$W$9:$W$173)</f>
        <v>0</v>
      </c>
      <c r="AC243" s="152"/>
      <c r="AD243" s="154">
        <f t="shared" si="630"/>
        <v>0</v>
      </c>
      <c r="AE243" s="154">
        <f t="shared" si="631"/>
        <v>0</v>
      </c>
      <c r="AF243" s="10">
        <v>8</v>
      </c>
      <c r="AG243" s="152">
        <f>SUMIF('Rekapitulasi Maret'!$AL$9:$AL$173,APS!$B243,'Rekapitulasi Maret'!$AM$9:$AM$173)</f>
        <v>0</v>
      </c>
      <c r="AH243" s="152">
        <f>SUMIF('Rekapitulasi Maret'!$AL$9:$AL$173,APS!$B243,'Rekapitulasi Maret'!$AN$9:$AN$173)</f>
        <v>0</v>
      </c>
      <c r="AI243" s="152">
        <f>SUMIF('Rekapitulasi Maret'!$AL$9:$AL$173,APS!$B243,'Rekapitulasi Maret'!$AQ$9:$AQ$173)</f>
        <v>0</v>
      </c>
      <c r="AJ243" s="154">
        <f t="shared" si="634"/>
        <v>0</v>
      </c>
      <c r="AK243" s="154">
        <f t="shared" si="635"/>
        <v>0</v>
      </c>
      <c r="AL243" s="10"/>
      <c r="AM243" s="152">
        <f>SUMIF('Rekapitulasi Maret'!$BA$9:$BA$173,APS!$B243,'Rekapitulasi Maret'!$BB$9:$BB$173)</f>
        <v>0</v>
      </c>
      <c r="AN243" s="152">
        <f>SUMIF('Rekapitulasi Maret'!$BA$9:$BA$173,APS!$B243,'Rekapitulasi Maret'!$BC$9:$BC$173)</f>
        <v>0</v>
      </c>
      <c r="AO243" s="10"/>
      <c r="AP243" s="154">
        <f t="shared" si="632"/>
        <v>0</v>
      </c>
      <c r="AQ243" s="154">
        <f t="shared" si="633"/>
        <v>0</v>
      </c>
      <c r="AR243" s="10"/>
      <c r="AS243" s="152">
        <f>SUMIF('Rekapitulasi Maret'!$BP$9:$BP$173,APS!$B243,'Rekapitulasi Maret'!$BQ$9:$BQ$173)</f>
        <v>0</v>
      </c>
      <c r="AT243" s="152">
        <f>SUMIF('Rekapitulasi Maret'!$BP$9:$BP$173,APS!$B243,'Rekapitulasi Maret'!$BR$9:$BR$173)</f>
        <v>0</v>
      </c>
      <c r="AU243" s="10"/>
      <c r="AV243" s="154">
        <f t="shared" si="601"/>
        <v>0</v>
      </c>
      <c r="AW243" s="154">
        <f t="shared" si="602"/>
        <v>0</v>
      </c>
      <c r="AX243" s="10"/>
      <c r="AY243" s="152">
        <f>SUMIF('Rekapitulasi Maret'!$CE$9:$CE$173,APS!$B243,'Rekapitulasi Maret'!$CI$9:$CI$173)</f>
        <v>0</v>
      </c>
      <c r="AZ243" s="10"/>
      <c r="BA243" s="152">
        <f>SUMIF('Rekapitulasi Maret'!$CE$9:$CE$173,APS!$B243,'Rekapitulasi Maret'!$CJ$9:$CJ$173)</f>
        <v>0</v>
      </c>
      <c r="BB243" s="154">
        <f t="shared" si="592"/>
        <v>0</v>
      </c>
      <c r="BC243" s="154">
        <f t="shared" si="593"/>
        <v>0</v>
      </c>
      <c r="BD243" s="76">
        <f t="shared" si="605"/>
        <v>8</v>
      </c>
      <c r="BE243" s="76">
        <f t="shared" si="606"/>
        <v>0</v>
      </c>
      <c r="BF243" s="76">
        <f t="shared" si="607"/>
        <v>0</v>
      </c>
      <c r="BG243" s="76">
        <f t="shared" si="608"/>
        <v>0</v>
      </c>
      <c r="BH243" s="76">
        <f t="shared" si="609"/>
        <v>0</v>
      </c>
      <c r="BI243" s="76">
        <f t="shared" si="610"/>
        <v>-8</v>
      </c>
      <c r="BJ243" s="154">
        <f t="shared" si="611"/>
        <v>0</v>
      </c>
      <c r="BK243" s="10"/>
      <c r="BL243" s="10"/>
      <c r="BM243" s="152">
        <f>SUMIF('Rekapitulasi Maret'!$D$194:$D$375,APS!$B243,'Rekapitulasi Maret'!$E$194:$E$375)+SUMIF('Rekapitulasi Maret'!$D$194:$D$375,APS!$B243,'Rekapitulasi Maret'!$J$194:$J$375)</f>
        <v>0</v>
      </c>
      <c r="BN243" s="152">
        <f>SUMIF('Rekapitulasi Maret'!$D$194:$D$375,APS!$B243,'Rekapitulasi Maret'!$F$194:$F$375)</f>
        <v>0</v>
      </c>
      <c r="BO243" s="152">
        <f>SUMIF('Rekapitulasi Maret'!$D$194:$D$375,APS!$B243,'Rekapitulasi Maret'!$K$194:$K$375)</f>
        <v>0</v>
      </c>
      <c r="BP243" s="154">
        <f t="shared" si="588"/>
        <v>0</v>
      </c>
      <c r="BQ243" s="154">
        <f t="shared" si="589"/>
        <v>0</v>
      </c>
      <c r="BR243" s="10"/>
      <c r="BS243" s="152">
        <f>SUMIF('Rekapitulasi Maret'!$U$194:$U$375,APS!$B243,'Rekapitulasi Maret'!$V$194:$V$375)+SUMIF('Rekapitulasi Maret'!$U$194:$U$375,APS!$B243,'Rekapitulasi Maret'!$AA$194:$AA$375)</f>
        <v>0</v>
      </c>
      <c r="BT243" s="152">
        <f>SUMIF('Rekapitulasi Maret'!$U$194:$U$375,APS!$B243,'Rekapitulasi Maret'!$W$194:$W$375)</f>
        <v>0</v>
      </c>
      <c r="BU243" s="152">
        <f>SUMIF('Rekapitulasi Maret'!$U$194:$U$375,APS!$B243,'Rekapitulasi Maret'!$AB$194:$AB$375)</f>
        <v>0</v>
      </c>
      <c r="BV243" s="154">
        <f t="shared" si="590"/>
        <v>0</v>
      </c>
      <c r="BW243" s="154">
        <f t="shared" si="591"/>
        <v>0</v>
      </c>
      <c r="BX243" s="10"/>
      <c r="BY243" s="152">
        <f>SUMIF('Rekapitulasi Maret'!$AL$194:$AL$375,APS!$B243,'Rekapitulasi Maret'!$AM$194:$AM$375)+SUMIF('Rekapitulasi Maret'!$AL$194:$AL$375,APS!$B243,'Rekapitulasi Maret'!$AP$194:$AP$375)</f>
        <v>0</v>
      </c>
      <c r="BZ243" s="152">
        <f>SUMIF('Rekapitulasi Maret'!$AL$194:$AL$375,APS!$B243,'Rekapitulasi Maret'!$AN$194:$AN$375)</f>
        <v>0</v>
      </c>
      <c r="CA243" s="152">
        <f>SUMIF('Rekapitulasi Maret'!$AL$194:$AL$375,APS!$B243,'Rekapitulasi Maret'!$AQ$194:$AQ$375)</f>
        <v>0</v>
      </c>
      <c r="CB243" s="154">
        <f t="shared" si="603"/>
        <v>0</v>
      </c>
      <c r="CC243" s="154">
        <f t="shared" si="604"/>
        <v>0</v>
      </c>
      <c r="CD243" s="10"/>
      <c r="CE243" s="152">
        <f>SUMIF('Rekapitulasi Maret'!$BA$194:$BA$375,APS!$B243,'Rekapitulasi Maret'!$BB$194:$BB$375)+SUMIF('Rekapitulasi Maret'!$BA$194:$BA$375,APS!$B243,'Rekapitulasi Maret'!$BE$194:$BE$375)</f>
        <v>0</v>
      </c>
      <c r="CF243" s="152">
        <f>SUMIF('Rekapitulasi Maret'!$BA$194:$BA$375,APS!$B243,'Rekapitulasi Maret'!$BC$194:$BC$375)</f>
        <v>0</v>
      </c>
      <c r="CG243" s="10"/>
      <c r="CH243" s="154">
        <f t="shared" si="580"/>
        <v>0</v>
      </c>
      <c r="CI243" s="154">
        <f t="shared" si="581"/>
        <v>0</v>
      </c>
      <c r="CJ243" s="10"/>
      <c r="CK243" s="152">
        <f>SUMIF('Rekapitulasi Maret'!$BP$194:$BP$375,APS!$B243,'Rekapitulasi Maret'!$BQ$194:$BQ$375)+SUMIF('Rekapitulasi Maret'!$BP$194:$BP$375,APS!$B243,'Rekapitulasi Maret'!$BT$194:$BT$375)</f>
        <v>0</v>
      </c>
      <c r="CL243" s="152">
        <f>SUMIF('Rekapitulasi Maret'!$BP$194:$BP$375,APS!$B243,'Rekapitulasi Maret'!$BR$194:$BR$375)</f>
        <v>0</v>
      </c>
      <c r="CM243" s="152">
        <f>SUMIF('Rekapitulasi Maret'!$BP$194:$BP$375,APS!$B243,'Rekapitulasi Maret'!$BU$194:$BU$375)</f>
        <v>0</v>
      </c>
      <c r="CN243" s="154">
        <f t="shared" si="582"/>
        <v>0</v>
      </c>
      <c r="CO243" s="154">
        <f t="shared" si="583"/>
        <v>0</v>
      </c>
      <c r="CP243" s="76">
        <f t="shared" si="612"/>
        <v>0</v>
      </c>
      <c r="CQ243" s="76">
        <f t="shared" si="613"/>
        <v>0</v>
      </c>
      <c r="CR243" s="76">
        <f t="shared" si="614"/>
        <v>0</v>
      </c>
      <c r="CS243" s="76">
        <f t="shared" si="615"/>
        <v>0</v>
      </c>
      <c r="CT243" s="76">
        <f t="shared" si="616"/>
        <v>0</v>
      </c>
      <c r="CU243" s="76">
        <f t="shared" si="617"/>
        <v>0</v>
      </c>
      <c r="CV243" s="154">
        <f t="shared" si="618"/>
        <v>0</v>
      </c>
      <c r="CW243" s="10"/>
      <c r="CX243" s="10"/>
      <c r="CY243" s="152">
        <f>SUMIF('Rekapitulasi Maret'!$D$391:$D$568,APS!$B243,'Rekapitulasi Maret'!$E$391:$E$568)+SUMIF('Rekapitulasi Maret'!$D$391:$D$568,APS!$B243,'Rekapitulasi Maret'!$J$391:$J$568)</f>
        <v>0</v>
      </c>
      <c r="CZ243" s="152">
        <f>SUMIF('Rekapitulasi Maret'!$D$391:$D$568,APS!$B243,'Rekapitulasi Maret'!$F$391:$F$568)</f>
        <v>0</v>
      </c>
      <c r="DA243" s="152">
        <f>SUMIF('Rekapitulasi Maret'!$D$391:$D$568,APS!$B243,'Rekapitulasi Maret'!$K$391:$K$568)</f>
        <v>0</v>
      </c>
      <c r="DB243" s="154">
        <f t="shared" si="584"/>
        <v>0</v>
      </c>
      <c r="DC243" s="154">
        <f t="shared" si="585"/>
        <v>0</v>
      </c>
      <c r="DD243" s="10"/>
      <c r="DE243" s="152">
        <f>SUMIF('Rekapitulasi Maret'!$U$391:$U$568,APS!$B243,'Rekapitulasi Maret'!$V$391:$V$568)+SUMIF('Rekapitulasi Maret'!$U$391:$U$568,APS!$B243,'Rekapitulasi Maret'!$AA$391:$AA$568)</f>
        <v>0</v>
      </c>
      <c r="DF243" s="152">
        <f>SUMIF('Rekapitulasi Maret'!$U$391:$U$568,APS!$B243,'Rekapitulasi Maret'!$W$391:$W$568)</f>
        <v>0</v>
      </c>
      <c r="DG243" s="152">
        <f>SUMIF('Rekapitulasi Maret'!$U$391:$U$568,APS!$B243,'Rekapitulasi Maret'!$AB$391:$AB$568)</f>
        <v>0</v>
      </c>
      <c r="DH243" s="154">
        <f t="shared" si="619"/>
        <v>0</v>
      </c>
      <c r="DI243" s="154">
        <f t="shared" si="620"/>
        <v>0</v>
      </c>
      <c r="DJ243" s="10"/>
      <c r="DK243" s="152">
        <f>SUMIF('Rekapitulasi Maret'!$AL$391:$AL$568,APS!$B243,'Rekapitulasi Maret'!$AM$391:$AM$568)+SUMIF('Rekapitulasi Maret'!$AL$391:$AL$568,APS!$B243,'Rekapitulasi Maret'!$AP$391:$AP$568)</f>
        <v>0</v>
      </c>
      <c r="DL243" s="152">
        <f>SUMIF('Rekapitulasi Maret'!$AL$391:$AL$568,APS!$B243,'Rekapitulasi Maret'!$AN$391:$AN$568)</f>
        <v>0</v>
      </c>
      <c r="DM243" s="152">
        <f>SUMIF('Rekapitulasi Maret'!$AL$391:$AL$568,APS!$B243,'Rekapitulasi Maret'!$AQ$391:$AQ$568)</f>
        <v>0</v>
      </c>
      <c r="DN243" s="154">
        <f t="shared" si="553"/>
        <v>0</v>
      </c>
      <c r="DO243" s="154">
        <f t="shared" si="554"/>
        <v>0</v>
      </c>
      <c r="DP243" s="10"/>
      <c r="DQ243" s="152">
        <f>SUMIF('Rekapitulasi Maret'!$BA$391:$BA$568,APS!$B243,'Rekapitulasi Maret'!$BB$391:$BB$568)+SUMIF('Rekapitulasi Maret'!$BA$391:$BA$568,APS!$B243,'Rekapitulasi Maret'!$BE$391:$BE$568)</f>
        <v>0</v>
      </c>
      <c r="DR243" s="152">
        <f>SUMIF('Rekapitulasi Maret'!$BA$391:$BA$568,APS!$B243,'Rekapitulasi Maret'!$BC$391:$BC$568)</f>
        <v>0</v>
      </c>
      <c r="DS243" s="152">
        <f>SUMIF('Rekapitulasi Maret'!$BA$391:$BA$568,APS!$B243,'Rekapitulasi Maret'!$BF$391:$BF$568)</f>
        <v>0</v>
      </c>
      <c r="DT243" s="154">
        <f t="shared" si="621"/>
        <v>0</v>
      </c>
      <c r="DU243" s="154">
        <f t="shared" si="622"/>
        <v>0</v>
      </c>
      <c r="DV243" s="10"/>
      <c r="DW243" s="152">
        <f>SUMIF('Rekapitulasi Maret'!$BP$391:$BP$568,APS!$B243,'Rekapitulasi Maret'!$BQ$391:$BQ$568)+SUMIF('Rekapitulasi Maret'!$BP$391:$BP$568,APS!$B243,'Rekapitulasi Maret'!$BT$391:$BT$568)</f>
        <v>0</v>
      </c>
      <c r="DX243" s="152">
        <f>SUMIF('Rekapitulasi Maret'!$BP$391:$BP$568,APS!$B243,'Rekapitulasi Maret'!$BR$391:$BR$568)</f>
        <v>0</v>
      </c>
      <c r="DY243" s="152">
        <f>SUMIF('Rekapitulasi Maret'!$BP$391:$BP$568,APS!$B243,'Rekapitulasi Maret'!$BU$391:$BU$568)</f>
        <v>0</v>
      </c>
      <c r="DZ243" s="154">
        <f t="shared" si="544"/>
        <v>0</v>
      </c>
      <c r="EA243" s="154">
        <f t="shared" si="545"/>
        <v>0</v>
      </c>
      <c r="EB243" s="10"/>
      <c r="EC243" s="152">
        <f>SUMIF('Rekapitulasi Maret'!$CE$391:$CE$568,APS!$B243,'Rekapitulasi Maret'!$CF$391:$CF$568)+SUMIF('Rekapitulasi Maret'!$CE$391:$CE$568,APS!$B243,'Rekapitulasi Maret'!$CI$391:$CI$568)</f>
        <v>0</v>
      </c>
      <c r="ED243" s="152">
        <f>SUMIF('Rekapitulasi Maret'!$CE$391:$CE$568,APS!$B243,'Rekapitulasi Maret'!$CG$391:$CG$568)</f>
        <v>0</v>
      </c>
      <c r="EE243" s="152">
        <f>SUMIF('Rekapitulasi Maret'!$CE$391:$CE$568,APS!$B243,'Rekapitulasi Maret'!$CJ$391:$CJ$568)</f>
        <v>0</v>
      </c>
      <c r="EF243" s="154">
        <f t="shared" si="555"/>
        <v>0</v>
      </c>
      <c r="EG243" s="154">
        <f t="shared" si="556"/>
        <v>0</v>
      </c>
      <c r="EH243" s="76">
        <f t="shared" si="623"/>
        <v>0</v>
      </c>
      <c r="EI243" s="76">
        <f t="shared" si="624"/>
        <v>0</v>
      </c>
      <c r="EJ243" s="76">
        <f t="shared" si="625"/>
        <v>0</v>
      </c>
      <c r="EK243" s="76">
        <f t="shared" si="626"/>
        <v>0</v>
      </c>
      <c r="EL243" s="76">
        <f t="shared" si="627"/>
        <v>0</v>
      </c>
      <c r="EM243" s="76">
        <f t="shared" si="628"/>
        <v>0</v>
      </c>
      <c r="EN243" s="154">
        <f t="shared" si="629"/>
        <v>0</v>
      </c>
      <c r="EO243" s="10"/>
      <c r="EP243" s="10"/>
      <c r="EQ243" s="152">
        <f>SUMIF('Rekapitulasi Maret'!$D$587:$D$768,APS!$B243,'Rekapitulasi Maret'!$E$587:$E$768)+SUMIF('Rekapitulasi Maret'!$D$587:$D$768,APS!$B243,'Rekapitulasi Maret'!$G$587:$G$768)</f>
        <v>0</v>
      </c>
      <c r="ER243" s="152">
        <f>SUMIF('Rekapitulasi Maret'!$D$587:$D$768,APS!$B243,'Rekapitulasi Maret'!$F$587:$F$768)+SUMIF('Rekapitulasi Maret'!$D$587:$D$768,APS!$B243,'Rekapitulasi Maret'!$H$587:$H$768)</f>
        <v>0</v>
      </c>
      <c r="ES243" s="10"/>
      <c r="ET243" s="154">
        <f t="shared" si="557"/>
        <v>0</v>
      </c>
      <c r="EU243" s="154">
        <f t="shared" si="558"/>
        <v>0</v>
      </c>
      <c r="EV243" s="10"/>
      <c r="EW243" s="152">
        <f>SUMIF('Rekapitulasi Maret'!$U$587:$U$768,APS!$B243,'Rekapitulasi Maret'!$V$587:$V$768)+SUMIF('Rekapitulasi Maret'!$U$587:$U$768,APS!$B243,'Rekapitulasi Maret'!$X$587:$X$768)</f>
        <v>0</v>
      </c>
      <c r="EX243" s="152">
        <f>SUMIF('Rekapitulasi Maret'!$U$587:$U$768,APS!$B243,'Rekapitulasi Maret'!$W$587:$W$768)+SUMIF('Rekapitulasi Maret'!$U$587:$U$768,APS!$B243,'Rekapitulasi Maret'!$Y$587:$Y$768)</f>
        <v>0</v>
      </c>
      <c r="EY243" s="10"/>
      <c r="EZ243" s="154">
        <f t="shared" si="559"/>
        <v>0</v>
      </c>
      <c r="FA243" s="154">
        <f t="shared" si="560"/>
        <v>0</v>
      </c>
      <c r="FB243" s="10"/>
      <c r="FC243" s="152">
        <f>SUMIF('Rekapitulasi Maret'!$AL$587:$AL$768,APS!$B243,'Rekapitulasi Maret'!$AM$587:$AM$768)+SUMIF('Rekapitulasi Maret'!$AL$587:$AL$768,APS!$B243,'Rekapitulasi Maret'!$AP$587:$AP$768)</f>
        <v>0</v>
      </c>
      <c r="FD243" s="152">
        <f>SUMIF('Rekapitulasi Maret'!$AL$587:$AL$768,APS!$B243,'Rekapitulasi Maret'!$AN$587:$AN$768)</f>
        <v>0</v>
      </c>
      <c r="FE243" s="10"/>
      <c r="FF243" s="154">
        <f t="shared" si="561"/>
        <v>0</v>
      </c>
      <c r="FG243" s="154">
        <f t="shared" si="562"/>
        <v>0</v>
      </c>
      <c r="FH243" s="10"/>
      <c r="FI243" s="152">
        <f>SUMIF('Rekapitulasi Maret'!$BA$587:$BA$768,APS!$B243,'Rekapitulasi Maret'!$BB$587:$BB$768)+SUMIF('Rekapitulasi Maret'!$BA$587:$BA$768,APS!$B243,'Rekapitulasi Maret'!$BE$587:$BE$768)</f>
        <v>0</v>
      </c>
      <c r="FJ243" s="152">
        <f>SUMIF('Rekapitulasi Maret'!$BA$587:$BA$768,APS!$B243,'Rekapitulasi Maret'!$BC$587:$BC$768)+SUMIF('Rekapitulasi Maret'!$BA$587:$BA$768,APS!$B243,'Rekapitulasi Maret'!$BF$587:$BF$768)</f>
        <v>0</v>
      </c>
      <c r="FK243" s="10"/>
      <c r="FL243" s="154">
        <f t="shared" si="563"/>
        <v>0</v>
      </c>
      <c r="FM243" s="154">
        <f t="shared" si="564"/>
        <v>0</v>
      </c>
      <c r="FN243" s="10"/>
      <c r="FO243" s="152">
        <f>SUMIF('Rekapitulasi Maret'!$BP$587:$BP$768,APS!$B243,'Rekapitulasi Maret'!$BQ$587:$BQ$768)+SUMIF('Rekapitulasi Maret'!$BP$587:$BP$768,APS!$B243,'Rekapitulasi Maret'!$BT$587:$BT$768)</f>
        <v>0</v>
      </c>
      <c r="FP243" s="152">
        <f>SUMIF('Rekapitulasi Maret'!$BP$587:$BP$768,APS!$B243,'Rekapitulasi Maret'!$BR$587:$BR$768)</f>
        <v>0</v>
      </c>
      <c r="FQ243" s="10"/>
      <c r="FR243" s="154">
        <f t="shared" si="565"/>
        <v>0</v>
      </c>
      <c r="FS243" s="154">
        <f t="shared" si="566"/>
        <v>0</v>
      </c>
      <c r="FT243" s="10"/>
      <c r="FU243" s="152">
        <f>SUMIF('Rekapitulasi Maret'!$CE$587:$CE$768,APS!$B243,'Rekapitulasi Maret'!$CI$587:$CI$768)</f>
        <v>0</v>
      </c>
      <c r="FV243" s="10"/>
      <c r="FW243" s="152">
        <f>SUMIF('Rekapitulasi Maret'!$CE$587:$CE$768,APS!$B243,'Rekapitulasi Maret'!$CJ$587:$CJ$768)</f>
        <v>0</v>
      </c>
      <c r="FX243" s="154">
        <f t="shared" si="586"/>
        <v>0</v>
      </c>
      <c r="FY243" s="154">
        <f t="shared" si="587"/>
        <v>0</v>
      </c>
      <c r="FZ243" s="10"/>
      <c r="GA243" s="152">
        <f>SUMIF('Rekapitulasi Maret'!$D$785:$D$963,APS!$B243,'Rekapitulasi Maret'!$E$785:$E$963)+SUMIF('Rekapitulasi Maret'!$D$785:$D$963,APS!$B243,'Rekapitulasi Maret'!$J$785:$J$963)</f>
        <v>0</v>
      </c>
      <c r="GB243" s="152">
        <f>SUMIF('Rekapitulasi Maret'!$D$785:$D$963,APS!$B243,'Rekapitulasi Maret'!$F$785:$F$963)</f>
        <v>0</v>
      </c>
      <c r="GC243" s="152">
        <f>SUMIF('Rekapitulasi Maret'!$D$785:$D$963,APS!$B243,'Rekapitulasi Maret'!$K$785:$K$963)</f>
        <v>0</v>
      </c>
      <c r="GD243" s="154">
        <f t="shared" si="567"/>
        <v>0</v>
      </c>
      <c r="GE243" s="154">
        <f t="shared" si="568"/>
        <v>0</v>
      </c>
      <c r="GF243" s="10"/>
      <c r="GG243" s="152">
        <f>SUMIF('Rekapitulasi Maret'!$U$785:$U$963,APS!$B243,'Rekapitulasi Maret'!$V$785:$V$963)+SUMIF('Rekapitulasi Maret'!$U$785:$U$963,APS!$B243,'Rekapitulasi Maret'!$AA$785:$AA$963)</f>
        <v>0</v>
      </c>
      <c r="GH243" s="152">
        <f>SUMIF('Rekapitulasi Maret'!$U$785:$U$963,APS!$B243,'Rekapitulasi Maret'!$W$785:$W$963)</f>
        <v>0</v>
      </c>
      <c r="GI243" s="152">
        <f>SUMIF('Rekapitulasi Maret'!$U$785:$U$963,APS!$B243,'Rekapitulasi Maret'!$AB$785:$AB$963)</f>
        <v>0</v>
      </c>
      <c r="GJ243" s="154">
        <f t="shared" si="569"/>
        <v>0</v>
      </c>
      <c r="GK243" s="154">
        <f t="shared" si="570"/>
        <v>0</v>
      </c>
      <c r="GL243" s="10"/>
      <c r="GM243" s="152">
        <f>SUMIF('Rekapitulasi Maret'!$AL$785:$AL$963,APS!$B243,'Rekapitulasi Maret'!$AM$785:$AM$963)+SUMIF('Rekapitulasi Maret'!$AL$785:$AL$963,APS!$B243,'Rekapitulasi Maret'!$AP$785:$AP$963)</f>
        <v>0</v>
      </c>
      <c r="GN243" s="152">
        <f>SUMIF('Rekapitulasi Maret'!$AL$785:$AL$963,APS!$B243,'Rekapitulasi Maret'!$AN$785:$AN$963)</f>
        <v>0</v>
      </c>
      <c r="GO243" s="152">
        <f>SUMIF('Rekapitulasi Maret'!$AL$785:$AL$963,APS!$B243,'Rekapitulasi Maret'!$AQ$785:$AQ$963)</f>
        <v>0</v>
      </c>
      <c r="GP243" s="154">
        <f t="shared" si="571"/>
        <v>0</v>
      </c>
      <c r="GQ243" s="154">
        <f t="shared" si="572"/>
        <v>0</v>
      </c>
      <c r="GR243" s="76">
        <f t="shared" si="573"/>
        <v>0</v>
      </c>
      <c r="GS243" s="76">
        <f t="shared" si="574"/>
        <v>0</v>
      </c>
      <c r="GT243" s="76">
        <f t="shared" si="575"/>
        <v>0</v>
      </c>
      <c r="GU243" s="76">
        <f t="shared" si="576"/>
        <v>0</v>
      </c>
      <c r="GV243" s="157">
        <f t="shared" si="577"/>
        <v>0</v>
      </c>
      <c r="GW243" s="157">
        <f t="shared" si="578"/>
        <v>0</v>
      </c>
      <c r="GX243" s="158">
        <f t="shared" si="579"/>
        <v>0</v>
      </c>
      <c r="GY243" s="157">
        <f t="shared" si="595"/>
        <v>8</v>
      </c>
      <c r="GZ243" s="157">
        <f t="shared" si="596"/>
        <v>0</v>
      </c>
      <c r="HA243" s="157">
        <f t="shared" si="597"/>
        <v>0</v>
      </c>
      <c r="HB243" s="157">
        <f t="shared" si="598"/>
        <v>0</v>
      </c>
      <c r="HC243" s="157">
        <f t="shared" si="599"/>
        <v>0</v>
      </c>
      <c r="HD243" s="157">
        <f t="shared" si="600"/>
        <v>-8</v>
      </c>
      <c r="HE243" s="158">
        <f t="shared" si="636"/>
        <v>0</v>
      </c>
      <c r="HF243" s="164"/>
      <c r="HG243" s="79" t="s">
        <v>1035</v>
      </c>
      <c r="HH243" s="88"/>
    </row>
    <row r="244" spans="1:216" ht="15.75">
      <c r="A244" s="16" t="s">
        <v>566</v>
      </c>
      <c r="B244" s="78" t="s">
        <v>379</v>
      </c>
      <c r="C244" s="16" t="s">
        <v>196</v>
      </c>
      <c r="D244" s="16" t="s">
        <v>599</v>
      </c>
      <c r="E244" s="16" t="s">
        <v>601</v>
      </c>
      <c r="F244" s="31">
        <v>4</v>
      </c>
      <c r="G244" s="17"/>
      <c r="H244" s="17"/>
      <c r="I244" s="18">
        <v>0</v>
      </c>
      <c r="J244" s="17">
        <v>0</v>
      </c>
      <c r="K244" s="19">
        <f t="shared" si="643"/>
        <v>4</v>
      </c>
      <c r="L244" s="19">
        <f t="shared" si="644"/>
        <v>4</v>
      </c>
      <c r="M244" s="23">
        <v>4</v>
      </c>
      <c r="N244" s="20">
        <f t="shared" si="637"/>
        <v>4</v>
      </c>
      <c r="O244" s="20"/>
      <c r="P244" s="75">
        <f t="shared" si="642"/>
        <v>0</v>
      </c>
      <c r="Q244" s="74">
        <f t="shared" si="641"/>
        <v>4</v>
      </c>
      <c r="R244" s="22">
        <f t="shared" si="640"/>
        <v>4</v>
      </c>
      <c r="S244" s="10"/>
      <c r="T244" s="10"/>
      <c r="U244" s="152">
        <f>SUMIF('Rekapitulasi Maret'!$D$9:$D$173,APS!$B244,'Rekapitulasi Maret'!$E$9:$E$173)</f>
        <v>0</v>
      </c>
      <c r="V244" s="152">
        <f>SUMIF('Rekapitulasi Maret'!$D$9:$D$173,APS!$B244,'Rekapitulasi Maret'!$F$9:$F$173)</f>
        <v>0</v>
      </c>
      <c r="W244" s="10"/>
      <c r="X244" s="154">
        <f t="shared" si="638"/>
        <v>0</v>
      </c>
      <c r="Y244" s="154">
        <f t="shared" si="639"/>
        <v>0</v>
      </c>
      <c r="Z244" s="10"/>
      <c r="AA244" s="152">
        <f>SUMIF('Rekapitulasi Maret'!$U$9:$U$173,APS!$B244,'Rekapitulasi Maret'!$V$9:$V$173)</f>
        <v>0</v>
      </c>
      <c r="AB244" s="152">
        <f>SUMIF('Rekapitulasi Maret'!$U$9:$U$173,APS!$B244,'Rekapitulasi Maret'!$W$9:$W$173)</f>
        <v>0</v>
      </c>
      <c r="AC244" s="152"/>
      <c r="AD244" s="154">
        <f t="shared" si="630"/>
        <v>0</v>
      </c>
      <c r="AE244" s="154">
        <f t="shared" si="631"/>
        <v>0</v>
      </c>
      <c r="AF244" s="10"/>
      <c r="AG244" s="152">
        <f>SUMIF('Rekapitulasi Maret'!$AL$9:$AL$173,APS!$B244,'Rekapitulasi Maret'!$AM$9:$AM$173)</f>
        <v>0</v>
      </c>
      <c r="AH244" s="152">
        <f>SUMIF('Rekapitulasi Maret'!$AL$9:$AL$173,APS!$B244,'Rekapitulasi Maret'!$AN$9:$AN$173)</f>
        <v>0</v>
      </c>
      <c r="AI244" s="152">
        <f>SUMIF('Rekapitulasi Maret'!$AL$9:$AL$173,APS!$B244,'Rekapitulasi Maret'!$AQ$9:$AQ$173)</f>
        <v>0</v>
      </c>
      <c r="AJ244" s="154">
        <f t="shared" si="634"/>
        <v>0</v>
      </c>
      <c r="AK244" s="154">
        <f t="shared" si="635"/>
        <v>0</v>
      </c>
      <c r="AL244" s="10"/>
      <c r="AM244" s="152">
        <f>SUMIF('Rekapitulasi Maret'!$BA$9:$BA$173,APS!$B244,'Rekapitulasi Maret'!$BB$9:$BB$173)</f>
        <v>0</v>
      </c>
      <c r="AN244" s="152">
        <f>SUMIF('Rekapitulasi Maret'!$BA$9:$BA$173,APS!$B244,'Rekapitulasi Maret'!$BC$9:$BC$173)</f>
        <v>0</v>
      </c>
      <c r="AO244" s="10"/>
      <c r="AP244" s="154">
        <f t="shared" si="632"/>
        <v>0</v>
      </c>
      <c r="AQ244" s="154">
        <f t="shared" si="633"/>
        <v>0</v>
      </c>
      <c r="AR244" s="10"/>
      <c r="AS244" s="152">
        <f>SUMIF('Rekapitulasi Maret'!$BP$9:$BP$173,APS!$B244,'Rekapitulasi Maret'!$BQ$9:$BQ$173)</f>
        <v>4</v>
      </c>
      <c r="AT244" s="152">
        <f>SUMIF('Rekapitulasi Maret'!$BP$9:$BP$173,APS!$B244,'Rekapitulasi Maret'!$BR$9:$BR$173)</f>
        <v>0</v>
      </c>
      <c r="AU244" s="10"/>
      <c r="AV244" s="154">
        <f t="shared" si="601"/>
        <v>0</v>
      </c>
      <c r="AW244" s="154">
        <f t="shared" si="602"/>
        <v>0</v>
      </c>
      <c r="AX244" s="10"/>
      <c r="AY244" s="152">
        <f>SUMIF('Rekapitulasi Maret'!$CE$9:$CE$173,APS!$B244,'Rekapitulasi Maret'!$CI$9:$CI$173)</f>
        <v>0</v>
      </c>
      <c r="AZ244" s="10"/>
      <c r="BA244" s="152">
        <f>SUMIF('Rekapitulasi Maret'!$CE$9:$CE$173,APS!$B244,'Rekapitulasi Maret'!$CJ$9:$CJ$173)</f>
        <v>0</v>
      </c>
      <c r="BB244" s="154">
        <f t="shared" si="592"/>
        <v>0</v>
      </c>
      <c r="BC244" s="154">
        <f t="shared" si="593"/>
        <v>0</v>
      </c>
      <c r="BD244" s="76">
        <f t="shared" si="605"/>
        <v>0</v>
      </c>
      <c r="BE244" s="76">
        <f t="shared" si="606"/>
        <v>4</v>
      </c>
      <c r="BF244" s="76">
        <f t="shared" si="607"/>
        <v>0</v>
      </c>
      <c r="BG244" s="76">
        <f t="shared" si="608"/>
        <v>0</v>
      </c>
      <c r="BH244" s="76">
        <f t="shared" si="609"/>
        <v>0</v>
      </c>
      <c r="BI244" s="76">
        <f t="shared" si="610"/>
        <v>0</v>
      </c>
      <c r="BJ244" s="154">
        <f t="shared" si="611"/>
        <v>0</v>
      </c>
      <c r="BK244" s="10">
        <v>4</v>
      </c>
      <c r="BL244" s="10"/>
      <c r="BM244" s="152">
        <f>SUMIF('Rekapitulasi Maret'!$D$194:$D$375,APS!$B244,'Rekapitulasi Maret'!$E$194:$E$375)+SUMIF('Rekapitulasi Maret'!$D$194:$D$375,APS!$B244,'Rekapitulasi Maret'!$J$194:$J$375)</f>
        <v>0</v>
      </c>
      <c r="BN244" s="152">
        <f>SUMIF('Rekapitulasi Maret'!$D$194:$D$375,APS!$B244,'Rekapitulasi Maret'!$F$194:$F$375)</f>
        <v>0</v>
      </c>
      <c r="BO244" s="152">
        <f>SUMIF('Rekapitulasi Maret'!$D$194:$D$375,APS!$B244,'Rekapitulasi Maret'!$K$194:$K$375)</f>
        <v>0</v>
      </c>
      <c r="BP244" s="154">
        <f t="shared" si="588"/>
        <v>0</v>
      </c>
      <c r="BQ244" s="154">
        <f t="shared" si="589"/>
        <v>0</v>
      </c>
      <c r="BR244" s="10"/>
      <c r="BS244" s="152">
        <f>SUMIF('Rekapitulasi Maret'!$U$194:$U$375,APS!$B244,'Rekapitulasi Maret'!$V$194:$V$375)+SUMIF('Rekapitulasi Maret'!$U$194:$U$375,APS!$B244,'Rekapitulasi Maret'!$AA$194:$AA$375)</f>
        <v>0</v>
      </c>
      <c r="BT244" s="152">
        <f>SUMIF('Rekapitulasi Maret'!$U$194:$U$375,APS!$B244,'Rekapitulasi Maret'!$W$194:$W$375)</f>
        <v>0</v>
      </c>
      <c r="BU244" s="152">
        <f>SUMIF('Rekapitulasi Maret'!$U$194:$U$375,APS!$B244,'Rekapitulasi Maret'!$AB$194:$AB$375)</f>
        <v>0</v>
      </c>
      <c r="BV244" s="154">
        <f t="shared" si="590"/>
        <v>0</v>
      </c>
      <c r="BW244" s="154">
        <f t="shared" si="591"/>
        <v>0</v>
      </c>
      <c r="BX244" s="10"/>
      <c r="BY244" s="152">
        <f>SUMIF('Rekapitulasi Maret'!$AL$194:$AL$375,APS!$B244,'Rekapitulasi Maret'!$AM$194:$AM$375)+SUMIF('Rekapitulasi Maret'!$AL$194:$AL$375,APS!$B244,'Rekapitulasi Maret'!$AP$194:$AP$375)</f>
        <v>0</v>
      </c>
      <c r="BZ244" s="152">
        <f>SUMIF('Rekapitulasi Maret'!$AL$194:$AL$375,APS!$B244,'Rekapitulasi Maret'!$AN$194:$AN$375)</f>
        <v>0</v>
      </c>
      <c r="CA244" s="152">
        <f>SUMIF('Rekapitulasi Maret'!$AL$194:$AL$375,APS!$B244,'Rekapitulasi Maret'!$AQ$194:$AQ$375)</f>
        <v>0</v>
      </c>
      <c r="CB244" s="154">
        <f t="shared" si="603"/>
        <v>0</v>
      </c>
      <c r="CC244" s="154">
        <f t="shared" si="604"/>
        <v>0</v>
      </c>
      <c r="CD244" s="10">
        <v>4</v>
      </c>
      <c r="CE244" s="152">
        <f>SUMIF('Rekapitulasi Maret'!$BA$194:$BA$375,APS!$B244,'Rekapitulasi Maret'!$BB$194:$BB$375)+SUMIF('Rekapitulasi Maret'!$BA$194:$BA$375,APS!$B244,'Rekapitulasi Maret'!$BE$194:$BE$375)</f>
        <v>0</v>
      </c>
      <c r="CF244" s="152">
        <f>SUMIF('Rekapitulasi Maret'!$BA$194:$BA$375,APS!$B244,'Rekapitulasi Maret'!$BC$194:$BC$375)</f>
        <v>0</v>
      </c>
      <c r="CG244" s="10"/>
      <c r="CH244" s="154">
        <f t="shared" si="580"/>
        <v>0</v>
      </c>
      <c r="CI244" s="154">
        <f t="shared" si="581"/>
        <v>0</v>
      </c>
      <c r="CJ244" s="10"/>
      <c r="CK244" s="152">
        <f>SUMIF('Rekapitulasi Maret'!$BP$194:$BP$375,APS!$B244,'Rekapitulasi Maret'!$BQ$194:$BQ$375)+SUMIF('Rekapitulasi Maret'!$BP$194:$BP$375,APS!$B244,'Rekapitulasi Maret'!$BT$194:$BT$375)</f>
        <v>0</v>
      </c>
      <c r="CL244" s="152">
        <f>SUMIF('Rekapitulasi Maret'!$BP$194:$BP$375,APS!$B244,'Rekapitulasi Maret'!$BR$194:$BR$375)</f>
        <v>0</v>
      </c>
      <c r="CM244" s="152">
        <f>SUMIF('Rekapitulasi Maret'!$BP$194:$BP$375,APS!$B244,'Rekapitulasi Maret'!$BU$194:$BU$375)</f>
        <v>0</v>
      </c>
      <c r="CN244" s="154">
        <f t="shared" si="582"/>
        <v>0</v>
      </c>
      <c r="CO244" s="154">
        <f t="shared" si="583"/>
        <v>0</v>
      </c>
      <c r="CP244" s="76">
        <f t="shared" si="612"/>
        <v>4</v>
      </c>
      <c r="CQ244" s="76">
        <f t="shared" si="613"/>
        <v>0</v>
      </c>
      <c r="CR244" s="76">
        <f t="shared" si="614"/>
        <v>0</v>
      </c>
      <c r="CS244" s="76">
        <f t="shared" si="615"/>
        <v>0</v>
      </c>
      <c r="CT244" s="76">
        <f t="shared" si="616"/>
        <v>0</v>
      </c>
      <c r="CU244" s="76">
        <f t="shared" si="617"/>
        <v>-4</v>
      </c>
      <c r="CV244" s="154">
        <f t="shared" si="618"/>
        <v>0</v>
      </c>
      <c r="CW244" s="10"/>
      <c r="CX244" s="10"/>
      <c r="CY244" s="152">
        <f>SUMIF('Rekapitulasi Maret'!$D$391:$D$568,APS!$B244,'Rekapitulasi Maret'!$E$391:$E$568)+SUMIF('Rekapitulasi Maret'!$D$391:$D$568,APS!$B244,'Rekapitulasi Maret'!$J$391:$J$568)</f>
        <v>0</v>
      </c>
      <c r="CZ244" s="152">
        <f>SUMIF('Rekapitulasi Maret'!$D$391:$D$568,APS!$B244,'Rekapitulasi Maret'!$F$391:$F$568)</f>
        <v>0</v>
      </c>
      <c r="DA244" s="152">
        <f>SUMIF('Rekapitulasi Maret'!$D$391:$D$568,APS!$B244,'Rekapitulasi Maret'!$K$391:$K$568)</f>
        <v>0</v>
      </c>
      <c r="DB244" s="154">
        <f t="shared" si="584"/>
        <v>0</v>
      </c>
      <c r="DC244" s="154">
        <f t="shared" si="585"/>
        <v>0</v>
      </c>
      <c r="DD244" s="10"/>
      <c r="DE244" s="152">
        <f>SUMIF('Rekapitulasi Maret'!$U$391:$U$568,APS!$B244,'Rekapitulasi Maret'!$V$391:$V$568)+SUMIF('Rekapitulasi Maret'!$U$391:$U$568,APS!$B244,'Rekapitulasi Maret'!$AA$391:$AA$568)</f>
        <v>99</v>
      </c>
      <c r="DF244" s="152">
        <f>SUMIF('Rekapitulasi Maret'!$U$391:$U$568,APS!$B244,'Rekapitulasi Maret'!$W$391:$W$568)</f>
        <v>0</v>
      </c>
      <c r="DG244" s="152">
        <f>SUMIF('Rekapitulasi Maret'!$U$391:$U$568,APS!$B244,'Rekapitulasi Maret'!$AB$391:$AB$568)</f>
        <v>0</v>
      </c>
      <c r="DH244" s="154">
        <f t="shared" si="619"/>
        <v>0</v>
      </c>
      <c r="DI244" s="154">
        <f t="shared" si="620"/>
        <v>0</v>
      </c>
      <c r="DJ244" s="10"/>
      <c r="DK244" s="152">
        <f>SUMIF('Rekapitulasi Maret'!$AL$391:$AL$568,APS!$B244,'Rekapitulasi Maret'!$AM$391:$AM$568)+SUMIF('Rekapitulasi Maret'!$AL$391:$AL$568,APS!$B244,'Rekapitulasi Maret'!$AP$391:$AP$568)</f>
        <v>0</v>
      </c>
      <c r="DL244" s="152">
        <f>SUMIF('Rekapitulasi Maret'!$AL$391:$AL$568,APS!$B244,'Rekapitulasi Maret'!$AN$391:$AN$568)</f>
        <v>0</v>
      </c>
      <c r="DM244" s="152">
        <f>SUMIF('Rekapitulasi Maret'!$AL$391:$AL$568,APS!$B244,'Rekapitulasi Maret'!$AQ$391:$AQ$568)</f>
        <v>0</v>
      </c>
      <c r="DN244" s="154">
        <f t="shared" si="553"/>
        <v>0</v>
      </c>
      <c r="DO244" s="154">
        <f t="shared" si="554"/>
        <v>0</v>
      </c>
      <c r="DP244" s="10"/>
      <c r="DQ244" s="152">
        <f>SUMIF('Rekapitulasi Maret'!$BA$391:$BA$568,APS!$B244,'Rekapitulasi Maret'!$BB$391:$BB$568)+SUMIF('Rekapitulasi Maret'!$BA$391:$BA$568,APS!$B244,'Rekapitulasi Maret'!$BE$391:$BE$568)</f>
        <v>0</v>
      </c>
      <c r="DR244" s="152">
        <f>SUMIF('Rekapitulasi Maret'!$BA$391:$BA$568,APS!$B244,'Rekapitulasi Maret'!$BC$391:$BC$568)</f>
        <v>0</v>
      </c>
      <c r="DS244" s="152">
        <f>SUMIF('Rekapitulasi Maret'!$BA$391:$BA$568,APS!$B244,'Rekapitulasi Maret'!$BF$391:$BF$568)</f>
        <v>0</v>
      </c>
      <c r="DT244" s="154">
        <f t="shared" si="621"/>
        <v>0</v>
      </c>
      <c r="DU244" s="154">
        <f t="shared" si="622"/>
        <v>0</v>
      </c>
      <c r="DV244" s="10"/>
      <c r="DW244" s="152">
        <f>SUMIF('Rekapitulasi Maret'!$BP$391:$BP$568,APS!$B244,'Rekapitulasi Maret'!$BQ$391:$BQ$568)+SUMIF('Rekapitulasi Maret'!$BP$391:$BP$568,APS!$B244,'Rekapitulasi Maret'!$BT$391:$BT$568)</f>
        <v>0</v>
      </c>
      <c r="DX244" s="152">
        <f>SUMIF('Rekapitulasi Maret'!$BP$391:$BP$568,APS!$B244,'Rekapitulasi Maret'!$BR$391:$BR$568)</f>
        <v>0</v>
      </c>
      <c r="DY244" s="152">
        <f>SUMIF('Rekapitulasi Maret'!$BP$391:$BP$568,APS!$B244,'Rekapitulasi Maret'!$BU$391:$BU$568)</f>
        <v>0</v>
      </c>
      <c r="DZ244" s="154">
        <f t="shared" si="544"/>
        <v>0</v>
      </c>
      <c r="EA244" s="154">
        <f t="shared" si="545"/>
        <v>0</v>
      </c>
      <c r="EB244" s="10"/>
      <c r="EC244" s="152">
        <f>SUMIF('Rekapitulasi Maret'!$CE$391:$CE$568,APS!$B244,'Rekapitulasi Maret'!$CF$391:$CF$568)+SUMIF('Rekapitulasi Maret'!$CE$391:$CE$568,APS!$B244,'Rekapitulasi Maret'!$CI$391:$CI$568)</f>
        <v>0</v>
      </c>
      <c r="ED244" s="152">
        <f>SUMIF('Rekapitulasi Maret'!$CE$391:$CE$568,APS!$B244,'Rekapitulasi Maret'!$CG$391:$CG$568)</f>
        <v>0</v>
      </c>
      <c r="EE244" s="152">
        <f>SUMIF('Rekapitulasi Maret'!$CE$391:$CE$568,APS!$B244,'Rekapitulasi Maret'!$CJ$391:$CJ$568)</f>
        <v>0</v>
      </c>
      <c r="EF244" s="154">
        <f t="shared" si="555"/>
        <v>0</v>
      </c>
      <c r="EG244" s="154">
        <f t="shared" si="556"/>
        <v>0</v>
      </c>
      <c r="EH244" s="76">
        <f t="shared" si="623"/>
        <v>0</v>
      </c>
      <c r="EI244" s="76">
        <f t="shared" si="624"/>
        <v>99</v>
      </c>
      <c r="EJ244" s="76">
        <f t="shared" si="625"/>
        <v>0</v>
      </c>
      <c r="EK244" s="76">
        <f t="shared" si="626"/>
        <v>0</v>
      </c>
      <c r="EL244" s="76">
        <f t="shared" si="627"/>
        <v>0</v>
      </c>
      <c r="EM244" s="76">
        <f t="shared" si="628"/>
        <v>0</v>
      </c>
      <c r="EN244" s="154">
        <f t="shared" si="629"/>
        <v>0</v>
      </c>
      <c r="EO244" s="10"/>
      <c r="EP244" s="10"/>
      <c r="EQ244" s="152">
        <f>SUMIF('Rekapitulasi Maret'!$D$587:$D$768,APS!$B244,'Rekapitulasi Maret'!$E$587:$E$768)+SUMIF('Rekapitulasi Maret'!$D$587:$D$768,APS!$B244,'Rekapitulasi Maret'!$G$587:$G$768)</f>
        <v>0</v>
      </c>
      <c r="ER244" s="152">
        <f>SUMIF('Rekapitulasi Maret'!$D$587:$D$768,APS!$B244,'Rekapitulasi Maret'!$F$587:$F$768)+SUMIF('Rekapitulasi Maret'!$D$587:$D$768,APS!$B244,'Rekapitulasi Maret'!$H$587:$H$768)</f>
        <v>0</v>
      </c>
      <c r="ES244" s="10"/>
      <c r="ET244" s="154">
        <f t="shared" si="557"/>
        <v>0</v>
      </c>
      <c r="EU244" s="154">
        <f t="shared" si="558"/>
        <v>0</v>
      </c>
      <c r="EV244" s="10"/>
      <c r="EW244" s="152">
        <f>SUMIF('Rekapitulasi Maret'!$U$587:$U$768,APS!$B244,'Rekapitulasi Maret'!$V$587:$V$768)+SUMIF('Rekapitulasi Maret'!$U$587:$U$768,APS!$B244,'Rekapitulasi Maret'!$X$587:$X$768)</f>
        <v>4</v>
      </c>
      <c r="EX244" s="152">
        <f>SUMIF('Rekapitulasi Maret'!$U$587:$U$768,APS!$B244,'Rekapitulasi Maret'!$W$587:$W$768)+SUMIF('Rekapitulasi Maret'!$U$587:$U$768,APS!$B244,'Rekapitulasi Maret'!$Y$587:$Y$768)</f>
        <v>4</v>
      </c>
      <c r="EY244" s="10"/>
      <c r="EZ244" s="154">
        <f t="shared" si="559"/>
        <v>0</v>
      </c>
      <c r="FA244" s="154">
        <f t="shared" si="560"/>
        <v>100</v>
      </c>
      <c r="FB244" s="10"/>
      <c r="FC244" s="152">
        <f>SUMIF('Rekapitulasi Maret'!$AL$587:$AL$768,APS!$B244,'Rekapitulasi Maret'!$AM$587:$AM$768)+SUMIF('Rekapitulasi Maret'!$AL$587:$AL$768,APS!$B244,'Rekapitulasi Maret'!$AP$587:$AP$768)</f>
        <v>0</v>
      </c>
      <c r="FD244" s="152">
        <f>SUMIF('Rekapitulasi Maret'!$AL$587:$AL$768,APS!$B244,'Rekapitulasi Maret'!$AN$587:$AN$768)</f>
        <v>0</v>
      </c>
      <c r="FE244" s="10"/>
      <c r="FF244" s="154">
        <f t="shared" si="561"/>
        <v>0</v>
      </c>
      <c r="FG244" s="154">
        <f t="shared" si="562"/>
        <v>0</v>
      </c>
      <c r="FH244" s="10"/>
      <c r="FI244" s="152">
        <f>SUMIF('Rekapitulasi Maret'!$BA$587:$BA$768,APS!$B244,'Rekapitulasi Maret'!$BB$587:$BB$768)+SUMIF('Rekapitulasi Maret'!$BA$587:$BA$768,APS!$B244,'Rekapitulasi Maret'!$BE$587:$BE$768)</f>
        <v>0</v>
      </c>
      <c r="FJ244" s="152">
        <f>SUMIF('Rekapitulasi Maret'!$BA$587:$BA$768,APS!$B244,'Rekapitulasi Maret'!$BC$587:$BC$768)+SUMIF('Rekapitulasi Maret'!$BA$587:$BA$768,APS!$B244,'Rekapitulasi Maret'!$BF$587:$BF$768)</f>
        <v>0</v>
      </c>
      <c r="FK244" s="10"/>
      <c r="FL244" s="154">
        <f t="shared" si="563"/>
        <v>0</v>
      </c>
      <c r="FM244" s="154">
        <f t="shared" si="564"/>
        <v>0</v>
      </c>
      <c r="FN244" s="10"/>
      <c r="FO244" s="152">
        <f>SUMIF('Rekapitulasi Maret'!$BP$587:$BP$768,APS!$B244,'Rekapitulasi Maret'!$BQ$587:$BQ$768)+SUMIF('Rekapitulasi Maret'!$BP$587:$BP$768,APS!$B244,'Rekapitulasi Maret'!$BT$587:$BT$768)</f>
        <v>0</v>
      </c>
      <c r="FP244" s="152">
        <f>SUMIF('Rekapitulasi Maret'!$BP$587:$BP$768,APS!$B244,'Rekapitulasi Maret'!$BR$587:$BR$768)</f>
        <v>0</v>
      </c>
      <c r="FQ244" s="10"/>
      <c r="FR244" s="154">
        <f t="shared" si="565"/>
        <v>0</v>
      </c>
      <c r="FS244" s="154">
        <f t="shared" si="566"/>
        <v>0</v>
      </c>
      <c r="FT244" s="10"/>
      <c r="FU244" s="152">
        <f>SUMIF('Rekapitulasi Maret'!$CE$587:$CE$768,APS!$B244,'Rekapitulasi Maret'!$CI$587:$CI$768)</f>
        <v>0</v>
      </c>
      <c r="FV244" s="10"/>
      <c r="FW244" s="152">
        <f>SUMIF('Rekapitulasi Maret'!$CE$587:$CE$768,APS!$B244,'Rekapitulasi Maret'!$CJ$587:$CJ$768)</f>
        <v>0</v>
      </c>
      <c r="FX244" s="154">
        <f t="shared" si="586"/>
        <v>0</v>
      </c>
      <c r="FY244" s="154">
        <f t="shared" si="587"/>
        <v>0</v>
      </c>
      <c r="FZ244" s="10"/>
      <c r="GA244" s="152">
        <f>SUMIF('Rekapitulasi Maret'!$D$785:$D$963,APS!$B244,'Rekapitulasi Maret'!$E$785:$E$963)+SUMIF('Rekapitulasi Maret'!$D$785:$D$963,APS!$B244,'Rekapitulasi Maret'!$J$785:$J$963)</f>
        <v>0</v>
      </c>
      <c r="GB244" s="152">
        <f>SUMIF('Rekapitulasi Maret'!$D$785:$D$963,APS!$B244,'Rekapitulasi Maret'!$F$785:$F$963)</f>
        <v>0</v>
      </c>
      <c r="GC244" s="152">
        <f>SUMIF('Rekapitulasi Maret'!$D$785:$D$963,APS!$B244,'Rekapitulasi Maret'!$K$785:$K$963)</f>
        <v>0</v>
      </c>
      <c r="GD244" s="154">
        <f t="shared" si="567"/>
        <v>0</v>
      </c>
      <c r="GE244" s="154">
        <f t="shared" si="568"/>
        <v>0</v>
      </c>
      <c r="GF244" s="10"/>
      <c r="GG244" s="152">
        <f>SUMIF('Rekapitulasi Maret'!$U$785:$U$963,APS!$B244,'Rekapitulasi Maret'!$V$785:$V$963)+SUMIF('Rekapitulasi Maret'!$U$785:$U$963,APS!$B244,'Rekapitulasi Maret'!$AA$785:$AA$963)</f>
        <v>4</v>
      </c>
      <c r="GH244" s="152">
        <f>SUMIF('Rekapitulasi Maret'!$U$785:$U$963,APS!$B244,'Rekapitulasi Maret'!$W$785:$W$963)</f>
        <v>4</v>
      </c>
      <c r="GI244" s="152">
        <f>SUMIF('Rekapitulasi Maret'!$U$785:$U$963,APS!$B244,'Rekapitulasi Maret'!$AB$785:$AB$963)</f>
        <v>0</v>
      </c>
      <c r="GJ244" s="154">
        <f t="shared" si="569"/>
        <v>0</v>
      </c>
      <c r="GK244" s="154">
        <f t="shared" si="570"/>
        <v>100</v>
      </c>
      <c r="GL244" s="10"/>
      <c r="GM244" s="152">
        <f>SUMIF('Rekapitulasi Maret'!$AL$785:$AL$963,APS!$B244,'Rekapitulasi Maret'!$AM$785:$AM$963)+SUMIF('Rekapitulasi Maret'!$AL$785:$AL$963,APS!$B244,'Rekapitulasi Maret'!$AP$785:$AP$963)</f>
        <v>0</v>
      </c>
      <c r="GN244" s="152">
        <f>SUMIF('Rekapitulasi Maret'!$AL$785:$AL$963,APS!$B244,'Rekapitulasi Maret'!$AN$785:$AN$963)</f>
        <v>0</v>
      </c>
      <c r="GO244" s="152">
        <f>SUMIF('Rekapitulasi Maret'!$AL$785:$AL$963,APS!$B244,'Rekapitulasi Maret'!$AQ$785:$AQ$963)</f>
        <v>0</v>
      </c>
      <c r="GP244" s="154">
        <f t="shared" si="571"/>
        <v>0</v>
      </c>
      <c r="GQ244" s="154">
        <f t="shared" si="572"/>
        <v>0</v>
      </c>
      <c r="GR244" s="76">
        <f t="shared" si="573"/>
        <v>0</v>
      </c>
      <c r="GS244" s="76">
        <f t="shared" si="574"/>
        <v>8</v>
      </c>
      <c r="GT244" s="76">
        <f t="shared" si="575"/>
        <v>8</v>
      </c>
      <c r="GU244" s="76">
        <f t="shared" si="576"/>
        <v>0</v>
      </c>
      <c r="GV244" s="157">
        <f t="shared" si="577"/>
        <v>8</v>
      </c>
      <c r="GW244" s="157">
        <f t="shared" si="578"/>
        <v>8</v>
      </c>
      <c r="GX244" s="158">
        <f t="shared" si="579"/>
        <v>0</v>
      </c>
      <c r="GY244" s="157">
        <f t="shared" si="595"/>
        <v>4</v>
      </c>
      <c r="GZ244" s="157">
        <f t="shared" si="596"/>
        <v>111</v>
      </c>
      <c r="HA244" s="157">
        <f t="shared" si="597"/>
        <v>8</v>
      </c>
      <c r="HB244" s="157">
        <f t="shared" si="598"/>
        <v>0</v>
      </c>
      <c r="HC244" s="157">
        <f t="shared" si="599"/>
        <v>8</v>
      </c>
      <c r="HD244" s="157">
        <f t="shared" si="600"/>
        <v>4</v>
      </c>
      <c r="HE244" s="158">
        <f t="shared" si="636"/>
        <v>200</v>
      </c>
      <c r="HF244" s="164" t="s">
        <v>182</v>
      </c>
      <c r="HG244" s="79" t="s">
        <v>1035</v>
      </c>
      <c r="HH244" s="88"/>
    </row>
    <row r="245" spans="1:216" ht="15.75">
      <c r="A245" s="34" t="s">
        <v>567</v>
      </c>
      <c r="B245" s="78" t="s">
        <v>433</v>
      </c>
      <c r="C245" s="16" t="s">
        <v>196</v>
      </c>
      <c r="D245" s="16" t="s">
        <v>615</v>
      </c>
      <c r="E245" s="16" t="s">
        <v>601</v>
      </c>
      <c r="F245" s="31">
        <v>15</v>
      </c>
      <c r="G245" s="17"/>
      <c r="H245" s="17"/>
      <c r="I245" s="18">
        <v>0</v>
      </c>
      <c r="J245" s="17">
        <v>0</v>
      </c>
      <c r="K245" s="19">
        <f t="shared" si="643"/>
        <v>15</v>
      </c>
      <c r="L245" s="19">
        <f t="shared" si="644"/>
        <v>15</v>
      </c>
      <c r="M245" s="23">
        <v>15</v>
      </c>
      <c r="N245" s="20">
        <f t="shared" si="637"/>
        <v>20</v>
      </c>
      <c r="O245" s="20">
        <v>5</v>
      </c>
      <c r="P245" s="75">
        <f t="shared" si="642"/>
        <v>0</v>
      </c>
      <c r="Q245" s="74">
        <f t="shared" si="641"/>
        <v>20</v>
      </c>
      <c r="R245" s="22">
        <f t="shared" si="640"/>
        <v>20</v>
      </c>
      <c r="S245" s="10"/>
      <c r="T245" s="10"/>
      <c r="U245" s="152">
        <f>SUMIF('Rekapitulasi Maret'!$D$9:$D$173,APS!$B245,'Rekapitulasi Maret'!$E$9:$E$173)</f>
        <v>0</v>
      </c>
      <c r="V245" s="152">
        <f>SUMIF('Rekapitulasi Maret'!$D$9:$D$173,APS!$B245,'Rekapitulasi Maret'!$F$9:$F$173)</f>
        <v>0</v>
      </c>
      <c r="W245" s="10"/>
      <c r="X245" s="154">
        <f t="shared" si="638"/>
        <v>0</v>
      </c>
      <c r="Y245" s="154">
        <f t="shared" si="639"/>
        <v>0</v>
      </c>
      <c r="Z245" s="10"/>
      <c r="AA245" s="152">
        <f>SUMIF('Rekapitulasi Maret'!$U$9:$U$173,APS!$B245,'Rekapitulasi Maret'!$V$9:$V$173)</f>
        <v>0</v>
      </c>
      <c r="AB245" s="152">
        <f>SUMIF('Rekapitulasi Maret'!$U$9:$U$173,APS!$B245,'Rekapitulasi Maret'!$W$9:$W$173)</f>
        <v>0</v>
      </c>
      <c r="AC245" s="152"/>
      <c r="AD245" s="154">
        <f t="shared" si="630"/>
        <v>0</v>
      </c>
      <c r="AE245" s="154">
        <f t="shared" si="631"/>
        <v>0</v>
      </c>
      <c r="AF245" s="10"/>
      <c r="AG245" s="152">
        <f>SUMIF('Rekapitulasi Maret'!$AL$9:$AL$173,APS!$B245,'Rekapitulasi Maret'!$AM$9:$AM$173)</f>
        <v>0</v>
      </c>
      <c r="AH245" s="152">
        <f>SUMIF('Rekapitulasi Maret'!$AL$9:$AL$173,APS!$B245,'Rekapitulasi Maret'!$AN$9:$AN$173)</f>
        <v>0</v>
      </c>
      <c r="AI245" s="152">
        <f>SUMIF('Rekapitulasi Maret'!$AL$9:$AL$173,APS!$B245,'Rekapitulasi Maret'!$AQ$9:$AQ$173)</f>
        <v>0</v>
      </c>
      <c r="AJ245" s="154">
        <f t="shared" si="634"/>
        <v>0</v>
      </c>
      <c r="AK245" s="154">
        <f t="shared" si="635"/>
        <v>0</v>
      </c>
      <c r="AL245" s="10"/>
      <c r="AM245" s="152">
        <f>SUMIF('Rekapitulasi Maret'!$BA$9:$BA$173,APS!$B245,'Rekapitulasi Maret'!$BB$9:$BB$173)</f>
        <v>0</v>
      </c>
      <c r="AN245" s="152">
        <f>SUMIF('Rekapitulasi Maret'!$BA$9:$BA$173,APS!$B245,'Rekapitulasi Maret'!$BC$9:$BC$173)</f>
        <v>0</v>
      </c>
      <c r="AO245" s="10"/>
      <c r="AP245" s="154">
        <f t="shared" si="632"/>
        <v>0</v>
      </c>
      <c r="AQ245" s="154">
        <f t="shared" si="633"/>
        <v>0</v>
      </c>
      <c r="AR245" s="10"/>
      <c r="AS245" s="152">
        <f>SUMIF('Rekapitulasi Maret'!$BP$9:$BP$173,APS!$B245,'Rekapitulasi Maret'!$BQ$9:$BQ$173)</f>
        <v>15</v>
      </c>
      <c r="AT245" s="152">
        <f>SUMIF('Rekapitulasi Maret'!$BP$9:$BP$173,APS!$B245,'Rekapitulasi Maret'!$BR$9:$BR$173)</f>
        <v>0</v>
      </c>
      <c r="AU245" s="10"/>
      <c r="AV245" s="154">
        <f t="shared" si="601"/>
        <v>0</v>
      </c>
      <c r="AW245" s="154">
        <f t="shared" si="602"/>
        <v>0</v>
      </c>
      <c r="AX245" s="10"/>
      <c r="AY245" s="152">
        <f>SUMIF('Rekapitulasi Maret'!$CE$9:$CE$173,APS!$B245,'Rekapitulasi Maret'!$CI$9:$CI$173)</f>
        <v>0</v>
      </c>
      <c r="AZ245" s="10"/>
      <c r="BA245" s="152">
        <f>SUMIF('Rekapitulasi Maret'!$CE$9:$CE$173,APS!$B245,'Rekapitulasi Maret'!$CJ$9:$CJ$173)</f>
        <v>0</v>
      </c>
      <c r="BB245" s="154">
        <f t="shared" si="592"/>
        <v>0</v>
      </c>
      <c r="BC245" s="154">
        <f t="shared" si="593"/>
        <v>0</v>
      </c>
      <c r="BD245" s="76">
        <f t="shared" si="605"/>
        <v>0</v>
      </c>
      <c r="BE245" s="76">
        <f t="shared" si="606"/>
        <v>15</v>
      </c>
      <c r="BF245" s="76">
        <f t="shared" si="607"/>
        <v>0</v>
      </c>
      <c r="BG245" s="76">
        <f t="shared" si="608"/>
        <v>0</v>
      </c>
      <c r="BH245" s="76">
        <f t="shared" si="609"/>
        <v>0</v>
      </c>
      <c r="BI245" s="76">
        <f t="shared" si="610"/>
        <v>0</v>
      </c>
      <c r="BJ245" s="154">
        <f t="shared" si="611"/>
        <v>0</v>
      </c>
      <c r="BK245" s="10"/>
      <c r="BL245" s="10"/>
      <c r="BM245" s="152">
        <f>SUMIF('Rekapitulasi Maret'!$D$194:$D$375,APS!$B245,'Rekapitulasi Maret'!$E$194:$E$375)+SUMIF('Rekapitulasi Maret'!$D$194:$D$375,APS!$B245,'Rekapitulasi Maret'!$J$194:$J$375)</f>
        <v>0</v>
      </c>
      <c r="BN245" s="152">
        <f>SUMIF('Rekapitulasi Maret'!$D$194:$D$375,APS!$B245,'Rekapitulasi Maret'!$F$194:$F$375)</f>
        <v>15</v>
      </c>
      <c r="BO245" s="152">
        <f>SUMIF('Rekapitulasi Maret'!$D$194:$D$375,APS!$B245,'Rekapitulasi Maret'!$K$194:$K$375)</f>
        <v>0</v>
      </c>
      <c r="BP245" s="154">
        <f t="shared" si="588"/>
        <v>0</v>
      </c>
      <c r="BQ245" s="154">
        <f t="shared" si="589"/>
        <v>0</v>
      </c>
      <c r="BR245" s="10"/>
      <c r="BS245" s="152">
        <f>SUMIF('Rekapitulasi Maret'!$U$194:$U$375,APS!$B245,'Rekapitulasi Maret'!$V$194:$V$375)+SUMIF('Rekapitulasi Maret'!$U$194:$U$375,APS!$B245,'Rekapitulasi Maret'!$AA$194:$AA$375)</f>
        <v>0</v>
      </c>
      <c r="BT245" s="152">
        <f>SUMIF('Rekapitulasi Maret'!$U$194:$U$375,APS!$B245,'Rekapitulasi Maret'!$W$194:$W$375)</f>
        <v>0</v>
      </c>
      <c r="BU245" s="152">
        <f>SUMIF('Rekapitulasi Maret'!$U$194:$U$375,APS!$B245,'Rekapitulasi Maret'!$AB$194:$AB$375)</f>
        <v>0</v>
      </c>
      <c r="BV245" s="154">
        <f t="shared" si="590"/>
        <v>0</v>
      </c>
      <c r="BW245" s="154">
        <f t="shared" si="591"/>
        <v>0</v>
      </c>
      <c r="BX245" s="10"/>
      <c r="BY245" s="152">
        <f>SUMIF('Rekapitulasi Maret'!$AL$194:$AL$375,APS!$B245,'Rekapitulasi Maret'!$AM$194:$AM$375)+SUMIF('Rekapitulasi Maret'!$AL$194:$AL$375,APS!$B245,'Rekapitulasi Maret'!$AP$194:$AP$375)</f>
        <v>0</v>
      </c>
      <c r="BZ245" s="152">
        <f>SUMIF('Rekapitulasi Maret'!$AL$194:$AL$375,APS!$B245,'Rekapitulasi Maret'!$AN$194:$AN$375)</f>
        <v>0</v>
      </c>
      <c r="CA245" s="152">
        <f>SUMIF('Rekapitulasi Maret'!$AL$194:$AL$375,APS!$B245,'Rekapitulasi Maret'!$AQ$194:$AQ$375)</f>
        <v>0</v>
      </c>
      <c r="CB245" s="154">
        <f t="shared" si="603"/>
        <v>0</v>
      </c>
      <c r="CC245" s="154">
        <f t="shared" si="604"/>
        <v>0</v>
      </c>
      <c r="CD245" s="10"/>
      <c r="CE245" s="152">
        <f>SUMIF('Rekapitulasi Maret'!$BA$194:$BA$375,APS!$B245,'Rekapitulasi Maret'!$BB$194:$BB$375)+SUMIF('Rekapitulasi Maret'!$BA$194:$BA$375,APS!$B245,'Rekapitulasi Maret'!$BE$194:$BE$375)</f>
        <v>0</v>
      </c>
      <c r="CF245" s="152">
        <f>SUMIF('Rekapitulasi Maret'!$BA$194:$BA$375,APS!$B245,'Rekapitulasi Maret'!$BC$194:$BC$375)</f>
        <v>0</v>
      </c>
      <c r="CG245" s="10"/>
      <c r="CH245" s="154">
        <f t="shared" si="580"/>
        <v>0</v>
      </c>
      <c r="CI245" s="154">
        <f t="shared" si="581"/>
        <v>0</v>
      </c>
      <c r="CJ245" s="10"/>
      <c r="CK245" s="152">
        <f>SUMIF('Rekapitulasi Maret'!$BP$194:$BP$375,APS!$B245,'Rekapitulasi Maret'!$BQ$194:$BQ$375)+SUMIF('Rekapitulasi Maret'!$BP$194:$BP$375,APS!$B245,'Rekapitulasi Maret'!$BT$194:$BT$375)</f>
        <v>0</v>
      </c>
      <c r="CL245" s="152">
        <f>SUMIF('Rekapitulasi Maret'!$BP$194:$BP$375,APS!$B245,'Rekapitulasi Maret'!$BR$194:$BR$375)</f>
        <v>0</v>
      </c>
      <c r="CM245" s="152">
        <f>SUMIF('Rekapitulasi Maret'!$BP$194:$BP$375,APS!$B245,'Rekapitulasi Maret'!$BU$194:$BU$375)</f>
        <v>0</v>
      </c>
      <c r="CN245" s="154">
        <f t="shared" si="582"/>
        <v>0</v>
      </c>
      <c r="CO245" s="154">
        <f t="shared" si="583"/>
        <v>0</v>
      </c>
      <c r="CP245" s="76">
        <f t="shared" si="612"/>
        <v>0</v>
      </c>
      <c r="CQ245" s="76">
        <f t="shared" si="613"/>
        <v>0</v>
      </c>
      <c r="CR245" s="76">
        <f t="shared" si="614"/>
        <v>15</v>
      </c>
      <c r="CS245" s="76">
        <f t="shared" si="615"/>
        <v>0</v>
      </c>
      <c r="CT245" s="76">
        <f t="shared" si="616"/>
        <v>15</v>
      </c>
      <c r="CU245" s="76">
        <f t="shared" si="617"/>
        <v>15</v>
      </c>
      <c r="CV245" s="154">
        <f t="shared" si="618"/>
        <v>0</v>
      </c>
      <c r="CW245" s="10">
        <v>15</v>
      </c>
      <c r="CX245" s="10"/>
      <c r="CY245" s="152">
        <f>SUMIF('Rekapitulasi Maret'!$D$391:$D$568,APS!$B245,'Rekapitulasi Maret'!$E$391:$E$568)+SUMIF('Rekapitulasi Maret'!$D$391:$D$568,APS!$B245,'Rekapitulasi Maret'!$J$391:$J$568)</f>
        <v>0</v>
      </c>
      <c r="CZ245" s="152">
        <f>SUMIF('Rekapitulasi Maret'!$D$391:$D$568,APS!$B245,'Rekapitulasi Maret'!$F$391:$F$568)</f>
        <v>0</v>
      </c>
      <c r="DA245" s="152">
        <f>SUMIF('Rekapitulasi Maret'!$D$391:$D$568,APS!$B245,'Rekapitulasi Maret'!$K$391:$K$568)</f>
        <v>0</v>
      </c>
      <c r="DB245" s="154">
        <f t="shared" si="584"/>
        <v>0</v>
      </c>
      <c r="DC245" s="154">
        <f t="shared" si="585"/>
        <v>0</v>
      </c>
      <c r="DD245" s="10"/>
      <c r="DE245" s="152">
        <f>SUMIF('Rekapitulasi Maret'!$U$391:$U$568,APS!$B245,'Rekapitulasi Maret'!$V$391:$V$568)+SUMIF('Rekapitulasi Maret'!$U$391:$U$568,APS!$B245,'Rekapitulasi Maret'!$AA$391:$AA$568)</f>
        <v>0</v>
      </c>
      <c r="DF245" s="152">
        <f>SUMIF('Rekapitulasi Maret'!$U$391:$U$568,APS!$B245,'Rekapitulasi Maret'!$W$391:$W$568)</f>
        <v>0</v>
      </c>
      <c r="DG245" s="152">
        <f>SUMIF('Rekapitulasi Maret'!$U$391:$U$568,APS!$B245,'Rekapitulasi Maret'!$AB$391:$AB$568)</f>
        <v>0</v>
      </c>
      <c r="DH245" s="154">
        <f t="shared" si="619"/>
        <v>0</v>
      </c>
      <c r="DI245" s="154">
        <f t="shared" si="620"/>
        <v>0</v>
      </c>
      <c r="DJ245" s="10"/>
      <c r="DK245" s="152">
        <f>SUMIF('Rekapitulasi Maret'!$AL$391:$AL$568,APS!$B245,'Rekapitulasi Maret'!$AM$391:$AM$568)+SUMIF('Rekapitulasi Maret'!$AL$391:$AL$568,APS!$B245,'Rekapitulasi Maret'!$AP$391:$AP$568)</f>
        <v>0</v>
      </c>
      <c r="DL245" s="152">
        <f>SUMIF('Rekapitulasi Maret'!$AL$391:$AL$568,APS!$B245,'Rekapitulasi Maret'!$AN$391:$AN$568)</f>
        <v>0</v>
      </c>
      <c r="DM245" s="152">
        <f>SUMIF('Rekapitulasi Maret'!$AL$391:$AL$568,APS!$B245,'Rekapitulasi Maret'!$AQ$391:$AQ$568)</f>
        <v>0</v>
      </c>
      <c r="DN245" s="154">
        <f t="shared" si="553"/>
        <v>0</v>
      </c>
      <c r="DO245" s="154">
        <f t="shared" si="554"/>
        <v>0</v>
      </c>
      <c r="DP245" s="10">
        <v>15</v>
      </c>
      <c r="DQ245" s="152">
        <f>SUMIF('Rekapitulasi Maret'!$BA$391:$BA$568,APS!$B245,'Rekapitulasi Maret'!$BB$391:$BB$568)+SUMIF('Rekapitulasi Maret'!$BA$391:$BA$568,APS!$B245,'Rekapitulasi Maret'!$BE$391:$BE$568)</f>
        <v>0</v>
      </c>
      <c r="DR245" s="152">
        <f>SUMIF('Rekapitulasi Maret'!$BA$391:$BA$568,APS!$B245,'Rekapitulasi Maret'!$BC$391:$BC$568)</f>
        <v>0</v>
      </c>
      <c r="DS245" s="152">
        <f>SUMIF('Rekapitulasi Maret'!$BA$391:$BA$568,APS!$B245,'Rekapitulasi Maret'!$BF$391:$BF$568)</f>
        <v>0</v>
      </c>
      <c r="DT245" s="154">
        <f t="shared" si="621"/>
        <v>0</v>
      </c>
      <c r="DU245" s="154">
        <f t="shared" si="622"/>
        <v>0</v>
      </c>
      <c r="DV245" s="10"/>
      <c r="DW245" s="152">
        <f>SUMIF('Rekapitulasi Maret'!$BP$391:$BP$568,APS!$B245,'Rekapitulasi Maret'!$BQ$391:$BQ$568)+SUMIF('Rekapitulasi Maret'!$BP$391:$BP$568,APS!$B245,'Rekapitulasi Maret'!$BT$391:$BT$568)</f>
        <v>0</v>
      </c>
      <c r="DX245" s="152">
        <f>SUMIF('Rekapitulasi Maret'!$BP$391:$BP$568,APS!$B245,'Rekapitulasi Maret'!$BR$391:$BR$568)</f>
        <v>0</v>
      </c>
      <c r="DY245" s="152">
        <f>SUMIF('Rekapitulasi Maret'!$BP$391:$BP$568,APS!$B245,'Rekapitulasi Maret'!$BU$391:$BU$568)</f>
        <v>0</v>
      </c>
      <c r="DZ245" s="154">
        <f t="shared" si="544"/>
        <v>0</v>
      </c>
      <c r="EA245" s="154">
        <f t="shared" si="545"/>
        <v>0</v>
      </c>
      <c r="EB245" s="10"/>
      <c r="EC245" s="152">
        <f>SUMIF('Rekapitulasi Maret'!$CE$391:$CE$568,APS!$B245,'Rekapitulasi Maret'!$CF$391:$CF$568)+SUMIF('Rekapitulasi Maret'!$CE$391:$CE$568,APS!$B245,'Rekapitulasi Maret'!$CI$391:$CI$568)</f>
        <v>0</v>
      </c>
      <c r="ED245" s="152">
        <f>SUMIF('Rekapitulasi Maret'!$CE$391:$CE$568,APS!$B245,'Rekapitulasi Maret'!$CG$391:$CG$568)</f>
        <v>0</v>
      </c>
      <c r="EE245" s="152">
        <f>SUMIF('Rekapitulasi Maret'!$CE$391:$CE$568,APS!$B245,'Rekapitulasi Maret'!$CJ$391:$CJ$568)</f>
        <v>0</v>
      </c>
      <c r="EF245" s="154">
        <f t="shared" si="555"/>
        <v>0</v>
      </c>
      <c r="EG245" s="154">
        <f t="shared" si="556"/>
        <v>0</v>
      </c>
      <c r="EH245" s="76">
        <f t="shared" si="623"/>
        <v>15</v>
      </c>
      <c r="EI245" s="76">
        <f t="shared" si="624"/>
        <v>0</v>
      </c>
      <c r="EJ245" s="76">
        <f t="shared" si="625"/>
        <v>0</v>
      </c>
      <c r="EK245" s="76">
        <f t="shared" si="626"/>
        <v>0</v>
      </c>
      <c r="EL245" s="76">
        <f t="shared" si="627"/>
        <v>0</v>
      </c>
      <c r="EM245" s="76">
        <f t="shared" si="628"/>
        <v>-15</v>
      </c>
      <c r="EN245" s="154">
        <f t="shared" si="629"/>
        <v>0</v>
      </c>
      <c r="EO245" s="10">
        <v>5</v>
      </c>
      <c r="EP245" s="10"/>
      <c r="EQ245" s="152">
        <f>SUMIF('Rekapitulasi Maret'!$D$587:$D$768,APS!$B245,'Rekapitulasi Maret'!$E$587:$E$768)+SUMIF('Rekapitulasi Maret'!$D$587:$D$768,APS!$B245,'Rekapitulasi Maret'!$G$587:$G$768)</f>
        <v>0</v>
      </c>
      <c r="ER245" s="152">
        <f>SUMIF('Rekapitulasi Maret'!$D$587:$D$768,APS!$B245,'Rekapitulasi Maret'!$F$587:$F$768)+SUMIF('Rekapitulasi Maret'!$D$587:$D$768,APS!$B245,'Rekapitulasi Maret'!$H$587:$H$768)</f>
        <v>0</v>
      </c>
      <c r="ES245" s="10"/>
      <c r="ET245" s="154">
        <f t="shared" si="557"/>
        <v>0</v>
      </c>
      <c r="EU245" s="154">
        <f t="shared" si="558"/>
        <v>0</v>
      </c>
      <c r="EV245" s="10"/>
      <c r="EW245" s="152">
        <f>SUMIF('Rekapitulasi Maret'!$U$587:$U$768,APS!$B245,'Rekapitulasi Maret'!$V$587:$V$768)+SUMIF('Rekapitulasi Maret'!$U$587:$U$768,APS!$B245,'Rekapitulasi Maret'!$X$587:$X$768)</f>
        <v>5</v>
      </c>
      <c r="EX245" s="152">
        <f>SUMIF('Rekapitulasi Maret'!$U$587:$U$768,APS!$B245,'Rekapitulasi Maret'!$W$587:$W$768)+SUMIF('Rekapitulasi Maret'!$U$587:$U$768,APS!$B245,'Rekapitulasi Maret'!$Y$587:$Y$768)</f>
        <v>5</v>
      </c>
      <c r="EY245" s="10"/>
      <c r="EZ245" s="154">
        <f t="shared" si="559"/>
        <v>0</v>
      </c>
      <c r="FA245" s="154">
        <f t="shared" si="560"/>
        <v>100</v>
      </c>
      <c r="FB245" s="10"/>
      <c r="FC245" s="152">
        <f>SUMIF('Rekapitulasi Maret'!$AL$587:$AL$768,APS!$B245,'Rekapitulasi Maret'!$AM$587:$AM$768)+SUMIF('Rekapitulasi Maret'!$AL$587:$AL$768,APS!$B245,'Rekapitulasi Maret'!$AP$587:$AP$768)</f>
        <v>0</v>
      </c>
      <c r="FD245" s="152">
        <f>SUMIF('Rekapitulasi Maret'!$AL$587:$AL$768,APS!$B245,'Rekapitulasi Maret'!$AN$587:$AN$768)</f>
        <v>0</v>
      </c>
      <c r="FE245" s="10"/>
      <c r="FF245" s="154">
        <f t="shared" si="561"/>
        <v>0</v>
      </c>
      <c r="FG245" s="154">
        <f t="shared" si="562"/>
        <v>0</v>
      </c>
      <c r="FH245" s="10">
        <v>5</v>
      </c>
      <c r="FI245" s="152">
        <f>SUMIF('Rekapitulasi Maret'!$BA$587:$BA$768,APS!$B245,'Rekapitulasi Maret'!$BB$587:$BB$768)+SUMIF('Rekapitulasi Maret'!$BA$587:$BA$768,APS!$B245,'Rekapitulasi Maret'!$BE$587:$BE$768)</f>
        <v>0</v>
      </c>
      <c r="FJ245" s="152">
        <f>SUMIF('Rekapitulasi Maret'!$BA$587:$BA$768,APS!$B245,'Rekapitulasi Maret'!$BC$587:$BC$768)+SUMIF('Rekapitulasi Maret'!$BA$587:$BA$768,APS!$B245,'Rekapitulasi Maret'!$BF$587:$BF$768)</f>
        <v>0</v>
      </c>
      <c r="FK245" s="10"/>
      <c r="FL245" s="154">
        <f t="shared" si="563"/>
        <v>0</v>
      </c>
      <c r="FM245" s="154">
        <f t="shared" si="564"/>
        <v>0</v>
      </c>
      <c r="FN245" s="10"/>
      <c r="FO245" s="152">
        <f>SUMIF('Rekapitulasi Maret'!$BP$587:$BP$768,APS!$B245,'Rekapitulasi Maret'!$BQ$587:$BQ$768)+SUMIF('Rekapitulasi Maret'!$BP$587:$BP$768,APS!$B245,'Rekapitulasi Maret'!$BT$587:$BT$768)</f>
        <v>0</v>
      </c>
      <c r="FP245" s="152">
        <f>SUMIF('Rekapitulasi Maret'!$BP$587:$BP$768,APS!$B245,'Rekapitulasi Maret'!$BR$587:$BR$768)</f>
        <v>0</v>
      </c>
      <c r="FQ245" s="10"/>
      <c r="FR245" s="154">
        <f t="shared" si="565"/>
        <v>0</v>
      </c>
      <c r="FS245" s="154">
        <f t="shared" si="566"/>
        <v>0</v>
      </c>
      <c r="FT245" s="10"/>
      <c r="FU245" s="152">
        <f>SUMIF('Rekapitulasi Maret'!$CE$587:$CE$768,APS!$B245,'Rekapitulasi Maret'!$CI$587:$CI$768)</f>
        <v>0</v>
      </c>
      <c r="FV245" s="10"/>
      <c r="FW245" s="152">
        <f>SUMIF('Rekapitulasi Maret'!$CE$587:$CE$768,APS!$B245,'Rekapitulasi Maret'!$CJ$587:$CJ$768)</f>
        <v>0</v>
      </c>
      <c r="FX245" s="154">
        <f t="shared" si="586"/>
        <v>0</v>
      </c>
      <c r="FY245" s="154">
        <f t="shared" si="587"/>
        <v>0</v>
      </c>
      <c r="FZ245" s="10"/>
      <c r="GA245" s="152">
        <f>SUMIF('Rekapitulasi Maret'!$D$785:$D$963,APS!$B245,'Rekapitulasi Maret'!$E$785:$E$963)+SUMIF('Rekapitulasi Maret'!$D$785:$D$963,APS!$B245,'Rekapitulasi Maret'!$J$785:$J$963)</f>
        <v>0</v>
      </c>
      <c r="GB245" s="152">
        <f>SUMIF('Rekapitulasi Maret'!$D$785:$D$963,APS!$B245,'Rekapitulasi Maret'!$F$785:$F$963)</f>
        <v>0</v>
      </c>
      <c r="GC245" s="152">
        <f>SUMIF('Rekapitulasi Maret'!$D$785:$D$963,APS!$B245,'Rekapitulasi Maret'!$K$785:$K$963)</f>
        <v>0</v>
      </c>
      <c r="GD245" s="154">
        <f t="shared" si="567"/>
        <v>0</v>
      </c>
      <c r="GE245" s="154">
        <f t="shared" si="568"/>
        <v>0</v>
      </c>
      <c r="GF245" s="10"/>
      <c r="GG245" s="152">
        <f>SUMIF('Rekapitulasi Maret'!$U$785:$U$963,APS!$B245,'Rekapitulasi Maret'!$V$785:$V$963)+SUMIF('Rekapitulasi Maret'!$U$785:$U$963,APS!$B245,'Rekapitulasi Maret'!$AA$785:$AA$963)</f>
        <v>0</v>
      </c>
      <c r="GH245" s="152">
        <f>SUMIF('Rekapitulasi Maret'!$U$785:$U$963,APS!$B245,'Rekapitulasi Maret'!$W$785:$W$963)</f>
        <v>0</v>
      </c>
      <c r="GI245" s="152">
        <f>SUMIF('Rekapitulasi Maret'!$U$785:$U$963,APS!$B245,'Rekapitulasi Maret'!$AB$785:$AB$963)</f>
        <v>0</v>
      </c>
      <c r="GJ245" s="154">
        <f t="shared" si="569"/>
        <v>0</v>
      </c>
      <c r="GK245" s="154">
        <f t="shared" si="570"/>
        <v>0</v>
      </c>
      <c r="GL245" s="10"/>
      <c r="GM245" s="152">
        <f>SUMIF('Rekapitulasi Maret'!$AL$785:$AL$963,APS!$B245,'Rekapitulasi Maret'!$AM$785:$AM$963)+SUMIF('Rekapitulasi Maret'!$AL$785:$AL$963,APS!$B245,'Rekapitulasi Maret'!$AP$785:$AP$963)</f>
        <v>0</v>
      </c>
      <c r="GN245" s="152">
        <f>SUMIF('Rekapitulasi Maret'!$AL$785:$AL$963,APS!$B245,'Rekapitulasi Maret'!$AN$785:$AN$963)</f>
        <v>0</v>
      </c>
      <c r="GO245" s="152">
        <f>SUMIF('Rekapitulasi Maret'!$AL$785:$AL$963,APS!$B245,'Rekapitulasi Maret'!$AQ$785:$AQ$963)</f>
        <v>0</v>
      </c>
      <c r="GP245" s="154">
        <f t="shared" si="571"/>
        <v>0</v>
      </c>
      <c r="GQ245" s="154">
        <f t="shared" si="572"/>
        <v>0</v>
      </c>
      <c r="GR245" s="76">
        <f t="shared" si="573"/>
        <v>5</v>
      </c>
      <c r="GS245" s="76">
        <f t="shared" si="574"/>
        <v>5</v>
      </c>
      <c r="GT245" s="76">
        <f t="shared" si="575"/>
        <v>5</v>
      </c>
      <c r="GU245" s="76">
        <f t="shared" si="576"/>
        <v>0</v>
      </c>
      <c r="GV245" s="157">
        <f t="shared" si="577"/>
        <v>5</v>
      </c>
      <c r="GW245" s="157">
        <f t="shared" si="578"/>
        <v>0</v>
      </c>
      <c r="GX245" s="158">
        <f t="shared" si="579"/>
        <v>100</v>
      </c>
      <c r="GY245" s="157">
        <f t="shared" si="595"/>
        <v>20</v>
      </c>
      <c r="GZ245" s="157">
        <f t="shared" si="596"/>
        <v>20</v>
      </c>
      <c r="HA245" s="157">
        <f t="shared" si="597"/>
        <v>20</v>
      </c>
      <c r="HB245" s="157">
        <f t="shared" si="598"/>
        <v>0</v>
      </c>
      <c r="HC245" s="157">
        <f t="shared" si="599"/>
        <v>20</v>
      </c>
      <c r="HD245" s="157">
        <f t="shared" si="600"/>
        <v>0</v>
      </c>
      <c r="HE245" s="158">
        <f t="shared" si="636"/>
        <v>100</v>
      </c>
      <c r="HF245" s="164"/>
      <c r="HG245" s="79" t="s">
        <v>1036</v>
      </c>
      <c r="HH245" s="88"/>
    </row>
    <row r="246" spans="1:216" ht="15.75">
      <c r="A246" s="34" t="s">
        <v>568</v>
      </c>
      <c r="B246" s="78" t="s">
        <v>432</v>
      </c>
      <c r="C246" s="16" t="s">
        <v>196</v>
      </c>
      <c r="D246" s="16" t="s">
        <v>615</v>
      </c>
      <c r="E246" s="16" t="s">
        <v>601</v>
      </c>
      <c r="F246" s="31">
        <v>15</v>
      </c>
      <c r="G246" s="17"/>
      <c r="H246" s="17"/>
      <c r="I246" s="18">
        <v>0</v>
      </c>
      <c r="J246" s="17">
        <v>0</v>
      </c>
      <c r="K246" s="19">
        <f t="shared" si="643"/>
        <v>15</v>
      </c>
      <c r="L246" s="19">
        <f t="shared" si="644"/>
        <v>15</v>
      </c>
      <c r="M246" s="23">
        <v>15</v>
      </c>
      <c r="N246" s="20">
        <f t="shared" si="637"/>
        <v>15</v>
      </c>
      <c r="O246" s="20"/>
      <c r="P246" s="75">
        <f t="shared" si="642"/>
        <v>0</v>
      </c>
      <c r="Q246" s="74">
        <f t="shared" si="641"/>
        <v>15</v>
      </c>
      <c r="R246" s="22">
        <f t="shared" si="640"/>
        <v>15</v>
      </c>
      <c r="S246" s="10"/>
      <c r="T246" s="10"/>
      <c r="U246" s="152">
        <f>SUMIF('Rekapitulasi Maret'!$D$9:$D$173,APS!$B246,'Rekapitulasi Maret'!$E$9:$E$173)</f>
        <v>0</v>
      </c>
      <c r="V246" s="152">
        <f>SUMIF('Rekapitulasi Maret'!$D$9:$D$173,APS!$B246,'Rekapitulasi Maret'!$F$9:$F$173)</f>
        <v>0</v>
      </c>
      <c r="W246" s="10"/>
      <c r="X246" s="154">
        <f t="shared" si="638"/>
        <v>0</v>
      </c>
      <c r="Y246" s="154">
        <f t="shared" si="639"/>
        <v>0</v>
      </c>
      <c r="Z246" s="10"/>
      <c r="AA246" s="152">
        <f>SUMIF('Rekapitulasi Maret'!$U$9:$U$173,APS!$B246,'Rekapitulasi Maret'!$V$9:$V$173)</f>
        <v>0</v>
      </c>
      <c r="AB246" s="152">
        <f>SUMIF('Rekapitulasi Maret'!$U$9:$U$173,APS!$B246,'Rekapitulasi Maret'!$W$9:$W$173)</f>
        <v>0</v>
      </c>
      <c r="AC246" s="152"/>
      <c r="AD246" s="154">
        <f t="shared" si="630"/>
        <v>0</v>
      </c>
      <c r="AE246" s="154">
        <f t="shared" si="631"/>
        <v>0</v>
      </c>
      <c r="AF246" s="10"/>
      <c r="AG246" s="152">
        <f>SUMIF('Rekapitulasi Maret'!$AL$9:$AL$173,APS!$B246,'Rekapitulasi Maret'!$AM$9:$AM$173)</f>
        <v>0</v>
      </c>
      <c r="AH246" s="152">
        <f>SUMIF('Rekapitulasi Maret'!$AL$9:$AL$173,APS!$B246,'Rekapitulasi Maret'!$AN$9:$AN$173)</f>
        <v>0</v>
      </c>
      <c r="AI246" s="152">
        <f>SUMIF('Rekapitulasi Maret'!$AL$9:$AL$173,APS!$B246,'Rekapitulasi Maret'!$AQ$9:$AQ$173)</f>
        <v>0</v>
      </c>
      <c r="AJ246" s="154">
        <f t="shared" si="634"/>
        <v>0</v>
      </c>
      <c r="AK246" s="154">
        <f t="shared" si="635"/>
        <v>0</v>
      </c>
      <c r="AL246" s="10"/>
      <c r="AM246" s="152">
        <f>SUMIF('Rekapitulasi Maret'!$BA$9:$BA$173,APS!$B246,'Rekapitulasi Maret'!$BB$9:$BB$173)</f>
        <v>0</v>
      </c>
      <c r="AN246" s="152">
        <f>SUMIF('Rekapitulasi Maret'!$BA$9:$BA$173,APS!$B246,'Rekapitulasi Maret'!$BC$9:$BC$173)</f>
        <v>0</v>
      </c>
      <c r="AO246" s="10"/>
      <c r="AP246" s="154">
        <f t="shared" si="632"/>
        <v>0</v>
      </c>
      <c r="AQ246" s="154">
        <f t="shared" si="633"/>
        <v>0</v>
      </c>
      <c r="AR246" s="10"/>
      <c r="AS246" s="152">
        <f>SUMIF('Rekapitulasi Maret'!$BP$9:$BP$173,APS!$B246,'Rekapitulasi Maret'!$BQ$9:$BQ$173)</f>
        <v>0</v>
      </c>
      <c r="AT246" s="152">
        <f>SUMIF('Rekapitulasi Maret'!$BP$9:$BP$173,APS!$B246,'Rekapitulasi Maret'!$BR$9:$BR$173)</f>
        <v>0</v>
      </c>
      <c r="AU246" s="10"/>
      <c r="AV246" s="154">
        <f t="shared" si="601"/>
        <v>0</v>
      </c>
      <c r="AW246" s="154">
        <f t="shared" si="602"/>
        <v>0</v>
      </c>
      <c r="AX246" s="10"/>
      <c r="AY246" s="152">
        <f>SUMIF('Rekapitulasi Maret'!$CE$9:$CE$173,APS!$B246,'Rekapitulasi Maret'!$CI$9:$CI$173)</f>
        <v>0</v>
      </c>
      <c r="AZ246" s="10"/>
      <c r="BA246" s="152">
        <f>SUMIF('Rekapitulasi Maret'!$CE$9:$CE$173,APS!$B246,'Rekapitulasi Maret'!$CJ$9:$CJ$173)</f>
        <v>0</v>
      </c>
      <c r="BB246" s="154">
        <f t="shared" si="592"/>
        <v>0</v>
      </c>
      <c r="BC246" s="154">
        <f t="shared" si="593"/>
        <v>0</v>
      </c>
      <c r="BD246" s="76">
        <f t="shared" si="605"/>
        <v>0</v>
      </c>
      <c r="BE246" s="76">
        <f t="shared" si="606"/>
        <v>0</v>
      </c>
      <c r="BF246" s="76">
        <f t="shared" si="607"/>
        <v>0</v>
      </c>
      <c r="BG246" s="76">
        <f t="shared" si="608"/>
        <v>0</v>
      </c>
      <c r="BH246" s="76">
        <f t="shared" si="609"/>
        <v>0</v>
      </c>
      <c r="BI246" s="76">
        <f t="shared" si="610"/>
        <v>0</v>
      </c>
      <c r="BJ246" s="154">
        <f t="shared" si="611"/>
        <v>0</v>
      </c>
      <c r="BK246" s="10"/>
      <c r="BL246" s="10"/>
      <c r="BM246" s="152">
        <f>SUMIF('Rekapitulasi Maret'!$D$194:$D$375,APS!$B246,'Rekapitulasi Maret'!$E$194:$E$375)+SUMIF('Rekapitulasi Maret'!$D$194:$D$375,APS!$B246,'Rekapitulasi Maret'!$J$194:$J$375)</f>
        <v>0</v>
      </c>
      <c r="BN246" s="152">
        <f>SUMIF('Rekapitulasi Maret'!$D$194:$D$375,APS!$B246,'Rekapitulasi Maret'!$F$194:$F$375)</f>
        <v>0</v>
      </c>
      <c r="BO246" s="152">
        <f>SUMIF('Rekapitulasi Maret'!$D$194:$D$375,APS!$B246,'Rekapitulasi Maret'!$K$194:$K$375)</f>
        <v>0</v>
      </c>
      <c r="BP246" s="154">
        <f t="shared" si="588"/>
        <v>0</v>
      </c>
      <c r="BQ246" s="154">
        <f t="shared" si="589"/>
        <v>0</v>
      </c>
      <c r="BR246" s="10"/>
      <c r="BS246" s="152">
        <f>SUMIF('Rekapitulasi Maret'!$U$194:$U$375,APS!$B246,'Rekapitulasi Maret'!$V$194:$V$375)+SUMIF('Rekapitulasi Maret'!$U$194:$U$375,APS!$B246,'Rekapitulasi Maret'!$AA$194:$AA$375)</f>
        <v>0</v>
      </c>
      <c r="BT246" s="152">
        <f>SUMIF('Rekapitulasi Maret'!$U$194:$U$375,APS!$B246,'Rekapitulasi Maret'!$W$194:$W$375)</f>
        <v>0</v>
      </c>
      <c r="BU246" s="152">
        <f>SUMIF('Rekapitulasi Maret'!$U$194:$U$375,APS!$B246,'Rekapitulasi Maret'!$AB$194:$AB$375)</f>
        <v>0</v>
      </c>
      <c r="BV246" s="154">
        <f t="shared" si="590"/>
        <v>0</v>
      </c>
      <c r="BW246" s="154">
        <f t="shared" si="591"/>
        <v>0</v>
      </c>
      <c r="BX246" s="10"/>
      <c r="BY246" s="152">
        <f>SUMIF('Rekapitulasi Maret'!$AL$194:$AL$375,APS!$B246,'Rekapitulasi Maret'!$AM$194:$AM$375)+SUMIF('Rekapitulasi Maret'!$AL$194:$AL$375,APS!$B246,'Rekapitulasi Maret'!$AP$194:$AP$375)</f>
        <v>0</v>
      </c>
      <c r="BZ246" s="152">
        <f>SUMIF('Rekapitulasi Maret'!$AL$194:$AL$375,APS!$B246,'Rekapitulasi Maret'!$AN$194:$AN$375)</f>
        <v>0</v>
      </c>
      <c r="CA246" s="152">
        <f>SUMIF('Rekapitulasi Maret'!$AL$194:$AL$375,APS!$B246,'Rekapitulasi Maret'!$AQ$194:$AQ$375)</f>
        <v>0</v>
      </c>
      <c r="CB246" s="154">
        <f t="shared" si="603"/>
        <v>0</v>
      </c>
      <c r="CC246" s="154">
        <f t="shared" si="604"/>
        <v>0</v>
      </c>
      <c r="CD246" s="10"/>
      <c r="CE246" s="152">
        <f>SUMIF('Rekapitulasi Maret'!$BA$194:$BA$375,APS!$B246,'Rekapitulasi Maret'!$BB$194:$BB$375)+SUMIF('Rekapitulasi Maret'!$BA$194:$BA$375,APS!$B246,'Rekapitulasi Maret'!$BE$194:$BE$375)</f>
        <v>0</v>
      </c>
      <c r="CF246" s="152">
        <f>SUMIF('Rekapitulasi Maret'!$BA$194:$BA$375,APS!$B246,'Rekapitulasi Maret'!$BC$194:$BC$375)</f>
        <v>0</v>
      </c>
      <c r="CG246" s="10"/>
      <c r="CH246" s="154">
        <f t="shared" si="580"/>
        <v>0</v>
      </c>
      <c r="CI246" s="154">
        <f t="shared" si="581"/>
        <v>0</v>
      </c>
      <c r="CJ246" s="10"/>
      <c r="CK246" s="152">
        <f>SUMIF('Rekapitulasi Maret'!$BP$194:$BP$375,APS!$B246,'Rekapitulasi Maret'!$BQ$194:$BQ$375)+SUMIF('Rekapitulasi Maret'!$BP$194:$BP$375,APS!$B246,'Rekapitulasi Maret'!$BT$194:$BT$375)</f>
        <v>0</v>
      </c>
      <c r="CL246" s="152">
        <f>SUMIF('Rekapitulasi Maret'!$BP$194:$BP$375,APS!$B246,'Rekapitulasi Maret'!$BR$194:$BR$375)</f>
        <v>0</v>
      </c>
      <c r="CM246" s="152">
        <f>SUMIF('Rekapitulasi Maret'!$BP$194:$BP$375,APS!$B246,'Rekapitulasi Maret'!$BU$194:$BU$375)</f>
        <v>0</v>
      </c>
      <c r="CN246" s="154">
        <f t="shared" si="582"/>
        <v>0</v>
      </c>
      <c r="CO246" s="154">
        <f t="shared" si="583"/>
        <v>0</v>
      </c>
      <c r="CP246" s="76">
        <f t="shared" si="612"/>
        <v>0</v>
      </c>
      <c r="CQ246" s="76">
        <f t="shared" si="613"/>
        <v>0</v>
      </c>
      <c r="CR246" s="76">
        <f t="shared" si="614"/>
        <v>0</v>
      </c>
      <c r="CS246" s="76">
        <f t="shared" si="615"/>
        <v>0</v>
      </c>
      <c r="CT246" s="76">
        <f t="shared" si="616"/>
        <v>0</v>
      </c>
      <c r="CU246" s="76">
        <f t="shared" si="617"/>
        <v>0</v>
      </c>
      <c r="CV246" s="154">
        <f t="shared" si="618"/>
        <v>0</v>
      </c>
      <c r="CW246" s="10">
        <v>15</v>
      </c>
      <c r="CX246" s="10"/>
      <c r="CY246" s="152">
        <f>SUMIF('Rekapitulasi Maret'!$D$391:$D$568,APS!$B246,'Rekapitulasi Maret'!$E$391:$E$568)+SUMIF('Rekapitulasi Maret'!$D$391:$D$568,APS!$B246,'Rekapitulasi Maret'!$J$391:$J$568)</f>
        <v>0</v>
      </c>
      <c r="CZ246" s="152">
        <f>SUMIF('Rekapitulasi Maret'!$D$391:$D$568,APS!$B246,'Rekapitulasi Maret'!$F$391:$F$568)</f>
        <v>0</v>
      </c>
      <c r="DA246" s="152">
        <f>SUMIF('Rekapitulasi Maret'!$D$391:$D$568,APS!$B246,'Rekapitulasi Maret'!$K$391:$K$568)</f>
        <v>0</v>
      </c>
      <c r="DB246" s="154">
        <f t="shared" si="584"/>
        <v>0</v>
      </c>
      <c r="DC246" s="154">
        <f t="shared" si="585"/>
        <v>0</v>
      </c>
      <c r="DD246" s="10"/>
      <c r="DE246" s="152">
        <f>SUMIF('Rekapitulasi Maret'!$U$391:$U$568,APS!$B246,'Rekapitulasi Maret'!$V$391:$V$568)+SUMIF('Rekapitulasi Maret'!$U$391:$U$568,APS!$B246,'Rekapitulasi Maret'!$AA$391:$AA$568)</f>
        <v>0</v>
      </c>
      <c r="DF246" s="152">
        <f>SUMIF('Rekapitulasi Maret'!$U$391:$U$568,APS!$B246,'Rekapitulasi Maret'!$W$391:$W$568)</f>
        <v>0</v>
      </c>
      <c r="DG246" s="152">
        <f>SUMIF('Rekapitulasi Maret'!$U$391:$U$568,APS!$B246,'Rekapitulasi Maret'!$AB$391:$AB$568)</f>
        <v>0</v>
      </c>
      <c r="DH246" s="154">
        <f t="shared" si="619"/>
        <v>0</v>
      </c>
      <c r="DI246" s="154">
        <f t="shared" si="620"/>
        <v>0</v>
      </c>
      <c r="DJ246" s="10"/>
      <c r="DK246" s="152">
        <f>SUMIF('Rekapitulasi Maret'!$AL$391:$AL$568,APS!$B246,'Rekapitulasi Maret'!$AM$391:$AM$568)+SUMIF('Rekapitulasi Maret'!$AL$391:$AL$568,APS!$B246,'Rekapitulasi Maret'!$AP$391:$AP$568)</f>
        <v>0</v>
      </c>
      <c r="DL246" s="152">
        <f>SUMIF('Rekapitulasi Maret'!$AL$391:$AL$568,APS!$B246,'Rekapitulasi Maret'!$AN$391:$AN$568)</f>
        <v>0</v>
      </c>
      <c r="DM246" s="152">
        <f>SUMIF('Rekapitulasi Maret'!$AL$391:$AL$568,APS!$B246,'Rekapitulasi Maret'!$AQ$391:$AQ$568)</f>
        <v>0</v>
      </c>
      <c r="DN246" s="154">
        <f t="shared" si="553"/>
        <v>0</v>
      </c>
      <c r="DO246" s="154">
        <f t="shared" si="554"/>
        <v>0</v>
      </c>
      <c r="DP246" s="10">
        <v>15</v>
      </c>
      <c r="DQ246" s="152">
        <f>SUMIF('Rekapitulasi Maret'!$BA$391:$BA$568,APS!$B246,'Rekapitulasi Maret'!$BB$391:$BB$568)+SUMIF('Rekapitulasi Maret'!$BA$391:$BA$568,APS!$B246,'Rekapitulasi Maret'!$BE$391:$BE$568)</f>
        <v>0</v>
      </c>
      <c r="DR246" s="152">
        <f>SUMIF('Rekapitulasi Maret'!$BA$391:$BA$568,APS!$B246,'Rekapitulasi Maret'!$BC$391:$BC$568)</f>
        <v>0</v>
      </c>
      <c r="DS246" s="152">
        <f>SUMIF('Rekapitulasi Maret'!$BA$391:$BA$568,APS!$B246,'Rekapitulasi Maret'!$BF$391:$BF$568)</f>
        <v>0</v>
      </c>
      <c r="DT246" s="154">
        <f t="shared" si="621"/>
        <v>0</v>
      </c>
      <c r="DU246" s="154">
        <f t="shared" si="622"/>
        <v>0</v>
      </c>
      <c r="DV246" s="10"/>
      <c r="DW246" s="152">
        <f>SUMIF('Rekapitulasi Maret'!$BP$391:$BP$568,APS!$B246,'Rekapitulasi Maret'!$BQ$391:$BQ$568)+SUMIF('Rekapitulasi Maret'!$BP$391:$BP$568,APS!$B246,'Rekapitulasi Maret'!$BT$391:$BT$568)</f>
        <v>0</v>
      </c>
      <c r="DX246" s="152">
        <f>SUMIF('Rekapitulasi Maret'!$BP$391:$BP$568,APS!$B246,'Rekapitulasi Maret'!$BR$391:$BR$568)</f>
        <v>0</v>
      </c>
      <c r="DY246" s="152">
        <f>SUMIF('Rekapitulasi Maret'!$BP$391:$BP$568,APS!$B246,'Rekapitulasi Maret'!$BU$391:$BU$568)</f>
        <v>0</v>
      </c>
      <c r="DZ246" s="154">
        <f t="shared" si="544"/>
        <v>0</v>
      </c>
      <c r="EA246" s="154">
        <f t="shared" si="545"/>
        <v>0</v>
      </c>
      <c r="EB246" s="10"/>
      <c r="EC246" s="152">
        <f>SUMIF('Rekapitulasi Maret'!$CE$391:$CE$568,APS!$B246,'Rekapitulasi Maret'!$CF$391:$CF$568)+SUMIF('Rekapitulasi Maret'!$CE$391:$CE$568,APS!$B246,'Rekapitulasi Maret'!$CI$391:$CI$568)</f>
        <v>0</v>
      </c>
      <c r="ED246" s="152">
        <f>SUMIF('Rekapitulasi Maret'!$CE$391:$CE$568,APS!$B246,'Rekapitulasi Maret'!$CG$391:$CG$568)</f>
        <v>0</v>
      </c>
      <c r="EE246" s="152">
        <f>SUMIF('Rekapitulasi Maret'!$CE$391:$CE$568,APS!$B246,'Rekapitulasi Maret'!$CJ$391:$CJ$568)</f>
        <v>0</v>
      </c>
      <c r="EF246" s="154">
        <f t="shared" si="555"/>
        <v>0</v>
      </c>
      <c r="EG246" s="154">
        <f t="shared" si="556"/>
        <v>0</v>
      </c>
      <c r="EH246" s="76">
        <f t="shared" si="623"/>
        <v>15</v>
      </c>
      <c r="EI246" s="76">
        <f t="shared" si="624"/>
        <v>0</v>
      </c>
      <c r="EJ246" s="76">
        <f t="shared" si="625"/>
        <v>0</v>
      </c>
      <c r="EK246" s="76">
        <f t="shared" si="626"/>
        <v>0</v>
      </c>
      <c r="EL246" s="76">
        <f t="shared" si="627"/>
        <v>0</v>
      </c>
      <c r="EM246" s="76">
        <f t="shared" si="628"/>
        <v>-15</v>
      </c>
      <c r="EN246" s="154">
        <f t="shared" si="629"/>
        <v>0</v>
      </c>
      <c r="EO246" s="10"/>
      <c r="EP246" s="10"/>
      <c r="EQ246" s="152">
        <f>SUMIF('Rekapitulasi Maret'!$D$587:$D$768,APS!$B246,'Rekapitulasi Maret'!$E$587:$E$768)+SUMIF('Rekapitulasi Maret'!$D$587:$D$768,APS!$B246,'Rekapitulasi Maret'!$G$587:$G$768)</f>
        <v>5</v>
      </c>
      <c r="ER246" s="152">
        <f>SUMIF('Rekapitulasi Maret'!$D$587:$D$768,APS!$B246,'Rekapitulasi Maret'!$F$587:$F$768)+SUMIF('Rekapitulasi Maret'!$D$587:$D$768,APS!$B246,'Rekapitulasi Maret'!$H$587:$H$768)</f>
        <v>0</v>
      </c>
      <c r="ES246" s="10"/>
      <c r="ET246" s="154">
        <f t="shared" si="557"/>
        <v>0</v>
      </c>
      <c r="EU246" s="154">
        <f t="shared" si="558"/>
        <v>0</v>
      </c>
      <c r="EV246" s="10"/>
      <c r="EW246" s="152">
        <f>SUMIF('Rekapitulasi Maret'!$U$587:$U$768,APS!$B246,'Rekapitulasi Maret'!$V$587:$V$768)+SUMIF('Rekapitulasi Maret'!$U$587:$U$768,APS!$B246,'Rekapitulasi Maret'!$X$587:$X$768)</f>
        <v>10</v>
      </c>
      <c r="EX246" s="152">
        <f>SUMIF('Rekapitulasi Maret'!$U$587:$U$768,APS!$B246,'Rekapitulasi Maret'!$W$587:$W$768)+SUMIF('Rekapitulasi Maret'!$U$587:$U$768,APS!$B246,'Rekapitulasi Maret'!$Y$587:$Y$768)</f>
        <v>0</v>
      </c>
      <c r="EY246" s="10"/>
      <c r="EZ246" s="154">
        <f t="shared" si="559"/>
        <v>0</v>
      </c>
      <c r="FA246" s="154">
        <f t="shared" si="560"/>
        <v>0</v>
      </c>
      <c r="FB246" s="10"/>
      <c r="FC246" s="152">
        <f>SUMIF('Rekapitulasi Maret'!$AL$587:$AL$768,APS!$B246,'Rekapitulasi Maret'!$AM$587:$AM$768)+SUMIF('Rekapitulasi Maret'!$AL$587:$AL$768,APS!$B246,'Rekapitulasi Maret'!$AP$587:$AP$768)</f>
        <v>0</v>
      </c>
      <c r="FD246" s="152">
        <f>SUMIF('Rekapitulasi Maret'!$AL$587:$AL$768,APS!$B246,'Rekapitulasi Maret'!$AN$587:$AN$768)</f>
        <v>0</v>
      </c>
      <c r="FE246" s="10"/>
      <c r="FF246" s="154">
        <f t="shared" si="561"/>
        <v>0</v>
      </c>
      <c r="FG246" s="154">
        <f t="shared" si="562"/>
        <v>0</v>
      </c>
      <c r="FH246" s="10"/>
      <c r="FI246" s="152">
        <f>SUMIF('Rekapitulasi Maret'!$BA$587:$BA$768,APS!$B246,'Rekapitulasi Maret'!$BB$587:$BB$768)+SUMIF('Rekapitulasi Maret'!$BA$587:$BA$768,APS!$B246,'Rekapitulasi Maret'!$BE$587:$BE$768)</f>
        <v>15</v>
      </c>
      <c r="FJ246" s="152">
        <f>SUMIF('Rekapitulasi Maret'!$BA$587:$BA$768,APS!$B246,'Rekapitulasi Maret'!$BC$587:$BC$768)+SUMIF('Rekapitulasi Maret'!$BA$587:$BA$768,APS!$B246,'Rekapitulasi Maret'!$BF$587:$BF$768)</f>
        <v>15</v>
      </c>
      <c r="FK246" s="10"/>
      <c r="FL246" s="154">
        <f t="shared" si="563"/>
        <v>0</v>
      </c>
      <c r="FM246" s="154">
        <f t="shared" si="564"/>
        <v>100</v>
      </c>
      <c r="FN246" s="10"/>
      <c r="FO246" s="152">
        <f>SUMIF('Rekapitulasi Maret'!$BP$587:$BP$768,APS!$B246,'Rekapitulasi Maret'!$BQ$587:$BQ$768)+SUMIF('Rekapitulasi Maret'!$BP$587:$BP$768,APS!$B246,'Rekapitulasi Maret'!$BT$587:$BT$768)</f>
        <v>0</v>
      </c>
      <c r="FP246" s="152">
        <f>SUMIF('Rekapitulasi Maret'!$BP$587:$BP$768,APS!$B246,'Rekapitulasi Maret'!$BR$587:$BR$768)</f>
        <v>0</v>
      </c>
      <c r="FQ246" s="10"/>
      <c r="FR246" s="154">
        <f t="shared" si="565"/>
        <v>0</v>
      </c>
      <c r="FS246" s="154">
        <f t="shared" si="566"/>
        <v>0</v>
      </c>
      <c r="FT246" s="10"/>
      <c r="FU246" s="152">
        <f>SUMIF('Rekapitulasi Maret'!$CE$587:$CE$768,APS!$B246,'Rekapitulasi Maret'!$CI$587:$CI$768)</f>
        <v>0</v>
      </c>
      <c r="FV246" s="10"/>
      <c r="FW246" s="152">
        <f>SUMIF('Rekapitulasi Maret'!$CE$587:$CE$768,APS!$B246,'Rekapitulasi Maret'!$CJ$587:$CJ$768)</f>
        <v>0</v>
      </c>
      <c r="FX246" s="154">
        <f t="shared" si="586"/>
        <v>0</v>
      </c>
      <c r="FY246" s="154">
        <f t="shared" si="587"/>
        <v>0</v>
      </c>
      <c r="FZ246" s="10"/>
      <c r="GA246" s="152">
        <f>SUMIF('Rekapitulasi Maret'!$D$785:$D$963,APS!$B246,'Rekapitulasi Maret'!$E$785:$E$963)+SUMIF('Rekapitulasi Maret'!$D$785:$D$963,APS!$B246,'Rekapitulasi Maret'!$J$785:$J$963)</f>
        <v>0</v>
      </c>
      <c r="GB246" s="152">
        <f>SUMIF('Rekapitulasi Maret'!$D$785:$D$963,APS!$B246,'Rekapitulasi Maret'!$F$785:$F$963)</f>
        <v>0</v>
      </c>
      <c r="GC246" s="152">
        <f>SUMIF('Rekapitulasi Maret'!$D$785:$D$963,APS!$B246,'Rekapitulasi Maret'!$K$785:$K$963)</f>
        <v>0</v>
      </c>
      <c r="GD246" s="154">
        <f t="shared" si="567"/>
        <v>0</v>
      </c>
      <c r="GE246" s="154">
        <f t="shared" si="568"/>
        <v>0</v>
      </c>
      <c r="GF246" s="10"/>
      <c r="GG246" s="152">
        <f>SUMIF('Rekapitulasi Maret'!$U$785:$U$963,APS!$B246,'Rekapitulasi Maret'!$V$785:$V$963)+SUMIF('Rekapitulasi Maret'!$U$785:$U$963,APS!$B246,'Rekapitulasi Maret'!$AA$785:$AA$963)</f>
        <v>0</v>
      </c>
      <c r="GH246" s="152">
        <f>SUMIF('Rekapitulasi Maret'!$U$785:$U$963,APS!$B246,'Rekapitulasi Maret'!$W$785:$W$963)</f>
        <v>0</v>
      </c>
      <c r="GI246" s="152">
        <f>SUMIF('Rekapitulasi Maret'!$U$785:$U$963,APS!$B246,'Rekapitulasi Maret'!$AB$785:$AB$963)</f>
        <v>0</v>
      </c>
      <c r="GJ246" s="154">
        <f t="shared" si="569"/>
        <v>0</v>
      </c>
      <c r="GK246" s="154">
        <f t="shared" si="570"/>
        <v>0</v>
      </c>
      <c r="GL246" s="10"/>
      <c r="GM246" s="152">
        <f>SUMIF('Rekapitulasi Maret'!$AL$785:$AL$963,APS!$B246,'Rekapitulasi Maret'!$AM$785:$AM$963)+SUMIF('Rekapitulasi Maret'!$AL$785:$AL$963,APS!$B246,'Rekapitulasi Maret'!$AP$785:$AP$963)</f>
        <v>0</v>
      </c>
      <c r="GN246" s="152">
        <f>SUMIF('Rekapitulasi Maret'!$AL$785:$AL$963,APS!$B246,'Rekapitulasi Maret'!$AN$785:$AN$963)</f>
        <v>0</v>
      </c>
      <c r="GO246" s="152">
        <f>SUMIF('Rekapitulasi Maret'!$AL$785:$AL$963,APS!$B246,'Rekapitulasi Maret'!$AQ$785:$AQ$963)</f>
        <v>0</v>
      </c>
      <c r="GP246" s="154">
        <f t="shared" si="571"/>
        <v>0</v>
      </c>
      <c r="GQ246" s="154">
        <f t="shared" si="572"/>
        <v>0</v>
      </c>
      <c r="GR246" s="76">
        <f t="shared" si="573"/>
        <v>0</v>
      </c>
      <c r="GS246" s="76">
        <f t="shared" si="574"/>
        <v>30</v>
      </c>
      <c r="GT246" s="76">
        <f t="shared" si="575"/>
        <v>15</v>
      </c>
      <c r="GU246" s="76">
        <f t="shared" si="576"/>
        <v>0</v>
      </c>
      <c r="GV246" s="157">
        <f t="shared" si="577"/>
        <v>15</v>
      </c>
      <c r="GW246" s="157">
        <f t="shared" si="578"/>
        <v>15</v>
      </c>
      <c r="GX246" s="158">
        <f t="shared" si="579"/>
        <v>0</v>
      </c>
      <c r="GY246" s="157">
        <f t="shared" si="595"/>
        <v>15</v>
      </c>
      <c r="GZ246" s="157">
        <f t="shared" si="596"/>
        <v>30</v>
      </c>
      <c r="HA246" s="157">
        <f t="shared" si="597"/>
        <v>15</v>
      </c>
      <c r="HB246" s="157">
        <f t="shared" si="598"/>
        <v>0</v>
      </c>
      <c r="HC246" s="157">
        <f t="shared" si="599"/>
        <v>15</v>
      </c>
      <c r="HD246" s="157">
        <f t="shared" si="600"/>
        <v>0</v>
      </c>
      <c r="HE246" s="158">
        <f t="shared" si="636"/>
        <v>100</v>
      </c>
      <c r="HF246" s="164"/>
      <c r="HG246" s="79" t="s">
        <v>1036</v>
      </c>
      <c r="HH246" s="88"/>
    </row>
    <row r="247" spans="1:216" ht="15.75">
      <c r="A247" s="16" t="s">
        <v>260</v>
      </c>
      <c r="B247" s="78" t="s">
        <v>261</v>
      </c>
      <c r="C247" s="16" t="s">
        <v>196</v>
      </c>
      <c r="D247" s="16" t="s">
        <v>599</v>
      </c>
      <c r="E247" s="16" t="s">
        <v>608</v>
      </c>
      <c r="F247" s="17">
        <f>100+50</f>
        <v>150</v>
      </c>
      <c r="G247" s="17">
        <v>0</v>
      </c>
      <c r="H247" s="17">
        <v>0</v>
      </c>
      <c r="I247" s="18">
        <v>0</v>
      </c>
      <c r="J247" s="17">
        <v>72</v>
      </c>
      <c r="K247" s="19">
        <f t="shared" si="643"/>
        <v>78</v>
      </c>
      <c r="L247" s="19">
        <f t="shared" si="644"/>
        <v>78</v>
      </c>
      <c r="M247" s="23">
        <v>100</v>
      </c>
      <c r="N247" s="20">
        <f t="shared" si="637"/>
        <v>28</v>
      </c>
      <c r="O247" s="20"/>
      <c r="P247" s="75">
        <f t="shared" si="642"/>
        <v>0</v>
      </c>
      <c r="Q247" s="74">
        <f t="shared" si="641"/>
        <v>28</v>
      </c>
      <c r="R247" s="22">
        <f t="shared" si="640"/>
        <v>28</v>
      </c>
      <c r="S247" s="10">
        <v>0</v>
      </c>
      <c r="T247" s="10"/>
      <c r="U247" s="152">
        <f>SUMIF('Rekapitulasi Maret'!$D$9:$D$173,APS!$B247,'Rekapitulasi Maret'!$E$9:$E$173)</f>
        <v>0</v>
      </c>
      <c r="V247" s="152">
        <f>SUMIF('Rekapitulasi Maret'!$D$9:$D$173,APS!$B247,'Rekapitulasi Maret'!$F$9:$F$173)</f>
        <v>0</v>
      </c>
      <c r="W247" s="10"/>
      <c r="X247" s="154">
        <f t="shared" si="638"/>
        <v>0</v>
      </c>
      <c r="Y247" s="154">
        <f t="shared" si="639"/>
        <v>0</v>
      </c>
      <c r="Z247" s="10"/>
      <c r="AA247" s="152">
        <f>SUMIF('Rekapitulasi Maret'!$U$9:$U$173,APS!$B247,'Rekapitulasi Maret'!$V$9:$V$173)</f>
        <v>0</v>
      </c>
      <c r="AB247" s="152">
        <f>SUMIF('Rekapitulasi Maret'!$U$9:$U$173,APS!$B247,'Rekapitulasi Maret'!$W$9:$W$173)</f>
        <v>0</v>
      </c>
      <c r="AC247" s="152"/>
      <c r="AD247" s="154">
        <f t="shared" si="630"/>
        <v>0</v>
      </c>
      <c r="AE247" s="154">
        <f t="shared" si="631"/>
        <v>0</v>
      </c>
      <c r="AF247" s="10"/>
      <c r="AG247" s="152">
        <f>SUMIF('Rekapitulasi Maret'!$AL$9:$AL$173,APS!$B247,'Rekapitulasi Maret'!$AM$9:$AM$173)</f>
        <v>0</v>
      </c>
      <c r="AH247" s="152">
        <f>SUMIF('Rekapitulasi Maret'!$AL$9:$AL$173,APS!$B247,'Rekapitulasi Maret'!$AN$9:$AN$173)</f>
        <v>0</v>
      </c>
      <c r="AI247" s="152">
        <f>SUMIF('Rekapitulasi Maret'!$AL$9:$AL$173,APS!$B247,'Rekapitulasi Maret'!$AQ$9:$AQ$173)</f>
        <v>0</v>
      </c>
      <c r="AJ247" s="154">
        <f t="shared" si="634"/>
        <v>0</v>
      </c>
      <c r="AK247" s="154">
        <f t="shared" si="635"/>
        <v>0</v>
      </c>
      <c r="AL247" s="10"/>
      <c r="AM247" s="152">
        <f>SUMIF('Rekapitulasi Maret'!$BA$9:$BA$173,APS!$B247,'Rekapitulasi Maret'!$BB$9:$BB$173)</f>
        <v>0</v>
      </c>
      <c r="AN247" s="152">
        <f>SUMIF('Rekapitulasi Maret'!$BA$9:$BA$173,APS!$B247,'Rekapitulasi Maret'!$BC$9:$BC$173)</f>
        <v>0</v>
      </c>
      <c r="AO247" s="10"/>
      <c r="AP247" s="154">
        <f t="shared" si="632"/>
        <v>0</v>
      </c>
      <c r="AQ247" s="154">
        <f t="shared" si="633"/>
        <v>0</v>
      </c>
      <c r="AR247" s="10"/>
      <c r="AS247" s="152">
        <f>SUMIF('Rekapitulasi Maret'!$BP$9:$BP$173,APS!$B247,'Rekapitulasi Maret'!$BQ$9:$BQ$173)</f>
        <v>28</v>
      </c>
      <c r="AT247" s="152">
        <f>SUMIF('Rekapitulasi Maret'!$BP$9:$BP$173,APS!$B247,'Rekapitulasi Maret'!$BR$9:$BR$173)</f>
        <v>24</v>
      </c>
      <c r="AU247" s="10"/>
      <c r="AV247" s="154">
        <f t="shared" si="601"/>
        <v>0</v>
      </c>
      <c r="AW247" s="154">
        <f t="shared" si="602"/>
        <v>85.714285714285708</v>
      </c>
      <c r="AX247" s="10"/>
      <c r="AY247" s="152">
        <f>SUMIF('Rekapitulasi Maret'!$CE$9:$CE$173,APS!$B247,'Rekapitulasi Maret'!$CI$9:$CI$173)</f>
        <v>0</v>
      </c>
      <c r="AZ247" s="10"/>
      <c r="BA247" s="152">
        <f>SUMIF('Rekapitulasi Maret'!$CE$9:$CE$173,APS!$B247,'Rekapitulasi Maret'!$CJ$9:$CJ$173)</f>
        <v>0</v>
      </c>
      <c r="BB247" s="154">
        <f t="shared" si="592"/>
        <v>0</v>
      </c>
      <c r="BC247" s="154">
        <f t="shared" si="593"/>
        <v>0</v>
      </c>
      <c r="BD247" s="76">
        <f t="shared" si="605"/>
        <v>0</v>
      </c>
      <c r="BE247" s="76">
        <f t="shared" si="606"/>
        <v>28</v>
      </c>
      <c r="BF247" s="76">
        <f t="shared" si="607"/>
        <v>24</v>
      </c>
      <c r="BG247" s="76">
        <f t="shared" si="608"/>
        <v>0</v>
      </c>
      <c r="BH247" s="76">
        <f t="shared" si="609"/>
        <v>24</v>
      </c>
      <c r="BI247" s="76">
        <f t="shared" si="610"/>
        <v>24</v>
      </c>
      <c r="BJ247" s="154">
        <f t="shared" si="611"/>
        <v>0</v>
      </c>
      <c r="BK247" s="10">
        <v>28</v>
      </c>
      <c r="BL247" s="10">
        <v>28</v>
      </c>
      <c r="BM247" s="152">
        <f>SUMIF('Rekapitulasi Maret'!$D$194:$D$375,APS!$B247,'Rekapitulasi Maret'!$E$194:$E$375)+SUMIF('Rekapitulasi Maret'!$D$194:$D$375,APS!$B247,'Rekapitulasi Maret'!$J$194:$J$375)</f>
        <v>0</v>
      </c>
      <c r="BN247" s="152">
        <f>SUMIF('Rekapitulasi Maret'!$D$194:$D$375,APS!$B247,'Rekapitulasi Maret'!$F$194:$F$375)</f>
        <v>0</v>
      </c>
      <c r="BO247" s="152">
        <f>SUMIF('Rekapitulasi Maret'!$D$194:$D$375,APS!$B247,'Rekapitulasi Maret'!$K$194:$K$375)</f>
        <v>0</v>
      </c>
      <c r="BP247" s="154">
        <f t="shared" si="588"/>
        <v>0</v>
      </c>
      <c r="BQ247" s="154">
        <f t="shared" si="589"/>
        <v>0</v>
      </c>
      <c r="BR247" s="10"/>
      <c r="BS247" s="152">
        <f>SUMIF('Rekapitulasi Maret'!$U$194:$U$375,APS!$B247,'Rekapitulasi Maret'!$V$194:$V$375)+SUMIF('Rekapitulasi Maret'!$U$194:$U$375,APS!$B247,'Rekapitulasi Maret'!$AA$194:$AA$375)</f>
        <v>0</v>
      </c>
      <c r="BT247" s="152">
        <f>SUMIF('Rekapitulasi Maret'!$U$194:$U$375,APS!$B247,'Rekapitulasi Maret'!$W$194:$W$375)</f>
        <v>0</v>
      </c>
      <c r="BU247" s="152">
        <f>SUMIF('Rekapitulasi Maret'!$U$194:$U$375,APS!$B247,'Rekapitulasi Maret'!$AB$194:$AB$375)</f>
        <v>0</v>
      </c>
      <c r="BV247" s="154">
        <f t="shared" si="590"/>
        <v>0</v>
      </c>
      <c r="BW247" s="154">
        <f t="shared" si="591"/>
        <v>0</v>
      </c>
      <c r="BX247" s="10"/>
      <c r="BY247" s="152">
        <f>SUMIF('Rekapitulasi Maret'!$AL$194:$AL$375,APS!$B247,'Rekapitulasi Maret'!$AM$194:$AM$375)+SUMIF('Rekapitulasi Maret'!$AL$194:$AL$375,APS!$B247,'Rekapitulasi Maret'!$AP$194:$AP$375)</f>
        <v>0</v>
      </c>
      <c r="BZ247" s="152">
        <f>SUMIF('Rekapitulasi Maret'!$AL$194:$AL$375,APS!$B247,'Rekapitulasi Maret'!$AN$194:$AN$375)</f>
        <v>0</v>
      </c>
      <c r="CA247" s="152">
        <f>SUMIF('Rekapitulasi Maret'!$AL$194:$AL$375,APS!$B247,'Rekapitulasi Maret'!$AQ$194:$AQ$375)</f>
        <v>0</v>
      </c>
      <c r="CB247" s="154">
        <f t="shared" si="603"/>
        <v>0</v>
      </c>
      <c r="CC247" s="154">
        <f t="shared" si="604"/>
        <v>0</v>
      </c>
      <c r="CD247" s="10"/>
      <c r="CE247" s="152">
        <f>SUMIF('Rekapitulasi Maret'!$BA$194:$BA$375,APS!$B247,'Rekapitulasi Maret'!$BB$194:$BB$375)+SUMIF('Rekapitulasi Maret'!$BA$194:$BA$375,APS!$B247,'Rekapitulasi Maret'!$BE$194:$BE$375)</f>
        <v>0</v>
      </c>
      <c r="CF247" s="152">
        <f>SUMIF('Rekapitulasi Maret'!$BA$194:$BA$375,APS!$B247,'Rekapitulasi Maret'!$BC$194:$BC$375)</f>
        <v>0</v>
      </c>
      <c r="CG247" s="10"/>
      <c r="CH247" s="154">
        <f t="shared" si="580"/>
        <v>0</v>
      </c>
      <c r="CI247" s="154">
        <f t="shared" si="581"/>
        <v>0</v>
      </c>
      <c r="CJ247" s="10"/>
      <c r="CK247" s="152">
        <f>SUMIF('Rekapitulasi Maret'!$BP$194:$BP$375,APS!$B247,'Rekapitulasi Maret'!$BQ$194:$BQ$375)+SUMIF('Rekapitulasi Maret'!$BP$194:$BP$375,APS!$B247,'Rekapitulasi Maret'!$BT$194:$BT$375)</f>
        <v>0</v>
      </c>
      <c r="CL247" s="152">
        <f>SUMIF('Rekapitulasi Maret'!$BP$194:$BP$375,APS!$B247,'Rekapitulasi Maret'!$BR$194:$BR$375)</f>
        <v>0</v>
      </c>
      <c r="CM247" s="152">
        <f>SUMIF('Rekapitulasi Maret'!$BP$194:$BP$375,APS!$B247,'Rekapitulasi Maret'!$BU$194:$BU$375)</f>
        <v>0</v>
      </c>
      <c r="CN247" s="154">
        <f t="shared" si="582"/>
        <v>0</v>
      </c>
      <c r="CO247" s="154">
        <f t="shared" si="583"/>
        <v>0</v>
      </c>
      <c r="CP247" s="76">
        <f t="shared" si="612"/>
        <v>28</v>
      </c>
      <c r="CQ247" s="76">
        <f t="shared" si="613"/>
        <v>0</v>
      </c>
      <c r="CR247" s="76">
        <f t="shared" si="614"/>
        <v>0</v>
      </c>
      <c r="CS247" s="76">
        <f t="shared" si="615"/>
        <v>0</v>
      </c>
      <c r="CT247" s="76">
        <f t="shared" si="616"/>
        <v>0</v>
      </c>
      <c r="CU247" s="76">
        <f t="shared" si="617"/>
        <v>-28</v>
      </c>
      <c r="CV247" s="154">
        <f t="shared" si="618"/>
        <v>0</v>
      </c>
      <c r="CW247" s="10">
        <v>0</v>
      </c>
      <c r="CX247" s="10"/>
      <c r="CY247" s="152">
        <f>SUMIF('Rekapitulasi Maret'!$D$391:$D$568,APS!$B247,'Rekapitulasi Maret'!$E$391:$E$568)+SUMIF('Rekapitulasi Maret'!$D$391:$D$568,APS!$B247,'Rekapitulasi Maret'!$J$391:$J$568)</f>
        <v>0</v>
      </c>
      <c r="CZ247" s="152">
        <f>SUMIF('Rekapitulasi Maret'!$D$391:$D$568,APS!$B247,'Rekapitulasi Maret'!$F$391:$F$568)</f>
        <v>0</v>
      </c>
      <c r="DA247" s="152">
        <f>SUMIF('Rekapitulasi Maret'!$D$391:$D$568,APS!$B247,'Rekapitulasi Maret'!$K$391:$K$568)</f>
        <v>0</v>
      </c>
      <c r="DB247" s="154">
        <f t="shared" si="584"/>
        <v>0</v>
      </c>
      <c r="DC247" s="154">
        <f t="shared" si="585"/>
        <v>0</v>
      </c>
      <c r="DD247" s="10"/>
      <c r="DE247" s="152">
        <f>SUMIF('Rekapitulasi Maret'!$U$391:$U$568,APS!$B247,'Rekapitulasi Maret'!$V$391:$V$568)+SUMIF('Rekapitulasi Maret'!$U$391:$U$568,APS!$B247,'Rekapitulasi Maret'!$AA$391:$AA$568)</f>
        <v>0</v>
      </c>
      <c r="DF247" s="152">
        <f>SUMIF('Rekapitulasi Maret'!$U$391:$U$568,APS!$B247,'Rekapitulasi Maret'!$W$391:$W$568)</f>
        <v>0</v>
      </c>
      <c r="DG247" s="152">
        <f>SUMIF('Rekapitulasi Maret'!$U$391:$U$568,APS!$B247,'Rekapitulasi Maret'!$AB$391:$AB$568)</f>
        <v>0</v>
      </c>
      <c r="DH247" s="154">
        <f t="shared" si="619"/>
        <v>0</v>
      </c>
      <c r="DI247" s="154">
        <f t="shared" si="620"/>
        <v>0</v>
      </c>
      <c r="DJ247" s="10"/>
      <c r="DK247" s="152">
        <f>SUMIF('Rekapitulasi Maret'!$AL$391:$AL$568,APS!$B247,'Rekapitulasi Maret'!$AM$391:$AM$568)+SUMIF('Rekapitulasi Maret'!$AL$391:$AL$568,APS!$B247,'Rekapitulasi Maret'!$AP$391:$AP$568)</f>
        <v>4</v>
      </c>
      <c r="DL247" s="152">
        <f>SUMIF('Rekapitulasi Maret'!$AL$391:$AL$568,APS!$B247,'Rekapitulasi Maret'!$AN$391:$AN$568)</f>
        <v>0</v>
      </c>
      <c r="DM247" s="152">
        <f>SUMIF('Rekapitulasi Maret'!$AL$391:$AL$568,APS!$B247,'Rekapitulasi Maret'!$AQ$391:$AQ$568)</f>
        <v>0</v>
      </c>
      <c r="DN247" s="154">
        <f t="shared" si="553"/>
        <v>0</v>
      </c>
      <c r="DO247" s="154">
        <f t="shared" si="554"/>
        <v>0</v>
      </c>
      <c r="DP247" s="10"/>
      <c r="DQ247" s="152">
        <f>SUMIF('Rekapitulasi Maret'!$BA$391:$BA$568,APS!$B247,'Rekapitulasi Maret'!$BB$391:$BB$568)+SUMIF('Rekapitulasi Maret'!$BA$391:$BA$568,APS!$B247,'Rekapitulasi Maret'!$BE$391:$BE$568)</f>
        <v>0</v>
      </c>
      <c r="DR247" s="152">
        <f>SUMIF('Rekapitulasi Maret'!$BA$391:$BA$568,APS!$B247,'Rekapitulasi Maret'!$BC$391:$BC$568)</f>
        <v>0</v>
      </c>
      <c r="DS247" s="152">
        <f>SUMIF('Rekapitulasi Maret'!$BA$391:$BA$568,APS!$B247,'Rekapitulasi Maret'!$BF$391:$BF$568)</f>
        <v>0</v>
      </c>
      <c r="DT247" s="154">
        <f t="shared" si="621"/>
        <v>0</v>
      </c>
      <c r="DU247" s="154">
        <f t="shared" si="622"/>
        <v>0</v>
      </c>
      <c r="DV247" s="10"/>
      <c r="DW247" s="152">
        <f>SUMIF('Rekapitulasi Maret'!$BP$391:$BP$568,APS!$B247,'Rekapitulasi Maret'!$BQ$391:$BQ$568)+SUMIF('Rekapitulasi Maret'!$BP$391:$BP$568,APS!$B247,'Rekapitulasi Maret'!$BT$391:$BT$568)</f>
        <v>4</v>
      </c>
      <c r="DX247" s="152">
        <f>SUMIF('Rekapitulasi Maret'!$BP$391:$BP$568,APS!$B247,'Rekapitulasi Maret'!$BR$391:$BR$568)</f>
        <v>4</v>
      </c>
      <c r="DY247" s="152">
        <f>SUMIF('Rekapitulasi Maret'!$BP$391:$BP$568,APS!$B247,'Rekapitulasi Maret'!$BU$391:$BU$568)</f>
        <v>0</v>
      </c>
      <c r="DZ247" s="154">
        <f t="shared" si="544"/>
        <v>0</v>
      </c>
      <c r="EA247" s="154">
        <f t="shared" si="545"/>
        <v>100</v>
      </c>
      <c r="EB247" s="10"/>
      <c r="EC247" s="152">
        <f>SUMIF('Rekapitulasi Maret'!$CE$391:$CE$568,APS!$B247,'Rekapitulasi Maret'!$CF$391:$CF$568)+SUMIF('Rekapitulasi Maret'!$CE$391:$CE$568,APS!$B247,'Rekapitulasi Maret'!$CI$391:$CI$568)</f>
        <v>0</v>
      </c>
      <c r="ED247" s="152">
        <f>SUMIF('Rekapitulasi Maret'!$CE$391:$CE$568,APS!$B247,'Rekapitulasi Maret'!$CG$391:$CG$568)</f>
        <v>0</v>
      </c>
      <c r="EE247" s="152">
        <f>SUMIF('Rekapitulasi Maret'!$CE$391:$CE$568,APS!$B247,'Rekapitulasi Maret'!$CJ$391:$CJ$568)</f>
        <v>0</v>
      </c>
      <c r="EF247" s="154">
        <f t="shared" si="555"/>
        <v>0</v>
      </c>
      <c r="EG247" s="154">
        <f t="shared" si="556"/>
        <v>0</v>
      </c>
      <c r="EH247" s="76">
        <f t="shared" si="623"/>
        <v>0</v>
      </c>
      <c r="EI247" s="76">
        <f t="shared" si="624"/>
        <v>8</v>
      </c>
      <c r="EJ247" s="76">
        <f t="shared" si="625"/>
        <v>4</v>
      </c>
      <c r="EK247" s="76">
        <f t="shared" si="626"/>
        <v>0</v>
      </c>
      <c r="EL247" s="76">
        <f t="shared" si="627"/>
        <v>4</v>
      </c>
      <c r="EM247" s="76">
        <f t="shared" si="628"/>
        <v>4</v>
      </c>
      <c r="EN247" s="154">
        <f t="shared" si="629"/>
        <v>0</v>
      </c>
      <c r="EO247" s="10">
        <v>0</v>
      </c>
      <c r="EP247" s="10"/>
      <c r="EQ247" s="152">
        <f>SUMIF('Rekapitulasi Maret'!$D$587:$D$768,APS!$B247,'Rekapitulasi Maret'!$E$587:$E$768)+SUMIF('Rekapitulasi Maret'!$D$587:$D$768,APS!$B247,'Rekapitulasi Maret'!$G$587:$G$768)</f>
        <v>0</v>
      </c>
      <c r="ER247" s="152">
        <f>SUMIF('Rekapitulasi Maret'!$D$587:$D$768,APS!$B247,'Rekapitulasi Maret'!$F$587:$F$768)+SUMIF('Rekapitulasi Maret'!$D$587:$D$768,APS!$B247,'Rekapitulasi Maret'!$H$587:$H$768)</f>
        <v>0</v>
      </c>
      <c r="ES247" s="10"/>
      <c r="ET247" s="154">
        <f t="shared" si="557"/>
        <v>0</v>
      </c>
      <c r="EU247" s="154">
        <f t="shared" si="558"/>
        <v>0</v>
      </c>
      <c r="EV247" s="10"/>
      <c r="EW247" s="152">
        <f>SUMIF('Rekapitulasi Maret'!$U$587:$U$768,APS!$B247,'Rekapitulasi Maret'!$V$587:$V$768)+SUMIF('Rekapitulasi Maret'!$U$587:$U$768,APS!$B247,'Rekapitulasi Maret'!$X$587:$X$768)</f>
        <v>0</v>
      </c>
      <c r="EX247" s="152">
        <f>SUMIF('Rekapitulasi Maret'!$U$587:$U$768,APS!$B247,'Rekapitulasi Maret'!$W$587:$W$768)+SUMIF('Rekapitulasi Maret'!$U$587:$U$768,APS!$B247,'Rekapitulasi Maret'!$Y$587:$Y$768)</f>
        <v>0</v>
      </c>
      <c r="EY247" s="10"/>
      <c r="EZ247" s="154">
        <f t="shared" si="559"/>
        <v>0</v>
      </c>
      <c r="FA247" s="154">
        <f t="shared" si="560"/>
        <v>0</v>
      </c>
      <c r="FB247" s="10"/>
      <c r="FC247" s="152">
        <f>SUMIF('Rekapitulasi Maret'!$AL$587:$AL$768,APS!$B247,'Rekapitulasi Maret'!$AM$587:$AM$768)+SUMIF('Rekapitulasi Maret'!$AL$587:$AL$768,APS!$B247,'Rekapitulasi Maret'!$AP$587:$AP$768)</f>
        <v>0</v>
      </c>
      <c r="FD247" s="152">
        <f>SUMIF('Rekapitulasi Maret'!$AL$587:$AL$768,APS!$B247,'Rekapitulasi Maret'!$AN$587:$AN$768)</f>
        <v>0</v>
      </c>
      <c r="FE247" s="10"/>
      <c r="FF247" s="154">
        <f t="shared" si="561"/>
        <v>0</v>
      </c>
      <c r="FG247" s="154">
        <f t="shared" si="562"/>
        <v>0</v>
      </c>
      <c r="FH247" s="10"/>
      <c r="FI247" s="152">
        <f>SUMIF('Rekapitulasi Maret'!$BA$587:$BA$768,APS!$B247,'Rekapitulasi Maret'!$BB$587:$BB$768)+SUMIF('Rekapitulasi Maret'!$BA$587:$BA$768,APS!$B247,'Rekapitulasi Maret'!$BE$587:$BE$768)</f>
        <v>0</v>
      </c>
      <c r="FJ247" s="152">
        <f>SUMIF('Rekapitulasi Maret'!$BA$587:$BA$768,APS!$B247,'Rekapitulasi Maret'!$BC$587:$BC$768)+SUMIF('Rekapitulasi Maret'!$BA$587:$BA$768,APS!$B247,'Rekapitulasi Maret'!$BF$587:$BF$768)</f>
        <v>0</v>
      </c>
      <c r="FK247" s="10"/>
      <c r="FL247" s="154">
        <f t="shared" si="563"/>
        <v>0</v>
      </c>
      <c r="FM247" s="154">
        <f t="shared" si="564"/>
        <v>0</v>
      </c>
      <c r="FN247" s="10"/>
      <c r="FO247" s="152">
        <f>SUMIF('Rekapitulasi Maret'!$BP$587:$BP$768,APS!$B247,'Rekapitulasi Maret'!$BQ$587:$BQ$768)+SUMIF('Rekapitulasi Maret'!$BP$587:$BP$768,APS!$B247,'Rekapitulasi Maret'!$BT$587:$BT$768)</f>
        <v>0</v>
      </c>
      <c r="FP247" s="152">
        <f>SUMIF('Rekapitulasi Maret'!$BP$587:$BP$768,APS!$B247,'Rekapitulasi Maret'!$BR$587:$BR$768)</f>
        <v>0</v>
      </c>
      <c r="FQ247" s="10"/>
      <c r="FR247" s="154">
        <f t="shared" si="565"/>
        <v>0</v>
      </c>
      <c r="FS247" s="154">
        <f t="shared" si="566"/>
        <v>0</v>
      </c>
      <c r="FT247" s="10"/>
      <c r="FU247" s="152">
        <f>SUMIF('Rekapitulasi Maret'!$CE$587:$CE$768,APS!$B247,'Rekapitulasi Maret'!$CI$587:$CI$768)</f>
        <v>0</v>
      </c>
      <c r="FV247" s="10"/>
      <c r="FW247" s="152">
        <f>SUMIF('Rekapitulasi Maret'!$CE$587:$CE$768,APS!$B247,'Rekapitulasi Maret'!$CJ$587:$CJ$768)</f>
        <v>0</v>
      </c>
      <c r="FX247" s="154">
        <f t="shared" si="586"/>
        <v>0</v>
      </c>
      <c r="FY247" s="154">
        <f t="shared" si="587"/>
        <v>0</v>
      </c>
      <c r="FZ247" s="10"/>
      <c r="GA247" s="152">
        <f>SUMIF('Rekapitulasi Maret'!$D$785:$D$963,APS!$B247,'Rekapitulasi Maret'!$E$785:$E$963)+SUMIF('Rekapitulasi Maret'!$D$785:$D$963,APS!$B247,'Rekapitulasi Maret'!$J$785:$J$963)</f>
        <v>0</v>
      </c>
      <c r="GB247" s="152">
        <f>SUMIF('Rekapitulasi Maret'!$D$785:$D$963,APS!$B247,'Rekapitulasi Maret'!$F$785:$F$963)</f>
        <v>0</v>
      </c>
      <c r="GC247" s="152">
        <f>SUMIF('Rekapitulasi Maret'!$D$785:$D$963,APS!$B247,'Rekapitulasi Maret'!$K$785:$K$963)</f>
        <v>0</v>
      </c>
      <c r="GD247" s="154">
        <f t="shared" si="567"/>
        <v>0</v>
      </c>
      <c r="GE247" s="154">
        <f t="shared" si="568"/>
        <v>0</v>
      </c>
      <c r="GF247" s="10"/>
      <c r="GG247" s="152">
        <f>SUMIF('Rekapitulasi Maret'!$U$785:$U$963,APS!$B247,'Rekapitulasi Maret'!$V$785:$V$963)+SUMIF('Rekapitulasi Maret'!$U$785:$U$963,APS!$B247,'Rekapitulasi Maret'!$AA$785:$AA$963)</f>
        <v>0</v>
      </c>
      <c r="GH247" s="152">
        <f>SUMIF('Rekapitulasi Maret'!$U$785:$U$963,APS!$B247,'Rekapitulasi Maret'!$W$785:$W$963)</f>
        <v>0</v>
      </c>
      <c r="GI247" s="152">
        <f>SUMIF('Rekapitulasi Maret'!$U$785:$U$963,APS!$B247,'Rekapitulasi Maret'!$AB$785:$AB$963)</f>
        <v>0</v>
      </c>
      <c r="GJ247" s="154">
        <f t="shared" si="569"/>
        <v>0</v>
      </c>
      <c r="GK247" s="154">
        <f t="shared" si="570"/>
        <v>0</v>
      </c>
      <c r="GL247" s="10"/>
      <c r="GM247" s="152">
        <f>SUMIF('Rekapitulasi Maret'!$AL$785:$AL$963,APS!$B247,'Rekapitulasi Maret'!$AM$785:$AM$963)+SUMIF('Rekapitulasi Maret'!$AL$785:$AL$963,APS!$B247,'Rekapitulasi Maret'!$AP$785:$AP$963)</f>
        <v>0</v>
      </c>
      <c r="GN247" s="152">
        <f>SUMIF('Rekapitulasi Maret'!$AL$785:$AL$963,APS!$B247,'Rekapitulasi Maret'!$AN$785:$AN$963)</f>
        <v>0</v>
      </c>
      <c r="GO247" s="152">
        <f>SUMIF('Rekapitulasi Maret'!$AL$785:$AL$963,APS!$B247,'Rekapitulasi Maret'!$AQ$785:$AQ$963)</f>
        <v>0</v>
      </c>
      <c r="GP247" s="154">
        <f t="shared" si="571"/>
        <v>0</v>
      </c>
      <c r="GQ247" s="154">
        <f t="shared" si="572"/>
        <v>0</v>
      </c>
      <c r="GR247" s="76">
        <f t="shared" si="573"/>
        <v>0</v>
      </c>
      <c r="GS247" s="76">
        <f t="shared" si="574"/>
        <v>0</v>
      </c>
      <c r="GT247" s="76">
        <f t="shared" si="575"/>
        <v>0</v>
      </c>
      <c r="GU247" s="76">
        <f t="shared" si="576"/>
        <v>0</v>
      </c>
      <c r="GV247" s="157">
        <f t="shared" si="577"/>
        <v>0</v>
      </c>
      <c r="GW247" s="157">
        <f t="shared" si="578"/>
        <v>0</v>
      </c>
      <c r="GX247" s="158">
        <f t="shared" si="579"/>
        <v>0</v>
      </c>
      <c r="GY247" s="157">
        <f t="shared" si="595"/>
        <v>28</v>
      </c>
      <c r="GZ247" s="157">
        <f t="shared" si="596"/>
        <v>36</v>
      </c>
      <c r="HA247" s="157">
        <f t="shared" si="597"/>
        <v>28</v>
      </c>
      <c r="HB247" s="157">
        <f t="shared" si="598"/>
        <v>0</v>
      </c>
      <c r="HC247" s="157">
        <f t="shared" si="599"/>
        <v>28</v>
      </c>
      <c r="HD247" s="157">
        <f t="shared" si="600"/>
        <v>0</v>
      </c>
      <c r="HE247" s="158">
        <f t="shared" si="636"/>
        <v>100</v>
      </c>
      <c r="HF247" s="164"/>
      <c r="HG247" s="78" t="s">
        <v>1037</v>
      </c>
      <c r="HH247" s="88"/>
    </row>
    <row r="248" spans="1:216" ht="15.75">
      <c r="A248" s="16" t="s">
        <v>262</v>
      </c>
      <c r="B248" s="16" t="s">
        <v>263</v>
      </c>
      <c r="C248" s="16" t="s">
        <v>196</v>
      </c>
      <c r="D248" s="16" t="s">
        <v>615</v>
      </c>
      <c r="E248" s="16" t="s">
        <v>609</v>
      </c>
      <c r="F248" s="17">
        <v>50</v>
      </c>
      <c r="G248" s="17">
        <v>0</v>
      </c>
      <c r="H248" s="17">
        <v>0</v>
      </c>
      <c r="I248" s="18">
        <v>0</v>
      </c>
      <c r="J248" s="17">
        <v>0</v>
      </c>
      <c r="K248" s="19">
        <f t="shared" si="643"/>
        <v>50</v>
      </c>
      <c r="L248" s="19">
        <f t="shared" si="644"/>
        <v>50</v>
      </c>
      <c r="M248" s="23">
        <v>100</v>
      </c>
      <c r="N248" s="20">
        <f t="shared" si="637"/>
        <v>100</v>
      </c>
      <c r="O248" s="20"/>
      <c r="P248" s="75">
        <f t="shared" si="642"/>
        <v>0</v>
      </c>
      <c r="Q248" s="74">
        <f t="shared" si="641"/>
        <v>100</v>
      </c>
      <c r="R248" s="22">
        <f t="shared" si="640"/>
        <v>100</v>
      </c>
      <c r="S248" s="10">
        <v>50</v>
      </c>
      <c r="T248" s="10"/>
      <c r="U248" s="152">
        <f>SUMIF('Rekapitulasi Maret'!$D$9:$D$173,APS!$B248,'Rekapitulasi Maret'!$E$9:$E$173)</f>
        <v>50</v>
      </c>
      <c r="V248" s="152">
        <f>SUMIF('Rekapitulasi Maret'!$D$9:$D$173,APS!$B248,'Rekapitulasi Maret'!$F$9:$F$173)</f>
        <v>49</v>
      </c>
      <c r="W248" s="10"/>
      <c r="X248" s="154">
        <f t="shared" si="638"/>
        <v>0</v>
      </c>
      <c r="Y248" s="154">
        <f t="shared" si="639"/>
        <v>98</v>
      </c>
      <c r="Z248" s="10"/>
      <c r="AA248" s="152">
        <f>SUMIF('Rekapitulasi Maret'!$U$9:$U$173,APS!$B248,'Rekapitulasi Maret'!$V$9:$V$173)</f>
        <v>0</v>
      </c>
      <c r="AB248" s="152">
        <f>SUMIF('Rekapitulasi Maret'!$U$9:$U$173,APS!$B248,'Rekapitulasi Maret'!$W$9:$W$173)</f>
        <v>0</v>
      </c>
      <c r="AC248" s="152"/>
      <c r="AD248" s="154">
        <f t="shared" si="630"/>
        <v>0</v>
      </c>
      <c r="AE248" s="154">
        <f t="shared" si="631"/>
        <v>0</v>
      </c>
      <c r="AF248" s="10">
        <v>50</v>
      </c>
      <c r="AG248" s="152">
        <f>SUMIF('Rekapitulasi Maret'!$AL$9:$AL$173,APS!$B248,'Rekapitulasi Maret'!$AM$9:$AM$173)</f>
        <v>50</v>
      </c>
      <c r="AH248" s="152">
        <f>SUMIF('Rekapitulasi Maret'!$AL$9:$AL$173,APS!$B248,'Rekapitulasi Maret'!$AN$9:$AN$173)</f>
        <v>19</v>
      </c>
      <c r="AI248" s="152">
        <f>SUMIF('Rekapitulasi Maret'!$AL$9:$AL$173,APS!$B248,'Rekapitulasi Maret'!$AQ$9:$AQ$173)</f>
        <v>0</v>
      </c>
      <c r="AJ248" s="154">
        <f t="shared" si="634"/>
        <v>38</v>
      </c>
      <c r="AK248" s="154">
        <f t="shared" si="635"/>
        <v>38</v>
      </c>
      <c r="AL248" s="10"/>
      <c r="AM248" s="152">
        <f>SUMIF('Rekapitulasi Maret'!$BA$9:$BA$173,APS!$B248,'Rekapitulasi Maret'!$BB$9:$BB$173)</f>
        <v>0</v>
      </c>
      <c r="AN248" s="152">
        <f>SUMIF('Rekapitulasi Maret'!$BA$9:$BA$173,APS!$B248,'Rekapitulasi Maret'!$BC$9:$BC$173)</f>
        <v>0</v>
      </c>
      <c r="AO248" s="10"/>
      <c r="AP248" s="154">
        <f t="shared" si="632"/>
        <v>0</v>
      </c>
      <c r="AQ248" s="154">
        <f t="shared" si="633"/>
        <v>0</v>
      </c>
      <c r="AR248" s="10"/>
      <c r="AS248" s="152">
        <f>SUMIF('Rekapitulasi Maret'!$BP$9:$BP$173,APS!$B248,'Rekapitulasi Maret'!$BQ$9:$BQ$173)</f>
        <v>0</v>
      </c>
      <c r="AT248" s="152">
        <f>SUMIF('Rekapitulasi Maret'!$BP$9:$BP$173,APS!$B248,'Rekapitulasi Maret'!$BR$9:$BR$173)</f>
        <v>0</v>
      </c>
      <c r="AU248" s="10"/>
      <c r="AV248" s="154">
        <f t="shared" si="601"/>
        <v>0</v>
      </c>
      <c r="AW248" s="154">
        <f t="shared" si="602"/>
        <v>0</v>
      </c>
      <c r="AX248" s="10"/>
      <c r="AY248" s="152">
        <f>SUMIF('Rekapitulasi Maret'!$CE$9:$CE$173,APS!$B248,'Rekapitulasi Maret'!$CI$9:$CI$173)</f>
        <v>0</v>
      </c>
      <c r="AZ248" s="10"/>
      <c r="BA248" s="152">
        <f>SUMIF('Rekapitulasi Maret'!$CE$9:$CE$173,APS!$B248,'Rekapitulasi Maret'!$CJ$9:$CJ$173)</f>
        <v>0</v>
      </c>
      <c r="BB248" s="154">
        <f t="shared" si="592"/>
        <v>0</v>
      </c>
      <c r="BC248" s="154">
        <f t="shared" si="593"/>
        <v>0</v>
      </c>
      <c r="BD248" s="76">
        <f t="shared" si="605"/>
        <v>50</v>
      </c>
      <c r="BE248" s="76">
        <f t="shared" si="606"/>
        <v>100</v>
      </c>
      <c r="BF248" s="76">
        <f t="shared" si="607"/>
        <v>68</v>
      </c>
      <c r="BG248" s="76">
        <f t="shared" si="608"/>
        <v>0</v>
      </c>
      <c r="BH248" s="76">
        <f t="shared" si="609"/>
        <v>68</v>
      </c>
      <c r="BI248" s="76">
        <f t="shared" si="610"/>
        <v>18</v>
      </c>
      <c r="BJ248" s="154">
        <f t="shared" si="611"/>
        <v>136</v>
      </c>
      <c r="BK248" s="10">
        <v>30</v>
      </c>
      <c r="BL248" s="10"/>
      <c r="BM248" s="152">
        <f>SUMIF('Rekapitulasi Maret'!$D$194:$D$375,APS!$B248,'Rekapitulasi Maret'!$E$194:$E$375)+SUMIF('Rekapitulasi Maret'!$D$194:$D$375,APS!$B248,'Rekapitulasi Maret'!$J$194:$J$375)</f>
        <v>0</v>
      </c>
      <c r="BN248" s="152">
        <f>SUMIF('Rekapitulasi Maret'!$D$194:$D$375,APS!$B248,'Rekapitulasi Maret'!$F$194:$F$375)</f>
        <v>0</v>
      </c>
      <c r="BO248" s="152">
        <f>SUMIF('Rekapitulasi Maret'!$D$194:$D$375,APS!$B248,'Rekapitulasi Maret'!$K$194:$K$375)</f>
        <v>0</v>
      </c>
      <c r="BP248" s="154">
        <f t="shared" si="588"/>
        <v>0</v>
      </c>
      <c r="BQ248" s="154">
        <f t="shared" si="589"/>
        <v>0</v>
      </c>
      <c r="BR248" s="10">
        <v>30</v>
      </c>
      <c r="BS248" s="152">
        <f>SUMIF('Rekapitulasi Maret'!$U$194:$U$375,APS!$B248,'Rekapitulasi Maret'!$V$194:$V$375)+SUMIF('Rekapitulasi Maret'!$U$194:$U$375,APS!$B248,'Rekapitulasi Maret'!$AA$194:$AA$375)</f>
        <v>0</v>
      </c>
      <c r="BT248" s="152">
        <f>SUMIF('Rekapitulasi Maret'!$U$194:$U$375,APS!$B248,'Rekapitulasi Maret'!$W$194:$W$375)</f>
        <v>30</v>
      </c>
      <c r="BU248" s="152">
        <f>SUMIF('Rekapitulasi Maret'!$U$194:$U$375,APS!$B248,'Rekapitulasi Maret'!$AB$194:$AB$375)</f>
        <v>0</v>
      </c>
      <c r="BV248" s="154">
        <f t="shared" si="590"/>
        <v>100</v>
      </c>
      <c r="BW248" s="154">
        <f t="shared" si="591"/>
        <v>0</v>
      </c>
      <c r="BX248" s="10"/>
      <c r="BY248" s="152">
        <f>SUMIF('Rekapitulasi Maret'!$AL$194:$AL$375,APS!$B248,'Rekapitulasi Maret'!$AM$194:$AM$375)+SUMIF('Rekapitulasi Maret'!$AL$194:$AL$375,APS!$B248,'Rekapitulasi Maret'!$AP$194:$AP$375)</f>
        <v>0</v>
      </c>
      <c r="BZ248" s="152">
        <f>SUMIF('Rekapitulasi Maret'!$AL$194:$AL$375,APS!$B248,'Rekapitulasi Maret'!$AN$194:$AN$375)</f>
        <v>0</v>
      </c>
      <c r="CA248" s="152">
        <f>SUMIF('Rekapitulasi Maret'!$AL$194:$AL$375,APS!$B248,'Rekapitulasi Maret'!$AQ$194:$AQ$375)</f>
        <v>0</v>
      </c>
      <c r="CB248" s="154">
        <f t="shared" si="603"/>
        <v>0</v>
      </c>
      <c r="CC248" s="154">
        <f t="shared" si="604"/>
        <v>0</v>
      </c>
      <c r="CD248" s="10"/>
      <c r="CE248" s="152">
        <f>SUMIF('Rekapitulasi Maret'!$BA$194:$BA$375,APS!$B248,'Rekapitulasi Maret'!$BB$194:$BB$375)+SUMIF('Rekapitulasi Maret'!$BA$194:$BA$375,APS!$B248,'Rekapitulasi Maret'!$BE$194:$BE$375)</f>
        <v>0</v>
      </c>
      <c r="CF248" s="152">
        <f>SUMIF('Rekapitulasi Maret'!$BA$194:$BA$375,APS!$B248,'Rekapitulasi Maret'!$BC$194:$BC$375)</f>
        <v>0</v>
      </c>
      <c r="CG248" s="10"/>
      <c r="CH248" s="154">
        <f t="shared" si="580"/>
        <v>0</v>
      </c>
      <c r="CI248" s="154">
        <f t="shared" si="581"/>
        <v>0</v>
      </c>
      <c r="CJ248" s="10"/>
      <c r="CK248" s="152">
        <f>SUMIF('Rekapitulasi Maret'!$BP$194:$BP$375,APS!$B248,'Rekapitulasi Maret'!$BQ$194:$BQ$375)+SUMIF('Rekapitulasi Maret'!$BP$194:$BP$375,APS!$B248,'Rekapitulasi Maret'!$BT$194:$BT$375)</f>
        <v>0</v>
      </c>
      <c r="CL248" s="152">
        <f>SUMIF('Rekapitulasi Maret'!$BP$194:$BP$375,APS!$B248,'Rekapitulasi Maret'!$BR$194:$BR$375)</f>
        <v>0</v>
      </c>
      <c r="CM248" s="152">
        <f>SUMIF('Rekapitulasi Maret'!$BP$194:$BP$375,APS!$B248,'Rekapitulasi Maret'!$BU$194:$BU$375)</f>
        <v>0</v>
      </c>
      <c r="CN248" s="154">
        <f t="shared" si="582"/>
        <v>0</v>
      </c>
      <c r="CO248" s="154">
        <f t="shared" si="583"/>
        <v>0</v>
      </c>
      <c r="CP248" s="76">
        <f t="shared" si="612"/>
        <v>30</v>
      </c>
      <c r="CQ248" s="76">
        <f t="shared" si="613"/>
        <v>0</v>
      </c>
      <c r="CR248" s="76">
        <f t="shared" si="614"/>
        <v>30</v>
      </c>
      <c r="CS248" s="76">
        <f t="shared" si="615"/>
        <v>0</v>
      </c>
      <c r="CT248" s="76">
        <f t="shared" si="616"/>
        <v>30</v>
      </c>
      <c r="CU248" s="76">
        <f t="shared" si="617"/>
        <v>0</v>
      </c>
      <c r="CV248" s="154">
        <f t="shared" si="618"/>
        <v>100</v>
      </c>
      <c r="CW248" s="10">
        <v>20</v>
      </c>
      <c r="CX248" s="10"/>
      <c r="CY248" s="152">
        <f>SUMIF('Rekapitulasi Maret'!$D$391:$D$568,APS!$B248,'Rekapitulasi Maret'!$E$391:$E$568)+SUMIF('Rekapitulasi Maret'!$D$391:$D$568,APS!$B248,'Rekapitulasi Maret'!$J$391:$J$568)</f>
        <v>0</v>
      </c>
      <c r="CZ248" s="152">
        <f>SUMIF('Rekapitulasi Maret'!$D$391:$D$568,APS!$B248,'Rekapitulasi Maret'!$F$391:$F$568)</f>
        <v>0</v>
      </c>
      <c r="DA248" s="152">
        <f>SUMIF('Rekapitulasi Maret'!$D$391:$D$568,APS!$B248,'Rekapitulasi Maret'!$K$391:$K$568)</f>
        <v>0</v>
      </c>
      <c r="DB248" s="154">
        <f t="shared" si="584"/>
        <v>0</v>
      </c>
      <c r="DC248" s="154">
        <f t="shared" si="585"/>
        <v>0</v>
      </c>
      <c r="DD248" s="10"/>
      <c r="DE248" s="152">
        <f>SUMIF('Rekapitulasi Maret'!$U$391:$U$568,APS!$B248,'Rekapitulasi Maret'!$V$391:$V$568)+SUMIF('Rekapitulasi Maret'!$U$391:$U$568,APS!$B248,'Rekapitulasi Maret'!$AA$391:$AA$568)</f>
        <v>0</v>
      </c>
      <c r="DF248" s="152">
        <f>SUMIF('Rekapitulasi Maret'!$U$391:$U$568,APS!$B248,'Rekapitulasi Maret'!$W$391:$W$568)</f>
        <v>0</v>
      </c>
      <c r="DG248" s="152">
        <f>SUMIF('Rekapitulasi Maret'!$U$391:$U$568,APS!$B248,'Rekapitulasi Maret'!$AB$391:$AB$568)</f>
        <v>0</v>
      </c>
      <c r="DH248" s="154">
        <f t="shared" si="619"/>
        <v>0</v>
      </c>
      <c r="DI248" s="154">
        <f t="shared" si="620"/>
        <v>0</v>
      </c>
      <c r="DJ248" s="10"/>
      <c r="DK248" s="152">
        <f>SUMIF('Rekapitulasi Maret'!$AL$391:$AL$568,APS!$B248,'Rekapitulasi Maret'!$AM$391:$AM$568)+SUMIF('Rekapitulasi Maret'!$AL$391:$AL$568,APS!$B248,'Rekapitulasi Maret'!$AP$391:$AP$568)</f>
        <v>0</v>
      </c>
      <c r="DL248" s="152">
        <f>SUMIF('Rekapitulasi Maret'!$AL$391:$AL$568,APS!$B248,'Rekapitulasi Maret'!$AN$391:$AN$568)</f>
        <v>0</v>
      </c>
      <c r="DM248" s="152">
        <f>SUMIF('Rekapitulasi Maret'!$AL$391:$AL$568,APS!$B248,'Rekapitulasi Maret'!$AQ$391:$AQ$568)</f>
        <v>0</v>
      </c>
      <c r="DN248" s="154">
        <f t="shared" si="553"/>
        <v>0</v>
      </c>
      <c r="DO248" s="154">
        <f t="shared" si="554"/>
        <v>0</v>
      </c>
      <c r="DP248" s="10"/>
      <c r="DQ248" s="152">
        <f>SUMIF('Rekapitulasi Maret'!$BA$391:$BA$568,APS!$B248,'Rekapitulasi Maret'!$BB$391:$BB$568)+SUMIF('Rekapitulasi Maret'!$BA$391:$BA$568,APS!$B248,'Rekapitulasi Maret'!$BE$391:$BE$568)</f>
        <v>2</v>
      </c>
      <c r="DR248" s="152">
        <f>SUMIF('Rekapitulasi Maret'!$BA$391:$BA$568,APS!$B248,'Rekapitulasi Maret'!$BC$391:$BC$568)</f>
        <v>2</v>
      </c>
      <c r="DS248" s="152">
        <f>SUMIF('Rekapitulasi Maret'!$BA$391:$BA$568,APS!$B248,'Rekapitulasi Maret'!$BF$391:$BF$568)</f>
        <v>0</v>
      </c>
      <c r="DT248" s="154">
        <f t="shared" si="621"/>
        <v>0</v>
      </c>
      <c r="DU248" s="154">
        <f t="shared" si="622"/>
        <v>100</v>
      </c>
      <c r="DV248" s="10"/>
      <c r="DW248" s="152">
        <f>SUMIF('Rekapitulasi Maret'!$BP$391:$BP$568,APS!$B248,'Rekapitulasi Maret'!$BQ$391:$BQ$568)+SUMIF('Rekapitulasi Maret'!$BP$391:$BP$568,APS!$B248,'Rekapitulasi Maret'!$BT$391:$BT$568)</f>
        <v>2</v>
      </c>
      <c r="DX248" s="152">
        <f>SUMIF('Rekapitulasi Maret'!$BP$391:$BP$568,APS!$B248,'Rekapitulasi Maret'!$BR$391:$BR$568)</f>
        <v>0</v>
      </c>
      <c r="DY248" s="152">
        <f>SUMIF('Rekapitulasi Maret'!$BP$391:$BP$568,APS!$B248,'Rekapitulasi Maret'!$BU$391:$BU$568)</f>
        <v>0</v>
      </c>
      <c r="DZ248" s="154">
        <f t="shared" si="544"/>
        <v>0</v>
      </c>
      <c r="EA248" s="154">
        <f t="shared" si="545"/>
        <v>0</v>
      </c>
      <c r="EB248" s="10"/>
      <c r="EC248" s="152">
        <f>SUMIF('Rekapitulasi Maret'!$CE$391:$CE$568,APS!$B248,'Rekapitulasi Maret'!$CF$391:$CF$568)+SUMIF('Rekapitulasi Maret'!$CE$391:$CE$568,APS!$B248,'Rekapitulasi Maret'!$CI$391:$CI$568)</f>
        <v>0</v>
      </c>
      <c r="ED248" s="152">
        <f>SUMIF('Rekapitulasi Maret'!$CE$391:$CE$568,APS!$B248,'Rekapitulasi Maret'!$CG$391:$CG$568)</f>
        <v>0</v>
      </c>
      <c r="EE248" s="152">
        <f>SUMIF('Rekapitulasi Maret'!$CE$391:$CE$568,APS!$B248,'Rekapitulasi Maret'!$CJ$391:$CJ$568)</f>
        <v>0</v>
      </c>
      <c r="EF248" s="154">
        <f t="shared" si="555"/>
        <v>0</v>
      </c>
      <c r="EG248" s="154">
        <f t="shared" si="556"/>
        <v>0</v>
      </c>
      <c r="EH248" s="76">
        <f t="shared" si="623"/>
        <v>0</v>
      </c>
      <c r="EI248" s="76">
        <f t="shared" si="624"/>
        <v>4</v>
      </c>
      <c r="EJ248" s="76">
        <f t="shared" si="625"/>
        <v>2</v>
      </c>
      <c r="EK248" s="76">
        <f t="shared" si="626"/>
        <v>0</v>
      </c>
      <c r="EL248" s="76">
        <f t="shared" si="627"/>
        <v>2</v>
      </c>
      <c r="EM248" s="76">
        <f t="shared" si="628"/>
        <v>2</v>
      </c>
      <c r="EN248" s="154">
        <f t="shared" si="629"/>
        <v>0</v>
      </c>
      <c r="EO248" s="10"/>
      <c r="EP248" s="10">
        <v>20</v>
      </c>
      <c r="EQ248" s="152">
        <f>SUMIF('Rekapitulasi Maret'!$D$587:$D$768,APS!$B248,'Rekapitulasi Maret'!$E$587:$E$768)+SUMIF('Rekapitulasi Maret'!$D$587:$D$768,APS!$B248,'Rekapitulasi Maret'!$G$587:$G$768)</f>
        <v>0</v>
      </c>
      <c r="ER248" s="152">
        <f>SUMIF('Rekapitulasi Maret'!$D$587:$D$768,APS!$B248,'Rekapitulasi Maret'!$F$587:$F$768)+SUMIF('Rekapitulasi Maret'!$D$587:$D$768,APS!$B248,'Rekapitulasi Maret'!$H$587:$H$768)</f>
        <v>0</v>
      </c>
      <c r="ES248" s="10"/>
      <c r="ET248" s="154">
        <f t="shared" si="557"/>
        <v>0</v>
      </c>
      <c r="EU248" s="154">
        <f t="shared" si="558"/>
        <v>0</v>
      </c>
      <c r="EV248" s="10"/>
      <c r="EW248" s="152">
        <f>SUMIF('Rekapitulasi Maret'!$U$587:$U$768,APS!$B248,'Rekapitulasi Maret'!$V$587:$V$768)+SUMIF('Rekapitulasi Maret'!$U$587:$U$768,APS!$B248,'Rekapitulasi Maret'!$X$587:$X$768)</f>
        <v>0</v>
      </c>
      <c r="EX248" s="152">
        <f>SUMIF('Rekapitulasi Maret'!$U$587:$U$768,APS!$B248,'Rekapitulasi Maret'!$W$587:$W$768)+SUMIF('Rekapitulasi Maret'!$U$587:$U$768,APS!$B248,'Rekapitulasi Maret'!$Y$587:$Y$768)</f>
        <v>0</v>
      </c>
      <c r="EY248" s="10"/>
      <c r="EZ248" s="154">
        <f t="shared" si="559"/>
        <v>0</v>
      </c>
      <c r="FA248" s="154">
        <f t="shared" si="560"/>
        <v>0</v>
      </c>
      <c r="FB248" s="10"/>
      <c r="FC248" s="152">
        <f>SUMIF('Rekapitulasi Maret'!$AL$587:$AL$768,APS!$B248,'Rekapitulasi Maret'!$AM$587:$AM$768)+SUMIF('Rekapitulasi Maret'!$AL$587:$AL$768,APS!$B248,'Rekapitulasi Maret'!$AP$587:$AP$768)</f>
        <v>0</v>
      </c>
      <c r="FD248" s="152">
        <f>SUMIF('Rekapitulasi Maret'!$AL$587:$AL$768,APS!$B248,'Rekapitulasi Maret'!$AN$587:$AN$768)</f>
        <v>0</v>
      </c>
      <c r="FE248" s="10"/>
      <c r="FF248" s="154">
        <f t="shared" si="561"/>
        <v>0</v>
      </c>
      <c r="FG248" s="154">
        <f t="shared" si="562"/>
        <v>0</v>
      </c>
      <c r="FH248" s="10"/>
      <c r="FI248" s="152">
        <f>SUMIF('Rekapitulasi Maret'!$BA$587:$BA$768,APS!$B248,'Rekapitulasi Maret'!$BB$587:$BB$768)+SUMIF('Rekapitulasi Maret'!$BA$587:$BA$768,APS!$B248,'Rekapitulasi Maret'!$BE$587:$BE$768)</f>
        <v>0</v>
      </c>
      <c r="FJ248" s="152">
        <f>SUMIF('Rekapitulasi Maret'!$BA$587:$BA$768,APS!$B248,'Rekapitulasi Maret'!$BC$587:$BC$768)+SUMIF('Rekapitulasi Maret'!$BA$587:$BA$768,APS!$B248,'Rekapitulasi Maret'!$BF$587:$BF$768)</f>
        <v>0</v>
      </c>
      <c r="FK248" s="10"/>
      <c r="FL248" s="154">
        <f t="shared" si="563"/>
        <v>0</v>
      </c>
      <c r="FM248" s="154">
        <f t="shared" si="564"/>
        <v>0</v>
      </c>
      <c r="FN248" s="10"/>
      <c r="FO248" s="152">
        <f>SUMIF('Rekapitulasi Maret'!$BP$587:$BP$768,APS!$B248,'Rekapitulasi Maret'!$BQ$587:$BQ$768)+SUMIF('Rekapitulasi Maret'!$BP$587:$BP$768,APS!$B248,'Rekapitulasi Maret'!$BT$587:$BT$768)</f>
        <v>0</v>
      </c>
      <c r="FP248" s="152">
        <f>SUMIF('Rekapitulasi Maret'!$BP$587:$BP$768,APS!$B248,'Rekapitulasi Maret'!$BR$587:$BR$768)</f>
        <v>0</v>
      </c>
      <c r="FQ248" s="10"/>
      <c r="FR248" s="154">
        <f t="shared" si="565"/>
        <v>0</v>
      </c>
      <c r="FS248" s="154">
        <f t="shared" si="566"/>
        <v>0</v>
      </c>
      <c r="FT248" s="10"/>
      <c r="FU248" s="152">
        <f>SUMIF('Rekapitulasi Maret'!$CE$587:$CE$768,APS!$B248,'Rekapitulasi Maret'!$CI$587:$CI$768)</f>
        <v>0</v>
      </c>
      <c r="FV248" s="10"/>
      <c r="FW248" s="152">
        <f>SUMIF('Rekapitulasi Maret'!$CE$587:$CE$768,APS!$B248,'Rekapitulasi Maret'!$CJ$587:$CJ$768)</f>
        <v>0</v>
      </c>
      <c r="FX248" s="154">
        <f t="shared" si="586"/>
        <v>0</v>
      </c>
      <c r="FY248" s="154">
        <f t="shared" si="587"/>
        <v>0</v>
      </c>
      <c r="FZ248" s="10"/>
      <c r="GA248" s="152">
        <f>SUMIF('Rekapitulasi Maret'!$D$785:$D$963,APS!$B248,'Rekapitulasi Maret'!$E$785:$E$963)+SUMIF('Rekapitulasi Maret'!$D$785:$D$963,APS!$B248,'Rekapitulasi Maret'!$J$785:$J$963)</f>
        <v>0</v>
      </c>
      <c r="GB248" s="152">
        <f>SUMIF('Rekapitulasi Maret'!$D$785:$D$963,APS!$B248,'Rekapitulasi Maret'!$F$785:$F$963)</f>
        <v>0</v>
      </c>
      <c r="GC248" s="152">
        <f>SUMIF('Rekapitulasi Maret'!$D$785:$D$963,APS!$B248,'Rekapitulasi Maret'!$K$785:$K$963)</f>
        <v>0</v>
      </c>
      <c r="GD248" s="154">
        <f t="shared" si="567"/>
        <v>0</v>
      </c>
      <c r="GE248" s="154">
        <f t="shared" si="568"/>
        <v>0</v>
      </c>
      <c r="GF248" s="10"/>
      <c r="GG248" s="152">
        <f>SUMIF('Rekapitulasi Maret'!$U$785:$U$963,APS!$B248,'Rekapitulasi Maret'!$V$785:$V$963)+SUMIF('Rekapitulasi Maret'!$U$785:$U$963,APS!$B248,'Rekapitulasi Maret'!$AA$785:$AA$963)</f>
        <v>0</v>
      </c>
      <c r="GH248" s="152">
        <f>SUMIF('Rekapitulasi Maret'!$U$785:$U$963,APS!$B248,'Rekapitulasi Maret'!$W$785:$W$963)</f>
        <v>0</v>
      </c>
      <c r="GI248" s="152">
        <f>SUMIF('Rekapitulasi Maret'!$U$785:$U$963,APS!$B248,'Rekapitulasi Maret'!$AB$785:$AB$963)</f>
        <v>0</v>
      </c>
      <c r="GJ248" s="154">
        <f t="shared" si="569"/>
        <v>0</v>
      </c>
      <c r="GK248" s="154">
        <f t="shared" si="570"/>
        <v>0</v>
      </c>
      <c r="GL248" s="10"/>
      <c r="GM248" s="152">
        <f>SUMIF('Rekapitulasi Maret'!$AL$785:$AL$963,APS!$B248,'Rekapitulasi Maret'!$AM$785:$AM$963)+SUMIF('Rekapitulasi Maret'!$AL$785:$AL$963,APS!$B248,'Rekapitulasi Maret'!$AP$785:$AP$963)</f>
        <v>0</v>
      </c>
      <c r="GN248" s="152">
        <f>SUMIF('Rekapitulasi Maret'!$AL$785:$AL$963,APS!$B248,'Rekapitulasi Maret'!$AN$785:$AN$963)</f>
        <v>0</v>
      </c>
      <c r="GO248" s="152">
        <f>SUMIF('Rekapitulasi Maret'!$AL$785:$AL$963,APS!$B248,'Rekapitulasi Maret'!$AQ$785:$AQ$963)</f>
        <v>0</v>
      </c>
      <c r="GP248" s="154">
        <f t="shared" si="571"/>
        <v>0</v>
      </c>
      <c r="GQ248" s="154">
        <f t="shared" si="572"/>
        <v>0</v>
      </c>
      <c r="GR248" s="76">
        <f t="shared" si="573"/>
        <v>20</v>
      </c>
      <c r="GS248" s="76">
        <f t="shared" si="574"/>
        <v>0</v>
      </c>
      <c r="GT248" s="76">
        <f t="shared" si="575"/>
        <v>0</v>
      </c>
      <c r="GU248" s="76">
        <f t="shared" si="576"/>
        <v>0</v>
      </c>
      <c r="GV248" s="157">
        <f t="shared" si="577"/>
        <v>0</v>
      </c>
      <c r="GW248" s="157">
        <f t="shared" si="578"/>
        <v>-20</v>
      </c>
      <c r="GX248" s="158">
        <f t="shared" si="579"/>
        <v>0</v>
      </c>
      <c r="GY248" s="157">
        <f t="shared" si="595"/>
        <v>100</v>
      </c>
      <c r="GZ248" s="157">
        <f t="shared" si="596"/>
        <v>104</v>
      </c>
      <c r="HA248" s="157">
        <f t="shared" si="597"/>
        <v>100</v>
      </c>
      <c r="HB248" s="157">
        <f t="shared" si="598"/>
        <v>0</v>
      </c>
      <c r="HC248" s="157">
        <f t="shared" si="599"/>
        <v>100</v>
      </c>
      <c r="HD248" s="157">
        <f t="shared" si="600"/>
        <v>0</v>
      </c>
      <c r="HE248" s="158">
        <f t="shared" si="636"/>
        <v>100</v>
      </c>
      <c r="HF248" s="164"/>
      <c r="HG248" s="16" t="s">
        <v>1038</v>
      </c>
      <c r="HH248" s="88"/>
    </row>
    <row r="249" spans="1:216" ht="15.75">
      <c r="A249" s="16" t="s">
        <v>264</v>
      </c>
      <c r="B249" s="16" t="s">
        <v>265</v>
      </c>
      <c r="C249" s="16" t="s">
        <v>196</v>
      </c>
      <c r="D249" s="16" t="s">
        <v>615</v>
      </c>
      <c r="E249" s="16" t="s">
        <v>609</v>
      </c>
      <c r="F249" s="17">
        <v>130</v>
      </c>
      <c r="G249" s="17">
        <v>0</v>
      </c>
      <c r="H249" s="17">
        <v>0</v>
      </c>
      <c r="I249" s="18">
        <v>0</v>
      </c>
      <c r="J249" s="17">
        <v>17</v>
      </c>
      <c r="K249" s="19">
        <f t="shared" si="643"/>
        <v>113</v>
      </c>
      <c r="L249" s="19">
        <f t="shared" si="644"/>
        <v>113</v>
      </c>
      <c r="M249" s="23">
        <v>150</v>
      </c>
      <c r="N249" s="20">
        <f t="shared" si="637"/>
        <v>143</v>
      </c>
      <c r="O249" s="20">
        <v>10</v>
      </c>
      <c r="P249" s="75">
        <f t="shared" si="642"/>
        <v>0</v>
      </c>
      <c r="Q249" s="74">
        <f t="shared" si="641"/>
        <v>143</v>
      </c>
      <c r="R249" s="22">
        <f t="shared" si="640"/>
        <v>143</v>
      </c>
      <c r="S249" s="10">
        <v>50</v>
      </c>
      <c r="T249" s="10"/>
      <c r="U249" s="152">
        <f>SUMIF('Rekapitulasi Maret'!$D$9:$D$173,APS!$B249,'Rekapitulasi Maret'!$E$9:$E$173)</f>
        <v>0</v>
      </c>
      <c r="V249" s="152">
        <f>SUMIF('Rekapitulasi Maret'!$D$9:$D$173,APS!$B249,'Rekapitulasi Maret'!$F$9:$F$173)</f>
        <v>0</v>
      </c>
      <c r="W249" s="10"/>
      <c r="X249" s="154">
        <f t="shared" si="638"/>
        <v>0</v>
      </c>
      <c r="Y249" s="154">
        <f t="shared" si="639"/>
        <v>0</v>
      </c>
      <c r="Z249" s="10"/>
      <c r="AA249" s="152">
        <f>SUMIF('Rekapitulasi Maret'!$U$9:$U$173,APS!$B249,'Rekapitulasi Maret'!$V$9:$V$173)</f>
        <v>50</v>
      </c>
      <c r="AB249" s="152">
        <f>SUMIF('Rekapitulasi Maret'!$U$9:$U$173,APS!$B249,'Rekapitulasi Maret'!$W$9:$W$173)</f>
        <v>50</v>
      </c>
      <c r="AC249" s="152"/>
      <c r="AD249" s="154">
        <f t="shared" si="630"/>
        <v>0</v>
      </c>
      <c r="AE249" s="154">
        <f t="shared" si="631"/>
        <v>100</v>
      </c>
      <c r="AF249" s="10">
        <v>50</v>
      </c>
      <c r="AG249" s="152">
        <f>SUMIF('Rekapitulasi Maret'!$AL$9:$AL$173,APS!$B249,'Rekapitulasi Maret'!$AM$9:$AM$173)</f>
        <v>50</v>
      </c>
      <c r="AH249" s="152">
        <f>SUMIF('Rekapitulasi Maret'!$AL$9:$AL$173,APS!$B249,'Rekapitulasi Maret'!$AN$9:$AN$173)</f>
        <v>37</v>
      </c>
      <c r="AI249" s="152">
        <f>SUMIF('Rekapitulasi Maret'!$AL$9:$AL$173,APS!$B249,'Rekapitulasi Maret'!$AQ$9:$AQ$173)</f>
        <v>0</v>
      </c>
      <c r="AJ249" s="154">
        <f t="shared" si="634"/>
        <v>74</v>
      </c>
      <c r="AK249" s="154">
        <f t="shared" si="635"/>
        <v>74</v>
      </c>
      <c r="AL249" s="10"/>
      <c r="AM249" s="152">
        <f>SUMIF('Rekapitulasi Maret'!$BA$9:$BA$173,APS!$B249,'Rekapitulasi Maret'!$BB$9:$BB$173)</f>
        <v>0</v>
      </c>
      <c r="AN249" s="152">
        <f>SUMIF('Rekapitulasi Maret'!$BA$9:$BA$173,APS!$B249,'Rekapitulasi Maret'!$BC$9:$BC$173)</f>
        <v>0</v>
      </c>
      <c r="AO249" s="10"/>
      <c r="AP249" s="154">
        <f t="shared" si="632"/>
        <v>0</v>
      </c>
      <c r="AQ249" s="154">
        <f t="shared" si="633"/>
        <v>0</v>
      </c>
      <c r="AR249" s="10"/>
      <c r="AS249" s="152">
        <f>SUMIF('Rekapitulasi Maret'!$BP$9:$BP$173,APS!$B249,'Rekapitulasi Maret'!$BQ$9:$BQ$173)</f>
        <v>0</v>
      </c>
      <c r="AT249" s="152">
        <f>SUMIF('Rekapitulasi Maret'!$BP$9:$BP$173,APS!$B249,'Rekapitulasi Maret'!$BR$9:$BR$173)</f>
        <v>0</v>
      </c>
      <c r="AU249" s="10"/>
      <c r="AV249" s="154">
        <f t="shared" si="601"/>
        <v>0</v>
      </c>
      <c r="AW249" s="154">
        <f t="shared" si="602"/>
        <v>0</v>
      </c>
      <c r="AX249" s="10"/>
      <c r="AY249" s="152">
        <f>SUMIF('Rekapitulasi Maret'!$CE$9:$CE$173,APS!$B249,'Rekapitulasi Maret'!$CI$9:$CI$173)</f>
        <v>0</v>
      </c>
      <c r="AZ249" s="10"/>
      <c r="BA249" s="152">
        <f>SUMIF('Rekapitulasi Maret'!$CE$9:$CE$173,APS!$B249,'Rekapitulasi Maret'!$CJ$9:$CJ$173)</f>
        <v>0</v>
      </c>
      <c r="BB249" s="154">
        <f t="shared" si="592"/>
        <v>0</v>
      </c>
      <c r="BC249" s="154">
        <f t="shared" si="593"/>
        <v>0</v>
      </c>
      <c r="BD249" s="76">
        <f t="shared" si="605"/>
        <v>50</v>
      </c>
      <c r="BE249" s="76">
        <f t="shared" si="606"/>
        <v>100</v>
      </c>
      <c r="BF249" s="76">
        <f t="shared" si="607"/>
        <v>87</v>
      </c>
      <c r="BG249" s="76">
        <f t="shared" si="608"/>
        <v>0</v>
      </c>
      <c r="BH249" s="76">
        <f t="shared" si="609"/>
        <v>87</v>
      </c>
      <c r="BI249" s="76">
        <f t="shared" si="610"/>
        <v>37</v>
      </c>
      <c r="BJ249" s="154">
        <f t="shared" si="611"/>
        <v>174</v>
      </c>
      <c r="BK249" s="10">
        <v>50</v>
      </c>
      <c r="BL249" s="10"/>
      <c r="BM249" s="152">
        <f>SUMIF('Rekapitulasi Maret'!$D$194:$D$375,APS!$B249,'Rekapitulasi Maret'!$E$194:$E$375)+SUMIF('Rekapitulasi Maret'!$D$194:$D$375,APS!$B249,'Rekapitulasi Maret'!$J$194:$J$375)</f>
        <v>0</v>
      </c>
      <c r="BN249" s="152">
        <f>SUMIF('Rekapitulasi Maret'!$D$194:$D$375,APS!$B249,'Rekapitulasi Maret'!$F$194:$F$375)</f>
        <v>0</v>
      </c>
      <c r="BO249" s="152">
        <f>SUMIF('Rekapitulasi Maret'!$D$194:$D$375,APS!$B249,'Rekapitulasi Maret'!$K$194:$K$375)</f>
        <v>0</v>
      </c>
      <c r="BP249" s="154">
        <f t="shared" si="588"/>
        <v>0</v>
      </c>
      <c r="BQ249" s="154">
        <f t="shared" si="589"/>
        <v>0</v>
      </c>
      <c r="BR249" s="10"/>
      <c r="BS249" s="152">
        <f>SUMIF('Rekapitulasi Maret'!$U$194:$U$375,APS!$B249,'Rekapitulasi Maret'!$V$194:$V$375)+SUMIF('Rekapitulasi Maret'!$U$194:$U$375,APS!$B249,'Rekapitulasi Maret'!$AA$194:$AA$375)</f>
        <v>0</v>
      </c>
      <c r="BT249" s="152">
        <f>SUMIF('Rekapitulasi Maret'!$U$194:$U$375,APS!$B249,'Rekapitulasi Maret'!$W$194:$W$375)</f>
        <v>0</v>
      </c>
      <c r="BU249" s="152">
        <f>SUMIF('Rekapitulasi Maret'!$U$194:$U$375,APS!$B249,'Rekapitulasi Maret'!$AB$194:$AB$375)</f>
        <v>0</v>
      </c>
      <c r="BV249" s="154">
        <f t="shared" si="590"/>
        <v>0</v>
      </c>
      <c r="BW249" s="154">
        <f t="shared" si="591"/>
        <v>0</v>
      </c>
      <c r="BX249" s="10">
        <v>50</v>
      </c>
      <c r="BY249" s="152">
        <f>SUMIF('Rekapitulasi Maret'!$AL$194:$AL$375,APS!$B249,'Rekapitulasi Maret'!$AM$194:$AM$375)+SUMIF('Rekapitulasi Maret'!$AL$194:$AL$375,APS!$B249,'Rekapitulasi Maret'!$AP$194:$AP$375)</f>
        <v>0</v>
      </c>
      <c r="BZ249" s="152">
        <f>SUMIF('Rekapitulasi Maret'!$AL$194:$AL$375,APS!$B249,'Rekapitulasi Maret'!$AN$194:$AN$375)</f>
        <v>0</v>
      </c>
      <c r="CA249" s="152">
        <f>SUMIF('Rekapitulasi Maret'!$AL$194:$AL$375,APS!$B249,'Rekapitulasi Maret'!$AQ$194:$AQ$375)</f>
        <v>0</v>
      </c>
      <c r="CB249" s="154">
        <f t="shared" si="603"/>
        <v>0</v>
      </c>
      <c r="CC249" s="154">
        <f t="shared" si="604"/>
        <v>0</v>
      </c>
      <c r="CD249" s="10"/>
      <c r="CE249" s="152">
        <f>SUMIF('Rekapitulasi Maret'!$BA$194:$BA$375,APS!$B249,'Rekapitulasi Maret'!$BB$194:$BB$375)+SUMIF('Rekapitulasi Maret'!$BA$194:$BA$375,APS!$B249,'Rekapitulasi Maret'!$BE$194:$BE$375)</f>
        <v>0</v>
      </c>
      <c r="CF249" s="152">
        <f>SUMIF('Rekapitulasi Maret'!$BA$194:$BA$375,APS!$B249,'Rekapitulasi Maret'!$BC$194:$BC$375)</f>
        <v>0</v>
      </c>
      <c r="CG249" s="10"/>
      <c r="CH249" s="154">
        <f t="shared" si="580"/>
        <v>0</v>
      </c>
      <c r="CI249" s="154">
        <f t="shared" si="581"/>
        <v>0</v>
      </c>
      <c r="CJ249" s="10"/>
      <c r="CK249" s="152">
        <f>SUMIF('Rekapitulasi Maret'!$BP$194:$BP$375,APS!$B249,'Rekapitulasi Maret'!$BQ$194:$BQ$375)+SUMIF('Rekapitulasi Maret'!$BP$194:$BP$375,APS!$B249,'Rekapitulasi Maret'!$BT$194:$BT$375)</f>
        <v>0</v>
      </c>
      <c r="CL249" s="152">
        <f>SUMIF('Rekapitulasi Maret'!$BP$194:$BP$375,APS!$B249,'Rekapitulasi Maret'!$BR$194:$BR$375)</f>
        <v>0</v>
      </c>
      <c r="CM249" s="152">
        <f>SUMIF('Rekapitulasi Maret'!$BP$194:$BP$375,APS!$B249,'Rekapitulasi Maret'!$BU$194:$BU$375)</f>
        <v>0</v>
      </c>
      <c r="CN249" s="154">
        <f t="shared" si="582"/>
        <v>0</v>
      </c>
      <c r="CO249" s="154">
        <f t="shared" si="583"/>
        <v>0</v>
      </c>
      <c r="CP249" s="76">
        <f t="shared" si="612"/>
        <v>50</v>
      </c>
      <c r="CQ249" s="76">
        <f t="shared" si="613"/>
        <v>0</v>
      </c>
      <c r="CR249" s="76">
        <f t="shared" si="614"/>
        <v>0</v>
      </c>
      <c r="CS249" s="76">
        <f t="shared" si="615"/>
        <v>0</v>
      </c>
      <c r="CT249" s="76">
        <f t="shared" si="616"/>
        <v>0</v>
      </c>
      <c r="CU249" s="76">
        <f t="shared" si="617"/>
        <v>-50</v>
      </c>
      <c r="CV249" s="154">
        <f t="shared" si="618"/>
        <v>0</v>
      </c>
      <c r="CW249" s="10">
        <v>20</v>
      </c>
      <c r="CX249" s="10">
        <v>43</v>
      </c>
      <c r="CY249" s="152">
        <f>SUMIF('Rekapitulasi Maret'!$D$391:$D$568,APS!$B249,'Rekapitulasi Maret'!$E$391:$E$568)+SUMIF('Rekapitulasi Maret'!$D$391:$D$568,APS!$B249,'Rekapitulasi Maret'!$J$391:$J$568)</f>
        <v>0</v>
      </c>
      <c r="CZ249" s="152">
        <f>SUMIF('Rekapitulasi Maret'!$D$391:$D$568,APS!$B249,'Rekapitulasi Maret'!$F$391:$F$568)</f>
        <v>0</v>
      </c>
      <c r="DA249" s="152">
        <f>SUMIF('Rekapitulasi Maret'!$D$391:$D$568,APS!$B249,'Rekapitulasi Maret'!$K$391:$K$568)</f>
        <v>0</v>
      </c>
      <c r="DB249" s="154">
        <f t="shared" si="584"/>
        <v>0</v>
      </c>
      <c r="DC249" s="154">
        <f t="shared" si="585"/>
        <v>0</v>
      </c>
      <c r="DD249" s="10"/>
      <c r="DE249" s="152">
        <f>SUMIF('Rekapitulasi Maret'!$U$391:$U$568,APS!$B249,'Rekapitulasi Maret'!$V$391:$V$568)+SUMIF('Rekapitulasi Maret'!$U$391:$U$568,APS!$B249,'Rekapitulasi Maret'!$AA$391:$AA$568)</f>
        <v>0</v>
      </c>
      <c r="DF249" s="152">
        <f>SUMIF('Rekapitulasi Maret'!$U$391:$U$568,APS!$B249,'Rekapitulasi Maret'!$W$391:$W$568)</f>
        <v>0</v>
      </c>
      <c r="DG249" s="152">
        <f>SUMIF('Rekapitulasi Maret'!$U$391:$U$568,APS!$B249,'Rekapitulasi Maret'!$AB$391:$AB$568)</f>
        <v>0</v>
      </c>
      <c r="DH249" s="154">
        <f t="shared" si="619"/>
        <v>0</v>
      </c>
      <c r="DI249" s="154">
        <f t="shared" si="620"/>
        <v>0</v>
      </c>
      <c r="DJ249" s="10"/>
      <c r="DK249" s="152">
        <f>SUMIF('Rekapitulasi Maret'!$AL$391:$AL$568,APS!$B249,'Rekapitulasi Maret'!$AM$391:$AM$568)+SUMIF('Rekapitulasi Maret'!$AL$391:$AL$568,APS!$B249,'Rekapitulasi Maret'!$AP$391:$AP$568)</f>
        <v>0</v>
      </c>
      <c r="DL249" s="152">
        <f>SUMIF('Rekapitulasi Maret'!$AL$391:$AL$568,APS!$B249,'Rekapitulasi Maret'!$AN$391:$AN$568)</f>
        <v>0</v>
      </c>
      <c r="DM249" s="152">
        <f>SUMIF('Rekapitulasi Maret'!$AL$391:$AL$568,APS!$B249,'Rekapitulasi Maret'!$AQ$391:$AQ$568)</f>
        <v>0</v>
      </c>
      <c r="DN249" s="154">
        <f t="shared" si="553"/>
        <v>0</v>
      </c>
      <c r="DO249" s="154">
        <f t="shared" si="554"/>
        <v>0</v>
      </c>
      <c r="DP249" s="10"/>
      <c r="DQ249" s="152">
        <f>SUMIF('Rekapitulasi Maret'!$BA$391:$BA$568,APS!$B249,'Rekapitulasi Maret'!$BB$391:$BB$568)+SUMIF('Rekapitulasi Maret'!$BA$391:$BA$568,APS!$B249,'Rekapitulasi Maret'!$BE$391:$BE$568)</f>
        <v>24</v>
      </c>
      <c r="DR249" s="152">
        <f>SUMIF('Rekapitulasi Maret'!$BA$391:$BA$568,APS!$B249,'Rekapitulasi Maret'!$BC$391:$BC$568)</f>
        <v>11</v>
      </c>
      <c r="DS249" s="152">
        <f>SUMIF('Rekapitulasi Maret'!$BA$391:$BA$568,APS!$B249,'Rekapitulasi Maret'!$BF$391:$BF$568)</f>
        <v>0</v>
      </c>
      <c r="DT249" s="154">
        <f t="shared" si="621"/>
        <v>0</v>
      </c>
      <c r="DU249" s="154">
        <f t="shared" si="622"/>
        <v>45.833333333333329</v>
      </c>
      <c r="DV249" s="10"/>
      <c r="DW249" s="152">
        <f>SUMIF('Rekapitulasi Maret'!$BP$391:$BP$568,APS!$B249,'Rekapitulasi Maret'!$BQ$391:$BQ$568)+SUMIF('Rekapitulasi Maret'!$BP$391:$BP$568,APS!$B249,'Rekapitulasi Maret'!$BT$391:$BT$568)</f>
        <v>0</v>
      </c>
      <c r="DX249" s="152">
        <f>SUMIF('Rekapitulasi Maret'!$BP$391:$BP$568,APS!$B249,'Rekapitulasi Maret'!$BR$391:$BR$568)</f>
        <v>0</v>
      </c>
      <c r="DY249" s="152">
        <f>SUMIF('Rekapitulasi Maret'!$BP$391:$BP$568,APS!$B249,'Rekapitulasi Maret'!$BU$391:$BU$568)</f>
        <v>0</v>
      </c>
      <c r="DZ249" s="154">
        <f t="shared" si="544"/>
        <v>0</v>
      </c>
      <c r="EA249" s="154">
        <f t="shared" si="545"/>
        <v>0</v>
      </c>
      <c r="EB249" s="10"/>
      <c r="EC249" s="152">
        <f>SUMIF('Rekapitulasi Maret'!$CE$391:$CE$568,APS!$B249,'Rekapitulasi Maret'!$CF$391:$CF$568)+SUMIF('Rekapitulasi Maret'!$CE$391:$CE$568,APS!$B249,'Rekapitulasi Maret'!$CI$391:$CI$568)</f>
        <v>0</v>
      </c>
      <c r="ED249" s="152">
        <f>SUMIF('Rekapitulasi Maret'!$CE$391:$CE$568,APS!$B249,'Rekapitulasi Maret'!$CG$391:$CG$568)</f>
        <v>0</v>
      </c>
      <c r="EE249" s="152">
        <f>SUMIF('Rekapitulasi Maret'!$CE$391:$CE$568,APS!$B249,'Rekapitulasi Maret'!$CJ$391:$CJ$568)</f>
        <v>0</v>
      </c>
      <c r="EF249" s="154">
        <f t="shared" si="555"/>
        <v>0</v>
      </c>
      <c r="EG249" s="154">
        <f t="shared" si="556"/>
        <v>0</v>
      </c>
      <c r="EH249" s="76">
        <f t="shared" si="623"/>
        <v>43</v>
      </c>
      <c r="EI249" s="76">
        <f t="shared" si="624"/>
        <v>24</v>
      </c>
      <c r="EJ249" s="76">
        <f t="shared" si="625"/>
        <v>11</v>
      </c>
      <c r="EK249" s="76">
        <f t="shared" si="626"/>
        <v>0</v>
      </c>
      <c r="EL249" s="76">
        <f t="shared" si="627"/>
        <v>11</v>
      </c>
      <c r="EM249" s="76">
        <f t="shared" si="628"/>
        <v>-32</v>
      </c>
      <c r="EN249" s="154">
        <f t="shared" si="629"/>
        <v>25.581395348837212</v>
      </c>
      <c r="EO249" s="10">
        <v>23</v>
      </c>
      <c r="EP249" s="10"/>
      <c r="EQ249" s="152">
        <f>SUMIF('Rekapitulasi Maret'!$D$587:$D$768,APS!$B249,'Rekapitulasi Maret'!$E$587:$E$768)+SUMIF('Rekapitulasi Maret'!$D$587:$D$768,APS!$B249,'Rekapitulasi Maret'!$G$587:$G$768)</f>
        <v>0</v>
      </c>
      <c r="ER249" s="152">
        <f>SUMIF('Rekapitulasi Maret'!$D$587:$D$768,APS!$B249,'Rekapitulasi Maret'!$F$587:$F$768)+SUMIF('Rekapitulasi Maret'!$D$587:$D$768,APS!$B249,'Rekapitulasi Maret'!$H$587:$H$768)</f>
        <v>0</v>
      </c>
      <c r="ES249" s="10"/>
      <c r="ET249" s="154">
        <f t="shared" si="557"/>
        <v>0</v>
      </c>
      <c r="EU249" s="154">
        <f t="shared" si="558"/>
        <v>0</v>
      </c>
      <c r="EV249" s="10"/>
      <c r="EW249" s="152">
        <f>SUMIF('Rekapitulasi Maret'!$U$587:$U$768,APS!$B249,'Rekapitulasi Maret'!$V$587:$V$768)+SUMIF('Rekapitulasi Maret'!$U$587:$U$768,APS!$B249,'Rekapitulasi Maret'!$X$587:$X$768)</f>
        <v>13</v>
      </c>
      <c r="EX249" s="152">
        <f>SUMIF('Rekapitulasi Maret'!$U$587:$U$768,APS!$B249,'Rekapitulasi Maret'!$W$587:$W$768)+SUMIF('Rekapitulasi Maret'!$U$587:$U$768,APS!$B249,'Rekapitulasi Maret'!$Y$587:$Y$768)</f>
        <v>13</v>
      </c>
      <c r="EY249" s="10"/>
      <c r="EZ249" s="154">
        <f t="shared" si="559"/>
        <v>0</v>
      </c>
      <c r="FA249" s="154">
        <f t="shared" si="560"/>
        <v>100</v>
      </c>
      <c r="FB249" s="10"/>
      <c r="FC249" s="152">
        <f>SUMIF('Rekapitulasi Maret'!$AL$587:$AL$768,APS!$B249,'Rekapitulasi Maret'!$AM$587:$AM$768)+SUMIF('Rekapitulasi Maret'!$AL$587:$AL$768,APS!$B249,'Rekapitulasi Maret'!$AP$587:$AP$768)</f>
        <v>0</v>
      </c>
      <c r="FD249" s="152">
        <f>SUMIF('Rekapitulasi Maret'!$AL$587:$AL$768,APS!$B249,'Rekapitulasi Maret'!$AN$587:$AN$768)</f>
        <v>0</v>
      </c>
      <c r="FE249" s="10"/>
      <c r="FF249" s="154">
        <f t="shared" si="561"/>
        <v>0</v>
      </c>
      <c r="FG249" s="154">
        <f t="shared" si="562"/>
        <v>0</v>
      </c>
      <c r="FH249" s="10"/>
      <c r="FI249" s="152">
        <f>SUMIF('Rekapitulasi Maret'!$BA$587:$BA$768,APS!$B249,'Rekapitulasi Maret'!$BB$587:$BB$768)+SUMIF('Rekapitulasi Maret'!$BA$587:$BA$768,APS!$B249,'Rekapitulasi Maret'!$BE$587:$BE$768)</f>
        <v>0</v>
      </c>
      <c r="FJ249" s="152">
        <f>SUMIF('Rekapitulasi Maret'!$BA$587:$BA$768,APS!$B249,'Rekapitulasi Maret'!$BC$587:$BC$768)+SUMIF('Rekapitulasi Maret'!$BA$587:$BA$768,APS!$B249,'Rekapitulasi Maret'!$BF$587:$BF$768)</f>
        <v>0</v>
      </c>
      <c r="FK249" s="10"/>
      <c r="FL249" s="154">
        <f t="shared" si="563"/>
        <v>0</v>
      </c>
      <c r="FM249" s="154">
        <f t="shared" si="564"/>
        <v>0</v>
      </c>
      <c r="FN249" s="10"/>
      <c r="FO249" s="152">
        <f>SUMIF('Rekapitulasi Maret'!$BP$587:$BP$768,APS!$B249,'Rekapitulasi Maret'!$BQ$587:$BQ$768)+SUMIF('Rekapitulasi Maret'!$BP$587:$BP$768,APS!$B249,'Rekapitulasi Maret'!$BT$587:$BT$768)</f>
        <v>0</v>
      </c>
      <c r="FP249" s="152">
        <f>SUMIF('Rekapitulasi Maret'!$BP$587:$BP$768,APS!$B249,'Rekapitulasi Maret'!$BR$587:$BR$768)</f>
        <v>0</v>
      </c>
      <c r="FQ249" s="10"/>
      <c r="FR249" s="154">
        <f t="shared" si="565"/>
        <v>0</v>
      </c>
      <c r="FS249" s="154">
        <f t="shared" si="566"/>
        <v>0</v>
      </c>
      <c r="FT249" s="10"/>
      <c r="FU249" s="152">
        <f>SUMIF('Rekapitulasi Maret'!$CE$587:$CE$768,APS!$B249,'Rekapitulasi Maret'!$CI$587:$CI$768)</f>
        <v>0</v>
      </c>
      <c r="FV249" s="10"/>
      <c r="FW249" s="152">
        <f>SUMIF('Rekapitulasi Maret'!$CE$587:$CE$768,APS!$B249,'Rekapitulasi Maret'!$CJ$587:$CJ$768)</f>
        <v>0</v>
      </c>
      <c r="FX249" s="154">
        <f t="shared" si="586"/>
        <v>0</v>
      </c>
      <c r="FY249" s="154">
        <f t="shared" si="587"/>
        <v>0</v>
      </c>
      <c r="FZ249" s="10"/>
      <c r="GA249" s="152">
        <f>SUMIF('Rekapitulasi Maret'!$D$785:$D$963,APS!$B249,'Rekapitulasi Maret'!$E$785:$E$963)+SUMIF('Rekapitulasi Maret'!$D$785:$D$963,APS!$B249,'Rekapitulasi Maret'!$J$785:$J$963)</f>
        <v>0</v>
      </c>
      <c r="GB249" s="152">
        <f>SUMIF('Rekapitulasi Maret'!$D$785:$D$963,APS!$B249,'Rekapitulasi Maret'!$F$785:$F$963)</f>
        <v>0</v>
      </c>
      <c r="GC249" s="152">
        <f>SUMIF('Rekapitulasi Maret'!$D$785:$D$963,APS!$B249,'Rekapitulasi Maret'!$K$785:$K$963)</f>
        <v>0</v>
      </c>
      <c r="GD249" s="154">
        <f t="shared" si="567"/>
        <v>0</v>
      </c>
      <c r="GE249" s="154">
        <f t="shared" si="568"/>
        <v>0</v>
      </c>
      <c r="GF249" s="10"/>
      <c r="GG249" s="152">
        <f>SUMIF('Rekapitulasi Maret'!$U$785:$U$963,APS!$B249,'Rekapitulasi Maret'!$V$785:$V$963)+SUMIF('Rekapitulasi Maret'!$U$785:$U$963,APS!$B249,'Rekapitulasi Maret'!$AA$785:$AA$963)</f>
        <v>0</v>
      </c>
      <c r="GH249" s="152">
        <f>SUMIF('Rekapitulasi Maret'!$U$785:$U$963,APS!$B249,'Rekapitulasi Maret'!$W$785:$W$963)</f>
        <v>0</v>
      </c>
      <c r="GI249" s="152">
        <f>SUMIF('Rekapitulasi Maret'!$U$785:$U$963,APS!$B249,'Rekapitulasi Maret'!$AB$785:$AB$963)</f>
        <v>0</v>
      </c>
      <c r="GJ249" s="154">
        <f t="shared" si="569"/>
        <v>0</v>
      </c>
      <c r="GK249" s="154">
        <f t="shared" si="570"/>
        <v>0</v>
      </c>
      <c r="GL249" s="10"/>
      <c r="GM249" s="152">
        <f>SUMIF('Rekapitulasi Maret'!$AL$785:$AL$963,APS!$B249,'Rekapitulasi Maret'!$AM$785:$AM$963)+SUMIF('Rekapitulasi Maret'!$AL$785:$AL$963,APS!$B249,'Rekapitulasi Maret'!$AP$785:$AP$963)</f>
        <v>0</v>
      </c>
      <c r="GN249" s="152">
        <f>SUMIF('Rekapitulasi Maret'!$AL$785:$AL$963,APS!$B249,'Rekapitulasi Maret'!$AN$785:$AN$963)</f>
        <v>0</v>
      </c>
      <c r="GO249" s="152">
        <f>SUMIF('Rekapitulasi Maret'!$AL$785:$AL$963,APS!$B249,'Rekapitulasi Maret'!$AQ$785:$AQ$963)</f>
        <v>0</v>
      </c>
      <c r="GP249" s="154">
        <f t="shared" si="571"/>
        <v>0</v>
      </c>
      <c r="GQ249" s="154">
        <f t="shared" si="572"/>
        <v>0</v>
      </c>
      <c r="GR249" s="76">
        <f t="shared" si="573"/>
        <v>0</v>
      </c>
      <c r="GS249" s="76">
        <f t="shared" si="574"/>
        <v>13</v>
      </c>
      <c r="GT249" s="76">
        <f t="shared" si="575"/>
        <v>13</v>
      </c>
      <c r="GU249" s="76">
        <f t="shared" si="576"/>
        <v>0</v>
      </c>
      <c r="GV249" s="157">
        <f t="shared" si="577"/>
        <v>13</v>
      </c>
      <c r="GW249" s="157">
        <f t="shared" si="578"/>
        <v>13</v>
      </c>
      <c r="GX249" s="158">
        <f t="shared" si="579"/>
        <v>0</v>
      </c>
      <c r="GY249" s="157">
        <f t="shared" si="595"/>
        <v>143</v>
      </c>
      <c r="GZ249" s="157">
        <f t="shared" si="596"/>
        <v>137</v>
      </c>
      <c r="HA249" s="157">
        <f t="shared" si="597"/>
        <v>111</v>
      </c>
      <c r="HB249" s="157">
        <f t="shared" si="598"/>
        <v>0</v>
      </c>
      <c r="HC249" s="157">
        <f t="shared" si="599"/>
        <v>111</v>
      </c>
      <c r="HD249" s="157">
        <f t="shared" si="600"/>
        <v>-32</v>
      </c>
      <c r="HE249" s="158">
        <f t="shared" si="636"/>
        <v>77.622377622377627</v>
      </c>
      <c r="HF249" s="164"/>
      <c r="HG249" s="16" t="s">
        <v>1038</v>
      </c>
      <c r="HH249" s="88"/>
    </row>
    <row r="250" spans="1:216" ht="15.75">
      <c r="A250" s="16" t="s">
        <v>266</v>
      </c>
      <c r="B250" s="16" t="s">
        <v>267</v>
      </c>
      <c r="C250" s="16" t="s">
        <v>196</v>
      </c>
      <c r="D250" s="16" t="s">
        <v>615</v>
      </c>
      <c r="E250" s="16" t="s">
        <v>609</v>
      </c>
      <c r="F250" s="17">
        <v>0</v>
      </c>
      <c r="G250" s="17">
        <v>0</v>
      </c>
      <c r="H250" s="17">
        <v>0</v>
      </c>
      <c r="I250" s="18">
        <v>0</v>
      </c>
      <c r="J250" s="17">
        <v>25</v>
      </c>
      <c r="K250" s="19">
        <f t="shared" si="643"/>
        <v>-25</v>
      </c>
      <c r="L250" s="19">
        <f t="shared" si="644"/>
        <v>0</v>
      </c>
      <c r="M250" s="23">
        <v>50</v>
      </c>
      <c r="N250" s="20">
        <f t="shared" si="637"/>
        <v>25</v>
      </c>
      <c r="O250" s="20"/>
      <c r="P250" s="75">
        <f t="shared" si="642"/>
        <v>0</v>
      </c>
      <c r="Q250" s="74">
        <f t="shared" si="641"/>
        <v>25</v>
      </c>
      <c r="R250" s="22">
        <f t="shared" si="640"/>
        <v>45</v>
      </c>
      <c r="S250" s="10">
        <v>25</v>
      </c>
      <c r="T250" s="10"/>
      <c r="U250" s="152">
        <f>SUMIF('Rekapitulasi Maret'!$D$9:$D$173,APS!$B250,'Rekapitulasi Maret'!$E$9:$E$173)</f>
        <v>0</v>
      </c>
      <c r="V250" s="152">
        <f>SUMIF('Rekapitulasi Maret'!$D$9:$D$173,APS!$B250,'Rekapitulasi Maret'!$F$9:$F$173)</f>
        <v>0</v>
      </c>
      <c r="W250" s="10"/>
      <c r="X250" s="154">
        <f t="shared" si="638"/>
        <v>0</v>
      </c>
      <c r="Y250" s="154">
        <f t="shared" si="639"/>
        <v>0</v>
      </c>
      <c r="Z250" s="10"/>
      <c r="AA250" s="152">
        <f>SUMIF('Rekapitulasi Maret'!$U$9:$U$173,APS!$B250,'Rekapitulasi Maret'!$V$9:$V$173)</f>
        <v>0</v>
      </c>
      <c r="AB250" s="152">
        <f>SUMIF('Rekapitulasi Maret'!$U$9:$U$173,APS!$B250,'Rekapitulasi Maret'!$W$9:$W$173)</f>
        <v>0</v>
      </c>
      <c r="AC250" s="152"/>
      <c r="AD250" s="154">
        <f t="shared" si="630"/>
        <v>0</v>
      </c>
      <c r="AE250" s="154">
        <f t="shared" si="631"/>
        <v>0</v>
      </c>
      <c r="AF250" s="10"/>
      <c r="AG250" s="152">
        <f>SUMIF('Rekapitulasi Maret'!$AL$9:$AL$173,APS!$B250,'Rekapitulasi Maret'!$AM$9:$AM$173)</f>
        <v>0</v>
      </c>
      <c r="AH250" s="152">
        <f>SUMIF('Rekapitulasi Maret'!$AL$9:$AL$173,APS!$B250,'Rekapitulasi Maret'!$AN$9:$AN$173)</f>
        <v>0</v>
      </c>
      <c r="AI250" s="152">
        <f>SUMIF('Rekapitulasi Maret'!$AL$9:$AL$173,APS!$B250,'Rekapitulasi Maret'!$AQ$9:$AQ$173)</f>
        <v>0</v>
      </c>
      <c r="AJ250" s="154">
        <f t="shared" si="634"/>
        <v>0</v>
      </c>
      <c r="AK250" s="154">
        <f t="shared" si="635"/>
        <v>0</v>
      </c>
      <c r="AL250" s="10">
        <v>5</v>
      </c>
      <c r="AM250" s="152">
        <f>SUMIF('Rekapitulasi Maret'!$BA$9:$BA$173,APS!$B250,'Rekapitulasi Maret'!$BB$9:$BB$173)</f>
        <v>25</v>
      </c>
      <c r="AN250" s="152">
        <f>SUMIF('Rekapitulasi Maret'!$BA$9:$BA$173,APS!$B250,'Rekapitulasi Maret'!$BC$9:$BC$173)</f>
        <v>32</v>
      </c>
      <c r="AO250" s="10"/>
      <c r="AP250" s="154">
        <f t="shared" si="632"/>
        <v>640</v>
      </c>
      <c r="AQ250" s="154">
        <f t="shared" si="633"/>
        <v>128</v>
      </c>
      <c r="AR250" s="10"/>
      <c r="AS250" s="152">
        <f>SUMIF('Rekapitulasi Maret'!$BP$9:$BP$173,APS!$B250,'Rekapitulasi Maret'!$BQ$9:$BQ$173)</f>
        <v>0</v>
      </c>
      <c r="AT250" s="152">
        <f>SUMIF('Rekapitulasi Maret'!$BP$9:$BP$173,APS!$B250,'Rekapitulasi Maret'!$BR$9:$BR$173)</f>
        <v>0</v>
      </c>
      <c r="AU250" s="10"/>
      <c r="AV250" s="154">
        <f t="shared" si="601"/>
        <v>0</v>
      </c>
      <c r="AW250" s="154">
        <f t="shared" si="602"/>
        <v>0</v>
      </c>
      <c r="AX250" s="10"/>
      <c r="AY250" s="152">
        <f>SUMIF('Rekapitulasi Maret'!$CE$9:$CE$173,APS!$B250,'Rekapitulasi Maret'!$CI$9:$CI$173)</f>
        <v>0</v>
      </c>
      <c r="AZ250" s="10"/>
      <c r="BA250" s="152">
        <f>SUMIF('Rekapitulasi Maret'!$CE$9:$CE$173,APS!$B250,'Rekapitulasi Maret'!$CJ$9:$CJ$173)</f>
        <v>0</v>
      </c>
      <c r="BB250" s="154">
        <f t="shared" si="592"/>
        <v>0</v>
      </c>
      <c r="BC250" s="154">
        <f t="shared" si="593"/>
        <v>0</v>
      </c>
      <c r="BD250" s="76">
        <f t="shared" si="605"/>
        <v>5</v>
      </c>
      <c r="BE250" s="76">
        <f t="shared" si="606"/>
        <v>25</v>
      </c>
      <c r="BF250" s="76">
        <f t="shared" si="607"/>
        <v>32</v>
      </c>
      <c r="BG250" s="76">
        <f t="shared" si="608"/>
        <v>0</v>
      </c>
      <c r="BH250" s="76">
        <f t="shared" si="609"/>
        <v>32</v>
      </c>
      <c r="BI250" s="76">
        <f t="shared" si="610"/>
        <v>27</v>
      </c>
      <c r="BJ250" s="154">
        <f t="shared" si="611"/>
        <v>640</v>
      </c>
      <c r="BK250" s="10">
        <v>20</v>
      </c>
      <c r="BL250" s="10"/>
      <c r="BM250" s="152">
        <f>SUMIF('Rekapitulasi Maret'!$D$194:$D$375,APS!$B250,'Rekapitulasi Maret'!$E$194:$E$375)+SUMIF('Rekapitulasi Maret'!$D$194:$D$375,APS!$B250,'Rekapitulasi Maret'!$J$194:$J$375)</f>
        <v>0</v>
      </c>
      <c r="BN250" s="152">
        <f>SUMIF('Rekapitulasi Maret'!$D$194:$D$375,APS!$B250,'Rekapitulasi Maret'!$F$194:$F$375)</f>
        <v>0</v>
      </c>
      <c r="BO250" s="152">
        <f>SUMIF('Rekapitulasi Maret'!$D$194:$D$375,APS!$B250,'Rekapitulasi Maret'!$K$194:$K$375)</f>
        <v>0</v>
      </c>
      <c r="BP250" s="154">
        <f t="shared" si="588"/>
        <v>0</v>
      </c>
      <c r="BQ250" s="154">
        <f t="shared" si="589"/>
        <v>0</v>
      </c>
      <c r="BR250" s="10"/>
      <c r="BS250" s="152">
        <f>SUMIF('Rekapitulasi Maret'!$U$194:$U$375,APS!$B250,'Rekapitulasi Maret'!$V$194:$V$375)+SUMIF('Rekapitulasi Maret'!$U$194:$U$375,APS!$B250,'Rekapitulasi Maret'!$AA$194:$AA$375)</f>
        <v>0</v>
      </c>
      <c r="BT250" s="152">
        <f>SUMIF('Rekapitulasi Maret'!$U$194:$U$375,APS!$B250,'Rekapitulasi Maret'!$W$194:$W$375)</f>
        <v>0</v>
      </c>
      <c r="BU250" s="152">
        <f>SUMIF('Rekapitulasi Maret'!$U$194:$U$375,APS!$B250,'Rekapitulasi Maret'!$AB$194:$AB$375)</f>
        <v>0</v>
      </c>
      <c r="BV250" s="154">
        <f t="shared" si="590"/>
        <v>0</v>
      </c>
      <c r="BW250" s="154">
        <f t="shared" si="591"/>
        <v>0</v>
      </c>
      <c r="BX250" s="10"/>
      <c r="BY250" s="152">
        <f>SUMIF('Rekapitulasi Maret'!$AL$194:$AL$375,APS!$B250,'Rekapitulasi Maret'!$AM$194:$AM$375)+SUMIF('Rekapitulasi Maret'!$AL$194:$AL$375,APS!$B250,'Rekapitulasi Maret'!$AP$194:$AP$375)</f>
        <v>0</v>
      </c>
      <c r="BZ250" s="152">
        <f>SUMIF('Rekapitulasi Maret'!$AL$194:$AL$375,APS!$B250,'Rekapitulasi Maret'!$AN$194:$AN$375)</f>
        <v>0</v>
      </c>
      <c r="CA250" s="152">
        <f>SUMIF('Rekapitulasi Maret'!$AL$194:$AL$375,APS!$B250,'Rekapitulasi Maret'!$AQ$194:$AQ$375)</f>
        <v>0</v>
      </c>
      <c r="CB250" s="154">
        <f t="shared" si="603"/>
        <v>0</v>
      </c>
      <c r="CC250" s="154">
        <f t="shared" si="604"/>
        <v>0</v>
      </c>
      <c r="CD250" s="10">
        <v>20</v>
      </c>
      <c r="CE250" s="152">
        <f>SUMIF('Rekapitulasi Maret'!$BA$194:$BA$375,APS!$B250,'Rekapitulasi Maret'!$BB$194:$BB$375)+SUMIF('Rekapitulasi Maret'!$BA$194:$BA$375,APS!$B250,'Rekapitulasi Maret'!$BE$194:$BE$375)</f>
        <v>25</v>
      </c>
      <c r="CF250" s="152">
        <f>SUMIF('Rekapitulasi Maret'!$BA$194:$BA$375,APS!$B250,'Rekapitulasi Maret'!$BC$194:$BC$375)</f>
        <v>20</v>
      </c>
      <c r="CG250" s="10"/>
      <c r="CH250" s="154">
        <f t="shared" si="580"/>
        <v>100</v>
      </c>
      <c r="CI250" s="154">
        <f t="shared" si="581"/>
        <v>80</v>
      </c>
      <c r="CJ250" s="10"/>
      <c r="CK250" s="152">
        <f>SUMIF('Rekapitulasi Maret'!$BP$194:$BP$375,APS!$B250,'Rekapitulasi Maret'!$BQ$194:$BQ$375)+SUMIF('Rekapitulasi Maret'!$BP$194:$BP$375,APS!$B250,'Rekapitulasi Maret'!$BT$194:$BT$375)</f>
        <v>0</v>
      </c>
      <c r="CL250" s="152">
        <f>SUMIF('Rekapitulasi Maret'!$BP$194:$BP$375,APS!$B250,'Rekapitulasi Maret'!$BR$194:$BR$375)</f>
        <v>0</v>
      </c>
      <c r="CM250" s="152">
        <f>SUMIF('Rekapitulasi Maret'!$BP$194:$BP$375,APS!$B250,'Rekapitulasi Maret'!$BU$194:$BU$375)</f>
        <v>0</v>
      </c>
      <c r="CN250" s="154">
        <f t="shared" si="582"/>
        <v>0</v>
      </c>
      <c r="CO250" s="154">
        <f t="shared" si="583"/>
        <v>0</v>
      </c>
      <c r="CP250" s="76">
        <f t="shared" si="612"/>
        <v>20</v>
      </c>
      <c r="CQ250" s="76">
        <f t="shared" si="613"/>
        <v>25</v>
      </c>
      <c r="CR250" s="76">
        <f t="shared" si="614"/>
        <v>20</v>
      </c>
      <c r="CS250" s="76">
        <f t="shared" si="615"/>
        <v>0</v>
      </c>
      <c r="CT250" s="76">
        <f t="shared" si="616"/>
        <v>20</v>
      </c>
      <c r="CU250" s="76">
        <f t="shared" si="617"/>
        <v>0</v>
      </c>
      <c r="CV250" s="154">
        <f t="shared" si="618"/>
        <v>100</v>
      </c>
      <c r="CW250" s="10"/>
      <c r="CX250" s="10"/>
      <c r="CY250" s="152">
        <f>SUMIF('Rekapitulasi Maret'!$D$391:$D$568,APS!$B250,'Rekapitulasi Maret'!$E$391:$E$568)+SUMIF('Rekapitulasi Maret'!$D$391:$D$568,APS!$B250,'Rekapitulasi Maret'!$J$391:$J$568)</f>
        <v>0</v>
      </c>
      <c r="CZ250" s="152">
        <f>SUMIF('Rekapitulasi Maret'!$D$391:$D$568,APS!$B250,'Rekapitulasi Maret'!$F$391:$F$568)</f>
        <v>0</v>
      </c>
      <c r="DA250" s="152">
        <f>SUMIF('Rekapitulasi Maret'!$D$391:$D$568,APS!$B250,'Rekapitulasi Maret'!$K$391:$K$568)</f>
        <v>0</v>
      </c>
      <c r="DB250" s="154">
        <f t="shared" si="584"/>
        <v>0</v>
      </c>
      <c r="DC250" s="154">
        <f t="shared" si="585"/>
        <v>0</v>
      </c>
      <c r="DD250" s="10"/>
      <c r="DE250" s="152">
        <f>SUMIF('Rekapitulasi Maret'!$U$391:$U$568,APS!$B250,'Rekapitulasi Maret'!$V$391:$V$568)+SUMIF('Rekapitulasi Maret'!$U$391:$U$568,APS!$B250,'Rekapitulasi Maret'!$AA$391:$AA$568)</f>
        <v>0</v>
      </c>
      <c r="DF250" s="152">
        <f>SUMIF('Rekapitulasi Maret'!$U$391:$U$568,APS!$B250,'Rekapitulasi Maret'!$W$391:$W$568)</f>
        <v>0</v>
      </c>
      <c r="DG250" s="152">
        <f>SUMIF('Rekapitulasi Maret'!$U$391:$U$568,APS!$B250,'Rekapitulasi Maret'!$AB$391:$AB$568)</f>
        <v>0</v>
      </c>
      <c r="DH250" s="154">
        <f t="shared" si="619"/>
        <v>0</v>
      </c>
      <c r="DI250" s="154">
        <f t="shared" si="620"/>
        <v>0</v>
      </c>
      <c r="DJ250" s="10"/>
      <c r="DK250" s="152">
        <f>SUMIF('Rekapitulasi Maret'!$AL$391:$AL$568,APS!$B250,'Rekapitulasi Maret'!$AM$391:$AM$568)+SUMIF('Rekapitulasi Maret'!$AL$391:$AL$568,APS!$B250,'Rekapitulasi Maret'!$AP$391:$AP$568)</f>
        <v>0</v>
      </c>
      <c r="DL250" s="152">
        <f>SUMIF('Rekapitulasi Maret'!$AL$391:$AL$568,APS!$B250,'Rekapitulasi Maret'!$AN$391:$AN$568)</f>
        <v>0</v>
      </c>
      <c r="DM250" s="152">
        <f>SUMIF('Rekapitulasi Maret'!$AL$391:$AL$568,APS!$B250,'Rekapitulasi Maret'!$AQ$391:$AQ$568)</f>
        <v>0</v>
      </c>
      <c r="DN250" s="154">
        <f t="shared" si="553"/>
        <v>0</v>
      </c>
      <c r="DO250" s="154">
        <f t="shared" si="554"/>
        <v>0</v>
      </c>
      <c r="DP250" s="10"/>
      <c r="DQ250" s="152">
        <f>SUMIF('Rekapitulasi Maret'!$BA$391:$BA$568,APS!$B250,'Rekapitulasi Maret'!$BB$391:$BB$568)+SUMIF('Rekapitulasi Maret'!$BA$391:$BA$568,APS!$B250,'Rekapitulasi Maret'!$BE$391:$BE$568)</f>
        <v>5</v>
      </c>
      <c r="DR250" s="152">
        <f>SUMIF('Rekapitulasi Maret'!$BA$391:$BA$568,APS!$B250,'Rekapitulasi Maret'!$BC$391:$BC$568)</f>
        <v>0</v>
      </c>
      <c r="DS250" s="152">
        <f>SUMIF('Rekapitulasi Maret'!$BA$391:$BA$568,APS!$B250,'Rekapitulasi Maret'!$BF$391:$BF$568)</f>
        <v>0</v>
      </c>
      <c r="DT250" s="154">
        <f t="shared" si="621"/>
        <v>0</v>
      </c>
      <c r="DU250" s="154">
        <f t="shared" si="622"/>
        <v>0</v>
      </c>
      <c r="DV250" s="10"/>
      <c r="DW250" s="152">
        <f>SUMIF('Rekapitulasi Maret'!$BP$391:$BP$568,APS!$B250,'Rekapitulasi Maret'!$BQ$391:$BQ$568)+SUMIF('Rekapitulasi Maret'!$BP$391:$BP$568,APS!$B250,'Rekapitulasi Maret'!$BT$391:$BT$568)</f>
        <v>5</v>
      </c>
      <c r="DX250" s="152">
        <f>SUMIF('Rekapitulasi Maret'!$BP$391:$BP$568,APS!$B250,'Rekapitulasi Maret'!$BR$391:$BR$568)</f>
        <v>5</v>
      </c>
      <c r="DY250" s="152">
        <f>SUMIF('Rekapitulasi Maret'!$BP$391:$BP$568,APS!$B250,'Rekapitulasi Maret'!$BU$391:$BU$568)</f>
        <v>0</v>
      </c>
      <c r="DZ250" s="154">
        <f t="shared" ref="DZ250:DZ313" si="645">IF(DV250=0,0,((DX250+DY250)/DV250)*100)</f>
        <v>0</v>
      </c>
      <c r="EA250" s="154">
        <f t="shared" ref="EA250:EA313" si="646">IF(DW250=0,0,((DX250+DY250)/DW250)*100)</f>
        <v>100</v>
      </c>
      <c r="EB250" s="10"/>
      <c r="EC250" s="152">
        <f>SUMIF('Rekapitulasi Maret'!$CE$391:$CE$568,APS!$B250,'Rekapitulasi Maret'!$CF$391:$CF$568)+SUMIF('Rekapitulasi Maret'!$CE$391:$CE$568,APS!$B250,'Rekapitulasi Maret'!$CI$391:$CI$568)</f>
        <v>0</v>
      </c>
      <c r="ED250" s="152">
        <f>SUMIF('Rekapitulasi Maret'!$CE$391:$CE$568,APS!$B250,'Rekapitulasi Maret'!$CG$391:$CG$568)</f>
        <v>0</v>
      </c>
      <c r="EE250" s="152">
        <f>SUMIF('Rekapitulasi Maret'!$CE$391:$CE$568,APS!$B250,'Rekapitulasi Maret'!$CJ$391:$CJ$568)</f>
        <v>0</v>
      </c>
      <c r="EF250" s="154">
        <f t="shared" si="555"/>
        <v>0</v>
      </c>
      <c r="EG250" s="154">
        <f t="shared" si="556"/>
        <v>0</v>
      </c>
      <c r="EH250" s="76">
        <f t="shared" si="623"/>
        <v>0</v>
      </c>
      <c r="EI250" s="76">
        <f t="shared" si="624"/>
        <v>10</v>
      </c>
      <c r="EJ250" s="76">
        <f t="shared" si="625"/>
        <v>5</v>
      </c>
      <c r="EK250" s="76">
        <f t="shared" si="626"/>
        <v>0</v>
      </c>
      <c r="EL250" s="76">
        <f t="shared" si="627"/>
        <v>5</v>
      </c>
      <c r="EM250" s="76">
        <f t="shared" si="628"/>
        <v>5</v>
      </c>
      <c r="EN250" s="154">
        <f t="shared" si="629"/>
        <v>0</v>
      </c>
      <c r="EO250" s="10"/>
      <c r="EP250" s="10"/>
      <c r="EQ250" s="152">
        <f>SUMIF('Rekapitulasi Maret'!$D$587:$D$768,APS!$B250,'Rekapitulasi Maret'!$E$587:$E$768)+SUMIF('Rekapitulasi Maret'!$D$587:$D$768,APS!$B250,'Rekapitulasi Maret'!$G$587:$G$768)</f>
        <v>0</v>
      </c>
      <c r="ER250" s="152">
        <f>SUMIF('Rekapitulasi Maret'!$D$587:$D$768,APS!$B250,'Rekapitulasi Maret'!$F$587:$F$768)+SUMIF('Rekapitulasi Maret'!$D$587:$D$768,APS!$B250,'Rekapitulasi Maret'!$H$587:$H$768)</f>
        <v>0</v>
      </c>
      <c r="ES250" s="10"/>
      <c r="ET250" s="154">
        <f t="shared" si="557"/>
        <v>0</v>
      </c>
      <c r="EU250" s="154">
        <f t="shared" si="558"/>
        <v>0</v>
      </c>
      <c r="EV250" s="10"/>
      <c r="EW250" s="152">
        <f>SUMIF('Rekapitulasi Maret'!$U$587:$U$768,APS!$B250,'Rekapitulasi Maret'!$V$587:$V$768)+SUMIF('Rekapitulasi Maret'!$U$587:$U$768,APS!$B250,'Rekapitulasi Maret'!$X$587:$X$768)</f>
        <v>0</v>
      </c>
      <c r="EX250" s="152">
        <f>SUMIF('Rekapitulasi Maret'!$U$587:$U$768,APS!$B250,'Rekapitulasi Maret'!$W$587:$W$768)+SUMIF('Rekapitulasi Maret'!$U$587:$U$768,APS!$B250,'Rekapitulasi Maret'!$Y$587:$Y$768)</f>
        <v>0</v>
      </c>
      <c r="EY250" s="10"/>
      <c r="EZ250" s="154">
        <f t="shared" si="559"/>
        <v>0</v>
      </c>
      <c r="FA250" s="154">
        <f t="shared" si="560"/>
        <v>0</v>
      </c>
      <c r="FB250" s="10"/>
      <c r="FC250" s="152">
        <f>SUMIF('Rekapitulasi Maret'!$AL$587:$AL$768,APS!$B250,'Rekapitulasi Maret'!$AM$587:$AM$768)+SUMIF('Rekapitulasi Maret'!$AL$587:$AL$768,APS!$B250,'Rekapitulasi Maret'!$AP$587:$AP$768)</f>
        <v>0</v>
      </c>
      <c r="FD250" s="152">
        <f>SUMIF('Rekapitulasi Maret'!$AL$587:$AL$768,APS!$B250,'Rekapitulasi Maret'!$AN$587:$AN$768)</f>
        <v>0</v>
      </c>
      <c r="FE250" s="10"/>
      <c r="FF250" s="154">
        <f t="shared" si="561"/>
        <v>0</v>
      </c>
      <c r="FG250" s="154">
        <f t="shared" si="562"/>
        <v>0</v>
      </c>
      <c r="FH250" s="10"/>
      <c r="FI250" s="152">
        <f>SUMIF('Rekapitulasi Maret'!$BA$587:$BA$768,APS!$B250,'Rekapitulasi Maret'!$BB$587:$BB$768)+SUMIF('Rekapitulasi Maret'!$BA$587:$BA$768,APS!$B250,'Rekapitulasi Maret'!$BE$587:$BE$768)</f>
        <v>0</v>
      </c>
      <c r="FJ250" s="152">
        <f>SUMIF('Rekapitulasi Maret'!$BA$587:$BA$768,APS!$B250,'Rekapitulasi Maret'!$BC$587:$BC$768)+SUMIF('Rekapitulasi Maret'!$BA$587:$BA$768,APS!$B250,'Rekapitulasi Maret'!$BF$587:$BF$768)</f>
        <v>0</v>
      </c>
      <c r="FK250" s="10"/>
      <c r="FL250" s="154">
        <f t="shared" si="563"/>
        <v>0</v>
      </c>
      <c r="FM250" s="154">
        <f t="shared" si="564"/>
        <v>0</v>
      </c>
      <c r="FN250" s="10"/>
      <c r="FO250" s="152">
        <f>SUMIF('Rekapitulasi Maret'!$BP$587:$BP$768,APS!$B250,'Rekapitulasi Maret'!$BQ$587:$BQ$768)+SUMIF('Rekapitulasi Maret'!$BP$587:$BP$768,APS!$B250,'Rekapitulasi Maret'!$BT$587:$BT$768)</f>
        <v>0</v>
      </c>
      <c r="FP250" s="152">
        <f>SUMIF('Rekapitulasi Maret'!$BP$587:$BP$768,APS!$B250,'Rekapitulasi Maret'!$BR$587:$BR$768)</f>
        <v>0</v>
      </c>
      <c r="FQ250" s="10"/>
      <c r="FR250" s="154">
        <f t="shared" si="565"/>
        <v>0</v>
      </c>
      <c r="FS250" s="154">
        <f t="shared" si="566"/>
        <v>0</v>
      </c>
      <c r="FT250" s="10"/>
      <c r="FU250" s="152">
        <f>SUMIF('Rekapitulasi Maret'!$CE$587:$CE$768,APS!$B250,'Rekapitulasi Maret'!$CI$587:$CI$768)</f>
        <v>0</v>
      </c>
      <c r="FV250" s="10"/>
      <c r="FW250" s="152">
        <f>SUMIF('Rekapitulasi Maret'!$CE$587:$CE$768,APS!$B250,'Rekapitulasi Maret'!$CJ$587:$CJ$768)</f>
        <v>0</v>
      </c>
      <c r="FX250" s="154">
        <f t="shared" si="586"/>
        <v>0</v>
      </c>
      <c r="FY250" s="154">
        <f t="shared" si="587"/>
        <v>0</v>
      </c>
      <c r="FZ250" s="10"/>
      <c r="GA250" s="152">
        <f>SUMIF('Rekapitulasi Maret'!$D$785:$D$963,APS!$B250,'Rekapitulasi Maret'!$E$785:$E$963)+SUMIF('Rekapitulasi Maret'!$D$785:$D$963,APS!$B250,'Rekapitulasi Maret'!$J$785:$J$963)</f>
        <v>0</v>
      </c>
      <c r="GB250" s="152">
        <f>SUMIF('Rekapitulasi Maret'!$D$785:$D$963,APS!$B250,'Rekapitulasi Maret'!$F$785:$F$963)</f>
        <v>0</v>
      </c>
      <c r="GC250" s="152">
        <f>SUMIF('Rekapitulasi Maret'!$D$785:$D$963,APS!$B250,'Rekapitulasi Maret'!$K$785:$K$963)</f>
        <v>0</v>
      </c>
      <c r="GD250" s="154">
        <f t="shared" si="567"/>
        <v>0</v>
      </c>
      <c r="GE250" s="154">
        <f t="shared" si="568"/>
        <v>0</v>
      </c>
      <c r="GF250" s="10"/>
      <c r="GG250" s="152">
        <f>SUMIF('Rekapitulasi Maret'!$U$785:$U$963,APS!$B250,'Rekapitulasi Maret'!$V$785:$V$963)+SUMIF('Rekapitulasi Maret'!$U$785:$U$963,APS!$B250,'Rekapitulasi Maret'!$AA$785:$AA$963)</f>
        <v>0</v>
      </c>
      <c r="GH250" s="152">
        <f>SUMIF('Rekapitulasi Maret'!$U$785:$U$963,APS!$B250,'Rekapitulasi Maret'!$W$785:$W$963)</f>
        <v>0</v>
      </c>
      <c r="GI250" s="152">
        <f>SUMIF('Rekapitulasi Maret'!$U$785:$U$963,APS!$B250,'Rekapitulasi Maret'!$AB$785:$AB$963)</f>
        <v>0</v>
      </c>
      <c r="GJ250" s="154">
        <f t="shared" si="569"/>
        <v>0</v>
      </c>
      <c r="GK250" s="154">
        <f t="shared" si="570"/>
        <v>0</v>
      </c>
      <c r="GL250" s="10"/>
      <c r="GM250" s="152">
        <f>SUMIF('Rekapitulasi Maret'!$AL$785:$AL$963,APS!$B250,'Rekapitulasi Maret'!$AM$785:$AM$963)+SUMIF('Rekapitulasi Maret'!$AL$785:$AL$963,APS!$B250,'Rekapitulasi Maret'!$AP$785:$AP$963)</f>
        <v>0</v>
      </c>
      <c r="GN250" s="152">
        <f>SUMIF('Rekapitulasi Maret'!$AL$785:$AL$963,APS!$B250,'Rekapitulasi Maret'!$AN$785:$AN$963)</f>
        <v>0</v>
      </c>
      <c r="GO250" s="152">
        <f>SUMIF('Rekapitulasi Maret'!$AL$785:$AL$963,APS!$B250,'Rekapitulasi Maret'!$AQ$785:$AQ$963)</f>
        <v>0</v>
      </c>
      <c r="GP250" s="154">
        <f t="shared" si="571"/>
        <v>0</v>
      </c>
      <c r="GQ250" s="154">
        <f t="shared" si="572"/>
        <v>0</v>
      </c>
      <c r="GR250" s="76">
        <f t="shared" si="573"/>
        <v>0</v>
      </c>
      <c r="GS250" s="76">
        <f t="shared" si="574"/>
        <v>0</v>
      </c>
      <c r="GT250" s="76">
        <f t="shared" si="575"/>
        <v>0</v>
      </c>
      <c r="GU250" s="76">
        <f t="shared" si="576"/>
        <v>0</v>
      </c>
      <c r="GV250" s="157">
        <f t="shared" si="577"/>
        <v>0</v>
      </c>
      <c r="GW250" s="157">
        <f t="shared" si="578"/>
        <v>0</v>
      </c>
      <c r="GX250" s="158">
        <f t="shared" si="579"/>
        <v>0</v>
      </c>
      <c r="GY250" s="157">
        <f t="shared" si="595"/>
        <v>25</v>
      </c>
      <c r="GZ250" s="157">
        <f t="shared" si="596"/>
        <v>60</v>
      </c>
      <c r="HA250" s="157">
        <f t="shared" si="597"/>
        <v>57</v>
      </c>
      <c r="HB250" s="157">
        <f t="shared" si="598"/>
        <v>0</v>
      </c>
      <c r="HC250" s="157">
        <f t="shared" si="599"/>
        <v>57</v>
      </c>
      <c r="HD250" s="157">
        <f t="shared" si="600"/>
        <v>32</v>
      </c>
      <c r="HE250" s="158">
        <f t="shared" si="636"/>
        <v>227.99999999999997</v>
      </c>
      <c r="HF250" s="164"/>
      <c r="HG250" s="16" t="s">
        <v>1039</v>
      </c>
      <c r="HH250" s="88"/>
    </row>
    <row r="251" spans="1:216" ht="15.75">
      <c r="A251" s="16" t="s">
        <v>268</v>
      </c>
      <c r="B251" s="16" t="s">
        <v>269</v>
      </c>
      <c r="C251" s="16" t="s">
        <v>196</v>
      </c>
      <c r="D251" s="16" t="s">
        <v>615</v>
      </c>
      <c r="E251" s="16" t="s">
        <v>609</v>
      </c>
      <c r="F251" s="17">
        <v>40</v>
      </c>
      <c r="G251" s="17">
        <v>0</v>
      </c>
      <c r="H251" s="17">
        <v>0</v>
      </c>
      <c r="I251" s="18">
        <v>0</v>
      </c>
      <c r="J251" s="17">
        <v>0</v>
      </c>
      <c r="K251" s="19">
        <f t="shared" si="643"/>
        <v>40</v>
      </c>
      <c r="L251" s="19">
        <f t="shared" si="644"/>
        <v>40</v>
      </c>
      <c r="M251" s="23">
        <v>100</v>
      </c>
      <c r="N251" s="20">
        <f t="shared" si="637"/>
        <v>100</v>
      </c>
      <c r="O251" s="20"/>
      <c r="P251" s="75">
        <f t="shared" si="642"/>
        <v>0</v>
      </c>
      <c r="Q251" s="74">
        <f t="shared" si="641"/>
        <v>100</v>
      </c>
      <c r="R251" s="22">
        <f t="shared" si="640"/>
        <v>100</v>
      </c>
      <c r="S251" s="10">
        <v>50</v>
      </c>
      <c r="T251" s="10"/>
      <c r="U251" s="152">
        <f>SUMIF('Rekapitulasi Maret'!$D$9:$D$173,APS!$B251,'Rekapitulasi Maret'!$E$9:$E$173)</f>
        <v>0</v>
      </c>
      <c r="V251" s="152">
        <f>SUMIF('Rekapitulasi Maret'!$D$9:$D$173,APS!$B251,'Rekapitulasi Maret'!$F$9:$F$173)</f>
        <v>0</v>
      </c>
      <c r="W251" s="10"/>
      <c r="X251" s="154">
        <f t="shared" si="638"/>
        <v>0</v>
      </c>
      <c r="Y251" s="154">
        <f t="shared" si="639"/>
        <v>0</v>
      </c>
      <c r="Z251" s="10"/>
      <c r="AA251" s="152">
        <f>SUMIF('Rekapitulasi Maret'!$U$9:$U$173,APS!$B251,'Rekapitulasi Maret'!$V$9:$V$173)</f>
        <v>0</v>
      </c>
      <c r="AB251" s="152">
        <f>SUMIF('Rekapitulasi Maret'!$U$9:$U$173,APS!$B251,'Rekapitulasi Maret'!$W$9:$W$173)</f>
        <v>0</v>
      </c>
      <c r="AC251" s="152"/>
      <c r="AD251" s="154">
        <f t="shared" si="630"/>
        <v>0</v>
      </c>
      <c r="AE251" s="154">
        <f t="shared" si="631"/>
        <v>0</v>
      </c>
      <c r="AF251" s="10"/>
      <c r="AG251" s="152">
        <f>SUMIF('Rekapitulasi Maret'!$AL$9:$AL$173,APS!$B251,'Rekapitulasi Maret'!$AM$9:$AM$173)</f>
        <v>0</v>
      </c>
      <c r="AH251" s="152">
        <f>SUMIF('Rekapitulasi Maret'!$AL$9:$AL$173,APS!$B251,'Rekapitulasi Maret'!$AN$9:$AN$173)</f>
        <v>0</v>
      </c>
      <c r="AI251" s="152">
        <f>SUMIF('Rekapitulasi Maret'!$AL$9:$AL$173,APS!$B251,'Rekapitulasi Maret'!$AQ$9:$AQ$173)</f>
        <v>0</v>
      </c>
      <c r="AJ251" s="154">
        <f t="shared" si="634"/>
        <v>0</v>
      </c>
      <c r="AK251" s="154">
        <f t="shared" si="635"/>
        <v>0</v>
      </c>
      <c r="AL251" s="10"/>
      <c r="AM251" s="152">
        <f>SUMIF('Rekapitulasi Maret'!$BA$9:$BA$173,APS!$B251,'Rekapitulasi Maret'!$BB$9:$BB$173)</f>
        <v>0</v>
      </c>
      <c r="AN251" s="152">
        <f>SUMIF('Rekapitulasi Maret'!$BA$9:$BA$173,APS!$B251,'Rekapitulasi Maret'!$BC$9:$BC$173)</f>
        <v>0</v>
      </c>
      <c r="AO251" s="10"/>
      <c r="AP251" s="154">
        <f t="shared" si="632"/>
        <v>0</v>
      </c>
      <c r="AQ251" s="154">
        <f t="shared" si="633"/>
        <v>0</v>
      </c>
      <c r="AR251" s="10">
        <v>50</v>
      </c>
      <c r="AS251" s="152">
        <f>SUMIF('Rekapitulasi Maret'!$BP$9:$BP$173,APS!$B251,'Rekapitulasi Maret'!$BQ$9:$BQ$173)</f>
        <v>0</v>
      </c>
      <c r="AT251" s="152">
        <f>SUMIF('Rekapitulasi Maret'!$BP$9:$BP$173,APS!$B251,'Rekapitulasi Maret'!$BR$9:$BR$173)</f>
        <v>0</v>
      </c>
      <c r="AU251" s="10"/>
      <c r="AV251" s="154">
        <f t="shared" si="601"/>
        <v>0</v>
      </c>
      <c r="AW251" s="154">
        <f t="shared" si="602"/>
        <v>0</v>
      </c>
      <c r="AX251" s="10"/>
      <c r="AY251" s="152">
        <f>SUMIF('Rekapitulasi Maret'!$CE$9:$CE$173,APS!$B251,'Rekapitulasi Maret'!$CI$9:$CI$173)</f>
        <v>0</v>
      </c>
      <c r="AZ251" s="10"/>
      <c r="BA251" s="152">
        <f>SUMIF('Rekapitulasi Maret'!$CE$9:$CE$173,APS!$B251,'Rekapitulasi Maret'!$CJ$9:$CJ$173)</f>
        <v>0</v>
      </c>
      <c r="BB251" s="154">
        <f t="shared" si="592"/>
        <v>0</v>
      </c>
      <c r="BC251" s="154">
        <f t="shared" si="593"/>
        <v>0</v>
      </c>
      <c r="BD251" s="76">
        <f t="shared" si="605"/>
        <v>50</v>
      </c>
      <c r="BE251" s="76">
        <f t="shared" si="606"/>
        <v>0</v>
      </c>
      <c r="BF251" s="76">
        <f t="shared" si="607"/>
        <v>0</v>
      </c>
      <c r="BG251" s="76">
        <f t="shared" si="608"/>
        <v>0</v>
      </c>
      <c r="BH251" s="76">
        <f t="shared" si="609"/>
        <v>0</v>
      </c>
      <c r="BI251" s="76">
        <f t="shared" si="610"/>
        <v>-50</v>
      </c>
      <c r="BJ251" s="154">
        <f t="shared" si="611"/>
        <v>0</v>
      </c>
      <c r="BK251" s="10">
        <v>25</v>
      </c>
      <c r="BL251" s="10"/>
      <c r="BM251" s="152">
        <f>SUMIF('Rekapitulasi Maret'!$D$194:$D$375,APS!$B251,'Rekapitulasi Maret'!$E$194:$E$375)+SUMIF('Rekapitulasi Maret'!$D$194:$D$375,APS!$B251,'Rekapitulasi Maret'!$J$194:$J$375)</f>
        <v>0</v>
      </c>
      <c r="BN251" s="152">
        <f>SUMIF('Rekapitulasi Maret'!$D$194:$D$375,APS!$B251,'Rekapitulasi Maret'!$F$194:$F$375)</f>
        <v>0</v>
      </c>
      <c r="BO251" s="152">
        <f>SUMIF('Rekapitulasi Maret'!$D$194:$D$375,APS!$B251,'Rekapitulasi Maret'!$K$194:$K$375)</f>
        <v>0</v>
      </c>
      <c r="BP251" s="154">
        <f t="shared" si="588"/>
        <v>0</v>
      </c>
      <c r="BQ251" s="154">
        <f t="shared" si="589"/>
        <v>0</v>
      </c>
      <c r="BR251" s="10"/>
      <c r="BS251" s="152">
        <f>SUMIF('Rekapitulasi Maret'!$U$194:$U$375,APS!$B251,'Rekapitulasi Maret'!$V$194:$V$375)+SUMIF('Rekapitulasi Maret'!$U$194:$U$375,APS!$B251,'Rekapitulasi Maret'!$AA$194:$AA$375)</f>
        <v>50</v>
      </c>
      <c r="BT251" s="152">
        <f>SUMIF('Rekapitulasi Maret'!$U$194:$U$375,APS!$B251,'Rekapitulasi Maret'!$W$194:$W$375)</f>
        <v>0</v>
      </c>
      <c r="BU251" s="152">
        <f>SUMIF('Rekapitulasi Maret'!$U$194:$U$375,APS!$B251,'Rekapitulasi Maret'!$AB$194:$AB$375)</f>
        <v>0</v>
      </c>
      <c r="BV251" s="154">
        <f t="shared" si="590"/>
        <v>0</v>
      </c>
      <c r="BW251" s="154">
        <f t="shared" si="591"/>
        <v>0</v>
      </c>
      <c r="BX251" s="10"/>
      <c r="BY251" s="152">
        <f>SUMIF('Rekapitulasi Maret'!$AL$194:$AL$375,APS!$B251,'Rekapitulasi Maret'!$AM$194:$AM$375)+SUMIF('Rekapitulasi Maret'!$AL$194:$AL$375,APS!$B251,'Rekapitulasi Maret'!$AP$194:$AP$375)</f>
        <v>0</v>
      </c>
      <c r="BZ251" s="152">
        <f>SUMIF('Rekapitulasi Maret'!$AL$194:$AL$375,APS!$B251,'Rekapitulasi Maret'!$AN$194:$AN$375)</f>
        <v>0</v>
      </c>
      <c r="CA251" s="152">
        <f>SUMIF('Rekapitulasi Maret'!$AL$194:$AL$375,APS!$B251,'Rekapitulasi Maret'!$AQ$194:$AQ$375)</f>
        <v>0</v>
      </c>
      <c r="CB251" s="154">
        <f t="shared" si="603"/>
        <v>0</v>
      </c>
      <c r="CC251" s="154">
        <f t="shared" si="604"/>
        <v>0</v>
      </c>
      <c r="CD251" s="10">
        <v>25</v>
      </c>
      <c r="CE251" s="152">
        <f>SUMIF('Rekapitulasi Maret'!$BA$194:$BA$375,APS!$B251,'Rekapitulasi Maret'!$BB$194:$BB$375)+SUMIF('Rekapitulasi Maret'!$BA$194:$BA$375,APS!$B251,'Rekapitulasi Maret'!$BE$194:$BE$375)</f>
        <v>25</v>
      </c>
      <c r="CF251" s="152">
        <f>SUMIF('Rekapitulasi Maret'!$BA$194:$BA$375,APS!$B251,'Rekapitulasi Maret'!$BC$194:$BC$375)</f>
        <v>0</v>
      </c>
      <c r="CG251" s="10"/>
      <c r="CH251" s="154">
        <f t="shared" si="580"/>
        <v>0</v>
      </c>
      <c r="CI251" s="154">
        <f t="shared" si="581"/>
        <v>0</v>
      </c>
      <c r="CJ251" s="10"/>
      <c r="CK251" s="152">
        <f>SUMIF('Rekapitulasi Maret'!$BP$194:$BP$375,APS!$B251,'Rekapitulasi Maret'!$BQ$194:$BQ$375)+SUMIF('Rekapitulasi Maret'!$BP$194:$BP$375,APS!$B251,'Rekapitulasi Maret'!$BT$194:$BT$375)</f>
        <v>0</v>
      </c>
      <c r="CL251" s="152">
        <f>SUMIF('Rekapitulasi Maret'!$BP$194:$BP$375,APS!$B251,'Rekapitulasi Maret'!$BR$194:$BR$375)</f>
        <v>0</v>
      </c>
      <c r="CM251" s="152">
        <f>SUMIF('Rekapitulasi Maret'!$BP$194:$BP$375,APS!$B251,'Rekapitulasi Maret'!$BU$194:$BU$375)</f>
        <v>0</v>
      </c>
      <c r="CN251" s="154">
        <f t="shared" si="582"/>
        <v>0</v>
      </c>
      <c r="CO251" s="154">
        <f t="shared" si="583"/>
        <v>0</v>
      </c>
      <c r="CP251" s="76">
        <f t="shared" si="612"/>
        <v>25</v>
      </c>
      <c r="CQ251" s="76">
        <f t="shared" si="613"/>
        <v>75</v>
      </c>
      <c r="CR251" s="76">
        <f t="shared" si="614"/>
        <v>0</v>
      </c>
      <c r="CS251" s="76">
        <f t="shared" si="615"/>
        <v>0</v>
      </c>
      <c r="CT251" s="76">
        <f t="shared" si="616"/>
        <v>0</v>
      </c>
      <c r="CU251" s="76">
        <f t="shared" si="617"/>
        <v>-25</v>
      </c>
      <c r="CV251" s="154">
        <f t="shared" si="618"/>
        <v>0</v>
      </c>
      <c r="CW251" s="10">
        <v>10</v>
      </c>
      <c r="CX251" s="10"/>
      <c r="CY251" s="152">
        <f>SUMIF('Rekapitulasi Maret'!$D$391:$D$568,APS!$B251,'Rekapitulasi Maret'!$E$391:$E$568)+SUMIF('Rekapitulasi Maret'!$D$391:$D$568,APS!$B251,'Rekapitulasi Maret'!$J$391:$J$568)</f>
        <v>0</v>
      </c>
      <c r="CZ251" s="152">
        <f>SUMIF('Rekapitulasi Maret'!$D$391:$D$568,APS!$B251,'Rekapitulasi Maret'!$F$391:$F$568)</f>
        <v>0</v>
      </c>
      <c r="DA251" s="152">
        <f>SUMIF('Rekapitulasi Maret'!$D$391:$D$568,APS!$B251,'Rekapitulasi Maret'!$K$391:$K$568)</f>
        <v>0</v>
      </c>
      <c r="DB251" s="154">
        <f t="shared" si="584"/>
        <v>0</v>
      </c>
      <c r="DC251" s="154">
        <f t="shared" si="585"/>
        <v>0</v>
      </c>
      <c r="DD251" s="10">
        <v>25</v>
      </c>
      <c r="DE251" s="152">
        <f>SUMIF('Rekapitulasi Maret'!$U$391:$U$568,APS!$B251,'Rekapitulasi Maret'!$V$391:$V$568)+SUMIF('Rekapitulasi Maret'!$U$391:$U$568,APS!$B251,'Rekapitulasi Maret'!$AA$391:$AA$568)</f>
        <v>50</v>
      </c>
      <c r="DF251" s="152">
        <f>SUMIF('Rekapitulasi Maret'!$U$391:$U$568,APS!$B251,'Rekapitulasi Maret'!$W$391:$W$568)</f>
        <v>25</v>
      </c>
      <c r="DG251" s="152">
        <f>SUMIF('Rekapitulasi Maret'!$U$391:$U$568,APS!$B251,'Rekapitulasi Maret'!$AB$391:$AB$568)</f>
        <v>0</v>
      </c>
      <c r="DH251" s="154">
        <f t="shared" si="619"/>
        <v>100</v>
      </c>
      <c r="DI251" s="154">
        <f t="shared" si="620"/>
        <v>50</v>
      </c>
      <c r="DJ251" s="10"/>
      <c r="DK251" s="152">
        <f>SUMIF('Rekapitulasi Maret'!$AL$391:$AL$568,APS!$B251,'Rekapitulasi Maret'!$AM$391:$AM$568)+SUMIF('Rekapitulasi Maret'!$AL$391:$AL$568,APS!$B251,'Rekapitulasi Maret'!$AP$391:$AP$568)</f>
        <v>0</v>
      </c>
      <c r="DL251" s="152">
        <f>SUMIF('Rekapitulasi Maret'!$AL$391:$AL$568,APS!$B251,'Rekapitulasi Maret'!$AN$391:$AN$568)</f>
        <v>0</v>
      </c>
      <c r="DM251" s="152">
        <f>SUMIF('Rekapitulasi Maret'!$AL$391:$AL$568,APS!$B251,'Rekapitulasi Maret'!$AQ$391:$AQ$568)</f>
        <v>0</v>
      </c>
      <c r="DN251" s="154">
        <f t="shared" si="553"/>
        <v>0</v>
      </c>
      <c r="DO251" s="154">
        <f t="shared" si="554"/>
        <v>0</v>
      </c>
      <c r="DP251" s="10"/>
      <c r="DQ251" s="152">
        <f>SUMIF('Rekapitulasi Maret'!$BA$391:$BA$568,APS!$B251,'Rekapitulasi Maret'!$BB$391:$BB$568)+SUMIF('Rekapitulasi Maret'!$BA$391:$BA$568,APS!$B251,'Rekapitulasi Maret'!$BE$391:$BE$568)</f>
        <v>75</v>
      </c>
      <c r="DR251" s="152">
        <f>SUMIF('Rekapitulasi Maret'!$BA$391:$BA$568,APS!$B251,'Rekapitulasi Maret'!$BC$391:$BC$568)</f>
        <v>0</v>
      </c>
      <c r="DS251" s="152">
        <f>SUMIF('Rekapitulasi Maret'!$BA$391:$BA$568,APS!$B251,'Rekapitulasi Maret'!$BF$391:$BF$568)</f>
        <v>0</v>
      </c>
      <c r="DT251" s="154">
        <f t="shared" si="621"/>
        <v>0</v>
      </c>
      <c r="DU251" s="154">
        <f t="shared" si="622"/>
        <v>0</v>
      </c>
      <c r="DV251" s="10"/>
      <c r="DW251" s="152">
        <f>SUMIF('Rekapitulasi Maret'!$BP$391:$BP$568,APS!$B251,'Rekapitulasi Maret'!$BQ$391:$BQ$568)+SUMIF('Rekapitulasi Maret'!$BP$391:$BP$568,APS!$B251,'Rekapitulasi Maret'!$BT$391:$BT$568)</f>
        <v>75</v>
      </c>
      <c r="DX251" s="152">
        <f>SUMIF('Rekapitulasi Maret'!$BP$391:$BP$568,APS!$B251,'Rekapitulasi Maret'!$BR$391:$BR$568)</f>
        <v>53</v>
      </c>
      <c r="DY251" s="152">
        <f>SUMIF('Rekapitulasi Maret'!$BP$391:$BP$568,APS!$B251,'Rekapitulasi Maret'!$BU$391:$BU$568)</f>
        <v>0</v>
      </c>
      <c r="DZ251" s="154">
        <f t="shared" si="645"/>
        <v>0</v>
      </c>
      <c r="EA251" s="154">
        <f t="shared" si="646"/>
        <v>70.666666666666671</v>
      </c>
      <c r="EB251" s="10"/>
      <c r="EC251" s="152">
        <f>SUMIF('Rekapitulasi Maret'!$CE$391:$CE$568,APS!$B251,'Rekapitulasi Maret'!$CF$391:$CF$568)+SUMIF('Rekapitulasi Maret'!$CE$391:$CE$568,APS!$B251,'Rekapitulasi Maret'!$CI$391:$CI$568)</f>
        <v>0</v>
      </c>
      <c r="ED251" s="152">
        <f>SUMIF('Rekapitulasi Maret'!$CE$391:$CE$568,APS!$B251,'Rekapitulasi Maret'!$CG$391:$CG$568)</f>
        <v>0</v>
      </c>
      <c r="EE251" s="152">
        <f>SUMIF('Rekapitulasi Maret'!$CE$391:$CE$568,APS!$B251,'Rekapitulasi Maret'!$CJ$391:$CJ$568)</f>
        <v>0</v>
      </c>
      <c r="EF251" s="154">
        <f t="shared" si="555"/>
        <v>0</v>
      </c>
      <c r="EG251" s="154">
        <f t="shared" si="556"/>
        <v>0</v>
      </c>
      <c r="EH251" s="76">
        <f t="shared" si="623"/>
        <v>25</v>
      </c>
      <c r="EI251" s="76">
        <f t="shared" si="624"/>
        <v>200</v>
      </c>
      <c r="EJ251" s="76">
        <f t="shared" si="625"/>
        <v>78</v>
      </c>
      <c r="EK251" s="76">
        <f t="shared" si="626"/>
        <v>0</v>
      </c>
      <c r="EL251" s="76">
        <f t="shared" si="627"/>
        <v>78</v>
      </c>
      <c r="EM251" s="76">
        <f t="shared" si="628"/>
        <v>53</v>
      </c>
      <c r="EN251" s="154">
        <f t="shared" si="629"/>
        <v>312</v>
      </c>
      <c r="EO251" s="10">
        <v>15</v>
      </c>
      <c r="EP251" s="10"/>
      <c r="EQ251" s="152">
        <f>SUMIF('Rekapitulasi Maret'!$D$587:$D$768,APS!$B251,'Rekapitulasi Maret'!$E$587:$E$768)+SUMIF('Rekapitulasi Maret'!$D$587:$D$768,APS!$B251,'Rekapitulasi Maret'!$G$587:$G$768)</f>
        <v>0</v>
      </c>
      <c r="ER251" s="152">
        <f>SUMIF('Rekapitulasi Maret'!$D$587:$D$768,APS!$B251,'Rekapitulasi Maret'!$F$587:$F$768)+SUMIF('Rekapitulasi Maret'!$D$587:$D$768,APS!$B251,'Rekapitulasi Maret'!$H$587:$H$768)</f>
        <v>0</v>
      </c>
      <c r="ES251" s="10"/>
      <c r="ET251" s="154">
        <f t="shared" si="557"/>
        <v>0</v>
      </c>
      <c r="EU251" s="154">
        <f t="shared" si="558"/>
        <v>0</v>
      </c>
      <c r="EV251" s="10"/>
      <c r="EW251" s="152">
        <f>SUMIF('Rekapitulasi Maret'!$U$587:$U$768,APS!$B251,'Rekapitulasi Maret'!$V$587:$V$768)+SUMIF('Rekapitulasi Maret'!$U$587:$U$768,APS!$B251,'Rekapitulasi Maret'!$X$587:$X$768)</f>
        <v>22</v>
      </c>
      <c r="EX251" s="152">
        <f>SUMIF('Rekapitulasi Maret'!$U$587:$U$768,APS!$B251,'Rekapitulasi Maret'!$W$587:$W$768)+SUMIF('Rekapitulasi Maret'!$U$587:$U$768,APS!$B251,'Rekapitulasi Maret'!$Y$587:$Y$768)</f>
        <v>22</v>
      </c>
      <c r="EY251" s="10"/>
      <c r="EZ251" s="154">
        <f t="shared" si="559"/>
        <v>0</v>
      </c>
      <c r="FA251" s="154">
        <f t="shared" si="560"/>
        <v>100</v>
      </c>
      <c r="FB251" s="10"/>
      <c r="FC251" s="152">
        <f>SUMIF('Rekapitulasi Maret'!$AL$587:$AL$768,APS!$B251,'Rekapitulasi Maret'!$AM$587:$AM$768)+SUMIF('Rekapitulasi Maret'!$AL$587:$AL$768,APS!$B251,'Rekapitulasi Maret'!$AP$587:$AP$768)</f>
        <v>0</v>
      </c>
      <c r="FD251" s="152">
        <f>SUMIF('Rekapitulasi Maret'!$AL$587:$AL$768,APS!$B251,'Rekapitulasi Maret'!$AN$587:$AN$768)</f>
        <v>0</v>
      </c>
      <c r="FE251" s="10"/>
      <c r="FF251" s="154">
        <f t="shared" si="561"/>
        <v>0</v>
      </c>
      <c r="FG251" s="154">
        <f t="shared" si="562"/>
        <v>0</v>
      </c>
      <c r="FH251" s="10"/>
      <c r="FI251" s="152">
        <f>SUMIF('Rekapitulasi Maret'!$BA$587:$BA$768,APS!$B251,'Rekapitulasi Maret'!$BB$587:$BB$768)+SUMIF('Rekapitulasi Maret'!$BA$587:$BA$768,APS!$B251,'Rekapitulasi Maret'!$BE$587:$BE$768)</f>
        <v>0</v>
      </c>
      <c r="FJ251" s="152">
        <f>SUMIF('Rekapitulasi Maret'!$BA$587:$BA$768,APS!$B251,'Rekapitulasi Maret'!$BC$587:$BC$768)+SUMIF('Rekapitulasi Maret'!$BA$587:$BA$768,APS!$B251,'Rekapitulasi Maret'!$BF$587:$BF$768)</f>
        <v>0</v>
      </c>
      <c r="FK251" s="10"/>
      <c r="FL251" s="154">
        <f t="shared" si="563"/>
        <v>0</v>
      </c>
      <c r="FM251" s="154">
        <f t="shared" si="564"/>
        <v>0</v>
      </c>
      <c r="FN251" s="10"/>
      <c r="FO251" s="152">
        <f>SUMIF('Rekapitulasi Maret'!$BP$587:$BP$768,APS!$B251,'Rekapitulasi Maret'!$BQ$587:$BQ$768)+SUMIF('Rekapitulasi Maret'!$BP$587:$BP$768,APS!$B251,'Rekapitulasi Maret'!$BT$587:$BT$768)</f>
        <v>0</v>
      </c>
      <c r="FP251" s="152">
        <f>SUMIF('Rekapitulasi Maret'!$BP$587:$BP$768,APS!$B251,'Rekapitulasi Maret'!$BR$587:$BR$768)</f>
        <v>0</v>
      </c>
      <c r="FQ251" s="10"/>
      <c r="FR251" s="154">
        <f t="shared" si="565"/>
        <v>0</v>
      </c>
      <c r="FS251" s="154">
        <f t="shared" si="566"/>
        <v>0</v>
      </c>
      <c r="FT251" s="10"/>
      <c r="FU251" s="152">
        <f>SUMIF('Rekapitulasi Maret'!$CE$587:$CE$768,APS!$B251,'Rekapitulasi Maret'!$CI$587:$CI$768)</f>
        <v>0</v>
      </c>
      <c r="FV251" s="10"/>
      <c r="FW251" s="152">
        <f>SUMIF('Rekapitulasi Maret'!$CE$587:$CE$768,APS!$B251,'Rekapitulasi Maret'!$CJ$587:$CJ$768)</f>
        <v>0</v>
      </c>
      <c r="FX251" s="154">
        <f t="shared" si="586"/>
        <v>0</v>
      </c>
      <c r="FY251" s="154">
        <f t="shared" si="587"/>
        <v>0</v>
      </c>
      <c r="FZ251" s="10"/>
      <c r="GA251" s="152">
        <f>SUMIF('Rekapitulasi Maret'!$D$785:$D$963,APS!$B251,'Rekapitulasi Maret'!$E$785:$E$963)+SUMIF('Rekapitulasi Maret'!$D$785:$D$963,APS!$B251,'Rekapitulasi Maret'!$J$785:$J$963)</f>
        <v>0</v>
      </c>
      <c r="GB251" s="152">
        <f>SUMIF('Rekapitulasi Maret'!$D$785:$D$963,APS!$B251,'Rekapitulasi Maret'!$F$785:$F$963)</f>
        <v>0</v>
      </c>
      <c r="GC251" s="152">
        <f>SUMIF('Rekapitulasi Maret'!$D$785:$D$963,APS!$B251,'Rekapitulasi Maret'!$K$785:$K$963)</f>
        <v>0</v>
      </c>
      <c r="GD251" s="154">
        <f t="shared" si="567"/>
        <v>0</v>
      </c>
      <c r="GE251" s="154">
        <f t="shared" si="568"/>
        <v>0</v>
      </c>
      <c r="GF251" s="10"/>
      <c r="GG251" s="152">
        <f>SUMIF('Rekapitulasi Maret'!$U$785:$U$963,APS!$B251,'Rekapitulasi Maret'!$V$785:$V$963)+SUMIF('Rekapitulasi Maret'!$U$785:$U$963,APS!$B251,'Rekapitulasi Maret'!$AA$785:$AA$963)</f>
        <v>0</v>
      </c>
      <c r="GH251" s="152">
        <f>SUMIF('Rekapitulasi Maret'!$U$785:$U$963,APS!$B251,'Rekapitulasi Maret'!$W$785:$W$963)</f>
        <v>0</v>
      </c>
      <c r="GI251" s="152">
        <f>SUMIF('Rekapitulasi Maret'!$U$785:$U$963,APS!$B251,'Rekapitulasi Maret'!$AB$785:$AB$963)</f>
        <v>0</v>
      </c>
      <c r="GJ251" s="154">
        <f t="shared" si="569"/>
        <v>0</v>
      </c>
      <c r="GK251" s="154">
        <f t="shared" si="570"/>
        <v>0</v>
      </c>
      <c r="GL251" s="10"/>
      <c r="GM251" s="152">
        <f>SUMIF('Rekapitulasi Maret'!$AL$785:$AL$963,APS!$B251,'Rekapitulasi Maret'!$AM$785:$AM$963)+SUMIF('Rekapitulasi Maret'!$AL$785:$AL$963,APS!$B251,'Rekapitulasi Maret'!$AP$785:$AP$963)</f>
        <v>0</v>
      </c>
      <c r="GN251" s="152">
        <f>SUMIF('Rekapitulasi Maret'!$AL$785:$AL$963,APS!$B251,'Rekapitulasi Maret'!$AN$785:$AN$963)</f>
        <v>0</v>
      </c>
      <c r="GO251" s="152">
        <f>SUMIF('Rekapitulasi Maret'!$AL$785:$AL$963,APS!$B251,'Rekapitulasi Maret'!$AQ$785:$AQ$963)</f>
        <v>0</v>
      </c>
      <c r="GP251" s="154">
        <f t="shared" si="571"/>
        <v>0</v>
      </c>
      <c r="GQ251" s="154">
        <f t="shared" si="572"/>
        <v>0</v>
      </c>
      <c r="GR251" s="76">
        <f t="shared" si="573"/>
        <v>0</v>
      </c>
      <c r="GS251" s="76">
        <f t="shared" si="574"/>
        <v>22</v>
      </c>
      <c r="GT251" s="76">
        <f t="shared" si="575"/>
        <v>22</v>
      </c>
      <c r="GU251" s="76">
        <f t="shared" si="576"/>
        <v>0</v>
      </c>
      <c r="GV251" s="157">
        <f t="shared" si="577"/>
        <v>22</v>
      </c>
      <c r="GW251" s="157">
        <f t="shared" si="578"/>
        <v>22</v>
      </c>
      <c r="GX251" s="158">
        <f t="shared" si="579"/>
        <v>0</v>
      </c>
      <c r="GY251" s="157">
        <f t="shared" si="595"/>
        <v>100</v>
      </c>
      <c r="GZ251" s="157">
        <f t="shared" si="596"/>
        <v>297</v>
      </c>
      <c r="HA251" s="157">
        <f t="shared" si="597"/>
        <v>100</v>
      </c>
      <c r="HB251" s="157">
        <f t="shared" si="598"/>
        <v>0</v>
      </c>
      <c r="HC251" s="157">
        <f t="shared" si="599"/>
        <v>100</v>
      </c>
      <c r="HD251" s="157">
        <f t="shared" si="600"/>
        <v>0</v>
      </c>
      <c r="HE251" s="158">
        <f t="shared" si="636"/>
        <v>100</v>
      </c>
      <c r="HF251" s="164"/>
      <c r="HG251" s="16" t="s">
        <v>1039</v>
      </c>
      <c r="HH251" s="88"/>
    </row>
    <row r="252" spans="1:216" ht="15.75">
      <c r="A252" s="16" t="s">
        <v>569</v>
      </c>
      <c r="B252" s="81" t="s">
        <v>387</v>
      </c>
      <c r="C252" s="16" t="s">
        <v>196</v>
      </c>
      <c r="D252" s="16" t="s">
        <v>615</v>
      </c>
      <c r="E252" s="16" t="s">
        <v>601</v>
      </c>
      <c r="F252" s="31">
        <v>195</v>
      </c>
      <c r="G252" s="17"/>
      <c r="H252" s="17"/>
      <c r="I252" s="18">
        <v>0</v>
      </c>
      <c r="J252" s="17">
        <v>0</v>
      </c>
      <c r="K252" s="19">
        <f t="shared" si="643"/>
        <v>195</v>
      </c>
      <c r="L252" s="19">
        <f t="shared" si="644"/>
        <v>195</v>
      </c>
      <c r="M252" s="23">
        <v>195</v>
      </c>
      <c r="N252" s="20">
        <f t="shared" si="637"/>
        <v>195</v>
      </c>
      <c r="O252" s="20"/>
      <c r="P252" s="75">
        <f t="shared" si="642"/>
        <v>0</v>
      </c>
      <c r="Q252" s="74">
        <f t="shared" si="641"/>
        <v>195</v>
      </c>
      <c r="R252" s="22">
        <f t="shared" si="640"/>
        <v>195</v>
      </c>
      <c r="S252" s="10"/>
      <c r="T252" s="10"/>
      <c r="U252" s="152">
        <f>SUMIF('Rekapitulasi Maret'!$D$9:$D$173,APS!$B252,'Rekapitulasi Maret'!$E$9:$E$173)</f>
        <v>0</v>
      </c>
      <c r="V252" s="152">
        <f>SUMIF('Rekapitulasi Maret'!$D$9:$D$173,APS!$B252,'Rekapitulasi Maret'!$F$9:$F$173)</f>
        <v>0</v>
      </c>
      <c r="W252" s="10"/>
      <c r="X252" s="154">
        <f t="shared" si="638"/>
        <v>0</v>
      </c>
      <c r="Y252" s="154">
        <f t="shared" si="639"/>
        <v>0</v>
      </c>
      <c r="Z252" s="10"/>
      <c r="AA252" s="152">
        <f>SUMIF('Rekapitulasi Maret'!$U$9:$U$173,APS!$B252,'Rekapitulasi Maret'!$V$9:$V$173)</f>
        <v>0</v>
      </c>
      <c r="AB252" s="152">
        <f>SUMIF('Rekapitulasi Maret'!$U$9:$U$173,APS!$B252,'Rekapitulasi Maret'!$W$9:$W$173)</f>
        <v>0</v>
      </c>
      <c r="AC252" s="152"/>
      <c r="AD252" s="154">
        <f t="shared" si="630"/>
        <v>0</v>
      </c>
      <c r="AE252" s="154">
        <f t="shared" si="631"/>
        <v>0</v>
      </c>
      <c r="AF252" s="10"/>
      <c r="AG252" s="152">
        <f>SUMIF('Rekapitulasi Maret'!$AL$9:$AL$173,APS!$B252,'Rekapitulasi Maret'!$AM$9:$AM$173)</f>
        <v>0</v>
      </c>
      <c r="AH252" s="152">
        <f>SUMIF('Rekapitulasi Maret'!$AL$9:$AL$173,APS!$B252,'Rekapitulasi Maret'!$AN$9:$AN$173)</f>
        <v>0</v>
      </c>
      <c r="AI252" s="152">
        <f>SUMIF('Rekapitulasi Maret'!$AL$9:$AL$173,APS!$B252,'Rekapitulasi Maret'!$AQ$9:$AQ$173)</f>
        <v>0</v>
      </c>
      <c r="AJ252" s="154">
        <f t="shared" si="634"/>
        <v>0</v>
      </c>
      <c r="AK252" s="154">
        <f t="shared" si="635"/>
        <v>0</v>
      </c>
      <c r="AL252" s="10"/>
      <c r="AM252" s="152">
        <f>SUMIF('Rekapitulasi Maret'!$BA$9:$BA$173,APS!$B252,'Rekapitulasi Maret'!$BB$9:$BB$173)</f>
        <v>0</v>
      </c>
      <c r="AN252" s="152">
        <f>SUMIF('Rekapitulasi Maret'!$BA$9:$BA$173,APS!$B252,'Rekapitulasi Maret'!$BC$9:$BC$173)</f>
        <v>0</v>
      </c>
      <c r="AO252" s="10"/>
      <c r="AP252" s="154">
        <f t="shared" si="632"/>
        <v>0</v>
      </c>
      <c r="AQ252" s="154">
        <f t="shared" si="633"/>
        <v>0</v>
      </c>
      <c r="AR252" s="10"/>
      <c r="AS252" s="152">
        <f>SUMIF('Rekapitulasi Maret'!$BP$9:$BP$173,APS!$B252,'Rekapitulasi Maret'!$BQ$9:$BQ$173)</f>
        <v>0</v>
      </c>
      <c r="AT252" s="152">
        <f>SUMIF('Rekapitulasi Maret'!$BP$9:$BP$173,APS!$B252,'Rekapitulasi Maret'!$BR$9:$BR$173)</f>
        <v>0</v>
      </c>
      <c r="AU252" s="10"/>
      <c r="AV252" s="154">
        <f t="shared" si="601"/>
        <v>0</v>
      </c>
      <c r="AW252" s="154">
        <f t="shared" si="602"/>
        <v>0</v>
      </c>
      <c r="AX252" s="10"/>
      <c r="AY252" s="152">
        <f>SUMIF('Rekapitulasi Maret'!$CE$9:$CE$173,APS!$B252,'Rekapitulasi Maret'!$CI$9:$CI$173)</f>
        <v>0</v>
      </c>
      <c r="AZ252" s="10"/>
      <c r="BA252" s="152">
        <f>SUMIF('Rekapitulasi Maret'!$CE$9:$CE$173,APS!$B252,'Rekapitulasi Maret'!$CJ$9:$CJ$173)</f>
        <v>0</v>
      </c>
      <c r="BB252" s="154">
        <f t="shared" si="592"/>
        <v>0</v>
      </c>
      <c r="BC252" s="154">
        <f t="shared" si="593"/>
        <v>0</v>
      </c>
      <c r="BD252" s="76">
        <f t="shared" si="605"/>
        <v>0</v>
      </c>
      <c r="BE252" s="76">
        <f t="shared" si="606"/>
        <v>0</v>
      </c>
      <c r="BF252" s="76">
        <f t="shared" si="607"/>
        <v>0</v>
      </c>
      <c r="BG252" s="76">
        <f t="shared" si="608"/>
        <v>0</v>
      </c>
      <c r="BH252" s="76">
        <f t="shared" si="609"/>
        <v>0</v>
      </c>
      <c r="BI252" s="76">
        <f t="shared" si="610"/>
        <v>0</v>
      </c>
      <c r="BJ252" s="154">
        <f t="shared" si="611"/>
        <v>0</v>
      </c>
      <c r="BK252" s="10">
        <v>195</v>
      </c>
      <c r="BL252" s="10"/>
      <c r="BM252" s="152">
        <f>SUMIF('Rekapitulasi Maret'!$D$194:$D$375,APS!$B252,'Rekapitulasi Maret'!$E$194:$E$375)+SUMIF('Rekapitulasi Maret'!$D$194:$D$375,APS!$B252,'Rekapitulasi Maret'!$J$194:$J$375)</f>
        <v>0</v>
      </c>
      <c r="BN252" s="152">
        <f>SUMIF('Rekapitulasi Maret'!$D$194:$D$375,APS!$B252,'Rekapitulasi Maret'!$F$194:$F$375)</f>
        <v>0</v>
      </c>
      <c r="BO252" s="152">
        <f>SUMIF('Rekapitulasi Maret'!$D$194:$D$375,APS!$B252,'Rekapitulasi Maret'!$K$194:$K$375)</f>
        <v>0</v>
      </c>
      <c r="BP252" s="154">
        <f t="shared" si="588"/>
        <v>0</v>
      </c>
      <c r="BQ252" s="154">
        <f t="shared" si="589"/>
        <v>0</v>
      </c>
      <c r="BR252" s="10"/>
      <c r="BS252" s="152">
        <f>SUMIF('Rekapitulasi Maret'!$U$194:$U$375,APS!$B252,'Rekapitulasi Maret'!$V$194:$V$375)+SUMIF('Rekapitulasi Maret'!$U$194:$U$375,APS!$B252,'Rekapitulasi Maret'!$AA$194:$AA$375)</f>
        <v>0</v>
      </c>
      <c r="BT252" s="152">
        <f>SUMIF('Rekapitulasi Maret'!$U$194:$U$375,APS!$B252,'Rekapitulasi Maret'!$W$194:$W$375)</f>
        <v>0</v>
      </c>
      <c r="BU252" s="152">
        <f>SUMIF('Rekapitulasi Maret'!$U$194:$U$375,APS!$B252,'Rekapitulasi Maret'!$AB$194:$AB$375)</f>
        <v>0</v>
      </c>
      <c r="BV252" s="154">
        <f t="shared" si="590"/>
        <v>0</v>
      </c>
      <c r="BW252" s="154">
        <f t="shared" si="591"/>
        <v>0</v>
      </c>
      <c r="BX252" s="10"/>
      <c r="BY252" s="152">
        <f>SUMIF('Rekapitulasi Maret'!$AL$194:$AL$375,APS!$B252,'Rekapitulasi Maret'!$AM$194:$AM$375)+SUMIF('Rekapitulasi Maret'!$AL$194:$AL$375,APS!$B252,'Rekapitulasi Maret'!$AP$194:$AP$375)</f>
        <v>0</v>
      </c>
      <c r="BZ252" s="152">
        <f>SUMIF('Rekapitulasi Maret'!$AL$194:$AL$375,APS!$B252,'Rekapitulasi Maret'!$AN$194:$AN$375)</f>
        <v>0</v>
      </c>
      <c r="CA252" s="152">
        <f>SUMIF('Rekapitulasi Maret'!$AL$194:$AL$375,APS!$B252,'Rekapitulasi Maret'!$AQ$194:$AQ$375)</f>
        <v>0</v>
      </c>
      <c r="CB252" s="154">
        <f t="shared" si="603"/>
        <v>0</v>
      </c>
      <c r="CC252" s="154">
        <f t="shared" si="604"/>
        <v>0</v>
      </c>
      <c r="CD252" s="10">
        <v>195</v>
      </c>
      <c r="CE252" s="152">
        <f>SUMIF('Rekapitulasi Maret'!$BA$194:$BA$375,APS!$B252,'Rekapitulasi Maret'!$BB$194:$BB$375)+SUMIF('Rekapitulasi Maret'!$BA$194:$BA$375,APS!$B252,'Rekapitulasi Maret'!$BE$194:$BE$375)</f>
        <v>0</v>
      </c>
      <c r="CF252" s="152">
        <f>SUMIF('Rekapitulasi Maret'!$BA$194:$BA$375,APS!$B252,'Rekapitulasi Maret'!$BC$194:$BC$375)</f>
        <v>0</v>
      </c>
      <c r="CG252" s="10"/>
      <c r="CH252" s="154">
        <f t="shared" si="580"/>
        <v>0</v>
      </c>
      <c r="CI252" s="154">
        <f t="shared" si="581"/>
        <v>0</v>
      </c>
      <c r="CJ252" s="10"/>
      <c r="CK252" s="152">
        <f>SUMIF('Rekapitulasi Maret'!$BP$194:$BP$375,APS!$B252,'Rekapitulasi Maret'!$BQ$194:$BQ$375)+SUMIF('Rekapitulasi Maret'!$BP$194:$BP$375,APS!$B252,'Rekapitulasi Maret'!$BT$194:$BT$375)</f>
        <v>0</v>
      </c>
      <c r="CL252" s="152">
        <f>SUMIF('Rekapitulasi Maret'!$BP$194:$BP$375,APS!$B252,'Rekapitulasi Maret'!$BR$194:$BR$375)</f>
        <v>0</v>
      </c>
      <c r="CM252" s="152">
        <f>SUMIF('Rekapitulasi Maret'!$BP$194:$BP$375,APS!$B252,'Rekapitulasi Maret'!$BU$194:$BU$375)</f>
        <v>0</v>
      </c>
      <c r="CN252" s="154">
        <f t="shared" si="582"/>
        <v>0</v>
      </c>
      <c r="CO252" s="154">
        <f t="shared" si="583"/>
        <v>0</v>
      </c>
      <c r="CP252" s="76">
        <f t="shared" si="612"/>
        <v>195</v>
      </c>
      <c r="CQ252" s="76">
        <f t="shared" si="613"/>
        <v>0</v>
      </c>
      <c r="CR252" s="76">
        <f t="shared" si="614"/>
        <v>0</v>
      </c>
      <c r="CS252" s="76">
        <f t="shared" si="615"/>
        <v>0</v>
      </c>
      <c r="CT252" s="76">
        <f t="shared" si="616"/>
        <v>0</v>
      </c>
      <c r="CU252" s="76">
        <f t="shared" si="617"/>
        <v>-195</v>
      </c>
      <c r="CV252" s="154">
        <f t="shared" si="618"/>
        <v>0</v>
      </c>
      <c r="CW252" s="10"/>
      <c r="CX252" s="10"/>
      <c r="CY252" s="152">
        <f>SUMIF('Rekapitulasi Maret'!$D$391:$D$568,APS!$B252,'Rekapitulasi Maret'!$E$391:$E$568)+SUMIF('Rekapitulasi Maret'!$D$391:$D$568,APS!$B252,'Rekapitulasi Maret'!$J$391:$J$568)</f>
        <v>0</v>
      </c>
      <c r="CZ252" s="152">
        <f>SUMIF('Rekapitulasi Maret'!$D$391:$D$568,APS!$B252,'Rekapitulasi Maret'!$F$391:$F$568)</f>
        <v>0</v>
      </c>
      <c r="DA252" s="152">
        <f>SUMIF('Rekapitulasi Maret'!$D$391:$D$568,APS!$B252,'Rekapitulasi Maret'!$K$391:$K$568)</f>
        <v>0</v>
      </c>
      <c r="DB252" s="154">
        <f t="shared" si="584"/>
        <v>0</v>
      </c>
      <c r="DC252" s="154">
        <f t="shared" si="585"/>
        <v>0</v>
      </c>
      <c r="DD252" s="10"/>
      <c r="DE252" s="152">
        <f>SUMIF('Rekapitulasi Maret'!$U$391:$U$568,APS!$B252,'Rekapitulasi Maret'!$V$391:$V$568)+SUMIF('Rekapitulasi Maret'!$U$391:$U$568,APS!$B252,'Rekapitulasi Maret'!$AA$391:$AA$568)</f>
        <v>0</v>
      </c>
      <c r="DF252" s="152">
        <f>SUMIF('Rekapitulasi Maret'!$U$391:$U$568,APS!$B252,'Rekapitulasi Maret'!$W$391:$W$568)</f>
        <v>0</v>
      </c>
      <c r="DG252" s="152">
        <f>SUMIF('Rekapitulasi Maret'!$U$391:$U$568,APS!$B252,'Rekapitulasi Maret'!$AB$391:$AB$568)</f>
        <v>0</v>
      </c>
      <c r="DH252" s="154">
        <f t="shared" si="619"/>
        <v>0</v>
      </c>
      <c r="DI252" s="154">
        <f t="shared" si="620"/>
        <v>0</v>
      </c>
      <c r="DJ252" s="10"/>
      <c r="DK252" s="152">
        <f>SUMIF('Rekapitulasi Maret'!$AL$391:$AL$568,APS!$B252,'Rekapitulasi Maret'!$AM$391:$AM$568)+SUMIF('Rekapitulasi Maret'!$AL$391:$AL$568,APS!$B252,'Rekapitulasi Maret'!$AP$391:$AP$568)</f>
        <v>0</v>
      </c>
      <c r="DL252" s="152">
        <f>SUMIF('Rekapitulasi Maret'!$AL$391:$AL$568,APS!$B252,'Rekapitulasi Maret'!$AN$391:$AN$568)</f>
        <v>0</v>
      </c>
      <c r="DM252" s="152">
        <f>SUMIF('Rekapitulasi Maret'!$AL$391:$AL$568,APS!$B252,'Rekapitulasi Maret'!$AQ$391:$AQ$568)</f>
        <v>0</v>
      </c>
      <c r="DN252" s="154">
        <f t="shared" si="553"/>
        <v>0</v>
      </c>
      <c r="DO252" s="154">
        <f t="shared" si="554"/>
        <v>0</v>
      </c>
      <c r="DP252" s="10"/>
      <c r="DQ252" s="152">
        <f>SUMIF('Rekapitulasi Maret'!$BA$391:$BA$568,APS!$B252,'Rekapitulasi Maret'!$BB$391:$BB$568)+SUMIF('Rekapitulasi Maret'!$BA$391:$BA$568,APS!$B252,'Rekapitulasi Maret'!$BE$391:$BE$568)</f>
        <v>0</v>
      </c>
      <c r="DR252" s="152">
        <f>SUMIF('Rekapitulasi Maret'!$BA$391:$BA$568,APS!$B252,'Rekapitulasi Maret'!$BC$391:$BC$568)</f>
        <v>0</v>
      </c>
      <c r="DS252" s="152">
        <f>SUMIF('Rekapitulasi Maret'!$BA$391:$BA$568,APS!$B252,'Rekapitulasi Maret'!$BF$391:$BF$568)</f>
        <v>0</v>
      </c>
      <c r="DT252" s="154">
        <f t="shared" si="621"/>
        <v>0</v>
      </c>
      <c r="DU252" s="154">
        <f t="shared" si="622"/>
        <v>0</v>
      </c>
      <c r="DV252" s="10"/>
      <c r="DW252" s="152">
        <f>SUMIF('Rekapitulasi Maret'!$BP$391:$BP$568,APS!$B252,'Rekapitulasi Maret'!$BQ$391:$BQ$568)+SUMIF('Rekapitulasi Maret'!$BP$391:$BP$568,APS!$B252,'Rekapitulasi Maret'!$BT$391:$BT$568)</f>
        <v>50</v>
      </c>
      <c r="DX252" s="152">
        <f>SUMIF('Rekapitulasi Maret'!$BP$391:$BP$568,APS!$B252,'Rekapitulasi Maret'!$BR$391:$BR$568)</f>
        <v>11</v>
      </c>
      <c r="DY252" s="152">
        <f>SUMIF('Rekapitulasi Maret'!$BP$391:$BP$568,APS!$B252,'Rekapitulasi Maret'!$BU$391:$BU$568)</f>
        <v>0</v>
      </c>
      <c r="DZ252" s="154">
        <f t="shared" si="645"/>
        <v>0</v>
      </c>
      <c r="EA252" s="154">
        <f t="shared" si="646"/>
        <v>22</v>
      </c>
      <c r="EB252" s="10"/>
      <c r="EC252" s="152">
        <f>SUMIF('Rekapitulasi Maret'!$CE$391:$CE$568,APS!$B252,'Rekapitulasi Maret'!$CF$391:$CF$568)+SUMIF('Rekapitulasi Maret'!$CE$391:$CE$568,APS!$B252,'Rekapitulasi Maret'!$CI$391:$CI$568)</f>
        <v>0</v>
      </c>
      <c r="ED252" s="152">
        <f>SUMIF('Rekapitulasi Maret'!$CE$391:$CE$568,APS!$B252,'Rekapitulasi Maret'!$CG$391:$CG$568)</f>
        <v>0</v>
      </c>
      <c r="EE252" s="152">
        <f>SUMIF('Rekapitulasi Maret'!$CE$391:$CE$568,APS!$B252,'Rekapitulasi Maret'!$CJ$391:$CJ$568)</f>
        <v>0</v>
      </c>
      <c r="EF252" s="154">
        <f t="shared" si="555"/>
        <v>0</v>
      </c>
      <c r="EG252" s="154">
        <f t="shared" si="556"/>
        <v>0</v>
      </c>
      <c r="EH252" s="76">
        <f t="shared" si="623"/>
        <v>0</v>
      </c>
      <c r="EI252" s="76">
        <f t="shared" si="624"/>
        <v>50</v>
      </c>
      <c r="EJ252" s="76">
        <f t="shared" si="625"/>
        <v>11</v>
      </c>
      <c r="EK252" s="76">
        <f t="shared" si="626"/>
        <v>0</v>
      </c>
      <c r="EL252" s="76">
        <f t="shared" si="627"/>
        <v>11</v>
      </c>
      <c r="EM252" s="76">
        <f t="shared" si="628"/>
        <v>11</v>
      </c>
      <c r="EN252" s="154">
        <f t="shared" si="629"/>
        <v>0</v>
      </c>
      <c r="EO252" s="10"/>
      <c r="EP252" s="10"/>
      <c r="EQ252" s="152">
        <f>SUMIF('Rekapitulasi Maret'!$D$587:$D$768,APS!$B252,'Rekapitulasi Maret'!$E$587:$E$768)+SUMIF('Rekapitulasi Maret'!$D$587:$D$768,APS!$B252,'Rekapitulasi Maret'!$G$587:$G$768)</f>
        <v>0</v>
      </c>
      <c r="ER252" s="152">
        <f>SUMIF('Rekapitulasi Maret'!$D$587:$D$768,APS!$B252,'Rekapitulasi Maret'!$F$587:$F$768)+SUMIF('Rekapitulasi Maret'!$D$587:$D$768,APS!$B252,'Rekapitulasi Maret'!$H$587:$H$768)</f>
        <v>0</v>
      </c>
      <c r="ES252" s="10"/>
      <c r="ET252" s="154">
        <f t="shared" si="557"/>
        <v>0</v>
      </c>
      <c r="EU252" s="154">
        <f t="shared" si="558"/>
        <v>0</v>
      </c>
      <c r="EV252" s="10"/>
      <c r="EW252" s="152">
        <f>SUMIF('Rekapitulasi Maret'!$U$587:$U$768,APS!$B252,'Rekapitulasi Maret'!$V$587:$V$768)+SUMIF('Rekapitulasi Maret'!$U$587:$U$768,APS!$B252,'Rekapitulasi Maret'!$X$587:$X$768)</f>
        <v>0</v>
      </c>
      <c r="EX252" s="152">
        <f>SUMIF('Rekapitulasi Maret'!$U$587:$U$768,APS!$B252,'Rekapitulasi Maret'!$W$587:$W$768)+SUMIF('Rekapitulasi Maret'!$U$587:$U$768,APS!$B252,'Rekapitulasi Maret'!$Y$587:$Y$768)</f>
        <v>0</v>
      </c>
      <c r="EY252" s="10"/>
      <c r="EZ252" s="154">
        <f t="shared" si="559"/>
        <v>0</v>
      </c>
      <c r="FA252" s="154">
        <f t="shared" si="560"/>
        <v>0</v>
      </c>
      <c r="FB252" s="10"/>
      <c r="FC252" s="152">
        <f>SUMIF('Rekapitulasi Maret'!$AL$587:$AL$768,APS!$B252,'Rekapitulasi Maret'!$AM$587:$AM$768)+SUMIF('Rekapitulasi Maret'!$AL$587:$AL$768,APS!$B252,'Rekapitulasi Maret'!$AP$587:$AP$768)</f>
        <v>0</v>
      </c>
      <c r="FD252" s="152">
        <f>SUMIF('Rekapitulasi Maret'!$AL$587:$AL$768,APS!$B252,'Rekapitulasi Maret'!$AN$587:$AN$768)</f>
        <v>0</v>
      </c>
      <c r="FE252" s="10"/>
      <c r="FF252" s="154">
        <f t="shared" si="561"/>
        <v>0</v>
      </c>
      <c r="FG252" s="154">
        <f t="shared" si="562"/>
        <v>0</v>
      </c>
      <c r="FH252" s="10"/>
      <c r="FI252" s="152">
        <f>SUMIF('Rekapitulasi Maret'!$BA$587:$BA$768,APS!$B252,'Rekapitulasi Maret'!$BB$587:$BB$768)+SUMIF('Rekapitulasi Maret'!$BA$587:$BA$768,APS!$B252,'Rekapitulasi Maret'!$BE$587:$BE$768)</f>
        <v>0</v>
      </c>
      <c r="FJ252" s="152">
        <f>SUMIF('Rekapitulasi Maret'!$BA$587:$BA$768,APS!$B252,'Rekapitulasi Maret'!$BC$587:$BC$768)+SUMIF('Rekapitulasi Maret'!$BA$587:$BA$768,APS!$B252,'Rekapitulasi Maret'!$BF$587:$BF$768)</f>
        <v>0</v>
      </c>
      <c r="FK252" s="10"/>
      <c r="FL252" s="154">
        <f t="shared" si="563"/>
        <v>0</v>
      </c>
      <c r="FM252" s="154">
        <f t="shared" si="564"/>
        <v>0</v>
      </c>
      <c r="FN252" s="10"/>
      <c r="FO252" s="152">
        <f>SUMIF('Rekapitulasi Maret'!$BP$587:$BP$768,APS!$B252,'Rekapitulasi Maret'!$BQ$587:$BQ$768)+SUMIF('Rekapitulasi Maret'!$BP$587:$BP$768,APS!$B252,'Rekapitulasi Maret'!$BT$587:$BT$768)</f>
        <v>0</v>
      </c>
      <c r="FP252" s="152">
        <f>SUMIF('Rekapitulasi Maret'!$BP$587:$BP$768,APS!$B252,'Rekapitulasi Maret'!$BR$587:$BR$768)</f>
        <v>0</v>
      </c>
      <c r="FQ252" s="10"/>
      <c r="FR252" s="154">
        <f t="shared" si="565"/>
        <v>0</v>
      </c>
      <c r="FS252" s="154">
        <f t="shared" si="566"/>
        <v>0</v>
      </c>
      <c r="FT252" s="10"/>
      <c r="FU252" s="152">
        <f>SUMIF('Rekapitulasi Maret'!$CE$587:$CE$768,APS!$B252,'Rekapitulasi Maret'!$CI$587:$CI$768)</f>
        <v>0</v>
      </c>
      <c r="FV252" s="10"/>
      <c r="FW252" s="152">
        <f>SUMIF('Rekapitulasi Maret'!$CE$587:$CE$768,APS!$B252,'Rekapitulasi Maret'!$CJ$587:$CJ$768)</f>
        <v>0</v>
      </c>
      <c r="FX252" s="154">
        <f t="shared" si="586"/>
        <v>0</v>
      </c>
      <c r="FY252" s="154">
        <f t="shared" si="587"/>
        <v>0</v>
      </c>
      <c r="FZ252" s="10"/>
      <c r="GA252" s="152">
        <f>SUMIF('Rekapitulasi Maret'!$D$785:$D$963,APS!$B252,'Rekapitulasi Maret'!$E$785:$E$963)+SUMIF('Rekapitulasi Maret'!$D$785:$D$963,APS!$B252,'Rekapitulasi Maret'!$J$785:$J$963)</f>
        <v>0</v>
      </c>
      <c r="GB252" s="152">
        <f>SUMIF('Rekapitulasi Maret'!$D$785:$D$963,APS!$B252,'Rekapitulasi Maret'!$F$785:$F$963)</f>
        <v>0</v>
      </c>
      <c r="GC252" s="152">
        <f>SUMIF('Rekapitulasi Maret'!$D$785:$D$963,APS!$B252,'Rekapitulasi Maret'!$K$785:$K$963)</f>
        <v>0</v>
      </c>
      <c r="GD252" s="154">
        <f t="shared" si="567"/>
        <v>0</v>
      </c>
      <c r="GE252" s="154">
        <f t="shared" si="568"/>
        <v>0</v>
      </c>
      <c r="GF252" s="10"/>
      <c r="GG252" s="152">
        <f>SUMIF('Rekapitulasi Maret'!$U$785:$U$963,APS!$B252,'Rekapitulasi Maret'!$V$785:$V$963)+SUMIF('Rekapitulasi Maret'!$U$785:$U$963,APS!$B252,'Rekapitulasi Maret'!$AA$785:$AA$963)</f>
        <v>0</v>
      </c>
      <c r="GH252" s="152">
        <f>SUMIF('Rekapitulasi Maret'!$U$785:$U$963,APS!$B252,'Rekapitulasi Maret'!$W$785:$W$963)</f>
        <v>0</v>
      </c>
      <c r="GI252" s="152">
        <f>SUMIF('Rekapitulasi Maret'!$U$785:$U$963,APS!$B252,'Rekapitulasi Maret'!$AB$785:$AB$963)</f>
        <v>0</v>
      </c>
      <c r="GJ252" s="154">
        <f t="shared" si="569"/>
        <v>0</v>
      </c>
      <c r="GK252" s="154">
        <f t="shared" si="570"/>
        <v>0</v>
      </c>
      <c r="GL252" s="10"/>
      <c r="GM252" s="152">
        <f>SUMIF('Rekapitulasi Maret'!$AL$785:$AL$963,APS!$B252,'Rekapitulasi Maret'!$AM$785:$AM$963)+SUMIF('Rekapitulasi Maret'!$AL$785:$AL$963,APS!$B252,'Rekapitulasi Maret'!$AP$785:$AP$963)</f>
        <v>0</v>
      </c>
      <c r="GN252" s="152">
        <f>SUMIF('Rekapitulasi Maret'!$AL$785:$AL$963,APS!$B252,'Rekapitulasi Maret'!$AN$785:$AN$963)</f>
        <v>0</v>
      </c>
      <c r="GO252" s="152">
        <f>SUMIF('Rekapitulasi Maret'!$AL$785:$AL$963,APS!$B252,'Rekapitulasi Maret'!$AQ$785:$AQ$963)</f>
        <v>0</v>
      </c>
      <c r="GP252" s="154">
        <f t="shared" si="571"/>
        <v>0</v>
      </c>
      <c r="GQ252" s="154">
        <f t="shared" si="572"/>
        <v>0</v>
      </c>
      <c r="GR252" s="76">
        <f t="shared" si="573"/>
        <v>0</v>
      </c>
      <c r="GS252" s="76">
        <f t="shared" si="574"/>
        <v>0</v>
      </c>
      <c r="GT252" s="76">
        <f t="shared" si="575"/>
        <v>0</v>
      </c>
      <c r="GU252" s="76">
        <f t="shared" si="576"/>
        <v>0</v>
      </c>
      <c r="GV252" s="157">
        <f t="shared" si="577"/>
        <v>0</v>
      </c>
      <c r="GW252" s="157">
        <f t="shared" si="578"/>
        <v>0</v>
      </c>
      <c r="GX252" s="158">
        <f t="shared" si="579"/>
        <v>0</v>
      </c>
      <c r="GY252" s="157">
        <f t="shared" si="595"/>
        <v>195</v>
      </c>
      <c r="GZ252" s="157">
        <f t="shared" si="596"/>
        <v>50</v>
      </c>
      <c r="HA252" s="157">
        <f t="shared" si="597"/>
        <v>11</v>
      </c>
      <c r="HB252" s="157">
        <f t="shared" si="598"/>
        <v>0</v>
      </c>
      <c r="HC252" s="157">
        <f t="shared" si="599"/>
        <v>11</v>
      </c>
      <c r="HD252" s="157">
        <f t="shared" si="600"/>
        <v>-184</v>
      </c>
      <c r="HE252" s="158">
        <f t="shared" si="636"/>
        <v>5.6410256410256414</v>
      </c>
      <c r="HF252" s="164"/>
      <c r="HG252" s="81" t="s">
        <v>1040</v>
      </c>
      <c r="HH252" s="88"/>
    </row>
    <row r="253" spans="1:216" ht="15.75">
      <c r="A253" s="16" t="s">
        <v>570</v>
      </c>
      <c r="B253" s="82" t="s">
        <v>388</v>
      </c>
      <c r="C253" s="16" t="s">
        <v>196</v>
      </c>
      <c r="D253" s="16" t="s">
        <v>615</v>
      </c>
      <c r="E253" s="16" t="s">
        <v>601</v>
      </c>
      <c r="F253" s="31">
        <v>72</v>
      </c>
      <c r="G253" s="17"/>
      <c r="H253" s="17"/>
      <c r="I253" s="18">
        <v>0</v>
      </c>
      <c r="J253" s="17">
        <v>0</v>
      </c>
      <c r="K253" s="19">
        <f t="shared" si="643"/>
        <v>72</v>
      </c>
      <c r="L253" s="19">
        <f t="shared" si="644"/>
        <v>72</v>
      </c>
      <c r="M253" s="23">
        <v>72</v>
      </c>
      <c r="N253" s="20">
        <f t="shared" si="637"/>
        <v>72</v>
      </c>
      <c r="O253" s="20"/>
      <c r="P253" s="75">
        <f t="shared" si="642"/>
        <v>0</v>
      </c>
      <c r="Q253" s="74">
        <f t="shared" si="641"/>
        <v>72</v>
      </c>
      <c r="R253" s="22">
        <f t="shared" si="640"/>
        <v>72</v>
      </c>
      <c r="S253" s="10">
        <v>72</v>
      </c>
      <c r="T253" s="10"/>
      <c r="U253" s="152">
        <f>SUMIF('Rekapitulasi Maret'!$D$9:$D$173,APS!$B253,'Rekapitulasi Maret'!$E$9:$E$173)</f>
        <v>0</v>
      </c>
      <c r="V253" s="152">
        <f>SUMIF('Rekapitulasi Maret'!$D$9:$D$173,APS!$B253,'Rekapitulasi Maret'!$F$9:$F$173)</f>
        <v>0</v>
      </c>
      <c r="W253" s="10"/>
      <c r="X253" s="154">
        <f t="shared" si="638"/>
        <v>0</v>
      </c>
      <c r="Y253" s="154">
        <f t="shared" si="639"/>
        <v>0</v>
      </c>
      <c r="Z253" s="10"/>
      <c r="AA253" s="152">
        <f>SUMIF('Rekapitulasi Maret'!$U$9:$U$173,APS!$B253,'Rekapitulasi Maret'!$V$9:$V$173)</f>
        <v>0</v>
      </c>
      <c r="AB253" s="152">
        <f>SUMIF('Rekapitulasi Maret'!$U$9:$U$173,APS!$B253,'Rekapitulasi Maret'!$W$9:$W$173)</f>
        <v>0</v>
      </c>
      <c r="AC253" s="152"/>
      <c r="AD253" s="154">
        <f t="shared" si="630"/>
        <v>0</v>
      </c>
      <c r="AE253" s="154">
        <f t="shared" si="631"/>
        <v>0</v>
      </c>
      <c r="AF253" s="10"/>
      <c r="AG253" s="152">
        <f>SUMIF('Rekapitulasi Maret'!$AL$9:$AL$173,APS!$B253,'Rekapitulasi Maret'!$AM$9:$AM$173)</f>
        <v>0</v>
      </c>
      <c r="AH253" s="152">
        <f>SUMIF('Rekapitulasi Maret'!$AL$9:$AL$173,APS!$B253,'Rekapitulasi Maret'!$AN$9:$AN$173)</f>
        <v>0</v>
      </c>
      <c r="AI253" s="152">
        <f>SUMIF('Rekapitulasi Maret'!$AL$9:$AL$173,APS!$B253,'Rekapitulasi Maret'!$AQ$9:$AQ$173)</f>
        <v>0</v>
      </c>
      <c r="AJ253" s="154">
        <f t="shared" si="634"/>
        <v>0</v>
      </c>
      <c r="AK253" s="154">
        <f t="shared" si="635"/>
        <v>0</v>
      </c>
      <c r="AL253" s="10"/>
      <c r="AM253" s="152">
        <f>SUMIF('Rekapitulasi Maret'!$BA$9:$BA$173,APS!$B253,'Rekapitulasi Maret'!$BB$9:$BB$173)</f>
        <v>0</v>
      </c>
      <c r="AN253" s="152">
        <f>SUMIF('Rekapitulasi Maret'!$BA$9:$BA$173,APS!$B253,'Rekapitulasi Maret'!$BC$9:$BC$173)</f>
        <v>0</v>
      </c>
      <c r="AO253" s="10"/>
      <c r="AP253" s="154">
        <f t="shared" si="632"/>
        <v>0</v>
      </c>
      <c r="AQ253" s="154">
        <f t="shared" si="633"/>
        <v>0</v>
      </c>
      <c r="AR253" s="10">
        <v>72</v>
      </c>
      <c r="AS253" s="152">
        <f>SUMIF('Rekapitulasi Maret'!$BP$9:$BP$173,APS!$B253,'Rekapitulasi Maret'!$BQ$9:$BQ$173)</f>
        <v>0</v>
      </c>
      <c r="AT253" s="152">
        <f>SUMIF('Rekapitulasi Maret'!$BP$9:$BP$173,APS!$B253,'Rekapitulasi Maret'!$BR$9:$BR$173)</f>
        <v>0</v>
      </c>
      <c r="AU253" s="10"/>
      <c r="AV253" s="154">
        <f t="shared" si="601"/>
        <v>0</v>
      </c>
      <c r="AW253" s="154">
        <f t="shared" si="602"/>
        <v>0</v>
      </c>
      <c r="AX253" s="10"/>
      <c r="AY253" s="152">
        <f>SUMIF('Rekapitulasi Maret'!$CE$9:$CE$173,APS!$B253,'Rekapitulasi Maret'!$CI$9:$CI$173)</f>
        <v>0</v>
      </c>
      <c r="AZ253" s="10"/>
      <c r="BA253" s="152">
        <f>SUMIF('Rekapitulasi Maret'!$CE$9:$CE$173,APS!$B253,'Rekapitulasi Maret'!$CJ$9:$CJ$173)</f>
        <v>0</v>
      </c>
      <c r="BB253" s="154">
        <f t="shared" si="592"/>
        <v>0</v>
      </c>
      <c r="BC253" s="154">
        <f t="shared" si="593"/>
        <v>0</v>
      </c>
      <c r="BD253" s="76">
        <f t="shared" si="605"/>
        <v>72</v>
      </c>
      <c r="BE253" s="76">
        <f t="shared" si="606"/>
        <v>0</v>
      </c>
      <c r="BF253" s="76">
        <f t="shared" si="607"/>
        <v>0</v>
      </c>
      <c r="BG253" s="76">
        <f t="shared" si="608"/>
        <v>0</v>
      </c>
      <c r="BH253" s="76">
        <f t="shared" si="609"/>
        <v>0</v>
      </c>
      <c r="BI253" s="76">
        <f t="shared" si="610"/>
        <v>-72</v>
      </c>
      <c r="BJ253" s="154">
        <f t="shared" si="611"/>
        <v>0</v>
      </c>
      <c r="BK253" s="10"/>
      <c r="BL253" s="10"/>
      <c r="BM253" s="152">
        <f>SUMIF('Rekapitulasi Maret'!$D$194:$D$375,APS!$B253,'Rekapitulasi Maret'!$E$194:$E$375)+SUMIF('Rekapitulasi Maret'!$D$194:$D$375,APS!$B253,'Rekapitulasi Maret'!$J$194:$J$375)</f>
        <v>0</v>
      </c>
      <c r="BN253" s="152">
        <f>SUMIF('Rekapitulasi Maret'!$D$194:$D$375,APS!$B253,'Rekapitulasi Maret'!$F$194:$F$375)</f>
        <v>0</v>
      </c>
      <c r="BO253" s="152">
        <f>SUMIF('Rekapitulasi Maret'!$D$194:$D$375,APS!$B253,'Rekapitulasi Maret'!$K$194:$K$375)</f>
        <v>0</v>
      </c>
      <c r="BP253" s="154">
        <f t="shared" si="588"/>
        <v>0</v>
      </c>
      <c r="BQ253" s="154">
        <f t="shared" si="589"/>
        <v>0</v>
      </c>
      <c r="BR253" s="10"/>
      <c r="BS253" s="152">
        <f>SUMIF('Rekapitulasi Maret'!$U$194:$U$375,APS!$B253,'Rekapitulasi Maret'!$V$194:$V$375)+SUMIF('Rekapitulasi Maret'!$U$194:$U$375,APS!$B253,'Rekapitulasi Maret'!$AA$194:$AA$375)</f>
        <v>0</v>
      </c>
      <c r="BT253" s="152">
        <f>SUMIF('Rekapitulasi Maret'!$U$194:$U$375,APS!$B253,'Rekapitulasi Maret'!$W$194:$W$375)</f>
        <v>0</v>
      </c>
      <c r="BU253" s="152">
        <f>SUMIF('Rekapitulasi Maret'!$U$194:$U$375,APS!$B253,'Rekapitulasi Maret'!$AB$194:$AB$375)</f>
        <v>0</v>
      </c>
      <c r="BV253" s="154">
        <f t="shared" si="590"/>
        <v>0</v>
      </c>
      <c r="BW253" s="154">
        <f t="shared" si="591"/>
        <v>0</v>
      </c>
      <c r="BX253" s="10"/>
      <c r="BY253" s="152">
        <f>SUMIF('Rekapitulasi Maret'!$AL$194:$AL$375,APS!$B253,'Rekapitulasi Maret'!$AM$194:$AM$375)+SUMIF('Rekapitulasi Maret'!$AL$194:$AL$375,APS!$B253,'Rekapitulasi Maret'!$AP$194:$AP$375)</f>
        <v>0</v>
      </c>
      <c r="BZ253" s="152">
        <f>SUMIF('Rekapitulasi Maret'!$AL$194:$AL$375,APS!$B253,'Rekapitulasi Maret'!$AN$194:$AN$375)</f>
        <v>0</v>
      </c>
      <c r="CA253" s="152">
        <f>SUMIF('Rekapitulasi Maret'!$AL$194:$AL$375,APS!$B253,'Rekapitulasi Maret'!$AQ$194:$AQ$375)</f>
        <v>0</v>
      </c>
      <c r="CB253" s="154">
        <f t="shared" si="603"/>
        <v>0</v>
      </c>
      <c r="CC253" s="154">
        <f t="shared" si="604"/>
        <v>0</v>
      </c>
      <c r="CD253" s="10"/>
      <c r="CE253" s="152">
        <f>SUMIF('Rekapitulasi Maret'!$BA$194:$BA$375,APS!$B253,'Rekapitulasi Maret'!$BB$194:$BB$375)+SUMIF('Rekapitulasi Maret'!$BA$194:$BA$375,APS!$B253,'Rekapitulasi Maret'!$BE$194:$BE$375)</f>
        <v>0</v>
      </c>
      <c r="CF253" s="152">
        <f>SUMIF('Rekapitulasi Maret'!$BA$194:$BA$375,APS!$B253,'Rekapitulasi Maret'!$BC$194:$BC$375)</f>
        <v>0</v>
      </c>
      <c r="CG253" s="10"/>
      <c r="CH253" s="154">
        <f t="shared" si="580"/>
        <v>0</v>
      </c>
      <c r="CI253" s="154">
        <f t="shared" si="581"/>
        <v>0</v>
      </c>
      <c r="CJ253" s="10"/>
      <c r="CK253" s="152">
        <f>SUMIF('Rekapitulasi Maret'!$BP$194:$BP$375,APS!$B253,'Rekapitulasi Maret'!$BQ$194:$BQ$375)+SUMIF('Rekapitulasi Maret'!$BP$194:$BP$375,APS!$B253,'Rekapitulasi Maret'!$BT$194:$BT$375)</f>
        <v>0</v>
      </c>
      <c r="CL253" s="152">
        <f>SUMIF('Rekapitulasi Maret'!$BP$194:$BP$375,APS!$B253,'Rekapitulasi Maret'!$BR$194:$BR$375)</f>
        <v>0</v>
      </c>
      <c r="CM253" s="152">
        <f>SUMIF('Rekapitulasi Maret'!$BP$194:$BP$375,APS!$B253,'Rekapitulasi Maret'!$BU$194:$BU$375)</f>
        <v>0</v>
      </c>
      <c r="CN253" s="154">
        <f t="shared" si="582"/>
        <v>0</v>
      </c>
      <c r="CO253" s="154">
        <f t="shared" si="583"/>
        <v>0</v>
      </c>
      <c r="CP253" s="76">
        <f t="shared" si="612"/>
        <v>0</v>
      </c>
      <c r="CQ253" s="76">
        <f t="shared" si="613"/>
        <v>0</v>
      </c>
      <c r="CR253" s="76">
        <f t="shared" si="614"/>
        <v>0</v>
      </c>
      <c r="CS253" s="76">
        <f t="shared" si="615"/>
        <v>0</v>
      </c>
      <c r="CT253" s="76">
        <f t="shared" si="616"/>
        <v>0</v>
      </c>
      <c r="CU253" s="76">
        <f t="shared" si="617"/>
        <v>0</v>
      </c>
      <c r="CV253" s="154">
        <f t="shared" si="618"/>
        <v>0</v>
      </c>
      <c r="CW253" s="10"/>
      <c r="CX253" s="10"/>
      <c r="CY253" s="152">
        <f>SUMIF('Rekapitulasi Maret'!$D$391:$D$568,APS!$B253,'Rekapitulasi Maret'!$E$391:$E$568)+SUMIF('Rekapitulasi Maret'!$D$391:$D$568,APS!$B253,'Rekapitulasi Maret'!$J$391:$J$568)</f>
        <v>0</v>
      </c>
      <c r="CZ253" s="152">
        <f>SUMIF('Rekapitulasi Maret'!$D$391:$D$568,APS!$B253,'Rekapitulasi Maret'!$F$391:$F$568)</f>
        <v>0</v>
      </c>
      <c r="DA253" s="152">
        <f>SUMIF('Rekapitulasi Maret'!$D$391:$D$568,APS!$B253,'Rekapitulasi Maret'!$K$391:$K$568)</f>
        <v>0</v>
      </c>
      <c r="DB253" s="154">
        <f t="shared" si="584"/>
        <v>0</v>
      </c>
      <c r="DC253" s="154">
        <f t="shared" si="585"/>
        <v>0</v>
      </c>
      <c r="DD253" s="10"/>
      <c r="DE253" s="152">
        <f>SUMIF('Rekapitulasi Maret'!$U$391:$U$568,APS!$B253,'Rekapitulasi Maret'!$V$391:$V$568)+SUMIF('Rekapitulasi Maret'!$U$391:$U$568,APS!$B253,'Rekapitulasi Maret'!$AA$391:$AA$568)</f>
        <v>0</v>
      </c>
      <c r="DF253" s="152">
        <f>SUMIF('Rekapitulasi Maret'!$U$391:$U$568,APS!$B253,'Rekapitulasi Maret'!$W$391:$W$568)</f>
        <v>0</v>
      </c>
      <c r="DG253" s="152">
        <f>SUMIF('Rekapitulasi Maret'!$U$391:$U$568,APS!$B253,'Rekapitulasi Maret'!$AB$391:$AB$568)</f>
        <v>0</v>
      </c>
      <c r="DH253" s="154">
        <f t="shared" si="619"/>
        <v>0</v>
      </c>
      <c r="DI253" s="154">
        <f t="shared" si="620"/>
        <v>0</v>
      </c>
      <c r="DJ253" s="10"/>
      <c r="DK253" s="152">
        <f>SUMIF('Rekapitulasi Maret'!$AL$391:$AL$568,APS!$B253,'Rekapitulasi Maret'!$AM$391:$AM$568)+SUMIF('Rekapitulasi Maret'!$AL$391:$AL$568,APS!$B253,'Rekapitulasi Maret'!$AP$391:$AP$568)</f>
        <v>72</v>
      </c>
      <c r="DL253" s="152">
        <f>SUMIF('Rekapitulasi Maret'!$AL$391:$AL$568,APS!$B253,'Rekapitulasi Maret'!$AN$391:$AN$568)</f>
        <v>29</v>
      </c>
      <c r="DM253" s="152">
        <f>SUMIF('Rekapitulasi Maret'!$AL$391:$AL$568,APS!$B253,'Rekapitulasi Maret'!$AQ$391:$AQ$568)</f>
        <v>0</v>
      </c>
      <c r="DN253" s="154">
        <f t="shared" si="553"/>
        <v>0</v>
      </c>
      <c r="DO253" s="154">
        <f t="shared" si="554"/>
        <v>40.277777777777779</v>
      </c>
      <c r="DP253" s="10"/>
      <c r="DQ253" s="152">
        <f>SUMIF('Rekapitulasi Maret'!$BA$391:$BA$568,APS!$B253,'Rekapitulasi Maret'!$BB$391:$BB$568)+SUMIF('Rekapitulasi Maret'!$BA$391:$BA$568,APS!$B253,'Rekapitulasi Maret'!$BE$391:$BE$568)</f>
        <v>0</v>
      </c>
      <c r="DR253" s="152">
        <f>SUMIF('Rekapitulasi Maret'!$BA$391:$BA$568,APS!$B253,'Rekapitulasi Maret'!$BC$391:$BC$568)</f>
        <v>43</v>
      </c>
      <c r="DS253" s="152">
        <f>SUMIF('Rekapitulasi Maret'!$BA$391:$BA$568,APS!$B253,'Rekapitulasi Maret'!$BF$391:$BF$568)</f>
        <v>0</v>
      </c>
      <c r="DT253" s="154">
        <f t="shared" si="621"/>
        <v>0</v>
      </c>
      <c r="DU253" s="154">
        <f t="shared" si="622"/>
        <v>0</v>
      </c>
      <c r="DV253" s="10"/>
      <c r="DW253" s="152">
        <f>SUMIF('Rekapitulasi Maret'!$BP$391:$BP$568,APS!$B253,'Rekapitulasi Maret'!$BQ$391:$BQ$568)+SUMIF('Rekapitulasi Maret'!$BP$391:$BP$568,APS!$B253,'Rekapitulasi Maret'!$BT$391:$BT$568)</f>
        <v>0</v>
      </c>
      <c r="DX253" s="152">
        <f>SUMIF('Rekapitulasi Maret'!$BP$391:$BP$568,APS!$B253,'Rekapitulasi Maret'!$BR$391:$BR$568)</f>
        <v>0</v>
      </c>
      <c r="DY253" s="152">
        <f>SUMIF('Rekapitulasi Maret'!$BP$391:$BP$568,APS!$B253,'Rekapitulasi Maret'!$BU$391:$BU$568)</f>
        <v>0</v>
      </c>
      <c r="DZ253" s="154">
        <f t="shared" si="645"/>
        <v>0</v>
      </c>
      <c r="EA253" s="154">
        <f t="shared" si="646"/>
        <v>0</v>
      </c>
      <c r="EB253" s="10"/>
      <c r="EC253" s="152">
        <f>SUMIF('Rekapitulasi Maret'!$CE$391:$CE$568,APS!$B253,'Rekapitulasi Maret'!$CF$391:$CF$568)+SUMIF('Rekapitulasi Maret'!$CE$391:$CE$568,APS!$B253,'Rekapitulasi Maret'!$CI$391:$CI$568)</f>
        <v>0</v>
      </c>
      <c r="ED253" s="152">
        <f>SUMIF('Rekapitulasi Maret'!$CE$391:$CE$568,APS!$B253,'Rekapitulasi Maret'!$CG$391:$CG$568)</f>
        <v>0</v>
      </c>
      <c r="EE253" s="152">
        <f>SUMIF('Rekapitulasi Maret'!$CE$391:$CE$568,APS!$B253,'Rekapitulasi Maret'!$CJ$391:$CJ$568)</f>
        <v>0</v>
      </c>
      <c r="EF253" s="154">
        <f t="shared" si="555"/>
        <v>0</v>
      </c>
      <c r="EG253" s="154">
        <f t="shared" si="556"/>
        <v>0</v>
      </c>
      <c r="EH253" s="76">
        <f t="shared" si="623"/>
        <v>0</v>
      </c>
      <c r="EI253" s="76">
        <f t="shared" si="624"/>
        <v>72</v>
      </c>
      <c r="EJ253" s="76">
        <f t="shared" si="625"/>
        <v>72</v>
      </c>
      <c r="EK253" s="76">
        <f t="shared" si="626"/>
        <v>0</v>
      </c>
      <c r="EL253" s="76">
        <f t="shared" si="627"/>
        <v>72</v>
      </c>
      <c r="EM253" s="76">
        <f t="shared" si="628"/>
        <v>72</v>
      </c>
      <c r="EN253" s="154">
        <f t="shared" si="629"/>
        <v>0</v>
      </c>
      <c r="EO253" s="10"/>
      <c r="EP253" s="10"/>
      <c r="EQ253" s="152">
        <f>SUMIF('Rekapitulasi Maret'!$D$587:$D$768,APS!$B253,'Rekapitulasi Maret'!$E$587:$E$768)+SUMIF('Rekapitulasi Maret'!$D$587:$D$768,APS!$B253,'Rekapitulasi Maret'!$G$587:$G$768)</f>
        <v>0</v>
      </c>
      <c r="ER253" s="152">
        <f>SUMIF('Rekapitulasi Maret'!$D$587:$D$768,APS!$B253,'Rekapitulasi Maret'!$F$587:$F$768)+SUMIF('Rekapitulasi Maret'!$D$587:$D$768,APS!$B253,'Rekapitulasi Maret'!$H$587:$H$768)</f>
        <v>0</v>
      </c>
      <c r="ES253" s="10"/>
      <c r="ET253" s="154">
        <f t="shared" si="557"/>
        <v>0</v>
      </c>
      <c r="EU253" s="154">
        <f t="shared" si="558"/>
        <v>0</v>
      </c>
      <c r="EV253" s="10"/>
      <c r="EW253" s="152">
        <f>SUMIF('Rekapitulasi Maret'!$U$587:$U$768,APS!$B253,'Rekapitulasi Maret'!$V$587:$V$768)+SUMIF('Rekapitulasi Maret'!$U$587:$U$768,APS!$B253,'Rekapitulasi Maret'!$X$587:$X$768)</f>
        <v>0</v>
      </c>
      <c r="EX253" s="152">
        <f>SUMIF('Rekapitulasi Maret'!$U$587:$U$768,APS!$B253,'Rekapitulasi Maret'!$W$587:$W$768)+SUMIF('Rekapitulasi Maret'!$U$587:$U$768,APS!$B253,'Rekapitulasi Maret'!$Y$587:$Y$768)</f>
        <v>0</v>
      </c>
      <c r="EY253" s="10"/>
      <c r="EZ253" s="154">
        <f t="shared" si="559"/>
        <v>0</v>
      </c>
      <c r="FA253" s="154">
        <f t="shared" si="560"/>
        <v>0</v>
      </c>
      <c r="FB253" s="10"/>
      <c r="FC253" s="152">
        <f>SUMIF('Rekapitulasi Maret'!$AL$587:$AL$768,APS!$B253,'Rekapitulasi Maret'!$AM$587:$AM$768)+SUMIF('Rekapitulasi Maret'!$AL$587:$AL$768,APS!$B253,'Rekapitulasi Maret'!$AP$587:$AP$768)</f>
        <v>0</v>
      </c>
      <c r="FD253" s="152">
        <f>SUMIF('Rekapitulasi Maret'!$AL$587:$AL$768,APS!$B253,'Rekapitulasi Maret'!$AN$587:$AN$768)</f>
        <v>0</v>
      </c>
      <c r="FE253" s="10"/>
      <c r="FF253" s="154">
        <f t="shared" si="561"/>
        <v>0</v>
      </c>
      <c r="FG253" s="154">
        <f t="shared" si="562"/>
        <v>0</v>
      </c>
      <c r="FH253" s="10"/>
      <c r="FI253" s="152">
        <f>SUMIF('Rekapitulasi Maret'!$BA$587:$BA$768,APS!$B253,'Rekapitulasi Maret'!$BB$587:$BB$768)+SUMIF('Rekapitulasi Maret'!$BA$587:$BA$768,APS!$B253,'Rekapitulasi Maret'!$BE$587:$BE$768)</f>
        <v>0</v>
      </c>
      <c r="FJ253" s="152">
        <f>SUMIF('Rekapitulasi Maret'!$BA$587:$BA$768,APS!$B253,'Rekapitulasi Maret'!$BC$587:$BC$768)+SUMIF('Rekapitulasi Maret'!$BA$587:$BA$768,APS!$B253,'Rekapitulasi Maret'!$BF$587:$BF$768)</f>
        <v>0</v>
      </c>
      <c r="FK253" s="10"/>
      <c r="FL253" s="154">
        <f t="shared" si="563"/>
        <v>0</v>
      </c>
      <c r="FM253" s="154">
        <f t="shared" si="564"/>
        <v>0</v>
      </c>
      <c r="FN253" s="10"/>
      <c r="FO253" s="152">
        <f>SUMIF('Rekapitulasi Maret'!$BP$587:$BP$768,APS!$B253,'Rekapitulasi Maret'!$BQ$587:$BQ$768)+SUMIF('Rekapitulasi Maret'!$BP$587:$BP$768,APS!$B253,'Rekapitulasi Maret'!$BT$587:$BT$768)</f>
        <v>0</v>
      </c>
      <c r="FP253" s="152">
        <f>SUMIF('Rekapitulasi Maret'!$BP$587:$BP$768,APS!$B253,'Rekapitulasi Maret'!$BR$587:$BR$768)</f>
        <v>0</v>
      </c>
      <c r="FQ253" s="10"/>
      <c r="FR253" s="154">
        <f t="shared" si="565"/>
        <v>0</v>
      </c>
      <c r="FS253" s="154">
        <f t="shared" si="566"/>
        <v>0</v>
      </c>
      <c r="FT253" s="10"/>
      <c r="FU253" s="152">
        <f>SUMIF('Rekapitulasi Maret'!$CE$587:$CE$768,APS!$B253,'Rekapitulasi Maret'!$CI$587:$CI$768)</f>
        <v>0</v>
      </c>
      <c r="FV253" s="10"/>
      <c r="FW253" s="152">
        <f>SUMIF('Rekapitulasi Maret'!$CE$587:$CE$768,APS!$B253,'Rekapitulasi Maret'!$CJ$587:$CJ$768)</f>
        <v>0</v>
      </c>
      <c r="FX253" s="154">
        <f t="shared" si="586"/>
        <v>0</v>
      </c>
      <c r="FY253" s="154">
        <f t="shared" si="587"/>
        <v>0</v>
      </c>
      <c r="FZ253" s="10"/>
      <c r="GA253" s="152">
        <f>SUMIF('Rekapitulasi Maret'!$D$785:$D$963,APS!$B253,'Rekapitulasi Maret'!$E$785:$E$963)+SUMIF('Rekapitulasi Maret'!$D$785:$D$963,APS!$B253,'Rekapitulasi Maret'!$J$785:$J$963)</f>
        <v>0</v>
      </c>
      <c r="GB253" s="152">
        <f>SUMIF('Rekapitulasi Maret'!$D$785:$D$963,APS!$B253,'Rekapitulasi Maret'!$F$785:$F$963)</f>
        <v>0</v>
      </c>
      <c r="GC253" s="152">
        <f>SUMIF('Rekapitulasi Maret'!$D$785:$D$963,APS!$B253,'Rekapitulasi Maret'!$K$785:$K$963)</f>
        <v>0</v>
      </c>
      <c r="GD253" s="154">
        <f t="shared" si="567"/>
        <v>0</v>
      </c>
      <c r="GE253" s="154">
        <f t="shared" si="568"/>
        <v>0</v>
      </c>
      <c r="GF253" s="10"/>
      <c r="GG253" s="152">
        <f>SUMIF('Rekapitulasi Maret'!$U$785:$U$963,APS!$B253,'Rekapitulasi Maret'!$V$785:$V$963)+SUMIF('Rekapitulasi Maret'!$U$785:$U$963,APS!$B253,'Rekapitulasi Maret'!$AA$785:$AA$963)</f>
        <v>0</v>
      </c>
      <c r="GH253" s="152">
        <f>SUMIF('Rekapitulasi Maret'!$U$785:$U$963,APS!$B253,'Rekapitulasi Maret'!$W$785:$W$963)</f>
        <v>0</v>
      </c>
      <c r="GI253" s="152">
        <f>SUMIF('Rekapitulasi Maret'!$U$785:$U$963,APS!$B253,'Rekapitulasi Maret'!$AB$785:$AB$963)</f>
        <v>0</v>
      </c>
      <c r="GJ253" s="154">
        <f t="shared" si="569"/>
        <v>0</v>
      </c>
      <c r="GK253" s="154">
        <f t="shared" si="570"/>
        <v>0</v>
      </c>
      <c r="GL253" s="10"/>
      <c r="GM253" s="152">
        <f>SUMIF('Rekapitulasi Maret'!$AL$785:$AL$963,APS!$B253,'Rekapitulasi Maret'!$AM$785:$AM$963)+SUMIF('Rekapitulasi Maret'!$AL$785:$AL$963,APS!$B253,'Rekapitulasi Maret'!$AP$785:$AP$963)</f>
        <v>0</v>
      </c>
      <c r="GN253" s="152">
        <f>SUMIF('Rekapitulasi Maret'!$AL$785:$AL$963,APS!$B253,'Rekapitulasi Maret'!$AN$785:$AN$963)</f>
        <v>0</v>
      </c>
      <c r="GO253" s="152">
        <f>SUMIF('Rekapitulasi Maret'!$AL$785:$AL$963,APS!$B253,'Rekapitulasi Maret'!$AQ$785:$AQ$963)</f>
        <v>0</v>
      </c>
      <c r="GP253" s="154">
        <f t="shared" si="571"/>
        <v>0</v>
      </c>
      <c r="GQ253" s="154">
        <f t="shared" si="572"/>
        <v>0</v>
      </c>
      <c r="GR253" s="76">
        <f t="shared" si="573"/>
        <v>0</v>
      </c>
      <c r="GS253" s="76">
        <f t="shared" si="574"/>
        <v>0</v>
      </c>
      <c r="GT253" s="76">
        <f t="shared" si="575"/>
        <v>0</v>
      </c>
      <c r="GU253" s="76">
        <f t="shared" si="576"/>
        <v>0</v>
      </c>
      <c r="GV253" s="157">
        <f t="shared" si="577"/>
        <v>0</v>
      </c>
      <c r="GW253" s="157">
        <f t="shared" si="578"/>
        <v>0</v>
      </c>
      <c r="GX253" s="158">
        <f t="shared" si="579"/>
        <v>0</v>
      </c>
      <c r="GY253" s="157">
        <f t="shared" si="595"/>
        <v>72</v>
      </c>
      <c r="GZ253" s="157">
        <f t="shared" si="596"/>
        <v>72</v>
      </c>
      <c r="HA253" s="157">
        <f t="shared" si="597"/>
        <v>72</v>
      </c>
      <c r="HB253" s="157">
        <f t="shared" si="598"/>
        <v>0</v>
      </c>
      <c r="HC253" s="157">
        <f t="shared" si="599"/>
        <v>72</v>
      </c>
      <c r="HD253" s="157">
        <f t="shared" si="600"/>
        <v>0</v>
      </c>
      <c r="HE253" s="158">
        <f t="shared" si="636"/>
        <v>100</v>
      </c>
      <c r="HF253" s="164"/>
      <c r="HG253" s="81" t="s">
        <v>1040</v>
      </c>
      <c r="HH253" s="88"/>
    </row>
    <row r="254" spans="1:216" ht="15.75">
      <c r="A254" s="16" t="s">
        <v>571</v>
      </c>
      <c r="B254" s="81" t="s">
        <v>389</v>
      </c>
      <c r="C254" s="16" t="s">
        <v>196</v>
      </c>
      <c r="D254" s="16" t="s">
        <v>615</v>
      </c>
      <c r="E254" s="16" t="s">
        <v>601</v>
      </c>
      <c r="F254" s="55">
        <v>20</v>
      </c>
      <c r="G254" s="17"/>
      <c r="H254" s="17"/>
      <c r="I254" s="18">
        <v>0</v>
      </c>
      <c r="J254" s="17">
        <v>0</v>
      </c>
      <c r="K254" s="19">
        <f t="shared" si="643"/>
        <v>20</v>
      </c>
      <c r="L254" s="19">
        <f t="shared" si="644"/>
        <v>20</v>
      </c>
      <c r="M254" s="23">
        <v>20</v>
      </c>
      <c r="N254" s="20">
        <f t="shared" si="637"/>
        <v>20</v>
      </c>
      <c r="O254" s="20"/>
      <c r="P254" s="75">
        <f t="shared" si="642"/>
        <v>0</v>
      </c>
      <c r="Q254" s="74">
        <f t="shared" si="641"/>
        <v>20</v>
      </c>
      <c r="R254" s="22">
        <f t="shared" si="640"/>
        <v>20</v>
      </c>
      <c r="S254" s="10">
        <v>20</v>
      </c>
      <c r="T254" s="10"/>
      <c r="U254" s="152">
        <f>SUMIF('Rekapitulasi Maret'!$D$9:$D$173,APS!$B254,'Rekapitulasi Maret'!$E$9:$E$173)</f>
        <v>0</v>
      </c>
      <c r="V254" s="152">
        <f>SUMIF('Rekapitulasi Maret'!$D$9:$D$173,APS!$B254,'Rekapitulasi Maret'!$F$9:$F$173)</f>
        <v>0</v>
      </c>
      <c r="W254" s="10"/>
      <c r="X254" s="154">
        <f t="shared" si="638"/>
        <v>0</v>
      </c>
      <c r="Y254" s="154">
        <f t="shared" si="639"/>
        <v>0</v>
      </c>
      <c r="Z254" s="10"/>
      <c r="AA254" s="152">
        <f>SUMIF('Rekapitulasi Maret'!$U$9:$U$173,APS!$B254,'Rekapitulasi Maret'!$V$9:$V$173)</f>
        <v>0</v>
      </c>
      <c r="AB254" s="152">
        <f>SUMIF('Rekapitulasi Maret'!$U$9:$U$173,APS!$B254,'Rekapitulasi Maret'!$W$9:$W$173)</f>
        <v>0</v>
      </c>
      <c r="AC254" s="152"/>
      <c r="AD254" s="154">
        <f t="shared" si="630"/>
        <v>0</v>
      </c>
      <c r="AE254" s="154">
        <f t="shared" si="631"/>
        <v>0</v>
      </c>
      <c r="AF254" s="10"/>
      <c r="AG254" s="152">
        <f>SUMIF('Rekapitulasi Maret'!$AL$9:$AL$173,APS!$B254,'Rekapitulasi Maret'!$AM$9:$AM$173)</f>
        <v>0</v>
      </c>
      <c r="AH254" s="152">
        <f>SUMIF('Rekapitulasi Maret'!$AL$9:$AL$173,APS!$B254,'Rekapitulasi Maret'!$AN$9:$AN$173)</f>
        <v>0</v>
      </c>
      <c r="AI254" s="152">
        <f>SUMIF('Rekapitulasi Maret'!$AL$9:$AL$173,APS!$B254,'Rekapitulasi Maret'!$AQ$9:$AQ$173)</f>
        <v>0</v>
      </c>
      <c r="AJ254" s="154">
        <f t="shared" si="634"/>
        <v>0</v>
      </c>
      <c r="AK254" s="154">
        <f t="shared" si="635"/>
        <v>0</v>
      </c>
      <c r="AL254" s="10"/>
      <c r="AM254" s="152">
        <f>SUMIF('Rekapitulasi Maret'!$BA$9:$BA$173,APS!$B254,'Rekapitulasi Maret'!$BB$9:$BB$173)</f>
        <v>0</v>
      </c>
      <c r="AN254" s="152">
        <f>SUMIF('Rekapitulasi Maret'!$BA$9:$BA$173,APS!$B254,'Rekapitulasi Maret'!$BC$9:$BC$173)</f>
        <v>0</v>
      </c>
      <c r="AO254" s="10"/>
      <c r="AP254" s="154">
        <f t="shared" si="632"/>
        <v>0</v>
      </c>
      <c r="AQ254" s="154">
        <f t="shared" si="633"/>
        <v>0</v>
      </c>
      <c r="AR254" s="10">
        <v>20</v>
      </c>
      <c r="AS254" s="152">
        <f>SUMIF('Rekapitulasi Maret'!$BP$9:$BP$173,APS!$B254,'Rekapitulasi Maret'!$BQ$9:$BQ$173)</f>
        <v>0</v>
      </c>
      <c r="AT254" s="152">
        <f>SUMIF('Rekapitulasi Maret'!$BP$9:$BP$173,APS!$B254,'Rekapitulasi Maret'!$BR$9:$BR$173)</f>
        <v>0</v>
      </c>
      <c r="AU254" s="10"/>
      <c r="AV254" s="154">
        <f t="shared" si="601"/>
        <v>0</v>
      </c>
      <c r="AW254" s="154">
        <f t="shared" si="602"/>
        <v>0</v>
      </c>
      <c r="AX254" s="10"/>
      <c r="AY254" s="152">
        <f>SUMIF('Rekapitulasi Maret'!$CE$9:$CE$173,APS!$B254,'Rekapitulasi Maret'!$CI$9:$CI$173)</f>
        <v>0</v>
      </c>
      <c r="AZ254" s="10"/>
      <c r="BA254" s="152">
        <f>SUMIF('Rekapitulasi Maret'!$CE$9:$CE$173,APS!$B254,'Rekapitulasi Maret'!$CJ$9:$CJ$173)</f>
        <v>0</v>
      </c>
      <c r="BB254" s="154">
        <f t="shared" si="592"/>
        <v>0</v>
      </c>
      <c r="BC254" s="154">
        <f t="shared" si="593"/>
        <v>0</v>
      </c>
      <c r="BD254" s="76">
        <f t="shared" si="605"/>
        <v>20</v>
      </c>
      <c r="BE254" s="76">
        <f t="shared" si="606"/>
        <v>0</v>
      </c>
      <c r="BF254" s="76">
        <f t="shared" si="607"/>
        <v>0</v>
      </c>
      <c r="BG254" s="76">
        <f t="shared" si="608"/>
        <v>0</v>
      </c>
      <c r="BH254" s="76">
        <f t="shared" si="609"/>
        <v>0</v>
      </c>
      <c r="BI254" s="76">
        <f t="shared" si="610"/>
        <v>-20</v>
      </c>
      <c r="BJ254" s="154">
        <f t="shared" si="611"/>
        <v>0</v>
      </c>
      <c r="BK254" s="10"/>
      <c r="BL254" s="10"/>
      <c r="BM254" s="152">
        <f>SUMIF('Rekapitulasi Maret'!$D$194:$D$375,APS!$B254,'Rekapitulasi Maret'!$E$194:$E$375)+SUMIF('Rekapitulasi Maret'!$D$194:$D$375,APS!$B254,'Rekapitulasi Maret'!$J$194:$J$375)</f>
        <v>0</v>
      </c>
      <c r="BN254" s="152">
        <f>SUMIF('Rekapitulasi Maret'!$D$194:$D$375,APS!$B254,'Rekapitulasi Maret'!$F$194:$F$375)</f>
        <v>0</v>
      </c>
      <c r="BO254" s="152">
        <f>SUMIF('Rekapitulasi Maret'!$D$194:$D$375,APS!$B254,'Rekapitulasi Maret'!$K$194:$K$375)</f>
        <v>0</v>
      </c>
      <c r="BP254" s="154">
        <f t="shared" si="588"/>
        <v>0</v>
      </c>
      <c r="BQ254" s="154">
        <f t="shared" si="589"/>
        <v>0</v>
      </c>
      <c r="BR254" s="10"/>
      <c r="BS254" s="152">
        <f>SUMIF('Rekapitulasi Maret'!$U$194:$U$375,APS!$B254,'Rekapitulasi Maret'!$V$194:$V$375)+SUMIF('Rekapitulasi Maret'!$U$194:$U$375,APS!$B254,'Rekapitulasi Maret'!$AA$194:$AA$375)</f>
        <v>0</v>
      </c>
      <c r="BT254" s="152">
        <f>SUMIF('Rekapitulasi Maret'!$U$194:$U$375,APS!$B254,'Rekapitulasi Maret'!$W$194:$W$375)</f>
        <v>0</v>
      </c>
      <c r="BU254" s="152">
        <f>SUMIF('Rekapitulasi Maret'!$U$194:$U$375,APS!$B254,'Rekapitulasi Maret'!$AB$194:$AB$375)</f>
        <v>0</v>
      </c>
      <c r="BV254" s="154">
        <f t="shared" si="590"/>
        <v>0</v>
      </c>
      <c r="BW254" s="154">
        <f t="shared" si="591"/>
        <v>0</v>
      </c>
      <c r="BX254" s="10"/>
      <c r="BY254" s="152">
        <f>SUMIF('Rekapitulasi Maret'!$AL$194:$AL$375,APS!$B254,'Rekapitulasi Maret'!$AM$194:$AM$375)+SUMIF('Rekapitulasi Maret'!$AL$194:$AL$375,APS!$B254,'Rekapitulasi Maret'!$AP$194:$AP$375)</f>
        <v>0</v>
      </c>
      <c r="BZ254" s="152">
        <f>SUMIF('Rekapitulasi Maret'!$AL$194:$AL$375,APS!$B254,'Rekapitulasi Maret'!$AN$194:$AN$375)</f>
        <v>0</v>
      </c>
      <c r="CA254" s="152">
        <f>SUMIF('Rekapitulasi Maret'!$AL$194:$AL$375,APS!$B254,'Rekapitulasi Maret'!$AQ$194:$AQ$375)</f>
        <v>0</v>
      </c>
      <c r="CB254" s="154">
        <f t="shared" si="603"/>
        <v>0</v>
      </c>
      <c r="CC254" s="154">
        <f t="shared" si="604"/>
        <v>0</v>
      </c>
      <c r="CD254" s="10"/>
      <c r="CE254" s="152">
        <f>SUMIF('Rekapitulasi Maret'!$BA$194:$BA$375,APS!$B254,'Rekapitulasi Maret'!$BB$194:$BB$375)+SUMIF('Rekapitulasi Maret'!$BA$194:$BA$375,APS!$B254,'Rekapitulasi Maret'!$BE$194:$BE$375)</f>
        <v>0</v>
      </c>
      <c r="CF254" s="152">
        <f>SUMIF('Rekapitulasi Maret'!$BA$194:$BA$375,APS!$B254,'Rekapitulasi Maret'!$BC$194:$BC$375)</f>
        <v>0</v>
      </c>
      <c r="CG254" s="10"/>
      <c r="CH254" s="154">
        <f t="shared" si="580"/>
        <v>0</v>
      </c>
      <c r="CI254" s="154">
        <f t="shared" si="581"/>
        <v>0</v>
      </c>
      <c r="CJ254" s="10"/>
      <c r="CK254" s="152">
        <f>SUMIF('Rekapitulasi Maret'!$BP$194:$BP$375,APS!$B254,'Rekapitulasi Maret'!$BQ$194:$BQ$375)+SUMIF('Rekapitulasi Maret'!$BP$194:$BP$375,APS!$B254,'Rekapitulasi Maret'!$BT$194:$BT$375)</f>
        <v>0</v>
      </c>
      <c r="CL254" s="152">
        <f>SUMIF('Rekapitulasi Maret'!$BP$194:$BP$375,APS!$B254,'Rekapitulasi Maret'!$BR$194:$BR$375)</f>
        <v>0</v>
      </c>
      <c r="CM254" s="152">
        <f>SUMIF('Rekapitulasi Maret'!$BP$194:$BP$375,APS!$B254,'Rekapitulasi Maret'!$BU$194:$BU$375)</f>
        <v>0</v>
      </c>
      <c r="CN254" s="154">
        <f t="shared" si="582"/>
        <v>0</v>
      </c>
      <c r="CO254" s="154">
        <f t="shared" si="583"/>
        <v>0</v>
      </c>
      <c r="CP254" s="76">
        <f t="shared" si="612"/>
        <v>0</v>
      </c>
      <c r="CQ254" s="76">
        <f t="shared" si="613"/>
        <v>0</v>
      </c>
      <c r="CR254" s="76">
        <f t="shared" si="614"/>
        <v>0</v>
      </c>
      <c r="CS254" s="76">
        <f t="shared" si="615"/>
        <v>0</v>
      </c>
      <c r="CT254" s="76">
        <f t="shared" si="616"/>
        <v>0</v>
      </c>
      <c r="CU254" s="76">
        <f t="shared" si="617"/>
        <v>0</v>
      </c>
      <c r="CV254" s="154">
        <f t="shared" si="618"/>
        <v>0</v>
      </c>
      <c r="CW254" s="10"/>
      <c r="CX254" s="10"/>
      <c r="CY254" s="152">
        <f>SUMIF('Rekapitulasi Maret'!$D$391:$D$568,APS!$B254,'Rekapitulasi Maret'!$E$391:$E$568)+SUMIF('Rekapitulasi Maret'!$D$391:$D$568,APS!$B254,'Rekapitulasi Maret'!$J$391:$J$568)</f>
        <v>0</v>
      </c>
      <c r="CZ254" s="152">
        <f>SUMIF('Rekapitulasi Maret'!$D$391:$D$568,APS!$B254,'Rekapitulasi Maret'!$F$391:$F$568)</f>
        <v>0</v>
      </c>
      <c r="DA254" s="152">
        <f>SUMIF('Rekapitulasi Maret'!$D$391:$D$568,APS!$B254,'Rekapitulasi Maret'!$K$391:$K$568)</f>
        <v>0</v>
      </c>
      <c r="DB254" s="154">
        <f t="shared" si="584"/>
        <v>0</v>
      </c>
      <c r="DC254" s="154">
        <f t="shared" si="585"/>
        <v>0</v>
      </c>
      <c r="DD254" s="10"/>
      <c r="DE254" s="152">
        <f>SUMIF('Rekapitulasi Maret'!$U$391:$U$568,APS!$B254,'Rekapitulasi Maret'!$V$391:$V$568)+SUMIF('Rekapitulasi Maret'!$U$391:$U$568,APS!$B254,'Rekapitulasi Maret'!$AA$391:$AA$568)</f>
        <v>0</v>
      </c>
      <c r="DF254" s="152">
        <f>SUMIF('Rekapitulasi Maret'!$U$391:$U$568,APS!$B254,'Rekapitulasi Maret'!$W$391:$W$568)</f>
        <v>0</v>
      </c>
      <c r="DG254" s="152">
        <f>SUMIF('Rekapitulasi Maret'!$U$391:$U$568,APS!$B254,'Rekapitulasi Maret'!$AB$391:$AB$568)</f>
        <v>0</v>
      </c>
      <c r="DH254" s="154">
        <f t="shared" si="619"/>
        <v>0</v>
      </c>
      <c r="DI254" s="154">
        <f t="shared" si="620"/>
        <v>0</v>
      </c>
      <c r="DJ254" s="10"/>
      <c r="DK254" s="152">
        <f>SUMIF('Rekapitulasi Maret'!$AL$391:$AL$568,APS!$B254,'Rekapitulasi Maret'!$AM$391:$AM$568)+SUMIF('Rekapitulasi Maret'!$AL$391:$AL$568,APS!$B254,'Rekapitulasi Maret'!$AP$391:$AP$568)</f>
        <v>0</v>
      </c>
      <c r="DL254" s="152">
        <f>SUMIF('Rekapitulasi Maret'!$AL$391:$AL$568,APS!$B254,'Rekapitulasi Maret'!$AN$391:$AN$568)</f>
        <v>0</v>
      </c>
      <c r="DM254" s="152">
        <f>SUMIF('Rekapitulasi Maret'!$AL$391:$AL$568,APS!$B254,'Rekapitulasi Maret'!$AQ$391:$AQ$568)</f>
        <v>0</v>
      </c>
      <c r="DN254" s="154">
        <f t="shared" si="553"/>
        <v>0</v>
      </c>
      <c r="DO254" s="154">
        <f t="shared" si="554"/>
        <v>0</v>
      </c>
      <c r="DP254" s="10"/>
      <c r="DQ254" s="152">
        <f>SUMIF('Rekapitulasi Maret'!$BA$391:$BA$568,APS!$B254,'Rekapitulasi Maret'!$BB$391:$BB$568)+SUMIF('Rekapitulasi Maret'!$BA$391:$BA$568,APS!$B254,'Rekapitulasi Maret'!$BE$391:$BE$568)</f>
        <v>0</v>
      </c>
      <c r="DR254" s="152">
        <f>SUMIF('Rekapitulasi Maret'!$BA$391:$BA$568,APS!$B254,'Rekapitulasi Maret'!$BC$391:$BC$568)</f>
        <v>0</v>
      </c>
      <c r="DS254" s="152">
        <f>SUMIF('Rekapitulasi Maret'!$BA$391:$BA$568,APS!$B254,'Rekapitulasi Maret'!$BF$391:$BF$568)</f>
        <v>0</v>
      </c>
      <c r="DT254" s="154">
        <f t="shared" si="621"/>
        <v>0</v>
      </c>
      <c r="DU254" s="154">
        <f t="shared" si="622"/>
        <v>0</v>
      </c>
      <c r="DV254" s="10"/>
      <c r="DW254" s="152">
        <f>SUMIF('Rekapitulasi Maret'!$BP$391:$BP$568,APS!$B254,'Rekapitulasi Maret'!$BQ$391:$BQ$568)+SUMIF('Rekapitulasi Maret'!$BP$391:$BP$568,APS!$B254,'Rekapitulasi Maret'!$BT$391:$BT$568)</f>
        <v>0</v>
      </c>
      <c r="DX254" s="152">
        <f>SUMIF('Rekapitulasi Maret'!$BP$391:$BP$568,APS!$B254,'Rekapitulasi Maret'!$BR$391:$BR$568)</f>
        <v>0</v>
      </c>
      <c r="DY254" s="152">
        <f>SUMIF('Rekapitulasi Maret'!$BP$391:$BP$568,APS!$B254,'Rekapitulasi Maret'!$BU$391:$BU$568)</f>
        <v>0</v>
      </c>
      <c r="DZ254" s="154">
        <f t="shared" si="645"/>
        <v>0</v>
      </c>
      <c r="EA254" s="154">
        <f t="shared" si="646"/>
        <v>0</v>
      </c>
      <c r="EB254" s="10"/>
      <c r="EC254" s="152">
        <f>SUMIF('Rekapitulasi Maret'!$CE$391:$CE$568,APS!$B254,'Rekapitulasi Maret'!$CF$391:$CF$568)+SUMIF('Rekapitulasi Maret'!$CE$391:$CE$568,APS!$B254,'Rekapitulasi Maret'!$CI$391:$CI$568)</f>
        <v>0</v>
      </c>
      <c r="ED254" s="152">
        <f>SUMIF('Rekapitulasi Maret'!$CE$391:$CE$568,APS!$B254,'Rekapitulasi Maret'!$CG$391:$CG$568)</f>
        <v>0</v>
      </c>
      <c r="EE254" s="152">
        <f>SUMIF('Rekapitulasi Maret'!$CE$391:$CE$568,APS!$B254,'Rekapitulasi Maret'!$CJ$391:$CJ$568)</f>
        <v>0</v>
      </c>
      <c r="EF254" s="154">
        <f t="shared" si="555"/>
        <v>0</v>
      </c>
      <c r="EG254" s="154">
        <f t="shared" si="556"/>
        <v>0</v>
      </c>
      <c r="EH254" s="76">
        <f t="shared" si="623"/>
        <v>0</v>
      </c>
      <c r="EI254" s="76">
        <f t="shared" si="624"/>
        <v>0</v>
      </c>
      <c r="EJ254" s="76">
        <f t="shared" si="625"/>
        <v>0</v>
      </c>
      <c r="EK254" s="76">
        <f t="shared" si="626"/>
        <v>0</v>
      </c>
      <c r="EL254" s="76">
        <f t="shared" si="627"/>
        <v>0</v>
      </c>
      <c r="EM254" s="76">
        <f t="shared" si="628"/>
        <v>0</v>
      </c>
      <c r="EN254" s="154">
        <f t="shared" si="629"/>
        <v>0</v>
      </c>
      <c r="EO254" s="10"/>
      <c r="EP254" s="10"/>
      <c r="EQ254" s="152">
        <f>SUMIF('Rekapitulasi Maret'!$D$587:$D$768,APS!$B254,'Rekapitulasi Maret'!$E$587:$E$768)+SUMIF('Rekapitulasi Maret'!$D$587:$D$768,APS!$B254,'Rekapitulasi Maret'!$G$587:$G$768)</f>
        <v>0</v>
      </c>
      <c r="ER254" s="152">
        <f>SUMIF('Rekapitulasi Maret'!$D$587:$D$768,APS!$B254,'Rekapitulasi Maret'!$F$587:$F$768)+SUMIF('Rekapitulasi Maret'!$D$587:$D$768,APS!$B254,'Rekapitulasi Maret'!$H$587:$H$768)</f>
        <v>0</v>
      </c>
      <c r="ES254" s="10"/>
      <c r="ET254" s="154">
        <f t="shared" si="557"/>
        <v>0</v>
      </c>
      <c r="EU254" s="154">
        <f t="shared" si="558"/>
        <v>0</v>
      </c>
      <c r="EV254" s="10"/>
      <c r="EW254" s="152">
        <f>SUMIF('Rekapitulasi Maret'!$U$587:$U$768,APS!$B254,'Rekapitulasi Maret'!$V$587:$V$768)+SUMIF('Rekapitulasi Maret'!$U$587:$U$768,APS!$B254,'Rekapitulasi Maret'!$X$587:$X$768)</f>
        <v>0</v>
      </c>
      <c r="EX254" s="152">
        <f>SUMIF('Rekapitulasi Maret'!$U$587:$U$768,APS!$B254,'Rekapitulasi Maret'!$W$587:$W$768)+SUMIF('Rekapitulasi Maret'!$U$587:$U$768,APS!$B254,'Rekapitulasi Maret'!$Y$587:$Y$768)</f>
        <v>0</v>
      </c>
      <c r="EY254" s="10"/>
      <c r="EZ254" s="154">
        <f t="shared" si="559"/>
        <v>0</v>
      </c>
      <c r="FA254" s="154">
        <f t="shared" si="560"/>
        <v>0</v>
      </c>
      <c r="FB254" s="10"/>
      <c r="FC254" s="152">
        <f>SUMIF('Rekapitulasi Maret'!$AL$587:$AL$768,APS!$B254,'Rekapitulasi Maret'!$AM$587:$AM$768)+SUMIF('Rekapitulasi Maret'!$AL$587:$AL$768,APS!$B254,'Rekapitulasi Maret'!$AP$587:$AP$768)</f>
        <v>0</v>
      </c>
      <c r="FD254" s="152">
        <f>SUMIF('Rekapitulasi Maret'!$AL$587:$AL$768,APS!$B254,'Rekapitulasi Maret'!$AN$587:$AN$768)</f>
        <v>0</v>
      </c>
      <c r="FE254" s="10"/>
      <c r="FF254" s="154">
        <f t="shared" si="561"/>
        <v>0</v>
      </c>
      <c r="FG254" s="154">
        <f t="shared" si="562"/>
        <v>0</v>
      </c>
      <c r="FH254" s="10"/>
      <c r="FI254" s="152">
        <f>SUMIF('Rekapitulasi Maret'!$BA$587:$BA$768,APS!$B254,'Rekapitulasi Maret'!$BB$587:$BB$768)+SUMIF('Rekapitulasi Maret'!$BA$587:$BA$768,APS!$B254,'Rekapitulasi Maret'!$BE$587:$BE$768)</f>
        <v>0</v>
      </c>
      <c r="FJ254" s="152">
        <f>SUMIF('Rekapitulasi Maret'!$BA$587:$BA$768,APS!$B254,'Rekapitulasi Maret'!$BC$587:$BC$768)+SUMIF('Rekapitulasi Maret'!$BA$587:$BA$768,APS!$B254,'Rekapitulasi Maret'!$BF$587:$BF$768)</f>
        <v>0</v>
      </c>
      <c r="FK254" s="10"/>
      <c r="FL254" s="154">
        <f t="shared" si="563"/>
        <v>0</v>
      </c>
      <c r="FM254" s="154">
        <f t="shared" si="564"/>
        <v>0</v>
      </c>
      <c r="FN254" s="10"/>
      <c r="FO254" s="152">
        <f>SUMIF('Rekapitulasi Maret'!$BP$587:$BP$768,APS!$B254,'Rekapitulasi Maret'!$BQ$587:$BQ$768)+SUMIF('Rekapitulasi Maret'!$BP$587:$BP$768,APS!$B254,'Rekapitulasi Maret'!$BT$587:$BT$768)</f>
        <v>0</v>
      </c>
      <c r="FP254" s="152">
        <f>SUMIF('Rekapitulasi Maret'!$BP$587:$BP$768,APS!$B254,'Rekapitulasi Maret'!$BR$587:$BR$768)</f>
        <v>0</v>
      </c>
      <c r="FQ254" s="10"/>
      <c r="FR254" s="154">
        <f t="shared" si="565"/>
        <v>0</v>
      </c>
      <c r="FS254" s="154">
        <f t="shared" si="566"/>
        <v>0</v>
      </c>
      <c r="FT254" s="10"/>
      <c r="FU254" s="152">
        <f>SUMIF('Rekapitulasi Maret'!$CE$587:$CE$768,APS!$B254,'Rekapitulasi Maret'!$CI$587:$CI$768)</f>
        <v>0</v>
      </c>
      <c r="FV254" s="10"/>
      <c r="FW254" s="152">
        <f>SUMIF('Rekapitulasi Maret'!$CE$587:$CE$768,APS!$B254,'Rekapitulasi Maret'!$CJ$587:$CJ$768)</f>
        <v>0</v>
      </c>
      <c r="FX254" s="154">
        <f t="shared" si="586"/>
        <v>0</v>
      </c>
      <c r="FY254" s="154">
        <f t="shared" si="587"/>
        <v>0</v>
      </c>
      <c r="FZ254" s="10"/>
      <c r="GA254" s="152">
        <f>SUMIF('Rekapitulasi Maret'!$D$785:$D$963,APS!$B254,'Rekapitulasi Maret'!$E$785:$E$963)+SUMIF('Rekapitulasi Maret'!$D$785:$D$963,APS!$B254,'Rekapitulasi Maret'!$J$785:$J$963)</f>
        <v>0</v>
      </c>
      <c r="GB254" s="152">
        <f>SUMIF('Rekapitulasi Maret'!$D$785:$D$963,APS!$B254,'Rekapitulasi Maret'!$F$785:$F$963)</f>
        <v>0</v>
      </c>
      <c r="GC254" s="152">
        <f>SUMIF('Rekapitulasi Maret'!$D$785:$D$963,APS!$B254,'Rekapitulasi Maret'!$K$785:$K$963)</f>
        <v>0</v>
      </c>
      <c r="GD254" s="154">
        <f t="shared" si="567"/>
        <v>0</v>
      </c>
      <c r="GE254" s="154">
        <f t="shared" si="568"/>
        <v>0</v>
      </c>
      <c r="GF254" s="10"/>
      <c r="GG254" s="152">
        <f>SUMIF('Rekapitulasi Maret'!$U$785:$U$963,APS!$B254,'Rekapitulasi Maret'!$V$785:$V$963)+SUMIF('Rekapitulasi Maret'!$U$785:$U$963,APS!$B254,'Rekapitulasi Maret'!$AA$785:$AA$963)</f>
        <v>20</v>
      </c>
      <c r="GH254" s="152">
        <f>SUMIF('Rekapitulasi Maret'!$U$785:$U$963,APS!$B254,'Rekapitulasi Maret'!$W$785:$W$963)</f>
        <v>20</v>
      </c>
      <c r="GI254" s="152">
        <f>SUMIF('Rekapitulasi Maret'!$U$785:$U$963,APS!$B254,'Rekapitulasi Maret'!$AB$785:$AB$963)</f>
        <v>0</v>
      </c>
      <c r="GJ254" s="154">
        <f t="shared" si="569"/>
        <v>0</v>
      </c>
      <c r="GK254" s="154">
        <f t="shared" si="570"/>
        <v>100</v>
      </c>
      <c r="GL254" s="10"/>
      <c r="GM254" s="152">
        <f>SUMIF('Rekapitulasi Maret'!$AL$785:$AL$963,APS!$B254,'Rekapitulasi Maret'!$AM$785:$AM$963)+SUMIF('Rekapitulasi Maret'!$AL$785:$AL$963,APS!$B254,'Rekapitulasi Maret'!$AP$785:$AP$963)</f>
        <v>0</v>
      </c>
      <c r="GN254" s="152">
        <f>SUMIF('Rekapitulasi Maret'!$AL$785:$AL$963,APS!$B254,'Rekapitulasi Maret'!$AN$785:$AN$963)</f>
        <v>1</v>
      </c>
      <c r="GO254" s="152">
        <f>SUMIF('Rekapitulasi Maret'!$AL$785:$AL$963,APS!$B254,'Rekapitulasi Maret'!$AQ$785:$AQ$963)</f>
        <v>0</v>
      </c>
      <c r="GP254" s="154">
        <f t="shared" si="571"/>
        <v>0</v>
      </c>
      <c r="GQ254" s="154">
        <f t="shared" si="572"/>
        <v>0</v>
      </c>
      <c r="GR254" s="76">
        <f t="shared" si="573"/>
        <v>0</v>
      </c>
      <c r="GS254" s="76">
        <f t="shared" si="574"/>
        <v>20</v>
      </c>
      <c r="GT254" s="76">
        <f t="shared" si="575"/>
        <v>21</v>
      </c>
      <c r="GU254" s="76">
        <f t="shared" si="576"/>
        <v>0</v>
      </c>
      <c r="GV254" s="157">
        <f t="shared" si="577"/>
        <v>21</v>
      </c>
      <c r="GW254" s="157">
        <f t="shared" si="578"/>
        <v>21</v>
      </c>
      <c r="GX254" s="158">
        <f t="shared" si="579"/>
        <v>0</v>
      </c>
      <c r="GY254" s="157">
        <f t="shared" si="595"/>
        <v>20</v>
      </c>
      <c r="GZ254" s="157">
        <f t="shared" si="596"/>
        <v>20</v>
      </c>
      <c r="HA254" s="157">
        <f t="shared" si="597"/>
        <v>21</v>
      </c>
      <c r="HB254" s="157">
        <f t="shared" si="598"/>
        <v>0</v>
      </c>
      <c r="HC254" s="157">
        <f t="shared" si="599"/>
        <v>21</v>
      </c>
      <c r="HD254" s="157">
        <f t="shared" si="600"/>
        <v>1</v>
      </c>
      <c r="HE254" s="158">
        <f t="shared" si="636"/>
        <v>105</v>
      </c>
      <c r="HF254" s="164"/>
      <c r="HG254" s="81" t="s">
        <v>1040</v>
      </c>
      <c r="HH254" s="88"/>
    </row>
    <row r="255" spans="1:216" ht="15.75">
      <c r="A255" s="16" t="s">
        <v>572</v>
      </c>
      <c r="B255" s="47" t="s">
        <v>390</v>
      </c>
      <c r="C255" s="16" t="s">
        <v>196</v>
      </c>
      <c r="D255" s="16" t="s">
        <v>615</v>
      </c>
      <c r="E255" s="16" t="s">
        <v>598</v>
      </c>
      <c r="F255" s="31">
        <v>3</v>
      </c>
      <c r="G255" s="17"/>
      <c r="H255" s="17"/>
      <c r="I255" s="18">
        <v>0</v>
      </c>
      <c r="J255" s="17">
        <v>0</v>
      </c>
      <c r="K255" s="19">
        <f t="shared" si="643"/>
        <v>3</v>
      </c>
      <c r="L255" s="19">
        <f t="shared" si="644"/>
        <v>3</v>
      </c>
      <c r="M255" s="23">
        <v>3</v>
      </c>
      <c r="N255" s="20">
        <f t="shared" si="637"/>
        <v>3</v>
      </c>
      <c r="O255" s="20"/>
      <c r="P255" s="75">
        <f t="shared" si="642"/>
        <v>0</v>
      </c>
      <c r="Q255" s="74">
        <f t="shared" si="641"/>
        <v>3</v>
      </c>
      <c r="R255" s="22">
        <f t="shared" si="640"/>
        <v>3</v>
      </c>
      <c r="S255" s="10"/>
      <c r="T255" s="10"/>
      <c r="U255" s="152">
        <f>SUMIF('Rekapitulasi Maret'!$D$9:$D$173,APS!$B255,'Rekapitulasi Maret'!$E$9:$E$173)</f>
        <v>0</v>
      </c>
      <c r="V255" s="152">
        <f>SUMIF('Rekapitulasi Maret'!$D$9:$D$173,APS!$B255,'Rekapitulasi Maret'!$F$9:$F$173)</f>
        <v>0</v>
      </c>
      <c r="W255" s="10"/>
      <c r="X255" s="154">
        <f t="shared" si="638"/>
        <v>0</v>
      </c>
      <c r="Y255" s="154">
        <f t="shared" si="639"/>
        <v>0</v>
      </c>
      <c r="Z255" s="10"/>
      <c r="AA255" s="152">
        <f>SUMIF('Rekapitulasi Maret'!$U$9:$U$173,APS!$B255,'Rekapitulasi Maret'!$V$9:$V$173)</f>
        <v>0</v>
      </c>
      <c r="AB255" s="152">
        <f>SUMIF('Rekapitulasi Maret'!$U$9:$U$173,APS!$B255,'Rekapitulasi Maret'!$W$9:$W$173)</f>
        <v>0</v>
      </c>
      <c r="AC255" s="152"/>
      <c r="AD255" s="154">
        <f t="shared" si="630"/>
        <v>0</v>
      </c>
      <c r="AE255" s="154">
        <f t="shared" si="631"/>
        <v>0</v>
      </c>
      <c r="AF255" s="10"/>
      <c r="AG255" s="152">
        <f>SUMIF('Rekapitulasi Maret'!$AL$9:$AL$173,APS!$B255,'Rekapitulasi Maret'!$AM$9:$AM$173)</f>
        <v>0</v>
      </c>
      <c r="AH255" s="152">
        <f>SUMIF('Rekapitulasi Maret'!$AL$9:$AL$173,APS!$B255,'Rekapitulasi Maret'!$AN$9:$AN$173)</f>
        <v>0</v>
      </c>
      <c r="AI255" s="152">
        <f>SUMIF('Rekapitulasi Maret'!$AL$9:$AL$173,APS!$B255,'Rekapitulasi Maret'!$AQ$9:$AQ$173)</f>
        <v>0</v>
      </c>
      <c r="AJ255" s="154">
        <f t="shared" si="634"/>
        <v>0</v>
      </c>
      <c r="AK255" s="154">
        <f t="shared" si="635"/>
        <v>0</v>
      </c>
      <c r="AL255" s="10"/>
      <c r="AM255" s="152">
        <f>SUMIF('Rekapitulasi Maret'!$BA$9:$BA$173,APS!$B255,'Rekapitulasi Maret'!$BB$9:$BB$173)</f>
        <v>0</v>
      </c>
      <c r="AN255" s="152">
        <f>SUMIF('Rekapitulasi Maret'!$BA$9:$BA$173,APS!$B255,'Rekapitulasi Maret'!$BC$9:$BC$173)</f>
        <v>0</v>
      </c>
      <c r="AO255" s="10"/>
      <c r="AP255" s="154">
        <f t="shared" si="632"/>
        <v>0</v>
      </c>
      <c r="AQ255" s="154">
        <f t="shared" si="633"/>
        <v>0</v>
      </c>
      <c r="AR255" s="10"/>
      <c r="AS255" s="152">
        <f>SUMIF('Rekapitulasi Maret'!$BP$9:$BP$173,APS!$B255,'Rekapitulasi Maret'!$BQ$9:$BQ$173)</f>
        <v>0</v>
      </c>
      <c r="AT255" s="152">
        <f>SUMIF('Rekapitulasi Maret'!$BP$9:$BP$173,APS!$B255,'Rekapitulasi Maret'!$BR$9:$BR$173)</f>
        <v>0</v>
      </c>
      <c r="AU255" s="10"/>
      <c r="AV255" s="154">
        <f t="shared" si="601"/>
        <v>0</v>
      </c>
      <c r="AW255" s="154">
        <f t="shared" si="602"/>
        <v>0</v>
      </c>
      <c r="AX255" s="10"/>
      <c r="AY255" s="152">
        <f>SUMIF('Rekapitulasi Maret'!$CE$9:$CE$173,APS!$B255,'Rekapitulasi Maret'!$CI$9:$CI$173)</f>
        <v>0</v>
      </c>
      <c r="AZ255" s="10"/>
      <c r="BA255" s="152">
        <f>SUMIF('Rekapitulasi Maret'!$CE$9:$CE$173,APS!$B255,'Rekapitulasi Maret'!$CJ$9:$CJ$173)</f>
        <v>0</v>
      </c>
      <c r="BB255" s="154">
        <f t="shared" si="592"/>
        <v>0</v>
      </c>
      <c r="BC255" s="154">
        <f t="shared" si="593"/>
        <v>0</v>
      </c>
      <c r="BD255" s="76">
        <f t="shared" si="605"/>
        <v>0</v>
      </c>
      <c r="BE255" s="76">
        <f t="shared" si="606"/>
        <v>0</v>
      </c>
      <c r="BF255" s="76">
        <f t="shared" si="607"/>
        <v>0</v>
      </c>
      <c r="BG255" s="76">
        <f t="shared" si="608"/>
        <v>0</v>
      </c>
      <c r="BH255" s="76">
        <f t="shared" si="609"/>
        <v>0</v>
      </c>
      <c r="BI255" s="76">
        <f t="shared" si="610"/>
        <v>0</v>
      </c>
      <c r="BJ255" s="154">
        <f t="shared" si="611"/>
        <v>0</v>
      </c>
      <c r="BK255" s="10">
        <v>3</v>
      </c>
      <c r="BL255" s="10">
        <v>3</v>
      </c>
      <c r="BM255" s="152">
        <f>SUMIF('Rekapitulasi Maret'!$D$194:$D$375,APS!$B255,'Rekapitulasi Maret'!$E$194:$E$375)+SUMIF('Rekapitulasi Maret'!$D$194:$D$375,APS!$B255,'Rekapitulasi Maret'!$J$194:$J$375)</f>
        <v>0</v>
      </c>
      <c r="BN255" s="152">
        <f>SUMIF('Rekapitulasi Maret'!$D$194:$D$375,APS!$B255,'Rekapitulasi Maret'!$F$194:$F$375)</f>
        <v>0</v>
      </c>
      <c r="BO255" s="152">
        <f>SUMIF('Rekapitulasi Maret'!$D$194:$D$375,APS!$B255,'Rekapitulasi Maret'!$K$194:$K$375)</f>
        <v>0</v>
      </c>
      <c r="BP255" s="154">
        <f t="shared" si="588"/>
        <v>0</v>
      </c>
      <c r="BQ255" s="154">
        <f t="shared" si="589"/>
        <v>0</v>
      </c>
      <c r="BR255" s="10"/>
      <c r="BS255" s="152">
        <f>SUMIF('Rekapitulasi Maret'!$U$194:$U$375,APS!$B255,'Rekapitulasi Maret'!$V$194:$V$375)+SUMIF('Rekapitulasi Maret'!$U$194:$U$375,APS!$B255,'Rekapitulasi Maret'!$AA$194:$AA$375)</f>
        <v>3</v>
      </c>
      <c r="BT255" s="152">
        <f>SUMIF('Rekapitulasi Maret'!$U$194:$U$375,APS!$B255,'Rekapitulasi Maret'!$W$194:$W$375)</f>
        <v>3</v>
      </c>
      <c r="BU255" s="152">
        <f>SUMIF('Rekapitulasi Maret'!$U$194:$U$375,APS!$B255,'Rekapitulasi Maret'!$AB$194:$AB$375)</f>
        <v>0</v>
      </c>
      <c r="BV255" s="154">
        <f t="shared" si="590"/>
        <v>0</v>
      </c>
      <c r="BW255" s="154">
        <f t="shared" si="591"/>
        <v>100</v>
      </c>
      <c r="BX255" s="10"/>
      <c r="BY255" s="152">
        <f>SUMIF('Rekapitulasi Maret'!$AL$194:$AL$375,APS!$B255,'Rekapitulasi Maret'!$AM$194:$AM$375)+SUMIF('Rekapitulasi Maret'!$AL$194:$AL$375,APS!$B255,'Rekapitulasi Maret'!$AP$194:$AP$375)</f>
        <v>0</v>
      </c>
      <c r="BZ255" s="152">
        <f>SUMIF('Rekapitulasi Maret'!$AL$194:$AL$375,APS!$B255,'Rekapitulasi Maret'!$AN$194:$AN$375)</f>
        <v>0</v>
      </c>
      <c r="CA255" s="152">
        <f>SUMIF('Rekapitulasi Maret'!$AL$194:$AL$375,APS!$B255,'Rekapitulasi Maret'!$AQ$194:$AQ$375)</f>
        <v>0</v>
      </c>
      <c r="CB255" s="154">
        <f t="shared" si="603"/>
        <v>0</v>
      </c>
      <c r="CC255" s="154">
        <f t="shared" si="604"/>
        <v>0</v>
      </c>
      <c r="CD255" s="10"/>
      <c r="CE255" s="152">
        <f>SUMIF('Rekapitulasi Maret'!$BA$194:$BA$375,APS!$B255,'Rekapitulasi Maret'!$BB$194:$BB$375)+SUMIF('Rekapitulasi Maret'!$BA$194:$BA$375,APS!$B255,'Rekapitulasi Maret'!$BE$194:$BE$375)</f>
        <v>0</v>
      </c>
      <c r="CF255" s="152">
        <f>SUMIF('Rekapitulasi Maret'!$BA$194:$BA$375,APS!$B255,'Rekapitulasi Maret'!$BC$194:$BC$375)</f>
        <v>0</v>
      </c>
      <c r="CG255" s="10"/>
      <c r="CH255" s="154">
        <f t="shared" si="580"/>
        <v>0</v>
      </c>
      <c r="CI255" s="154">
        <f t="shared" si="581"/>
        <v>0</v>
      </c>
      <c r="CJ255" s="10"/>
      <c r="CK255" s="152">
        <f>SUMIF('Rekapitulasi Maret'!$BP$194:$BP$375,APS!$B255,'Rekapitulasi Maret'!$BQ$194:$BQ$375)+SUMIF('Rekapitulasi Maret'!$BP$194:$BP$375,APS!$B255,'Rekapitulasi Maret'!$BT$194:$BT$375)</f>
        <v>0</v>
      </c>
      <c r="CL255" s="152">
        <f>SUMIF('Rekapitulasi Maret'!$BP$194:$BP$375,APS!$B255,'Rekapitulasi Maret'!$BR$194:$BR$375)</f>
        <v>0</v>
      </c>
      <c r="CM255" s="152">
        <f>SUMIF('Rekapitulasi Maret'!$BP$194:$BP$375,APS!$B255,'Rekapitulasi Maret'!$BU$194:$BU$375)</f>
        <v>0</v>
      </c>
      <c r="CN255" s="154">
        <f t="shared" si="582"/>
        <v>0</v>
      </c>
      <c r="CO255" s="154">
        <f t="shared" si="583"/>
        <v>0</v>
      </c>
      <c r="CP255" s="76">
        <f t="shared" si="612"/>
        <v>3</v>
      </c>
      <c r="CQ255" s="76">
        <f t="shared" si="613"/>
        <v>3</v>
      </c>
      <c r="CR255" s="76">
        <f t="shared" si="614"/>
        <v>3</v>
      </c>
      <c r="CS255" s="76">
        <f t="shared" si="615"/>
        <v>0</v>
      </c>
      <c r="CT255" s="76">
        <f t="shared" si="616"/>
        <v>3</v>
      </c>
      <c r="CU255" s="76">
        <f t="shared" si="617"/>
        <v>0</v>
      </c>
      <c r="CV255" s="154">
        <f t="shared" si="618"/>
        <v>100</v>
      </c>
      <c r="CW255" s="10"/>
      <c r="CX255" s="10"/>
      <c r="CY255" s="152">
        <f>SUMIF('Rekapitulasi Maret'!$D$391:$D$568,APS!$B255,'Rekapitulasi Maret'!$E$391:$E$568)+SUMIF('Rekapitulasi Maret'!$D$391:$D$568,APS!$B255,'Rekapitulasi Maret'!$J$391:$J$568)</f>
        <v>0</v>
      </c>
      <c r="CZ255" s="152">
        <f>SUMIF('Rekapitulasi Maret'!$D$391:$D$568,APS!$B255,'Rekapitulasi Maret'!$F$391:$F$568)</f>
        <v>0</v>
      </c>
      <c r="DA255" s="152">
        <f>SUMIF('Rekapitulasi Maret'!$D$391:$D$568,APS!$B255,'Rekapitulasi Maret'!$K$391:$K$568)</f>
        <v>0</v>
      </c>
      <c r="DB255" s="154">
        <f t="shared" si="584"/>
        <v>0</v>
      </c>
      <c r="DC255" s="154">
        <f t="shared" si="585"/>
        <v>0</v>
      </c>
      <c r="DD255" s="10"/>
      <c r="DE255" s="152">
        <f>SUMIF('Rekapitulasi Maret'!$U$391:$U$568,APS!$B255,'Rekapitulasi Maret'!$V$391:$V$568)+SUMIF('Rekapitulasi Maret'!$U$391:$U$568,APS!$B255,'Rekapitulasi Maret'!$AA$391:$AA$568)</f>
        <v>0</v>
      </c>
      <c r="DF255" s="152">
        <f>SUMIF('Rekapitulasi Maret'!$U$391:$U$568,APS!$B255,'Rekapitulasi Maret'!$W$391:$W$568)</f>
        <v>0</v>
      </c>
      <c r="DG255" s="152">
        <f>SUMIF('Rekapitulasi Maret'!$U$391:$U$568,APS!$B255,'Rekapitulasi Maret'!$AB$391:$AB$568)</f>
        <v>0</v>
      </c>
      <c r="DH255" s="154">
        <f t="shared" si="619"/>
        <v>0</v>
      </c>
      <c r="DI255" s="154">
        <f t="shared" si="620"/>
        <v>0</v>
      </c>
      <c r="DJ255" s="10"/>
      <c r="DK255" s="152">
        <f>SUMIF('Rekapitulasi Maret'!$AL$391:$AL$568,APS!$B255,'Rekapitulasi Maret'!$AM$391:$AM$568)+SUMIF('Rekapitulasi Maret'!$AL$391:$AL$568,APS!$B255,'Rekapitulasi Maret'!$AP$391:$AP$568)</f>
        <v>0</v>
      </c>
      <c r="DL255" s="152">
        <f>SUMIF('Rekapitulasi Maret'!$AL$391:$AL$568,APS!$B255,'Rekapitulasi Maret'!$AN$391:$AN$568)</f>
        <v>0</v>
      </c>
      <c r="DM255" s="152">
        <f>SUMIF('Rekapitulasi Maret'!$AL$391:$AL$568,APS!$B255,'Rekapitulasi Maret'!$AQ$391:$AQ$568)</f>
        <v>0</v>
      </c>
      <c r="DN255" s="154">
        <f t="shared" si="553"/>
        <v>0</v>
      </c>
      <c r="DO255" s="154">
        <f t="shared" si="554"/>
        <v>0</v>
      </c>
      <c r="DP255" s="10"/>
      <c r="DQ255" s="152">
        <f>SUMIF('Rekapitulasi Maret'!$BA$391:$BA$568,APS!$B255,'Rekapitulasi Maret'!$BB$391:$BB$568)+SUMIF('Rekapitulasi Maret'!$BA$391:$BA$568,APS!$B255,'Rekapitulasi Maret'!$BE$391:$BE$568)</f>
        <v>0</v>
      </c>
      <c r="DR255" s="152">
        <f>SUMIF('Rekapitulasi Maret'!$BA$391:$BA$568,APS!$B255,'Rekapitulasi Maret'!$BC$391:$BC$568)</f>
        <v>0</v>
      </c>
      <c r="DS255" s="152">
        <f>SUMIF('Rekapitulasi Maret'!$BA$391:$BA$568,APS!$B255,'Rekapitulasi Maret'!$BF$391:$BF$568)</f>
        <v>0</v>
      </c>
      <c r="DT255" s="154">
        <f t="shared" si="621"/>
        <v>0</v>
      </c>
      <c r="DU255" s="154">
        <f t="shared" si="622"/>
        <v>0</v>
      </c>
      <c r="DV255" s="10"/>
      <c r="DW255" s="152">
        <f>SUMIF('Rekapitulasi Maret'!$BP$391:$BP$568,APS!$B255,'Rekapitulasi Maret'!$BQ$391:$BQ$568)+SUMIF('Rekapitulasi Maret'!$BP$391:$BP$568,APS!$B255,'Rekapitulasi Maret'!$BT$391:$BT$568)</f>
        <v>0</v>
      </c>
      <c r="DX255" s="152">
        <f>SUMIF('Rekapitulasi Maret'!$BP$391:$BP$568,APS!$B255,'Rekapitulasi Maret'!$BR$391:$BR$568)</f>
        <v>0</v>
      </c>
      <c r="DY255" s="152">
        <f>SUMIF('Rekapitulasi Maret'!$BP$391:$BP$568,APS!$B255,'Rekapitulasi Maret'!$BU$391:$BU$568)</f>
        <v>0</v>
      </c>
      <c r="DZ255" s="154">
        <f t="shared" si="645"/>
        <v>0</v>
      </c>
      <c r="EA255" s="154">
        <f t="shared" si="646"/>
        <v>0</v>
      </c>
      <c r="EB255" s="10"/>
      <c r="EC255" s="152">
        <f>SUMIF('Rekapitulasi Maret'!$CE$391:$CE$568,APS!$B255,'Rekapitulasi Maret'!$CF$391:$CF$568)+SUMIF('Rekapitulasi Maret'!$CE$391:$CE$568,APS!$B255,'Rekapitulasi Maret'!$CI$391:$CI$568)</f>
        <v>0</v>
      </c>
      <c r="ED255" s="152">
        <f>SUMIF('Rekapitulasi Maret'!$CE$391:$CE$568,APS!$B255,'Rekapitulasi Maret'!$CG$391:$CG$568)</f>
        <v>0</v>
      </c>
      <c r="EE255" s="152">
        <f>SUMIF('Rekapitulasi Maret'!$CE$391:$CE$568,APS!$B255,'Rekapitulasi Maret'!$CJ$391:$CJ$568)</f>
        <v>0</v>
      </c>
      <c r="EF255" s="154">
        <f t="shared" si="555"/>
        <v>0</v>
      </c>
      <c r="EG255" s="154">
        <f t="shared" si="556"/>
        <v>0</v>
      </c>
      <c r="EH255" s="76">
        <f t="shared" si="623"/>
        <v>0</v>
      </c>
      <c r="EI255" s="76">
        <f t="shared" si="624"/>
        <v>0</v>
      </c>
      <c r="EJ255" s="76">
        <f t="shared" si="625"/>
        <v>0</v>
      </c>
      <c r="EK255" s="76">
        <f t="shared" si="626"/>
        <v>0</v>
      </c>
      <c r="EL255" s="76">
        <f t="shared" si="627"/>
        <v>0</v>
      </c>
      <c r="EM255" s="76">
        <f t="shared" si="628"/>
        <v>0</v>
      </c>
      <c r="EN255" s="154">
        <f t="shared" si="629"/>
        <v>0</v>
      </c>
      <c r="EO255" s="10"/>
      <c r="EP255" s="10"/>
      <c r="EQ255" s="152">
        <f>SUMIF('Rekapitulasi Maret'!$D$587:$D$768,APS!$B255,'Rekapitulasi Maret'!$E$587:$E$768)+SUMIF('Rekapitulasi Maret'!$D$587:$D$768,APS!$B255,'Rekapitulasi Maret'!$G$587:$G$768)</f>
        <v>0</v>
      </c>
      <c r="ER255" s="152">
        <f>SUMIF('Rekapitulasi Maret'!$D$587:$D$768,APS!$B255,'Rekapitulasi Maret'!$F$587:$F$768)+SUMIF('Rekapitulasi Maret'!$D$587:$D$768,APS!$B255,'Rekapitulasi Maret'!$H$587:$H$768)</f>
        <v>0</v>
      </c>
      <c r="ES255" s="10"/>
      <c r="ET255" s="154">
        <f t="shared" si="557"/>
        <v>0</v>
      </c>
      <c r="EU255" s="154">
        <f t="shared" si="558"/>
        <v>0</v>
      </c>
      <c r="EV255" s="10"/>
      <c r="EW255" s="152">
        <f>SUMIF('Rekapitulasi Maret'!$U$587:$U$768,APS!$B255,'Rekapitulasi Maret'!$V$587:$V$768)+SUMIF('Rekapitulasi Maret'!$U$587:$U$768,APS!$B255,'Rekapitulasi Maret'!$X$587:$X$768)</f>
        <v>0</v>
      </c>
      <c r="EX255" s="152">
        <f>SUMIF('Rekapitulasi Maret'!$U$587:$U$768,APS!$B255,'Rekapitulasi Maret'!$W$587:$W$768)+SUMIF('Rekapitulasi Maret'!$U$587:$U$768,APS!$B255,'Rekapitulasi Maret'!$Y$587:$Y$768)</f>
        <v>0</v>
      </c>
      <c r="EY255" s="10"/>
      <c r="EZ255" s="154">
        <f t="shared" si="559"/>
        <v>0</v>
      </c>
      <c r="FA255" s="154">
        <f t="shared" si="560"/>
        <v>0</v>
      </c>
      <c r="FB255" s="10"/>
      <c r="FC255" s="152">
        <f>SUMIF('Rekapitulasi Maret'!$AL$587:$AL$768,APS!$B255,'Rekapitulasi Maret'!$AM$587:$AM$768)+SUMIF('Rekapitulasi Maret'!$AL$587:$AL$768,APS!$B255,'Rekapitulasi Maret'!$AP$587:$AP$768)</f>
        <v>0</v>
      </c>
      <c r="FD255" s="152">
        <f>SUMIF('Rekapitulasi Maret'!$AL$587:$AL$768,APS!$B255,'Rekapitulasi Maret'!$AN$587:$AN$768)</f>
        <v>0</v>
      </c>
      <c r="FE255" s="10"/>
      <c r="FF255" s="154">
        <f t="shared" si="561"/>
        <v>0</v>
      </c>
      <c r="FG255" s="154">
        <f t="shared" si="562"/>
        <v>0</v>
      </c>
      <c r="FH255" s="10"/>
      <c r="FI255" s="152">
        <f>SUMIF('Rekapitulasi Maret'!$BA$587:$BA$768,APS!$B255,'Rekapitulasi Maret'!$BB$587:$BB$768)+SUMIF('Rekapitulasi Maret'!$BA$587:$BA$768,APS!$B255,'Rekapitulasi Maret'!$BE$587:$BE$768)</f>
        <v>0</v>
      </c>
      <c r="FJ255" s="152">
        <f>SUMIF('Rekapitulasi Maret'!$BA$587:$BA$768,APS!$B255,'Rekapitulasi Maret'!$BC$587:$BC$768)+SUMIF('Rekapitulasi Maret'!$BA$587:$BA$768,APS!$B255,'Rekapitulasi Maret'!$BF$587:$BF$768)</f>
        <v>0</v>
      </c>
      <c r="FK255" s="10"/>
      <c r="FL255" s="154">
        <f t="shared" si="563"/>
        <v>0</v>
      </c>
      <c r="FM255" s="154">
        <f t="shared" si="564"/>
        <v>0</v>
      </c>
      <c r="FN255" s="10"/>
      <c r="FO255" s="152">
        <f>SUMIF('Rekapitulasi Maret'!$BP$587:$BP$768,APS!$B255,'Rekapitulasi Maret'!$BQ$587:$BQ$768)+SUMIF('Rekapitulasi Maret'!$BP$587:$BP$768,APS!$B255,'Rekapitulasi Maret'!$BT$587:$BT$768)</f>
        <v>0</v>
      </c>
      <c r="FP255" s="152">
        <f>SUMIF('Rekapitulasi Maret'!$BP$587:$BP$768,APS!$B255,'Rekapitulasi Maret'!$BR$587:$BR$768)</f>
        <v>0</v>
      </c>
      <c r="FQ255" s="10"/>
      <c r="FR255" s="154">
        <f t="shared" si="565"/>
        <v>0</v>
      </c>
      <c r="FS255" s="154">
        <f t="shared" si="566"/>
        <v>0</v>
      </c>
      <c r="FT255" s="10"/>
      <c r="FU255" s="152">
        <f>SUMIF('Rekapitulasi Maret'!$CE$587:$CE$768,APS!$B255,'Rekapitulasi Maret'!$CI$587:$CI$768)</f>
        <v>0</v>
      </c>
      <c r="FV255" s="10"/>
      <c r="FW255" s="152">
        <f>SUMIF('Rekapitulasi Maret'!$CE$587:$CE$768,APS!$B255,'Rekapitulasi Maret'!$CJ$587:$CJ$768)</f>
        <v>0</v>
      </c>
      <c r="FX255" s="154">
        <f t="shared" si="586"/>
        <v>0</v>
      </c>
      <c r="FY255" s="154">
        <f t="shared" si="587"/>
        <v>0</v>
      </c>
      <c r="FZ255" s="10"/>
      <c r="GA255" s="152">
        <f>SUMIF('Rekapitulasi Maret'!$D$785:$D$963,APS!$B255,'Rekapitulasi Maret'!$E$785:$E$963)+SUMIF('Rekapitulasi Maret'!$D$785:$D$963,APS!$B255,'Rekapitulasi Maret'!$J$785:$J$963)</f>
        <v>0</v>
      </c>
      <c r="GB255" s="152">
        <f>SUMIF('Rekapitulasi Maret'!$D$785:$D$963,APS!$B255,'Rekapitulasi Maret'!$F$785:$F$963)</f>
        <v>0</v>
      </c>
      <c r="GC255" s="152">
        <f>SUMIF('Rekapitulasi Maret'!$D$785:$D$963,APS!$B255,'Rekapitulasi Maret'!$K$785:$K$963)</f>
        <v>0</v>
      </c>
      <c r="GD255" s="154">
        <f t="shared" si="567"/>
        <v>0</v>
      </c>
      <c r="GE255" s="154">
        <f t="shared" si="568"/>
        <v>0</v>
      </c>
      <c r="GF255" s="10"/>
      <c r="GG255" s="152">
        <f>SUMIF('Rekapitulasi Maret'!$U$785:$U$963,APS!$B255,'Rekapitulasi Maret'!$V$785:$V$963)+SUMIF('Rekapitulasi Maret'!$U$785:$U$963,APS!$B255,'Rekapitulasi Maret'!$AA$785:$AA$963)</f>
        <v>0</v>
      </c>
      <c r="GH255" s="152">
        <f>SUMIF('Rekapitulasi Maret'!$U$785:$U$963,APS!$B255,'Rekapitulasi Maret'!$W$785:$W$963)</f>
        <v>0</v>
      </c>
      <c r="GI255" s="152">
        <f>SUMIF('Rekapitulasi Maret'!$U$785:$U$963,APS!$B255,'Rekapitulasi Maret'!$AB$785:$AB$963)</f>
        <v>0</v>
      </c>
      <c r="GJ255" s="154">
        <f t="shared" si="569"/>
        <v>0</v>
      </c>
      <c r="GK255" s="154">
        <f t="shared" si="570"/>
        <v>0</v>
      </c>
      <c r="GL255" s="10"/>
      <c r="GM255" s="152">
        <f>SUMIF('Rekapitulasi Maret'!$AL$785:$AL$963,APS!$B255,'Rekapitulasi Maret'!$AM$785:$AM$963)+SUMIF('Rekapitulasi Maret'!$AL$785:$AL$963,APS!$B255,'Rekapitulasi Maret'!$AP$785:$AP$963)</f>
        <v>0</v>
      </c>
      <c r="GN255" s="152">
        <f>SUMIF('Rekapitulasi Maret'!$AL$785:$AL$963,APS!$B255,'Rekapitulasi Maret'!$AN$785:$AN$963)</f>
        <v>0</v>
      </c>
      <c r="GO255" s="152">
        <f>SUMIF('Rekapitulasi Maret'!$AL$785:$AL$963,APS!$B255,'Rekapitulasi Maret'!$AQ$785:$AQ$963)</f>
        <v>0</v>
      </c>
      <c r="GP255" s="154">
        <f t="shared" si="571"/>
        <v>0</v>
      </c>
      <c r="GQ255" s="154">
        <f t="shared" si="572"/>
        <v>0</v>
      </c>
      <c r="GR255" s="76">
        <f t="shared" si="573"/>
        <v>0</v>
      </c>
      <c r="GS255" s="76">
        <f t="shared" si="574"/>
        <v>0</v>
      </c>
      <c r="GT255" s="76">
        <f t="shared" si="575"/>
        <v>0</v>
      </c>
      <c r="GU255" s="76">
        <f t="shared" si="576"/>
        <v>0</v>
      </c>
      <c r="GV255" s="157">
        <f t="shared" si="577"/>
        <v>0</v>
      </c>
      <c r="GW255" s="157">
        <f t="shared" si="578"/>
        <v>0</v>
      </c>
      <c r="GX255" s="158">
        <f t="shared" si="579"/>
        <v>0</v>
      </c>
      <c r="GY255" s="157">
        <f t="shared" si="595"/>
        <v>3</v>
      </c>
      <c r="GZ255" s="157">
        <f t="shared" si="596"/>
        <v>3</v>
      </c>
      <c r="HA255" s="157">
        <f t="shared" si="597"/>
        <v>3</v>
      </c>
      <c r="HB255" s="157">
        <f t="shared" si="598"/>
        <v>0</v>
      </c>
      <c r="HC255" s="157">
        <f t="shared" si="599"/>
        <v>3</v>
      </c>
      <c r="HD255" s="157">
        <f t="shared" si="600"/>
        <v>0</v>
      </c>
      <c r="HE255" s="158">
        <f t="shared" si="636"/>
        <v>100</v>
      </c>
      <c r="HF255" s="164"/>
      <c r="HG255" s="47" t="s">
        <v>1041</v>
      </c>
      <c r="HH255" s="88"/>
    </row>
    <row r="256" spans="1:216" ht="15.75">
      <c r="A256" s="16"/>
      <c r="B256" s="47" t="s">
        <v>510</v>
      </c>
      <c r="C256" s="16" t="s">
        <v>196</v>
      </c>
      <c r="D256" s="16" t="s">
        <v>599</v>
      </c>
      <c r="E256" s="16" t="s">
        <v>610</v>
      </c>
      <c r="F256" s="31"/>
      <c r="G256" s="17"/>
      <c r="H256" s="17"/>
      <c r="I256" s="18"/>
      <c r="J256" s="17"/>
      <c r="K256" s="19"/>
      <c r="L256" s="19"/>
      <c r="M256" s="23"/>
      <c r="N256" s="20">
        <f t="shared" si="637"/>
        <v>30</v>
      </c>
      <c r="O256" s="20">
        <v>30</v>
      </c>
      <c r="P256" s="75">
        <f t="shared" si="642"/>
        <v>0</v>
      </c>
      <c r="Q256" s="74">
        <f t="shared" si="641"/>
        <v>30</v>
      </c>
      <c r="R256" s="22"/>
      <c r="S256" s="10"/>
      <c r="T256" s="10"/>
      <c r="U256" s="152">
        <f>SUMIF('Rekapitulasi Maret'!$D$9:$D$173,APS!$B256,'Rekapitulasi Maret'!$E$9:$E$173)</f>
        <v>0</v>
      </c>
      <c r="V256" s="152">
        <f>SUMIF('Rekapitulasi Maret'!$D$9:$D$173,APS!$B256,'Rekapitulasi Maret'!$F$9:$F$173)</f>
        <v>0</v>
      </c>
      <c r="W256" s="10"/>
      <c r="X256" s="154">
        <f t="shared" si="638"/>
        <v>0</v>
      </c>
      <c r="Y256" s="154">
        <f t="shared" si="639"/>
        <v>0</v>
      </c>
      <c r="Z256" s="10"/>
      <c r="AA256" s="152">
        <f>SUMIF('Rekapitulasi Maret'!$U$9:$U$173,APS!$B256,'Rekapitulasi Maret'!$V$9:$V$173)</f>
        <v>0</v>
      </c>
      <c r="AB256" s="152">
        <f>SUMIF('Rekapitulasi Maret'!$U$9:$U$173,APS!$B256,'Rekapitulasi Maret'!$W$9:$W$173)</f>
        <v>0</v>
      </c>
      <c r="AC256" s="152"/>
      <c r="AD256" s="154">
        <f t="shared" si="630"/>
        <v>0</v>
      </c>
      <c r="AE256" s="154">
        <f t="shared" si="631"/>
        <v>0</v>
      </c>
      <c r="AF256" s="10"/>
      <c r="AG256" s="152">
        <f>SUMIF('Rekapitulasi Maret'!$AL$9:$AL$173,APS!$B256,'Rekapitulasi Maret'!$AM$9:$AM$173)</f>
        <v>0</v>
      </c>
      <c r="AH256" s="152">
        <f>SUMIF('Rekapitulasi Maret'!$AL$9:$AL$173,APS!$B256,'Rekapitulasi Maret'!$AN$9:$AN$173)</f>
        <v>0</v>
      </c>
      <c r="AI256" s="152">
        <f>SUMIF('Rekapitulasi Maret'!$AL$9:$AL$173,APS!$B256,'Rekapitulasi Maret'!$AQ$9:$AQ$173)</f>
        <v>0</v>
      </c>
      <c r="AJ256" s="154">
        <f t="shared" si="634"/>
        <v>0</v>
      </c>
      <c r="AK256" s="154">
        <f t="shared" si="635"/>
        <v>0</v>
      </c>
      <c r="AL256" s="10"/>
      <c r="AM256" s="152">
        <f>SUMIF('Rekapitulasi Maret'!$BA$9:$BA$173,APS!$B256,'Rekapitulasi Maret'!$BB$9:$BB$173)</f>
        <v>0</v>
      </c>
      <c r="AN256" s="152">
        <f>SUMIF('Rekapitulasi Maret'!$BA$9:$BA$173,APS!$B256,'Rekapitulasi Maret'!$BC$9:$BC$173)</f>
        <v>0</v>
      </c>
      <c r="AO256" s="10"/>
      <c r="AP256" s="154">
        <f t="shared" si="632"/>
        <v>0</v>
      </c>
      <c r="AQ256" s="154">
        <f t="shared" si="633"/>
        <v>0</v>
      </c>
      <c r="AR256" s="10"/>
      <c r="AS256" s="152">
        <f>SUMIF('Rekapitulasi Maret'!$BP$9:$BP$173,APS!$B256,'Rekapitulasi Maret'!$BQ$9:$BQ$173)</f>
        <v>0</v>
      </c>
      <c r="AT256" s="152">
        <f>SUMIF('Rekapitulasi Maret'!$BP$9:$BP$173,APS!$B256,'Rekapitulasi Maret'!$BR$9:$BR$173)</f>
        <v>0</v>
      </c>
      <c r="AU256" s="10"/>
      <c r="AV256" s="154">
        <f t="shared" si="601"/>
        <v>0</v>
      </c>
      <c r="AW256" s="154">
        <f t="shared" si="602"/>
        <v>0</v>
      </c>
      <c r="AX256" s="10"/>
      <c r="AY256" s="152">
        <f>SUMIF('Rekapitulasi Maret'!$CE$9:$CE$173,APS!$B256,'Rekapitulasi Maret'!$CI$9:$CI$173)</f>
        <v>0</v>
      </c>
      <c r="AZ256" s="10"/>
      <c r="BA256" s="152">
        <f>SUMIF('Rekapitulasi Maret'!$CE$9:$CE$173,APS!$B256,'Rekapitulasi Maret'!$CJ$9:$CJ$173)</f>
        <v>0</v>
      </c>
      <c r="BB256" s="154">
        <f t="shared" si="592"/>
        <v>0</v>
      </c>
      <c r="BC256" s="154">
        <f t="shared" si="593"/>
        <v>0</v>
      </c>
      <c r="BD256" s="76">
        <f t="shared" si="605"/>
        <v>0</v>
      </c>
      <c r="BE256" s="76">
        <f t="shared" si="606"/>
        <v>0</v>
      </c>
      <c r="BF256" s="76">
        <f t="shared" si="607"/>
        <v>0</v>
      </c>
      <c r="BG256" s="76">
        <f t="shared" si="608"/>
        <v>0</v>
      </c>
      <c r="BH256" s="76">
        <f t="shared" si="609"/>
        <v>0</v>
      </c>
      <c r="BI256" s="76">
        <f t="shared" si="610"/>
        <v>0</v>
      </c>
      <c r="BJ256" s="154">
        <f t="shared" si="611"/>
        <v>0</v>
      </c>
      <c r="BK256" s="10"/>
      <c r="BL256" s="10"/>
      <c r="BM256" s="152">
        <f>SUMIF('Rekapitulasi Maret'!$D$194:$D$375,APS!$B256,'Rekapitulasi Maret'!$E$194:$E$375)+SUMIF('Rekapitulasi Maret'!$D$194:$D$375,APS!$B256,'Rekapitulasi Maret'!$J$194:$J$375)</f>
        <v>0</v>
      </c>
      <c r="BN256" s="152">
        <f>SUMIF('Rekapitulasi Maret'!$D$194:$D$375,APS!$B256,'Rekapitulasi Maret'!$F$194:$F$375)</f>
        <v>0</v>
      </c>
      <c r="BO256" s="152">
        <f>SUMIF('Rekapitulasi Maret'!$D$194:$D$375,APS!$B256,'Rekapitulasi Maret'!$K$194:$K$375)</f>
        <v>0</v>
      </c>
      <c r="BP256" s="154">
        <f t="shared" si="588"/>
        <v>0</v>
      </c>
      <c r="BQ256" s="154">
        <f t="shared" si="589"/>
        <v>0</v>
      </c>
      <c r="BR256" s="10"/>
      <c r="BS256" s="152">
        <f>SUMIF('Rekapitulasi Maret'!$U$194:$U$375,APS!$B256,'Rekapitulasi Maret'!$V$194:$V$375)+SUMIF('Rekapitulasi Maret'!$U$194:$U$375,APS!$B256,'Rekapitulasi Maret'!$AA$194:$AA$375)</f>
        <v>0</v>
      </c>
      <c r="BT256" s="152">
        <f>SUMIF('Rekapitulasi Maret'!$U$194:$U$375,APS!$B256,'Rekapitulasi Maret'!$W$194:$W$375)</f>
        <v>0</v>
      </c>
      <c r="BU256" s="152">
        <f>SUMIF('Rekapitulasi Maret'!$U$194:$U$375,APS!$B256,'Rekapitulasi Maret'!$AB$194:$AB$375)</f>
        <v>0</v>
      </c>
      <c r="BV256" s="154">
        <f t="shared" si="590"/>
        <v>0</v>
      </c>
      <c r="BW256" s="154">
        <f t="shared" si="591"/>
        <v>0</v>
      </c>
      <c r="BX256" s="10"/>
      <c r="BY256" s="152">
        <f>SUMIF('Rekapitulasi Maret'!$AL$194:$AL$375,APS!$B256,'Rekapitulasi Maret'!$AM$194:$AM$375)+SUMIF('Rekapitulasi Maret'!$AL$194:$AL$375,APS!$B256,'Rekapitulasi Maret'!$AP$194:$AP$375)</f>
        <v>0</v>
      </c>
      <c r="BZ256" s="152">
        <f>SUMIF('Rekapitulasi Maret'!$AL$194:$AL$375,APS!$B256,'Rekapitulasi Maret'!$AN$194:$AN$375)</f>
        <v>0</v>
      </c>
      <c r="CA256" s="152">
        <f>SUMIF('Rekapitulasi Maret'!$AL$194:$AL$375,APS!$B256,'Rekapitulasi Maret'!$AQ$194:$AQ$375)</f>
        <v>0</v>
      </c>
      <c r="CB256" s="154">
        <f t="shared" si="603"/>
        <v>0</v>
      </c>
      <c r="CC256" s="154">
        <f t="shared" si="604"/>
        <v>0</v>
      </c>
      <c r="CD256" s="10"/>
      <c r="CE256" s="152">
        <f>SUMIF('Rekapitulasi Maret'!$BA$194:$BA$375,APS!$B256,'Rekapitulasi Maret'!$BB$194:$BB$375)+SUMIF('Rekapitulasi Maret'!$BA$194:$BA$375,APS!$B256,'Rekapitulasi Maret'!$BE$194:$BE$375)</f>
        <v>0</v>
      </c>
      <c r="CF256" s="152">
        <f>SUMIF('Rekapitulasi Maret'!$BA$194:$BA$375,APS!$B256,'Rekapitulasi Maret'!$BC$194:$BC$375)</f>
        <v>0</v>
      </c>
      <c r="CG256" s="10"/>
      <c r="CH256" s="154">
        <f t="shared" si="580"/>
        <v>0</v>
      </c>
      <c r="CI256" s="154">
        <f t="shared" si="581"/>
        <v>0</v>
      </c>
      <c r="CJ256" s="10"/>
      <c r="CK256" s="152">
        <f>SUMIF('Rekapitulasi Maret'!$BP$194:$BP$375,APS!$B256,'Rekapitulasi Maret'!$BQ$194:$BQ$375)+SUMIF('Rekapitulasi Maret'!$BP$194:$BP$375,APS!$B256,'Rekapitulasi Maret'!$BT$194:$BT$375)</f>
        <v>0</v>
      </c>
      <c r="CL256" s="152">
        <f>SUMIF('Rekapitulasi Maret'!$BP$194:$BP$375,APS!$B256,'Rekapitulasi Maret'!$BR$194:$BR$375)</f>
        <v>0</v>
      </c>
      <c r="CM256" s="152">
        <f>SUMIF('Rekapitulasi Maret'!$BP$194:$BP$375,APS!$B256,'Rekapitulasi Maret'!$BU$194:$BU$375)</f>
        <v>0</v>
      </c>
      <c r="CN256" s="154">
        <f t="shared" si="582"/>
        <v>0</v>
      </c>
      <c r="CO256" s="154">
        <f t="shared" si="583"/>
        <v>0</v>
      </c>
      <c r="CP256" s="76">
        <f t="shared" si="612"/>
        <v>0</v>
      </c>
      <c r="CQ256" s="76">
        <f t="shared" si="613"/>
        <v>0</v>
      </c>
      <c r="CR256" s="76">
        <f t="shared" si="614"/>
        <v>0</v>
      </c>
      <c r="CS256" s="76">
        <f t="shared" si="615"/>
        <v>0</v>
      </c>
      <c r="CT256" s="76">
        <f t="shared" si="616"/>
        <v>0</v>
      </c>
      <c r="CU256" s="76">
        <f t="shared" si="617"/>
        <v>0</v>
      </c>
      <c r="CV256" s="154">
        <f t="shared" si="618"/>
        <v>0</v>
      </c>
      <c r="CW256" s="10"/>
      <c r="CX256" s="10"/>
      <c r="CY256" s="152">
        <f>SUMIF('Rekapitulasi Maret'!$D$391:$D$568,APS!$B256,'Rekapitulasi Maret'!$E$391:$E$568)+SUMIF('Rekapitulasi Maret'!$D$391:$D$568,APS!$B256,'Rekapitulasi Maret'!$J$391:$J$568)</f>
        <v>0</v>
      </c>
      <c r="CZ256" s="152">
        <f>SUMIF('Rekapitulasi Maret'!$D$391:$D$568,APS!$B256,'Rekapitulasi Maret'!$F$391:$F$568)</f>
        <v>0</v>
      </c>
      <c r="DA256" s="152">
        <f>SUMIF('Rekapitulasi Maret'!$D$391:$D$568,APS!$B256,'Rekapitulasi Maret'!$K$391:$K$568)</f>
        <v>0</v>
      </c>
      <c r="DB256" s="154">
        <f t="shared" si="584"/>
        <v>0</v>
      </c>
      <c r="DC256" s="154">
        <f t="shared" si="585"/>
        <v>0</v>
      </c>
      <c r="DD256" s="10"/>
      <c r="DE256" s="152">
        <f>SUMIF('Rekapitulasi Maret'!$U$391:$U$568,APS!$B256,'Rekapitulasi Maret'!$V$391:$V$568)+SUMIF('Rekapitulasi Maret'!$U$391:$U$568,APS!$B256,'Rekapitulasi Maret'!$AA$391:$AA$568)</f>
        <v>0</v>
      </c>
      <c r="DF256" s="152">
        <f>SUMIF('Rekapitulasi Maret'!$U$391:$U$568,APS!$B256,'Rekapitulasi Maret'!$W$391:$W$568)</f>
        <v>0</v>
      </c>
      <c r="DG256" s="152">
        <f>SUMIF('Rekapitulasi Maret'!$U$391:$U$568,APS!$B256,'Rekapitulasi Maret'!$AB$391:$AB$568)</f>
        <v>0</v>
      </c>
      <c r="DH256" s="154">
        <f t="shared" si="619"/>
        <v>0</v>
      </c>
      <c r="DI256" s="154">
        <f t="shared" si="620"/>
        <v>0</v>
      </c>
      <c r="DJ256" s="10"/>
      <c r="DK256" s="152">
        <f>SUMIF('Rekapitulasi Maret'!$AL$391:$AL$568,APS!$B256,'Rekapitulasi Maret'!$AM$391:$AM$568)+SUMIF('Rekapitulasi Maret'!$AL$391:$AL$568,APS!$B256,'Rekapitulasi Maret'!$AP$391:$AP$568)</f>
        <v>0</v>
      </c>
      <c r="DL256" s="152">
        <f>SUMIF('Rekapitulasi Maret'!$AL$391:$AL$568,APS!$B256,'Rekapitulasi Maret'!$AN$391:$AN$568)</f>
        <v>0</v>
      </c>
      <c r="DM256" s="152">
        <f>SUMIF('Rekapitulasi Maret'!$AL$391:$AL$568,APS!$B256,'Rekapitulasi Maret'!$AQ$391:$AQ$568)</f>
        <v>0</v>
      </c>
      <c r="DN256" s="154">
        <f t="shared" si="553"/>
        <v>0</v>
      </c>
      <c r="DO256" s="154">
        <f t="shared" si="554"/>
        <v>0</v>
      </c>
      <c r="DP256" s="10"/>
      <c r="DQ256" s="152">
        <f>SUMIF('Rekapitulasi Maret'!$BA$391:$BA$568,APS!$B256,'Rekapitulasi Maret'!$BB$391:$BB$568)+SUMIF('Rekapitulasi Maret'!$BA$391:$BA$568,APS!$B256,'Rekapitulasi Maret'!$BE$391:$BE$568)</f>
        <v>0</v>
      </c>
      <c r="DR256" s="152">
        <f>SUMIF('Rekapitulasi Maret'!$BA$391:$BA$568,APS!$B256,'Rekapitulasi Maret'!$BC$391:$BC$568)</f>
        <v>0</v>
      </c>
      <c r="DS256" s="152">
        <f>SUMIF('Rekapitulasi Maret'!$BA$391:$BA$568,APS!$B256,'Rekapitulasi Maret'!$BF$391:$BF$568)</f>
        <v>0</v>
      </c>
      <c r="DT256" s="154">
        <f t="shared" si="621"/>
        <v>0</v>
      </c>
      <c r="DU256" s="154">
        <f t="shared" si="622"/>
        <v>0</v>
      </c>
      <c r="DV256" s="10"/>
      <c r="DW256" s="152">
        <f>SUMIF('Rekapitulasi Maret'!$BP$391:$BP$568,APS!$B256,'Rekapitulasi Maret'!$BQ$391:$BQ$568)+SUMIF('Rekapitulasi Maret'!$BP$391:$BP$568,APS!$B256,'Rekapitulasi Maret'!$BT$391:$BT$568)</f>
        <v>30</v>
      </c>
      <c r="DX256" s="152">
        <f>SUMIF('Rekapitulasi Maret'!$BP$391:$BP$568,APS!$B256,'Rekapitulasi Maret'!$BR$391:$BR$568)</f>
        <v>30</v>
      </c>
      <c r="DY256" s="152">
        <f>SUMIF('Rekapitulasi Maret'!$BP$391:$BP$568,APS!$B256,'Rekapitulasi Maret'!$BU$391:$BU$568)</f>
        <v>0</v>
      </c>
      <c r="DZ256" s="154">
        <f t="shared" si="645"/>
        <v>0</v>
      </c>
      <c r="EA256" s="154">
        <f t="shared" si="646"/>
        <v>100</v>
      </c>
      <c r="EB256" s="10"/>
      <c r="EC256" s="152">
        <f>SUMIF('Rekapitulasi Maret'!$CE$391:$CE$568,APS!$B256,'Rekapitulasi Maret'!$CF$391:$CF$568)+SUMIF('Rekapitulasi Maret'!$CE$391:$CE$568,APS!$B256,'Rekapitulasi Maret'!$CI$391:$CI$568)</f>
        <v>0</v>
      </c>
      <c r="ED256" s="152">
        <f>SUMIF('Rekapitulasi Maret'!$CE$391:$CE$568,APS!$B256,'Rekapitulasi Maret'!$CG$391:$CG$568)</f>
        <v>0</v>
      </c>
      <c r="EE256" s="152">
        <f>SUMIF('Rekapitulasi Maret'!$CE$391:$CE$568,APS!$B256,'Rekapitulasi Maret'!$CJ$391:$CJ$568)</f>
        <v>0</v>
      </c>
      <c r="EF256" s="154">
        <f t="shared" si="555"/>
        <v>0</v>
      </c>
      <c r="EG256" s="154">
        <f t="shared" si="556"/>
        <v>0</v>
      </c>
      <c r="EH256" s="76">
        <f t="shared" si="623"/>
        <v>0</v>
      </c>
      <c r="EI256" s="76">
        <f t="shared" si="624"/>
        <v>30</v>
      </c>
      <c r="EJ256" s="76">
        <f t="shared" si="625"/>
        <v>30</v>
      </c>
      <c r="EK256" s="76">
        <f t="shared" si="626"/>
        <v>0</v>
      </c>
      <c r="EL256" s="76">
        <f t="shared" si="627"/>
        <v>30</v>
      </c>
      <c r="EM256" s="76">
        <f t="shared" si="628"/>
        <v>30</v>
      </c>
      <c r="EN256" s="154">
        <f t="shared" si="629"/>
        <v>0</v>
      </c>
      <c r="EO256" s="10"/>
      <c r="EP256" s="10"/>
      <c r="EQ256" s="152">
        <f>SUMIF('Rekapitulasi Maret'!$D$587:$D$768,APS!$B256,'Rekapitulasi Maret'!$E$587:$E$768)+SUMIF('Rekapitulasi Maret'!$D$587:$D$768,APS!$B256,'Rekapitulasi Maret'!$G$587:$G$768)</f>
        <v>0</v>
      </c>
      <c r="ER256" s="152">
        <f>SUMIF('Rekapitulasi Maret'!$D$587:$D$768,APS!$B256,'Rekapitulasi Maret'!$F$587:$F$768)+SUMIF('Rekapitulasi Maret'!$D$587:$D$768,APS!$B256,'Rekapitulasi Maret'!$H$587:$H$768)</f>
        <v>0</v>
      </c>
      <c r="ES256" s="10"/>
      <c r="ET256" s="154">
        <f t="shared" si="557"/>
        <v>0</v>
      </c>
      <c r="EU256" s="154">
        <f t="shared" si="558"/>
        <v>0</v>
      </c>
      <c r="EV256" s="10"/>
      <c r="EW256" s="152">
        <f>SUMIF('Rekapitulasi Maret'!$U$587:$U$768,APS!$B256,'Rekapitulasi Maret'!$V$587:$V$768)+SUMIF('Rekapitulasi Maret'!$U$587:$U$768,APS!$B256,'Rekapitulasi Maret'!$X$587:$X$768)</f>
        <v>0</v>
      </c>
      <c r="EX256" s="152">
        <f>SUMIF('Rekapitulasi Maret'!$U$587:$U$768,APS!$B256,'Rekapitulasi Maret'!$W$587:$W$768)+SUMIF('Rekapitulasi Maret'!$U$587:$U$768,APS!$B256,'Rekapitulasi Maret'!$Y$587:$Y$768)</f>
        <v>0</v>
      </c>
      <c r="EY256" s="10"/>
      <c r="EZ256" s="154">
        <f t="shared" si="559"/>
        <v>0</v>
      </c>
      <c r="FA256" s="154">
        <f t="shared" si="560"/>
        <v>0</v>
      </c>
      <c r="FB256" s="10"/>
      <c r="FC256" s="152">
        <f>SUMIF('Rekapitulasi Maret'!$AL$587:$AL$768,APS!$B256,'Rekapitulasi Maret'!$AM$587:$AM$768)+SUMIF('Rekapitulasi Maret'!$AL$587:$AL$768,APS!$B256,'Rekapitulasi Maret'!$AP$587:$AP$768)</f>
        <v>0</v>
      </c>
      <c r="FD256" s="152">
        <f>SUMIF('Rekapitulasi Maret'!$AL$587:$AL$768,APS!$B256,'Rekapitulasi Maret'!$AN$587:$AN$768)</f>
        <v>0</v>
      </c>
      <c r="FE256" s="10"/>
      <c r="FF256" s="154">
        <f t="shared" si="561"/>
        <v>0</v>
      </c>
      <c r="FG256" s="154">
        <f t="shared" si="562"/>
        <v>0</v>
      </c>
      <c r="FH256" s="10">
        <v>30</v>
      </c>
      <c r="FI256" s="152">
        <f>SUMIF('Rekapitulasi Maret'!$BA$587:$BA$768,APS!$B256,'Rekapitulasi Maret'!$BB$587:$BB$768)+SUMIF('Rekapitulasi Maret'!$BA$587:$BA$768,APS!$B256,'Rekapitulasi Maret'!$BE$587:$BE$768)</f>
        <v>0</v>
      </c>
      <c r="FJ256" s="152">
        <f>SUMIF('Rekapitulasi Maret'!$BA$587:$BA$768,APS!$B256,'Rekapitulasi Maret'!$BC$587:$BC$768)+SUMIF('Rekapitulasi Maret'!$BA$587:$BA$768,APS!$B256,'Rekapitulasi Maret'!$BF$587:$BF$768)</f>
        <v>0</v>
      </c>
      <c r="FK256" s="10"/>
      <c r="FL256" s="154">
        <f t="shared" si="563"/>
        <v>0</v>
      </c>
      <c r="FM256" s="154">
        <f t="shared" si="564"/>
        <v>0</v>
      </c>
      <c r="FN256" s="10"/>
      <c r="FO256" s="152">
        <f>SUMIF('Rekapitulasi Maret'!$BP$587:$BP$768,APS!$B256,'Rekapitulasi Maret'!$BQ$587:$BQ$768)+SUMIF('Rekapitulasi Maret'!$BP$587:$BP$768,APS!$B256,'Rekapitulasi Maret'!$BT$587:$BT$768)</f>
        <v>0</v>
      </c>
      <c r="FP256" s="152">
        <f>SUMIF('Rekapitulasi Maret'!$BP$587:$BP$768,APS!$B256,'Rekapitulasi Maret'!$BR$587:$BR$768)</f>
        <v>0</v>
      </c>
      <c r="FQ256" s="10"/>
      <c r="FR256" s="154">
        <f t="shared" si="565"/>
        <v>0</v>
      </c>
      <c r="FS256" s="154">
        <f t="shared" si="566"/>
        <v>0</v>
      </c>
      <c r="FT256" s="10"/>
      <c r="FU256" s="152">
        <f>SUMIF('Rekapitulasi Maret'!$CE$587:$CE$768,APS!$B256,'Rekapitulasi Maret'!$CI$587:$CI$768)</f>
        <v>0</v>
      </c>
      <c r="FV256" s="10"/>
      <c r="FW256" s="152">
        <f>SUMIF('Rekapitulasi Maret'!$CE$587:$CE$768,APS!$B256,'Rekapitulasi Maret'!$CJ$587:$CJ$768)</f>
        <v>0</v>
      </c>
      <c r="FX256" s="154">
        <f t="shared" si="586"/>
        <v>0</v>
      </c>
      <c r="FY256" s="154">
        <f t="shared" si="587"/>
        <v>0</v>
      </c>
      <c r="FZ256" s="10"/>
      <c r="GA256" s="152">
        <f>SUMIF('Rekapitulasi Maret'!$D$785:$D$963,APS!$B256,'Rekapitulasi Maret'!$E$785:$E$963)+SUMIF('Rekapitulasi Maret'!$D$785:$D$963,APS!$B256,'Rekapitulasi Maret'!$J$785:$J$963)</f>
        <v>0</v>
      </c>
      <c r="GB256" s="152">
        <f>SUMIF('Rekapitulasi Maret'!$D$785:$D$963,APS!$B256,'Rekapitulasi Maret'!$F$785:$F$963)</f>
        <v>0</v>
      </c>
      <c r="GC256" s="152">
        <f>SUMIF('Rekapitulasi Maret'!$D$785:$D$963,APS!$B256,'Rekapitulasi Maret'!$K$785:$K$963)</f>
        <v>0</v>
      </c>
      <c r="GD256" s="154">
        <f t="shared" si="567"/>
        <v>0</v>
      </c>
      <c r="GE256" s="154">
        <f t="shared" si="568"/>
        <v>0</v>
      </c>
      <c r="GF256" s="10"/>
      <c r="GG256" s="152">
        <f>SUMIF('Rekapitulasi Maret'!$U$785:$U$963,APS!$B256,'Rekapitulasi Maret'!$V$785:$V$963)+SUMIF('Rekapitulasi Maret'!$U$785:$U$963,APS!$B256,'Rekapitulasi Maret'!$AA$785:$AA$963)</f>
        <v>0</v>
      </c>
      <c r="GH256" s="152">
        <f>SUMIF('Rekapitulasi Maret'!$U$785:$U$963,APS!$B256,'Rekapitulasi Maret'!$W$785:$W$963)</f>
        <v>0</v>
      </c>
      <c r="GI256" s="152">
        <f>SUMIF('Rekapitulasi Maret'!$U$785:$U$963,APS!$B256,'Rekapitulasi Maret'!$AB$785:$AB$963)</f>
        <v>0</v>
      </c>
      <c r="GJ256" s="154">
        <f t="shared" si="569"/>
        <v>0</v>
      </c>
      <c r="GK256" s="154">
        <f t="shared" si="570"/>
        <v>0</v>
      </c>
      <c r="GL256" s="10"/>
      <c r="GM256" s="152">
        <f>SUMIF('Rekapitulasi Maret'!$AL$785:$AL$963,APS!$B256,'Rekapitulasi Maret'!$AM$785:$AM$963)+SUMIF('Rekapitulasi Maret'!$AL$785:$AL$963,APS!$B256,'Rekapitulasi Maret'!$AP$785:$AP$963)</f>
        <v>0</v>
      </c>
      <c r="GN256" s="152">
        <f>SUMIF('Rekapitulasi Maret'!$AL$785:$AL$963,APS!$B256,'Rekapitulasi Maret'!$AN$785:$AN$963)</f>
        <v>0</v>
      </c>
      <c r="GO256" s="152">
        <f>SUMIF('Rekapitulasi Maret'!$AL$785:$AL$963,APS!$B256,'Rekapitulasi Maret'!$AQ$785:$AQ$963)</f>
        <v>0</v>
      </c>
      <c r="GP256" s="154">
        <f t="shared" si="571"/>
        <v>0</v>
      </c>
      <c r="GQ256" s="154">
        <f t="shared" si="572"/>
        <v>0</v>
      </c>
      <c r="GR256" s="76">
        <f t="shared" si="573"/>
        <v>30</v>
      </c>
      <c r="GS256" s="76">
        <f t="shared" si="574"/>
        <v>0</v>
      </c>
      <c r="GT256" s="76">
        <f t="shared" si="575"/>
        <v>0</v>
      </c>
      <c r="GU256" s="76">
        <f t="shared" si="576"/>
        <v>0</v>
      </c>
      <c r="GV256" s="157">
        <f t="shared" si="577"/>
        <v>0</v>
      </c>
      <c r="GW256" s="157">
        <f t="shared" si="578"/>
        <v>-30</v>
      </c>
      <c r="GX256" s="158">
        <f t="shared" si="579"/>
        <v>0</v>
      </c>
      <c r="GY256" s="157">
        <f t="shared" si="595"/>
        <v>30</v>
      </c>
      <c r="GZ256" s="157">
        <f t="shared" si="596"/>
        <v>30</v>
      </c>
      <c r="HA256" s="157">
        <f t="shared" si="597"/>
        <v>30</v>
      </c>
      <c r="HB256" s="157">
        <f t="shared" si="598"/>
        <v>0</v>
      </c>
      <c r="HC256" s="157">
        <f t="shared" si="599"/>
        <v>30</v>
      </c>
      <c r="HD256" s="157">
        <f t="shared" si="600"/>
        <v>0</v>
      </c>
      <c r="HE256" s="158">
        <f t="shared" si="636"/>
        <v>100</v>
      </c>
      <c r="HF256" s="164"/>
      <c r="HG256" s="47" t="s">
        <v>1042</v>
      </c>
      <c r="HH256" s="88"/>
    </row>
    <row r="257" spans="1:216" ht="15.75">
      <c r="A257" s="16" t="s">
        <v>573</v>
      </c>
      <c r="B257" s="49" t="s">
        <v>391</v>
      </c>
      <c r="C257" s="16" t="s">
        <v>196</v>
      </c>
      <c r="D257" s="16" t="s">
        <v>599</v>
      </c>
      <c r="E257" s="16" t="s">
        <v>609</v>
      </c>
      <c r="F257" s="31">
        <v>3</v>
      </c>
      <c r="G257" s="17"/>
      <c r="H257" s="17"/>
      <c r="I257" s="18">
        <v>0</v>
      </c>
      <c r="J257" s="17">
        <v>0</v>
      </c>
      <c r="K257" s="19">
        <f t="shared" si="643"/>
        <v>3</v>
      </c>
      <c r="L257" s="19">
        <f t="shared" si="644"/>
        <v>3</v>
      </c>
      <c r="M257" s="23">
        <v>3</v>
      </c>
      <c r="N257" s="20">
        <f t="shared" si="637"/>
        <v>3</v>
      </c>
      <c r="O257" s="20"/>
      <c r="P257" s="75">
        <f t="shared" si="642"/>
        <v>0</v>
      </c>
      <c r="Q257" s="74">
        <f t="shared" si="641"/>
        <v>3</v>
      </c>
      <c r="R257" s="22">
        <f>+S257+BK257+CW257+EO257</f>
        <v>3</v>
      </c>
      <c r="S257" s="10">
        <v>3</v>
      </c>
      <c r="T257" s="10"/>
      <c r="U257" s="152">
        <f>SUMIF('Rekapitulasi Maret'!$D$9:$D$173,APS!$B257,'Rekapitulasi Maret'!$E$9:$E$173)</f>
        <v>0</v>
      </c>
      <c r="V257" s="152">
        <f>SUMIF('Rekapitulasi Maret'!$D$9:$D$173,APS!$B257,'Rekapitulasi Maret'!$F$9:$F$173)</f>
        <v>0</v>
      </c>
      <c r="W257" s="10"/>
      <c r="X257" s="154">
        <f t="shared" si="638"/>
        <v>0</v>
      </c>
      <c r="Y257" s="154">
        <f t="shared" si="639"/>
        <v>0</v>
      </c>
      <c r="Z257" s="10">
        <v>3</v>
      </c>
      <c r="AA257" s="152">
        <f>SUMIF('Rekapitulasi Maret'!$U$9:$U$173,APS!$B257,'Rekapitulasi Maret'!$V$9:$V$173)</f>
        <v>0</v>
      </c>
      <c r="AB257" s="152">
        <f>SUMIF('Rekapitulasi Maret'!$U$9:$U$173,APS!$B257,'Rekapitulasi Maret'!$W$9:$W$173)</f>
        <v>0</v>
      </c>
      <c r="AC257" s="152"/>
      <c r="AD257" s="154">
        <f t="shared" si="630"/>
        <v>0</v>
      </c>
      <c r="AE257" s="154">
        <f t="shared" si="631"/>
        <v>0</v>
      </c>
      <c r="AF257" s="10"/>
      <c r="AG257" s="152">
        <f>SUMIF('Rekapitulasi Maret'!$AL$9:$AL$173,APS!$B257,'Rekapitulasi Maret'!$AM$9:$AM$173)</f>
        <v>0</v>
      </c>
      <c r="AH257" s="152">
        <f>SUMIF('Rekapitulasi Maret'!$AL$9:$AL$173,APS!$B257,'Rekapitulasi Maret'!$AN$9:$AN$173)</f>
        <v>0</v>
      </c>
      <c r="AI257" s="152">
        <f>SUMIF('Rekapitulasi Maret'!$AL$9:$AL$173,APS!$B257,'Rekapitulasi Maret'!$AQ$9:$AQ$173)</f>
        <v>0</v>
      </c>
      <c r="AJ257" s="154">
        <f t="shared" si="634"/>
        <v>0</v>
      </c>
      <c r="AK257" s="154">
        <f t="shared" si="635"/>
        <v>0</v>
      </c>
      <c r="AL257" s="10"/>
      <c r="AM257" s="152">
        <f>SUMIF('Rekapitulasi Maret'!$BA$9:$BA$173,APS!$B257,'Rekapitulasi Maret'!$BB$9:$BB$173)</f>
        <v>0</v>
      </c>
      <c r="AN257" s="152">
        <f>SUMIF('Rekapitulasi Maret'!$BA$9:$BA$173,APS!$B257,'Rekapitulasi Maret'!$BC$9:$BC$173)</f>
        <v>0</v>
      </c>
      <c r="AO257" s="10"/>
      <c r="AP257" s="154">
        <f t="shared" si="632"/>
        <v>0</v>
      </c>
      <c r="AQ257" s="154">
        <f t="shared" si="633"/>
        <v>0</v>
      </c>
      <c r="AR257" s="10"/>
      <c r="AS257" s="152">
        <f>SUMIF('Rekapitulasi Maret'!$BP$9:$BP$173,APS!$B257,'Rekapitulasi Maret'!$BQ$9:$BQ$173)</f>
        <v>0</v>
      </c>
      <c r="AT257" s="152">
        <f>SUMIF('Rekapitulasi Maret'!$BP$9:$BP$173,APS!$B257,'Rekapitulasi Maret'!$BR$9:$BR$173)</f>
        <v>0</v>
      </c>
      <c r="AU257" s="10"/>
      <c r="AV257" s="154">
        <f t="shared" si="601"/>
        <v>0</v>
      </c>
      <c r="AW257" s="154">
        <f t="shared" si="602"/>
        <v>0</v>
      </c>
      <c r="AX257" s="10"/>
      <c r="AY257" s="152">
        <f>SUMIF('Rekapitulasi Maret'!$CE$9:$CE$173,APS!$B257,'Rekapitulasi Maret'!$CI$9:$CI$173)</f>
        <v>0</v>
      </c>
      <c r="AZ257" s="10"/>
      <c r="BA257" s="152">
        <f>SUMIF('Rekapitulasi Maret'!$CE$9:$CE$173,APS!$B257,'Rekapitulasi Maret'!$CJ$9:$CJ$173)</f>
        <v>0</v>
      </c>
      <c r="BB257" s="154">
        <f t="shared" si="592"/>
        <v>0</v>
      </c>
      <c r="BC257" s="154">
        <f t="shared" si="593"/>
        <v>0</v>
      </c>
      <c r="BD257" s="76">
        <f t="shared" si="605"/>
        <v>3</v>
      </c>
      <c r="BE257" s="76">
        <f t="shared" si="606"/>
        <v>0</v>
      </c>
      <c r="BF257" s="76">
        <f t="shared" si="607"/>
        <v>0</v>
      </c>
      <c r="BG257" s="76">
        <f t="shared" si="608"/>
        <v>0</v>
      </c>
      <c r="BH257" s="76">
        <f t="shared" si="609"/>
        <v>0</v>
      </c>
      <c r="BI257" s="76">
        <f t="shared" si="610"/>
        <v>-3</v>
      </c>
      <c r="BJ257" s="154">
        <f t="shared" si="611"/>
        <v>0</v>
      </c>
      <c r="BK257" s="10"/>
      <c r="BL257" s="10"/>
      <c r="BM257" s="152">
        <f>SUMIF('Rekapitulasi Maret'!$D$194:$D$375,APS!$B257,'Rekapitulasi Maret'!$E$194:$E$375)+SUMIF('Rekapitulasi Maret'!$D$194:$D$375,APS!$B257,'Rekapitulasi Maret'!$J$194:$J$375)</f>
        <v>0</v>
      </c>
      <c r="BN257" s="152">
        <f>SUMIF('Rekapitulasi Maret'!$D$194:$D$375,APS!$B257,'Rekapitulasi Maret'!$F$194:$F$375)</f>
        <v>0</v>
      </c>
      <c r="BO257" s="152">
        <f>SUMIF('Rekapitulasi Maret'!$D$194:$D$375,APS!$B257,'Rekapitulasi Maret'!$K$194:$K$375)</f>
        <v>0</v>
      </c>
      <c r="BP257" s="154">
        <f t="shared" si="588"/>
        <v>0</v>
      </c>
      <c r="BQ257" s="154">
        <f t="shared" si="589"/>
        <v>0</v>
      </c>
      <c r="BR257" s="10"/>
      <c r="BS257" s="152">
        <f>SUMIF('Rekapitulasi Maret'!$U$194:$U$375,APS!$B257,'Rekapitulasi Maret'!$V$194:$V$375)+SUMIF('Rekapitulasi Maret'!$U$194:$U$375,APS!$B257,'Rekapitulasi Maret'!$AA$194:$AA$375)</f>
        <v>0</v>
      </c>
      <c r="BT257" s="152">
        <f>SUMIF('Rekapitulasi Maret'!$U$194:$U$375,APS!$B257,'Rekapitulasi Maret'!$W$194:$W$375)</f>
        <v>0</v>
      </c>
      <c r="BU257" s="152">
        <f>SUMIF('Rekapitulasi Maret'!$U$194:$U$375,APS!$B257,'Rekapitulasi Maret'!$AB$194:$AB$375)</f>
        <v>0</v>
      </c>
      <c r="BV257" s="154">
        <f t="shared" si="590"/>
        <v>0</v>
      </c>
      <c r="BW257" s="154">
        <f t="shared" si="591"/>
        <v>0</v>
      </c>
      <c r="BX257" s="10"/>
      <c r="BY257" s="152">
        <f>SUMIF('Rekapitulasi Maret'!$AL$194:$AL$375,APS!$B257,'Rekapitulasi Maret'!$AM$194:$AM$375)+SUMIF('Rekapitulasi Maret'!$AL$194:$AL$375,APS!$B257,'Rekapitulasi Maret'!$AP$194:$AP$375)</f>
        <v>0</v>
      </c>
      <c r="BZ257" s="152">
        <f>SUMIF('Rekapitulasi Maret'!$AL$194:$AL$375,APS!$B257,'Rekapitulasi Maret'!$AN$194:$AN$375)</f>
        <v>0</v>
      </c>
      <c r="CA257" s="152">
        <f>SUMIF('Rekapitulasi Maret'!$AL$194:$AL$375,APS!$B257,'Rekapitulasi Maret'!$AQ$194:$AQ$375)</f>
        <v>0</v>
      </c>
      <c r="CB257" s="154">
        <f t="shared" si="603"/>
        <v>0</v>
      </c>
      <c r="CC257" s="154">
        <f t="shared" si="604"/>
        <v>0</v>
      </c>
      <c r="CD257" s="10"/>
      <c r="CE257" s="152">
        <f>SUMIF('Rekapitulasi Maret'!$BA$194:$BA$375,APS!$B257,'Rekapitulasi Maret'!$BB$194:$BB$375)+SUMIF('Rekapitulasi Maret'!$BA$194:$BA$375,APS!$B257,'Rekapitulasi Maret'!$BE$194:$BE$375)</f>
        <v>0</v>
      </c>
      <c r="CF257" s="152">
        <f>SUMIF('Rekapitulasi Maret'!$BA$194:$BA$375,APS!$B257,'Rekapitulasi Maret'!$BC$194:$BC$375)</f>
        <v>0</v>
      </c>
      <c r="CG257" s="10"/>
      <c r="CH257" s="154">
        <f t="shared" si="580"/>
        <v>0</v>
      </c>
      <c r="CI257" s="154">
        <f t="shared" si="581"/>
        <v>0</v>
      </c>
      <c r="CJ257" s="10"/>
      <c r="CK257" s="152">
        <f>SUMIF('Rekapitulasi Maret'!$BP$194:$BP$375,APS!$B257,'Rekapitulasi Maret'!$BQ$194:$BQ$375)+SUMIF('Rekapitulasi Maret'!$BP$194:$BP$375,APS!$B257,'Rekapitulasi Maret'!$BT$194:$BT$375)</f>
        <v>0</v>
      </c>
      <c r="CL257" s="152">
        <f>SUMIF('Rekapitulasi Maret'!$BP$194:$BP$375,APS!$B257,'Rekapitulasi Maret'!$BR$194:$BR$375)</f>
        <v>0</v>
      </c>
      <c r="CM257" s="152">
        <f>SUMIF('Rekapitulasi Maret'!$BP$194:$BP$375,APS!$B257,'Rekapitulasi Maret'!$BU$194:$BU$375)</f>
        <v>0</v>
      </c>
      <c r="CN257" s="154">
        <f t="shared" si="582"/>
        <v>0</v>
      </c>
      <c r="CO257" s="154">
        <f t="shared" si="583"/>
        <v>0</v>
      </c>
      <c r="CP257" s="76">
        <f t="shared" si="612"/>
        <v>0</v>
      </c>
      <c r="CQ257" s="76">
        <f t="shared" si="613"/>
        <v>0</v>
      </c>
      <c r="CR257" s="76">
        <f t="shared" si="614"/>
        <v>0</v>
      </c>
      <c r="CS257" s="76">
        <f t="shared" si="615"/>
        <v>0</v>
      </c>
      <c r="CT257" s="76">
        <f t="shared" si="616"/>
        <v>0</v>
      </c>
      <c r="CU257" s="76">
        <f t="shared" si="617"/>
        <v>0</v>
      </c>
      <c r="CV257" s="154">
        <f t="shared" si="618"/>
        <v>0</v>
      </c>
      <c r="CW257" s="10"/>
      <c r="CX257" s="10"/>
      <c r="CY257" s="152">
        <f>SUMIF('Rekapitulasi Maret'!$D$391:$D$568,APS!$B257,'Rekapitulasi Maret'!$E$391:$E$568)+SUMIF('Rekapitulasi Maret'!$D$391:$D$568,APS!$B257,'Rekapitulasi Maret'!$J$391:$J$568)</f>
        <v>0</v>
      </c>
      <c r="CZ257" s="152">
        <f>SUMIF('Rekapitulasi Maret'!$D$391:$D$568,APS!$B257,'Rekapitulasi Maret'!$F$391:$F$568)</f>
        <v>0</v>
      </c>
      <c r="DA257" s="152">
        <f>SUMIF('Rekapitulasi Maret'!$D$391:$D$568,APS!$B257,'Rekapitulasi Maret'!$K$391:$K$568)</f>
        <v>0</v>
      </c>
      <c r="DB257" s="154">
        <f t="shared" si="584"/>
        <v>0</v>
      </c>
      <c r="DC257" s="154">
        <f t="shared" si="585"/>
        <v>0</v>
      </c>
      <c r="DD257" s="10"/>
      <c r="DE257" s="152">
        <f>SUMIF('Rekapitulasi Maret'!$U$391:$U$568,APS!$B257,'Rekapitulasi Maret'!$V$391:$V$568)+SUMIF('Rekapitulasi Maret'!$U$391:$U$568,APS!$B257,'Rekapitulasi Maret'!$AA$391:$AA$568)</f>
        <v>0</v>
      </c>
      <c r="DF257" s="152">
        <f>SUMIF('Rekapitulasi Maret'!$U$391:$U$568,APS!$B257,'Rekapitulasi Maret'!$W$391:$W$568)</f>
        <v>0</v>
      </c>
      <c r="DG257" s="152">
        <f>SUMIF('Rekapitulasi Maret'!$U$391:$U$568,APS!$B257,'Rekapitulasi Maret'!$AB$391:$AB$568)</f>
        <v>0</v>
      </c>
      <c r="DH257" s="154">
        <f t="shared" si="619"/>
        <v>0</v>
      </c>
      <c r="DI257" s="154">
        <f t="shared" si="620"/>
        <v>0</v>
      </c>
      <c r="DJ257" s="10"/>
      <c r="DK257" s="152">
        <f>SUMIF('Rekapitulasi Maret'!$AL$391:$AL$568,APS!$B257,'Rekapitulasi Maret'!$AM$391:$AM$568)+SUMIF('Rekapitulasi Maret'!$AL$391:$AL$568,APS!$B257,'Rekapitulasi Maret'!$AP$391:$AP$568)</f>
        <v>0</v>
      </c>
      <c r="DL257" s="152">
        <f>SUMIF('Rekapitulasi Maret'!$AL$391:$AL$568,APS!$B257,'Rekapitulasi Maret'!$AN$391:$AN$568)</f>
        <v>0</v>
      </c>
      <c r="DM257" s="152">
        <f>SUMIF('Rekapitulasi Maret'!$AL$391:$AL$568,APS!$B257,'Rekapitulasi Maret'!$AQ$391:$AQ$568)</f>
        <v>0</v>
      </c>
      <c r="DN257" s="154">
        <f t="shared" si="553"/>
        <v>0</v>
      </c>
      <c r="DO257" s="154">
        <f t="shared" si="554"/>
        <v>0</v>
      </c>
      <c r="DP257" s="10"/>
      <c r="DQ257" s="152">
        <f>SUMIF('Rekapitulasi Maret'!$BA$391:$BA$568,APS!$B257,'Rekapitulasi Maret'!$BB$391:$BB$568)+SUMIF('Rekapitulasi Maret'!$BA$391:$BA$568,APS!$B257,'Rekapitulasi Maret'!$BE$391:$BE$568)</f>
        <v>0</v>
      </c>
      <c r="DR257" s="152">
        <f>SUMIF('Rekapitulasi Maret'!$BA$391:$BA$568,APS!$B257,'Rekapitulasi Maret'!$BC$391:$BC$568)</f>
        <v>0</v>
      </c>
      <c r="DS257" s="152">
        <f>SUMIF('Rekapitulasi Maret'!$BA$391:$BA$568,APS!$B257,'Rekapitulasi Maret'!$BF$391:$BF$568)</f>
        <v>0</v>
      </c>
      <c r="DT257" s="154">
        <f t="shared" si="621"/>
        <v>0</v>
      </c>
      <c r="DU257" s="154">
        <f t="shared" si="622"/>
        <v>0</v>
      </c>
      <c r="DV257" s="10"/>
      <c r="DW257" s="152">
        <f>SUMIF('Rekapitulasi Maret'!$BP$391:$BP$568,APS!$B257,'Rekapitulasi Maret'!$BQ$391:$BQ$568)+SUMIF('Rekapitulasi Maret'!$BP$391:$BP$568,APS!$B257,'Rekapitulasi Maret'!$BT$391:$BT$568)</f>
        <v>0</v>
      </c>
      <c r="DX257" s="152">
        <f>SUMIF('Rekapitulasi Maret'!$BP$391:$BP$568,APS!$B257,'Rekapitulasi Maret'!$BR$391:$BR$568)</f>
        <v>0</v>
      </c>
      <c r="DY257" s="152">
        <f>SUMIF('Rekapitulasi Maret'!$BP$391:$BP$568,APS!$B257,'Rekapitulasi Maret'!$BU$391:$BU$568)</f>
        <v>0</v>
      </c>
      <c r="DZ257" s="154">
        <f t="shared" si="645"/>
        <v>0</v>
      </c>
      <c r="EA257" s="154">
        <f t="shared" si="646"/>
        <v>0</v>
      </c>
      <c r="EB257" s="10"/>
      <c r="EC257" s="152">
        <f>SUMIF('Rekapitulasi Maret'!$CE$391:$CE$568,APS!$B257,'Rekapitulasi Maret'!$CF$391:$CF$568)+SUMIF('Rekapitulasi Maret'!$CE$391:$CE$568,APS!$B257,'Rekapitulasi Maret'!$CI$391:$CI$568)</f>
        <v>0</v>
      </c>
      <c r="ED257" s="152">
        <f>SUMIF('Rekapitulasi Maret'!$CE$391:$CE$568,APS!$B257,'Rekapitulasi Maret'!$CG$391:$CG$568)</f>
        <v>0</v>
      </c>
      <c r="EE257" s="152">
        <f>SUMIF('Rekapitulasi Maret'!$CE$391:$CE$568,APS!$B257,'Rekapitulasi Maret'!$CJ$391:$CJ$568)</f>
        <v>0</v>
      </c>
      <c r="EF257" s="154">
        <f t="shared" si="555"/>
        <v>0</v>
      </c>
      <c r="EG257" s="154">
        <f t="shared" si="556"/>
        <v>0</v>
      </c>
      <c r="EH257" s="76">
        <f t="shared" si="623"/>
        <v>0</v>
      </c>
      <c r="EI257" s="76">
        <f t="shared" si="624"/>
        <v>0</v>
      </c>
      <c r="EJ257" s="76">
        <f t="shared" si="625"/>
        <v>0</v>
      </c>
      <c r="EK257" s="76">
        <f t="shared" si="626"/>
        <v>0</v>
      </c>
      <c r="EL257" s="76">
        <f t="shared" si="627"/>
        <v>0</v>
      </c>
      <c r="EM257" s="76">
        <f t="shared" si="628"/>
        <v>0</v>
      </c>
      <c r="EN257" s="154">
        <f t="shared" si="629"/>
        <v>0</v>
      </c>
      <c r="EO257" s="10"/>
      <c r="EP257" s="10"/>
      <c r="EQ257" s="152">
        <f>SUMIF('Rekapitulasi Maret'!$D$587:$D$768,APS!$B257,'Rekapitulasi Maret'!$E$587:$E$768)+SUMIF('Rekapitulasi Maret'!$D$587:$D$768,APS!$B257,'Rekapitulasi Maret'!$G$587:$G$768)</f>
        <v>3</v>
      </c>
      <c r="ER257" s="152">
        <f>SUMIF('Rekapitulasi Maret'!$D$587:$D$768,APS!$B257,'Rekapitulasi Maret'!$F$587:$F$768)+SUMIF('Rekapitulasi Maret'!$D$587:$D$768,APS!$B257,'Rekapitulasi Maret'!$H$587:$H$768)</f>
        <v>3</v>
      </c>
      <c r="ES257" s="10"/>
      <c r="ET257" s="154">
        <f t="shared" si="557"/>
        <v>0</v>
      </c>
      <c r="EU257" s="154">
        <f t="shared" si="558"/>
        <v>100</v>
      </c>
      <c r="EV257" s="10"/>
      <c r="EW257" s="152">
        <f>SUMIF('Rekapitulasi Maret'!$U$587:$U$768,APS!$B257,'Rekapitulasi Maret'!$V$587:$V$768)+SUMIF('Rekapitulasi Maret'!$U$587:$U$768,APS!$B257,'Rekapitulasi Maret'!$X$587:$X$768)</f>
        <v>0</v>
      </c>
      <c r="EX257" s="152">
        <f>SUMIF('Rekapitulasi Maret'!$U$587:$U$768,APS!$B257,'Rekapitulasi Maret'!$W$587:$W$768)+SUMIF('Rekapitulasi Maret'!$U$587:$U$768,APS!$B257,'Rekapitulasi Maret'!$Y$587:$Y$768)</f>
        <v>0</v>
      </c>
      <c r="EY257" s="10"/>
      <c r="EZ257" s="154">
        <f t="shared" si="559"/>
        <v>0</v>
      </c>
      <c r="FA257" s="154">
        <f t="shared" si="560"/>
        <v>0</v>
      </c>
      <c r="FB257" s="10"/>
      <c r="FC257" s="152">
        <f>SUMIF('Rekapitulasi Maret'!$AL$587:$AL$768,APS!$B257,'Rekapitulasi Maret'!$AM$587:$AM$768)+SUMIF('Rekapitulasi Maret'!$AL$587:$AL$768,APS!$B257,'Rekapitulasi Maret'!$AP$587:$AP$768)</f>
        <v>0</v>
      </c>
      <c r="FD257" s="152">
        <f>SUMIF('Rekapitulasi Maret'!$AL$587:$AL$768,APS!$B257,'Rekapitulasi Maret'!$AN$587:$AN$768)</f>
        <v>0</v>
      </c>
      <c r="FE257" s="10"/>
      <c r="FF257" s="154">
        <f t="shared" si="561"/>
        <v>0</v>
      </c>
      <c r="FG257" s="154">
        <f t="shared" si="562"/>
        <v>0</v>
      </c>
      <c r="FH257" s="10"/>
      <c r="FI257" s="152">
        <f>SUMIF('Rekapitulasi Maret'!$BA$587:$BA$768,APS!$B257,'Rekapitulasi Maret'!$BB$587:$BB$768)+SUMIF('Rekapitulasi Maret'!$BA$587:$BA$768,APS!$B257,'Rekapitulasi Maret'!$BE$587:$BE$768)</f>
        <v>0</v>
      </c>
      <c r="FJ257" s="152">
        <f>SUMIF('Rekapitulasi Maret'!$BA$587:$BA$768,APS!$B257,'Rekapitulasi Maret'!$BC$587:$BC$768)+SUMIF('Rekapitulasi Maret'!$BA$587:$BA$768,APS!$B257,'Rekapitulasi Maret'!$BF$587:$BF$768)</f>
        <v>0</v>
      </c>
      <c r="FK257" s="10"/>
      <c r="FL257" s="154">
        <f t="shared" si="563"/>
        <v>0</v>
      </c>
      <c r="FM257" s="154">
        <f t="shared" si="564"/>
        <v>0</v>
      </c>
      <c r="FN257" s="10"/>
      <c r="FO257" s="152">
        <f>SUMIF('Rekapitulasi Maret'!$BP$587:$BP$768,APS!$B257,'Rekapitulasi Maret'!$BQ$587:$BQ$768)+SUMIF('Rekapitulasi Maret'!$BP$587:$BP$768,APS!$B257,'Rekapitulasi Maret'!$BT$587:$BT$768)</f>
        <v>0</v>
      </c>
      <c r="FP257" s="152">
        <f>SUMIF('Rekapitulasi Maret'!$BP$587:$BP$768,APS!$B257,'Rekapitulasi Maret'!$BR$587:$BR$768)</f>
        <v>0</v>
      </c>
      <c r="FQ257" s="10"/>
      <c r="FR257" s="154">
        <f t="shared" si="565"/>
        <v>0</v>
      </c>
      <c r="FS257" s="154">
        <f t="shared" si="566"/>
        <v>0</v>
      </c>
      <c r="FT257" s="10"/>
      <c r="FU257" s="152">
        <f>SUMIF('Rekapitulasi Maret'!$CE$587:$CE$768,APS!$B257,'Rekapitulasi Maret'!$CI$587:$CI$768)</f>
        <v>0</v>
      </c>
      <c r="FV257" s="10"/>
      <c r="FW257" s="152">
        <f>SUMIF('Rekapitulasi Maret'!$CE$587:$CE$768,APS!$B257,'Rekapitulasi Maret'!$CJ$587:$CJ$768)</f>
        <v>0</v>
      </c>
      <c r="FX257" s="154">
        <f t="shared" si="586"/>
        <v>0</v>
      </c>
      <c r="FY257" s="154">
        <f t="shared" si="587"/>
        <v>0</v>
      </c>
      <c r="FZ257" s="10"/>
      <c r="GA257" s="152">
        <f>SUMIF('Rekapitulasi Maret'!$D$785:$D$963,APS!$B257,'Rekapitulasi Maret'!$E$785:$E$963)+SUMIF('Rekapitulasi Maret'!$D$785:$D$963,APS!$B257,'Rekapitulasi Maret'!$J$785:$J$963)</f>
        <v>0</v>
      </c>
      <c r="GB257" s="152">
        <f>SUMIF('Rekapitulasi Maret'!$D$785:$D$963,APS!$B257,'Rekapitulasi Maret'!$F$785:$F$963)</f>
        <v>0</v>
      </c>
      <c r="GC257" s="152">
        <f>SUMIF('Rekapitulasi Maret'!$D$785:$D$963,APS!$B257,'Rekapitulasi Maret'!$K$785:$K$963)</f>
        <v>0</v>
      </c>
      <c r="GD257" s="154">
        <f t="shared" si="567"/>
        <v>0</v>
      </c>
      <c r="GE257" s="154">
        <f t="shared" si="568"/>
        <v>0</v>
      </c>
      <c r="GF257" s="10"/>
      <c r="GG257" s="152">
        <f>SUMIF('Rekapitulasi Maret'!$U$785:$U$963,APS!$B257,'Rekapitulasi Maret'!$V$785:$V$963)+SUMIF('Rekapitulasi Maret'!$U$785:$U$963,APS!$B257,'Rekapitulasi Maret'!$AA$785:$AA$963)</f>
        <v>0</v>
      </c>
      <c r="GH257" s="152">
        <f>SUMIF('Rekapitulasi Maret'!$U$785:$U$963,APS!$B257,'Rekapitulasi Maret'!$W$785:$W$963)</f>
        <v>0</v>
      </c>
      <c r="GI257" s="152">
        <f>SUMIF('Rekapitulasi Maret'!$U$785:$U$963,APS!$B257,'Rekapitulasi Maret'!$AB$785:$AB$963)</f>
        <v>0</v>
      </c>
      <c r="GJ257" s="154">
        <f t="shared" si="569"/>
        <v>0</v>
      </c>
      <c r="GK257" s="154">
        <f t="shared" si="570"/>
        <v>0</v>
      </c>
      <c r="GL257" s="10"/>
      <c r="GM257" s="152">
        <f>SUMIF('Rekapitulasi Maret'!$AL$785:$AL$963,APS!$B257,'Rekapitulasi Maret'!$AM$785:$AM$963)+SUMIF('Rekapitulasi Maret'!$AL$785:$AL$963,APS!$B257,'Rekapitulasi Maret'!$AP$785:$AP$963)</f>
        <v>0</v>
      </c>
      <c r="GN257" s="152">
        <f>SUMIF('Rekapitulasi Maret'!$AL$785:$AL$963,APS!$B257,'Rekapitulasi Maret'!$AN$785:$AN$963)</f>
        <v>0</v>
      </c>
      <c r="GO257" s="152">
        <f>SUMIF('Rekapitulasi Maret'!$AL$785:$AL$963,APS!$B257,'Rekapitulasi Maret'!$AQ$785:$AQ$963)</f>
        <v>0</v>
      </c>
      <c r="GP257" s="154">
        <f t="shared" si="571"/>
        <v>0</v>
      </c>
      <c r="GQ257" s="154">
        <f t="shared" si="572"/>
        <v>0</v>
      </c>
      <c r="GR257" s="76">
        <f t="shared" si="573"/>
        <v>0</v>
      </c>
      <c r="GS257" s="76">
        <f t="shared" si="574"/>
        <v>3</v>
      </c>
      <c r="GT257" s="76">
        <f t="shared" si="575"/>
        <v>3</v>
      </c>
      <c r="GU257" s="76">
        <f t="shared" si="576"/>
        <v>0</v>
      </c>
      <c r="GV257" s="157">
        <f t="shared" si="577"/>
        <v>3</v>
      </c>
      <c r="GW257" s="157">
        <f t="shared" si="578"/>
        <v>3</v>
      </c>
      <c r="GX257" s="158">
        <f t="shared" si="579"/>
        <v>0</v>
      </c>
      <c r="GY257" s="157">
        <f t="shared" si="595"/>
        <v>3</v>
      </c>
      <c r="GZ257" s="157">
        <f t="shared" si="596"/>
        <v>3</v>
      </c>
      <c r="HA257" s="157">
        <f t="shared" si="597"/>
        <v>3</v>
      </c>
      <c r="HB257" s="157">
        <f t="shared" si="598"/>
        <v>0</v>
      </c>
      <c r="HC257" s="157">
        <f t="shared" si="599"/>
        <v>3</v>
      </c>
      <c r="HD257" s="157">
        <f t="shared" si="600"/>
        <v>0</v>
      </c>
      <c r="HE257" s="158">
        <f t="shared" si="636"/>
        <v>100</v>
      </c>
      <c r="HF257" s="164"/>
      <c r="HG257" s="49" t="s">
        <v>1043</v>
      </c>
      <c r="HH257" s="88"/>
    </row>
    <row r="258" spans="1:216" ht="15.75">
      <c r="A258" s="16" t="s">
        <v>574</v>
      </c>
      <c r="B258" s="47" t="s">
        <v>392</v>
      </c>
      <c r="C258" s="16" t="s">
        <v>196</v>
      </c>
      <c r="D258" s="16" t="s">
        <v>599</v>
      </c>
      <c r="E258" s="16" t="s">
        <v>601</v>
      </c>
      <c r="F258" s="31">
        <v>20</v>
      </c>
      <c r="G258" s="17"/>
      <c r="H258" s="17"/>
      <c r="I258" s="18">
        <v>0</v>
      </c>
      <c r="J258" s="17">
        <v>0</v>
      </c>
      <c r="K258" s="19">
        <f t="shared" si="643"/>
        <v>20</v>
      </c>
      <c r="L258" s="19">
        <f t="shared" si="644"/>
        <v>20</v>
      </c>
      <c r="M258" s="23">
        <v>20</v>
      </c>
      <c r="N258" s="20">
        <f t="shared" si="637"/>
        <v>20</v>
      </c>
      <c r="O258" s="20"/>
      <c r="P258" s="75">
        <f t="shared" si="642"/>
        <v>0</v>
      </c>
      <c r="Q258" s="74">
        <f t="shared" si="641"/>
        <v>20</v>
      </c>
      <c r="R258" s="22">
        <f>+S258+BK258+CW258+EO258</f>
        <v>20</v>
      </c>
      <c r="S258" s="10"/>
      <c r="T258" s="10"/>
      <c r="U258" s="152">
        <f>SUMIF('Rekapitulasi Maret'!$D$9:$D$173,APS!$B258,'Rekapitulasi Maret'!$E$9:$E$173)</f>
        <v>0</v>
      </c>
      <c r="V258" s="152">
        <f>SUMIF('Rekapitulasi Maret'!$D$9:$D$173,APS!$B258,'Rekapitulasi Maret'!$F$9:$F$173)</f>
        <v>0</v>
      </c>
      <c r="W258" s="10"/>
      <c r="X258" s="154">
        <f t="shared" si="638"/>
        <v>0</v>
      </c>
      <c r="Y258" s="154">
        <f t="shared" si="639"/>
        <v>0</v>
      </c>
      <c r="Z258" s="10"/>
      <c r="AA258" s="152">
        <f>SUMIF('Rekapitulasi Maret'!$U$9:$U$173,APS!$B258,'Rekapitulasi Maret'!$V$9:$V$173)</f>
        <v>0</v>
      </c>
      <c r="AB258" s="152">
        <f>SUMIF('Rekapitulasi Maret'!$U$9:$U$173,APS!$B258,'Rekapitulasi Maret'!$W$9:$W$173)</f>
        <v>0</v>
      </c>
      <c r="AC258" s="152"/>
      <c r="AD258" s="154">
        <f t="shared" si="630"/>
        <v>0</v>
      </c>
      <c r="AE258" s="154">
        <f t="shared" si="631"/>
        <v>0</v>
      </c>
      <c r="AF258" s="10"/>
      <c r="AG258" s="152">
        <f>SUMIF('Rekapitulasi Maret'!$AL$9:$AL$173,APS!$B258,'Rekapitulasi Maret'!$AM$9:$AM$173)</f>
        <v>0</v>
      </c>
      <c r="AH258" s="152">
        <f>SUMIF('Rekapitulasi Maret'!$AL$9:$AL$173,APS!$B258,'Rekapitulasi Maret'!$AN$9:$AN$173)</f>
        <v>0</v>
      </c>
      <c r="AI258" s="152">
        <f>SUMIF('Rekapitulasi Maret'!$AL$9:$AL$173,APS!$B258,'Rekapitulasi Maret'!$AQ$9:$AQ$173)</f>
        <v>0</v>
      </c>
      <c r="AJ258" s="154">
        <f t="shared" si="634"/>
        <v>0</v>
      </c>
      <c r="AK258" s="154">
        <f t="shared" si="635"/>
        <v>0</v>
      </c>
      <c r="AL258" s="10"/>
      <c r="AM258" s="152">
        <f>SUMIF('Rekapitulasi Maret'!$BA$9:$BA$173,APS!$B258,'Rekapitulasi Maret'!$BB$9:$BB$173)</f>
        <v>0</v>
      </c>
      <c r="AN258" s="152">
        <f>SUMIF('Rekapitulasi Maret'!$BA$9:$BA$173,APS!$B258,'Rekapitulasi Maret'!$BC$9:$BC$173)</f>
        <v>0</v>
      </c>
      <c r="AO258" s="10"/>
      <c r="AP258" s="154">
        <f t="shared" si="632"/>
        <v>0</v>
      </c>
      <c r="AQ258" s="154">
        <f t="shared" si="633"/>
        <v>0</v>
      </c>
      <c r="AR258" s="10"/>
      <c r="AS258" s="152">
        <f>SUMIF('Rekapitulasi Maret'!$BP$9:$BP$173,APS!$B258,'Rekapitulasi Maret'!$BQ$9:$BQ$173)</f>
        <v>0</v>
      </c>
      <c r="AT258" s="152">
        <f>SUMIF('Rekapitulasi Maret'!$BP$9:$BP$173,APS!$B258,'Rekapitulasi Maret'!$BR$9:$BR$173)</f>
        <v>0</v>
      </c>
      <c r="AU258" s="10"/>
      <c r="AV258" s="154">
        <f t="shared" si="601"/>
        <v>0</v>
      </c>
      <c r="AW258" s="154">
        <f t="shared" si="602"/>
        <v>0</v>
      </c>
      <c r="AX258" s="10"/>
      <c r="AY258" s="152">
        <f>SUMIF('Rekapitulasi Maret'!$CE$9:$CE$173,APS!$B258,'Rekapitulasi Maret'!$CI$9:$CI$173)</f>
        <v>0</v>
      </c>
      <c r="AZ258" s="10"/>
      <c r="BA258" s="152">
        <f>SUMIF('Rekapitulasi Maret'!$CE$9:$CE$173,APS!$B258,'Rekapitulasi Maret'!$CJ$9:$CJ$173)</f>
        <v>0</v>
      </c>
      <c r="BB258" s="154">
        <f t="shared" si="592"/>
        <v>0</v>
      </c>
      <c r="BC258" s="154">
        <f t="shared" si="593"/>
        <v>0</v>
      </c>
      <c r="BD258" s="76">
        <f t="shared" si="605"/>
        <v>0</v>
      </c>
      <c r="BE258" s="76">
        <f t="shared" si="606"/>
        <v>0</v>
      </c>
      <c r="BF258" s="76">
        <f t="shared" si="607"/>
        <v>0</v>
      </c>
      <c r="BG258" s="76">
        <f t="shared" si="608"/>
        <v>0</v>
      </c>
      <c r="BH258" s="76">
        <f t="shared" si="609"/>
        <v>0</v>
      </c>
      <c r="BI258" s="76">
        <f t="shared" si="610"/>
        <v>0</v>
      </c>
      <c r="BJ258" s="154">
        <f t="shared" si="611"/>
        <v>0</v>
      </c>
      <c r="BK258" s="10">
        <v>20</v>
      </c>
      <c r="BL258" s="10">
        <v>20</v>
      </c>
      <c r="BM258" s="152">
        <f>SUMIF('Rekapitulasi Maret'!$D$194:$D$375,APS!$B258,'Rekapitulasi Maret'!$E$194:$E$375)+SUMIF('Rekapitulasi Maret'!$D$194:$D$375,APS!$B258,'Rekapitulasi Maret'!$J$194:$J$375)</f>
        <v>20</v>
      </c>
      <c r="BN258" s="152">
        <f>SUMIF('Rekapitulasi Maret'!$D$194:$D$375,APS!$B258,'Rekapitulasi Maret'!$F$194:$F$375)</f>
        <v>20</v>
      </c>
      <c r="BO258" s="152">
        <f>SUMIF('Rekapitulasi Maret'!$D$194:$D$375,APS!$B258,'Rekapitulasi Maret'!$K$194:$K$375)</f>
        <v>0</v>
      </c>
      <c r="BP258" s="154">
        <f t="shared" si="588"/>
        <v>100</v>
      </c>
      <c r="BQ258" s="154">
        <f t="shared" si="589"/>
        <v>100</v>
      </c>
      <c r="BR258" s="10"/>
      <c r="BS258" s="152">
        <f>SUMIF('Rekapitulasi Maret'!$U$194:$U$375,APS!$B258,'Rekapitulasi Maret'!$V$194:$V$375)+SUMIF('Rekapitulasi Maret'!$U$194:$U$375,APS!$B258,'Rekapitulasi Maret'!$AA$194:$AA$375)</f>
        <v>0</v>
      </c>
      <c r="BT258" s="152">
        <f>SUMIF('Rekapitulasi Maret'!$U$194:$U$375,APS!$B258,'Rekapitulasi Maret'!$W$194:$W$375)</f>
        <v>0</v>
      </c>
      <c r="BU258" s="152">
        <f>SUMIF('Rekapitulasi Maret'!$U$194:$U$375,APS!$B258,'Rekapitulasi Maret'!$AB$194:$AB$375)</f>
        <v>0</v>
      </c>
      <c r="BV258" s="154">
        <f t="shared" si="590"/>
        <v>0</v>
      </c>
      <c r="BW258" s="154">
        <f t="shared" si="591"/>
        <v>0</v>
      </c>
      <c r="BX258" s="10"/>
      <c r="BY258" s="152">
        <f>SUMIF('Rekapitulasi Maret'!$AL$194:$AL$375,APS!$B258,'Rekapitulasi Maret'!$AM$194:$AM$375)+SUMIF('Rekapitulasi Maret'!$AL$194:$AL$375,APS!$B258,'Rekapitulasi Maret'!$AP$194:$AP$375)</f>
        <v>0</v>
      </c>
      <c r="BZ258" s="152">
        <f>SUMIF('Rekapitulasi Maret'!$AL$194:$AL$375,APS!$B258,'Rekapitulasi Maret'!$AN$194:$AN$375)</f>
        <v>0</v>
      </c>
      <c r="CA258" s="152">
        <f>SUMIF('Rekapitulasi Maret'!$AL$194:$AL$375,APS!$B258,'Rekapitulasi Maret'!$AQ$194:$AQ$375)</f>
        <v>0</v>
      </c>
      <c r="CB258" s="154">
        <f t="shared" si="603"/>
        <v>0</v>
      </c>
      <c r="CC258" s="154">
        <f t="shared" si="604"/>
        <v>0</v>
      </c>
      <c r="CD258" s="10"/>
      <c r="CE258" s="152">
        <f>SUMIF('Rekapitulasi Maret'!$BA$194:$BA$375,APS!$B258,'Rekapitulasi Maret'!$BB$194:$BB$375)+SUMIF('Rekapitulasi Maret'!$BA$194:$BA$375,APS!$B258,'Rekapitulasi Maret'!$BE$194:$BE$375)</f>
        <v>0</v>
      </c>
      <c r="CF258" s="152">
        <f>SUMIF('Rekapitulasi Maret'!$BA$194:$BA$375,APS!$B258,'Rekapitulasi Maret'!$BC$194:$BC$375)</f>
        <v>0</v>
      </c>
      <c r="CG258" s="10"/>
      <c r="CH258" s="154">
        <f t="shared" si="580"/>
        <v>0</v>
      </c>
      <c r="CI258" s="154">
        <f t="shared" si="581"/>
        <v>0</v>
      </c>
      <c r="CJ258" s="10"/>
      <c r="CK258" s="152">
        <f>SUMIF('Rekapitulasi Maret'!$BP$194:$BP$375,APS!$B258,'Rekapitulasi Maret'!$BQ$194:$BQ$375)+SUMIF('Rekapitulasi Maret'!$BP$194:$BP$375,APS!$B258,'Rekapitulasi Maret'!$BT$194:$BT$375)</f>
        <v>0</v>
      </c>
      <c r="CL258" s="152">
        <f>SUMIF('Rekapitulasi Maret'!$BP$194:$BP$375,APS!$B258,'Rekapitulasi Maret'!$BR$194:$BR$375)</f>
        <v>0</v>
      </c>
      <c r="CM258" s="152">
        <f>SUMIF('Rekapitulasi Maret'!$BP$194:$BP$375,APS!$B258,'Rekapitulasi Maret'!$BU$194:$BU$375)</f>
        <v>0</v>
      </c>
      <c r="CN258" s="154">
        <f t="shared" si="582"/>
        <v>0</v>
      </c>
      <c r="CO258" s="154">
        <f t="shared" si="583"/>
        <v>0</v>
      </c>
      <c r="CP258" s="76">
        <f t="shared" si="612"/>
        <v>20</v>
      </c>
      <c r="CQ258" s="76">
        <f t="shared" si="613"/>
        <v>20</v>
      </c>
      <c r="CR258" s="76">
        <f t="shared" si="614"/>
        <v>20</v>
      </c>
      <c r="CS258" s="76">
        <f t="shared" si="615"/>
        <v>0</v>
      </c>
      <c r="CT258" s="76">
        <f t="shared" si="616"/>
        <v>20</v>
      </c>
      <c r="CU258" s="76">
        <f t="shared" si="617"/>
        <v>0</v>
      </c>
      <c r="CV258" s="154">
        <f t="shared" si="618"/>
        <v>100</v>
      </c>
      <c r="CW258" s="10"/>
      <c r="CX258" s="10"/>
      <c r="CY258" s="152">
        <f>SUMIF('Rekapitulasi Maret'!$D$391:$D$568,APS!$B258,'Rekapitulasi Maret'!$E$391:$E$568)+SUMIF('Rekapitulasi Maret'!$D$391:$D$568,APS!$B258,'Rekapitulasi Maret'!$J$391:$J$568)</f>
        <v>0</v>
      </c>
      <c r="CZ258" s="152">
        <f>SUMIF('Rekapitulasi Maret'!$D$391:$D$568,APS!$B258,'Rekapitulasi Maret'!$F$391:$F$568)</f>
        <v>0</v>
      </c>
      <c r="DA258" s="152">
        <f>SUMIF('Rekapitulasi Maret'!$D$391:$D$568,APS!$B258,'Rekapitulasi Maret'!$K$391:$K$568)</f>
        <v>0</v>
      </c>
      <c r="DB258" s="154">
        <f t="shared" si="584"/>
        <v>0</v>
      </c>
      <c r="DC258" s="154">
        <f t="shared" si="585"/>
        <v>0</v>
      </c>
      <c r="DD258" s="10"/>
      <c r="DE258" s="152">
        <f>SUMIF('Rekapitulasi Maret'!$U$391:$U$568,APS!$B258,'Rekapitulasi Maret'!$V$391:$V$568)+SUMIF('Rekapitulasi Maret'!$U$391:$U$568,APS!$B258,'Rekapitulasi Maret'!$AA$391:$AA$568)</f>
        <v>0</v>
      </c>
      <c r="DF258" s="152">
        <f>SUMIF('Rekapitulasi Maret'!$U$391:$U$568,APS!$B258,'Rekapitulasi Maret'!$W$391:$W$568)</f>
        <v>0</v>
      </c>
      <c r="DG258" s="152">
        <f>SUMIF('Rekapitulasi Maret'!$U$391:$U$568,APS!$B258,'Rekapitulasi Maret'!$AB$391:$AB$568)</f>
        <v>0</v>
      </c>
      <c r="DH258" s="154">
        <f t="shared" si="619"/>
        <v>0</v>
      </c>
      <c r="DI258" s="154">
        <f t="shared" si="620"/>
        <v>0</v>
      </c>
      <c r="DJ258" s="10"/>
      <c r="DK258" s="152">
        <f>SUMIF('Rekapitulasi Maret'!$AL$391:$AL$568,APS!$B258,'Rekapitulasi Maret'!$AM$391:$AM$568)+SUMIF('Rekapitulasi Maret'!$AL$391:$AL$568,APS!$B258,'Rekapitulasi Maret'!$AP$391:$AP$568)</f>
        <v>0</v>
      </c>
      <c r="DL258" s="152">
        <f>SUMIF('Rekapitulasi Maret'!$AL$391:$AL$568,APS!$B258,'Rekapitulasi Maret'!$AN$391:$AN$568)</f>
        <v>0</v>
      </c>
      <c r="DM258" s="152">
        <f>SUMIF('Rekapitulasi Maret'!$AL$391:$AL$568,APS!$B258,'Rekapitulasi Maret'!$AQ$391:$AQ$568)</f>
        <v>0</v>
      </c>
      <c r="DN258" s="154">
        <f t="shared" si="553"/>
        <v>0</v>
      </c>
      <c r="DO258" s="154">
        <f t="shared" si="554"/>
        <v>0</v>
      </c>
      <c r="DP258" s="10"/>
      <c r="DQ258" s="152">
        <f>SUMIF('Rekapitulasi Maret'!$BA$391:$BA$568,APS!$B258,'Rekapitulasi Maret'!$BB$391:$BB$568)+SUMIF('Rekapitulasi Maret'!$BA$391:$BA$568,APS!$B258,'Rekapitulasi Maret'!$BE$391:$BE$568)</f>
        <v>0</v>
      </c>
      <c r="DR258" s="152">
        <f>SUMIF('Rekapitulasi Maret'!$BA$391:$BA$568,APS!$B258,'Rekapitulasi Maret'!$BC$391:$BC$568)</f>
        <v>0</v>
      </c>
      <c r="DS258" s="152">
        <f>SUMIF('Rekapitulasi Maret'!$BA$391:$BA$568,APS!$B258,'Rekapitulasi Maret'!$BF$391:$BF$568)</f>
        <v>0</v>
      </c>
      <c r="DT258" s="154">
        <f t="shared" si="621"/>
        <v>0</v>
      </c>
      <c r="DU258" s="154">
        <f t="shared" si="622"/>
        <v>0</v>
      </c>
      <c r="DV258" s="10"/>
      <c r="DW258" s="152">
        <f>SUMIF('Rekapitulasi Maret'!$BP$391:$BP$568,APS!$B258,'Rekapitulasi Maret'!$BQ$391:$BQ$568)+SUMIF('Rekapitulasi Maret'!$BP$391:$BP$568,APS!$B258,'Rekapitulasi Maret'!$BT$391:$BT$568)</f>
        <v>0</v>
      </c>
      <c r="DX258" s="152">
        <f>SUMIF('Rekapitulasi Maret'!$BP$391:$BP$568,APS!$B258,'Rekapitulasi Maret'!$BR$391:$BR$568)</f>
        <v>0</v>
      </c>
      <c r="DY258" s="152">
        <f>SUMIF('Rekapitulasi Maret'!$BP$391:$BP$568,APS!$B258,'Rekapitulasi Maret'!$BU$391:$BU$568)</f>
        <v>0</v>
      </c>
      <c r="DZ258" s="154">
        <f t="shared" si="645"/>
        <v>0</v>
      </c>
      <c r="EA258" s="154">
        <f t="shared" si="646"/>
        <v>0</v>
      </c>
      <c r="EB258" s="10"/>
      <c r="EC258" s="152">
        <f>SUMIF('Rekapitulasi Maret'!$CE$391:$CE$568,APS!$B258,'Rekapitulasi Maret'!$CF$391:$CF$568)+SUMIF('Rekapitulasi Maret'!$CE$391:$CE$568,APS!$B258,'Rekapitulasi Maret'!$CI$391:$CI$568)</f>
        <v>0</v>
      </c>
      <c r="ED258" s="152">
        <f>SUMIF('Rekapitulasi Maret'!$CE$391:$CE$568,APS!$B258,'Rekapitulasi Maret'!$CG$391:$CG$568)</f>
        <v>0</v>
      </c>
      <c r="EE258" s="152">
        <f>SUMIF('Rekapitulasi Maret'!$CE$391:$CE$568,APS!$B258,'Rekapitulasi Maret'!$CJ$391:$CJ$568)</f>
        <v>0</v>
      </c>
      <c r="EF258" s="154">
        <f t="shared" si="555"/>
        <v>0</v>
      </c>
      <c r="EG258" s="154">
        <f t="shared" si="556"/>
        <v>0</v>
      </c>
      <c r="EH258" s="76">
        <f t="shared" si="623"/>
        <v>0</v>
      </c>
      <c r="EI258" s="76">
        <f t="shared" si="624"/>
        <v>0</v>
      </c>
      <c r="EJ258" s="76">
        <f t="shared" si="625"/>
        <v>0</v>
      </c>
      <c r="EK258" s="76">
        <f t="shared" si="626"/>
        <v>0</v>
      </c>
      <c r="EL258" s="76">
        <f t="shared" si="627"/>
        <v>0</v>
      </c>
      <c r="EM258" s="76">
        <f t="shared" si="628"/>
        <v>0</v>
      </c>
      <c r="EN258" s="154">
        <f t="shared" si="629"/>
        <v>0</v>
      </c>
      <c r="EO258" s="10"/>
      <c r="EP258" s="10"/>
      <c r="EQ258" s="152">
        <f>SUMIF('Rekapitulasi Maret'!$D$587:$D$768,APS!$B258,'Rekapitulasi Maret'!$E$587:$E$768)+SUMIF('Rekapitulasi Maret'!$D$587:$D$768,APS!$B258,'Rekapitulasi Maret'!$G$587:$G$768)</f>
        <v>0</v>
      </c>
      <c r="ER258" s="152">
        <f>SUMIF('Rekapitulasi Maret'!$D$587:$D$768,APS!$B258,'Rekapitulasi Maret'!$F$587:$F$768)+SUMIF('Rekapitulasi Maret'!$D$587:$D$768,APS!$B258,'Rekapitulasi Maret'!$H$587:$H$768)</f>
        <v>0</v>
      </c>
      <c r="ES258" s="10"/>
      <c r="ET258" s="154">
        <f t="shared" si="557"/>
        <v>0</v>
      </c>
      <c r="EU258" s="154">
        <f t="shared" si="558"/>
        <v>0</v>
      </c>
      <c r="EV258" s="10"/>
      <c r="EW258" s="152">
        <f>SUMIF('Rekapitulasi Maret'!$U$587:$U$768,APS!$B258,'Rekapitulasi Maret'!$V$587:$V$768)+SUMIF('Rekapitulasi Maret'!$U$587:$U$768,APS!$B258,'Rekapitulasi Maret'!$X$587:$X$768)</f>
        <v>0</v>
      </c>
      <c r="EX258" s="152">
        <f>SUMIF('Rekapitulasi Maret'!$U$587:$U$768,APS!$B258,'Rekapitulasi Maret'!$W$587:$W$768)+SUMIF('Rekapitulasi Maret'!$U$587:$U$768,APS!$B258,'Rekapitulasi Maret'!$Y$587:$Y$768)</f>
        <v>0</v>
      </c>
      <c r="EY258" s="10"/>
      <c r="EZ258" s="154">
        <f t="shared" si="559"/>
        <v>0</v>
      </c>
      <c r="FA258" s="154">
        <f t="shared" si="560"/>
        <v>0</v>
      </c>
      <c r="FB258" s="10"/>
      <c r="FC258" s="152">
        <f>SUMIF('Rekapitulasi Maret'!$AL$587:$AL$768,APS!$B258,'Rekapitulasi Maret'!$AM$587:$AM$768)+SUMIF('Rekapitulasi Maret'!$AL$587:$AL$768,APS!$B258,'Rekapitulasi Maret'!$AP$587:$AP$768)</f>
        <v>0</v>
      </c>
      <c r="FD258" s="152">
        <f>SUMIF('Rekapitulasi Maret'!$AL$587:$AL$768,APS!$B258,'Rekapitulasi Maret'!$AN$587:$AN$768)</f>
        <v>0</v>
      </c>
      <c r="FE258" s="10"/>
      <c r="FF258" s="154">
        <f t="shared" si="561"/>
        <v>0</v>
      </c>
      <c r="FG258" s="154">
        <f t="shared" si="562"/>
        <v>0</v>
      </c>
      <c r="FH258" s="10"/>
      <c r="FI258" s="152">
        <f>SUMIF('Rekapitulasi Maret'!$BA$587:$BA$768,APS!$B258,'Rekapitulasi Maret'!$BB$587:$BB$768)+SUMIF('Rekapitulasi Maret'!$BA$587:$BA$768,APS!$B258,'Rekapitulasi Maret'!$BE$587:$BE$768)</f>
        <v>0</v>
      </c>
      <c r="FJ258" s="152">
        <f>SUMIF('Rekapitulasi Maret'!$BA$587:$BA$768,APS!$B258,'Rekapitulasi Maret'!$BC$587:$BC$768)+SUMIF('Rekapitulasi Maret'!$BA$587:$BA$768,APS!$B258,'Rekapitulasi Maret'!$BF$587:$BF$768)</f>
        <v>0</v>
      </c>
      <c r="FK258" s="10"/>
      <c r="FL258" s="154">
        <f t="shared" si="563"/>
        <v>0</v>
      </c>
      <c r="FM258" s="154">
        <f t="shared" si="564"/>
        <v>0</v>
      </c>
      <c r="FN258" s="10"/>
      <c r="FO258" s="152">
        <f>SUMIF('Rekapitulasi Maret'!$BP$587:$BP$768,APS!$B258,'Rekapitulasi Maret'!$BQ$587:$BQ$768)+SUMIF('Rekapitulasi Maret'!$BP$587:$BP$768,APS!$B258,'Rekapitulasi Maret'!$BT$587:$BT$768)</f>
        <v>0</v>
      </c>
      <c r="FP258" s="152">
        <f>SUMIF('Rekapitulasi Maret'!$BP$587:$BP$768,APS!$B258,'Rekapitulasi Maret'!$BR$587:$BR$768)</f>
        <v>0</v>
      </c>
      <c r="FQ258" s="10"/>
      <c r="FR258" s="154">
        <f t="shared" si="565"/>
        <v>0</v>
      </c>
      <c r="FS258" s="154">
        <f t="shared" si="566"/>
        <v>0</v>
      </c>
      <c r="FT258" s="10"/>
      <c r="FU258" s="152">
        <f>SUMIF('Rekapitulasi Maret'!$CE$587:$CE$768,APS!$B258,'Rekapitulasi Maret'!$CI$587:$CI$768)</f>
        <v>0</v>
      </c>
      <c r="FV258" s="10"/>
      <c r="FW258" s="152">
        <f>SUMIF('Rekapitulasi Maret'!$CE$587:$CE$768,APS!$B258,'Rekapitulasi Maret'!$CJ$587:$CJ$768)</f>
        <v>0</v>
      </c>
      <c r="FX258" s="154">
        <f t="shared" si="586"/>
        <v>0</v>
      </c>
      <c r="FY258" s="154">
        <f t="shared" si="587"/>
        <v>0</v>
      </c>
      <c r="FZ258" s="10"/>
      <c r="GA258" s="152">
        <f>SUMIF('Rekapitulasi Maret'!$D$785:$D$963,APS!$B258,'Rekapitulasi Maret'!$E$785:$E$963)+SUMIF('Rekapitulasi Maret'!$D$785:$D$963,APS!$B258,'Rekapitulasi Maret'!$J$785:$J$963)</f>
        <v>0</v>
      </c>
      <c r="GB258" s="152">
        <f>SUMIF('Rekapitulasi Maret'!$D$785:$D$963,APS!$B258,'Rekapitulasi Maret'!$F$785:$F$963)</f>
        <v>0</v>
      </c>
      <c r="GC258" s="152">
        <f>SUMIF('Rekapitulasi Maret'!$D$785:$D$963,APS!$B258,'Rekapitulasi Maret'!$K$785:$K$963)</f>
        <v>0</v>
      </c>
      <c r="GD258" s="154">
        <f t="shared" si="567"/>
        <v>0</v>
      </c>
      <c r="GE258" s="154">
        <f t="shared" si="568"/>
        <v>0</v>
      </c>
      <c r="GF258" s="10"/>
      <c r="GG258" s="152">
        <f>SUMIF('Rekapitulasi Maret'!$U$785:$U$963,APS!$B258,'Rekapitulasi Maret'!$V$785:$V$963)+SUMIF('Rekapitulasi Maret'!$U$785:$U$963,APS!$B258,'Rekapitulasi Maret'!$AA$785:$AA$963)</f>
        <v>0</v>
      </c>
      <c r="GH258" s="152">
        <f>SUMIF('Rekapitulasi Maret'!$U$785:$U$963,APS!$B258,'Rekapitulasi Maret'!$W$785:$W$963)</f>
        <v>0</v>
      </c>
      <c r="GI258" s="152">
        <f>SUMIF('Rekapitulasi Maret'!$U$785:$U$963,APS!$B258,'Rekapitulasi Maret'!$AB$785:$AB$963)</f>
        <v>0</v>
      </c>
      <c r="GJ258" s="154">
        <f t="shared" si="569"/>
        <v>0</v>
      </c>
      <c r="GK258" s="154">
        <f t="shared" si="570"/>
        <v>0</v>
      </c>
      <c r="GL258" s="10"/>
      <c r="GM258" s="152">
        <f>SUMIF('Rekapitulasi Maret'!$AL$785:$AL$963,APS!$B258,'Rekapitulasi Maret'!$AM$785:$AM$963)+SUMIF('Rekapitulasi Maret'!$AL$785:$AL$963,APS!$B258,'Rekapitulasi Maret'!$AP$785:$AP$963)</f>
        <v>0</v>
      </c>
      <c r="GN258" s="152">
        <f>SUMIF('Rekapitulasi Maret'!$AL$785:$AL$963,APS!$B258,'Rekapitulasi Maret'!$AN$785:$AN$963)</f>
        <v>0</v>
      </c>
      <c r="GO258" s="152">
        <f>SUMIF('Rekapitulasi Maret'!$AL$785:$AL$963,APS!$B258,'Rekapitulasi Maret'!$AQ$785:$AQ$963)</f>
        <v>0</v>
      </c>
      <c r="GP258" s="154">
        <f t="shared" si="571"/>
        <v>0</v>
      </c>
      <c r="GQ258" s="154">
        <f t="shared" si="572"/>
        <v>0</v>
      </c>
      <c r="GR258" s="76">
        <f t="shared" si="573"/>
        <v>0</v>
      </c>
      <c r="GS258" s="76">
        <f t="shared" si="574"/>
        <v>0</v>
      </c>
      <c r="GT258" s="76">
        <f t="shared" si="575"/>
        <v>0</v>
      </c>
      <c r="GU258" s="76">
        <f t="shared" si="576"/>
        <v>0</v>
      </c>
      <c r="GV258" s="157">
        <f t="shared" si="577"/>
        <v>0</v>
      </c>
      <c r="GW258" s="157">
        <f t="shared" si="578"/>
        <v>0</v>
      </c>
      <c r="GX258" s="158">
        <f t="shared" si="579"/>
        <v>0</v>
      </c>
      <c r="GY258" s="157">
        <f t="shared" si="595"/>
        <v>20</v>
      </c>
      <c r="GZ258" s="157">
        <f t="shared" si="596"/>
        <v>20</v>
      </c>
      <c r="HA258" s="157">
        <f t="shared" si="597"/>
        <v>20</v>
      </c>
      <c r="HB258" s="157">
        <f t="shared" si="598"/>
        <v>0</v>
      </c>
      <c r="HC258" s="157">
        <f t="shared" si="599"/>
        <v>20</v>
      </c>
      <c r="HD258" s="157">
        <f t="shared" si="600"/>
        <v>0</v>
      </c>
      <c r="HE258" s="158">
        <f t="shared" si="636"/>
        <v>100</v>
      </c>
      <c r="HF258" s="164"/>
      <c r="HG258" s="47" t="s">
        <v>1044</v>
      </c>
      <c r="HH258" s="88"/>
    </row>
    <row r="259" spans="1:216" ht="30">
      <c r="A259" s="38"/>
      <c r="B259" s="41" t="s">
        <v>463</v>
      </c>
      <c r="C259" s="16" t="s">
        <v>196</v>
      </c>
      <c r="D259" s="16" t="s">
        <v>621</v>
      </c>
      <c r="E259" s="16" t="s">
        <v>608</v>
      </c>
      <c r="F259" s="38">
        <v>1</v>
      </c>
      <c r="G259" s="38"/>
      <c r="H259" s="38"/>
      <c r="I259" s="18">
        <v>0</v>
      </c>
      <c r="J259" s="38">
        <v>0</v>
      </c>
      <c r="K259" s="38"/>
      <c r="L259" s="38"/>
      <c r="M259" s="40">
        <v>1</v>
      </c>
      <c r="N259" s="20">
        <f t="shared" si="637"/>
        <v>1</v>
      </c>
      <c r="O259" s="20"/>
      <c r="P259" s="75">
        <f t="shared" si="642"/>
        <v>0</v>
      </c>
      <c r="Q259" s="74">
        <f t="shared" si="641"/>
        <v>1</v>
      </c>
      <c r="R259" s="22">
        <f>+S259+BK259+CW259+EO259</f>
        <v>1</v>
      </c>
      <c r="S259" s="40"/>
      <c r="T259" s="40"/>
      <c r="U259" s="152">
        <f>SUMIF('Rekapitulasi Maret'!$D$9:$D$173,APS!$B259,'Rekapitulasi Maret'!$E$9:$E$173)</f>
        <v>0</v>
      </c>
      <c r="V259" s="152">
        <f>SUMIF('Rekapitulasi Maret'!$D$9:$D$173,APS!$B259,'Rekapitulasi Maret'!$F$9:$F$173)</f>
        <v>0</v>
      </c>
      <c r="W259" s="40"/>
      <c r="X259" s="154">
        <f t="shared" si="638"/>
        <v>0</v>
      </c>
      <c r="Y259" s="154">
        <f t="shared" si="639"/>
        <v>0</v>
      </c>
      <c r="Z259" s="40"/>
      <c r="AA259" s="152">
        <f>SUMIF('Rekapitulasi Maret'!$U$9:$U$173,APS!$B259,'Rekapitulasi Maret'!$V$9:$V$173)</f>
        <v>0</v>
      </c>
      <c r="AB259" s="152">
        <f>SUMIF('Rekapitulasi Maret'!$U$9:$U$173,APS!$B259,'Rekapitulasi Maret'!$W$9:$W$173)</f>
        <v>0</v>
      </c>
      <c r="AC259" s="152"/>
      <c r="AD259" s="154">
        <f t="shared" si="630"/>
        <v>0</v>
      </c>
      <c r="AE259" s="154">
        <f t="shared" si="631"/>
        <v>0</v>
      </c>
      <c r="AF259" s="40"/>
      <c r="AG259" s="152">
        <f>SUMIF('Rekapitulasi Maret'!$AL$9:$AL$173,APS!$B259,'Rekapitulasi Maret'!$AM$9:$AM$173)</f>
        <v>0</v>
      </c>
      <c r="AH259" s="152">
        <f>SUMIF('Rekapitulasi Maret'!$AL$9:$AL$173,APS!$B259,'Rekapitulasi Maret'!$AN$9:$AN$173)</f>
        <v>0</v>
      </c>
      <c r="AI259" s="152">
        <f>SUMIF('Rekapitulasi Maret'!$AL$9:$AL$173,APS!$B259,'Rekapitulasi Maret'!$AQ$9:$AQ$173)</f>
        <v>0</v>
      </c>
      <c r="AJ259" s="154">
        <f t="shared" si="634"/>
        <v>0</v>
      </c>
      <c r="AK259" s="154">
        <f t="shared" si="635"/>
        <v>0</v>
      </c>
      <c r="AL259" s="40"/>
      <c r="AM259" s="152">
        <f>SUMIF('Rekapitulasi Maret'!$BA$9:$BA$173,APS!$B259,'Rekapitulasi Maret'!$BB$9:$BB$173)</f>
        <v>0</v>
      </c>
      <c r="AN259" s="152">
        <f>SUMIF('Rekapitulasi Maret'!$BA$9:$BA$173,APS!$B259,'Rekapitulasi Maret'!$BC$9:$BC$173)</f>
        <v>0</v>
      </c>
      <c r="AO259" s="10"/>
      <c r="AP259" s="154">
        <f t="shared" si="632"/>
        <v>0</v>
      </c>
      <c r="AQ259" s="154">
        <f t="shared" si="633"/>
        <v>0</v>
      </c>
      <c r="AR259" s="40"/>
      <c r="AS259" s="152">
        <f>SUMIF('Rekapitulasi Maret'!$BP$9:$BP$173,APS!$B259,'Rekapitulasi Maret'!$BQ$9:$BQ$173)</f>
        <v>0</v>
      </c>
      <c r="AT259" s="152">
        <f>SUMIF('Rekapitulasi Maret'!$BP$9:$BP$173,APS!$B259,'Rekapitulasi Maret'!$BR$9:$BR$173)</f>
        <v>0</v>
      </c>
      <c r="AU259" s="40"/>
      <c r="AV259" s="154">
        <f t="shared" si="601"/>
        <v>0</v>
      </c>
      <c r="AW259" s="154">
        <f t="shared" si="602"/>
        <v>0</v>
      </c>
      <c r="AX259" s="40"/>
      <c r="AY259" s="152">
        <f>SUMIF('Rekapitulasi Maret'!$CE$9:$CE$173,APS!$B259,'Rekapitulasi Maret'!$CI$9:$CI$173)</f>
        <v>0</v>
      </c>
      <c r="AZ259" s="10"/>
      <c r="BA259" s="152">
        <f>SUMIF('Rekapitulasi Maret'!$CE$9:$CE$173,APS!$B259,'Rekapitulasi Maret'!$CJ$9:$CJ$173)</f>
        <v>0</v>
      </c>
      <c r="BB259" s="154">
        <f t="shared" si="592"/>
        <v>0</v>
      </c>
      <c r="BC259" s="154">
        <f t="shared" si="593"/>
        <v>0</v>
      </c>
      <c r="BD259" s="76">
        <f t="shared" si="605"/>
        <v>0</v>
      </c>
      <c r="BE259" s="76">
        <f t="shared" si="606"/>
        <v>0</v>
      </c>
      <c r="BF259" s="76">
        <f t="shared" si="607"/>
        <v>0</v>
      </c>
      <c r="BG259" s="76">
        <f t="shared" si="608"/>
        <v>0</v>
      </c>
      <c r="BH259" s="76">
        <f t="shared" si="609"/>
        <v>0</v>
      </c>
      <c r="BI259" s="76">
        <f t="shared" si="610"/>
        <v>0</v>
      </c>
      <c r="BJ259" s="154">
        <f t="shared" si="611"/>
        <v>0</v>
      </c>
      <c r="BK259" s="40">
        <v>1</v>
      </c>
      <c r="BL259" s="40"/>
      <c r="BM259" s="152">
        <f>SUMIF('Rekapitulasi Maret'!$D$194:$D$375,APS!$B259,'Rekapitulasi Maret'!$E$194:$E$375)+SUMIF('Rekapitulasi Maret'!$D$194:$D$375,APS!$B259,'Rekapitulasi Maret'!$J$194:$J$375)</f>
        <v>0</v>
      </c>
      <c r="BN259" s="152">
        <f>SUMIF('Rekapitulasi Maret'!$D$194:$D$375,APS!$B259,'Rekapitulasi Maret'!$F$194:$F$375)</f>
        <v>0</v>
      </c>
      <c r="BO259" s="152">
        <f>SUMIF('Rekapitulasi Maret'!$D$194:$D$375,APS!$B259,'Rekapitulasi Maret'!$K$194:$K$375)</f>
        <v>0</v>
      </c>
      <c r="BP259" s="154">
        <f t="shared" si="588"/>
        <v>0</v>
      </c>
      <c r="BQ259" s="154">
        <f t="shared" si="589"/>
        <v>0</v>
      </c>
      <c r="BR259" s="40">
        <v>1</v>
      </c>
      <c r="BS259" s="152">
        <f>SUMIF('Rekapitulasi Maret'!$U$194:$U$375,APS!$B259,'Rekapitulasi Maret'!$V$194:$V$375)+SUMIF('Rekapitulasi Maret'!$U$194:$U$375,APS!$B259,'Rekapitulasi Maret'!$AA$194:$AA$375)</f>
        <v>0</v>
      </c>
      <c r="BT259" s="152">
        <f>SUMIF('Rekapitulasi Maret'!$U$194:$U$375,APS!$B259,'Rekapitulasi Maret'!$W$194:$W$375)</f>
        <v>0</v>
      </c>
      <c r="BU259" s="152">
        <f>SUMIF('Rekapitulasi Maret'!$U$194:$U$375,APS!$B259,'Rekapitulasi Maret'!$AB$194:$AB$375)</f>
        <v>0</v>
      </c>
      <c r="BV259" s="154">
        <f t="shared" si="590"/>
        <v>0</v>
      </c>
      <c r="BW259" s="154">
        <f t="shared" si="591"/>
        <v>0</v>
      </c>
      <c r="BX259" s="40"/>
      <c r="BY259" s="152">
        <f>SUMIF('Rekapitulasi Maret'!$AL$194:$AL$375,APS!$B259,'Rekapitulasi Maret'!$AM$194:$AM$375)+SUMIF('Rekapitulasi Maret'!$AL$194:$AL$375,APS!$B259,'Rekapitulasi Maret'!$AP$194:$AP$375)</f>
        <v>0</v>
      </c>
      <c r="BZ259" s="152">
        <f>SUMIF('Rekapitulasi Maret'!$AL$194:$AL$375,APS!$B259,'Rekapitulasi Maret'!$AN$194:$AN$375)</f>
        <v>0</v>
      </c>
      <c r="CA259" s="152">
        <f>SUMIF('Rekapitulasi Maret'!$AL$194:$AL$375,APS!$B259,'Rekapitulasi Maret'!$AQ$194:$AQ$375)</f>
        <v>0</v>
      </c>
      <c r="CB259" s="154">
        <f t="shared" si="603"/>
        <v>0</v>
      </c>
      <c r="CC259" s="154">
        <f t="shared" si="604"/>
        <v>0</v>
      </c>
      <c r="CD259" s="40"/>
      <c r="CE259" s="152">
        <f>SUMIF('Rekapitulasi Maret'!$BA$194:$BA$375,APS!$B259,'Rekapitulasi Maret'!$BB$194:$BB$375)+SUMIF('Rekapitulasi Maret'!$BA$194:$BA$375,APS!$B259,'Rekapitulasi Maret'!$BE$194:$BE$375)</f>
        <v>0</v>
      </c>
      <c r="CF259" s="152">
        <f>SUMIF('Rekapitulasi Maret'!$BA$194:$BA$375,APS!$B259,'Rekapitulasi Maret'!$BC$194:$BC$375)</f>
        <v>1</v>
      </c>
      <c r="CG259" s="40"/>
      <c r="CH259" s="154">
        <f t="shared" si="580"/>
        <v>0</v>
      </c>
      <c r="CI259" s="154">
        <f t="shared" si="581"/>
        <v>0</v>
      </c>
      <c r="CJ259" s="40"/>
      <c r="CK259" s="152">
        <f>SUMIF('Rekapitulasi Maret'!$BP$194:$BP$375,APS!$B259,'Rekapitulasi Maret'!$BQ$194:$BQ$375)+SUMIF('Rekapitulasi Maret'!$BP$194:$BP$375,APS!$B259,'Rekapitulasi Maret'!$BT$194:$BT$375)</f>
        <v>0</v>
      </c>
      <c r="CL259" s="152">
        <f>SUMIF('Rekapitulasi Maret'!$BP$194:$BP$375,APS!$B259,'Rekapitulasi Maret'!$BR$194:$BR$375)</f>
        <v>0</v>
      </c>
      <c r="CM259" s="152">
        <f>SUMIF('Rekapitulasi Maret'!$BP$194:$BP$375,APS!$B259,'Rekapitulasi Maret'!$BU$194:$BU$375)</f>
        <v>0</v>
      </c>
      <c r="CN259" s="154">
        <f t="shared" si="582"/>
        <v>0</v>
      </c>
      <c r="CO259" s="154">
        <f t="shared" si="583"/>
        <v>0</v>
      </c>
      <c r="CP259" s="76">
        <f t="shared" si="612"/>
        <v>1</v>
      </c>
      <c r="CQ259" s="76">
        <f t="shared" si="613"/>
        <v>0</v>
      </c>
      <c r="CR259" s="76">
        <f t="shared" si="614"/>
        <v>1</v>
      </c>
      <c r="CS259" s="76">
        <f t="shared" si="615"/>
        <v>0</v>
      </c>
      <c r="CT259" s="76">
        <f t="shared" si="616"/>
        <v>1</v>
      </c>
      <c r="CU259" s="76">
        <f t="shared" si="617"/>
        <v>0</v>
      </c>
      <c r="CV259" s="154">
        <f t="shared" si="618"/>
        <v>100</v>
      </c>
      <c r="CW259" s="40"/>
      <c r="CX259" s="40"/>
      <c r="CY259" s="152">
        <f>SUMIF('Rekapitulasi Maret'!$D$391:$D$568,APS!$B259,'Rekapitulasi Maret'!$E$391:$E$568)+SUMIF('Rekapitulasi Maret'!$D$391:$D$568,APS!$B259,'Rekapitulasi Maret'!$J$391:$J$568)</f>
        <v>0</v>
      </c>
      <c r="CZ259" s="152">
        <f>SUMIF('Rekapitulasi Maret'!$D$391:$D$568,APS!$B259,'Rekapitulasi Maret'!$F$391:$F$568)</f>
        <v>0</v>
      </c>
      <c r="DA259" s="152">
        <f>SUMIF('Rekapitulasi Maret'!$D$391:$D$568,APS!$B259,'Rekapitulasi Maret'!$K$391:$K$568)</f>
        <v>0</v>
      </c>
      <c r="DB259" s="154">
        <f t="shared" si="584"/>
        <v>0</v>
      </c>
      <c r="DC259" s="154">
        <f t="shared" si="585"/>
        <v>0</v>
      </c>
      <c r="DD259" s="40"/>
      <c r="DE259" s="152">
        <f>SUMIF('Rekapitulasi Maret'!$U$391:$U$568,APS!$B259,'Rekapitulasi Maret'!$V$391:$V$568)+SUMIF('Rekapitulasi Maret'!$U$391:$U$568,APS!$B259,'Rekapitulasi Maret'!$AA$391:$AA$568)</f>
        <v>0</v>
      </c>
      <c r="DF259" s="152">
        <f>SUMIF('Rekapitulasi Maret'!$U$391:$U$568,APS!$B259,'Rekapitulasi Maret'!$W$391:$W$568)</f>
        <v>0</v>
      </c>
      <c r="DG259" s="152">
        <f>SUMIF('Rekapitulasi Maret'!$U$391:$U$568,APS!$B259,'Rekapitulasi Maret'!$AB$391:$AB$568)</f>
        <v>0</v>
      </c>
      <c r="DH259" s="154">
        <f t="shared" si="619"/>
        <v>0</v>
      </c>
      <c r="DI259" s="154">
        <f t="shared" si="620"/>
        <v>0</v>
      </c>
      <c r="DJ259" s="40"/>
      <c r="DK259" s="152">
        <f>SUMIF('Rekapitulasi Maret'!$AL$391:$AL$568,APS!$B259,'Rekapitulasi Maret'!$AM$391:$AM$568)+SUMIF('Rekapitulasi Maret'!$AL$391:$AL$568,APS!$B259,'Rekapitulasi Maret'!$AP$391:$AP$568)</f>
        <v>0</v>
      </c>
      <c r="DL259" s="152">
        <f>SUMIF('Rekapitulasi Maret'!$AL$391:$AL$568,APS!$B259,'Rekapitulasi Maret'!$AN$391:$AN$568)</f>
        <v>0</v>
      </c>
      <c r="DM259" s="152">
        <f>SUMIF('Rekapitulasi Maret'!$AL$391:$AL$568,APS!$B259,'Rekapitulasi Maret'!$AQ$391:$AQ$568)</f>
        <v>0</v>
      </c>
      <c r="DN259" s="154">
        <f t="shared" si="553"/>
        <v>0</v>
      </c>
      <c r="DO259" s="154">
        <f t="shared" si="554"/>
        <v>0</v>
      </c>
      <c r="DP259" s="40"/>
      <c r="DQ259" s="152">
        <f>SUMIF('Rekapitulasi Maret'!$BA$391:$BA$568,APS!$B259,'Rekapitulasi Maret'!$BB$391:$BB$568)+SUMIF('Rekapitulasi Maret'!$BA$391:$BA$568,APS!$B259,'Rekapitulasi Maret'!$BE$391:$BE$568)</f>
        <v>0</v>
      </c>
      <c r="DR259" s="152">
        <f>SUMIF('Rekapitulasi Maret'!$BA$391:$BA$568,APS!$B259,'Rekapitulasi Maret'!$BC$391:$BC$568)</f>
        <v>0</v>
      </c>
      <c r="DS259" s="152">
        <f>SUMIF('Rekapitulasi Maret'!$BA$391:$BA$568,APS!$B259,'Rekapitulasi Maret'!$BF$391:$BF$568)</f>
        <v>0</v>
      </c>
      <c r="DT259" s="154">
        <f t="shared" si="621"/>
        <v>0</v>
      </c>
      <c r="DU259" s="154">
        <f t="shared" si="622"/>
        <v>0</v>
      </c>
      <c r="DV259" s="40"/>
      <c r="DW259" s="152">
        <f>SUMIF('Rekapitulasi Maret'!$BP$391:$BP$568,APS!$B259,'Rekapitulasi Maret'!$BQ$391:$BQ$568)+SUMIF('Rekapitulasi Maret'!$BP$391:$BP$568,APS!$B259,'Rekapitulasi Maret'!$BT$391:$BT$568)</f>
        <v>0</v>
      </c>
      <c r="DX259" s="152">
        <f>SUMIF('Rekapitulasi Maret'!$BP$391:$BP$568,APS!$B259,'Rekapitulasi Maret'!$BR$391:$BR$568)</f>
        <v>0</v>
      </c>
      <c r="DY259" s="152">
        <f>SUMIF('Rekapitulasi Maret'!$BP$391:$BP$568,APS!$B259,'Rekapitulasi Maret'!$BU$391:$BU$568)</f>
        <v>0</v>
      </c>
      <c r="DZ259" s="154">
        <f t="shared" si="645"/>
        <v>0</v>
      </c>
      <c r="EA259" s="154">
        <f t="shared" si="646"/>
        <v>0</v>
      </c>
      <c r="EB259" s="40"/>
      <c r="EC259" s="152">
        <f>SUMIF('Rekapitulasi Maret'!$CE$391:$CE$568,APS!$B259,'Rekapitulasi Maret'!$CF$391:$CF$568)+SUMIF('Rekapitulasi Maret'!$CE$391:$CE$568,APS!$B259,'Rekapitulasi Maret'!$CI$391:$CI$568)</f>
        <v>0</v>
      </c>
      <c r="ED259" s="152">
        <f>SUMIF('Rekapitulasi Maret'!$CE$391:$CE$568,APS!$B259,'Rekapitulasi Maret'!$CG$391:$CG$568)</f>
        <v>0</v>
      </c>
      <c r="EE259" s="152">
        <f>SUMIF('Rekapitulasi Maret'!$CE$391:$CE$568,APS!$B259,'Rekapitulasi Maret'!$CJ$391:$CJ$568)</f>
        <v>0</v>
      </c>
      <c r="EF259" s="154">
        <f t="shared" si="555"/>
        <v>0</v>
      </c>
      <c r="EG259" s="154">
        <f t="shared" si="556"/>
        <v>0</v>
      </c>
      <c r="EH259" s="76">
        <f t="shared" si="623"/>
        <v>0</v>
      </c>
      <c r="EI259" s="76">
        <f t="shared" si="624"/>
        <v>0</v>
      </c>
      <c r="EJ259" s="76">
        <f t="shared" si="625"/>
        <v>0</v>
      </c>
      <c r="EK259" s="76">
        <f t="shared" si="626"/>
        <v>0</v>
      </c>
      <c r="EL259" s="76">
        <f t="shared" si="627"/>
        <v>0</v>
      </c>
      <c r="EM259" s="76">
        <f t="shared" si="628"/>
        <v>0</v>
      </c>
      <c r="EN259" s="154">
        <f t="shared" si="629"/>
        <v>0</v>
      </c>
      <c r="EO259" s="40"/>
      <c r="EP259" s="10"/>
      <c r="EQ259" s="152">
        <f>SUMIF('Rekapitulasi Maret'!$D$587:$D$768,APS!$B259,'Rekapitulasi Maret'!$E$587:$E$768)+SUMIF('Rekapitulasi Maret'!$D$587:$D$768,APS!$B259,'Rekapitulasi Maret'!$G$587:$G$768)</f>
        <v>0</v>
      </c>
      <c r="ER259" s="152">
        <f>SUMIF('Rekapitulasi Maret'!$D$587:$D$768,APS!$B259,'Rekapitulasi Maret'!$F$587:$F$768)+SUMIF('Rekapitulasi Maret'!$D$587:$D$768,APS!$B259,'Rekapitulasi Maret'!$H$587:$H$768)</f>
        <v>0</v>
      </c>
      <c r="ES259" s="10"/>
      <c r="ET259" s="154">
        <f t="shared" si="557"/>
        <v>0</v>
      </c>
      <c r="EU259" s="154">
        <f t="shared" si="558"/>
        <v>0</v>
      </c>
      <c r="EV259" s="10"/>
      <c r="EW259" s="152">
        <f>SUMIF('Rekapitulasi Maret'!$U$587:$U$768,APS!$B259,'Rekapitulasi Maret'!$V$587:$V$768)+SUMIF('Rekapitulasi Maret'!$U$587:$U$768,APS!$B259,'Rekapitulasi Maret'!$X$587:$X$768)</f>
        <v>0</v>
      </c>
      <c r="EX259" s="152">
        <f>SUMIF('Rekapitulasi Maret'!$U$587:$U$768,APS!$B259,'Rekapitulasi Maret'!$W$587:$W$768)+SUMIF('Rekapitulasi Maret'!$U$587:$U$768,APS!$B259,'Rekapitulasi Maret'!$Y$587:$Y$768)</f>
        <v>0</v>
      </c>
      <c r="EY259" s="10"/>
      <c r="EZ259" s="154">
        <f t="shared" si="559"/>
        <v>0</v>
      </c>
      <c r="FA259" s="154">
        <f t="shared" si="560"/>
        <v>0</v>
      </c>
      <c r="FB259" s="10"/>
      <c r="FC259" s="152">
        <f>SUMIF('Rekapitulasi Maret'!$AL$587:$AL$768,APS!$B259,'Rekapitulasi Maret'!$AM$587:$AM$768)+SUMIF('Rekapitulasi Maret'!$AL$587:$AL$768,APS!$B259,'Rekapitulasi Maret'!$AP$587:$AP$768)</f>
        <v>0</v>
      </c>
      <c r="FD259" s="152">
        <f>SUMIF('Rekapitulasi Maret'!$AL$587:$AL$768,APS!$B259,'Rekapitulasi Maret'!$AN$587:$AN$768)</f>
        <v>0</v>
      </c>
      <c r="FE259" s="10"/>
      <c r="FF259" s="154">
        <f t="shared" si="561"/>
        <v>0</v>
      </c>
      <c r="FG259" s="154">
        <f t="shared" si="562"/>
        <v>0</v>
      </c>
      <c r="FH259" s="10"/>
      <c r="FI259" s="152">
        <f>SUMIF('Rekapitulasi Maret'!$BA$587:$BA$768,APS!$B259,'Rekapitulasi Maret'!$BB$587:$BB$768)+SUMIF('Rekapitulasi Maret'!$BA$587:$BA$768,APS!$B259,'Rekapitulasi Maret'!$BE$587:$BE$768)</f>
        <v>0</v>
      </c>
      <c r="FJ259" s="152">
        <f>SUMIF('Rekapitulasi Maret'!$BA$587:$BA$768,APS!$B259,'Rekapitulasi Maret'!$BC$587:$BC$768)+SUMIF('Rekapitulasi Maret'!$BA$587:$BA$768,APS!$B259,'Rekapitulasi Maret'!$BF$587:$BF$768)</f>
        <v>0</v>
      </c>
      <c r="FK259" s="10"/>
      <c r="FL259" s="154">
        <f t="shared" si="563"/>
        <v>0</v>
      </c>
      <c r="FM259" s="154">
        <f t="shared" si="564"/>
        <v>0</v>
      </c>
      <c r="FN259" s="10"/>
      <c r="FO259" s="152">
        <f>SUMIF('Rekapitulasi Maret'!$BP$587:$BP$768,APS!$B259,'Rekapitulasi Maret'!$BQ$587:$BQ$768)+SUMIF('Rekapitulasi Maret'!$BP$587:$BP$768,APS!$B259,'Rekapitulasi Maret'!$BT$587:$BT$768)</f>
        <v>0</v>
      </c>
      <c r="FP259" s="152">
        <f>SUMIF('Rekapitulasi Maret'!$BP$587:$BP$768,APS!$B259,'Rekapitulasi Maret'!$BR$587:$BR$768)</f>
        <v>0</v>
      </c>
      <c r="FQ259" s="10"/>
      <c r="FR259" s="154">
        <f t="shared" si="565"/>
        <v>0</v>
      </c>
      <c r="FS259" s="154">
        <f t="shared" si="566"/>
        <v>0</v>
      </c>
      <c r="FT259" s="10"/>
      <c r="FU259" s="152">
        <f>SUMIF('Rekapitulasi Maret'!$CE$587:$CE$768,APS!$B259,'Rekapitulasi Maret'!$CI$587:$CI$768)</f>
        <v>0</v>
      </c>
      <c r="FV259" s="10"/>
      <c r="FW259" s="152">
        <f>SUMIF('Rekapitulasi Maret'!$CE$587:$CE$768,APS!$B259,'Rekapitulasi Maret'!$CJ$587:$CJ$768)</f>
        <v>0</v>
      </c>
      <c r="FX259" s="154">
        <f t="shared" si="586"/>
        <v>0</v>
      </c>
      <c r="FY259" s="154">
        <f t="shared" si="587"/>
        <v>0</v>
      </c>
      <c r="FZ259" s="10"/>
      <c r="GA259" s="152">
        <f>SUMIF('Rekapitulasi Maret'!$D$785:$D$963,APS!$B259,'Rekapitulasi Maret'!$E$785:$E$963)+SUMIF('Rekapitulasi Maret'!$D$785:$D$963,APS!$B259,'Rekapitulasi Maret'!$J$785:$J$963)</f>
        <v>0</v>
      </c>
      <c r="GB259" s="152">
        <f>SUMIF('Rekapitulasi Maret'!$D$785:$D$963,APS!$B259,'Rekapitulasi Maret'!$F$785:$F$963)</f>
        <v>0</v>
      </c>
      <c r="GC259" s="152">
        <f>SUMIF('Rekapitulasi Maret'!$D$785:$D$963,APS!$B259,'Rekapitulasi Maret'!$K$785:$K$963)</f>
        <v>0</v>
      </c>
      <c r="GD259" s="154">
        <f t="shared" si="567"/>
        <v>0</v>
      </c>
      <c r="GE259" s="154">
        <f t="shared" si="568"/>
        <v>0</v>
      </c>
      <c r="GF259" s="10"/>
      <c r="GG259" s="152">
        <f>SUMIF('Rekapitulasi Maret'!$U$785:$U$963,APS!$B259,'Rekapitulasi Maret'!$V$785:$V$963)+SUMIF('Rekapitulasi Maret'!$U$785:$U$963,APS!$B259,'Rekapitulasi Maret'!$AA$785:$AA$963)</f>
        <v>0</v>
      </c>
      <c r="GH259" s="152">
        <f>SUMIF('Rekapitulasi Maret'!$U$785:$U$963,APS!$B259,'Rekapitulasi Maret'!$W$785:$W$963)</f>
        <v>0</v>
      </c>
      <c r="GI259" s="152">
        <f>SUMIF('Rekapitulasi Maret'!$U$785:$U$963,APS!$B259,'Rekapitulasi Maret'!$AB$785:$AB$963)</f>
        <v>0</v>
      </c>
      <c r="GJ259" s="154">
        <f t="shared" si="569"/>
        <v>0</v>
      </c>
      <c r="GK259" s="154">
        <f t="shared" si="570"/>
        <v>0</v>
      </c>
      <c r="GL259" s="10"/>
      <c r="GM259" s="152">
        <f>SUMIF('Rekapitulasi Maret'!$AL$785:$AL$963,APS!$B259,'Rekapitulasi Maret'!$AM$785:$AM$963)+SUMIF('Rekapitulasi Maret'!$AL$785:$AL$963,APS!$B259,'Rekapitulasi Maret'!$AP$785:$AP$963)</f>
        <v>0</v>
      </c>
      <c r="GN259" s="152">
        <f>SUMIF('Rekapitulasi Maret'!$AL$785:$AL$963,APS!$B259,'Rekapitulasi Maret'!$AN$785:$AN$963)</f>
        <v>0</v>
      </c>
      <c r="GO259" s="152">
        <f>SUMIF('Rekapitulasi Maret'!$AL$785:$AL$963,APS!$B259,'Rekapitulasi Maret'!$AQ$785:$AQ$963)</f>
        <v>0</v>
      </c>
      <c r="GP259" s="154">
        <f t="shared" si="571"/>
        <v>0</v>
      </c>
      <c r="GQ259" s="154">
        <f t="shared" si="572"/>
        <v>0</v>
      </c>
      <c r="GR259" s="76">
        <f t="shared" si="573"/>
        <v>0</v>
      </c>
      <c r="GS259" s="76">
        <f t="shared" si="574"/>
        <v>0</v>
      </c>
      <c r="GT259" s="76">
        <f t="shared" si="575"/>
        <v>0</v>
      </c>
      <c r="GU259" s="76">
        <f t="shared" si="576"/>
        <v>0</v>
      </c>
      <c r="GV259" s="157">
        <f t="shared" si="577"/>
        <v>0</v>
      </c>
      <c r="GW259" s="157">
        <f t="shared" si="578"/>
        <v>0</v>
      </c>
      <c r="GX259" s="158">
        <f t="shared" si="579"/>
        <v>0</v>
      </c>
      <c r="GY259" s="157">
        <f t="shared" si="595"/>
        <v>1</v>
      </c>
      <c r="GZ259" s="157">
        <f t="shared" si="596"/>
        <v>0</v>
      </c>
      <c r="HA259" s="157">
        <f t="shared" si="597"/>
        <v>1</v>
      </c>
      <c r="HB259" s="157">
        <f t="shared" si="598"/>
        <v>0</v>
      </c>
      <c r="HC259" s="157">
        <f t="shared" si="599"/>
        <v>1</v>
      </c>
      <c r="HD259" s="157">
        <f t="shared" si="600"/>
        <v>0</v>
      </c>
      <c r="HE259" s="158">
        <f t="shared" si="636"/>
        <v>100</v>
      </c>
      <c r="HF259" s="164"/>
      <c r="HG259" s="313" t="s">
        <v>1045</v>
      </c>
      <c r="HH259" s="88"/>
    </row>
    <row r="260" spans="1:216" ht="15.75">
      <c r="A260" s="16" t="s">
        <v>270</v>
      </c>
      <c r="B260" s="16" t="s">
        <v>271</v>
      </c>
      <c r="C260" s="16" t="s">
        <v>196</v>
      </c>
      <c r="D260" s="16" t="s">
        <v>621</v>
      </c>
      <c r="E260" s="16" t="s">
        <v>608</v>
      </c>
      <c r="F260" s="17">
        <f>30+5</f>
        <v>35</v>
      </c>
      <c r="G260" s="17">
        <v>0</v>
      </c>
      <c r="H260" s="17">
        <v>0</v>
      </c>
      <c r="I260" s="18">
        <v>0</v>
      </c>
      <c r="J260" s="17">
        <v>0</v>
      </c>
      <c r="K260" s="19">
        <f>(H260+F260+G260)-(I260+J260)</f>
        <v>35</v>
      </c>
      <c r="L260" s="19">
        <f>IF(K260&gt;0,K260,0)</f>
        <v>35</v>
      </c>
      <c r="M260" s="23">
        <v>40</v>
      </c>
      <c r="N260" s="20">
        <f t="shared" si="637"/>
        <v>60</v>
      </c>
      <c r="O260" s="20">
        <v>20</v>
      </c>
      <c r="P260" s="75">
        <f t="shared" si="642"/>
        <v>0</v>
      </c>
      <c r="Q260" s="74">
        <f t="shared" si="641"/>
        <v>60</v>
      </c>
      <c r="R260" s="22">
        <f>+S260+BK260+CW260+EO260</f>
        <v>40</v>
      </c>
      <c r="S260" s="10">
        <v>10</v>
      </c>
      <c r="T260" s="10">
        <v>10</v>
      </c>
      <c r="U260" s="152">
        <f>SUMIF('Rekapitulasi Maret'!$D$9:$D$173,APS!$B260,'Rekapitulasi Maret'!$E$9:$E$173)</f>
        <v>0</v>
      </c>
      <c r="V260" s="152">
        <f>SUMIF('Rekapitulasi Maret'!$D$9:$D$173,APS!$B260,'Rekapitulasi Maret'!$F$9:$F$173)</f>
        <v>0</v>
      </c>
      <c r="W260" s="10"/>
      <c r="X260" s="154">
        <f t="shared" si="638"/>
        <v>0</v>
      </c>
      <c r="Y260" s="154">
        <f t="shared" si="639"/>
        <v>0</v>
      </c>
      <c r="Z260" s="10"/>
      <c r="AA260" s="152">
        <f>SUMIF('Rekapitulasi Maret'!$U$9:$U$173,APS!$B260,'Rekapitulasi Maret'!$V$9:$V$173)</f>
        <v>0</v>
      </c>
      <c r="AB260" s="152">
        <f>SUMIF('Rekapitulasi Maret'!$U$9:$U$173,APS!$B260,'Rekapitulasi Maret'!$W$9:$W$173)</f>
        <v>0</v>
      </c>
      <c r="AC260" s="152"/>
      <c r="AD260" s="154">
        <f t="shared" si="630"/>
        <v>0</v>
      </c>
      <c r="AE260" s="154">
        <f t="shared" si="631"/>
        <v>0</v>
      </c>
      <c r="AF260" s="10"/>
      <c r="AG260" s="152">
        <f>SUMIF('Rekapitulasi Maret'!$AL$9:$AL$173,APS!$B260,'Rekapitulasi Maret'!$AM$9:$AM$173)</f>
        <v>0</v>
      </c>
      <c r="AH260" s="152">
        <f>SUMIF('Rekapitulasi Maret'!$AL$9:$AL$173,APS!$B260,'Rekapitulasi Maret'!$AN$9:$AN$173)</f>
        <v>0</v>
      </c>
      <c r="AI260" s="152">
        <f>SUMIF('Rekapitulasi Maret'!$AL$9:$AL$173,APS!$B260,'Rekapitulasi Maret'!$AQ$9:$AQ$173)</f>
        <v>0</v>
      </c>
      <c r="AJ260" s="154">
        <f t="shared" si="634"/>
        <v>0</v>
      </c>
      <c r="AK260" s="154">
        <f t="shared" si="635"/>
        <v>0</v>
      </c>
      <c r="AL260" s="10"/>
      <c r="AM260" s="152">
        <f>SUMIF('Rekapitulasi Maret'!$BA$9:$BA$173,APS!$B260,'Rekapitulasi Maret'!$BB$9:$BB$173)</f>
        <v>0</v>
      </c>
      <c r="AN260" s="152">
        <f>SUMIF('Rekapitulasi Maret'!$BA$9:$BA$173,APS!$B260,'Rekapitulasi Maret'!$BC$9:$BC$173)</f>
        <v>0</v>
      </c>
      <c r="AO260" s="10"/>
      <c r="AP260" s="154">
        <f t="shared" si="632"/>
        <v>0</v>
      </c>
      <c r="AQ260" s="154">
        <f t="shared" si="633"/>
        <v>0</v>
      </c>
      <c r="AR260" s="10"/>
      <c r="AS260" s="152">
        <f>SUMIF('Rekapitulasi Maret'!$BP$9:$BP$173,APS!$B260,'Rekapitulasi Maret'!$BQ$9:$BQ$173)</f>
        <v>0</v>
      </c>
      <c r="AT260" s="152">
        <f>SUMIF('Rekapitulasi Maret'!$BP$9:$BP$173,APS!$B260,'Rekapitulasi Maret'!$BR$9:$BR$173)</f>
        <v>0</v>
      </c>
      <c r="AU260" s="10"/>
      <c r="AV260" s="154">
        <f t="shared" si="601"/>
        <v>0</v>
      </c>
      <c r="AW260" s="154">
        <f t="shared" si="602"/>
        <v>0</v>
      </c>
      <c r="AX260" s="10"/>
      <c r="AY260" s="152">
        <f>SUMIF('Rekapitulasi Maret'!$CE$9:$CE$173,APS!$B260,'Rekapitulasi Maret'!$CI$9:$CI$173)</f>
        <v>0</v>
      </c>
      <c r="AZ260" s="10"/>
      <c r="BA260" s="152">
        <f>SUMIF('Rekapitulasi Maret'!$CE$9:$CE$173,APS!$B260,'Rekapitulasi Maret'!$CJ$9:$CJ$173)</f>
        <v>0</v>
      </c>
      <c r="BB260" s="154">
        <f t="shared" si="592"/>
        <v>0</v>
      </c>
      <c r="BC260" s="154">
        <f t="shared" si="593"/>
        <v>0</v>
      </c>
      <c r="BD260" s="76">
        <f t="shared" si="605"/>
        <v>10</v>
      </c>
      <c r="BE260" s="76">
        <f t="shared" si="606"/>
        <v>0</v>
      </c>
      <c r="BF260" s="76">
        <f t="shared" si="607"/>
        <v>0</v>
      </c>
      <c r="BG260" s="76">
        <f t="shared" si="608"/>
        <v>0</v>
      </c>
      <c r="BH260" s="76">
        <f t="shared" si="609"/>
        <v>0</v>
      </c>
      <c r="BI260" s="76">
        <f t="shared" si="610"/>
        <v>-10</v>
      </c>
      <c r="BJ260" s="154">
        <f t="shared" si="611"/>
        <v>0</v>
      </c>
      <c r="BK260" s="10">
        <v>20</v>
      </c>
      <c r="BL260" s="10"/>
      <c r="BM260" s="152">
        <f>SUMIF('Rekapitulasi Maret'!$D$194:$D$375,APS!$B260,'Rekapitulasi Maret'!$E$194:$E$375)+SUMIF('Rekapitulasi Maret'!$D$194:$D$375,APS!$B260,'Rekapitulasi Maret'!$J$194:$J$375)</f>
        <v>0</v>
      </c>
      <c r="BN260" s="152">
        <f>SUMIF('Rekapitulasi Maret'!$D$194:$D$375,APS!$B260,'Rekapitulasi Maret'!$F$194:$F$375)</f>
        <v>0</v>
      </c>
      <c r="BO260" s="152">
        <f>SUMIF('Rekapitulasi Maret'!$D$194:$D$375,APS!$B260,'Rekapitulasi Maret'!$K$194:$K$375)</f>
        <v>0</v>
      </c>
      <c r="BP260" s="154">
        <f t="shared" si="588"/>
        <v>0</v>
      </c>
      <c r="BQ260" s="154">
        <f t="shared" si="589"/>
        <v>0</v>
      </c>
      <c r="BR260" s="10">
        <v>20</v>
      </c>
      <c r="BS260" s="152">
        <f>SUMIF('Rekapitulasi Maret'!$U$194:$U$375,APS!$B260,'Rekapitulasi Maret'!$V$194:$V$375)+SUMIF('Rekapitulasi Maret'!$U$194:$U$375,APS!$B260,'Rekapitulasi Maret'!$AA$194:$AA$375)</f>
        <v>0</v>
      </c>
      <c r="BT260" s="152">
        <f>SUMIF('Rekapitulasi Maret'!$U$194:$U$375,APS!$B260,'Rekapitulasi Maret'!$W$194:$W$375)</f>
        <v>0</v>
      </c>
      <c r="BU260" s="152">
        <f>SUMIF('Rekapitulasi Maret'!$U$194:$U$375,APS!$B260,'Rekapitulasi Maret'!$AB$194:$AB$375)</f>
        <v>0</v>
      </c>
      <c r="BV260" s="154">
        <f t="shared" si="590"/>
        <v>0</v>
      </c>
      <c r="BW260" s="154">
        <f t="shared" si="591"/>
        <v>0</v>
      </c>
      <c r="BX260" s="10"/>
      <c r="BY260" s="152">
        <f>SUMIF('Rekapitulasi Maret'!$AL$194:$AL$375,APS!$B260,'Rekapitulasi Maret'!$AM$194:$AM$375)+SUMIF('Rekapitulasi Maret'!$AL$194:$AL$375,APS!$B260,'Rekapitulasi Maret'!$AP$194:$AP$375)</f>
        <v>0</v>
      </c>
      <c r="BZ260" s="152">
        <f>SUMIF('Rekapitulasi Maret'!$AL$194:$AL$375,APS!$B260,'Rekapitulasi Maret'!$AN$194:$AN$375)</f>
        <v>0</v>
      </c>
      <c r="CA260" s="152">
        <f>SUMIF('Rekapitulasi Maret'!$AL$194:$AL$375,APS!$B260,'Rekapitulasi Maret'!$AQ$194:$AQ$375)</f>
        <v>0</v>
      </c>
      <c r="CB260" s="154">
        <f t="shared" si="603"/>
        <v>0</v>
      </c>
      <c r="CC260" s="154">
        <f t="shared" si="604"/>
        <v>0</v>
      </c>
      <c r="CD260" s="10"/>
      <c r="CE260" s="152">
        <f>SUMIF('Rekapitulasi Maret'!$BA$194:$BA$375,APS!$B260,'Rekapitulasi Maret'!$BB$194:$BB$375)+SUMIF('Rekapitulasi Maret'!$BA$194:$BA$375,APS!$B260,'Rekapitulasi Maret'!$BE$194:$BE$375)</f>
        <v>10</v>
      </c>
      <c r="CF260" s="152">
        <f>SUMIF('Rekapitulasi Maret'!$BA$194:$BA$375,APS!$B260,'Rekapitulasi Maret'!$BC$194:$BC$375)</f>
        <v>13</v>
      </c>
      <c r="CG260" s="10"/>
      <c r="CH260" s="154">
        <f t="shared" si="580"/>
        <v>0</v>
      </c>
      <c r="CI260" s="154">
        <f t="shared" si="581"/>
        <v>130</v>
      </c>
      <c r="CJ260" s="10"/>
      <c r="CK260" s="152">
        <f>SUMIF('Rekapitulasi Maret'!$BP$194:$BP$375,APS!$B260,'Rekapitulasi Maret'!$BQ$194:$BQ$375)+SUMIF('Rekapitulasi Maret'!$BP$194:$BP$375,APS!$B260,'Rekapitulasi Maret'!$BT$194:$BT$375)</f>
        <v>0</v>
      </c>
      <c r="CL260" s="152">
        <f>SUMIF('Rekapitulasi Maret'!$BP$194:$BP$375,APS!$B260,'Rekapitulasi Maret'!$BR$194:$BR$375)</f>
        <v>0</v>
      </c>
      <c r="CM260" s="152">
        <f>SUMIF('Rekapitulasi Maret'!$BP$194:$BP$375,APS!$B260,'Rekapitulasi Maret'!$BU$194:$BU$375)</f>
        <v>0</v>
      </c>
      <c r="CN260" s="154">
        <f t="shared" si="582"/>
        <v>0</v>
      </c>
      <c r="CO260" s="154">
        <f t="shared" si="583"/>
        <v>0</v>
      </c>
      <c r="CP260" s="76">
        <f t="shared" si="612"/>
        <v>20</v>
      </c>
      <c r="CQ260" s="76">
        <f t="shared" si="613"/>
        <v>10</v>
      </c>
      <c r="CR260" s="76">
        <f t="shared" si="614"/>
        <v>13</v>
      </c>
      <c r="CS260" s="76">
        <f t="shared" si="615"/>
        <v>0</v>
      </c>
      <c r="CT260" s="76">
        <f t="shared" si="616"/>
        <v>13</v>
      </c>
      <c r="CU260" s="76">
        <f t="shared" si="617"/>
        <v>-7</v>
      </c>
      <c r="CV260" s="154">
        <f t="shared" si="618"/>
        <v>65</v>
      </c>
      <c r="CW260" s="10">
        <v>10</v>
      </c>
      <c r="CX260" s="10"/>
      <c r="CY260" s="152">
        <f>SUMIF('Rekapitulasi Maret'!$D$391:$D$568,APS!$B260,'Rekapitulasi Maret'!$E$391:$E$568)+SUMIF('Rekapitulasi Maret'!$D$391:$D$568,APS!$B260,'Rekapitulasi Maret'!$J$391:$J$568)</f>
        <v>0</v>
      </c>
      <c r="CZ260" s="152">
        <f>SUMIF('Rekapitulasi Maret'!$D$391:$D$568,APS!$B260,'Rekapitulasi Maret'!$F$391:$F$568)</f>
        <v>0</v>
      </c>
      <c r="DA260" s="152">
        <f>SUMIF('Rekapitulasi Maret'!$D$391:$D$568,APS!$B260,'Rekapitulasi Maret'!$K$391:$K$568)</f>
        <v>0</v>
      </c>
      <c r="DB260" s="154">
        <f t="shared" si="584"/>
        <v>0</v>
      </c>
      <c r="DC260" s="154">
        <f t="shared" si="585"/>
        <v>0</v>
      </c>
      <c r="DD260" s="10">
        <v>10</v>
      </c>
      <c r="DE260" s="152">
        <f>SUMIF('Rekapitulasi Maret'!$U$391:$U$568,APS!$B260,'Rekapitulasi Maret'!$V$391:$V$568)+SUMIF('Rekapitulasi Maret'!$U$391:$U$568,APS!$B260,'Rekapitulasi Maret'!$AA$391:$AA$568)</f>
        <v>0</v>
      </c>
      <c r="DF260" s="152">
        <f>SUMIF('Rekapitulasi Maret'!$U$391:$U$568,APS!$B260,'Rekapitulasi Maret'!$W$391:$W$568)</f>
        <v>0</v>
      </c>
      <c r="DG260" s="152">
        <f>SUMIF('Rekapitulasi Maret'!$U$391:$U$568,APS!$B260,'Rekapitulasi Maret'!$AB$391:$AB$568)</f>
        <v>0</v>
      </c>
      <c r="DH260" s="154">
        <f t="shared" si="619"/>
        <v>0</v>
      </c>
      <c r="DI260" s="154">
        <f t="shared" si="620"/>
        <v>0</v>
      </c>
      <c r="DJ260" s="10"/>
      <c r="DK260" s="152">
        <f>SUMIF('Rekapitulasi Maret'!$AL$391:$AL$568,APS!$B260,'Rekapitulasi Maret'!$AM$391:$AM$568)+SUMIF('Rekapitulasi Maret'!$AL$391:$AL$568,APS!$B260,'Rekapitulasi Maret'!$AP$391:$AP$568)</f>
        <v>0</v>
      </c>
      <c r="DL260" s="152">
        <f>SUMIF('Rekapitulasi Maret'!$AL$391:$AL$568,APS!$B260,'Rekapitulasi Maret'!$AN$391:$AN$568)</f>
        <v>0</v>
      </c>
      <c r="DM260" s="152">
        <f>SUMIF('Rekapitulasi Maret'!$AL$391:$AL$568,APS!$B260,'Rekapitulasi Maret'!$AQ$391:$AQ$568)</f>
        <v>0</v>
      </c>
      <c r="DN260" s="154">
        <f t="shared" si="553"/>
        <v>0</v>
      </c>
      <c r="DO260" s="154">
        <f t="shared" si="554"/>
        <v>0</v>
      </c>
      <c r="DP260" s="10"/>
      <c r="DQ260" s="152">
        <f>SUMIF('Rekapitulasi Maret'!$BA$391:$BA$568,APS!$B260,'Rekapitulasi Maret'!$BB$391:$BB$568)+SUMIF('Rekapitulasi Maret'!$BA$391:$BA$568,APS!$B260,'Rekapitulasi Maret'!$BE$391:$BE$568)</f>
        <v>0</v>
      </c>
      <c r="DR260" s="152">
        <f>SUMIF('Rekapitulasi Maret'!$BA$391:$BA$568,APS!$B260,'Rekapitulasi Maret'!$BC$391:$BC$568)</f>
        <v>0</v>
      </c>
      <c r="DS260" s="152">
        <f>SUMIF('Rekapitulasi Maret'!$BA$391:$BA$568,APS!$B260,'Rekapitulasi Maret'!$BF$391:$BF$568)</f>
        <v>0</v>
      </c>
      <c r="DT260" s="154">
        <f t="shared" si="621"/>
        <v>0</v>
      </c>
      <c r="DU260" s="154">
        <f t="shared" si="622"/>
        <v>0</v>
      </c>
      <c r="DV260" s="10"/>
      <c r="DW260" s="152">
        <f>SUMIF('Rekapitulasi Maret'!$BP$391:$BP$568,APS!$B260,'Rekapitulasi Maret'!$BQ$391:$BQ$568)+SUMIF('Rekapitulasi Maret'!$BP$391:$BP$568,APS!$B260,'Rekapitulasi Maret'!$BT$391:$BT$568)</f>
        <v>0</v>
      </c>
      <c r="DX260" s="152">
        <f>SUMIF('Rekapitulasi Maret'!$BP$391:$BP$568,APS!$B260,'Rekapitulasi Maret'!$BR$391:$BR$568)</f>
        <v>0</v>
      </c>
      <c r="DY260" s="152">
        <f>SUMIF('Rekapitulasi Maret'!$BP$391:$BP$568,APS!$B260,'Rekapitulasi Maret'!$BU$391:$BU$568)</f>
        <v>0</v>
      </c>
      <c r="DZ260" s="154">
        <f t="shared" si="645"/>
        <v>0</v>
      </c>
      <c r="EA260" s="154">
        <f t="shared" si="646"/>
        <v>0</v>
      </c>
      <c r="EB260" s="10"/>
      <c r="EC260" s="152">
        <f>SUMIF('Rekapitulasi Maret'!$CE$391:$CE$568,APS!$B260,'Rekapitulasi Maret'!$CF$391:$CF$568)+SUMIF('Rekapitulasi Maret'!$CE$391:$CE$568,APS!$B260,'Rekapitulasi Maret'!$CI$391:$CI$568)</f>
        <v>0</v>
      </c>
      <c r="ED260" s="152">
        <f>SUMIF('Rekapitulasi Maret'!$CE$391:$CE$568,APS!$B260,'Rekapitulasi Maret'!$CG$391:$CG$568)</f>
        <v>0</v>
      </c>
      <c r="EE260" s="152">
        <f>SUMIF('Rekapitulasi Maret'!$CE$391:$CE$568,APS!$B260,'Rekapitulasi Maret'!$CJ$391:$CJ$568)</f>
        <v>0</v>
      </c>
      <c r="EF260" s="154">
        <f t="shared" si="555"/>
        <v>0</v>
      </c>
      <c r="EG260" s="154">
        <f t="shared" si="556"/>
        <v>0</v>
      </c>
      <c r="EH260" s="76">
        <f t="shared" si="623"/>
        <v>10</v>
      </c>
      <c r="EI260" s="76">
        <f t="shared" si="624"/>
        <v>0</v>
      </c>
      <c r="EJ260" s="76">
        <f t="shared" si="625"/>
        <v>0</v>
      </c>
      <c r="EK260" s="76">
        <f t="shared" si="626"/>
        <v>0</v>
      </c>
      <c r="EL260" s="76">
        <f t="shared" si="627"/>
        <v>0</v>
      </c>
      <c r="EM260" s="76">
        <f t="shared" si="628"/>
        <v>-10</v>
      </c>
      <c r="EN260" s="154">
        <f t="shared" si="629"/>
        <v>0</v>
      </c>
      <c r="EO260" s="10"/>
      <c r="EP260" s="40"/>
      <c r="EQ260" s="152">
        <f>SUMIF('Rekapitulasi Maret'!$D$587:$D$768,APS!$B260,'Rekapitulasi Maret'!$E$587:$E$768)+SUMIF('Rekapitulasi Maret'!$D$587:$D$768,APS!$B260,'Rekapitulasi Maret'!$G$587:$G$768)</f>
        <v>0</v>
      </c>
      <c r="ER260" s="152">
        <f>SUMIF('Rekapitulasi Maret'!$D$587:$D$768,APS!$B260,'Rekapitulasi Maret'!$F$587:$F$768)+SUMIF('Rekapitulasi Maret'!$D$587:$D$768,APS!$B260,'Rekapitulasi Maret'!$H$587:$H$768)</f>
        <v>0</v>
      </c>
      <c r="ES260" s="40"/>
      <c r="ET260" s="154">
        <f t="shared" si="557"/>
        <v>0</v>
      </c>
      <c r="EU260" s="154">
        <f t="shared" si="558"/>
        <v>0</v>
      </c>
      <c r="EV260" s="40"/>
      <c r="EW260" s="152">
        <f>SUMIF('Rekapitulasi Maret'!$U$587:$U$768,APS!$B260,'Rekapitulasi Maret'!$V$587:$V$768)+SUMIF('Rekapitulasi Maret'!$U$587:$U$768,APS!$B260,'Rekapitulasi Maret'!$X$587:$X$768)</f>
        <v>0</v>
      </c>
      <c r="EX260" s="152">
        <f>SUMIF('Rekapitulasi Maret'!$U$587:$U$768,APS!$B260,'Rekapitulasi Maret'!$W$587:$W$768)+SUMIF('Rekapitulasi Maret'!$U$587:$U$768,APS!$B260,'Rekapitulasi Maret'!$Y$587:$Y$768)</f>
        <v>0</v>
      </c>
      <c r="EY260" s="10"/>
      <c r="EZ260" s="154">
        <f t="shared" si="559"/>
        <v>0</v>
      </c>
      <c r="FA260" s="154">
        <f t="shared" si="560"/>
        <v>0</v>
      </c>
      <c r="FB260" s="40"/>
      <c r="FC260" s="152">
        <f>SUMIF('Rekapitulasi Maret'!$AL$587:$AL$768,APS!$B260,'Rekapitulasi Maret'!$AM$587:$AM$768)+SUMIF('Rekapitulasi Maret'!$AL$587:$AL$768,APS!$B260,'Rekapitulasi Maret'!$AP$587:$AP$768)</f>
        <v>0</v>
      </c>
      <c r="FD260" s="152">
        <f>SUMIF('Rekapitulasi Maret'!$AL$587:$AL$768,APS!$B260,'Rekapitulasi Maret'!$AN$587:$AN$768)</f>
        <v>0</v>
      </c>
      <c r="FE260" s="40"/>
      <c r="FF260" s="154">
        <f t="shared" si="561"/>
        <v>0</v>
      </c>
      <c r="FG260" s="154">
        <f t="shared" si="562"/>
        <v>0</v>
      </c>
      <c r="FH260" s="40">
        <v>20</v>
      </c>
      <c r="FI260" s="152">
        <f>SUMIF('Rekapitulasi Maret'!$BA$587:$BA$768,APS!$B260,'Rekapitulasi Maret'!$BB$587:$BB$768)+SUMIF('Rekapitulasi Maret'!$BA$587:$BA$768,APS!$B260,'Rekapitulasi Maret'!$BE$587:$BE$768)</f>
        <v>0</v>
      </c>
      <c r="FJ260" s="152">
        <f>SUMIF('Rekapitulasi Maret'!$BA$587:$BA$768,APS!$B260,'Rekapitulasi Maret'!$BC$587:$BC$768)+SUMIF('Rekapitulasi Maret'!$BA$587:$BA$768,APS!$B260,'Rekapitulasi Maret'!$BF$587:$BF$768)</f>
        <v>0</v>
      </c>
      <c r="FK260" s="10"/>
      <c r="FL260" s="154">
        <f t="shared" si="563"/>
        <v>0</v>
      </c>
      <c r="FM260" s="154">
        <f t="shared" si="564"/>
        <v>0</v>
      </c>
      <c r="FN260" s="40"/>
      <c r="FO260" s="152">
        <f>SUMIF('Rekapitulasi Maret'!$BP$587:$BP$768,APS!$B260,'Rekapitulasi Maret'!$BQ$587:$BQ$768)+SUMIF('Rekapitulasi Maret'!$BP$587:$BP$768,APS!$B260,'Rekapitulasi Maret'!$BT$587:$BT$768)</f>
        <v>0</v>
      </c>
      <c r="FP260" s="152">
        <f>SUMIF('Rekapitulasi Maret'!$BP$587:$BP$768,APS!$B260,'Rekapitulasi Maret'!$BR$587:$BR$768)</f>
        <v>0</v>
      </c>
      <c r="FQ260" s="10"/>
      <c r="FR260" s="154">
        <f t="shared" si="565"/>
        <v>0</v>
      </c>
      <c r="FS260" s="154">
        <f t="shared" si="566"/>
        <v>0</v>
      </c>
      <c r="FT260" s="40"/>
      <c r="FU260" s="152">
        <f>SUMIF('Rekapitulasi Maret'!$CE$587:$CE$768,APS!$B260,'Rekapitulasi Maret'!$CI$587:$CI$768)</f>
        <v>0</v>
      </c>
      <c r="FV260" s="10"/>
      <c r="FW260" s="152">
        <f>SUMIF('Rekapitulasi Maret'!$CE$587:$CE$768,APS!$B260,'Rekapitulasi Maret'!$CJ$587:$CJ$768)</f>
        <v>0</v>
      </c>
      <c r="FX260" s="154">
        <f t="shared" si="586"/>
        <v>0</v>
      </c>
      <c r="FY260" s="154">
        <f t="shared" si="587"/>
        <v>0</v>
      </c>
      <c r="FZ260" s="40"/>
      <c r="GA260" s="152">
        <f>SUMIF('Rekapitulasi Maret'!$D$785:$D$963,APS!$B260,'Rekapitulasi Maret'!$E$785:$E$963)+SUMIF('Rekapitulasi Maret'!$D$785:$D$963,APS!$B260,'Rekapitulasi Maret'!$J$785:$J$963)</f>
        <v>0</v>
      </c>
      <c r="GB260" s="152">
        <f>SUMIF('Rekapitulasi Maret'!$D$785:$D$963,APS!$B260,'Rekapitulasi Maret'!$F$785:$F$963)</f>
        <v>0</v>
      </c>
      <c r="GC260" s="152">
        <f>SUMIF('Rekapitulasi Maret'!$D$785:$D$963,APS!$B260,'Rekapitulasi Maret'!$K$785:$K$963)</f>
        <v>0</v>
      </c>
      <c r="GD260" s="154">
        <f t="shared" si="567"/>
        <v>0</v>
      </c>
      <c r="GE260" s="154">
        <f t="shared" si="568"/>
        <v>0</v>
      </c>
      <c r="GF260" s="40"/>
      <c r="GG260" s="152">
        <f>SUMIF('Rekapitulasi Maret'!$U$785:$U$963,APS!$B260,'Rekapitulasi Maret'!$V$785:$V$963)+SUMIF('Rekapitulasi Maret'!$U$785:$U$963,APS!$B260,'Rekapitulasi Maret'!$AA$785:$AA$963)</f>
        <v>0</v>
      </c>
      <c r="GH260" s="152">
        <f>SUMIF('Rekapitulasi Maret'!$U$785:$U$963,APS!$B260,'Rekapitulasi Maret'!$W$785:$W$963)</f>
        <v>0</v>
      </c>
      <c r="GI260" s="152">
        <f>SUMIF('Rekapitulasi Maret'!$U$785:$U$963,APS!$B260,'Rekapitulasi Maret'!$AB$785:$AB$963)</f>
        <v>0</v>
      </c>
      <c r="GJ260" s="154">
        <f t="shared" si="569"/>
        <v>0</v>
      </c>
      <c r="GK260" s="154">
        <f t="shared" si="570"/>
        <v>0</v>
      </c>
      <c r="GL260" s="40"/>
      <c r="GM260" s="152">
        <f>SUMIF('Rekapitulasi Maret'!$AL$785:$AL$963,APS!$B260,'Rekapitulasi Maret'!$AM$785:$AM$963)+SUMIF('Rekapitulasi Maret'!$AL$785:$AL$963,APS!$B260,'Rekapitulasi Maret'!$AP$785:$AP$963)</f>
        <v>0</v>
      </c>
      <c r="GN260" s="152">
        <f>SUMIF('Rekapitulasi Maret'!$AL$785:$AL$963,APS!$B260,'Rekapitulasi Maret'!$AN$785:$AN$963)</f>
        <v>0</v>
      </c>
      <c r="GO260" s="152">
        <f>SUMIF('Rekapitulasi Maret'!$AL$785:$AL$963,APS!$B260,'Rekapitulasi Maret'!$AQ$785:$AQ$963)</f>
        <v>0</v>
      </c>
      <c r="GP260" s="154">
        <f t="shared" si="571"/>
        <v>0</v>
      </c>
      <c r="GQ260" s="154">
        <f t="shared" si="572"/>
        <v>0</v>
      </c>
      <c r="GR260" s="76">
        <f t="shared" si="573"/>
        <v>20</v>
      </c>
      <c r="GS260" s="76">
        <f t="shared" si="574"/>
        <v>0</v>
      </c>
      <c r="GT260" s="76">
        <f t="shared" si="575"/>
        <v>0</v>
      </c>
      <c r="GU260" s="76">
        <f t="shared" si="576"/>
        <v>0</v>
      </c>
      <c r="GV260" s="157">
        <f t="shared" si="577"/>
        <v>0</v>
      </c>
      <c r="GW260" s="157">
        <f t="shared" si="578"/>
        <v>-20</v>
      </c>
      <c r="GX260" s="158">
        <f t="shared" si="579"/>
        <v>0</v>
      </c>
      <c r="GY260" s="157">
        <f t="shared" si="595"/>
        <v>60</v>
      </c>
      <c r="GZ260" s="157">
        <f t="shared" si="596"/>
        <v>10</v>
      </c>
      <c r="HA260" s="157">
        <f t="shared" si="597"/>
        <v>13</v>
      </c>
      <c r="HB260" s="157">
        <f t="shared" si="598"/>
        <v>0</v>
      </c>
      <c r="HC260" s="157">
        <f t="shared" si="599"/>
        <v>13</v>
      </c>
      <c r="HD260" s="157">
        <f t="shared" si="600"/>
        <v>-47</v>
      </c>
      <c r="HE260" s="158">
        <f t="shared" si="636"/>
        <v>21.666666666666668</v>
      </c>
      <c r="HF260" s="165"/>
      <c r="HG260" s="16" t="s">
        <v>1046</v>
      </c>
      <c r="HH260" s="88"/>
    </row>
    <row r="261" spans="1:216" ht="15.75">
      <c r="A261" s="38" t="s">
        <v>575</v>
      </c>
      <c r="B261" s="38" t="s">
        <v>450</v>
      </c>
      <c r="C261" s="16" t="s">
        <v>196</v>
      </c>
      <c r="D261" s="16" t="s">
        <v>621</v>
      </c>
      <c r="E261" s="16" t="s">
        <v>608</v>
      </c>
      <c r="F261" s="38">
        <v>4</v>
      </c>
      <c r="G261" s="38"/>
      <c r="H261" s="38"/>
      <c r="I261" s="18">
        <v>0</v>
      </c>
      <c r="J261" s="38">
        <v>0</v>
      </c>
      <c r="K261" s="38"/>
      <c r="L261" s="38"/>
      <c r="M261" s="40">
        <v>4</v>
      </c>
      <c r="N261" s="20">
        <f t="shared" si="637"/>
        <v>4</v>
      </c>
      <c r="O261" s="20"/>
      <c r="P261" s="75">
        <f t="shared" si="642"/>
        <v>0</v>
      </c>
      <c r="Q261" s="74">
        <f t="shared" si="641"/>
        <v>4</v>
      </c>
      <c r="R261" s="22">
        <f>+S261+BK261+CW261+EO261</f>
        <v>4</v>
      </c>
      <c r="S261" s="40"/>
      <c r="T261" s="40"/>
      <c r="U261" s="152">
        <f>SUMIF('Rekapitulasi Maret'!$D$9:$D$173,APS!$B261,'Rekapitulasi Maret'!$E$9:$E$173)</f>
        <v>0</v>
      </c>
      <c r="V261" s="152">
        <f>SUMIF('Rekapitulasi Maret'!$D$9:$D$173,APS!$B261,'Rekapitulasi Maret'!$F$9:$F$173)</f>
        <v>0</v>
      </c>
      <c r="W261" s="40"/>
      <c r="X261" s="154">
        <f t="shared" si="638"/>
        <v>0</v>
      </c>
      <c r="Y261" s="154">
        <f t="shared" si="639"/>
        <v>0</v>
      </c>
      <c r="Z261" s="40"/>
      <c r="AA261" s="152">
        <f>SUMIF('Rekapitulasi Maret'!$U$9:$U$173,APS!$B261,'Rekapitulasi Maret'!$V$9:$V$173)</f>
        <v>0</v>
      </c>
      <c r="AB261" s="152">
        <f>SUMIF('Rekapitulasi Maret'!$U$9:$U$173,APS!$B261,'Rekapitulasi Maret'!$W$9:$W$173)</f>
        <v>0</v>
      </c>
      <c r="AC261" s="152"/>
      <c r="AD261" s="154">
        <f t="shared" si="630"/>
        <v>0</v>
      </c>
      <c r="AE261" s="154">
        <f t="shared" si="631"/>
        <v>0</v>
      </c>
      <c r="AF261" s="40"/>
      <c r="AG261" s="152">
        <f>SUMIF('Rekapitulasi Maret'!$AL$9:$AL$173,APS!$B261,'Rekapitulasi Maret'!$AM$9:$AM$173)</f>
        <v>0</v>
      </c>
      <c r="AH261" s="152">
        <f>SUMIF('Rekapitulasi Maret'!$AL$9:$AL$173,APS!$B261,'Rekapitulasi Maret'!$AN$9:$AN$173)</f>
        <v>0</v>
      </c>
      <c r="AI261" s="152">
        <f>SUMIF('Rekapitulasi Maret'!$AL$9:$AL$173,APS!$B261,'Rekapitulasi Maret'!$AQ$9:$AQ$173)</f>
        <v>0</v>
      </c>
      <c r="AJ261" s="154">
        <f t="shared" si="634"/>
        <v>0</v>
      </c>
      <c r="AK261" s="154">
        <f t="shared" si="635"/>
        <v>0</v>
      </c>
      <c r="AL261" s="40"/>
      <c r="AM261" s="152">
        <f>SUMIF('Rekapitulasi Maret'!$BA$9:$BA$173,APS!$B261,'Rekapitulasi Maret'!$BB$9:$BB$173)</f>
        <v>0</v>
      </c>
      <c r="AN261" s="152">
        <f>SUMIF('Rekapitulasi Maret'!$BA$9:$BA$173,APS!$B261,'Rekapitulasi Maret'!$BC$9:$BC$173)</f>
        <v>0</v>
      </c>
      <c r="AO261" s="10"/>
      <c r="AP261" s="154">
        <f t="shared" si="632"/>
        <v>0</v>
      </c>
      <c r="AQ261" s="154">
        <f t="shared" si="633"/>
        <v>0</v>
      </c>
      <c r="AR261" s="40"/>
      <c r="AS261" s="152">
        <f>SUMIF('Rekapitulasi Maret'!$BP$9:$BP$173,APS!$B261,'Rekapitulasi Maret'!$BQ$9:$BQ$173)</f>
        <v>0</v>
      </c>
      <c r="AT261" s="152">
        <f>SUMIF('Rekapitulasi Maret'!$BP$9:$BP$173,APS!$B261,'Rekapitulasi Maret'!$BR$9:$BR$173)</f>
        <v>0</v>
      </c>
      <c r="AU261" s="40"/>
      <c r="AV261" s="154">
        <f t="shared" si="601"/>
        <v>0</v>
      </c>
      <c r="AW261" s="154">
        <f t="shared" si="602"/>
        <v>0</v>
      </c>
      <c r="AX261" s="40"/>
      <c r="AY261" s="152">
        <f>SUMIF('Rekapitulasi Maret'!$CE$9:$CE$173,APS!$B261,'Rekapitulasi Maret'!$CI$9:$CI$173)</f>
        <v>0</v>
      </c>
      <c r="AZ261" s="10"/>
      <c r="BA261" s="152">
        <f>SUMIF('Rekapitulasi Maret'!$CE$9:$CE$173,APS!$B261,'Rekapitulasi Maret'!$CJ$9:$CJ$173)</f>
        <v>0</v>
      </c>
      <c r="BB261" s="154">
        <f t="shared" si="592"/>
        <v>0</v>
      </c>
      <c r="BC261" s="154">
        <f t="shared" si="593"/>
        <v>0</v>
      </c>
      <c r="BD261" s="76">
        <f t="shared" si="605"/>
        <v>0</v>
      </c>
      <c r="BE261" s="76">
        <f t="shared" si="606"/>
        <v>0</v>
      </c>
      <c r="BF261" s="76">
        <f t="shared" si="607"/>
        <v>0</v>
      </c>
      <c r="BG261" s="76">
        <f t="shared" si="608"/>
        <v>0</v>
      </c>
      <c r="BH261" s="76">
        <f t="shared" si="609"/>
        <v>0</v>
      </c>
      <c r="BI261" s="76">
        <f t="shared" si="610"/>
        <v>0</v>
      </c>
      <c r="BJ261" s="154">
        <f t="shared" si="611"/>
        <v>0</v>
      </c>
      <c r="BK261" s="40">
        <v>4</v>
      </c>
      <c r="BL261" s="40"/>
      <c r="BM261" s="152">
        <f>SUMIF('Rekapitulasi Maret'!$D$194:$D$375,APS!$B261,'Rekapitulasi Maret'!$E$194:$E$375)+SUMIF('Rekapitulasi Maret'!$D$194:$D$375,APS!$B261,'Rekapitulasi Maret'!$J$194:$J$375)</f>
        <v>0</v>
      </c>
      <c r="BN261" s="152">
        <f>SUMIF('Rekapitulasi Maret'!$D$194:$D$375,APS!$B261,'Rekapitulasi Maret'!$F$194:$F$375)</f>
        <v>0</v>
      </c>
      <c r="BO261" s="152">
        <f>SUMIF('Rekapitulasi Maret'!$D$194:$D$375,APS!$B261,'Rekapitulasi Maret'!$K$194:$K$375)</f>
        <v>0</v>
      </c>
      <c r="BP261" s="154">
        <f t="shared" si="588"/>
        <v>0</v>
      </c>
      <c r="BQ261" s="154">
        <f t="shared" si="589"/>
        <v>0</v>
      </c>
      <c r="BR261" s="40">
        <v>4</v>
      </c>
      <c r="BS261" s="152">
        <f>SUMIF('Rekapitulasi Maret'!$U$194:$U$375,APS!$B261,'Rekapitulasi Maret'!$V$194:$V$375)+SUMIF('Rekapitulasi Maret'!$U$194:$U$375,APS!$B261,'Rekapitulasi Maret'!$AA$194:$AA$375)</f>
        <v>9</v>
      </c>
      <c r="BT261" s="152">
        <f>SUMIF('Rekapitulasi Maret'!$U$194:$U$375,APS!$B261,'Rekapitulasi Maret'!$W$194:$W$375)</f>
        <v>4</v>
      </c>
      <c r="BU261" s="152">
        <f>SUMIF('Rekapitulasi Maret'!$U$194:$U$375,APS!$B261,'Rekapitulasi Maret'!$AB$194:$AB$375)</f>
        <v>0</v>
      </c>
      <c r="BV261" s="154">
        <f t="shared" si="590"/>
        <v>100</v>
      </c>
      <c r="BW261" s="154">
        <f t="shared" si="591"/>
        <v>44.444444444444443</v>
      </c>
      <c r="BX261" s="40"/>
      <c r="BY261" s="152">
        <f>SUMIF('Rekapitulasi Maret'!$AL$194:$AL$375,APS!$B261,'Rekapitulasi Maret'!$AM$194:$AM$375)+SUMIF('Rekapitulasi Maret'!$AL$194:$AL$375,APS!$B261,'Rekapitulasi Maret'!$AP$194:$AP$375)</f>
        <v>0</v>
      </c>
      <c r="BZ261" s="152">
        <f>SUMIF('Rekapitulasi Maret'!$AL$194:$AL$375,APS!$B261,'Rekapitulasi Maret'!$AN$194:$AN$375)</f>
        <v>0</v>
      </c>
      <c r="CA261" s="152">
        <f>SUMIF('Rekapitulasi Maret'!$AL$194:$AL$375,APS!$B261,'Rekapitulasi Maret'!$AQ$194:$AQ$375)</f>
        <v>0</v>
      </c>
      <c r="CB261" s="154">
        <f t="shared" si="603"/>
        <v>0</v>
      </c>
      <c r="CC261" s="154">
        <f t="shared" si="604"/>
        <v>0</v>
      </c>
      <c r="CD261" s="40"/>
      <c r="CE261" s="152">
        <f>SUMIF('Rekapitulasi Maret'!$BA$194:$BA$375,APS!$B261,'Rekapitulasi Maret'!$BB$194:$BB$375)+SUMIF('Rekapitulasi Maret'!$BA$194:$BA$375,APS!$B261,'Rekapitulasi Maret'!$BE$194:$BE$375)</f>
        <v>4</v>
      </c>
      <c r="CF261" s="152">
        <f>SUMIF('Rekapitulasi Maret'!$BA$194:$BA$375,APS!$B261,'Rekapitulasi Maret'!$BC$194:$BC$375)</f>
        <v>0</v>
      </c>
      <c r="CG261" s="40"/>
      <c r="CH261" s="154">
        <f t="shared" si="580"/>
        <v>0</v>
      </c>
      <c r="CI261" s="154">
        <f t="shared" si="581"/>
        <v>0</v>
      </c>
      <c r="CJ261" s="40"/>
      <c r="CK261" s="152">
        <f>SUMIF('Rekapitulasi Maret'!$BP$194:$BP$375,APS!$B261,'Rekapitulasi Maret'!$BQ$194:$BQ$375)+SUMIF('Rekapitulasi Maret'!$BP$194:$BP$375,APS!$B261,'Rekapitulasi Maret'!$BT$194:$BT$375)</f>
        <v>0</v>
      </c>
      <c r="CL261" s="152">
        <f>SUMIF('Rekapitulasi Maret'!$BP$194:$BP$375,APS!$B261,'Rekapitulasi Maret'!$BR$194:$BR$375)</f>
        <v>0</v>
      </c>
      <c r="CM261" s="152">
        <f>SUMIF('Rekapitulasi Maret'!$BP$194:$BP$375,APS!$B261,'Rekapitulasi Maret'!$BU$194:$BU$375)</f>
        <v>0</v>
      </c>
      <c r="CN261" s="154">
        <f t="shared" si="582"/>
        <v>0</v>
      </c>
      <c r="CO261" s="154">
        <f t="shared" si="583"/>
        <v>0</v>
      </c>
      <c r="CP261" s="76">
        <f t="shared" si="612"/>
        <v>4</v>
      </c>
      <c r="CQ261" s="76">
        <f t="shared" si="613"/>
        <v>13</v>
      </c>
      <c r="CR261" s="76">
        <f t="shared" si="614"/>
        <v>4</v>
      </c>
      <c r="CS261" s="76">
        <f t="shared" si="615"/>
        <v>0</v>
      </c>
      <c r="CT261" s="76">
        <f t="shared" si="616"/>
        <v>4</v>
      </c>
      <c r="CU261" s="76">
        <f t="shared" si="617"/>
        <v>0</v>
      </c>
      <c r="CV261" s="154">
        <f t="shared" si="618"/>
        <v>100</v>
      </c>
      <c r="CW261" s="40"/>
      <c r="CX261" s="40"/>
      <c r="CY261" s="152">
        <f>SUMIF('Rekapitulasi Maret'!$D$391:$D$568,APS!$B261,'Rekapitulasi Maret'!$E$391:$E$568)+SUMIF('Rekapitulasi Maret'!$D$391:$D$568,APS!$B261,'Rekapitulasi Maret'!$J$391:$J$568)</f>
        <v>0</v>
      </c>
      <c r="CZ261" s="152">
        <f>SUMIF('Rekapitulasi Maret'!$D$391:$D$568,APS!$B261,'Rekapitulasi Maret'!$F$391:$F$568)</f>
        <v>0</v>
      </c>
      <c r="DA261" s="152">
        <f>SUMIF('Rekapitulasi Maret'!$D$391:$D$568,APS!$B261,'Rekapitulasi Maret'!$K$391:$K$568)</f>
        <v>0</v>
      </c>
      <c r="DB261" s="154">
        <f t="shared" si="584"/>
        <v>0</v>
      </c>
      <c r="DC261" s="154">
        <f t="shared" si="585"/>
        <v>0</v>
      </c>
      <c r="DD261" s="40"/>
      <c r="DE261" s="152">
        <f>SUMIF('Rekapitulasi Maret'!$U$391:$U$568,APS!$B261,'Rekapitulasi Maret'!$V$391:$V$568)+SUMIF('Rekapitulasi Maret'!$U$391:$U$568,APS!$B261,'Rekapitulasi Maret'!$AA$391:$AA$568)</f>
        <v>0</v>
      </c>
      <c r="DF261" s="152">
        <f>SUMIF('Rekapitulasi Maret'!$U$391:$U$568,APS!$B261,'Rekapitulasi Maret'!$W$391:$W$568)</f>
        <v>0</v>
      </c>
      <c r="DG261" s="152">
        <f>SUMIF('Rekapitulasi Maret'!$U$391:$U$568,APS!$B261,'Rekapitulasi Maret'!$AB$391:$AB$568)</f>
        <v>0</v>
      </c>
      <c r="DH261" s="154">
        <f t="shared" si="619"/>
        <v>0</v>
      </c>
      <c r="DI261" s="154">
        <f t="shared" si="620"/>
        <v>0</v>
      </c>
      <c r="DJ261" s="40"/>
      <c r="DK261" s="152">
        <f>SUMIF('Rekapitulasi Maret'!$AL$391:$AL$568,APS!$B261,'Rekapitulasi Maret'!$AM$391:$AM$568)+SUMIF('Rekapitulasi Maret'!$AL$391:$AL$568,APS!$B261,'Rekapitulasi Maret'!$AP$391:$AP$568)</f>
        <v>0</v>
      </c>
      <c r="DL261" s="152">
        <f>SUMIF('Rekapitulasi Maret'!$AL$391:$AL$568,APS!$B261,'Rekapitulasi Maret'!$AN$391:$AN$568)</f>
        <v>0</v>
      </c>
      <c r="DM261" s="152">
        <f>SUMIF('Rekapitulasi Maret'!$AL$391:$AL$568,APS!$B261,'Rekapitulasi Maret'!$AQ$391:$AQ$568)</f>
        <v>0</v>
      </c>
      <c r="DN261" s="154">
        <f t="shared" si="553"/>
        <v>0</v>
      </c>
      <c r="DO261" s="154">
        <f t="shared" si="554"/>
        <v>0</v>
      </c>
      <c r="DP261" s="40"/>
      <c r="DQ261" s="152">
        <f>SUMIF('Rekapitulasi Maret'!$BA$391:$BA$568,APS!$B261,'Rekapitulasi Maret'!$BB$391:$BB$568)+SUMIF('Rekapitulasi Maret'!$BA$391:$BA$568,APS!$B261,'Rekapitulasi Maret'!$BE$391:$BE$568)</f>
        <v>0</v>
      </c>
      <c r="DR261" s="152">
        <f>SUMIF('Rekapitulasi Maret'!$BA$391:$BA$568,APS!$B261,'Rekapitulasi Maret'!$BC$391:$BC$568)</f>
        <v>0</v>
      </c>
      <c r="DS261" s="152">
        <f>SUMIF('Rekapitulasi Maret'!$BA$391:$BA$568,APS!$B261,'Rekapitulasi Maret'!$BF$391:$BF$568)</f>
        <v>0</v>
      </c>
      <c r="DT261" s="154">
        <f t="shared" si="621"/>
        <v>0</v>
      </c>
      <c r="DU261" s="154">
        <f t="shared" si="622"/>
        <v>0</v>
      </c>
      <c r="DV261" s="40"/>
      <c r="DW261" s="152">
        <f>SUMIF('Rekapitulasi Maret'!$BP$391:$BP$568,APS!$B261,'Rekapitulasi Maret'!$BQ$391:$BQ$568)+SUMIF('Rekapitulasi Maret'!$BP$391:$BP$568,APS!$B261,'Rekapitulasi Maret'!$BT$391:$BT$568)</f>
        <v>0</v>
      </c>
      <c r="DX261" s="152">
        <f>SUMIF('Rekapitulasi Maret'!$BP$391:$BP$568,APS!$B261,'Rekapitulasi Maret'!$BR$391:$BR$568)</f>
        <v>0</v>
      </c>
      <c r="DY261" s="152">
        <f>SUMIF('Rekapitulasi Maret'!$BP$391:$BP$568,APS!$B261,'Rekapitulasi Maret'!$BU$391:$BU$568)</f>
        <v>0</v>
      </c>
      <c r="DZ261" s="154">
        <f t="shared" si="645"/>
        <v>0</v>
      </c>
      <c r="EA261" s="154">
        <f t="shared" si="646"/>
        <v>0</v>
      </c>
      <c r="EB261" s="40"/>
      <c r="EC261" s="152">
        <f>SUMIF('Rekapitulasi Maret'!$CE$391:$CE$568,APS!$B261,'Rekapitulasi Maret'!$CF$391:$CF$568)+SUMIF('Rekapitulasi Maret'!$CE$391:$CE$568,APS!$B261,'Rekapitulasi Maret'!$CI$391:$CI$568)</f>
        <v>0</v>
      </c>
      <c r="ED261" s="152">
        <f>SUMIF('Rekapitulasi Maret'!$CE$391:$CE$568,APS!$B261,'Rekapitulasi Maret'!$CG$391:$CG$568)</f>
        <v>0</v>
      </c>
      <c r="EE261" s="152">
        <f>SUMIF('Rekapitulasi Maret'!$CE$391:$CE$568,APS!$B261,'Rekapitulasi Maret'!$CJ$391:$CJ$568)</f>
        <v>0</v>
      </c>
      <c r="EF261" s="154">
        <f t="shared" si="555"/>
        <v>0</v>
      </c>
      <c r="EG261" s="154">
        <f t="shared" si="556"/>
        <v>0</v>
      </c>
      <c r="EH261" s="76">
        <f t="shared" si="623"/>
        <v>0</v>
      </c>
      <c r="EI261" s="76">
        <f t="shared" si="624"/>
        <v>0</v>
      </c>
      <c r="EJ261" s="76">
        <f t="shared" si="625"/>
        <v>0</v>
      </c>
      <c r="EK261" s="76">
        <f t="shared" si="626"/>
        <v>0</v>
      </c>
      <c r="EL261" s="76">
        <f t="shared" si="627"/>
        <v>0</v>
      </c>
      <c r="EM261" s="76">
        <f t="shared" si="628"/>
        <v>0</v>
      </c>
      <c r="EN261" s="154">
        <f t="shared" si="629"/>
        <v>0</v>
      </c>
      <c r="EO261" s="40"/>
      <c r="EP261" s="10"/>
      <c r="EQ261" s="152">
        <f>SUMIF('Rekapitulasi Maret'!$D$587:$D$768,APS!$B261,'Rekapitulasi Maret'!$E$587:$E$768)+SUMIF('Rekapitulasi Maret'!$D$587:$D$768,APS!$B261,'Rekapitulasi Maret'!$G$587:$G$768)</f>
        <v>0</v>
      </c>
      <c r="ER261" s="152">
        <f>SUMIF('Rekapitulasi Maret'!$D$587:$D$768,APS!$B261,'Rekapitulasi Maret'!$F$587:$F$768)+SUMIF('Rekapitulasi Maret'!$D$587:$D$768,APS!$B261,'Rekapitulasi Maret'!$H$587:$H$768)</f>
        <v>0</v>
      </c>
      <c r="ES261" s="10"/>
      <c r="ET261" s="154">
        <f t="shared" si="557"/>
        <v>0</v>
      </c>
      <c r="EU261" s="154">
        <f t="shared" si="558"/>
        <v>0</v>
      </c>
      <c r="EV261" s="10"/>
      <c r="EW261" s="152">
        <f>SUMIF('Rekapitulasi Maret'!$U$587:$U$768,APS!$B261,'Rekapitulasi Maret'!$V$587:$V$768)+SUMIF('Rekapitulasi Maret'!$U$587:$U$768,APS!$B261,'Rekapitulasi Maret'!$X$587:$X$768)</f>
        <v>0</v>
      </c>
      <c r="EX261" s="152">
        <f>SUMIF('Rekapitulasi Maret'!$U$587:$U$768,APS!$B261,'Rekapitulasi Maret'!$W$587:$W$768)+SUMIF('Rekapitulasi Maret'!$U$587:$U$768,APS!$B261,'Rekapitulasi Maret'!$Y$587:$Y$768)</f>
        <v>0</v>
      </c>
      <c r="EY261" s="10"/>
      <c r="EZ261" s="154">
        <f t="shared" si="559"/>
        <v>0</v>
      </c>
      <c r="FA261" s="154">
        <f t="shared" si="560"/>
        <v>0</v>
      </c>
      <c r="FB261" s="10"/>
      <c r="FC261" s="152">
        <f>SUMIF('Rekapitulasi Maret'!$AL$587:$AL$768,APS!$B261,'Rekapitulasi Maret'!$AM$587:$AM$768)+SUMIF('Rekapitulasi Maret'!$AL$587:$AL$768,APS!$B261,'Rekapitulasi Maret'!$AP$587:$AP$768)</f>
        <v>0</v>
      </c>
      <c r="FD261" s="152">
        <f>SUMIF('Rekapitulasi Maret'!$AL$587:$AL$768,APS!$B261,'Rekapitulasi Maret'!$AN$587:$AN$768)</f>
        <v>0</v>
      </c>
      <c r="FE261" s="10"/>
      <c r="FF261" s="154">
        <f t="shared" si="561"/>
        <v>0</v>
      </c>
      <c r="FG261" s="154">
        <f t="shared" si="562"/>
        <v>0</v>
      </c>
      <c r="FH261" s="10"/>
      <c r="FI261" s="152">
        <f>SUMIF('Rekapitulasi Maret'!$BA$587:$BA$768,APS!$B261,'Rekapitulasi Maret'!$BB$587:$BB$768)+SUMIF('Rekapitulasi Maret'!$BA$587:$BA$768,APS!$B261,'Rekapitulasi Maret'!$BE$587:$BE$768)</f>
        <v>0</v>
      </c>
      <c r="FJ261" s="152">
        <f>SUMIF('Rekapitulasi Maret'!$BA$587:$BA$768,APS!$B261,'Rekapitulasi Maret'!$BC$587:$BC$768)+SUMIF('Rekapitulasi Maret'!$BA$587:$BA$768,APS!$B261,'Rekapitulasi Maret'!$BF$587:$BF$768)</f>
        <v>0</v>
      </c>
      <c r="FK261" s="10"/>
      <c r="FL261" s="154">
        <f t="shared" si="563"/>
        <v>0</v>
      </c>
      <c r="FM261" s="154">
        <f t="shared" si="564"/>
        <v>0</v>
      </c>
      <c r="FN261" s="10"/>
      <c r="FO261" s="152">
        <f>SUMIF('Rekapitulasi Maret'!$BP$587:$BP$768,APS!$B261,'Rekapitulasi Maret'!$BQ$587:$BQ$768)+SUMIF('Rekapitulasi Maret'!$BP$587:$BP$768,APS!$B261,'Rekapitulasi Maret'!$BT$587:$BT$768)</f>
        <v>0</v>
      </c>
      <c r="FP261" s="152">
        <f>SUMIF('Rekapitulasi Maret'!$BP$587:$BP$768,APS!$B261,'Rekapitulasi Maret'!$BR$587:$BR$768)</f>
        <v>2</v>
      </c>
      <c r="FQ261" s="10"/>
      <c r="FR261" s="154">
        <f t="shared" si="565"/>
        <v>0</v>
      </c>
      <c r="FS261" s="154">
        <f t="shared" si="566"/>
        <v>0</v>
      </c>
      <c r="FT261" s="10"/>
      <c r="FU261" s="152">
        <f>SUMIF('Rekapitulasi Maret'!$CE$587:$CE$768,APS!$B261,'Rekapitulasi Maret'!$CI$587:$CI$768)</f>
        <v>0</v>
      </c>
      <c r="FV261" s="10"/>
      <c r="FW261" s="152">
        <f>SUMIF('Rekapitulasi Maret'!$CE$587:$CE$768,APS!$B261,'Rekapitulasi Maret'!$CJ$587:$CJ$768)</f>
        <v>0</v>
      </c>
      <c r="FX261" s="154">
        <f t="shared" si="586"/>
        <v>0</v>
      </c>
      <c r="FY261" s="154">
        <f t="shared" si="587"/>
        <v>0</v>
      </c>
      <c r="FZ261" s="10"/>
      <c r="GA261" s="152">
        <f>SUMIF('Rekapitulasi Maret'!$D$785:$D$963,APS!$B261,'Rekapitulasi Maret'!$E$785:$E$963)+SUMIF('Rekapitulasi Maret'!$D$785:$D$963,APS!$B261,'Rekapitulasi Maret'!$J$785:$J$963)</f>
        <v>0</v>
      </c>
      <c r="GB261" s="152">
        <f>SUMIF('Rekapitulasi Maret'!$D$785:$D$963,APS!$B261,'Rekapitulasi Maret'!$F$785:$F$963)</f>
        <v>0</v>
      </c>
      <c r="GC261" s="152">
        <f>SUMIF('Rekapitulasi Maret'!$D$785:$D$963,APS!$B261,'Rekapitulasi Maret'!$K$785:$K$963)</f>
        <v>0</v>
      </c>
      <c r="GD261" s="154">
        <f t="shared" si="567"/>
        <v>0</v>
      </c>
      <c r="GE261" s="154">
        <f t="shared" si="568"/>
        <v>0</v>
      </c>
      <c r="GF261" s="10"/>
      <c r="GG261" s="152">
        <f>SUMIF('Rekapitulasi Maret'!$U$785:$U$963,APS!$B261,'Rekapitulasi Maret'!$V$785:$V$963)+SUMIF('Rekapitulasi Maret'!$U$785:$U$963,APS!$B261,'Rekapitulasi Maret'!$AA$785:$AA$963)</f>
        <v>0</v>
      </c>
      <c r="GH261" s="152">
        <f>SUMIF('Rekapitulasi Maret'!$U$785:$U$963,APS!$B261,'Rekapitulasi Maret'!$W$785:$W$963)</f>
        <v>0</v>
      </c>
      <c r="GI261" s="152">
        <f>SUMIF('Rekapitulasi Maret'!$U$785:$U$963,APS!$B261,'Rekapitulasi Maret'!$AB$785:$AB$963)</f>
        <v>0</v>
      </c>
      <c r="GJ261" s="154">
        <f t="shared" si="569"/>
        <v>0</v>
      </c>
      <c r="GK261" s="154">
        <f t="shared" si="570"/>
        <v>0</v>
      </c>
      <c r="GL261" s="10"/>
      <c r="GM261" s="152">
        <f>SUMIF('Rekapitulasi Maret'!$AL$785:$AL$963,APS!$B261,'Rekapitulasi Maret'!$AM$785:$AM$963)+SUMIF('Rekapitulasi Maret'!$AL$785:$AL$963,APS!$B261,'Rekapitulasi Maret'!$AP$785:$AP$963)</f>
        <v>0</v>
      </c>
      <c r="GN261" s="152">
        <f>SUMIF('Rekapitulasi Maret'!$AL$785:$AL$963,APS!$B261,'Rekapitulasi Maret'!$AN$785:$AN$963)</f>
        <v>0</v>
      </c>
      <c r="GO261" s="152">
        <f>SUMIF('Rekapitulasi Maret'!$AL$785:$AL$963,APS!$B261,'Rekapitulasi Maret'!$AQ$785:$AQ$963)</f>
        <v>0</v>
      </c>
      <c r="GP261" s="154">
        <f t="shared" si="571"/>
        <v>0</v>
      </c>
      <c r="GQ261" s="154">
        <f t="shared" si="572"/>
        <v>0</v>
      </c>
      <c r="GR261" s="76">
        <f t="shared" si="573"/>
        <v>0</v>
      </c>
      <c r="GS261" s="76">
        <f t="shared" si="574"/>
        <v>0</v>
      </c>
      <c r="GT261" s="76">
        <f t="shared" si="575"/>
        <v>2</v>
      </c>
      <c r="GU261" s="76">
        <f t="shared" si="576"/>
        <v>0</v>
      </c>
      <c r="GV261" s="157">
        <f t="shared" si="577"/>
        <v>2</v>
      </c>
      <c r="GW261" s="157">
        <f t="shared" si="578"/>
        <v>2</v>
      </c>
      <c r="GX261" s="158">
        <f t="shared" si="579"/>
        <v>0</v>
      </c>
      <c r="GY261" s="157">
        <f t="shared" si="595"/>
        <v>4</v>
      </c>
      <c r="GZ261" s="157">
        <f t="shared" si="596"/>
        <v>13</v>
      </c>
      <c r="HA261" s="157">
        <f t="shared" si="597"/>
        <v>6</v>
      </c>
      <c r="HB261" s="157">
        <f t="shared" si="598"/>
        <v>0</v>
      </c>
      <c r="HC261" s="157">
        <f t="shared" si="599"/>
        <v>6</v>
      </c>
      <c r="HD261" s="157">
        <f t="shared" si="600"/>
        <v>2</v>
      </c>
      <c r="HE261" s="158">
        <f t="shared" si="636"/>
        <v>150</v>
      </c>
      <c r="HF261" s="164"/>
      <c r="HG261" s="16" t="s">
        <v>1046</v>
      </c>
      <c r="HH261" s="88"/>
    </row>
    <row r="262" spans="1:216" ht="15.75">
      <c r="A262" s="38" t="s">
        <v>576</v>
      </c>
      <c r="B262" s="38" t="s">
        <v>511</v>
      </c>
      <c r="C262" s="16" t="s">
        <v>196</v>
      </c>
      <c r="D262" s="16" t="s">
        <v>621</v>
      </c>
      <c r="E262" s="16" t="s">
        <v>617</v>
      </c>
      <c r="F262" s="38"/>
      <c r="G262" s="38"/>
      <c r="H262" s="38"/>
      <c r="I262" s="18"/>
      <c r="J262" s="38"/>
      <c r="K262" s="38"/>
      <c r="L262" s="38"/>
      <c r="M262" s="40"/>
      <c r="N262" s="20">
        <f t="shared" si="637"/>
        <v>20</v>
      </c>
      <c r="O262" s="20">
        <v>20</v>
      </c>
      <c r="P262" s="75">
        <f t="shared" si="642"/>
        <v>0</v>
      </c>
      <c r="Q262" s="74">
        <f t="shared" si="641"/>
        <v>20</v>
      </c>
      <c r="R262" s="22"/>
      <c r="S262" s="40"/>
      <c r="T262" s="40"/>
      <c r="U262" s="152">
        <f>SUMIF('Rekapitulasi Maret'!$D$9:$D$173,APS!$B262,'Rekapitulasi Maret'!$E$9:$E$173)</f>
        <v>0</v>
      </c>
      <c r="V262" s="152">
        <f>SUMIF('Rekapitulasi Maret'!$D$9:$D$173,APS!$B262,'Rekapitulasi Maret'!$F$9:$F$173)</f>
        <v>0</v>
      </c>
      <c r="W262" s="40"/>
      <c r="X262" s="154">
        <f t="shared" si="638"/>
        <v>0</v>
      </c>
      <c r="Y262" s="154">
        <f t="shared" si="639"/>
        <v>0</v>
      </c>
      <c r="Z262" s="40"/>
      <c r="AA262" s="152">
        <f>SUMIF('Rekapitulasi Maret'!$U$9:$U$173,APS!$B262,'Rekapitulasi Maret'!$V$9:$V$173)</f>
        <v>0</v>
      </c>
      <c r="AB262" s="152">
        <f>SUMIF('Rekapitulasi Maret'!$U$9:$U$173,APS!$B262,'Rekapitulasi Maret'!$W$9:$W$173)</f>
        <v>0</v>
      </c>
      <c r="AC262" s="152"/>
      <c r="AD262" s="154">
        <f t="shared" si="630"/>
        <v>0</v>
      </c>
      <c r="AE262" s="154">
        <f t="shared" si="631"/>
        <v>0</v>
      </c>
      <c r="AF262" s="40"/>
      <c r="AG262" s="152">
        <f>SUMIF('Rekapitulasi Maret'!$AL$9:$AL$173,APS!$B262,'Rekapitulasi Maret'!$AM$9:$AM$173)</f>
        <v>0</v>
      </c>
      <c r="AH262" s="152">
        <f>SUMIF('Rekapitulasi Maret'!$AL$9:$AL$173,APS!$B262,'Rekapitulasi Maret'!$AN$9:$AN$173)</f>
        <v>0</v>
      </c>
      <c r="AI262" s="152">
        <f>SUMIF('Rekapitulasi Maret'!$AL$9:$AL$173,APS!$B262,'Rekapitulasi Maret'!$AQ$9:$AQ$173)</f>
        <v>0</v>
      </c>
      <c r="AJ262" s="154">
        <f t="shared" si="634"/>
        <v>0</v>
      </c>
      <c r="AK262" s="154">
        <f t="shared" si="635"/>
        <v>0</v>
      </c>
      <c r="AL262" s="40"/>
      <c r="AM262" s="152">
        <f>SUMIF('Rekapitulasi Maret'!$BA$9:$BA$173,APS!$B262,'Rekapitulasi Maret'!$BB$9:$BB$173)</f>
        <v>0</v>
      </c>
      <c r="AN262" s="152">
        <f>SUMIF('Rekapitulasi Maret'!$BA$9:$BA$173,APS!$B262,'Rekapitulasi Maret'!$BC$9:$BC$173)</f>
        <v>0</v>
      </c>
      <c r="AO262" s="10"/>
      <c r="AP262" s="154">
        <f t="shared" si="632"/>
        <v>0</v>
      </c>
      <c r="AQ262" s="154">
        <f t="shared" si="633"/>
        <v>0</v>
      </c>
      <c r="AR262" s="40"/>
      <c r="AS262" s="152">
        <f>SUMIF('Rekapitulasi Maret'!$BP$9:$BP$173,APS!$B262,'Rekapitulasi Maret'!$BQ$9:$BQ$173)</f>
        <v>0</v>
      </c>
      <c r="AT262" s="152">
        <f>SUMIF('Rekapitulasi Maret'!$BP$9:$BP$173,APS!$B262,'Rekapitulasi Maret'!$BR$9:$BR$173)</f>
        <v>0</v>
      </c>
      <c r="AU262" s="40"/>
      <c r="AV262" s="154">
        <f t="shared" si="601"/>
        <v>0</v>
      </c>
      <c r="AW262" s="154">
        <f t="shared" si="602"/>
        <v>0</v>
      </c>
      <c r="AX262" s="40"/>
      <c r="AY262" s="152">
        <f>SUMIF('Rekapitulasi Maret'!$CE$9:$CE$173,APS!$B262,'Rekapitulasi Maret'!$CI$9:$CI$173)</f>
        <v>0</v>
      </c>
      <c r="AZ262" s="10"/>
      <c r="BA262" s="152">
        <f>SUMIF('Rekapitulasi Maret'!$CE$9:$CE$173,APS!$B262,'Rekapitulasi Maret'!$CJ$9:$CJ$173)</f>
        <v>0</v>
      </c>
      <c r="BB262" s="154">
        <f t="shared" si="592"/>
        <v>0</v>
      </c>
      <c r="BC262" s="154">
        <f t="shared" si="593"/>
        <v>0</v>
      </c>
      <c r="BD262" s="76">
        <f t="shared" si="605"/>
        <v>0</v>
      </c>
      <c r="BE262" s="76">
        <f t="shared" si="606"/>
        <v>0</v>
      </c>
      <c r="BF262" s="76">
        <f t="shared" si="607"/>
        <v>0</v>
      </c>
      <c r="BG262" s="76">
        <f t="shared" si="608"/>
        <v>0</v>
      </c>
      <c r="BH262" s="76">
        <f t="shared" si="609"/>
        <v>0</v>
      </c>
      <c r="BI262" s="76">
        <f t="shared" si="610"/>
        <v>0</v>
      </c>
      <c r="BJ262" s="154">
        <f t="shared" si="611"/>
        <v>0</v>
      </c>
      <c r="BK262" s="40"/>
      <c r="BL262" s="40"/>
      <c r="BM262" s="152">
        <f>SUMIF('Rekapitulasi Maret'!$D$194:$D$375,APS!$B262,'Rekapitulasi Maret'!$E$194:$E$375)+SUMIF('Rekapitulasi Maret'!$D$194:$D$375,APS!$B262,'Rekapitulasi Maret'!$J$194:$J$375)</f>
        <v>0</v>
      </c>
      <c r="BN262" s="152">
        <f>SUMIF('Rekapitulasi Maret'!$D$194:$D$375,APS!$B262,'Rekapitulasi Maret'!$F$194:$F$375)</f>
        <v>0</v>
      </c>
      <c r="BO262" s="152">
        <f>SUMIF('Rekapitulasi Maret'!$D$194:$D$375,APS!$B262,'Rekapitulasi Maret'!$K$194:$K$375)</f>
        <v>0</v>
      </c>
      <c r="BP262" s="154">
        <f t="shared" si="588"/>
        <v>0</v>
      </c>
      <c r="BQ262" s="154">
        <f t="shared" si="589"/>
        <v>0</v>
      </c>
      <c r="BR262" s="40"/>
      <c r="BS262" s="152">
        <f>SUMIF('Rekapitulasi Maret'!$U$194:$U$375,APS!$B262,'Rekapitulasi Maret'!$V$194:$V$375)+SUMIF('Rekapitulasi Maret'!$U$194:$U$375,APS!$B262,'Rekapitulasi Maret'!$AA$194:$AA$375)</f>
        <v>0</v>
      </c>
      <c r="BT262" s="152">
        <f>SUMIF('Rekapitulasi Maret'!$U$194:$U$375,APS!$B262,'Rekapitulasi Maret'!$W$194:$W$375)</f>
        <v>0</v>
      </c>
      <c r="BU262" s="152">
        <f>SUMIF('Rekapitulasi Maret'!$U$194:$U$375,APS!$B262,'Rekapitulasi Maret'!$AB$194:$AB$375)</f>
        <v>0</v>
      </c>
      <c r="BV262" s="154">
        <f t="shared" si="590"/>
        <v>0</v>
      </c>
      <c r="BW262" s="154">
        <f t="shared" si="591"/>
        <v>0</v>
      </c>
      <c r="BX262" s="40"/>
      <c r="BY262" s="152">
        <f>SUMIF('Rekapitulasi Maret'!$AL$194:$AL$375,APS!$B262,'Rekapitulasi Maret'!$AM$194:$AM$375)+SUMIF('Rekapitulasi Maret'!$AL$194:$AL$375,APS!$B262,'Rekapitulasi Maret'!$AP$194:$AP$375)</f>
        <v>0</v>
      </c>
      <c r="BZ262" s="152">
        <f>SUMIF('Rekapitulasi Maret'!$AL$194:$AL$375,APS!$B262,'Rekapitulasi Maret'!$AN$194:$AN$375)</f>
        <v>0</v>
      </c>
      <c r="CA262" s="152">
        <f>SUMIF('Rekapitulasi Maret'!$AL$194:$AL$375,APS!$B262,'Rekapitulasi Maret'!$AQ$194:$AQ$375)</f>
        <v>0</v>
      </c>
      <c r="CB262" s="154">
        <f t="shared" si="603"/>
        <v>0</v>
      </c>
      <c r="CC262" s="154">
        <f t="shared" si="604"/>
        <v>0</v>
      </c>
      <c r="CD262" s="40"/>
      <c r="CE262" s="152">
        <f>SUMIF('Rekapitulasi Maret'!$BA$194:$BA$375,APS!$B262,'Rekapitulasi Maret'!$BB$194:$BB$375)+SUMIF('Rekapitulasi Maret'!$BA$194:$BA$375,APS!$B262,'Rekapitulasi Maret'!$BE$194:$BE$375)</f>
        <v>0</v>
      </c>
      <c r="CF262" s="152">
        <f>SUMIF('Rekapitulasi Maret'!$BA$194:$BA$375,APS!$B262,'Rekapitulasi Maret'!$BC$194:$BC$375)</f>
        <v>0</v>
      </c>
      <c r="CG262" s="40"/>
      <c r="CH262" s="154">
        <f t="shared" si="580"/>
        <v>0</v>
      </c>
      <c r="CI262" s="154">
        <f t="shared" si="581"/>
        <v>0</v>
      </c>
      <c r="CJ262" s="40"/>
      <c r="CK262" s="152">
        <f>SUMIF('Rekapitulasi Maret'!$BP$194:$BP$375,APS!$B262,'Rekapitulasi Maret'!$BQ$194:$BQ$375)+SUMIF('Rekapitulasi Maret'!$BP$194:$BP$375,APS!$B262,'Rekapitulasi Maret'!$BT$194:$BT$375)</f>
        <v>0</v>
      </c>
      <c r="CL262" s="152">
        <f>SUMIF('Rekapitulasi Maret'!$BP$194:$BP$375,APS!$B262,'Rekapitulasi Maret'!$BR$194:$BR$375)</f>
        <v>0</v>
      </c>
      <c r="CM262" s="152">
        <f>SUMIF('Rekapitulasi Maret'!$BP$194:$BP$375,APS!$B262,'Rekapitulasi Maret'!$BU$194:$BU$375)</f>
        <v>0</v>
      </c>
      <c r="CN262" s="154">
        <f t="shared" si="582"/>
        <v>0</v>
      </c>
      <c r="CO262" s="154">
        <f t="shared" si="583"/>
        <v>0</v>
      </c>
      <c r="CP262" s="76">
        <f t="shared" si="612"/>
        <v>0</v>
      </c>
      <c r="CQ262" s="76">
        <f t="shared" si="613"/>
        <v>0</v>
      </c>
      <c r="CR262" s="76">
        <f t="shared" si="614"/>
        <v>0</v>
      </c>
      <c r="CS262" s="76">
        <f t="shared" si="615"/>
        <v>0</v>
      </c>
      <c r="CT262" s="76">
        <f t="shared" si="616"/>
        <v>0</v>
      </c>
      <c r="CU262" s="76">
        <f t="shared" si="617"/>
        <v>0</v>
      </c>
      <c r="CV262" s="154">
        <f t="shared" si="618"/>
        <v>0</v>
      </c>
      <c r="CW262" s="40"/>
      <c r="CX262" s="40"/>
      <c r="CY262" s="152">
        <f>SUMIF('Rekapitulasi Maret'!$D$391:$D$568,APS!$B262,'Rekapitulasi Maret'!$E$391:$E$568)+SUMIF('Rekapitulasi Maret'!$D$391:$D$568,APS!$B262,'Rekapitulasi Maret'!$J$391:$J$568)</f>
        <v>0</v>
      </c>
      <c r="CZ262" s="152">
        <f>SUMIF('Rekapitulasi Maret'!$D$391:$D$568,APS!$B262,'Rekapitulasi Maret'!$F$391:$F$568)</f>
        <v>0</v>
      </c>
      <c r="DA262" s="152">
        <f>SUMIF('Rekapitulasi Maret'!$D$391:$D$568,APS!$B262,'Rekapitulasi Maret'!$K$391:$K$568)</f>
        <v>0</v>
      </c>
      <c r="DB262" s="154">
        <f t="shared" si="584"/>
        <v>0</v>
      </c>
      <c r="DC262" s="154">
        <f t="shared" si="585"/>
        <v>0</v>
      </c>
      <c r="DD262" s="40"/>
      <c r="DE262" s="152">
        <f>SUMIF('Rekapitulasi Maret'!$U$391:$U$568,APS!$B262,'Rekapitulasi Maret'!$V$391:$V$568)+SUMIF('Rekapitulasi Maret'!$U$391:$U$568,APS!$B262,'Rekapitulasi Maret'!$AA$391:$AA$568)</f>
        <v>0</v>
      </c>
      <c r="DF262" s="152">
        <f>SUMIF('Rekapitulasi Maret'!$U$391:$U$568,APS!$B262,'Rekapitulasi Maret'!$W$391:$W$568)</f>
        <v>0</v>
      </c>
      <c r="DG262" s="152">
        <f>SUMIF('Rekapitulasi Maret'!$U$391:$U$568,APS!$B262,'Rekapitulasi Maret'!$AB$391:$AB$568)</f>
        <v>0</v>
      </c>
      <c r="DH262" s="154">
        <f t="shared" si="619"/>
        <v>0</v>
      </c>
      <c r="DI262" s="154">
        <f t="shared" si="620"/>
        <v>0</v>
      </c>
      <c r="DJ262" s="40"/>
      <c r="DK262" s="152">
        <f>SUMIF('Rekapitulasi Maret'!$AL$391:$AL$568,APS!$B262,'Rekapitulasi Maret'!$AM$391:$AM$568)+SUMIF('Rekapitulasi Maret'!$AL$391:$AL$568,APS!$B262,'Rekapitulasi Maret'!$AP$391:$AP$568)</f>
        <v>0</v>
      </c>
      <c r="DL262" s="152">
        <f>SUMIF('Rekapitulasi Maret'!$AL$391:$AL$568,APS!$B262,'Rekapitulasi Maret'!$AN$391:$AN$568)</f>
        <v>0</v>
      </c>
      <c r="DM262" s="152">
        <f>SUMIF('Rekapitulasi Maret'!$AL$391:$AL$568,APS!$B262,'Rekapitulasi Maret'!$AQ$391:$AQ$568)</f>
        <v>0</v>
      </c>
      <c r="DN262" s="154">
        <f t="shared" si="553"/>
        <v>0</v>
      </c>
      <c r="DO262" s="154">
        <f t="shared" si="554"/>
        <v>0</v>
      </c>
      <c r="DP262" s="40"/>
      <c r="DQ262" s="152">
        <f>SUMIF('Rekapitulasi Maret'!$BA$391:$BA$568,APS!$B262,'Rekapitulasi Maret'!$BB$391:$BB$568)+SUMIF('Rekapitulasi Maret'!$BA$391:$BA$568,APS!$B262,'Rekapitulasi Maret'!$BE$391:$BE$568)</f>
        <v>20</v>
      </c>
      <c r="DR262" s="152">
        <f>SUMIF('Rekapitulasi Maret'!$BA$391:$BA$568,APS!$B262,'Rekapitulasi Maret'!$BC$391:$BC$568)</f>
        <v>20</v>
      </c>
      <c r="DS262" s="152">
        <f>SUMIF('Rekapitulasi Maret'!$BA$391:$BA$568,APS!$B262,'Rekapitulasi Maret'!$BF$391:$BF$568)</f>
        <v>0</v>
      </c>
      <c r="DT262" s="154">
        <f t="shared" si="621"/>
        <v>0</v>
      </c>
      <c r="DU262" s="154">
        <f t="shared" si="622"/>
        <v>100</v>
      </c>
      <c r="DV262" s="40"/>
      <c r="DW262" s="152">
        <f>SUMIF('Rekapitulasi Maret'!$BP$391:$BP$568,APS!$B262,'Rekapitulasi Maret'!$BQ$391:$BQ$568)+SUMIF('Rekapitulasi Maret'!$BP$391:$BP$568,APS!$B262,'Rekapitulasi Maret'!$BT$391:$BT$568)</f>
        <v>0</v>
      </c>
      <c r="DX262" s="152">
        <f>SUMIF('Rekapitulasi Maret'!$BP$391:$BP$568,APS!$B262,'Rekapitulasi Maret'!$BR$391:$BR$568)</f>
        <v>0</v>
      </c>
      <c r="DY262" s="152">
        <f>SUMIF('Rekapitulasi Maret'!$BP$391:$BP$568,APS!$B262,'Rekapitulasi Maret'!$BU$391:$BU$568)</f>
        <v>0</v>
      </c>
      <c r="DZ262" s="154">
        <f t="shared" si="645"/>
        <v>0</v>
      </c>
      <c r="EA262" s="154">
        <f t="shared" si="646"/>
        <v>0</v>
      </c>
      <c r="EB262" s="40"/>
      <c r="EC262" s="152">
        <f>SUMIF('Rekapitulasi Maret'!$CE$391:$CE$568,APS!$B262,'Rekapitulasi Maret'!$CF$391:$CF$568)+SUMIF('Rekapitulasi Maret'!$CE$391:$CE$568,APS!$B262,'Rekapitulasi Maret'!$CI$391:$CI$568)</f>
        <v>0</v>
      </c>
      <c r="ED262" s="152">
        <f>SUMIF('Rekapitulasi Maret'!$CE$391:$CE$568,APS!$B262,'Rekapitulasi Maret'!$CG$391:$CG$568)</f>
        <v>0</v>
      </c>
      <c r="EE262" s="152">
        <f>SUMIF('Rekapitulasi Maret'!$CE$391:$CE$568,APS!$B262,'Rekapitulasi Maret'!$CJ$391:$CJ$568)</f>
        <v>0</v>
      </c>
      <c r="EF262" s="154">
        <f t="shared" si="555"/>
        <v>0</v>
      </c>
      <c r="EG262" s="154">
        <f t="shared" si="556"/>
        <v>0</v>
      </c>
      <c r="EH262" s="76">
        <f t="shared" si="623"/>
        <v>0</v>
      </c>
      <c r="EI262" s="76">
        <f t="shared" si="624"/>
        <v>20</v>
      </c>
      <c r="EJ262" s="76">
        <f t="shared" si="625"/>
        <v>20</v>
      </c>
      <c r="EK262" s="76">
        <f t="shared" si="626"/>
        <v>0</v>
      </c>
      <c r="EL262" s="76">
        <f t="shared" si="627"/>
        <v>20</v>
      </c>
      <c r="EM262" s="76">
        <f t="shared" si="628"/>
        <v>20</v>
      </c>
      <c r="EN262" s="154">
        <f t="shared" si="629"/>
        <v>0</v>
      </c>
      <c r="EO262" s="40"/>
      <c r="EP262" s="10"/>
      <c r="EQ262" s="152">
        <f>SUMIF('Rekapitulasi Maret'!$D$587:$D$768,APS!$B262,'Rekapitulasi Maret'!$E$587:$E$768)+SUMIF('Rekapitulasi Maret'!$D$587:$D$768,APS!$B262,'Rekapitulasi Maret'!$G$587:$G$768)</f>
        <v>0</v>
      </c>
      <c r="ER262" s="152">
        <f>SUMIF('Rekapitulasi Maret'!$D$587:$D$768,APS!$B262,'Rekapitulasi Maret'!$F$587:$F$768)+SUMIF('Rekapitulasi Maret'!$D$587:$D$768,APS!$B262,'Rekapitulasi Maret'!$H$587:$H$768)</f>
        <v>0</v>
      </c>
      <c r="ES262" s="10"/>
      <c r="ET262" s="154">
        <f t="shared" si="557"/>
        <v>0</v>
      </c>
      <c r="EU262" s="154">
        <f t="shared" si="558"/>
        <v>0</v>
      </c>
      <c r="EV262" s="10"/>
      <c r="EW262" s="152">
        <f>SUMIF('Rekapitulasi Maret'!$U$587:$U$768,APS!$B262,'Rekapitulasi Maret'!$V$587:$V$768)+SUMIF('Rekapitulasi Maret'!$U$587:$U$768,APS!$B262,'Rekapitulasi Maret'!$X$587:$X$768)</f>
        <v>0</v>
      </c>
      <c r="EX262" s="152">
        <f>SUMIF('Rekapitulasi Maret'!$U$587:$U$768,APS!$B262,'Rekapitulasi Maret'!$W$587:$W$768)+SUMIF('Rekapitulasi Maret'!$U$587:$U$768,APS!$B262,'Rekapitulasi Maret'!$Y$587:$Y$768)</f>
        <v>0</v>
      </c>
      <c r="EY262" s="10"/>
      <c r="EZ262" s="154">
        <f t="shared" si="559"/>
        <v>0</v>
      </c>
      <c r="FA262" s="154">
        <f t="shared" si="560"/>
        <v>0</v>
      </c>
      <c r="FB262" s="10"/>
      <c r="FC262" s="152">
        <f>SUMIF('Rekapitulasi Maret'!$AL$587:$AL$768,APS!$B262,'Rekapitulasi Maret'!$AM$587:$AM$768)+SUMIF('Rekapitulasi Maret'!$AL$587:$AL$768,APS!$B262,'Rekapitulasi Maret'!$AP$587:$AP$768)</f>
        <v>0</v>
      </c>
      <c r="FD262" s="152">
        <f>SUMIF('Rekapitulasi Maret'!$AL$587:$AL$768,APS!$B262,'Rekapitulasi Maret'!$AN$587:$AN$768)</f>
        <v>0</v>
      </c>
      <c r="FE262" s="10"/>
      <c r="FF262" s="154">
        <f t="shared" si="561"/>
        <v>0</v>
      </c>
      <c r="FG262" s="154">
        <f t="shared" si="562"/>
        <v>0</v>
      </c>
      <c r="FH262" s="10">
        <v>20</v>
      </c>
      <c r="FI262" s="152">
        <f>SUMIF('Rekapitulasi Maret'!$BA$587:$BA$768,APS!$B262,'Rekapitulasi Maret'!$BB$587:$BB$768)+SUMIF('Rekapitulasi Maret'!$BA$587:$BA$768,APS!$B262,'Rekapitulasi Maret'!$BE$587:$BE$768)</f>
        <v>0</v>
      </c>
      <c r="FJ262" s="152">
        <f>SUMIF('Rekapitulasi Maret'!$BA$587:$BA$768,APS!$B262,'Rekapitulasi Maret'!$BC$587:$BC$768)+SUMIF('Rekapitulasi Maret'!$BA$587:$BA$768,APS!$B262,'Rekapitulasi Maret'!$BF$587:$BF$768)</f>
        <v>0</v>
      </c>
      <c r="FK262" s="10"/>
      <c r="FL262" s="154">
        <f t="shared" si="563"/>
        <v>0</v>
      </c>
      <c r="FM262" s="154">
        <f t="shared" si="564"/>
        <v>0</v>
      </c>
      <c r="FN262" s="10"/>
      <c r="FO262" s="152">
        <f>SUMIF('Rekapitulasi Maret'!$BP$587:$BP$768,APS!$B262,'Rekapitulasi Maret'!$BQ$587:$BQ$768)+SUMIF('Rekapitulasi Maret'!$BP$587:$BP$768,APS!$B262,'Rekapitulasi Maret'!$BT$587:$BT$768)</f>
        <v>0</v>
      </c>
      <c r="FP262" s="152">
        <f>SUMIF('Rekapitulasi Maret'!$BP$587:$BP$768,APS!$B262,'Rekapitulasi Maret'!$BR$587:$BR$768)</f>
        <v>0</v>
      </c>
      <c r="FQ262" s="10"/>
      <c r="FR262" s="154">
        <f t="shared" si="565"/>
        <v>0</v>
      </c>
      <c r="FS262" s="154">
        <f t="shared" si="566"/>
        <v>0</v>
      </c>
      <c r="FT262" s="10"/>
      <c r="FU262" s="152">
        <f>SUMIF('Rekapitulasi Maret'!$CE$587:$CE$768,APS!$B262,'Rekapitulasi Maret'!$CI$587:$CI$768)</f>
        <v>0</v>
      </c>
      <c r="FV262" s="10"/>
      <c r="FW262" s="152">
        <f>SUMIF('Rekapitulasi Maret'!$CE$587:$CE$768,APS!$B262,'Rekapitulasi Maret'!$CJ$587:$CJ$768)</f>
        <v>0</v>
      </c>
      <c r="FX262" s="154">
        <f t="shared" si="586"/>
        <v>0</v>
      </c>
      <c r="FY262" s="154">
        <f t="shared" si="587"/>
        <v>0</v>
      </c>
      <c r="FZ262" s="10"/>
      <c r="GA262" s="152">
        <f>SUMIF('Rekapitulasi Maret'!$D$785:$D$963,APS!$B262,'Rekapitulasi Maret'!$E$785:$E$963)+SUMIF('Rekapitulasi Maret'!$D$785:$D$963,APS!$B262,'Rekapitulasi Maret'!$J$785:$J$963)</f>
        <v>0</v>
      </c>
      <c r="GB262" s="152">
        <f>SUMIF('Rekapitulasi Maret'!$D$785:$D$963,APS!$B262,'Rekapitulasi Maret'!$F$785:$F$963)</f>
        <v>0</v>
      </c>
      <c r="GC262" s="152">
        <f>SUMIF('Rekapitulasi Maret'!$D$785:$D$963,APS!$B262,'Rekapitulasi Maret'!$K$785:$K$963)</f>
        <v>0</v>
      </c>
      <c r="GD262" s="154">
        <f t="shared" si="567"/>
        <v>0</v>
      </c>
      <c r="GE262" s="154">
        <f t="shared" si="568"/>
        <v>0</v>
      </c>
      <c r="GF262" s="10"/>
      <c r="GG262" s="152">
        <f>SUMIF('Rekapitulasi Maret'!$U$785:$U$963,APS!$B262,'Rekapitulasi Maret'!$V$785:$V$963)+SUMIF('Rekapitulasi Maret'!$U$785:$U$963,APS!$B262,'Rekapitulasi Maret'!$AA$785:$AA$963)</f>
        <v>0</v>
      </c>
      <c r="GH262" s="152">
        <f>SUMIF('Rekapitulasi Maret'!$U$785:$U$963,APS!$B262,'Rekapitulasi Maret'!$W$785:$W$963)</f>
        <v>0</v>
      </c>
      <c r="GI262" s="152">
        <f>SUMIF('Rekapitulasi Maret'!$U$785:$U$963,APS!$B262,'Rekapitulasi Maret'!$AB$785:$AB$963)</f>
        <v>0</v>
      </c>
      <c r="GJ262" s="154">
        <f t="shared" si="569"/>
        <v>0</v>
      </c>
      <c r="GK262" s="154">
        <f t="shared" si="570"/>
        <v>0</v>
      </c>
      <c r="GL262" s="10"/>
      <c r="GM262" s="152">
        <f>SUMIF('Rekapitulasi Maret'!$AL$785:$AL$963,APS!$B262,'Rekapitulasi Maret'!$AM$785:$AM$963)+SUMIF('Rekapitulasi Maret'!$AL$785:$AL$963,APS!$B262,'Rekapitulasi Maret'!$AP$785:$AP$963)</f>
        <v>0</v>
      </c>
      <c r="GN262" s="152">
        <f>SUMIF('Rekapitulasi Maret'!$AL$785:$AL$963,APS!$B262,'Rekapitulasi Maret'!$AN$785:$AN$963)</f>
        <v>0</v>
      </c>
      <c r="GO262" s="152">
        <f>SUMIF('Rekapitulasi Maret'!$AL$785:$AL$963,APS!$B262,'Rekapitulasi Maret'!$AQ$785:$AQ$963)</f>
        <v>0</v>
      </c>
      <c r="GP262" s="154">
        <f t="shared" si="571"/>
        <v>0</v>
      </c>
      <c r="GQ262" s="154">
        <f t="shared" si="572"/>
        <v>0</v>
      </c>
      <c r="GR262" s="76">
        <f t="shared" si="573"/>
        <v>20</v>
      </c>
      <c r="GS262" s="76">
        <f t="shared" si="574"/>
        <v>0</v>
      </c>
      <c r="GT262" s="76">
        <f t="shared" si="575"/>
        <v>0</v>
      </c>
      <c r="GU262" s="76">
        <f t="shared" si="576"/>
        <v>0</v>
      </c>
      <c r="GV262" s="157">
        <f t="shared" si="577"/>
        <v>0</v>
      </c>
      <c r="GW262" s="157">
        <f t="shared" si="578"/>
        <v>-20</v>
      </c>
      <c r="GX262" s="158">
        <f t="shared" si="579"/>
        <v>0</v>
      </c>
      <c r="GY262" s="157">
        <f t="shared" si="595"/>
        <v>20</v>
      </c>
      <c r="GZ262" s="157">
        <f t="shared" si="596"/>
        <v>20</v>
      </c>
      <c r="HA262" s="157">
        <f t="shared" si="597"/>
        <v>20</v>
      </c>
      <c r="HB262" s="157">
        <f t="shared" si="598"/>
        <v>0</v>
      </c>
      <c r="HC262" s="157">
        <f t="shared" si="599"/>
        <v>20</v>
      </c>
      <c r="HD262" s="157">
        <f t="shared" si="600"/>
        <v>0</v>
      </c>
      <c r="HE262" s="158">
        <f t="shared" si="636"/>
        <v>100</v>
      </c>
      <c r="HF262" s="164"/>
      <c r="HG262" s="16" t="s">
        <v>1046</v>
      </c>
      <c r="HH262" s="88"/>
    </row>
    <row r="263" spans="1:216" ht="15.75">
      <c r="A263" s="16" t="s">
        <v>577</v>
      </c>
      <c r="B263" s="16" t="s">
        <v>272</v>
      </c>
      <c r="C263" s="16" t="s">
        <v>196</v>
      </c>
      <c r="D263" s="16" t="s">
        <v>621</v>
      </c>
      <c r="E263" s="16" t="s">
        <v>608</v>
      </c>
      <c r="F263" s="17">
        <f>130+50</f>
        <v>180</v>
      </c>
      <c r="G263" s="17">
        <v>0</v>
      </c>
      <c r="H263" s="17">
        <v>0</v>
      </c>
      <c r="I263" s="18">
        <v>0</v>
      </c>
      <c r="J263" s="17">
        <v>-5</v>
      </c>
      <c r="K263" s="19">
        <f>(H263+F263+G263)-(I263+J263)</f>
        <v>185</v>
      </c>
      <c r="L263" s="19">
        <f>IF(K263&gt;0,K263,0)</f>
        <v>185</v>
      </c>
      <c r="M263" s="23">
        <v>180</v>
      </c>
      <c r="N263" s="20">
        <f t="shared" si="637"/>
        <v>215</v>
      </c>
      <c r="O263" s="20">
        <v>30</v>
      </c>
      <c r="P263" s="75">
        <f t="shared" si="642"/>
        <v>0</v>
      </c>
      <c r="Q263" s="74">
        <f t="shared" si="641"/>
        <v>215</v>
      </c>
      <c r="R263" s="22">
        <f t="shared" ref="R263:R287" si="647">+S263+BK263+CW263+EO263</f>
        <v>180</v>
      </c>
      <c r="S263" s="10">
        <v>50</v>
      </c>
      <c r="T263" s="10">
        <v>50</v>
      </c>
      <c r="U263" s="152">
        <f>SUMIF('Rekapitulasi Maret'!$D$9:$D$173,APS!$B263,'Rekapitulasi Maret'!$E$9:$E$173)</f>
        <v>0</v>
      </c>
      <c r="V263" s="152">
        <f>SUMIF('Rekapitulasi Maret'!$D$9:$D$173,APS!$B263,'Rekapitulasi Maret'!$F$9:$F$173)</f>
        <v>0</v>
      </c>
      <c r="W263" s="10"/>
      <c r="X263" s="154">
        <f t="shared" si="638"/>
        <v>0</v>
      </c>
      <c r="Y263" s="154">
        <f t="shared" si="639"/>
        <v>0</v>
      </c>
      <c r="Z263" s="10"/>
      <c r="AA263" s="152">
        <f>SUMIF('Rekapitulasi Maret'!$U$9:$U$173,APS!$B263,'Rekapitulasi Maret'!$V$9:$V$173)</f>
        <v>0</v>
      </c>
      <c r="AB263" s="152">
        <f>SUMIF('Rekapitulasi Maret'!$U$9:$U$173,APS!$B263,'Rekapitulasi Maret'!$W$9:$W$173)</f>
        <v>0</v>
      </c>
      <c r="AC263" s="152"/>
      <c r="AD263" s="154">
        <f t="shared" si="630"/>
        <v>0</v>
      </c>
      <c r="AE263" s="154">
        <f t="shared" si="631"/>
        <v>0</v>
      </c>
      <c r="AF263" s="10"/>
      <c r="AG263" s="152">
        <f>SUMIF('Rekapitulasi Maret'!$AL$9:$AL$173,APS!$B263,'Rekapitulasi Maret'!$AM$9:$AM$173)</f>
        <v>0</v>
      </c>
      <c r="AH263" s="152">
        <f>SUMIF('Rekapitulasi Maret'!$AL$9:$AL$173,APS!$B263,'Rekapitulasi Maret'!$AN$9:$AN$173)</f>
        <v>0</v>
      </c>
      <c r="AI263" s="152">
        <f>SUMIF('Rekapitulasi Maret'!$AL$9:$AL$173,APS!$B263,'Rekapitulasi Maret'!$AQ$9:$AQ$173)</f>
        <v>0</v>
      </c>
      <c r="AJ263" s="154">
        <f t="shared" si="634"/>
        <v>0</v>
      </c>
      <c r="AK263" s="154">
        <f t="shared" si="635"/>
        <v>0</v>
      </c>
      <c r="AL263" s="10"/>
      <c r="AM263" s="152">
        <f>SUMIF('Rekapitulasi Maret'!$BA$9:$BA$173,APS!$B263,'Rekapitulasi Maret'!$BB$9:$BB$173)</f>
        <v>0</v>
      </c>
      <c r="AN263" s="152">
        <f>SUMIF('Rekapitulasi Maret'!$BA$9:$BA$173,APS!$B263,'Rekapitulasi Maret'!$BC$9:$BC$173)</f>
        <v>0</v>
      </c>
      <c r="AO263" s="10"/>
      <c r="AP263" s="154">
        <f t="shared" si="632"/>
        <v>0</v>
      </c>
      <c r="AQ263" s="154">
        <f t="shared" si="633"/>
        <v>0</v>
      </c>
      <c r="AR263" s="10"/>
      <c r="AS263" s="152">
        <f>SUMIF('Rekapitulasi Maret'!$BP$9:$BP$173,APS!$B263,'Rekapitulasi Maret'!$BQ$9:$BQ$173)</f>
        <v>50</v>
      </c>
      <c r="AT263" s="152">
        <f>SUMIF('Rekapitulasi Maret'!$BP$9:$BP$173,APS!$B263,'Rekapitulasi Maret'!$BR$9:$BR$173)</f>
        <v>20</v>
      </c>
      <c r="AU263" s="10"/>
      <c r="AV263" s="154">
        <f t="shared" si="601"/>
        <v>0</v>
      </c>
      <c r="AW263" s="154">
        <f t="shared" si="602"/>
        <v>40</v>
      </c>
      <c r="AX263" s="10"/>
      <c r="AY263" s="152">
        <f>SUMIF('Rekapitulasi Maret'!$CE$9:$CE$173,APS!$B263,'Rekapitulasi Maret'!$CI$9:$CI$173)</f>
        <v>0</v>
      </c>
      <c r="AZ263" s="10"/>
      <c r="BA263" s="152">
        <f>SUMIF('Rekapitulasi Maret'!$CE$9:$CE$173,APS!$B263,'Rekapitulasi Maret'!$CJ$9:$CJ$173)</f>
        <v>0</v>
      </c>
      <c r="BB263" s="154">
        <f t="shared" si="592"/>
        <v>0</v>
      </c>
      <c r="BC263" s="154">
        <f t="shared" si="593"/>
        <v>0</v>
      </c>
      <c r="BD263" s="76">
        <f t="shared" si="605"/>
        <v>50</v>
      </c>
      <c r="BE263" s="76">
        <f t="shared" si="606"/>
        <v>50</v>
      </c>
      <c r="BF263" s="76">
        <f t="shared" si="607"/>
        <v>20</v>
      </c>
      <c r="BG263" s="76">
        <f t="shared" si="608"/>
        <v>0</v>
      </c>
      <c r="BH263" s="76">
        <f t="shared" si="609"/>
        <v>20</v>
      </c>
      <c r="BI263" s="76">
        <f t="shared" si="610"/>
        <v>-30</v>
      </c>
      <c r="BJ263" s="154">
        <f t="shared" si="611"/>
        <v>40</v>
      </c>
      <c r="BK263" s="10">
        <v>50</v>
      </c>
      <c r="BL263" s="10"/>
      <c r="BM263" s="152">
        <f>SUMIF('Rekapitulasi Maret'!$D$194:$D$375,APS!$B263,'Rekapitulasi Maret'!$E$194:$E$375)+SUMIF('Rekapitulasi Maret'!$D$194:$D$375,APS!$B263,'Rekapitulasi Maret'!$J$194:$J$375)</f>
        <v>0</v>
      </c>
      <c r="BN263" s="152">
        <f>SUMIF('Rekapitulasi Maret'!$D$194:$D$375,APS!$B263,'Rekapitulasi Maret'!$F$194:$F$375)</f>
        <v>0</v>
      </c>
      <c r="BO263" s="152">
        <f>SUMIF('Rekapitulasi Maret'!$D$194:$D$375,APS!$B263,'Rekapitulasi Maret'!$K$194:$K$375)</f>
        <v>0</v>
      </c>
      <c r="BP263" s="154">
        <f t="shared" si="588"/>
        <v>0</v>
      </c>
      <c r="BQ263" s="154">
        <f t="shared" si="589"/>
        <v>0</v>
      </c>
      <c r="BR263" s="10">
        <v>50</v>
      </c>
      <c r="BS263" s="152">
        <f>SUMIF('Rekapitulasi Maret'!$U$194:$U$375,APS!$B263,'Rekapitulasi Maret'!$V$194:$V$375)+SUMIF('Rekapitulasi Maret'!$U$194:$U$375,APS!$B263,'Rekapitulasi Maret'!$AA$194:$AA$375)</f>
        <v>0</v>
      </c>
      <c r="BT263" s="152">
        <f>SUMIF('Rekapitulasi Maret'!$U$194:$U$375,APS!$B263,'Rekapitulasi Maret'!$W$194:$W$375)</f>
        <v>0</v>
      </c>
      <c r="BU263" s="152">
        <f>SUMIF('Rekapitulasi Maret'!$U$194:$U$375,APS!$B263,'Rekapitulasi Maret'!$AB$194:$AB$375)</f>
        <v>0</v>
      </c>
      <c r="BV263" s="154">
        <f t="shared" si="590"/>
        <v>0</v>
      </c>
      <c r="BW263" s="154">
        <f t="shared" si="591"/>
        <v>0</v>
      </c>
      <c r="BX263" s="10"/>
      <c r="BY263" s="152">
        <f>SUMIF('Rekapitulasi Maret'!$AL$194:$AL$375,APS!$B263,'Rekapitulasi Maret'!$AM$194:$AM$375)+SUMIF('Rekapitulasi Maret'!$AL$194:$AL$375,APS!$B263,'Rekapitulasi Maret'!$AP$194:$AP$375)</f>
        <v>100</v>
      </c>
      <c r="BZ263" s="152">
        <f>SUMIF('Rekapitulasi Maret'!$AL$194:$AL$375,APS!$B263,'Rekapitulasi Maret'!$AN$194:$AN$375)</f>
        <v>55</v>
      </c>
      <c r="CA263" s="152">
        <f>SUMIF('Rekapitulasi Maret'!$AL$194:$AL$375,APS!$B263,'Rekapitulasi Maret'!$AQ$194:$AQ$375)</f>
        <v>0</v>
      </c>
      <c r="CB263" s="154">
        <f t="shared" si="603"/>
        <v>0</v>
      </c>
      <c r="CC263" s="154">
        <f t="shared" si="604"/>
        <v>55.000000000000007</v>
      </c>
      <c r="CD263" s="10"/>
      <c r="CE263" s="152">
        <f>SUMIF('Rekapitulasi Maret'!$BA$194:$BA$375,APS!$B263,'Rekapitulasi Maret'!$BB$194:$BB$375)+SUMIF('Rekapitulasi Maret'!$BA$194:$BA$375,APS!$B263,'Rekapitulasi Maret'!$BE$194:$BE$375)</f>
        <v>0</v>
      </c>
      <c r="CF263" s="152">
        <f>SUMIF('Rekapitulasi Maret'!$BA$194:$BA$375,APS!$B263,'Rekapitulasi Maret'!$BC$194:$BC$375)</f>
        <v>0</v>
      </c>
      <c r="CG263" s="10"/>
      <c r="CH263" s="154">
        <f t="shared" si="580"/>
        <v>0</v>
      </c>
      <c r="CI263" s="154">
        <f t="shared" si="581"/>
        <v>0</v>
      </c>
      <c r="CJ263" s="10"/>
      <c r="CK263" s="152">
        <f>SUMIF('Rekapitulasi Maret'!$BP$194:$BP$375,APS!$B263,'Rekapitulasi Maret'!$BQ$194:$BQ$375)+SUMIF('Rekapitulasi Maret'!$BP$194:$BP$375,APS!$B263,'Rekapitulasi Maret'!$BT$194:$BT$375)</f>
        <v>0</v>
      </c>
      <c r="CL263" s="152">
        <f>SUMIF('Rekapitulasi Maret'!$BP$194:$BP$375,APS!$B263,'Rekapitulasi Maret'!$BR$194:$BR$375)</f>
        <v>0</v>
      </c>
      <c r="CM263" s="152">
        <f>SUMIF('Rekapitulasi Maret'!$BP$194:$BP$375,APS!$B263,'Rekapitulasi Maret'!$BU$194:$BU$375)</f>
        <v>0</v>
      </c>
      <c r="CN263" s="154">
        <f t="shared" si="582"/>
        <v>0</v>
      </c>
      <c r="CO263" s="154">
        <f t="shared" si="583"/>
        <v>0</v>
      </c>
      <c r="CP263" s="76">
        <f t="shared" si="612"/>
        <v>50</v>
      </c>
      <c r="CQ263" s="76">
        <f t="shared" si="613"/>
        <v>100</v>
      </c>
      <c r="CR263" s="76">
        <f t="shared" si="614"/>
        <v>55</v>
      </c>
      <c r="CS263" s="76">
        <f t="shared" si="615"/>
        <v>0</v>
      </c>
      <c r="CT263" s="76">
        <f t="shared" si="616"/>
        <v>55</v>
      </c>
      <c r="CU263" s="76">
        <f t="shared" si="617"/>
        <v>5</v>
      </c>
      <c r="CV263" s="154">
        <f t="shared" si="618"/>
        <v>110.00000000000001</v>
      </c>
      <c r="CW263" s="10">
        <v>40</v>
      </c>
      <c r="CX263" s="10">
        <v>80</v>
      </c>
      <c r="CY263" s="152">
        <f>SUMIF('Rekapitulasi Maret'!$D$391:$D$568,APS!$B263,'Rekapitulasi Maret'!$E$391:$E$568)+SUMIF('Rekapitulasi Maret'!$D$391:$D$568,APS!$B263,'Rekapitulasi Maret'!$J$391:$J$568)</f>
        <v>50</v>
      </c>
      <c r="CZ263" s="152">
        <f>SUMIF('Rekapitulasi Maret'!$D$391:$D$568,APS!$B263,'Rekapitulasi Maret'!$F$391:$F$568)</f>
        <v>43</v>
      </c>
      <c r="DA263" s="152">
        <f>SUMIF('Rekapitulasi Maret'!$D$391:$D$568,APS!$B263,'Rekapitulasi Maret'!$K$391:$K$568)</f>
        <v>0</v>
      </c>
      <c r="DB263" s="154">
        <f t="shared" si="584"/>
        <v>53.75</v>
      </c>
      <c r="DC263" s="154">
        <f t="shared" si="585"/>
        <v>86</v>
      </c>
      <c r="DD263" s="10"/>
      <c r="DE263" s="152">
        <f>SUMIF('Rekapitulasi Maret'!$U$391:$U$568,APS!$B263,'Rekapitulasi Maret'!$V$391:$V$568)+SUMIF('Rekapitulasi Maret'!$U$391:$U$568,APS!$B263,'Rekapitulasi Maret'!$AA$391:$AA$568)</f>
        <v>0</v>
      </c>
      <c r="DF263" s="152">
        <f>SUMIF('Rekapitulasi Maret'!$U$391:$U$568,APS!$B263,'Rekapitulasi Maret'!$W$391:$W$568)</f>
        <v>30</v>
      </c>
      <c r="DG263" s="152">
        <f>SUMIF('Rekapitulasi Maret'!$U$391:$U$568,APS!$B263,'Rekapitulasi Maret'!$AB$391:$AB$568)</f>
        <v>0</v>
      </c>
      <c r="DH263" s="154">
        <f t="shared" si="619"/>
        <v>0</v>
      </c>
      <c r="DI263" s="154">
        <f t="shared" si="620"/>
        <v>0</v>
      </c>
      <c r="DJ263" s="10"/>
      <c r="DK263" s="152">
        <f>SUMIF('Rekapitulasi Maret'!$AL$391:$AL$568,APS!$B263,'Rekapitulasi Maret'!$AM$391:$AM$568)+SUMIF('Rekapitulasi Maret'!$AL$391:$AL$568,APS!$B263,'Rekapitulasi Maret'!$AP$391:$AP$568)</f>
        <v>0</v>
      </c>
      <c r="DL263" s="152">
        <f>SUMIF('Rekapitulasi Maret'!$AL$391:$AL$568,APS!$B263,'Rekapitulasi Maret'!$AN$391:$AN$568)</f>
        <v>0</v>
      </c>
      <c r="DM263" s="152">
        <f>SUMIF('Rekapitulasi Maret'!$AL$391:$AL$568,APS!$B263,'Rekapitulasi Maret'!$AQ$391:$AQ$568)</f>
        <v>0</v>
      </c>
      <c r="DN263" s="154">
        <f t="shared" si="553"/>
        <v>0</v>
      </c>
      <c r="DO263" s="154">
        <f t="shared" si="554"/>
        <v>0</v>
      </c>
      <c r="DP263" s="10"/>
      <c r="DQ263" s="152">
        <f>SUMIF('Rekapitulasi Maret'!$BA$391:$BA$568,APS!$B263,'Rekapitulasi Maret'!$BB$391:$BB$568)+SUMIF('Rekapitulasi Maret'!$BA$391:$BA$568,APS!$B263,'Rekapitulasi Maret'!$BE$391:$BE$568)</f>
        <v>17</v>
      </c>
      <c r="DR263" s="152">
        <f>SUMIF('Rekapitulasi Maret'!$BA$391:$BA$568,APS!$B263,'Rekapitulasi Maret'!$BC$391:$BC$568)</f>
        <v>0</v>
      </c>
      <c r="DS263" s="152">
        <f>SUMIF('Rekapitulasi Maret'!$BA$391:$BA$568,APS!$B263,'Rekapitulasi Maret'!$BF$391:$BF$568)</f>
        <v>0</v>
      </c>
      <c r="DT263" s="154">
        <f t="shared" si="621"/>
        <v>0</v>
      </c>
      <c r="DU263" s="154">
        <f t="shared" si="622"/>
        <v>0</v>
      </c>
      <c r="DV263" s="10"/>
      <c r="DW263" s="152">
        <f>SUMIF('Rekapitulasi Maret'!$BP$391:$BP$568,APS!$B263,'Rekapitulasi Maret'!$BQ$391:$BQ$568)+SUMIF('Rekapitulasi Maret'!$BP$391:$BP$568,APS!$B263,'Rekapitulasi Maret'!$BT$391:$BT$568)</f>
        <v>0</v>
      </c>
      <c r="DX263" s="152">
        <f>SUMIF('Rekapitulasi Maret'!$BP$391:$BP$568,APS!$B263,'Rekapitulasi Maret'!$BR$391:$BR$568)</f>
        <v>0</v>
      </c>
      <c r="DY263" s="152">
        <f>SUMIF('Rekapitulasi Maret'!$BP$391:$BP$568,APS!$B263,'Rekapitulasi Maret'!$BU$391:$BU$568)</f>
        <v>0</v>
      </c>
      <c r="DZ263" s="154">
        <f t="shared" si="645"/>
        <v>0</v>
      </c>
      <c r="EA263" s="154">
        <f t="shared" si="646"/>
        <v>0</v>
      </c>
      <c r="EB263" s="10"/>
      <c r="EC263" s="152">
        <f>SUMIF('Rekapitulasi Maret'!$CE$391:$CE$568,APS!$B263,'Rekapitulasi Maret'!$CF$391:$CF$568)+SUMIF('Rekapitulasi Maret'!$CE$391:$CE$568,APS!$B263,'Rekapitulasi Maret'!$CI$391:$CI$568)</f>
        <v>0</v>
      </c>
      <c r="ED263" s="152">
        <f>SUMIF('Rekapitulasi Maret'!$CE$391:$CE$568,APS!$B263,'Rekapitulasi Maret'!$CG$391:$CG$568)</f>
        <v>0</v>
      </c>
      <c r="EE263" s="152">
        <f>SUMIF('Rekapitulasi Maret'!$CE$391:$CE$568,APS!$B263,'Rekapitulasi Maret'!$CJ$391:$CJ$568)</f>
        <v>0</v>
      </c>
      <c r="EF263" s="154">
        <f t="shared" si="555"/>
        <v>0</v>
      </c>
      <c r="EG263" s="154">
        <f t="shared" si="556"/>
        <v>0</v>
      </c>
      <c r="EH263" s="76">
        <f t="shared" si="623"/>
        <v>80</v>
      </c>
      <c r="EI263" s="76">
        <f t="shared" si="624"/>
        <v>67</v>
      </c>
      <c r="EJ263" s="76">
        <f t="shared" si="625"/>
        <v>73</v>
      </c>
      <c r="EK263" s="76">
        <f t="shared" si="626"/>
        <v>0</v>
      </c>
      <c r="EL263" s="76">
        <f t="shared" si="627"/>
        <v>73</v>
      </c>
      <c r="EM263" s="76">
        <f t="shared" si="628"/>
        <v>-7</v>
      </c>
      <c r="EN263" s="154">
        <f t="shared" si="629"/>
        <v>91.25</v>
      </c>
      <c r="EO263" s="10">
        <v>40</v>
      </c>
      <c r="EP263" s="40"/>
      <c r="EQ263" s="152">
        <f>SUMIF('Rekapitulasi Maret'!$D$587:$D$768,APS!$B263,'Rekapitulasi Maret'!$E$587:$E$768)+SUMIF('Rekapitulasi Maret'!$D$587:$D$768,APS!$B263,'Rekapitulasi Maret'!$G$587:$G$768)</f>
        <v>0</v>
      </c>
      <c r="ER263" s="152">
        <f>SUMIF('Rekapitulasi Maret'!$D$587:$D$768,APS!$B263,'Rekapitulasi Maret'!$F$587:$F$768)+SUMIF('Rekapitulasi Maret'!$D$587:$D$768,APS!$B263,'Rekapitulasi Maret'!$H$587:$H$768)</f>
        <v>0</v>
      </c>
      <c r="ES263" s="40"/>
      <c r="ET263" s="154">
        <f t="shared" si="557"/>
        <v>0</v>
      </c>
      <c r="EU263" s="154">
        <f t="shared" si="558"/>
        <v>0</v>
      </c>
      <c r="EV263" s="40"/>
      <c r="EW263" s="152">
        <f>SUMIF('Rekapitulasi Maret'!$U$587:$U$768,APS!$B263,'Rekapitulasi Maret'!$V$587:$V$768)+SUMIF('Rekapitulasi Maret'!$U$587:$U$768,APS!$B263,'Rekapitulasi Maret'!$X$587:$X$768)</f>
        <v>0</v>
      </c>
      <c r="EX263" s="152">
        <f>SUMIF('Rekapitulasi Maret'!$U$587:$U$768,APS!$B263,'Rekapitulasi Maret'!$W$587:$W$768)+SUMIF('Rekapitulasi Maret'!$U$587:$U$768,APS!$B263,'Rekapitulasi Maret'!$Y$587:$Y$768)</f>
        <v>0</v>
      </c>
      <c r="EY263" s="10"/>
      <c r="EZ263" s="154">
        <f t="shared" si="559"/>
        <v>0</v>
      </c>
      <c r="FA263" s="154">
        <f t="shared" si="560"/>
        <v>0</v>
      </c>
      <c r="FB263" s="40"/>
      <c r="FC263" s="152">
        <f>SUMIF('Rekapitulasi Maret'!$AL$587:$AL$768,APS!$B263,'Rekapitulasi Maret'!$AM$587:$AM$768)+SUMIF('Rekapitulasi Maret'!$AL$587:$AL$768,APS!$B263,'Rekapitulasi Maret'!$AP$587:$AP$768)</f>
        <v>28</v>
      </c>
      <c r="FD263" s="152">
        <f>SUMIF('Rekapitulasi Maret'!$AL$587:$AL$768,APS!$B263,'Rekapitulasi Maret'!$AN$587:$AN$768)</f>
        <v>0</v>
      </c>
      <c r="FE263" s="40"/>
      <c r="FF263" s="154">
        <f t="shared" si="561"/>
        <v>0</v>
      </c>
      <c r="FG263" s="154">
        <f t="shared" si="562"/>
        <v>0</v>
      </c>
      <c r="FH263" s="40">
        <v>35</v>
      </c>
      <c r="FI263" s="152">
        <f>SUMIF('Rekapitulasi Maret'!$BA$587:$BA$768,APS!$B263,'Rekapitulasi Maret'!$BB$587:$BB$768)+SUMIF('Rekapitulasi Maret'!$BA$587:$BA$768,APS!$B263,'Rekapitulasi Maret'!$BE$587:$BE$768)</f>
        <v>0</v>
      </c>
      <c r="FJ263" s="152">
        <f>SUMIF('Rekapitulasi Maret'!$BA$587:$BA$768,APS!$B263,'Rekapitulasi Maret'!$BC$587:$BC$768)+SUMIF('Rekapitulasi Maret'!$BA$587:$BA$768,APS!$B263,'Rekapitulasi Maret'!$BF$587:$BF$768)</f>
        <v>0</v>
      </c>
      <c r="FK263" s="10"/>
      <c r="FL263" s="154">
        <f t="shared" si="563"/>
        <v>0</v>
      </c>
      <c r="FM263" s="154">
        <f t="shared" si="564"/>
        <v>0</v>
      </c>
      <c r="FN263" s="40"/>
      <c r="FO263" s="152">
        <f>SUMIF('Rekapitulasi Maret'!$BP$587:$BP$768,APS!$B263,'Rekapitulasi Maret'!$BQ$587:$BQ$768)+SUMIF('Rekapitulasi Maret'!$BP$587:$BP$768,APS!$B263,'Rekapitulasi Maret'!$BT$587:$BT$768)</f>
        <v>0</v>
      </c>
      <c r="FP263" s="152">
        <f>SUMIF('Rekapitulasi Maret'!$BP$587:$BP$768,APS!$B263,'Rekapitulasi Maret'!$BR$587:$BR$768)</f>
        <v>0</v>
      </c>
      <c r="FQ263" s="10"/>
      <c r="FR263" s="154">
        <f t="shared" si="565"/>
        <v>0</v>
      </c>
      <c r="FS263" s="154">
        <f t="shared" si="566"/>
        <v>0</v>
      </c>
      <c r="FT263" s="40"/>
      <c r="FU263" s="152">
        <f>SUMIF('Rekapitulasi Maret'!$CE$587:$CE$768,APS!$B263,'Rekapitulasi Maret'!$CI$587:$CI$768)</f>
        <v>0</v>
      </c>
      <c r="FV263" s="10"/>
      <c r="FW263" s="152">
        <f>SUMIF('Rekapitulasi Maret'!$CE$587:$CE$768,APS!$B263,'Rekapitulasi Maret'!$CJ$587:$CJ$768)</f>
        <v>0</v>
      </c>
      <c r="FX263" s="154">
        <f t="shared" si="586"/>
        <v>0</v>
      </c>
      <c r="FY263" s="154">
        <f t="shared" si="587"/>
        <v>0</v>
      </c>
      <c r="FZ263" s="40"/>
      <c r="GA263" s="152">
        <f>SUMIF('Rekapitulasi Maret'!$D$785:$D$963,APS!$B263,'Rekapitulasi Maret'!$E$785:$E$963)+SUMIF('Rekapitulasi Maret'!$D$785:$D$963,APS!$B263,'Rekapitulasi Maret'!$J$785:$J$963)</f>
        <v>0</v>
      </c>
      <c r="GB263" s="152">
        <f>SUMIF('Rekapitulasi Maret'!$D$785:$D$963,APS!$B263,'Rekapitulasi Maret'!$F$785:$F$963)</f>
        <v>0</v>
      </c>
      <c r="GC263" s="152">
        <f>SUMIF('Rekapitulasi Maret'!$D$785:$D$963,APS!$B263,'Rekapitulasi Maret'!$K$785:$K$963)</f>
        <v>0</v>
      </c>
      <c r="GD263" s="154">
        <f t="shared" si="567"/>
        <v>0</v>
      </c>
      <c r="GE263" s="154">
        <f t="shared" si="568"/>
        <v>0</v>
      </c>
      <c r="GF263" s="40"/>
      <c r="GG263" s="152">
        <f>SUMIF('Rekapitulasi Maret'!$U$785:$U$963,APS!$B263,'Rekapitulasi Maret'!$V$785:$V$963)+SUMIF('Rekapitulasi Maret'!$U$785:$U$963,APS!$B263,'Rekapitulasi Maret'!$AA$785:$AA$963)</f>
        <v>20</v>
      </c>
      <c r="GH263" s="152">
        <f>SUMIF('Rekapitulasi Maret'!$U$785:$U$963,APS!$B263,'Rekapitulasi Maret'!$W$785:$W$963)</f>
        <v>20</v>
      </c>
      <c r="GI263" s="152">
        <f>SUMIF('Rekapitulasi Maret'!$U$785:$U$963,APS!$B263,'Rekapitulasi Maret'!$AB$785:$AB$963)</f>
        <v>0</v>
      </c>
      <c r="GJ263" s="154">
        <f t="shared" si="569"/>
        <v>0</v>
      </c>
      <c r="GK263" s="154">
        <f t="shared" si="570"/>
        <v>100</v>
      </c>
      <c r="GL263" s="40"/>
      <c r="GM263" s="152">
        <f>SUMIF('Rekapitulasi Maret'!$AL$785:$AL$963,APS!$B263,'Rekapitulasi Maret'!$AM$785:$AM$963)+SUMIF('Rekapitulasi Maret'!$AL$785:$AL$963,APS!$B263,'Rekapitulasi Maret'!$AP$785:$AP$963)</f>
        <v>0</v>
      </c>
      <c r="GN263" s="152">
        <f>SUMIF('Rekapitulasi Maret'!$AL$785:$AL$963,APS!$B263,'Rekapitulasi Maret'!$AN$785:$AN$963)</f>
        <v>0</v>
      </c>
      <c r="GO263" s="152">
        <f>SUMIF('Rekapitulasi Maret'!$AL$785:$AL$963,APS!$B263,'Rekapitulasi Maret'!$AQ$785:$AQ$963)</f>
        <v>33</v>
      </c>
      <c r="GP263" s="154">
        <f t="shared" si="571"/>
        <v>0</v>
      </c>
      <c r="GQ263" s="154">
        <f t="shared" si="572"/>
        <v>0</v>
      </c>
      <c r="GR263" s="76">
        <f t="shared" si="573"/>
        <v>35</v>
      </c>
      <c r="GS263" s="76">
        <f t="shared" si="574"/>
        <v>48</v>
      </c>
      <c r="GT263" s="76">
        <f t="shared" si="575"/>
        <v>20</v>
      </c>
      <c r="GU263" s="76">
        <f t="shared" si="576"/>
        <v>33</v>
      </c>
      <c r="GV263" s="157">
        <f t="shared" si="577"/>
        <v>53</v>
      </c>
      <c r="GW263" s="157">
        <f t="shared" si="578"/>
        <v>18</v>
      </c>
      <c r="GX263" s="158">
        <f t="shared" si="579"/>
        <v>151.42857142857142</v>
      </c>
      <c r="GY263" s="157">
        <f t="shared" si="595"/>
        <v>215</v>
      </c>
      <c r="GZ263" s="157">
        <f t="shared" si="596"/>
        <v>265</v>
      </c>
      <c r="HA263" s="157">
        <f t="shared" si="597"/>
        <v>168</v>
      </c>
      <c r="HB263" s="157">
        <f t="shared" si="598"/>
        <v>33</v>
      </c>
      <c r="HC263" s="157">
        <f t="shared" si="599"/>
        <v>201</v>
      </c>
      <c r="HD263" s="157">
        <f t="shared" si="600"/>
        <v>-14</v>
      </c>
      <c r="HE263" s="158">
        <f t="shared" si="636"/>
        <v>93.488372093023258</v>
      </c>
      <c r="HF263" s="165"/>
      <c r="HG263" s="16" t="s">
        <v>1047</v>
      </c>
      <c r="HH263" s="88"/>
    </row>
    <row r="264" spans="1:216" ht="15.75">
      <c r="A264" s="16" t="s">
        <v>273</v>
      </c>
      <c r="B264" s="16" t="s">
        <v>274</v>
      </c>
      <c r="C264" s="16" t="s">
        <v>196</v>
      </c>
      <c r="D264" s="16" t="s">
        <v>621</v>
      </c>
      <c r="E264" s="16" t="s">
        <v>608</v>
      </c>
      <c r="F264" s="17">
        <f>15+50</f>
        <v>65</v>
      </c>
      <c r="G264" s="17">
        <v>0</v>
      </c>
      <c r="H264" s="17">
        <v>0</v>
      </c>
      <c r="I264" s="18">
        <v>0</v>
      </c>
      <c r="J264" s="17">
        <v>0</v>
      </c>
      <c r="K264" s="19">
        <f>(H264+F264+G264)-(I264+J264)</f>
        <v>65</v>
      </c>
      <c r="L264" s="19">
        <f>IF(K264&gt;0,K264,0)</f>
        <v>65</v>
      </c>
      <c r="M264" s="23">
        <v>115</v>
      </c>
      <c r="N264" s="20">
        <f t="shared" si="637"/>
        <v>115</v>
      </c>
      <c r="O264" s="20"/>
      <c r="P264" s="75">
        <f t="shared" si="642"/>
        <v>0</v>
      </c>
      <c r="Q264" s="74">
        <f t="shared" si="641"/>
        <v>115</v>
      </c>
      <c r="R264" s="22">
        <f t="shared" si="647"/>
        <v>115</v>
      </c>
      <c r="S264" s="10">
        <v>50</v>
      </c>
      <c r="T264" s="10">
        <v>50</v>
      </c>
      <c r="U264" s="152">
        <f>SUMIF('Rekapitulasi Maret'!$D$9:$D$173,APS!$B264,'Rekapitulasi Maret'!$E$9:$E$173)</f>
        <v>0</v>
      </c>
      <c r="V264" s="152">
        <f>SUMIF('Rekapitulasi Maret'!$D$9:$D$173,APS!$B264,'Rekapitulasi Maret'!$F$9:$F$173)</f>
        <v>0</v>
      </c>
      <c r="W264" s="10"/>
      <c r="X264" s="154">
        <f t="shared" si="638"/>
        <v>0</v>
      </c>
      <c r="Y264" s="154">
        <f t="shared" si="639"/>
        <v>0</v>
      </c>
      <c r="Z264" s="10"/>
      <c r="AA264" s="152">
        <f>SUMIF('Rekapitulasi Maret'!$U$9:$U$173,APS!$B264,'Rekapitulasi Maret'!$V$9:$V$173)</f>
        <v>0</v>
      </c>
      <c r="AB264" s="152">
        <f>SUMIF('Rekapitulasi Maret'!$U$9:$U$173,APS!$B264,'Rekapitulasi Maret'!$W$9:$W$173)</f>
        <v>0</v>
      </c>
      <c r="AC264" s="152"/>
      <c r="AD264" s="154">
        <f t="shared" si="630"/>
        <v>0</v>
      </c>
      <c r="AE264" s="154">
        <f t="shared" si="631"/>
        <v>0</v>
      </c>
      <c r="AF264" s="10"/>
      <c r="AG264" s="152">
        <f>SUMIF('Rekapitulasi Maret'!$AL$9:$AL$173,APS!$B264,'Rekapitulasi Maret'!$AM$9:$AM$173)</f>
        <v>0</v>
      </c>
      <c r="AH264" s="152">
        <f>SUMIF('Rekapitulasi Maret'!$AL$9:$AL$173,APS!$B264,'Rekapitulasi Maret'!$AN$9:$AN$173)</f>
        <v>0</v>
      </c>
      <c r="AI264" s="152">
        <f>SUMIF('Rekapitulasi Maret'!$AL$9:$AL$173,APS!$B264,'Rekapitulasi Maret'!$AQ$9:$AQ$173)</f>
        <v>0</v>
      </c>
      <c r="AJ264" s="154">
        <f t="shared" si="634"/>
        <v>0</v>
      </c>
      <c r="AK264" s="154">
        <f t="shared" si="635"/>
        <v>0</v>
      </c>
      <c r="AL264" s="10"/>
      <c r="AM264" s="152">
        <f>SUMIF('Rekapitulasi Maret'!$BA$9:$BA$173,APS!$B264,'Rekapitulasi Maret'!$BB$9:$BB$173)</f>
        <v>0</v>
      </c>
      <c r="AN264" s="152">
        <f>SUMIF('Rekapitulasi Maret'!$BA$9:$BA$173,APS!$B264,'Rekapitulasi Maret'!$BC$9:$BC$173)</f>
        <v>0</v>
      </c>
      <c r="AO264" s="10"/>
      <c r="AP264" s="154">
        <f t="shared" si="632"/>
        <v>0</v>
      </c>
      <c r="AQ264" s="154">
        <f t="shared" si="633"/>
        <v>0</v>
      </c>
      <c r="AR264" s="10"/>
      <c r="AS264" s="152">
        <f>SUMIF('Rekapitulasi Maret'!$BP$9:$BP$173,APS!$B264,'Rekapitulasi Maret'!$BQ$9:$BQ$173)</f>
        <v>0</v>
      </c>
      <c r="AT264" s="152">
        <f>SUMIF('Rekapitulasi Maret'!$BP$9:$BP$173,APS!$B264,'Rekapitulasi Maret'!$BR$9:$BR$173)</f>
        <v>0</v>
      </c>
      <c r="AU264" s="10"/>
      <c r="AV264" s="154">
        <f t="shared" si="601"/>
        <v>0</v>
      </c>
      <c r="AW264" s="154">
        <f t="shared" si="602"/>
        <v>0</v>
      </c>
      <c r="AX264" s="10"/>
      <c r="AY264" s="152">
        <f>SUMIF('Rekapitulasi Maret'!$CE$9:$CE$173,APS!$B264,'Rekapitulasi Maret'!$CI$9:$CI$173)</f>
        <v>0</v>
      </c>
      <c r="AZ264" s="10"/>
      <c r="BA264" s="152">
        <f>SUMIF('Rekapitulasi Maret'!$CE$9:$CE$173,APS!$B264,'Rekapitulasi Maret'!$CJ$9:$CJ$173)</f>
        <v>0</v>
      </c>
      <c r="BB264" s="154">
        <f t="shared" si="592"/>
        <v>0</v>
      </c>
      <c r="BC264" s="154">
        <f t="shared" si="593"/>
        <v>0</v>
      </c>
      <c r="BD264" s="76">
        <f t="shared" si="605"/>
        <v>50</v>
      </c>
      <c r="BE264" s="76">
        <f t="shared" si="606"/>
        <v>0</v>
      </c>
      <c r="BF264" s="76">
        <f t="shared" si="607"/>
        <v>0</v>
      </c>
      <c r="BG264" s="76">
        <f t="shared" si="608"/>
        <v>0</v>
      </c>
      <c r="BH264" s="76">
        <f t="shared" si="609"/>
        <v>0</v>
      </c>
      <c r="BI264" s="76">
        <f t="shared" si="610"/>
        <v>-50</v>
      </c>
      <c r="BJ264" s="154">
        <f t="shared" si="611"/>
        <v>0</v>
      </c>
      <c r="BK264" s="10">
        <v>30</v>
      </c>
      <c r="BL264" s="10"/>
      <c r="BM264" s="152">
        <f>SUMIF('Rekapitulasi Maret'!$D$194:$D$375,APS!$B264,'Rekapitulasi Maret'!$E$194:$E$375)+SUMIF('Rekapitulasi Maret'!$D$194:$D$375,APS!$B264,'Rekapitulasi Maret'!$J$194:$J$375)</f>
        <v>0</v>
      </c>
      <c r="BN264" s="152">
        <f>SUMIF('Rekapitulasi Maret'!$D$194:$D$375,APS!$B264,'Rekapitulasi Maret'!$F$194:$F$375)</f>
        <v>0</v>
      </c>
      <c r="BO264" s="152">
        <f>SUMIF('Rekapitulasi Maret'!$D$194:$D$375,APS!$B264,'Rekapitulasi Maret'!$K$194:$K$375)</f>
        <v>0</v>
      </c>
      <c r="BP264" s="154">
        <f t="shared" si="588"/>
        <v>0</v>
      </c>
      <c r="BQ264" s="154">
        <f t="shared" si="589"/>
        <v>0</v>
      </c>
      <c r="BR264" s="10"/>
      <c r="BS264" s="152">
        <f>SUMIF('Rekapitulasi Maret'!$U$194:$U$375,APS!$B264,'Rekapitulasi Maret'!$V$194:$V$375)+SUMIF('Rekapitulasi Maret'!$U$194:$U$375,APS!$B264,'Rekapitulasi Maret'!$AA$194:$AA$375)</f>
        <v>0</v>
      </c>
      <c r="BT264" s="152">
        <f>SUMIF('Rekapitulasi Maret'!$U$194:$U$375,APS!$B264,'Rekapitulasi Maret'!$W$194:$W$375)</f>
        <v>0</v>
      </c>
      <c r="BU264" s="152">
        <f>SUMIF('Rekapitulasi Maret'!$U$194:$U$375,APS!$B264,'Rekapitulasi Maret'!$AB$194:$AB$375)</f>
        <v>0</v>
      </c>
      <c r="BV264" s="154">
        <f t="shared" si="590"/>
        <v>0</v>
      </c>
      <c r="BW264" s="154">
        <f t="shared" si="591"/>
        <v>0</v>
      </c>
      <c r="BX264" s="10">
        <v>30</v>
      </c>
      <c r="BY264" s="152">
        <f>SUMIF('Rekapitulasi Maret'!$AL$194:$AL$375,APS!$B264,'Rekapitulasi Maret'!$AM$194:$AM$375)+SUMIF('Rekapitulasi Maret'!$AL$194:$AL$375,APS!$B264,'Rekapitulasi Maret'!$AP$194:$AP$375)</f>
        <v>0</v>
      </c>
      <c r="BZ264" s="152">
        <f>SUMIF('Rekapitulasi Maret'!$AL$194:$AL$375,APS!$B264,'Rekapitulasi Maret'!$AN$194:$AN$375)</f>
        <v>0</v>
      </c>
      <c r="CA264" s="152">
        <f>SUMIF('Rekapitulasi Maret'!$AL$194:$AL$375,APS!$B264,'Rekapitulasi Maret'!$AQ$194:$AQ$375)</f>
        <v>0</v>
      </c>
      <c r="CB264" s="154">
        <f t="shared" si="603"/>
        <v>0</v>
      </c>
      <c r="CC264" s="154">
        <f t="shared" si="604"/>
        <v>0</v>
      </c>
      <c r="CD264" s="10"/>
      <c r="CE264" s="152">
        <f>SUMIF('Rekapitulasi Maret'!$BA$194:$BA$375,APS!$B264,'Rekapitulasi Maret'!$BB$194:$BB$375)+SUMIF('Rekapitulasi Maret'!$BA$194:$BA$375,APS!$B264,'Rekapitulasi Maret'!$BE$194:$BE$375)</f>
        <v>0</v>
      </c>
      <c r="CF264" s="152">
        <f>SUMIF('Rekapitulasi Maret'!$BA$194:$BA$375,APS!$B264,'Rekapitulasi Maret'!$BC$194:$BC$375)</f>
        <v>0</v>
      </c>
      <c r="CG264" s="10"/>
      <c r="CH264" s="154">
        <f t="shared" si="580"/>
        <v>0</v>
      </c>
      <c r="CI264" s="154">
        <f t="shared" si="581"/>
        <v>0</v>
      </c>
      <c r="CJ264" s="10"/>
      <c r="CK264" s="152">
        <f>SUMIF('Rekapitulasi Maret'!$BP$194:$BP$375,APS!$B264,'Rekapitulasi Maret'!$BQ$194:$BQ$375)+SUMIF('Rekapitulasi Maret'!$BP$194:$BP$375,APS!$B264,'Rekapitulasi Maret'!$BT$194:$BT$375)</f>
        <v>0</v>
      </c>
      <c r="CL264" s="152">
        <f>SUMIF('Rekapitulasi Maret'!$BP$194:$BP$375,APS!$B264,'Rekapitulasi Maret'!$BR$194:$BR$375)</f>
        <v>0</v>
      </c>
      <c r="CM264" s="152">
        <f>SUMIF('Rekapitulasi Maret'!$BP$194:$BP$375,APS!$B264,'Rekapitulasi Maret'!$BU$194:$BU$375)</f>
        <v>0</v>
      </c>
      <c r="CN264" s="154">
        <f t="shared" si="582"/>
        <v>0</v>
      </c>
      <c r="CO264" s="154">
        <f t="shared" si="583"/>
        <v>0</v>
      </c>
      <c r="CP264" s="76">
        <f t="shared" si="612"/>
        <v>30</v>
      </c>
      <c r="CQ264" s="76">
        <f t="shared" si="613"/>
        <v>0</v>
      </c>
      <c r="CR264" s="76">
        <f t="shared" si="614"/>
        <v>0</v>
      </c>
      <c r="CS264" s="76">
        <f t="shared" si="615"/>
        <v>0</v>
      </c>
      <c r="CT264" s="76">
        <f t="shared" si="616"/>
        <v>0</v>
      </c>
      <c r="CU264" s="76">
        <f t="shared" si="617"/>
        <v>-30</v>
      </c>
      <c r="CV264" s="154">
        <f t="shared" si="618"/>
        <v>0</v>
      </c>
      <c r="CW264" s="10">
        <v>20</v>
      </c>
      <c r="CX264" s="10"/>
      <c r="CY264" s="152">
        <f>SUMIF('Rekapitulasi Maret'!$D$391:$D$568,APS!$B264,'Rekapitulasi Maret'!$E$391:$E$568)+SUMIF('Rekapitulasi Maret'!$D$391:$D$568,APS!$B264,'Rekapitulasi Maret'!$J$391:$J$568)</f>
        <v>0</v>
      </c>
      <c r="CZ264" s="152">
        <f>SUMIF('Rekapitulasi Maret'!$D$391:$D$568,APS!$B264,'Rekapitulasi Maret'!$F$391:$F$568)</f>
        <v>0</v>
      </c>
      <c r="DA264" s="152">
        <f>SUMIF('Rekapitulasi Maret'!$D$391:$D$568,APS!$B264,'Rekapitulasi Maret'!$K$391:$K$568)</f>
        <v>0</v>
      </c>
      <c r="DB264" s="154">
        <f t="shared" si="584"/>
        <v>0</v>
      </c>
      <c r="DC264" s="154">
        <f t="shared" si="585"/>
        <v>0</v>
      </c>
      <c r="DD264" s="10">
        <v>35</v>
      </c>
      <c r="DE264" s="152">
        <f>SUMIF('Rekapitulasi Maret'!$U$391:$U$568,APS!$B264,'Rekapitulasi Maret'!$V$391:$V$568)+SUMIF('Rekapitulasi Maret'!$U$391:$U$568,APS!$B264,'Rekapitulasi Maret'!$AA$391:$AA$568)</f>
        <v>0</v>
      </c>
      <c r="DF264" s="152">
        <f>SUMIF('Rekapitulasi Maret'!$U$391:$U$568,APS!$B264,'Rekapitulasi Maret'!$W$391:$W$568)</f>
        <v>0</v>
      </c>
      <c r="DG264" s="152">
        <f>SUMIF('Rekapitulasi Maret'!$U$391:$U$568,APS!$B264,'Rekapitulasi Maret'!$AB$391:$AB$568)</f>
        <v>0</v>
      </c>
      <c r="DH264" s="154">
        <f t="shared" si="619"/>
        <v>0</v>
      </c>
      <c r="DI264" s="154">
        <f t="shared" si="620"/>
        <v>0</v>
      </c>
      <c r="DJ264" s="10"/>
      <c r="DK264" s="152">
        <f>SUMIF('Rekapitulasi Maret'!$AL$391:$AL$568,APS!$B264,'Rekapitulasi Maret'!$AM$391:$AM$568)+SUMIF('Rekapitulasi Maret'!$AL$391:$AL$568,APS!$B264,'Rekapitulasi Maret'!$AP$391:$AP$568)</f>
        <v>50</v>
      </c>
      <c r="DL264" s="152">
        <f>SUMIF('Rekapitulasi Maret'!$AL$391:$AL$568,APS!$B264,'Rekapitulasi Maret'!$AN$391:$AN$568)</f>
        <v>54</v>
      </c>
      <c r="DM264" s="152">
        <f>SUMIF('Rekapitulasi Maret'!$AL$391:$AL$568,APS!$B264,'Rekapitulasi Maret'!$AQ$391:$AQ$568)</f>
        <v>0</v>
      </c>
      <c r="DN264" s="154">
        <f t="shared" si="553"/>
        <v>0</v>
      </c>
      <c r="DO264" s="154">
        <f t="shared" si="554"/>
        <v>108</v>
      </c>
      <c r="DP264" s="10"/>
      <c r="DQ264" s="152">
        <f>SUMIF('Rekapitulasi Maret'!$BA$391:$BA$568,APS!$B264,'Rekapitulasi Maret'!$BB$391:$BB$568)+SUMIF('Rekapitulasi Maret'!$BA$391:$BA$568,APS!$B264,'Rekapitulasi Maret'!$BE$391:$BE$568)</f>
        <v>11</v>
      </c>
      <c r="DR264" s="152">
        <f>SUMIF('Rekapitulasi Maret'!$BA$391:$BA$568,APS!$B264,'Rekapitulasi Maret'!$BC$391:$BC$568)</f>
        <v>0</v>
      </c>
      <c r="DS264" s="152">
        <f>SUMIF('Rekapitulasi Maret'!$BA$391:$BA$568,APS!$B264,'Rekapitulasi Maret'!$BF$391:$BF$568)</f>
        <v>0</v>
      </c>
      <c r="DT264" s="154">
        <f t="shared" si="621"/>
        <v>0</v>
      </c>
      <c r="DU264" s="154">
        <f t="shared" si="622"/>
        <v>0</v>
      </c>
      <c r="DV264" s="10"/>
      <c r="DW264" s="152">
        <f>SUMIF('Rekapitulasi Maret'!$BP$391:$BP$568,APS!$B264,'Rekapitulasi Maret'!$BQ$391:$BQ$568)+SUMIF('Rekapitulasi Maret'!$BP$391:$BP$568,APS!$B264,'Rekapitulasi Maret'!$BT$391:$BT$568)</f>
        <v>0</v>
      </c>
      <c r="DX264" s="152">
        <f>SUMIF('Rekapitulasi Maret'!$BP$391:$BP$568,APS!$B264,'Rekapitulasi Maret'!$BR$391:$BR$568)</f>
        <v>0</v>
      </c>
      <c r="DY264" s="152">
        <f>SUMIF('Rekapitulasi Maret'!$BP$391:$BP$568,APS!$B264,'Rekapitulasi Maret'!$BU$391:$BU$568)</f>
        <v>0</v>
      </c>
      <c r="DZ264" s="154">
        <f t="shared" si="645"/>
        <v>0</v>
      </c>
      <c r="EA264" s="154">
        <f t="shared" si="646"/>
        <v>0</v>
      </c>
      <c r="EB264" s="10"/>
      <c r="EC264" s="152">
        <f>SUMIF('Rekapitulasi Maret'!$CE$391:$CE$568,APS!$B264,'Rekapitulasi Maret'!$CF$391:$CF$568)+SUMIF('Rekapitulasi Maret'!$CE$391:$CE$568,APS!$B264,'Rekapitulasi Maret'!$CI$391:$CI$568)</f>
        <v>0</v>
      </c>
      <c r="ED264" s="152">
        <f>SUMIF('Rekapitulasi Maret'!$CE$391:$CE$568,APS!$B264,'Rekapitulasi Maret'!$CG$391:$CG$568)</f>
        <v>0</v>
      </c>
      <c r="EE264" s="152">
        <f>SUMIF('Rekapitulasi Maret'!$CE$391:$CE$568,APS!$B264,'Rekapitulasi Maret'!$CJ$391:$CJ$568)</f>
        <v>0</v>
      </c>
      <c r="EF264" s="154">
        <f t="shared" si="555"/>
        <v>0</v>
      </c>
      <c r="EG264" s="154">
        <f t="shared" si="556"/>
        <v>0</v>
      </c>
      <c r="EH264" s="76">
        <f t="shared" si="623"/>
        <v>35</v>
      </c>
      <c r="EI264" s="76">
        <f t="shared" si="624"/>
        <v>61</v>
      </c>
      <c r="EJ264" s="76">
        <f t="shared" si="625"/>
        <v>54</v>
      </c>
      <c r="EK264" s="76">
        <f t="shared" si="626"/>
        <v>0</v>
      </c>
      <c r="EL264" s="76">
        <f t="shared" si="627"/>
        <v>54</v>
      </c>
      <c r="EM264" s="76">
        <f t="shared" si="628"/>
        <v>19</v>
      </c>
      <c r="EN264" s="154">
        <f t="shared" si="629"/>
        <v>154.28571428571431</v>
      </c>
      <c r="EO264" s="10">
        <v>15</v>
      </c>
      <c r="EP264" s="10"/>
      <c r="EQ264" s="152">
        <f>SUMIF('Rekapitulasi Maret'!$D$587:$D$768,APS!$B264,'Rekapitulasi Maret'!$E$587:$E$768)+SUMIF('Rekapitulasi Maret'!$D$587:$D$768,APS!$B264,'Rekapitulasi Maret'!$G$587:$G$768)</f>
        <v>0</v>
      </c>
      <c r="ER264" s="152">
        <f>SUMIF('Rekapitulasi Maret'!$D$587:$D$768,APS!$B264,'Rekapitulasi Maret'!$F$587:$F$768)+SUMIF('Rekapitulasi Maret'!$D$587:$D$768,APS!$B264,'Rekapitulasi Maret'!$H$587:$H$768)</f>
        <v>0</v>
      </c>
      <c r="ES264" s="10"/>
      <c r="ET264" s="154">
        <f t="shared" si="557"/>
        <v>0</v>
      </c>
      <c r="EU264" s="154">
        <f t="shared" si="558"/>
        <v>0</v>
      </c>
      <c r="EV264" s="10"/>
      <c r="EW264" s="152">
        <f>SUMIF('Rekapitulasi Maret'!$U$587:$U$768,APS!$B264,'Rekapitulasi Maret'!$V$587:$V$768)+SUMIF('Rekapitulasi Maret'!$U$587:$U$768,APS!$B264,'Rekapitulasi Maret'!$X$587:$X$768)</f>
        <v>0</v>
      </c>
      <c r="EX264" s="152">
        <f>SUMIF('Rekapitulasi Maret'!$U$587:$U$768,APS!$B264,'Rekapitulasi Maret'!$W$587:$W$768)+SUMIF('Rekapitulasi Maret'!$U$587:$U$768,APS!$B264,'Rekapitulasi Maret'!$Y$587:$Y$768)</f>
        <v>0</v>
      </c>
      <c r="EY264" s="10"/>
      <c r="EZ264" s="154">
        <f t="shared" si="559"/>
        <v>0</v>
      </c>
      <c r="FA264" s="154">
        <f t="shared" si="560"/>
        <v>0</v>
      </c>
      <c r="FB264" s="10"/>
      <c r="FC264" s="152">
        <f>SUMIF('Rekapitulasi Maret'!$AL$587:$AL$768,APS!$B264,'Rekapitulasi Maret'!$AM$587:$AM$768)+SUMIF('Rekapitulasi Maret'!$AL$587:$AL$768,APS!$B264,'Rekapitulasi Maret'!$AP$587:$AP$768)</f>
        <v>0</v>
      </c>
      <c r="FD264" s="152">
        <f>SUMIF('Rekapitulasi Maret'!$AL$587:$AL$768,APS!$B264,'Rekapitulasi Maret'!$AN$587:$AN$768)</f>
        <v>0</v>
      </c>
      <c r="FE264" s="10"/>
      <c r="FF264" s="154">
        <f t="shared" si="561"/>
        <v>0</v>
      </c>
      <c r="FG264" s="154">
        <f t="shared" si="562"/>
        <v>0</v>
      </c>
      <c r="FH264" s="10"/>
      <c r="FI264" s="152">
        <f>SUMIF('Rekapitulasi Maret'!$BA$587:$BA$768,APS!$B264,'Rekapitulasi Maret'!$BB$587:$BB$768)+SUMIF('Rekapitulasi Maret'!$BA$587:$BA$768,APS!$B264,'Rekapitulasi Maret'!$BE$587:$BE$768)</f>
        <v>0</v>
      </c>
      <c r="FJ264" s="152">
        <f>SUMIF('Rekapitulasi Maret'!$BA$587:$BA$768,APS!$B264,'Rekapitulasi Maret'!$BC$587:$BC$768)+SUMIF('Rekapitulasi Maret'!$BA$587:$BA$768,APS!$B264,'Rekapitulasi Maret'!$BF$587:$BF$768)</f>
        <v>0</v>
      </c>
      <c r="FK264" s="10"/>
      <c r="FL264" s="154">
        <f t="shared" si="563"/>
        <v>0</v>
      </c>
      <c r="FM264" s="154">
        <f t="shared" si="564"/>
        <v>0</v>
      </c>
      <c r="FN264" s="10"/>
      <c r="FO264" s="152">
        <f>SUMIF('Rekapitulasi Maret'!$BP$587:$BP$768,APS!$B264,'Rekapitulasi Maret'!$BQ$587:$BQ$768)+SUMIF('Rekapitulasi Maret'!$BP$587:$BP$768,APS!$B264,'Rekapitulasi Maret'!$BT$587:$BT$768)</f>
        <v>0</v>
      </c>
      <c r="FP264" s="152">
        <f>SUMIF('Rekapitulasi Maret'!$BP$587:$BP$768,APS!$B264,'Rekapitulasi Maret'!$BR$587:$BR$768)</f>
        <v>0</v>
      </c>
      <c r="FQ264" s="10"/>
      <c r="FR264" s="154">
        <f t="shared" si="565"/>
        <v>0</v>
      </c>
      <c r="FS264" s="154">
        <f t="shared" si="566"/>
        <v>0</v>
      </c>
      <c r="FT264" s="10"/>
      <c r="FU264" s="152">
        <f>SUMIF('Rekapitulasi Maret'!$CE$587:$CE$768,APS!$B264,'Rekapitulasi Maret'!$CI$587:$CI$768)</f>
        <v>0</v>
      </c>
      <c r="FV264" s="10"/>
      <c r="FW264" s="152">
        <f>SUMIF('Rekapitulasi Maret'!$CE$587:$CE$768,APS!$B264,'Rekapitulasi Maret'!$CJ$587:$CJ$768)</f>
        <v>0</v>
      </c>
      <c r="FX264" s="154">
        <f t="shared" si="586"/>
        <v>0</v>
      </c>
      <c r="FY264" s="154">
        <f t="shared" si="587"/>
        <v>0</v>
      </c>
      <c r="FZ264" s="10"/>
      <c r="GA264" s="152">
        <f>SUMIF('Rekapitulasi Maret'!$D$785:$D$963,APS!$B264,'Rekapitulasi Maret'!$E$785:$E$963)+SUMIF('Rekapitulasi Maret'!$D$785:$D$963,APS!$B264,'Rekapitulasi Maret'!$J$785:$J$963)</f>
        <v>30</v>
      </c>
      <c r="GB264" s="152">
        <f>SUMIF('Rekapitulasi Maret'!$D$785:$D$963,APS!$B264,'Rekapitulasi Maret'!$F$785:$F$963)</f>
        <v>0</v>
      </c>
      <c r="GC264" s="152">
        <f>SUMIF('Rekapitulasi Maret'!$D$785:$D$963,APS!$B264,'Rekapitulasi Maret'!$K$785:$K$963)</f>
        <v>0</v>
      </c>
      <c r="GD264" s="154">
        <f t="shared" si="567"/>
        <v>0</v>
      </c>
      <c r="GE264" s="154">
        <f t="shared" si="568"/>
        <v>0</v>
      </c>
      <c r="GF264" s="10"/>
      <c r="GG264" s="152">
        <f>SUMIF('Rekapitulasi Maret'!$U$785:$U$963,APS!$B264,'Rekapitulasi Maret'!$V$785:$V$963)+SUMIF('Rekapitulasi Maret'!$U$785:$U$963,APS!$B264,'Rekapitulasi Maret'!$AA$785:$AA$963)</f>
        <v>0</v>
      </c>
      <c r="GH264" s="152">
        <f>SUMIF('Rekapitulasi Maret'!$U$785:$U$963,APS!$B264,'Rekapitulasi Maret'!$W$785:$W$963)</f>
        <v>35</v>
      </c>
      <c r="GI264" s="152">
        <f>SUMIF('Rekapitulasi Maret'!$U$785:$U$963,APS!$B264,'Rekapitulasi Maret'!$AB$785:$AB$963)</f>
        <v>0</v>
      </c>
      <c r="GJ264" s="154">
        <f t="shared" si="569"/>
        <v>0</v>
      </c>
      <c r="GK264" s="154">
        <f t="shared" si="570"/>
        <v>0</v>
      </c>
      <c r="GL264" s="10"/>
      <c r="GM264" s="152">
        <f>SUMIF('Rekapitulasi Maret'!$AL$785:$AL$963,APS!$B264,'Rekapitulasi Maret'!$AM$785:$AM$963)+SUMIF('Rekapitulasi Maret'!$AL$785:$AL$963,APS!$B264,'Rekapitulasi Maret'!$AP$785:$AP$963)</f>
        <v>0</v>
      </c>
      <c r="GN264" s="152">
        <f>SUMIF('Rekapitulasi Maret'!$AL$785:$AL$963,APS!$B264,'Rekapitulasi Maret'!$AN$785:$AN$963)</f>
        <v>0</v>
      </c>
      <c r="GO264" s="152">
        <f>SUMIF('Rekapitulasi Maret'!$AL$785:$AL$963,APS!$B264,'Rekapitulasi Maret'!$AQ$785:$AQ$963)</f>
        <v>0</v>
      </c>
      <c r="GP264" s="154">
        <f t="shared" si="571"/>
        <v>0</v>
      </c>
      <c r="GQ264" s="154">
        <f t="shared" si="572"/>
        <v>0</v>
      </c>
      <c r="GR264" s="76">
        <f t="shared" si="573"/>
        <v>0</v>
      </c>
      <c r="GS264" s="76">
        <f t="shared" si="574"/>
        <v>30</v>
      </c>
      <c r="GT264" s="76">
        <f t="shared" si="575"/>
        <v>35</v>
      </c>
      <c r="GU264" s="76">
        <f t="shared" si="576"/>
        <v>0</v>
      </c>
      <c r="GV264" s="157">
        <f t="shared" si="577"/>
        <v>35</v>
      </c>
      <c r="GW264" s="157">
        <f t="shared" si="578"/>
        <v>35</v>
      </c>
      <c r="GX264" s="158">
        <f t="shared" si="579"/>
        <v>0</v>
      </c>
      <c r="GY264" s="157">
        <f t="shared" si="595"/>
        <v>115</v>
      </c>
      <c r="GZ264" s="157">
        <f t="shared" si="596"/>
        <v>91</v>
      </c>
      <c r="HA264" s="157">
        <f t="shared" si="597"/>
        <v>89</v>
      </c>
      <c r="HB264" s="157">
        <f t="shared" si="598"/>
        <v>0</v>
      </c>
      <c r="HC264" s="157">
        <f t="shared" si="599"/>
        <v>89</v>
      </c>
      <c r="HD264" s="157">
        <f t="shared" si="600"/>
        <v>-26</v>
      </c>
      <c r="HE264" s="158">
        <f t="shared" si="636"/>
        <v>77.391304347826079</v>
      </c>
      <c r="HF264" s="164"/>
      <c r="HG264" s="16" t="s">
        <v>1047</v>
      </c>
      <c r="HH264" s="88"/>
    </row>
    <row r="265" spans="1:216" ht="15.75">
      <c r="A265" s="16" t="s">
        <v>275</v>
      </c>
      <c r="B265" s="16" t="s">
        <v>276</v>
      </c>
      <c r="C265" s="16" t="s">
        <v>196</v>
      </c>
      <c r="D265" s="16" t="s">
        <v>621</v>
      </c>
      <c r="E265" s="16" t="s">
        <v>617</v>
      </c>
      <c r="F265" s="17">
        <f>50+20</f>
        <v>70</v>
      </c>
      <c r="G265" s="17">
        <v>0</v>
      </c>
      <c r="H265" s="17">
        <v>0</v>
      </c>
      <c r="I265" s="18">
        <v>0</v>
      </c>
      <c r="J265" s="17">
        <v>0</v>
      </c>
      <c r="K265" s="19">
        <f>(H265+F265+G265)-(I265+J265)</f>
        <v>70</v>
      </c>
      <c r="L265" s="19">
        <f>IF(K265&gt;0,K265,0)</f>
        <v>70</v>
      </c>
      <c r="M265" s="23">
        <v>90</v>
      </c>
      <c r="N265" s="20">
        <f t="shared" si="637"/>
        <v>190</v>
      </c>
      <c r="O265" s="20">
        <v>100</v>
      </c>
      <c r="P265" s="75">
        <f t="shared" si="642"/>
        <v>0</v>
      </c>
      <c r="Q265" s="74">
        <f t="shared" si="641"/>
        <v>190</v>
      </c>
      <c r="R265" s="22">
        <f t="shared" si="647"/>
        <v>90</v>
      </c>
      <c r="S265" s="10">
        <v>30</v>
      </c>
      <c r="T265" s="10"/>
      <c r="U265" s="152">
        <f>SUMIF('Rekapitulasi Maret'!$D$9:$D$173,APS!$B265,'Rekapitulasi Maret'!$E$9:$E$173)</f>
        <v>0</v>
      </c>
      <c r="V265" s="152">
        <f>SUMIF('Rekapitulasi Maret'!$D$9:$D$173,APS!$B265,'Rekapitulasi Maret'!$F$9:$F$173)</f>
        <v>0</v>
      </c>
      <c r="W265" s="10"/>
      <c r="X265" s="154">
        <f t="shared" si="638"/>
        <v>0</v>
      </c>
      <c r="Y265" s="154">
        <f t="shared" si="639"/>
        <v>0</v>
      </c>
      <c r="Z265" s="10">
        <v>30</v>
      </c>
      <c r="AA265" s="152">
        <f>SUMIF('Rekapitulasi Maret'!$U$9:$U$173,APS!$B265,'Rekapitulasi Maret'!$V$9:$V$173)</f>
        <v>0</v>
      </c>
      <c r="AB265" s="152">
        <f>SUMIF('Rekapitulasi Maret'!$U$9:$U$173,APS!$B265,'Rekapitulasi Maret'!$W$9:$W$173)</f>
        <v>0</v>
      </c>
      <c r="AC265" s="152"/>
      <c r="AD265" s="154">
        <f t="shared" si="630"/>
        <v>0</v>
      </c>
      <c r="AE265" s="154">
        <f t="shared" si="631"/>
        <v>0</v>
      </c>
      <c r="AF265" s="10"/>
      <c r="AG265" s="152">
        <f>SUMIF('Rekapitulasi Maret'!$AL$9:$AL$173,APS!$B265,'Rekapitulasi Maret'!$AM$9:$AM$173)</f>
        <v>0</v>
      </c>
      <c r="AH265" s="152">
        <f>SUMIF('Rekapitulasi Maret'!$AL$9:$AL$173,APS!$B265,'Rekapitulasi Maret'!$AN$9:$AN$173)</f>
        <v>0</v>
      </c>
      <c r="AI265" s="152">
        <f>SUMIF('Rekapitulasi Maret'!$AL$9:$AL$173,APS!$B265,'Rekapitulasi Maret'!$AQ$9:$AQ$173)</f>
        <v>0</v>
      </c>
      <c r="AJ265" s="154">
        <f t="shared" si="634"/>
        <v>0</v>
      </c>
      <c r="AK265" s="154">
        <f t="shared" si="635"/>
        <v>0</v>
      </c>
      <c r="AL265" s="10"/>
      <c r="AM265" s="152">
        <f>SUMIF('Rekapitulasi Maret'!$BA$9:$BA$173,APS!$B265,'Rekapitulasi Maret'!$BB$9:$BB$173)</f>
        <v>0</v>
      </c>
      <c r="AN265" s="152">
        <f>SUMIF('Rekapitulasi Maret'!$BA$9:$BA$173,APS!$B265,'Rekapitulasi Maret'!$BC$9:$BC$173)</f>
        <v>0</v>
      </c>
      <c r="AO265" s="10"/>
      <c r="AP265" s="154">
        <f t="shared" si="632"/>
        <v>0</v>
      </c>
      <c r="AQ265" s="154">
        <f t="shared" si="633"/>
        <v>0</v>
      </c>
      <c r="AR265" s="10"/>
      <c r="AS265" s="152">
        <f>SUMIF('Rekapitulasi Maret'!$BP$9:$BP$173,APS!$B265,'Rekapitulasi Maret'!$BQ$9:$BQ$173)</f>
        <v>0</v>
      </c>
      <c r="AT265" s="152">
        <f>SUMIF('Rekapitulasi Maret'!$BP$9:$BP$173,APS!$B265,'Rekapitulasi Maret'!$BR$9:$BR$173)</f>
        <v>0</v>
      </c>
      <c r="AU265" s="10"/>
      <c r="AV265" s="154">
        <f t="shared" si="601"/>
        <v>0</v>
      </c>
      <c r="AW265" s="154">
        <f t="shared" si="602"/>
        <v>0</v>
      </c>
      <c r="AX265" s="10"/>
      <c r="AY265" s="152">
        <f>SUMIF('Rekapitulasi Maret'!$CE$9:$CE$173,APS!$B265,'Rekapitulasi Maret'!$CI$9:$CI$173)</f>
        <v>0</v>
      </c>
      <c r="AZ265" s="10"/>
      <c r="BA265" s="152">
        <f>SUMIF('Rekapitulasi Maret'!$CE$9:$CE$173,APS!$B265,'Rekapitulasi Maret'!$CJ$9:$CJ$173)</f>
        <v>0</v>
      </c>
      <c r="BB265" s="154">
        <f t="shared" si="592"/>
        <v>0</v>
      </c>
      <c r="BC265" s="154">
        <f t="shared" si="593"/>
        <v>0</v>
      </c>
      <c r="BD265" s="76">
        <f t="shared" si="605"/>
        <v>30</v>
      </c>
      <c r="BE265" s="76">
        <f t="shared" si="606"/>
        <v>0</v>
      </c>
      <c r="BF265" s="76">
        <f t="shared" si="607"/>
        <v>0</v>
      </c>
      <c r="BG265" s="76">
        <f t="shared" si="608"/>
        <v>0</v>
      </c>
      <c r="BH265" s="76">
        <f t="shared" si="609"/>
        <v>0</v>
      </c>
      <c r="BI265" s="76">
        <f t="shared" si="610"/>
        <v>-30</v>
      </c>
      <c r="BJ265" s="154">
        <f t="shared" si="611"/>
        <v>0</v>
      </c>
      <c r="BK265" s="10">
        <v>30</v>
      </c>
      <c r="BL265" s="10"/>
      <c r="BM265" s="152">
        <f>SUMIF('Rekapitulasi Maret'!$D$194:$D$375,APS!$B265,'Rekapitulasi Maret'!$E$194:$E$375)+SUMIF('Rekapitulasi Maret'!$D$194:$D$375,APS!$B265,'Rekapitulasi Maret'!$J$194:$J$375)</f>
        <v>0</v>
      </c>
      <c r="BN265" s="152">
        <f>SUMIF('Rekapitulasi Maret'!$D$194:$D$375,APS!$B265,'Rekapitulasi Maret'!$F$194:$F$375)</f>
        <v>0</v>
      </c>
      <c r="BO265" s="152">
        <f>SUMIF('Rekapitulasi Maret'!$D$194:$D$375,APS!$B265,'Rekapitulasi Maret'!$K$194:$K$375)</f>
        <v>0</v>
      </c>
      <c r="BP265" s="154">
        <f t="shared" si="588"/>
        <v>0</v>
      </c>
      <c r="BQ265" s="154">
        <f t="shared" si="589"/>
        <v>0</v>
      </c>
      <c r="BR265" s="10"/>
      <c r="BS265" s="152">
        <f>SUMIF('Rekapitulasi Maret'!$U$194:$U$375,APS!$B265,'Rekapitulasi Maret'!$V$194:$V$375)+SUMIF('Rekapitulasi Maret'!$U$194:$U$375,APS!$B265,'Rekapitulasi Maret'!$AA$194:$AA$375)</f>
        <v>0</v>
      </c>
      <c r="BT265" s="152">
        <f>SUMIF('Rekapitulasi Maret'!$U$194:$U$375,APS!$B265,'Rekapitulasi Maret'!$W$194:$W$375)</f>
        <v>0</v>
      </c>
      <c r="BU265" s="152">
        <f>SUMIF('Rekapitulasi Maret'!$U$194:$U$375,APS!$B265,'Rekapitulasi Maret'!$AB$194:$AB$375)</f>
        <v>0</v>
      </c>
      <c r="BV265" s="154">
        <f t="shared" si="590"/>
        <v>0</v>
      </c>
      <c r="BW265" s="154">
        <f t="shared" si="591"/>
        <v>0</v>
      </c>
      <c r="BX265" s="10">
        <v>30</v>
      </c>
      <c r="BY265" s="152">
        <f>SUMIF('Rekapitulasi Maret'!$AL$194:$AL$375,APS!$B265,'Rekapitulasi Maret'!$AM$194:$AM$375)+SUMIF('Rekapitulasi Maret'!$AL$194:$AL$375,APS!$B265,'Rekapitulasi Maret'!$AP$194:$AP$375)</f>
        <v>0</v>
      </c>
      <c r="BZ265" s="152">
        <f>SUMIF('Rekapitulasi Maret'!$AL$194:$AL$375,APS!$B265,'Rekapitulasi Maret'!$AN$194:$AN$375)</f>
        <v>0</v>
      </c>
      <c r="CA265" s="152">
        <f>SUMIF('Rekapitulasi Maret'!$AL$194:$AL$375,APS!$B265,'Rekapitulasi Maret'!$AQ$194:$AQ$375)</f>
        <v>0</v>
      </c>
      <c r="CB265" s="154">
        <f t="shared" si="603"/>
        <v>0</v>
      </c>
      <c r="CC265" s="154">
        <f t="shared" si="604"/>
        <v>0</v>
      </c>
      <c r="CD265" s="10"/>
      <c r="CE265" s="152">
        <f>SUMIF('Rekapitulasi Maret'!$BA$194:$BA$375,APS!$B265,'Rekapitulasi Maret'!$BB$194:$BB$375)+SUMIF('Rekapitulasi Maret'!$BA$194:$BA$375,APS!$B265,'Rekapitulasi Maret'!$BE$194:$BE$375)</f>
        <v>0</v>
      </c>
      <c r="CF265" s="152">
        <f>SUMIF('Rekapitulasi Maret'!$BA$194:$BA$375,APS!$B265,'Rekapitulasi Maret'!$BC$194:$BC$375)</f>
        <v>0</v>
      </c>
      <c r="CG265" s="10"/>
      <c r="CH265" s="154">
        <f t="shared" si="580"/>
        <v>0</v>
      </c>
      <c r="CI265" s="154">
        <f t="shared" si="581"/>
        <v>0</v>
      </c>
      <c r="CJ265" s="10"/>
      <c r="CK265" s="152">
        <f>SUMIF('Rekapitulasi Maret'!$BP$194:$BP$375,APS!$B265,'Rekapitulasi Maret'!$BQ$194:$BQ$375)+SUMIF('Rekapitulasi Maret'!$BP$194:$BP$375,APS!$B265,'Rekapitulasi Maret'!$BT$194:$BT$375)</f>
        <v>0</v>
      </c>
      <c r="CL265" s="152">
        <f>SUMIF('Rekapitulasi Maret'!$BP$194:$BP$375,APS!$B265,'Rekapitulasi Maret'!$BR$194:$BR$375)</f>
        <v>0</v>
      </c>
      <c r="CM265" s="152">
        <f>SUMIF('Rekapitulasi Maret'!$BP$194:$BP$375,APS!$B265,'Rekapitulasi Maret'!$BU$194:$BU$375)</f>
        <v>0</v>
      </c>
      <c r="CN265" s="154">
        <f t="shared" si="582"/>
        <v>0</v>
      </c>
      <c r="CO265" s="154">
        <f t="shared" si="583"/>
        <v>0</v>
      </c>
      <c r="CP265" s="76">
        <f t="shared" si="612"/>
        <v>30</v>
      </c>
      <c r="CQ265" s="76">
        <f t="shared" si="613"/>
        <v>0</v>
      </c>
      <c r="CR265" s="76">
        <f t="shared" si="614"/>
        <v>0</v>
      </c>
      <c r="CS265" s="76">
        <f t="shared" si="615"/>
        <v>0</v>
      </c>
      <c r="CT265" s="76">
        <f t="shared" si="616"/>
        <v>0</v>
      </c>
      <c r="CU265" s="76">
        <f t="shared" si="617"/>
        <v>-30</v>
      </c>
      <c r="CV265" s="154">
        <f t="shared" si="618"/>
        <v>0</v>
      </c>
      <c r="CW265" s="10">
        <v>30</v>
      </c>
      <c r="CX265" s="10"/>
      <c r="CY265" s="152">
        <f>SUMIF('Rekapitulasi Maret'!$D$391:$D$568,APS!$B265,'Rekapitulasi Maret'!$E$391:$E$568)+SUMIF('Rekapitulasi Maret'!$D$391:$D$568,APS!$B265,'Rekapitulasi Maret'!$J$391:$J$568)</f>
        <v>0</v>
      </c>
      <c r="CZ265" s="152">
        <f>SUMIF('Rekapitulasi Maret'!$D$391:$D$568,APS!$B265,'Rekapitulasi Maret'!$F$391:$F$568)</f>
        <v>0</v>
      </c>
      <c r="DA265" s="152">
        <f>SUMIF('Rekapitulasi Maret'!$D$391:$D$568,APS!$B265,'Rekapitulasi Maret'!$K$391:$K$568)</f>
        <v>0</v>
      </c>
      <c r="DB265" s="154">
        <f t="shared" si="584"/>
        <v>0</v>
      </c>
      <c r="DC265" s="154">
        <f t="shared" si="585"/>
        <v>0</v>
      </c>
      <c r="DD265" s="10"/>
      <c r="DE265" s="152">
        <f>SUMIF('Rekapitulasi Maret'!$U$391:$U$568,APS!$B265,'Rekapitulasi Maret'!$V$391:$V$568)+SUMIF('Rekapitulasi Maret'!$U$391:$U$568,APS!$B265,'Rekapitulasi Maret'!$AA$391:$AA$568)</f>
        <v>0</v>
      </c>
      <c r="DF265" s="152">
        <f>SUMIF('Rekapitulasi Maret'!$U$391:$U$568,APS!$B265,'Rekapitulasi Maret'!$W$391:$W$568)</f>
        <v>0</v>
      </c>
      <c r="DG265" s="152">
        <f>SUMIF('Rekapitulasi Maret'!$U$391:$U$568,APS!$B265,'Rekapitulasi Maret'!$AB$391:$AB$568)</f>
        <v>0</v>
      </c>
      <c r="DH265" s="154">
        <f t="shared" si="619"/>
        <v>0</v>
      </c>
      <c r="DI265" s="154">
        <f t="shared" si="620"/>
        <v>0</v>
      </c>
      <c r="DJ265" s="10">
        <v>30</v>
      </c>
      <c r="DK265" s="152">
        <f>SUMIF('Rekapitulasi Maret'!$AL$391:$AL$568,APS!$B265,'Rekapitulasi Maret'!$AM$391:$AM$568)+SUMIF('Rekapitulasi Maret'!$AL$391:$AL$568,APS!$B265,'Rekapitulasi Maret'!$AP$391:$AP$568)</f>
        <v>0</v>
      </c>
      <c r="DL265" s="152">
        <f>SUMIF('Rekapitulasi Maret'!$AL$391:$AL$568,APS!$B265,'Rekapitulasi Maret'!$AN$391:$AN$568)</f>
        <v>0</v>
      </c>
      <c r="DM265" s="152">
        <f>SUMIF('Rekapitulasi Maret'!$AL$391:$AL$568,APS!$B265,'Rekapitulasi Maret'!$AQ$391:$AQ$568)</f>
        <v>0</v>
      </c>
      <c r="DN265" s="154">
        <f t="shared" si="553"/>
        <v>0</v>
      </c>
      <c r="DO265" s="154">
        <f t="shared" si="554"/>
        <v>0</v>
      </c>
      <c r="DP265" s="10"/>
      <c r="DQ265" s="152">
        <f>SUMIF('Rekapitulasi Maret'!$BA$391:$BA$568,APS!$B265,'Rekapitulasi Maret'!$BB$391:$BB$568)+SUMIF('Rekapitulasi Maret'!$BA$391:$BA$568,APS!$B265,'Rekapitulasi Maret'!$BE$391:$BE$568)</f>
        <v>45</v>
      </c>
      <c r="DR265" s="152">
        <f>SUMIF('Rekapitulasi Maret'!$BA$391:$BA$568,APS!$B265,'Rekapitulasi Maret'!$BC$391:$BC$568)</f>
        <v>0</v>
      </c>
      <c r="DS265" s="152">
        <f>SUMIF('Rekapitulasi Maret'!$BA$391:$BA$568,APS!$B265,'Rekapitulasi Maret'!$BF$391:$BF$568)</f>
        <v>0</v>
      </c>
      <c r="DT265" s="154">
        <f t="shared" si="621"/>
        <v>0</v>
      </c>
      <c r="DU265" s="154">
        <f t="shared" si="622"/>
        <v>0</v>
      </c>
      <c r="DV265" s="10"/>
      <c r="DW265" s="152">
        <f>SUMIF('Rekapitulasi Maret'!$BP$391:$BP$568,APS!$B265,'Rekapitulasi Maret'!$BQ$391:$BQ$568)+SUMIF('Rekapitulasi Maret'!$BP$391:$BP$568,APS!$B265,'Rekapitulasi Maret'!$BT$391:$BT$568)</f>
        <v>30</v>
      </c>
      <c r="DX265" s="152">
        <f>SUMIF('Rekapitulasi Maret'!$BP$391:$BP$568,APS!$B265,'Rekapitulasi Maret'!$BR$391:$BR$568)</f>
        <v>30</v>
      </c>
      <c r="DY265" s="152">
        <f>SUMIF('Rekapitulasi Maret'!$BP$391:$BP$568,APS!$B265,'Rekapitulasi Maret'!$BU$391:$BU$568)</f>
        <v>0</v>
      </c>
      <c r="DZ265" s="154">
        <f t="shared" si="645"/>
        <v>0</v>
      </c>
      <c r="EA265" s="154">
        <f t="shared" si="646"/>
        <v>100</v>
      </c>
      <c r="EB265" s="10"/>
      <c r="EC265" s="152">
        <f>SUMIF('Rekapitulasi Maret'!$CE$391:$CE$568,APS!$B265,'Rekapitulasi Maret'!$CF$391:$CF$568)+SUMIF('Rekapitulasi Maret'!$CE$391:$CE$568,APS!$B265,'Rekapitulasi Maret'!$CI$391:$CI$568)</f>
        <v>0</v>
      </c>
      <c r="ED265" s="152">
        <f>SUMIF('Rekapitulasi Maret'!$CE$391:$CE$568,APS!$B265,'Rekapitulasi Maret'!$CG$391:$CG$568)</f>
        <v>0</v>
      </c>
      <c r="EE265" s="152">
        <f>SUMIF('Rekapitulasi Maret'!$CE$391:$CE$568,APS!$B265,'Rekapitulasi Maret'!$CJ$391:$CJ$568)</f>
        <v>0</v>
      </c>
      <c r="EF265" s="154">
        <f t="shared" si="555"/>
        <v>0</v>
      </c>
      <c r="EG265" s="154">
        <f t="shared" si="556"/>
        <v>0</v>
      </c>
      <c r="EH265" s="76">
        <f t="shared" si="623"/>
        <v>30</v>
      </c>
      <c r="EI265" s="76">
        <f t="shared" si="624"/>
        <v>75</v>
      </c>
      <c r="EJ265" s="76">
        <f t="shared" si="625"/>
        <v>30</v>
      </c>
      <c r="EK265" s="76">
        <f t="shared" si="626"/>
        <v>0</v>
      </c>
      <c r="EL265" s="76">
        <f t="shared" si="627"/>
        <v>30</v>
      </c>
      <c r="EM265" s="76">
        <f t="shared" si="628"/>
        <v>0</v>
      </c>
      <c r="EN265" s="154">
        <f t="shared" si="629"/>
        <v>100</v>
      </c>
      <c r="EO265" s="10"/>
      <c r="EP265" s="10"/>
      <c r="EQ265" s="152">
        <f>SUMIF('Rekapitulasi Maret'!$D$587:$D$768,APS!$B265,'Rekapitulasi Maret'!$E$587:$E$768)+SUMIF('Rekapitulasi Maret'!$D$587:$D$768,APS!$B265,'Rekapitulasi Maret'!$G$587:$G$768)</f>
        <v>0</v>
      </c>
      <c r="ER265" s="152">
        <f>SUMIF('Rekapitulasi Maret'!$D$587:$D$768,APS!$B265,'Rekapitulasi Maret'!$F$587:$F$768)+SUMIF('Rekapitulasi Maret'!$D$587:$D$768,APS!$B265,'Rekapitulasi Maret'!$H$587:$H$768)</f>
        <v>0</v>
      </c>
      <c r="ES265" s="10"/>
      <c r="ET265" s="154">
        <f t="shared" si="557"/>
        <v>0</v>
      </c>
      <c r="EU265" s="154">
        <f t="shared" si="558"/>
        <v>0</v>
      </c>
      <c r="EV265" s="10"/>
      <c r="EW265" s="152">
        <f>SUMIF('Rekapitulasi Maret'!$U$587:$U$768,APS!$B265,'Rekapitulasi Maret'!$V$587:$V$768)+SUMIF('Rekapitulasi Maret'!$U$587:$U$768,APS!$B265,'Rekapitulasi Maret'!$X$587:$X$768)</f>
        <v>0</v>
      </c>
      <c r="EX265" s="152">
        <f>SUMIF('Rekapitulasi Maret'!$U$587:$U$768,APS!$B265,'Rekapitulasi Maret'!$W$587:$W$768)+SUMIF('Rekapitulasi Maret'!$U$587:$U$768,APS!$B265,'Rekapitulasi Maret'!$Y$587:$Y$768)</f>
        <v>0</v>
      </c>
      <c r="EY265" s="10"/>
      <c r="EZ265" s="154">
        <f t="shared" si="559"/>
        <v>0</v>
      </c>
      <c r="FA265" s="154">
        <f t="shared" si="560"/>
        <v>0</v>
      </c>
      <c r="FB265" s="10"/>
      <c r="FC265" s="152">
        <f>SUMIF('Rekapitulasi Maret'!$AL$587:$AL$768,APS!$B265,'Rekapitulasi Maret'!$AM$587:$AM$768)+SUMIF('Rekapitulasi Maret'!$AL$587:$AL$768,APS!$B265,'Rekapitulasi Maret'!$AP$587:$AP$768)</f>
        <v>0</v>
      </c>
      <c r="FD265" s="152">
        <f>SUMIF('Rekapitulasi Maret'!$AL$587:$AL$768,APS!$B265,'Rekapitulasi Maret'!$AN$587:$AN$768)</f>
        <v>0</v>
      </c>
      <c r="FE265" s="10"/>
      <c r="FF265" s="154">
        <f t="shared" si="561"/>
        <v>0</v>
      </c>
      <c r="FG265" s="154">
        <f t="shared" si="562"/>
        <v>0</v>
      </c>
      <c r="FH265" s="10">
        <v>100</v>
      </c>
      <c r="FI265" s="152">
        <f>SUMIF('Rekapitulasi Maret'!$BA$587:$BA$768,APS!$B265,'Rekapitulasi Maret'!$BB$587:$BB$768)+SUMIF('Rekapitulasi Maret'!$BA$587:$BA$768,APS!$B265,'Rekapitulasi Maret'!$BE$587:$BE$768)</f>
        <v>0</v>
      </c>
      <c r="FJ265" s="152">
        <f>SUMIF('Rekapitulasi Maret'!$BA$587:$BA$768,APS!$B265,'Rekapitulasi Maret'!$BC$587:$BC$768)+SUMIF('Rekapitulasi Maret'!$BA$587:$BA$768,APS!$B265,'Rekapitulasi Maret'!$BF$587:$BF$768)</f>
        <v>0</v>
      </c>
      <c r="FK265" s="10"/>
      <c r="FL265" s="154">
        <f t="shared" si="563"/>
        <v>0</v>
      </c>
      <c r="FM265" s="154">
        <f t="shared" si="564"/>
        <v>0</v>
      </c>
      <c r="FN265" s="10"/>
      <c r="FO265" s="152">
        <f>SUMIF('Rekapitulasi Maret'!$BP$587:$BP$768,APS!$B265,'Rekapitulasi Maret'!$BQ$587:$BQ$768)+SUMIF('Rekapitulasi Maret'!$BP$587:$BP$768,APS!$B265,'Rekapitulasi Maret'!$BT$587:$BT$768)</f>
        <v>0</v>
      </c>
      <c r="FP265" s="152">
        <f>SUMIF('Rekapitulasi Maret'!$BP$587:$BP$768,APS!$B265,'Rekapitulasi Maret'!$BR$587:$BR$768)</f>
        <v>0</v>
      </c>
      <c r="FQ265" s="10"/>
      <c r="FR265" s="154">
        <f t="shared" si="565"/>
        <v>0</v>
      </c>
      <c r="FS265" s="154">
        <f t="shared" si="566"/>
        <v>0</v>
      </c>
      <c r="FT265" s="10"/>
      <c r="FU265" s="152">
        <f>SUMIF('Rekapitulasi Maret'!$CE$587:$CE$768,APS!$B265,'Rekapitulasi Maret'!$CI$587:$CI$768)</f>
        <v>0</v>
      </c>
      <c r="FV265" s="10"/>
      <c r="FW265" s="152">
        <f>SUMIF('Rekapitulasi Maret'!$CE$587:$CE$768,APS!$B265,'Rekapitulasi Maret'!$CJ$587:$CJ$768)</f>
        <v>0</v>
      </c>
      <c r="FX265" s="154">
        <f t="shared" si="586"/>
        <v>0</v>
      </c>
      <c r="FY265" s="154">
        <f t="shared" si="587"/>
        <v>0</v>
      </c>
      <c r="FZ265" s="10"/>
      <c r="GA265" s="152">
        <f>SUMIF('Rekapitulasi Maret'!$D$785:$D$963,APS!$B265,'Rekapitulasi Maret'!$E$785:$E$963)+SUMIF('Rekapitulasi Maret'!$D$785:$D$963,APS!$B265,'Rekapitulasi Maret'!$J$785:$J$963)</f>
        <v>50</v>
      </c>
      <c r="GB265" s="152">
        <f>SUMIF('Rekapitulasi Maret'!$D$785:$D$963,APS!$B265,'Rekapitulasi Maret'!$F$785:$F$963)</f>
        <v>0</v>
      </c>
      <c r="GC265" s="152">
        <f>SUMIF('Rekapitulasi Maret'!$D$785:$D$963,APS!$B265,'Rekapitulasi Maret'!$K$785:$K$963)</f>
        <v>0</v>
      </c>
      <c r="GD265" s="154">
        <f t="shared" si="567"/>
        <v>0</v>
      </c>
      <c r="GE265" s="154">
        <f t="shared" si="568"/>
        <v>0</v>
      </c>
      <c r="GF265" s="10"/>
      <c r="GG265" s="152">
        <f>SUMIF('Rekapitulasi Maret'!$U$785:$U$963,APS!$B265,'Rekapitulasi Maret'!$V$785:$V$963)+SUMIF('Rekapitulasi Maret'!$U$785:$U$963,APS!$B265,'Rekapitulasi Maret'!$AA$785:$AA$963)</f>
        <v>50</v>
      </c>
      <c r="GH265" s="152">
        <f>SUMIF('Rekapitulasi Maret'!$U$785:$U$963,APS!$B265,'Rekapitulasi Maret'!$W$785:$W$963)</f>
        <v>0</v>
      </c>
      <c r="GI265" s="152">
        <f>SUMIF('Rekapitulasi Maret'!$U$785:$U$963,APS!$B265,'Rekapitulasi Maret'!$AB$785:$AB$963)</f>
        <v>0</v>
      </c>
      <c r="GJ265" s="154">
        <f t="shared" si="569"/>
        <v>0</v>
      </c>
      <c r="GK265" s="154">
        <f t="shared" si="570"/>
        <v>0</v>
      </c>
      <c r="GL265" s="10"/>
      <c r="GM265" s="152">
        <f>SUMIF('Rekapitulasi Maret'!$AL$785:$AL$963,APS!$B265,'Rekapitulasi Maret'!$AM$785:$AM$963)+SUMIF('Rekapitulasi Maret'!$AL$785:$AL$963,APS!$B265,'Rekapitulasi Maret'!$AP$785:$AP$963)</f>
        <v>50</v>
      </c>
      <c r="GN265" s="152">
        <f>SUMIF('Rekapitulasi Maret'!$AL$785:$AL$963,APS!$B265,'Rekapitulasi Maret'!$AN$785:$AN$963)</f>
        <v>70</v>
      </c>
      <c r="GO265" s="152">
        <f>SUMIF('Rekapitulasi Maret'!$AL$785:$AL$963,APS!$B265,'Rekapitulasi Maret'!$AQ$785:$AQ$963)</f>
        <v>47</v>
      </c>
      <c r="GP265" s="154">
        <f t="shared" si="571"/>
        <v>0</v>
      </c>
      <c r="GQ265" s="154">
        <f t="shared" si="572"/>
        <v>234</v>
      </c>
      <c r="GR265" s="76">
        <f t="shared" si="573"/>
        <v>100</v>
      </c>
      <c r="GS265" s="76">
        <f t="shared" si="574"/>
        <v>150</v>
      </c>
      <c r="GT265" s="76">
        <f t="shared" si="575"/>
        <v>70</v>
      </c>
      <c r="GU265" s="76">
        <f t="shared" si="576"/>
        <v>47</v>
      </c>
      <c r="GV265" s="157">
        <f t="shared" si="577"/>
        <v>117</v>
      </c>
      <c r="GW265" s="157">
        <f t="shared" si="578"/>
        <v>17</v>
      </c>
      <c r="GX265" s="158">
        <f t="shared" si="579"/>
        <v>117</v>
      </c>
      <c r="GY265" s="157">
        <f t="shared" si="595"/>
        <v>190</v>
      </c>
      <c r="GZ265" s="157">
        <f t="shared" si="596"/>
        <v>225</v>
      </c>
      <c r="HA265" s="157">
        <f t="shared" si="597"/>
        <v>100</v>
      </c>
      <c r="HB265" s="157">
        <f t="shared" si="598"/>
        <v>47</v>
      </c>
      <c r="HC265" s="157">
        <f t="shared" si="599"/>
        <v>147</v>
      </c>
      <c r="HD265" s="157">
        <f t="shared" si="600"/>
        <v>-43</v>
      </c>
      <c r="HE265" s="158">
        <f t="shared" si="636"/>
        <v>77.368421052631575</v>
      </c>
      <c r="HF265" s="164"/>
      <c r="HG265" s="16" t="s">
        <v>1047</v>
      </c>
      <c r="HH265" s="88"/>
    </row>
    <row r="266" spans="1:216" ht="15.75">
      <c r="A266" s="38"/>
      <c r="B266" s="38" t="s">
        <v>449</v>
      </c>
      <c r="C266" s="16" t="s">
        <v>196</v>
      </c>
      <c r="D266" s="16" t="s">
        <v>621</v>
      </c>
      <c r="E266" s="16" t="s">
        <v>608</v>
      </c>
      <c r="F266" s="38">
        <v>3</v>
      </c>
      <c r="G266" s="38"/>
      <c r="H266" s="38"/>
      <c r="I266" s="18">
        <v>0</v>
      </c>
      <c r="J266" s="38">
        <v>0</v>
      </c>
      <c r="K266" s="38"/>
      <c r="L266" s="38"/>
      <c r="M266" s="40">
        <v>3</v>
      </c>
      <c r="N266" s="20">
        <f t="shared" si="637"/>
        <v>3</v>
      </c>
      <c r="O266" s="20"/>
      <c r="P266" s="75">
        <f t="shared" si="642"/>
        <v>0</v>
      </c>
      <c r="Q266" s="74">
        <f t="shared" si="641"/>
        <v>3</v>
      </c>
      <c r="R266" s="22">
        <f t="shared" si="647"/>
        <v>3</v>
      </c>
      <c r="S266" s="40"/>
      <c r="T266" s="40"/>
      <c r="U266" s="152">
        <f>SUMIF('Rekapitulasi Maret'!$D$9:$D$173,APS!$B266,'Rekapitulasi Maret'!$E$9:$E$173)</f>
        <v>0</v>
      </c>
      <c r="V266" s="152">
        <f>SUMIF('Rekapitulasi Maret'!$D$9:$D$173,APS!$B266,'Rekapitulasi Maret'!$F$9:$F$173)</f>
        <v>0</v>
      </c>
      <c r="W266" s="40"/>
      <c r="X266" s="154">
        <f t="shared" si="638"/>
        <v>0</v>
      </c>
      <c r="Y266" s="154">
        <f t="shared" si="639"/>
        <v>0</v>
      </c>
      <c r="Z266" s="40"/>
      <c r="AA266" s="152">
        <f>SUMIF('Rekapitulasi Maret'!$U$9:$U$173,APS!$B266,'Rekapitulasi Maret'!$V$9:$V$173)</f>
        <v>0</v>
      </c>
      <c r="AB266" s="152">
        <f>SUMIF('Rekapitulasi Maret'!$U$9:$U$173,APS!$B266,'Rekapitulasi Maret'!$W$9:$W$173)</f>
        <v>0</v>
      </c>
      <c r="AC266" s="152"/>
      <c r="AD266" s="154">
        <f t="shared" si="630"/>
        <v>0</v>
      </c>
      <c r="AE266" s="154">
        <f t="shared" si="631"/>
        <v>0</v>
      </c>
      <c r="AF266" s="40"/>
      <c r="AG266" s="152">
        <f>SUMIF('Rekapitulasi Maret'!$AL$9:$AL$173,APS!$B266,'Rekapitulasi Maret'!$AM$9:$AM$173)</f>
        <v>0</v>
      </c>
      <c r="AH266" s="152">
        <f>SUMIF('Rekapitulasi Maret'!$AL$9:$AL$173,APS!$B266,'Rekapitulasi Maret'!$AN$9:$AN$173)</f>
        <v>0</v>
      </c>
      <c r="AI266" s="152">
        <f>SUMIF('Rekapitulasi Maret'!$AL$9:$AL$173,APS!$B266,'Rekapitulasi Maret'!$AQ$9:$AQ$173)</f>
        <v>0</v>
      </c>
      <c r="AJ266" s="154">
        <f t="shared" si="634"/>
        <v>0</v>
      </c>
      <c r="AK266" s="154">
        <f t="shared" si="635"/>
        <v>0</v>
      </c>
      <c r="AL266" s="40"/>
      <c r="AM266" s="152">
        <f>SUMIF('Rekapitulasi Maret'!$BA$9:$BA$173,APS!$B266,'Rekapitulasi Maret'!$BB$9:$BB$173)</f>
        <v>0</v>
      </c>
      <c r="AN266" s="152">
        <f>SUMIF('Rekapitulasi Maret'!$BA$9:$BA$173,APS!$B266,'Rekapitulasi Maret'!$BC$9:$BC$173)</f>
        <v>0</v>
      </c>
      <c r="AO266" s="10"/>
      <c r="AP266" s="154">
        <f t="shared" si="632"/>
        <v>0</v>
      </c>
      <c r="AQ266" s="154">
        <f t="shared" si="633"/>
        <v>0</v>
      </c>
      <c r="AR266" s="40"/>
      <c r="AS266" s="152">
        <f>SUMIF('Rekapitulasi Maret'!$BP$9:$BP$173,APS!$B266,'Rekapitulasi Maret'!$BQ$9:$BQ$173)</f>
        <v>0</v>
      </c>
      <c r="AT266" s="152">
        <f>SUMIF('Rekapitulasi Maret'!$BP$9:$BP$173,APS!$B266,'Rekapitulasi Maret'!$BR$9:$BR$173)</f>
        <v>0</v>
      </c>
      <c r="AU266" s="40"/>
      <c r="AV266" s="154">
        <f t="shared" si="601"/>
        <v>0</v>
      </c>
      <c r="AW266" s="154">
        <f t="shared" si="602"/>
        <v>0</v>
      </c>
      <c r="AX266" s="40"/>
      <c r="AY266" s="152">
        <f>SUMIF('Rekapitulasi Maret'!$CE$9:$CE$173,APS!$B266,'Rekapitulasi Maret'!$CI$9:$CI$173)</f>
        <v>0</v>
      </c>
      <c r="AZ266" s="10"/>
      <c r="BA266" s="152">
        <f>SUMIF('Rekapitulasi Maret'!$CE$9:$CE$173,APS!$B266,'Rekapitulasi Maret'!$CJ$9:$CJ$173)</f>
        <v>0</v>
      </c>
      <c r="BB266" s="154">
        <f t="shared" si="592"/>
        <v>0</v>
      </c>
      <c r="BC266" s="154">
        <f t="shared" si="593"/>
        <v>0</v>
      </c>
      <c r="BD266" s="76">
        <f t="shared" si="605"/>
        <v>0</v>
      </c>
      <c r="BE266" s="76">
        <f t="shared" si="606"/>
        <v>0</v>
      </c>
      <c r="BF266" s="76">
        <f t="shared" si="607"/>
        <v>0</v>
      </c>
      <c r="BG266" s="76">
        <f t="shared" si="608"/>
        <v>0</v>
      </c>
      <c r="BH266" s="76">
        <f t="shared" si="609"/>
        <v>0</v>
      </c>
      <c r="BI266" s="76">
        <f t="shared" si="610"/>
        <v>0</v>
      </c>
      <c r="BJ266" s="154">
        <f t="shared" si="611"/>
        <v>0</v>
      </c>
      <c r="BK266" s="40">
        <v>3</v>
      </c>
      <c r="BL266" s="40"/>
      <c r="BM266" s="152">
        <f>SUMIF('Rekapitulasi Maret'!$D$194:$D$375,APS!$B266,'Rekapitulasi Maret'!$E$194:$E$375)+SUMIF('Rekapitulasi Maret'!$D$194:$D$375,APS!$B266,'Rekapitulasi Maret'!$J$194:$J$375)</f>
        <v>0</v>
      </c>
      <c r="BN266" s="152">
        <f>SUMIF('Rekapitulasi Maret'!$D$194:$D$375,APS!$B266,'Rekapitulasi Maret'!$F$194:$F$375)</f>
        <v>0</v>
      </c>
      <c r="BO266" s="152">
        <f>SUMIF('Rekapitulasi Maret'!$D$194:$D$375,APS!$B266,'Rekapitulasi Maret'!$K$194:$K$375)</f>
        <v>0</v>
      </c>
      <c r="BP266" s="154">
        <f t="shared" si="588"/>
        <v>0</v>
      </c>
      <c r="BQ266" s="154">
        <f t="shared" si="589"/>
        <v>0</v>
      </c>
      <c r="BR266" s="40"/>
      <c r="BS266" s="152">
        <f>SUMIF('Rekapitulasi Maret'!$U$194:$U$375,APS!$B266,'Rekapitulasi Maret'!$V$194:$V$375)+SUMIF('Rekapitulasi Maret'!$U$194:$U$375,APS!$B266,'Rekapitulasi Maret'!$AA$194:$AA$375)</f>
        <v>0</v>
      </c>
      <c r="BT266" s="152">
        <f>SUMIF('Rekapitulasi Maret'!$U$194:$U$375,APS!$B266,'Rekapitulasi Maret'!$W$194:$W$375)</f>
        <v>0</v>
      </c>
      <c r="BU266" s="152">
        <f>SUMIF('Rekapitulasi Maret'!$U$194:$U$375,APS!$B266,'Rekapitulasi Maret'!$AB$194:$AB$375)</f>
        <v>0</v>
      </c>
      <c r="BV266" s="154">
        <f t="shared" si="590"/>
        <v>0</v>
      </c>
      <c r="BW266" s="154">
        <f t="shared" si="591"/>
        <v>0</v>
      </c>
      <c r="BX266" s="40">
        <v>3</v>
      </c>
      <c r="BY266" s="152">
        <f>SUMIF('Rekapitulasi Maret'!$AL$194:$AL$375,APS!$B266,'Rekapitulasi Maret'!$AM$194:$AM$375)+SUMIF('Rekapitulasi Maret'!$AL$194:$AL$375,APS!$B266,'Rekapitulasi Maret'!$AP$194:$AP$375)</f>
        <v>0</v>
      </c>
      <c r="BZ266" s="152">
        <f>SUMIF('Rekapitulasi Maret'!$AL$194:$AL$375,APS!$B266,'Rekapitulasi Maret'!$AN$194:$AN$375)</f>
        <v>0</v>
      </c>
      <c r="CA266" s="152">
        <f>SUMIF('Rekapitulasi Maret'!$AL$194:$AL$375,APS!$B266,'Rekapitulasi Maret'!$AQ$194:$AQ$375)</f>
        <v>0</v>
      </c>
      <c r="CB266" s="154">
        <f t="shared" si="603"/>
        <v>0</v>
      </c>
      <c r="CC266" s="154">
        <f t="shared" si="604"/>
        <v>0</v>
      </c>
      <c r="CD266" s="40"/>
      <c r="CE266" s="152">
        <f>SUMIF('Rekapitulasi Maret'!$BA$194:$BA$375,APS!$B266,'Rekapitulasi Maret'!$BB$194:$BB$375)+SUMIF('Rekapitulasi Maret'!$BA$194:$BA$375,APS!$B266,'Rekapitulasi Maret'!$BE$194:$BE$375)</f>
        <v>0</v>
      </c>
      <c r="CF266" s="152">
        <f>SUMIF('Rekapitulasi Maret'!$BA$194:$BA$375,APS!$B266,'Rekapitulasi Maret'!$BC$194:$BC$375)</f>
        <v>0</v>
      </c>
      <c r="CG266" s="40"/>
      <c r="CH266" s="154">
        <f t="shared" si="580"/>
        <v>0</v>
      </c>
      <c r="CI266" s="154">
        <f t="shared" si="581"/>
        <v>0</v>
      </c>
      <c r="CJ266" s="40"/>
      <c r="CK266" s="152">
        <f>SUMIF('Rekapitulasi Maret'!$BP$194:$BP$375,APS!$B266,'Rekapitulasi Maret'!$BQ$194:$BQ$375)+SUMIF('Rekapitulasi Maret'!$BP$194:$BP$375,APS!$B266,'Rekapitulasi Maret'!$BT$194:$BT$375)</f>
        <v>0</v>
      </c>
      <c r="CL266" s="152">
        <f>SUMIF('Rekapitulasi Maret'!$BP$194:$BP$375,APS!$B266,'Rekapitulasi Maret'!$BR$194:$BR$375)</f>
        <v>0</v>
      </c>
      <c r="CM266" s="152">
        <f>SUMIF('Rekapitulasi Maret'!$BP$194:$BP$375,APS!$B266,'Rekapitulasi Maret'!$BU$194:$BU$375)</f>
        <v>0</v>
      </c>
      <c r="CN266" s="154">
        <f t="shared" si="582"/>
        <v>0</v>
      </c>
      <c r="CO266" s="154">
        <f t="shared" si="583"/>
        <v>0</v>
      </c>
      <c r="CP266" s="76">
        <f t="shared" si="612"/>
        <v>3</v>
      </c>
      <c r="CQ266" s="76">
        <f t="shared" si="613"/>
        <v>0</v>
      </c>
      <c r="CR266" s="76">
        <f t="shared" si="614"/>
        <v>0</v>
      </c>
      <c r="CS266" s="76">
        <f t="shared" si="615"/>
        <v>0</v>
      </c>
      <c r="CT266" s="76">
        <f t="shared" si="616"/>
        <v>0</v>
      </c>
      <c r="CU266" s="76">
        <f t="shared" si="617"/>
        <v>-3</v>
      </c>
      <c r="CV266" s="154">
        <f t="shared" si="618"/>
        <v>0</v>
      </c>
      <c r="CW266" s="40"/>
      <c r="CX266" s="40"/>
      <c r="CY266" s="152">
        <f>SUMIF('Rekapitulasi Maret'!$D$391:$D$568,APS!$B266,'Rekapitulasi Maret'!$E$391:$E$568)+SUMIF('Rekapitulasi Maret'!$D$391:$D$568,APS!$B266,'Rekapitulasi Maret'!$J$391:$J$568)</f>
        <v>0</v>
      </c>
      <c r="CZ266" s="152">
        <f>SUMIF('Rekapitulasi Maret'!$D$391:$D$568,APS!$B266,'Rekapitulasi Maret'!$F$391:$F$568)</f>
        <v>0</v>
      </c>
      <c r="DA266" s="152">
        <f>SUMIF('Rekapitulasi Maret'!$D$391:$D$568,APS!$B266,'Rekapitulasi Maret'!$K$391:$K$568)</f>
        <v>0</v>
      </c>
      <c r="DB266" s="154">
        <f t="shared" si="584"/>
        <v>0</v>
      </c>
      <c r="DC266" s="154">
        <f t="shared" si="585"/>
        <v>0</v>
      </c>
      <c r="DD266" s="40"/>
      <c r="DE266" s="152">
        <f>SUMIF('Rekapitulasi Maret'!$U$391:$U$568,APS!$B266,'Rekapitulasi Maret'!$V$391:$V$568)+SUMIF('Rekapitulasi Maret'!$U$391:$U$568,APS!$B266,'Rekapitulasi Maret'!$AA$391:$AA$568)</f>
        <v>0</v>
      </c>
      <c r="DF266" s="152">
        <f>SUMIF('Rekapitulasi Maret'!$U$391:$U$568,APS!$B266,'Rekapitulasi Maret'!$W$391:$W$568)</f>
        <v>0</v>
      </c>
      <c r="DG266" s="152">
        <f>SUMIF('Rekapitulasi Maret'!$U$391:$U$568,APS!$B266,'Rekapitulasi Maret'!$AB$391:$AB$568)</f>
        <v>0</v>
      </c>
      <c r="DH266" s="154">
        <f t="shared" si="619"/>
        <v>0</v>
      </c>
      <c r="DI266" s="154">
        <f t="shared" si="620"/>
        <v>0</v>
      </c>
      <c r="DJ266" s="40"/>
      <c r="DK266" s="152">
        <f>SUMIF('Rekapitulasi Maret'!$AL$391:$AL$568,APS!$B266,'Rekapitulasi Maret'!$AM$391:$AM$568)+SUMIF('Rekapitulasi Maret'!$AL$391:$AL$568,APS!$B266,'Rekapitulasi Maret'!$AP$391:$AP$568)</f>
        <v>0</v>
      </c>
      <c r="DL266" s="152">
        <f>SUMIF('Rekapitulasi Maret'!$AL$391:$AL$568,APS!$B266,'Rekapitulasi Maret'!$AN$391:$AN$568)</f>
        <v>0</v>
      </c>
      <c r="DM266" s="152">
        <f>SUMIF('Rekapitulasi Maret'!$AL$391:$AL$568,APS!$B266,'Rekapitulasi Maret'!$AQ$391:$AQ$568)</f>
        <v>0</v>
      </c>
      <c r="DN266" s="154">
        <f t="shared" si="553"/>
        <v>0</v>
      </c>
      <c r="DO266" s="154">
        <f t="shared" si="554"/>
        <v>0</v>
      </c>
      <c r="DP266" s="40"/>
      <c r="DQ266" s="152">
        <f>SUMIF('Rekapitulasi Maret'!$BA$391:$BA$568,APS!$B266,'Rekapitulasi Maret'!$BB$391:$BB$568)+SUMIF('Rekapitulasi Maret'!$BA$391:$BA$568,APS!$B266,'Rekapitulasi Maret'!$BE$391:$BE$568)</f>
        <v>0</v>
      </c>
      <c r="DR266" s="152">
        <f>SUMIF('Rekapitulasi Maret'!$BA$391:$BA$568,APS!$B266,'Rekapitulasi Maret'!$BC$391:$BC$568)</f>
        <v>0</v>
      </c>
      <c r="DS266" s="152">
        <f>SUMIF('Rekapitulasi Maret'!$BA$391:$BA$568,APS!$B266,'Rekapitulasi Maret'!$BF$391:$BF$568)</f>
        <v>0</v>
      </c>
      <c r="DT266" s="154">
        <f t="shared" si="621"/>
        <v>0</v>
      </c>
      <c r="DU266" s="154">
        <f t="shared" si="622"/>
        <v>0</v>
      </c>
      <c r="DV266" s="40"/>
      <c r="DW266" s="152">
        <f>SUMIF('Rekapitulasi Maret'!$BP$391:$BP$568,APS!$B266,'Rekapitulasi Maret'!$BQ$391:$BQ$568)+SUMIF('Rekapitulasi Maret'!$BP$391:$BP$568,APS!$B266,'Rekapitulasi Maret'!$BT$391:$BT$568)</f>
        <v>0</v>
      </c>
      <c r="DX266" s="152">
        <f>SUMIF('Rekapitulasi Maret'!$BP$391:$BP$568,APS!$B266,'Rekapitulasi Maret'!$BR$391:$BR$568)</f>
        <v>0</v>
      </c>
      <c r="DY266" s="152">
        <f>SUMIF('Rekapitulasi Maret'!$BP$391:$BP$568,APS!$B266,'Rekapitulasi Maret'!$BU$391:$BU$568)</f>
        <v>0</v>
      </c>
      <c r="DZ266" s="154">
        <f t="shared" si="645"/>
        <v>0</v>
      </c>
      <c r="EA266" s="154">
        <f t="shared" si="646"/>
        <v>0</v>
      </c>
      <c r="EB266" s="40"/>
      <c r="EC266" s="152">
        <f>SUMIF('Rekapitulasi Maret'!$CE$391:$CE$568,APS!$B266,'Rekapitulasi Maret'!$CF$391:$CF$568)+SUMIF('Rekapitulasi Maret'!$CE$391:$CE$568,APS!$B266,'Rekapitulasi Maret'!$CI$391:$CI$568)</f>
        <v>0</v>
      </c>
      <c r="ED266" s="152">
        <f>SUMIF('Rekapitulasi Maret'!$CE$391:$CE$568,APS!$B266,'Rekapitulasi Maret'!$CG$391:$CG$568)</f>
        <v>0</v>
      </c>
      <c r="EE266" s="152">
        <f>SUMIF('Rekapitulasi Maret'!$CE$391:$CE$568,APS!$B266,'Rekapitulasi Maret'!$CJ$391:$CJ$568)</f>
        <v>0</v>
      </c>
      <c r="EF266" s="154">
        <f t="shared" si="555"/>
        <v>0</v>
      </c>
      <c r="EG266" s="154">
        <f t="shared" si="556"/>
        <v>0</v>
      </c>
      <c r="EH266" s="76">
        <f t="shared" si="623"/>
        <v>0</v>
      </c>
      <c r="EI266" s="76">
        <f t="shared" si="624"/>
        <v>0</v>
      </c>
      <c r="EJ266" s="76">
        <f t="shared" si="625"/>
        <v>0</v>
      </c>
      <c r="EK266" s="76">
        <f t="shared" si="626"/>
        <v>0</v>
      </c>
      <c r="EL266" s="76">
        <f t="shared" si="627"/>
        <v>0</v>
      </c>
      <c r="EM266" s="76">
        <f t="shared" si="628"/>
        <v>0</v>
      </c>
      <c r="EN266" s="154">
        <f t="shared" si="629"/>
        <v>0</v>
      </c>
      <c r="EO266" s="40"/>
      <c r="EP266" s="10"/>
      <c r="EQ266" s="152">
        <f>SUMIF('Rekapitulasi Maret'!$D$587:$D$768,APS!$B266,'Rekapitulasi Maret'!$E$587:$E$768)+SUMIF('Rekapitulasi Maret'!$D$587:$D$768,APS!$B266,'Rekapitulasi Maret'!$G$587:$G$768)</f>
        <v>0</v>
      </c>
      <c r="ER266" s="152">
        <f>SUMIF('Rekapitulasi Maret'!$D$587:$D$768,APS!$B266,'Rekapitulasi Maret'!$F$587:$F$768)+SUMIF('Rekapitulasi Maret'!$D$587:$D$768,APS!$B266,'Rekapitulasi Maret'!$H$587:$H$768)</f>
        <v>0</v>
      </c>
      <c r="ES266" s="10"/>
      <c r="ET266" s="154">
        <f t="shared" si="557"/>
        <v>0</v>
      </c>
      <c r="EU266" s="154">
        <f t="shared" si="558"/>
        <v>0</v>
      </c>
      <c r="EV266" s="10"/>
      <c r="EW266" s="152">
        <f>SUMIF('Rekapitulasi Maret'!$U$587:$U$768,APS!$B266,'Rekapitulasi Maret'!$V$587:$V$768)+SUMIF('Rekapitulasi Maret'!$U$587:$U$768,APS!$B266,'Rekapitulasi Maret'!$X$587:$X$768)</f>
        <v>0</v>
      </c>
      <c r="EX266" s="152">
        <f>SUMIF('Rekapitulasi Maret'!$U$587:$U$768,APS!$B266,'Rekapitulasi Maret'!$W$587:$W$768)+SUMIF('Rekapitulasi Maret'!$U$587:$U$768,APS!$B266,'Rekapitulasi Maret'!$Y$587:$Y$768)</f>
        <v>0</v>
      </c>
      <c r="EY266" s="10"/>
      <c r="EZ266" s="154">
        <f t="shared" si="559"/>
        <v>0</v>
      </c>
      <c r="FA266" s="154">
        <f t="shared" si="560"/>
        <v>0</v>
      </c>
      <c r="FB266" s="10"/>
      <c r="FC266" s="152">
        <f>SUMIF('Rekapitulasi Maret'!$AL$587:$AL$768,APS!$B266,'Rekapitulasi Maret'!$AM$587:$AM$768)+SUMIF('Rekapitulasi Maret'!$AL$587:$AL$768,APS!$B266,'Rekapitulasi Maret'!$AP$587:$AP$768)</f>
        <v>0</v>
      </c>
      <c r="FD266" s="152">
        <f>SUMIF('Rekapitulasi Maret'!$AL$587:$AL$768,APS!$B266,'Rekapitulasi Maret'!$AN$587:$AN$768)</f>
        <v>0</v>
      </c>
      <c r="FE266" s="10"/>
      <c r="FF266" s="154">
        <f t="shared" si="561"/>
        <v>0</v>
      </c>
      <c r="FG266" s="154">
        <f t="shared" si="562"/>
        <v>0</v>
      </c>
      <c r="FH266" s="10"/>
      <c r="FI266" s="152">
        <f>SUMIF('Rekapitulasi Maret'!$BA$587:$BA$768,APS!$B266,'Rekapitulasi Maret'!$BB$587:$BB$768)+SUMIF('Rekapitulasi Maret'!$BA$587:$BA$768,APS!$B266,'Rekapitulasi Maret'!$BE$587:$BE$768)</f>
        <v>0</v>
      </c>
      <c r="FJ266" s="152">
        <f>SUMIF('Rekapitulasi Maret'!$BA$587:$BA$768,APS!$B266,'Rekapitulasi Maret'!$BC$587:$BC$768)+SUMIF('Rekapitulasi Maret'!$BA$587:$BA$768,APS!$B266,'Rekapitulasi Maret'!$BF$587:$BF$768)</f>
        <v>0</v>
      </c>
      <c r="FK266" s="10"/>
      <c r="FL266" s="154">
        <f t="shared" si="563"/>
        <v>0</v>
      </c>
      <c r="FM266" s="154">
        <f t="shared" si="564"/>
        <v>0</v>
      </c>
      <c r="FN266" s="10"/>
      <c r="FO266" s="152">
        <f>SUMIF('Rekapitulasi Maret'!$BP$587:$BP$768,APS!$B266,'Rekapitulasi Maret'!$BQ$587:$BQ$768)+SUMIF('Rekapitulasi Maret'!$BP$587:$BP$768,APS!$B266,'Rekapitulasi Maret'!$BT$587:$BT$768)</f>
        <v>0</v>
      </c>
      <c r="FP266" s="152">
        <f>SUMIF('Rekapitulasi Maret'!$BP$587:$BP$768,APS!$B266,'Rekapitulasi Maret'!$BR$587:$BR$768)</f>
        <v>0</v>
      </c>
      <c r="FQ266" s="10"/>
      <c r="FR266" s="154">
        <f t="shared" si="565"/>
        <v>0</v>
      </c>
      <c r="FS266" s="154">
        <f t="shared" si="566"/>
        <v>0</v>
      </c>
      <c r="FT266" s="10"/>
      <c r="FU266" s="152">
        <f>SUMIF('Rekapitulasi Maret'!$CE$587:$CE$768,APS!$B266,'Rekapitulasi Maret'!$CI$587:$CI$768)</f>
        <v>0</v>
      </c>
      <c r="FV266" s="10"/>
      <c r="FW266" s="152">
        <f>SUMIF('Rekapitulasi Maret'!$CE$587:$CE$768,APS!$B266,'Rekapitulasi Maret'!$CJ$587:$CJ$768)</f>
        <v>0</v>
      </c>
      <c r="FX266" s="154">
        <f t="shared" si="586"/>
        <v>0</v>
      </c>
      <c r="FY266" s="154">
        <f t="shared" si="587"/>
        <v>0</v>
      </c>
      <c r="FZ266" s="10"/>
      <c r="GA266" s="152">
        <f>SUMIF('Rekapitulasi Maret'!$D$785:$D$963,APS!$B266,'Rekapitulasi Maret'!$E$785:$E$963)+SUMIF('Rekapitulasi Maret'!$D$785:$D$963,APS!$B266,'Rekapitulasi Maret'!$J$785:$J$963)</f>
        <v>0</v>
      </c>
      <c r="GB266" s="152">
        <f>SUMIF('Rekapitulasi Maret'!$D$785:$D$963,APS!$B266,'Rekapitulasi Maret'!$F$785:$F$963)</f>
        <v>0</v>
      </c>
      <c r="GC266" s="152">
        <f>SUMIF('Rekapitulasi Maret'!$D$785:$D$963,APS!$B266,'Rekapitulasi Maret'!$K$785:$K$963)</f>
        <v>0</v>
      </c>
      <c r="GD266" s="154">
        <f t="shared" si="567"/>
        <v>0</v>
      </c>
      <c r="GE266" s="154">
        <f t="shared" si="568"/>
        <v>0</v>
      </c>
      <c r="GF266" s="10"/>
      <c r="GG266" s="152">
        <f>SUMIF('Rekapitulasi Maret'!$U$785:$U$963,APS!$B266,'Rekapitulasi Maret'!$V$785:$V$963)+SUMIF('Rekapitulasi Maret'!$U$785:$U$963,APS!$B266,'Rekapitulasi Maret'!$AA$785:$AA$963)</f>
        <v>0</v>
      </c>
      <c r="GH266" s="152">
        <f>SUMIF('Rekapitulasi Maret'!$U$785:$U$963,APS!$B266,'Rekapitulasi Maret'!$W$785:$W$963)</f>
        <v>0</v>
      </c>
      <c r="GI266" s="152">
        <f>SUMIF('Rekapitulasi Maret'!$U$785:$U$963,APS!$B266,'Rekapitulasi Maret'!$AB$785:$AB$963)</f>
        <v>0</v>
      </c>
      <c r="GJ266" s="154">
        <f t="shared" si="569"/>
        <v>0</v>
      </c>
      <c r="GK266" s="154">
        <f t="shared" si="570"/>
        <v>0</v>
      </c>
      <c r="GL266" s="10"/>
      <c r="GM266" s="152">
        <f>SUMIF('Rekapitulasi Maret'!$AL$785:$AL$963,APS!$B266,'Rekapitulasi Maret'!$AM$785:$AM$963)+SUMIF('Rekapitulasi Maret'!$AL$785:$AL$963,APS!$B266,'Rekapitulasi Maret'!$AP$785:$AP$963)</f>
        <v>0</v>
      </c>
      <c r="GN266" s="152">
        <f>SUMIF('Rekapitulasi Maret'!$AL$785:$AL$963,APS!$B266,'Rekapitulasi Maret'!$AN$785:$AN$963)</f>
        <v>0</v>
      </c>
      <c r="GO266" s="152">
        <f>SUMIF('Rekapitulasi Maret'!$AL$785:$AL$963,APS!$B266,'Rekapitulasi Maret'!$AQ$785:$AQ$963)</f>
        <v>0</v>
      </c>
      <c r="GP266" s="154">
        <f t="shared" si="571"/>
        <v>0</v>
      </c>
      <c r="GQ266" s="154">
        <f t="shared" si="572"/>
        <v>0</v>
      </c>
      <c r="GR266" s="76">
        <f t="shared" si="573"/>
        <v>0</v>
      </c>
      <c r="GS266" s="76">
        <f t="shared" si="574"/>
        <v>0</v>
      </c>
      <c r="GT266" s="76">
        <f t="shared" si="575"/>
        <v>0</v>
      </c>
      <c r="GU266" s="76">
        <f t="shared" si="576"/>
        <v>0</v>
      </c>
      <c r="GV266" s="157">
        <f t="shared" si="577"/>
        <v>0</v>
      </c>
      <c r="GW266" s="157">
        <f t="shared" si="578"/>
        <v>0</v>
      </c>
      <c r="GX266" s="158">
        <f t="shared" si="579"/>
        <v>0</v>
      </c>
      <c r="GY266" s="157">
        <f t="shared" si="595"/>
        <v>3</v>
      </c>
      <c r="GZ266" s="157">
        <f t="shared" si="596"/>
        <v>0</v>
      </c>
      <c r="HA266" s="157">
        <f t="shared" si="597"/>
        <v>0</v>
      </c>
      <c r="HB266" s="157">
        <f t="shared" si="598"/>
        <v>0</v>
      </c>
      <c r="HC266" s="157">
        <f t="shared" si="599"/>
        <v>0</v>
      </c>
      <c r="HD266" s="157">
        <f t="shared" si="600"/>
        <v>-3</v>
      </c>
      <c r="HE266" s="158">
        <f t="shared" si="636"/>
        <v>0</v>
      </c>
      <c r="HF266" s="164"/>
      <c r="HG266" s="38" t="s">
        <v>1048</v>
      </c>
      <c r="HH266" s="88"/>
    </row>
    <row r="267" spans="1:216" ht="15.75">
      <c r="A267" s="16" t="s">
        <v>277</v>
      </c>
      <c r="B267" s="16" t="s">
        <v>278</v>
      </c>
      <c r="C267" s="16" t="s">
        <v>196</v>
      </c>
      <c r="D267" s="16" t="s">
        <v>621</v>
      </c>
      <c r="E267" s="16" t="s">
        <v>608</v>
      </c>
      <c r="F267" s="17">
        <f>50+4</f>
        <v>54</v>
      </c>
      <c r="G267" s="17">
        <v>0</v>
      </c>
      <c r="H267" s="17">
        <v>0</v>
      </c>
      <c r="I267" s="18">
        <v>0</v>
      </c>
      <c r="J267" s="17">
        <v>1</v>
      </c>
      <c r="K267" s="19">
        <f>(H267+F267+G267)-(I267+J267)</f>
        <v>53</v>
      </c>
      <c r="L267" s="19">
        <f>IF(K267&gt;0,K267,0)</f>
        <v>53</v>
      </c>
      <c r="M267" s="26">
        <f>75+6</f>
        <v>81</v>
      </c>
      <c r="N267" s="20">
        <f t="shared" si="637"/>
        <v>100</v>
      </c>
      <c r="O267" s="20">
        <v>20</v>
      </c>
      <c r="P267" s="75">
        <f t="shared" si="642"/>
        <v>0</v>
      </c>
      <c r="Q267" s="74">
        <f t="shared" si="641"/>
        <v>100</v>
      </c>
      <c r="R267" s="22">
        <f t="shared" si="647"/>
        <v>81</v>
      </c>
      <c r="S267" s="10">
        <v>30</v>
      </c>
      <c r="T267" s="10"/>
      <c r="U267" s="152">
        <f>SUMIF('Rekapitulasi Maret'!$D$9:$D$173,APS!$B267,'Rekapitulasi Maret'!$E$9:$E$173)</f>
        <v>0</v>
      </c>
      <c r="V267" s="152">
        <f>SUMIF('Rekapitulasi Maret'!$D$9:$D$173,APS!$B267,'Rekapitulasi Maret'!$F$9:$F$173)</f>
        <v>0</v>
      </c>
      <c r="W267" s="10"/>
      <c r="X267" s="154">
        <f t="shared" si="638"/>
        <v>0</v>
      </c>
      <c r="Y267" s="154">
        <f t="shared" si="639"/>
        <v>0</v>
      </c>
      <c r="Z267" s="10">
        <v>30</v>
      </c>
      <c r="AA267" s="152">
        <f>SUMIF('Rekapitulasi Maret'!$U$9:$U$173,APS!$B267,'Rekapitulasi Maret'!$V$9:$V$173)</f>
        <v>0</v>
      </c>
      <c r="AB267" s="152">
        <f>SUMIF('Rekapitulasi Maret'!$U$9:$U$173,APS!$B267,'Rekapitulasi Maret'!$W$9:$W$173)</f>
        <v>0</v>
      </c>
      <c r="AC267" s="152"/>
      <c r="AD267" s="154">
        <f t="shared" si="630"/>
        <v>0</v>
      </c>
      <c r="AE267" s="154">
        <f t="shared" si="631"/>
        <v>0</v>
      </c>
      <c r="AF267" s="10"/>
      <c r="AG267" s="152">
        <f>SUMIF('Rekapitulasi Maret'!$AL$9:$AL$173,APS!$B267,'Rekapitulasi Maret'!$AM$9:$AM$173)</f>
        <v>0</v>
      </c>
      <c r="AH267" s="152">
        <f>SUMIF('Rekapitulasi Maret'!$AL$9:$AL$173,APS!$B267,'Rekapitulasi Maret'!$AN$9:$AN$173)</f>
        <v>0</v>
      </c>
      <c r="AI267" s="152">
        <f>SUMIF('Rekapitulasi Maret'!$AL$9:$AL$173,APS!$B267,'Rekapitulasi Maret'!$AQ$9:$AQ$173)</f>
        <v>0</v>
      </c>
      <c r="AJ267" s="154">
        <f t="shared" si="634"/>
        <v>0</v>
      </c>
      <c r="AK267" s="154">
        <f t="shared" si="635"/>
        <v>0</v>
      </c>
      <c r="AL267" s="10"/>
      <c r="AM267" s="152">
        <f>SUMIF('Rekapitulasi Maret'!$BA$9:$BA$173,APS!$B267,'Rekapitulasi Maret'!$BB$9:$BB$173)</f>
        <v>0</v>
      </c>
      <c r="AN267" s="152">
        <f>SUMIF('Rekapitulasi Maret'!$BA$9:$BA$173,APS!$B267,'Rekapitulasi Maret'!$BC$9:$BC$173)</f>
        <v>0</v>
      </c>
      <c r="AO267" s="10"/>
      <c r="AP267" s="154">
        <f t="shared" si="632"/>
        <v>0</v>
      </c>
      <c r="AQ267" s="154">
        <f t="shared" si="633"/>
        <v>0</v>
      </c>
      <c r="AR267" s="10"/>
      <c r="AS267" s="152">
        <f>SUMIF('Rekapitulasi Maret'!$BP$9:$BP$173,APS!$B267,'Rekapitulasi Maret'!$BQ$9:$BQ$173)</f>
        <v>0</v>
      </c>
      <c r="AT267" s="152">
        <f>SUMIF('Rekapitulasi Maret'!$BP$9:$BP$173,APS!$B267,'Rekapitulasi Maret'!$BR$9:$BR$173)</f>
        <v>0</v>
      </c>
      <c r="AU267" s="10"/>
      <c r="AV267" s="154">
        <f t="shared" si="601"/>
        <v>0</v>
      </c>
      <c r="AW267" s="154">
        <f t="shared" si="602"/>
        <v>0</v>
      </c>
      <c r="AX267" s="10"/>
      <c r="AY267" s="152">
        <f>SUMIF('Rekapitulasi Maret'!$CE$9:$CE$173,APS!$B267,'Rekapitulasi Maret'!$CI$9:$CI$173)</f>
        <v>0</v>
      </c>
      <c r="AZ267" s="10"/>
      <c r="BA267" s="152">
        <f>SUMIF('Rekapitulasi Maret'!$CE$9:$CE$173,APS!$B267,'Rekapitulasi Maret'!$CJ$9:$CJ$173)</f>
        <v>0</v>
      </c>
      <c r="BB267" s="154">
        <f t="shared" si="592"/>
        <v>0</v>
      </c>
      <c r="BC267" s="154">
        <f t="shared" si="593"/>
        <v>0</v>
      </c>
      <c r="BD267" s="76">
        <f t="shared" si="605"/>
        <v>30</v>
      </c>
      <c r="BE267" s="76">
        <f t="shared" si="606"/>
        <v>0</v>
      </c>
      <c r="BF267" s="76">
        <f t="shared" si="607"/>
        <v>0</v>
      </c>
      <c r="BG267" s="76">
        <f t="shared" si="608"/>
        <v>0</v>
      </c>
      <c r="BH267" s="76">
        <f t="shared" si="609"/>
        <v>0</v>
      </c>
      <c r="BI267" s="76">
        <f t="shared" si="610"/>
        <v>-30</v>
      </c>
      <c r="BJ267" s="154">
        <f t="shared" si="611"/>
        <v>0</v>
      </c>
      <c r="BK267" s="10">
        <v>26</v>
      </c>
      <c r="BL267" s="10"/>
      <c r="BM267" s="152">
        <f>SUMIF('Rekapitulasi Maret'!$D$194:$D$375,APS!$B267,'Rekapitulasi Maret'!$E$194:$E$375)+SUMIF('Rekapitulasi Maret'!$D$194:$D$375,APS!$B267,'Rekapitulasi Maret'!$J$194:$J$375)</f>
        <v>25</v>
      </c>
      <c r="BN267" s="152">
        <f>SUMIF('Rekapitulasi Maret'!$D$194:$D$375,APS!$B267,'Rekapitulasi Maret'!$F$194:$F$375)</f>
        <v>21</v>
      </c>
      <c r="BO267" s="152">
        <f>SUMIF('Rekapitulasi Maret'!$D$194:$D$375,APS!$B267,'Rekapitulasi Maret'!$K$194:$K$375)</f>
        <v>0</v>
      </c>
      <c r="BP267" s="154">
        <f t="shared" si="588"/>
        <v>0</v>
      </c>
      <c r="BQ267" s="154">
        <f t="shared" si="589"/>
        <v>84</v>
      </c>
      <c r="BR267" s="10"/>
      <c r="BS267" s="152">
        <f>SUMIF('Rekapitulasi Maret'!$U$194:$U$375,APS!$B267,'Rekapitulasi Maret'!$V$194:$V$375)+SUMIF('Rekapitulasi Maret'!$U$194:$U$375,APS!$B267,'Rekapitulasi Maret'!$AA$194:$AA$375)</f>
        <v>14</v>
      </c>
      <c r="BT267" s="152">
        <f>SUMIF('Rekapitulasi Maret'!$U$194:$U$375,APS!$B267,'Rekapitulasi Maret'!$W$194:$W$375)</f>
        <v>14</v>
      </c>
      <c r="BU267" s="152">
        <f>SUMIF('Rekapitulasi Maret'!$U$194:$U$375,APS!$B267,'Rekapitulasi Maret'!$AB$194:$AB$375)</f>
        <v>0</v>
      </c>
      <c r="BV267" s="154">
        <f t="shared" si="590"/>
        <v>0</v>
      </c>
      <c r="BW267" s="154">
        <f t="shared" si="591"/>
        <v>100</v>
      </c>
      <c r="BX267" s="10"/>
      <c r="BY267" s="152">
        <f>SUMIF('Rekapitulasi Maret'!$AL$194:$AL$375,APS!$B267,'Rekapitulasi Maret'!$AM$194:$AM$375)+SUMIF('Rekapitulasi Maret'!$AL$194:$AL$375,APS!$B267,'Rekapitulasi Maret'!$AP$194:$AP$375)</f>
        <v>0</v>
      </c>
      <c r="BZ267" s="152">
        <f>SUMIF('Rekapitulasi Maret'!$AL$194:$AL$375,APS!$B267,'Rekapitulasi Maret'!$AN$194:$AN$375)</f>
        <v>0</v>
      </c>
      <c r="CA267" s="152">
        <f>SUMIF('Rekapitulasi Maret'!$AL$194:$AL$375,APS!$B267,'Rekapitulasi Maret'!$AQ$194:$AQ$375)</f>
        <v>0</v>
      </c>
      <c r="CB267" s="154">
        <f t="shared" si="603"/>
        <v>0</v>
      </c>
      <c r="CC267" s="154">
        <f t="shared" si="604"/>
        <v>0</v>
      </c>
      <c r="CD267" s="10">
        <v>26</v>
      </c>
      <c r="CE267" s="152">
        <f>SUMIF('Rekapitulasi Maret'!$BA$194:$BA$375,APS!$B267,'Rekapitulasi Maret'!$BB$194:$BB$375)+SUMIF('Rekapitulasi Maret'!$BA$194:$BA$375,APS!$B267,'Rekapitulasi Maret'!$BE$194:$BE$375)</f>
        <v>0</v>
      </c>
      <c r="CF267" s="152">
        <f>SUMIF('Rekapitulasi Maret'!$BA$194:$BA$375,APS!$B267,'Rekapitulasi Maret'!$BC$194:$BC$375)</f>
        <v>0</v>
      </c>
      <c r="CG267" s="10"/>
      <c r="CH267" s="154">
        <f t="shared" si="580"/>
        <v>0</v>
      </c>
      <c r="CI267" s="154">
        <f t="shared" si="581"/>
        <v>0</v>
      </c>
      <c r="CJ267" s="10"/>
      <c r="CK267" s="152">
        <f>SUMIF('Rekapitulasi Maret'!$BP$194:$BP$375,APS!$B267,'Rekapitulasi Maret'!$BQ$194:$BQ$375)+SUMIF('Rekapitulasi Maret'!$BP$194:$BP$375,APS!$B267,'Rekapitulasi Maret'!$BT$194:$BT$375)</f>
        <v>0</v>
      </c>
      <c r="CL267" s="152">
        <f>SUMIF('Rekapitulasi Maret'!$BP$194:$BP$375,APS!$B267,'Rekapitulasi Maret'!$BR$194:$BR$375)</f>
        <v>0</v>
      </c>
      <c r="CM267" s="152">
        <f>SUMIF('Rekapitulasi Maret'!$BP$194:$BP$375,APS!$B267,'Rekapitulasi Maret'!$BU$194:$BU$375)</f>
        <v>0</v>
      </c>
      <c r="CN267" s="154">
        <f t="shared" si="582"/>
        <v>0</v>
      </c>
      <c r="CO267" s="154">
        <f t="shared" si="583"/>
        <v>0</v>
      </c>
      <c r="CP267" s="76">
        <f t="shared" si="612"/>
        <v>26</v>
      </c>
      <c r="CQ267" s="76">
        <f t="shared" si="613"/>
        <v>39</v>
      </c>
      <c r="CR267" s="76">
        <f t="shared" si="614"/>
        <v>35</v>
      </c>
      <c r="CS267" s="76">
        <f t="shared" si="615"/>
        <v>0</v>
      </c>
      <c r="CT267" s="76">
        <f t="shared" si="616"/>
        <v>35</v>
      </c>
      <c r="CU267" s="76">
        <f t="shared" si="617"/>
        <v>9</v>
      </c>
      <c r="CV267" s="154">
        <f t="shared" si="618"/>
        <v>134.61538461538461</v>
      </c>
      <c r="CW267" s="10">
        <v>25</v>
      </c>
      <c r="CX267" s="10"/>
      <c r="CY267" s="152">
        <f>SUMIF('Rekapitulasi Maret'!$D$391:$D$568,APS!$B267,'Rekapitulasi Maret'!$E$391:$E$568)+SUMIF('Rekapitulasi Maret'!$D$391:$D$568,APS!$B267,'Rekapitulasi Maret'!$J$391:$J$568)</f>
        <v>0</v>
      </c>
      <c r="CZ267" s="152">
        <f>SUMIF('Rekapitulasi Maret'!$D$391:$D$568,APS!$B267,'Rekapitulasi Maret'!$F$391:$F$568)</f>
        <v>0</v>
      </c>
      <c r="DA267" s="152">
        <f>SUMIF('Rekapitulasi Maret'!$D$391:$D$568,APS!$B267,'Rekapitulasi Maret'!$K$391:$K$568)</f>
        <v>0</v>
      </c>
      <c r="DB267" s="154">
        <f t="shared" si="584"/>
        <v>0</v>
      </c>
      <c r="DC267" s="154">
        <f t="shared" si="585"/>
        <v>0</v>
      </c>
      <c r="DD267" s="10"/>
      <c r="DE267" s="152">
        <f>SUMIF('Rekapitulasi Maret'!$U$391:$U$568,APS!$B267,'Rekapitulasi Maret'!$V$391:$V$568)+SUMIF('Rekapitulasi Maret'!$U$391:$U$568,APS!$B267,'Rekapitulasi Maret'!$AA$391:$AA$568)</f>
        <v>0</v>
      </c>
      <c r="DF267" s="152">
        <f>SUMIF('Rekapitulasi Maret'!$U$391:$U$568,APS!$B267,'Rekapitulasi Maret'!$W$391:$W$568)</f>
        <v>0</v>
      </c>
      <c r="DG267" s="152">
        <f>SUMIF('Rekapitulasi Maret'!$U$391:$U$568,APS!$B267,'Rekapitulasi Maret'!$AB$391:$AB$568)</f>
        <v>0</v>
      </c>
      <c r="DH267" s="154">
        <f t="shared" si="619"/>
        <v>0</v>
      </c>
      <c r="DI267" s="154">
        <f t="shared" si="620"/>
        <v>0</v>
      </c>
      <c r="DJ267" s="10">
        <v>25</v>
      </c>
      <c r="DK267" s="152">
        <f>SUMIF('Rekapitulasi Maret'!$AL$391:$AL$568,APS!$B267,'Rekapitulasi Maret'!$AM$391:$AM$568)+SUMIF('Rekapitulasi Maret'!$AL$391:$AL$568,APS!$B267,'Rekapitulasi Maret'!$AP$391:$AP$568)</f>
        <v>0</v>
      </c>
      <c r="DL267" s="152">
        <f>SUMIF('Rekapitulasi Maret'!$AL$391:$AL$568,APS!$B267,'Rekapitulasi Maret'!$AN$391:$AN$568)</f>
        <v>0</v>
      </c>
      <c r="DM267" s="152">
        <f>SUMIF('Rekapitulasi Maret'!$AL$391:$AL$568,APS!$B267,'Rekapitulasi Maret'!$AQ$391:$AQ$568)</f>
        <v>0</v>
      </c>
      <c r="DN267" s="154">
        <f t="shared" si="553"/>
        <v>0</v>
      </c>
      <c r="DO267" s="154">
        <f t="shared" si="554"/>
        <v>0</v>
      </c>
      <c r="DP267" s="10"/>
      <c r="DQ267" s="152">
        <f>SUMIF('Rekapitulasi Maret'!$BA$391:$BA$568,APS!$B267,'Rekapitulasi Maret'!$BB$391:$BB$568)+SUMIF('Rekapitulasi Maret'!$BA$391:$BA$568,APS!$B267,'Rekapitulasi Maret'!$BE$391:$BE$568)</f>
        <v>0</v>
      </c>
      <c r="DR267" s="152">
        <f>SUMIF('Rekapitulasi Maret'!$BA$391:$BA$568,APS!$B267,'Rekapitulasi Maret'!$BC$391:$BC$568)</f>
        <v>0</v>
      </c>
      <c r="DS267" s="152">
        <f>SUMIF('Rekapitulasi Maret'!$BA$391:$BA$568,APS!$B267,'Rekapitulasi Maret'!$BF$391:$BF$568)</f>
        <v>0</v>
      </c>
      <c r="DT267" s="154">
        <f t="shared" si="621"/>
        <v>0</v>
      </c>
      <c r="DU267" s="154">
        <f t="shared" si="622"/>
        <v>0</v>
      </c>
      <c r="DV267" s="10"/>
      <c r="DW267" s="152">
        <f>SUMIF('Rekapitulasi Maret'!$BP$391:$BP$568,APS!$B267,'Rekapitulasi Maret'!$BQ$391:$BQ$568)+SUMIF('Rekapitulasi Maret'!$BP$391:$BP$568,APS!$B267,'Rekapitulasi Maret'!$BT$391:$BT$568)</f>
        <v>0</v>
      </c>
      <c r="DX267" s="152">
        <f>SUMIF('Rekapitulasi Maret'!$BP$391:$BP$568,APS!$B267,'Rekapitulasi Maret'!$BR$391:$BR$568)</f>
        <v>0</v>
      </c>
      <c r="DY267" s="152">
        <f>SUMIF('Rekapitulasi Maret'!$BP$391:$BP$568,APS!$B267,'Rekapitulasi Maret'!$BU$391:$BU$568)</f>
        <v>0</v>
      </c>
      <c r="DZ267" s="154">
        <f t="shared" si="645"/>
        <v>0</v>
      </c>
      <c r="EA267" s="154">
        <f t="shared" si="646"/>
        <v>0</v>
      </c>
      <c r="EB267" s="10"/>
      <c r="EC267" s="152">
        <f>SUMIF('Rekapitulasi Maret'!$CE$391:$CE$568,APS!$B267,'Rekapitulasi Maret'!$CF$391:$CF$568)+SUMIF('Rekapitulasi Maret'!$CE$391:$CE$568,APS!$B267,'Rekapitulasi Maret'!$CI$391:$CI$568)</f>
        <v>0</v>
      </c>
      <c r="ED267" s="152">
        <f>SUMIF('Rekapitulasi Maret'!$CE$391:$CE$568,APS!$B267,'Rekapitulasi Maret'!$CG$391:$CG$568)</f>
        <v>0</v>
      </c>
      <c r="EE267" s="152">
        <f>SUMIF('Rekapitulasi Maret'!$CE$391:$CE$568,APS!$B267,'Rekapitulasi Maret'!$CJ$391:$CJ$568)</f>
        <v>0</v>
      </c>
      <c r="EF267" s="154">
        <f t="shared" si="555"/>
        <v>0</v>
      </c>
      <c r="EG267" s="154">
        <f t="shared" si="556"/>
        <v>0</v>
      </c>
      <c r="EH267" s="76">
        <f t="shared" si="623"/>
        <v>25</v>
      </c>
      <c r="EI267" s="76">
        <f t="shared" si="624"/>
        <v>0</v>
      </c>
      <c r="EJ267" s="76">
        <f t="shared" si="625"/>
        <v>0</v>
      </c>
      <c r="EK267" s="76">
        <f t="shared" si="626"/>
        <v>0</v>
      </c>
      <c r="EL267" s="76">
        <f t="shared" si="627"/>
        <v>0</v>
      </c>
      <c r="EM267" s="76">
        <f t="shared" si="628"/>
        <v>-25</v>
      </c>
      <c r="EN267" s="154">
        <f t="shared" si="629"/>
        <v>0</v>
      </c>
      <c r="EO267" s="10"/>
      <c r="EP267" s="40"/>
      <c r="EQ267" s="152">
        <f>SUMIF('Rekapitulasi Maret'!$D$587:$D$768,APS!$B267,'Rekapitulasi Maret'!$E$587:$E$768)+SUMIF('Rekapitulasi Maret'!$D$587:$D$768,APS!$B267,'Rekapitulasi Maret'!$G$587:$G$768)</f>
        <v>0</v>
      </c>
      <c r="ER267" s="152">
        <f>SUMIF('Rekapitulasi Maret'!$D$587:$D$768,APS!$B267,'Rekapitulasi Maret'!$F$587:$F$768)+SUMIF('Rekapitulasi Maret'!$D$587:$D$768,APS!$B267,'Rekapitulasi Maret'!$H$587:$H$768)</f>
        <v>0</v>
      </c>
      <c r="ES267" s="40"/>
      <c r="ET267" s="154">
        <f t="shared" si="557"/>
        <v>0</v>
      </c>
      <c r="EU267" s="154">
        <f t="shared" si="558"/>
        <v>0</v>
      </c>
      <c r="EV267" s="40"/>
      <c r="EW267" s="152">
        <f>SUMIF('Rekapitulasi Maret'!$U$587:$U$768,APS!$B267,'Rekapitulasi Maret'!$V$587:$V$768)+SUMIF('Rekapitulasi Maret'!$U$587:$U$768,APS!$B267,'Rekapitulasi Maret'!$X$587:$X$768)</f>
        <v>50</v>
      </c>
      <c r="EX267" s="152">
        <f>SUMIF('Rekapitulasi Maret'!$U$587:$U$768,APS!$B267,'Rekapitulasi Maret'!$W$587:$W$768)+SUMIF('Rekapitulasi Maret'!$U$587:$U$768,APS!$B267,'Rekapitulasi Maret'!$Y$587:$Y$768)</f>
        <v>0</v>
      </c>
      <c r="EY267" s="10"/>
      <c r="EZ267" s="154">
        <f t="shared" si="559"/>
        <v>0</v>
      </c>
      <c r="FA267" s="154">
        <f t="shared" si="560"/>
        <v>0</v>
      </c>
      <c r="FB267" s="40"/>
      <c r="FC267" s="152">
        <f>SUMIF('Rekapitulasi Maret'!$AL$587:$AL$768,APS!$B267,'Rekapitulasi Maret'!$AM$587:$AM$768)+SUMIF('Rekapitulasi Maret'!$AL$587:$AL$768,APS!$B267,'Rekapitulasi Maret'!$AP$587:$AP$768)</f>
        <v>0</v>
      </c>
      <c r="FD267" s="152">
        <f>SUMIF('Rekapitulasi Maret'!$AL$587:$AL$768,APS!$B267,'Rekapitulasi Maret'!$AN$587:$AN$768)</f>
        <v>0</v>
      </c>
      <c r="FE267" s="40"/>
      <c r="FF267" s="154">
        <f t="shared" si="561"/>
        <v>0</v>
      </c>
      <c r="FG267" s="154">
        <f t="shared" si="562"/>
        <v>0</v>
      </c>
      <c r="FH267" s="40">
        <v>19</v>
      </c>
      <c r="FI267" s="152">
        <f>SUMIF('Rekapitulasi Maret'!$BA$587:$BA$768,APS!$B267,'Rekapitulasi Maret'!$BB$587:$BB$768)+SUMIF('Rekapitulasi Maret'!$BA$587:$BA$768,APS!$B267,'Rekapitulasi Maret'!$BE$587:$BE$768)</f>
        <v>0</v>
      </c>
      <c r="FJ267" s="152">
        <f>SUMIF('Rekapitulasi Maret'!$BA$587:$BA$768,APS!$B267,'Rekapitulasi Maret'!$BC$587:$BC$768)+SUMIF('Rekapitulasi Maret'!$BA$587:$BA$768,APS!$B267,'Rekapitulasi Maret'!$BF$587:$BF$768)</f>
        <v>0</v>
      </c>
      <c r="FK267" s="10"/>
      <c r="FL267" s="154">
        <f t="shared" si="563"/>
        <v>0</v>
      </c>
      <c r="FM267" s="154">
        <f t="shared" si="564"/>
        <v>0</v>
      </c>
      <c r="FN267" s="40"/>
      <c r="FO267" s="152">
        <f>SUMIF('Rekapitulasi Maret'!$BP$587:$BP$768,APS!$B267,'Rekapitulasi Maret'!$BQ$587:$BQ$768)+SUMIF('Rekapitulasi Maret'!$BP$587:$BP$768,APS!$B267,'Rekapitulasi Maret'!$BT$587:$BT$768)</f>
        <v>0</v>
      </c>
      <c r="FP267" s="152">
        <f>SUMIF('Rekapitulasi Maret'!$BP$587:$BP$768,APS!$B267,'Rekapitulasi Maret'!$BR$587:$BR$768)</f>
        <v>0</v>
      </c>
      <c r="FQ267" s="10"/>
      <c r="FR267" s="154">
        <f t="shared" si="565"/>
        <v>0</v>
      </c>
      <c r="FS267" s="154">
        <f t="shared" si="566"/>
        <v>0</v>
      </c>
      <c r="FT267" s="40"/>
      <c r="FU267" s="152">
        <f>SUMIF('Rekapitulasi Maret'!$CE$587:$CE$768,APS!$B267,'Rekapitulasi Maret'!$CI$587:$CI$768)</f>
        <v>0</v>
      </c>
      <c r="FV267" s="10"/>
      <c r="FW267" s="152">
        <f>SUMIF('Rekapitulasi Maret'!$CE$587:$CE$768,APS!$B267,'Rekapitulasi Maret'!$CJ$587:$CJ$768)</f>
        <v>0</v>
      </c>
      <c r="FX267" s="154">
        <f t="shared" si="586"/>
        <v>0</v>
      </c>
      <c r="FY267" s="154">
        <f t="shared" si="587"/>
        <v>0</v>
      </c>
      <c r="FZ267" s="40"/>
      <c r="GA267" s="152">
        <f>SUMIF('Rekapitulasi Maret'!$D$785:$D$963,APS!$B267,'Rekapitulasi Maret'!$E$785:$E$963)+SUMIF('Rekapitulasi Maret'!$D$785:$D$963,APS!$B267,'Rekapitulasi Maret'!$J$785:$J$963)</f>
        <v>50</v>
      </c>
      <c r="GB267" s="152">
        <f>SUMIF('Rekapitulasi Maret'!$D$785:$D$963,APS!$B267,'Rekapitulasi Maret'!$F$785:$F$963)</f>
        <v>0</v>
      </c>
      <c r="GC267" s="152">
        <f>SUMIF('Rekapitulasi Maret'!$D$785:$D$963,APS!$B267,'Rekapitulasi Maret'!$K$785:$K$963)</f>
        <v>0</v>
      </c>
      <c r="GD267" s="154">
        <f t="shared" si="567"/>
        <v>0</v>
      </c>
      <c r="GE267" s="154">
        <f t="shared" si="568"/>
        <v>0</v>
      </c>
      <c r="GF267" s="40"/>
      <c r="GG267" s="152">
        <f>SUMIF('Rekapitulasi Maret'!$U$785:$U$963,APS!$B267,'Rekapitulasi Maret'!$V$785:$V$963)+SUMIF('Rekapitulasi Maret'!$U$785:$U$963,APS!$B267,'Rekapitulasi Maret'!$AA$785:$AA$963)</f>
        <v>30</v>
      </c>
      <c r="GH267" s="152">
        <f>SUMIF('Rekapitulasi Maret'!$U$785:$U$963,APS!$B267,'Rekapitulasi Maret'!$W$785:$W$963)</f>
        <v>30</v>
      </c>
      <c r="GI267" s="152">
        <f>SUMIF('Rekapitulasi Maret'!$U$785:$U$963,APS!$B267,'Rekapitulasi Maret'!$AB$785:$AB$963)</f>
        <v>0</v>
      </c>
      <c r="GJ267" s="154">
        <f t="shared" si="569"/>
        <v>0</v>
      </c>
      <c r="GK267" s="154">
        <f t="shared" si="570"/>
        <v>100</v>
      </c>
      <c r="GL267" s="40"/>
      <c r="GM267" s="152">
        <f>SUMIF('Rekapitulasi Maret'!$AL$785:$AL$963,APS!$B267,'Rekapitulasi Maret'!$AM$785:$AM$963)+SUMIF('Rekapitulasi Maret'!$AL$785:$AL$963,APS!$B267,'Rekapitulasi Maret'!$AP$785:$AP$963)</f>
        <v>30</v>
      </c>
      <c r="GN267" s="152">
        <f>SUMIF('Rekapitulasi Maret'!$AL$785:$AL$963,APS!$B267,'Rekapitulasi Maret'!$AN$785:$AN$963)</f>
        <v>0</v>
      </c>
      <c r="GO267" s="152">
        <f>SUMIF('Rekapitulasi Maret'!$AL$785:$AL$963,APS!$B267,'Rekapitulasi Maret'!$AQ$785:$AQ$963)</f>
        <v>5</v>
      </c>
      <c r="GP267" s="154">
        <f t="shared" si="571"/>
        <v>0</v>
      </c>
      <c r="GQ267" s="154">
        <f t="shared" si="572"/>
        <v>16.666666666666664</v>
      </c>
      <c r="GR267" s="76">
        <f t="shared" si="573"/>
        <v>19</v>
      </c>
      <c r="GS267" s="76">
        <f t="shared" si="574"/>
        <v>160</v>
      </c>
      <c r="GT267" s="76">
        <f t="shared" si="575"/>
        <v>30</v>
      </c>
      <c r="GU267" s="76">
        <f t="shared" si="576"/>
        <v>5</v>
      </c>
      <c r="GV267" s="157">
        <f t="shared" si="577"/>
        <v>35</v>
      </c>
      <c r="GW267" s="157">
        <f t="shared" si="578"/>
        <v>16</v>
      </c>
      <c r="GX267" s="158">
        <f t="shared" si="579"/>
        <v>184.21052631578948</v>
      </c>
      <c r="GY267" s="157">
        <f t="shared" si="595"/>
        <v>100</v>
      </c>
      <c r="GZ267" s="157">
        <f t="shared" si="596"/>
        <v>199</v>
      </c>
      <c r="HA267" s="157">
        <f t="shared" si="597"/>
        <v>65</v>
      </c>
      <c r="HB267" s="157">
        <f t="shared" si="598"/>
        <v>5</v>
      </c>
      <c r="HC267" s="157">
        <f t="shared" si="599"/>
        <v>70</v>
      </c>
      <c r="HD267" s="157">
        <f t="shared" si="600"/>
        <v>-30</v>
      </c>
      <c r="HE267" s="158">
        <f t="shared" si="636"/>
        <v>70</v>
      </c>
      <c r="HF267" s="165"/>
      <c r="HG267" s="16" t="s">
        <v>993</v>
      </c>
      <c r="HH267" s="88"/>
    </row>
    <row r="268" spans="1:216" ht="15.75">
      <c r="A268" s="38" t="s">
        <v>578</v>
      </c>
      <c r="B268" s="38" t="s">
        <v>453</v>
      </c>
      <c r="C268" s="16" t="s">
        <v>196</v>
      </c>
      <c r="D268" s="16" t="s">
        <v>621</v>
      </c>
      <c r="E268" s="16" t="s">
        <v>608</v>
      </c>
      <c r="F268" s="38">
        <v>4</v>
      </c>
      <c r="G268" s="38"/>
      <c r="H268" s="38"/>
      <c r="I268" s="18">
        <v>0</v>
      </c>
      <c r="J268" s="38">
        <v>0</v>
      </c>
      <c r="K268" s="38"/>
      <c r="L268" s="38"/>
      <c r="M268" s="40">
        <v>4</v>
      </c>
      <c r="N268" s="20">
        <f t="shared" si="637"/>
        <v>4</v>
      </c>
      <c r="O268" s="20"/>
      <c r="P268" s="75">
        <f t="shared" si="642"/>
        <v>0</v>
      </c>
      <c r="Q268" s="74">
        <f t="shared" si="641"/>
        <v>4</v>
      </c>
      <c r="R268" s="22">
        <f t="shared" si="647"/>
        <v>4</v>
      </c>
      <c r="S268" s="40"/>
      <c r="T268" s="40"/>
      <c r="U268" s="152">
        <f>SUMIF('Rekapitulasi Maret'!$D$9:$D$173,APS!$B268,'Rekapitulasi Maret'!$E$9:$E$173)</f>
        <v>0</v>
      </c>
      <c r="V268" s="152">
        <f>SUMIF('Rekapitulasi Maret'!$D$9:$D$173,APS!$B268,'Rekapitulasi Maret'!$F$9:$F$173)</f>
        <v>0</v>
      </c>
      <c r="W268" s="40"/>
      <c r="X268" s="154">
        <f t="shared" si="638"/>
        <v>0</v>
      </c>
      <c r="Y268" s="154">
        <f t="shared" si="639"/>
        <v>0</v>
      </c>
      <c r="Z268" s="40"/>
      <c r="AA268" s="152">
        <f>SUMIF('Rekapitulasi Maret'!$U$9:$U$173,APS!$B268,'Rekapitulasi Maret'!$V$9:$V$173)</f>
        <v>0</v>
      </c>
      <c r="AB268" s="152">
        <f>SUMIF('Rekapitulasi Maret'!$U$9:$U$173,APS!$B268,'Rekapitulasi Maret'!$W$9:$W$173)</f>
        <v>0</v>
      </c>
      <c r="AC268" s="152"/>
      <c r="AD268" s="154">
        <f t="shared" si="630"/>
        <v>0</v>
      </c>
      <c r="AE268" s="154">
        <f t="shared" si="631"/>
        <v>0</v>
      </c>
      <c r="AF268" s="40"/>
      <c r="AG268" s="152">
        <f>SUMIF('Rekapitulasi Maret'!$AL$9:$AL$173,APS!$B268,'Rekapitulasi Maret'!$AM$9:$AM$173)</f>
        <v>0</v>
      </c>
      <c r="AH268" s="152">
        <f>SUMIF('Rekapitulasi Maret'!$AL$9:$AL$173,APS!$B268,'Rekapitulasi Maret'!$AN$9:$AN$173)</f>
        <v>0</v>
      </c>
      <c r="AI268" s="152">
        <f>SUMIF('Rekapitulasi Maret'!$AL$9:$AL$173,APS!$B268,'Rekapitulasi Maret'!$AQ$9:$AQ$173)</f>
        <v>0</v>
      </c>
      <c r="AJ268" s="154">
        <f t="shared" si="634"/>
        <v>0</v>
      </c>
      <c r="AK268" s="154">
        <f t="shared" si="635"/>
        <v>0</v>
      </c>
      <c r="AL268" s="40"/>
      <c r="AM268" s="152">
        <f>SUMIF('Rekapitulasi Maret'!$BA$9:$BA$173,APS!$B268,'Rekapitulasi Maret'!$BB$9:$BB$173)</f>
        <v>0</v>
      </c>
      <c r="AN268" s="152">
        <f>SUMIF('Rekapitulasi Maret'!$BA$9:$BA$173,APS!$B268,'Rekapitulasi Maret'!$BC$9:$BC$173)</f>
        <v>0</v>
      </c>
      <c r="AO268" s="10"/>
      <c r="AP268" s="154">
        <f t="shared" si="632"/>
        <v>0</v>
      </c>
      <c r="AQ268" s="154">
        <f t="shared" si="633"/>
        <v>0</v>
      </c>
      <c r="AR268" s="40"/>
      <c r="AS268" s="152">
        <f>SUMIF('Rekapitulasi Maret'!$BP$9:$BP$173,APS!$B268,'Rekapitulasi Maret'!$BQ$9:$BQ$173)</f>
        <v>0</v>
      </c>
      <c r="AT268" s="152">
        <f>SUMIF('Rekapitulasi Maret'!$BP$9:$BP$173,APS!$B268,'Rekapitulasi Maret'!$BR$9:$BR$173)</f>
        <v>0</v>
      </c>
      <c r="AU268" s="40"/>
      <c r="AV268" s="154">
        <f t="shared" si="601"/>
        <v>0</v>
      </c>
      <c r="AW268" s="154">
        <f t="shared" si="602"/>
        <v>0</v>
      </c>
      <c r="AX268" s="40"/>
      <c r="AY268" s="152">
        <f>SUMIF('Rekapitulasi Maret'!$CE$9:$CE$173,APS!$B268,'Rekapitulasi Maret'!$CI$9:$CI$173)</f>
        <v>0</v>
      </c>
      <c r="AZ268" s="10"/>
      <c r="BA268" s="152">
        <f>SUMIF('Rekapitulasi Maret'!$CE$9:$CE$173,APS!$B268,'Rekapitulasi Maret'!$CJ$9:$CJ$173)</f>
        <v>0</v>
      </c>
      <c r="BB268" s="154">
        <f t="shared" si="592"/>
        <v>0</v>
      </c>
      <c r="BC268" s="154">
        <f t="shared" si="593"/>
        <v>0</v>
      </c>
      <c r="BD268" s="76">
        <f t="shared" si="605"/>
        <v>0</v>
      </c>
      <c r="BE268" s="76">
        <f t="shared" si="606"/>
        <v>0</v>
      </c>
      <c r="BF268" s="76">
        <f t="shared" si="607"/>
        <v>0</v>
      </c>
      <c r="BG268" s="76">
        <f t="shared" si="608"/>
        <v>0</v>
      </c>
      <c r="BH268" s="76">
        <f t="shared" si="609"/>
        <v>0</v>
      </c>
      <c r="BI268" s="76">
        <f t="shared" si="610"/>
        <v>0</v>
      </c>
      <c r="BJ268" s="154">
        <f t="shared" si="611"/>
        <v>0</v>
      </c>
      <c r="BK268" s="40">
        <v>4</v>
      </c>
      <c r="BL268" s="40"/>
      <c r="BM268" s="152">
        <f>SUMIF('Rekapitulasi Maret'!$D$194:$D$375,APS!$B268,'Rekapitulasi Maret'!$E$194:$E$375)+SUMIF('Rekapitulasi Maret'!$D$194:$D$375,APS!$B268,'Rekapitulasi Maret'!$J$194:$J$375)</f>
        <v>0</v>
      </c>
      <c r="BN268" s="152">
        <f>SUMIF('Rekapitulasi Maret'!$D$194:$D$375,APS!$B268,'Rekapitulasi Maret'!$F$194:$F$375)</f>
        <v>4</v>
      </c>
      <c r="BO268" s="152">
        <f>SUMIF('Rekapitulasi Maret'!$D$194:$D$375,APS!$B268,'Rekapitulasi Maret'!$K$194:$K$375)</f>
        <v>0</v>
      </c>
      <c r="BP268" s="154">
        <f t="shared" si="588"/>
        <v>0</v>
      </c>
      <c r="BQ268" s="154">
        <f t="shared" si="589"/>
        <v>0</v>
      </c>
      <c r="BR268" s="40"/>
      <c r="BS268" s="152">
        <f>SUMIF('Rekapitulasi Maret'!$U$194:$U$375,APS!$B268,'Rekapitulasi Maret'!$V$194:$V$375)+SUMIF('Rekapitulasi Maret'!$U$194:$U$375,APS!$B268,'Rekapitulasi Maret'!$AA$194:$AA$375)</f>
        <v>0</v>
      </c>
      <c r="BT268" s="152">
        <f>SUMIF('Rekapitulasi Maret'!$U$194:$U$375,APS!$B268,'Rekapitulasi Maret'!$W$194:$W$375)</f>
        <v>0</v>
      </c>
      <c r="BU268" s="152">
        <f>SUMIF('Rekapitulasi Maret'!$U$194:$U$375,APS!$B268,'Rekapitulasi Maret'!$AB$194:$AB$375)</f>
        <v>0</v>
      </c>
      <c r="BV268" s="154">
        <f t="shared" si="590"/>
        <v>0</v>
      </c>
      <c r="BW268" s="154">
        <f t="shared" si="591"/>
        <v>0</v>
      </c>
      <c r="BX268" s="40"/>
      <c r="BY268" s="152">
        <f>SUMIF('Rekapitulasi Maret'!$AL$194:$AL$375,APS!$B268,'Rekapitulasi Maret'!$AM$194:$AM$375)+SUMIF('Rekapitulasi Maret'!$AL$194:$AL$375,APS!$B268,'Rekapitulasi Maret'!$AP$194:$AP$375)</f>
        <v>0</v>
      </c>
      <c r="BZ268" s="152">
        <f>SUMIF('Rekapitulasi Maret'!$AL$194:$AL$375,APS!$B268,'Rekapitulasi Maret'!$AN$194:$AN$375)</f>
        <v>0</v>
      </c>
      <c r="CA268" s="152">
        <f>SUMIF('Rekapitulasi Maret'!$AL$194:$AL$375,APS!$B268,'Rekapitulasi Maret'!$AQ$194:$AQ$375)</f>
        <v>0</v>
      </c>
      <c r="CB268" s="154">
        <f t="shared" si="603"/>
        <v>0</v>
      </c>
      <c r="CC268" s="154">
        <f t="shared" si="604"/>
        <v>0</v>
      </c>
      <c r="CD268" s="40">
        <v>4</v>
      </c>
      <c r="CE268" s="152">
        <f>SUMIF('Rekapitulasi Maret'!$BA$194:$BA$375,APS!$B268,'Rekapitulasi Maret'!$BB$194:$BB$375)+SUMIF('Rekapitulasi Maret'!$BA$194:$BA$375,APS!$B268,'Rekapitulasi Maret'!$BE$194:$BE$375)</f>
        <v>0</v>
      </c>
      <c r="CF268" s="152">
        <f>SUMIF('Rekapitulasi Maret'!$BA$194:$BA$375,APS!$B268,'Rekapitulasi Maret'!$BC$194:$BC$375)</f>
        <v>0</v>
      </c>
      <c r="CG268" s="40"/>
      <c r="CH268" s="154">
        <f t="shared" si="580"/>
        <v>0</v>
      </c>
      <c r="CI268" s="154">
        <f t="shared" si="581"/>
        <v>0</v>
      </c>
      <c r="CJ268" s="40"/>
      <c r="CK268" s="152">
        <f>SUMIF('Rekapitulasi Maret'!$BP$194:$BP$375,APS!$B268,'Rekapitulasi Maret'!$BQ$194:$BQ$375)+SUMIF('Rekapitulasi Maret'!$BP$194:$BP$375,APS!$B268,'Rekapitulasi Maret'!$BT$194:$BT$375)</f>
        <v>0</v>
      </c>
      <c r="CL268" s="152">
        <f>SUMIF('Rekapitulasi Maret'!$BP$194:$BP$375,APS!$B268,'Rekapitulasi Maret'!$BR$194:$BR$375)</f>
        <v>0</v>
      </c>
      <c r="CM268" s="152">
        <f>SUMIF('Rekapitulasi Maret'!$BP$194:$BP$375,APS!$B268,'Rekapitulasi Maret'!$BU$194:$BU$375)</f>
        <v>0</v>
      </c>
      <c r="CN268" s="154">
        <f t="shared" si="582"/>
        <v>0</v>
      </c>
      <c r="CO268" s="154">
        <f t="shared" si="583"/>
        <v>0</v>
      </c>
      <c r="CP268" s="76">
        <f t="shared" si="612"/>
        <v>4</v>
      </c>
      <c r="CQ268" s="76">
        <f t="shared" si="613"/>
        <v>0</v>
      </c>
      <c r="CR268" s="76">
        <f t="shared" si="614"/>
        <v>4</v>
      </c>
      <c r="CS268" s="76">
        <f t="shared" si="615"/>
        <v>0</v>
      </c>
      <c r="CT268" s="76">
        <f t="shared" si="616"/>
        <v>4</v>
      </c>
      <c r="CU268" s="76">
        <f t="shared" si="617"/>
        <v>0</v>
      </c>
      <c r="CV268" s="154">
        <f t="shared" si="618"/>
        <v>100</v>
      </c>
      <c r="CW268" s="40"/>
      <c r="CX268" s="40"/>
      <c r="CY268" s="152">
        <f>SUMIF('Rekapitulasi Maret'!$D$391:$D$568,APS!$B268,'Rekapitulasi Maret'!$E$391:$E$568)+SUMIF('Rekapitulasi Maret'!$D$391:$D$568,APS!$B268,'Rekapitulasi Maret'!$J$391:$J$568)</f>
        <v>0</v>
      </c>
      <c r="CZ268" s="152">
        <f>SUMIF('Rekapitulasi Maret'!$D$391:$D$568,APS!$B268,'Rekapitulasi Maret'!$F$391:$F$568)</f>
        <v>0</v>
      </c>
      <c r="DA268" s="152">
        <f>SUMIF('Rekapitulasi Maret'!$D$391:$D$568,APS!$B268,'Rekapitulasi Maret'!$K$391:$K$568)</f>
        <v>0</v>
      </c>
      <c r="DB268" s="154">
        <f t="shared" si="584"/>
        <v>0</v>
      </c>
      <c r="DC268" s="154">
        <f t="shared" si="585"/>
        <v>0</v>
      </c>
      <c r="DD268" s="40"/>
      <c r="DE268" s="152">
        <f>SUMIF('Rekapitulasi Maret'!$U$391:$U$568,APS!$B268,'Rekapitulasi Maret'!$V$391:$V$568)+SUMIF('Rekapitulasi Maret'!$U$391:$U$568,APS!$B268,'Rekapitulasi Maret'!$AA$391:$AA$568)</f>
        <v>0</v>
      </c>
      <c r="DF268" s="152">
        <f>SUMIF('Rekapitulasi Maret'!$U$391:$U$568,APS!$B268,'Rekapitulasi Maret'!$W$391:$W$568)</f>
        <v>0</v>
      </c>
      <c r="DG268" s="152">
        <f>SUMIF('Rekapitulasi Maret'!$U$391:$U$568,APS!$B268,'Rekapitulasi Maret'!$AB$391:$AB$568)</f>
        <v>0</v>
      </c>
      <c r="DH268" s="154">
        <f t="shared" si="619"/>
        <v>0</v>
      </c>
      <c r="DI268" s="154">
        <f t="shared" si="620"/>
        <v>0</v>
      </c>
      <c r="DJ268" s="40"/>
      <c r="DK268" s="152">
        <f>SUMIF('Rekapitulasi Maret'!$AL$391:$AL$568,APS!$B268,'Rekapitulasi Maret'!$AM$391:$AM$568)+SUMIF('Rekapitulasi Maret'!$AL$391:$AL$568,APS!$B268,'Rekapitulasi Maret'!$AP$391:$AP$568)</f>
        <v>0</v>
      </c>
      <c r="DL268" s="152">
        <f>SUMIF('Rekapitulasi Maret'!$AL$391:$AL$568,APS!$B268,'Rekapitulasi Maret'!$AN$391:$AN$568)</f>
        <v>0</v>
      </c>
      <c r="DM268" s="152">
        <f>SUMIF('Rekapitulasi Maret'!$AL$391:$AL$568,APS!$B268,'Rekapitulasi Maret'!$AQ$391:$AQ$568)</f>
        <v>0</v>
      </c>
      <c r="DN268" s="154">
        <f t="shared" si="553"/>
        <v>0</v>
      </c>
      <c r="DO268" s="154">
        <f t="shared" si="554"/>
        <v>0</v>
      </c>
      <c r="DP268" s="40"/>
      <c r="DQ268" s="152">
        <f>SUMIF('Rekapitulasi Maret'!$BA$391:$BA$568,APS!$B268,'Rekapitulasi Maret'!$BB$391:$BB$568)+SUMIF('Rekapitulasi Maret'!$BA$391:$BA$568,APS!$B268,'Rekapitulasi Maret'!$BE$391:$BE$568)</f>
        <v>0</v>
      </c>
      <c r="DR268" s="152">
        <f>SUMIF('Rekapitulasi Maret'!$BA$391:$BA$568,APS!$B268,'Rekapitulasi Maret'!$BC$391:$BC$568)</f>
        <v>0</v>
      </c>
      <c r="DS268" s="152">
        <f>SUMIF('Rekapitulasi Maret'!$BA$391:$BA$568,APS!$B268,'Rekapitulasi Maret'!$BF$391:$BF$568)</f>
        <v>0</v>
      </c>
      <c r="DT268" s="154">
        <f t="shared" si="621"/>
        <v>0</v>
      </c>
      <c r="DU268" s="154">
        <f t="shared" si="622"/>
        <v>0</v>
      </c>
      <c r="DV268" s="40"/>
      <c r="DW268" s="152">
        <f>SUMIF('Rekapitulasi Maret'!$BP$391:$BP$568,APS!$B268,'Rekapitulasi Maret'!$BQ$391:$BQ$568)+SUMIF('Rekapitulasi Maret'!$BP$391:$BP$568,APS!$B268,'Rekapitulasi Maret'!$BT$391:$BT$568)</f>
        <v>0</v>
      </c>
      <c r="DX268" s="152">
        <f>SUMIF('Rekapitulasi Maret'!$BP$391:$BP$568,APS!$B268,'Rekapitulasi Maret'!$BR$391:$BR$568)</f>
        <v>0</v>
      </c>
      <c r="DY268" s="152">
        <f>SUMIF('Rekapitulasi Maret'!$BP$391:$BP$568,APS!$B268,'Rekapitulasi Maret'!$BU$391:$BU$568)</f>
        <v>0</v>
      </c>
      <c r="DZ268" s="154">
        <f t="shared" si="645"/>
        <v>0</v>
      </c>
      <c r="EA268" s="154">
        <f t="shared" si="646"/>
        <v>0</v>
      </c>
      <c r="EB268" s="40"/>
      <c r="EC268" s="152">
        <f>SUMIF('Rekapitulasi Maret'!$CE$391:$CE$568,APS!$B268,'Rekapitulasi Maret'!$CF$391:$CF$568)+SUMIF('Rekapitulasi Maret'!$CE$391:$CE$568,APS!$B268,'Rekapitulasi Maret'!$CI$391:$CI$568)</f>
        <v>0</v>
      </c>
      <c r="ED268" s="152">
        <f>SUMIF('Rekapitulasi Maret'!$CE$391:$CE$568,APS!$B268,'Rekapitulasi Maret'!$CG$391:$CG$568)</f>
        <v>0</v>
      </c>
      <c r="EE268" s="152">
        <f>SUMIF('Rekapitulasi Maret'!$CE$391:$CE$568,APS!$B268,'Rekapitulasi Maret'!$CJ$391:$CJ$568)</f>
        <v>0</v>
      </c>
      <c r="EF268" s="154">
        <f t="shared" si="555"/>
        <v>0</v>
      </c>
      <c r="EG268" s="154">
        <f t="shared" si="556"/>
        <v>0</v>
      </c>
      <c r="EH268" s="76">
        <f t="shared" si="623"/>
        <v>0</v>
      </c>
      <c r="EI268" s="76">
        <f t="shared" si="624"/>
        <v>0</v>
      </c>
      <c r="EJ268" s="76">
        <f t="shared" si="625"/>
        <v>0</v>
      </c>
      <c r="EK268" s="76">
        <f t="shared" si="626"/>
        <v>0</v>
      </c>
      <c r="EL268" s="76">
        <f t="shared" si="627"/>
        <v>0</v>
      </c>
      <c r="EM268" s="76">
        <f t="shared" si="628"/>
        <v>0</v>
      </c>
      <c r="EN268" s="154">
        <f t="shared" si="629"/>
        <v>0</v>
      </c>
      <c r="EO268" s="40"/>
      <c r="EP268" s="10"/>
      <c r="EQ268" s="152">
        <f>SUMIF('Rekapitulasi Maret'!$D$587:$D$768,APS!$B268,'Rekapitulasi Maret'!$E$587:$E$768)+SUMIF('Rekapitulasi Maret'!$D$587:$D$768,APS!$B268,'Rekapitulasi Maret'!$G$587:$G$768)</f>
        <v>0</v>
      </c>
      <c r="ER268" s="152">
        <f>SUMIF('Rekapitulasi Maret'!$D$587:$D$768,APS!$B268,'Rekapitulasi Maret'!$F$587:$F$768)+SUMIF('Rekapitulasi Maret'!$D$587:$D$768,APS!$B268,'Rekapitulasi Maret'!$H$587:$H$768)</f>
        <v>0</v>
      </c>
      <c r="ES268" s="10"/>
      <c r="ET268" s="154">
        <f t="shared" si="557"/>
        <v>0</v>
      </c>
      <c r="EU268" s="154">
        <f t="shared" si="558"/>
        <v>0</v>
      </c>
      <c r="EV268" s="10"/>
      <c r="EW268" s="152">
        <f>SUMIF('Rekapitulasi Maret'!$U$587:$U$768,APS!$B268,'Rekapitulasi Maret'!$V$587:$V$768)+SUMIF('Rekapitulasi Maret'!$U$587:$U$768,APS!$B268,'Rekapitulasi Maret'!$X$587:$X$768)</f>
        <v>0</v>
      </c>
      <c r="EX268" s="152">
        <f>SUMIF('Rekapitulasi Maret'!$U$587:$U$768,APS!$B268,'Rekapitulasi Maret'!$W$587:$W$768)+SUMIF('Rekapitulasi Maret'!$U$587:$U$768,APS!$B268,'Rekapitulasi Maret'!$Y$587:$Y$768)</f>
        <v>0</v>
      </c>
      <c r="EY268" s="10"/>
      <c r="EZ268" s="154">
        <f t="shared" si="559"/>
        <v>0</v>
      </c>
      <c r="FA268" s="154">
        <f t="shared" si="560"/>
        <v>0</v>
      </c>
      <c r="FB268" s="10"/>
      <c r="FC268" s="152">
        <f>SUMIF('Rekapitulasi Maret'!$AL$587:$AL$768,APS!$B268,'Rekapitulasi Maret'!$AM$587:$AM$768)+SUMIF('Rekapitulasi Maret'!$AL$587:$AL$768,APS!$B268,'Rekapitulasi Maret'!$AP$587:$AP$768)</f>
        <v>0</v>
      </c>
      <c r="FD268" s="152">
        <f>SUMIF('Rekapitulasi Maret'!$AL$587:$AL$768,APS!$B268,'Rekapitulasi Maret'!$AN$587:$AN$768)</f>
        <v>0</v>
      </c>
      <c r="FE268" s="10"/>
      <c r="FF268" s="154">
        <f t="shared" si="561"/>
        <v>0</v>
      </c>
      <c r="FG268" s="154">
        <f t="shared" si="562"/>
        <v>0</v>
      </c>
      <c r="FH268" s="10"/>
      <c r="FI268" s="152">
        <f>SUMIF('Rekapitulasi Maret'!$BA$587:$BA$768,APS!$B268,'Rekapitulasi Maret'!$BB$587:$BB$768)+SUMIF('Rekapitulasi Maret'!$BA$587:$BA$768,APS!$B268,'Rekapitulasi Maret'!$BE$587:$BE$768)</f>
        <v>0</v>
      </c>
      <c r="FJ268" s="152">
        <f>SUMIF('Rekapitulasi Maret'!$BA$587:$BA$768,APS!$B268,'Rekapitulasi Maret'!$BC$587:$BC$768)+SUMIF('Rekapitulasi Maret'!$BA$587:$BA$768,APS!$B268,'Rekapitulasi Maret'!$BF$587:$BF$768)</f>
        <v>5</v>
      </c>
      <c r="FK268" s="10"/>
      <c r="FL268" s="154">
        <f t="shared" si="563"/>
        <v>0</v>
      </c>
      <c r="FM268" s="154">
        <f t="shared" si="564"/>
        <v>0</v>
      </c>
      <c r="FN268" s="10"/>
      <c r="FO268" s="152">
        <f>SUMIF('Rekapitulasi Maret'!$BP$587:$BP$768,APS!$B268,'Rekapitulasi Maret'!$BQ$587:$BQ$768)+SUMIF('Rekapitulasi Maret'!$BP$587:$BP$768,APS!$B268,'Rekapitulasi Maret'!$BT$587:$BT$768)</f>
        <v>0</v>
      </c>
      <c r="FP268" s="152">
        <f>SUMIF('Rekapitulasi Maret'!$BP$587:$BP$768,APS!$B268,'Rekapitulasi Maret'!$BR$587:$BR$768)</f>
        <v>2</v>
      </c>
      <c r="FQ268" s="10"/>
      <c r="FR268" s="154">
        <f t="shared" si="565"/>
        <v>0</v>
      </c>
      <c r="FS268" s="154">
        <f t="shared" si="566"/>
        <v>0</v>
      </c>
      <c r="FT268" s="10"/>
      <c r="FU268" s="152">
        <f>SUMIF('Rekapitulasi Maret'!$CE$587:$CE$768,APS!$B268,'Rekapitulasi Maret'!$CI$587:$CI$768)</f>
        <v>0</v>
      </c>
      <c r="FV268" s="10"/>
      <c r="FW268" s="152">
        <f>SUMIF('Rekapitulasi Maret'!$CE$587:$CE$768,APS!$B268,'Rekapitulasi Maret'!$CJ$587:$CJ$768)</f>
        <v>0</v>
      </c>
      <c r="FX268" s="154">
        <f t="shared" si="586"/>
        <v>0</v>
      </c>
      <c r="FY268" s="154">
        <f t="shared" si="587"/>
        <v>0</v>
      </c>
      <c r="FZ268" s="10"/>
      <c r="GA268" s="152">
        <f>SUMIF('Rekapitulasi Maret'!$D$785:$D$963,APS!$B268,'Rekapitulasi Maret'!$E$785:$E$963)+SUMIF('Rekapitulasi Maret'!$D$785:$D$963,APS!$B268,'Rekapitulasi Maret'!$J$785:$J$963)</f>
        <v>0</v>
      </c>
      <c r="GB268" s="152">
        <f>SUMIF('Rekapitulasi Maret'!$D$785:$D$963,APS!$B268,'Rekapitulasi Maret'!$F$785:$F$963)</f>
        <v>0</v>
      </c>
      <c r="GC268" s="152">
        <f>SUMIF('Rekapitulasi Maret'!$D$785:$D$963,APS!$B268,'Rekapitulasi Maret'!$K$785:$K$963)</f>
        <v>0</v>
      </c>
      <c r="GD268" s="154">
        <f t="shared" si="567"/>
        <v>0</v>
      </c>
      <c r="GE268" s="154">
        <f t="shared" si="568"/>
        <v>0</v>
      </c>
      <c r="GF268" s="10"/>
      <c r="GG268" s="152">
        <f>SUMIF('Rekapitulasi Maret'!$U$785:$U$963,APS!$B268,'Rekapitulasi Maret'!$V$785:$V$963)+SUMIF('Rekapitulasi Maret'!$U$785:$U$963,APS!$B268,'Rekapitulasi Maret'!$AA$785:$AA$963)</f>
        <v>0</v>
      </c>
      <c r="GH268" s="152">
        <f>SUMIF('Rekapitulasi Maret'!$U$785:$U$963,APS!$B268,'Rekapitulasi Maret'!$W$785:$W$963)</f>
        <v>0</v>
      </c>
      <c r="GI268" s="152">
        <f>SUMIF('Rekapitulasi Maret'!$U$785:$U$963,APS!$B268,'Rekapitulasi Maret'!$AB$785:$AB$963)</f>
        <v>0</v>
      </c>
      <c r="GJ268" s="154">
        <f t="shared" si="569"/>
        <v>0</v>
      </c>
      <c r="GK268" s="154">
        <f t="shared" si="570"/>
        <v>0</v>
      </c>
      <c r="GL268" s="10"/>
      <c r="GM268" s="152">
        <f>SUMIF('Rekapitulasi Maret'!$AL$785:$AL$963,APS!$B268,'Rekapitulasi Maret'!$AM$785:$AM$963)+SUMIF('Rekapitulasi Maret'!$AL$785:$AL$963,APS!$B268,'Rekapitulasi Maret'!$AP$785:$AP$963)</f>
        <v>0</v>
      </c>
      <c r="GN268" s="152">
        <f>SUMIF('Rekapitulasi Maret'!$AL$785:$AL$963,APS!$B268,'Rekapitulasi Maret'!$AN$785:$AN$963)</f>
        <v>0</v>
      </c>
      <c r="GO268" s="152">
        <f>SUMIF('Rekapitulasi Maret'!$AL$785:$AL$963,APS!$B268,'Rekapitulasi Maret'!$AQ$785:$AQ$963)</f>
        <v>0</v>
      </c>
      <c r="GP268" s="154">
        <f t="shared" si="571"/>
        <v>0</v>
      </c>
      <c r="GQ268" s="154">
        <f t="shared" si="572"/>
        <v>0</v>
      </c>
      <c r="GR268" s="76">
        <f t="shared" si="573"/>
        <v>0</v>
      </c>
      <c r="GS268" s="76">
        <f t="shared" si="574"/>
        <v>0</v>
      </c>
      <c r="GT268" s="76">
        <f t="shared" si="575"/>
        <v>7</v>
      </c>
      <c r="GU268" s="76">
        <f t="shared" si="576"/>
        <v>0</v>
      </c>
      <c r="GV268" s="157">
        <f t="shared" si="577"/>
        <v>7</v>
      </c>
      <c r="GW268" s="157">
        <f t="shared" si="578"/>
        <v>7</v>
      </c>
      <c r="GX268" s="158">
        <f t="shared" si="579"/>
        <v>0</v>
      </c>
      <c r="GY268" s="157">
        <f t="shared" si="595"/>
        <v>4</v>
      </c>
      <c r="GZ268" s="157">
        <f t="shared" si="596"/>
        <v>0</v>
      </c>
      <c r="HA268" s="157">
        <f t="shared" si="597"/>
        <v>11</v>
      </c>
      <c r="HB268" s="157">
        <f t="shared" si="598"/>
        <v>0</v>
      </c>
      <c r="HC268" s="157">
        <f t="shared" si="599"/>
        <v>11</v>
      </c>
      <c r="HD268" s="157">
        <f t="shared" si="600"/>
        <v>7</v>
      </c>
      <c r="HE268" s="158">
        <f t="shared" si="636"/>
        <v>275</v>
      </c>
      <c r="HF268" s="164" t="s">
        <v>199</v>
      </c>
      <c r="HG268" s="16" t="s">
        <v>993</v>
      </c>
      <c r="HH268" s="88"/>
    </row>
    <row r="269" spans="1:216" ht="15.75">
      <c r="A269" s="16" t="s">
        <v>279</v>
      </c>
      <c r="B269" s="16" t="s">
        <v>280</v>
      </c>
      <c r="C269" s="16" t="s">
        <v>196</v>
      </c>
      <c r="D269" s="16" t="s">
        <v>621</v>
      </c>
      <c r="E269" s="16" t="s">
        <v>617</v>
      </c>
      <c r="F269" s="17">
        <f>88+20</f>
        <v>108</v>
      </c>
      <c r="G269" s="17">
        <v>0</v>
      </c>
      <c r="H269" s="17">
        <v>0</v>
      </c>
      <c r="I269" s="18">
        <v>0</v>
      </c>
      <c r="J269" s="17">
        <v>0</v>
      </c>
      <c r="K269" s="19">
        <f>(H269+F269+G269)-(I269+J269)</f>
        <v>108</v>
      </c>
      <c r="L269" s="19">
        <f>IF(K269&gt;0,K269,0)</f>
        <v>108</v>
      </c>
      <c r="M269" s="23">
        <v>100</v>
      </c>
      <c r="N269" s="20">
        <f t="shared" si="637"/>
        <v>100</v>
      </c>
      <c r="O269" s="20"/>
      <c r="P269" s="75">
        <f t="shared" si="642"/>
        <v>0</v>
      </c>
      <c r="Q269" s="74">
        <f t="shared" si="641"/>
        <v>100</v>
      </c>
      <c r="R269" s="22">
        <f t="shared" si="647"/>
        <v>100</v>
      </c>
      <c r="S269" s="10">
        <v>50</v>
      </c>
      <c r="T269" s="10"/>
      <c r="U269" s="152">
        <f>SUMIF('Rekapitulasi Maret'!$D$9:$D$173,APS!$B269,'Rekapitulasi Maret'!$E$9:$E$173)</f>
        <v>0</v>
      </c>
      <c r="V269" s="152">
        <f>SUMIF('Rekapitulasi Maret'!$D$9:$D$173,APS!$B269,'Rekapitulasi Maret'!$F$9:$F$173)</f>
        <v>0</v>
      </c>
      <c r="W269" s="10"/>
      <c r="X269" s="154">
        <f t="shared" si="638"/>
        <v>0</v>
      </c>
      <c r="Y269" s="154">
        <f t="shared" si="639"/>
        <v>0</v>
      </c>
      <c r="Z269" s="10">
        <v>50</v>
      </c>
      <c r="AA269" s="152">
        <f>SUMIF('Rekapitulasi Maret'!$U$9:$U$173,APS!$B269,'Rekapitulasi Maret'!$V$9:$V$173)</f>
        <v>0</v>
      </c>
      <c r="AB269" s="152">
        <f>SUMIF('Rekapitulasi Maret'!$U$9:$U$173,APS!$B269,'Rekapitulasi Maret'!$W$9:$W$173)</f>
        <v>0</v>
      </c>
      <c r="AC269" s="152"/>
      <c r="AD269" s="154">
        <f t="shared" si="630"/>
        <v>0</v>
      </c>
      <c r="AE269" s="154">
        <f t="shared" si="631"/>
        <v>0</v>
      </c>
      <c r="AF269" s="10"/>
      <c r="AG269" s="152">
        <f>SUMIF('Rekapitulasi Maret'!$AL$9:$AL$173,APS!$B269,'Rekapitulasi Maret'!$AM$9:$AM$173)</f>
        <v>0</v>
      </c>
      <c r="AH269" s="152">
        <f>SUMIF('Rekapitulasi Maret'!$AL$9:$AL$173,APS!$B269,'Rekapitulasi Maret'!$AN$9:$AN$173)</f>
        <v>0</v>
      </c>
      <c r="AI269" s="152">
        <f>SUMIF('Rekapitulasi Maret'!$AL$9:$AL$173,APS!$B269,'Rekapitulasi Maret'!$AQ$9:$AQ$173)</f>
        <v>0</v>
      </c>
      <c r="AJ269" s="154">
        <f t="shared" si="634"/>
        <v>0</v>
      </c>
      <c r="AK269" s="154">
        <f t="shared" si="635"/>
        <v>0</v>
      </c>
      <c r="AL269" s="10"/>
      <c r="AM269" s="152">
        <f>SUMIF('Rekapitulasi Maret'!$BA$9:$BA$173,APS!$B269,'Rekapitulasi Maret'!$BB$9:$BB$173)</f>
        <v>0</v>
      </c>
      <c r="AN269" s="152">
        <f>SUMIF('Rekapitulasi Maret'!$BA$9:$BA$173,APS!$B269,'Rekapitulasi Maret'!$BC$9:$BC$173)</f>
        <v>0</v>
      </c>
      <c r="AO269" s="10"/>
      <c r="AP269" s="154">
        <f t="shared" si="632"/>
        <v>0</v>
      </c>
      <c r="AQ269" s="154">
        <f t="shared" si="633"/>
        <v>0</v>
      </c>
      <c r="AR269" s="10"/>
      <c r="AS269" s="152">
        <f>SUMIF('Rekapitulasi Maret'!$BP$9:$BP$173,APS!$B269,'Rekapitulasi Maret'!$BQ$9:$BQ$173)</f>
        <v>0</v>
      </c>
      <c r="AT269" s="152">
        <f>SUMIF('Rekapitulasi Maret'!$BP$9:$BP$173,APS!$B269,'Rekapitulasi Maret'!$BR$9:$BR$173)</f>
        <v>0</v>
      </c>
      <c r="AU269" s="10"/>
      <c r="AV269" s="154">
        <f t="shared" si="601"/>
        <v>0</v>
      </c>
      <c r="AW269" s="154">
        <f t="shared" si="602"/>
        <v>0</v>
      </c>
      <c r="AX269" s="10"/>
      <c r="AY269" s="152">
        <f>SUMIF('Rekapitulasi Maret'!$CE$9:$CE$173,APS!$B269,'Rekapitulasi Maret'!$CI$9:$CI$173)</f>
        <v>0</v>
      </c>
      <c r="AZ269" s="10"/>
      <c r="BA269" s="152">
        <f>SUMIF('Rekapitulasi Maret'!$CE$9:$CE$173,APS!$B269,'Rekapitulasi Maret'!$CJ$9:$CJ$173)</f>
        <v>0</v>
      </c>
      <c r="BB269" s="154">
        <f t="shared" si="592"/>
        <v>0</v>
      </c>
      <c r="BC269" s="154">
        <f t="shared" si="593"/>
        <v>0</v>
      </c>
      <c r="BD269" s="76">
        <f t="shared" si="605"/>
        <v>50</v>
      </c>
      <c r="BE269" s="76">
        <f t="shared" si="606"/>
        <v>0</v>
      </c>
      <c r="BF269" s="76">
        <f t="shared" si="607"/>
        <v>0</v>
      </c>
      <c r="BG269" s="76">
        <f t="shared" si="608"/>
        <v>0</v>
      </c>
      <c r="BH269" s="76">
        <f t="shared" si="609"/>
        <v>0</v>
      </c>
      <c r="BI269" s="76">
        <f t="shared" si="610"/>
        <v>-50</v>
      </c>
      <c r="BJ269" s="154">
        <f t="shared" si="611"/>
        <v>0</v>
      </c>
      <c r="BK269" s="10">
        <v>25</v>
      </c>
      <c r="BL269" s="10"/>
      <c r="BM269" s="152">
        <f>SUMIF('Rekapitulasi Maret'!$D$194:$D$375,APS!$B269,'Rekapitulasi Maret'!$E$194:$E$375)+SUMIF('Rekapitulasi Maret'!$D$194:$D$375,APS!$B269,'Rekapitulasi Maret'!$J$194:$J$375)</f>
        <v>0</v>
      </c>
      <c r="BN269" s="152">
        <f>SUMIF('Rekapitulasi Maret'!$D$194:$D$375,APS!$B269,'Rekapitulasi Maret'!$F$194:$F$375)</f>
        <v>0</v>
      </c>
      <c r="BO269" s="152">
        <f>SUMIF('Rekapitulasi Maret'!$D$194:$D$375,APS!$B269,'Rekapitulasi Maret'!$K$194:$K$375)</f>
        <v>0</v>
      </c>
      <c r="BP269" s="154">
        <f t="shared" si="588"/>
        <v>0</v>
      </c>
      <c r="BQ269" s="154">
        <f t="shared" si="589"/>
        <v>0</v>
      </c>
      <c r="BR269" s="10"/>
      <c r="BS269" s="152">
        <f>SUMIF('Rekapitulasi Maret'!$U$194:$U$375,APS!$B269,'Rekapitulasi Maret'!$V$194:$V$375)+SUMIF('Rekapitulasi Maret'!$U$194:$U$375,APS!$B269,'Rekapitulasi Maret'!$AA$194:$AA$375)</f>
        <v>0</v>
      </c>
      <c r="BT269" s="152">
        <f>SUMIF('Rekapitulasi Maret'!$U$194:$U$375,APS!$B269,'Rekapitulasi Maret'!$W$194:$W$375)</f>
        <v>0</v>
      </c>
      <c r="BU269" s="152">
        <f>SUMIF('Rekapitulasi Maret'!$U$194:$U$375,APS!$B269,'Rekapitulasi Maret'!$AB$194:$AB$375)</f>
        <v>0</v>
      </c>
      <c r="BV269" s="154">
        <f t="shared" si="590"/>
        <v>0</v>
      </c>
      <c r="BW269" s="154">
        <f t="shared" si="591"/>
        <v>0</v>
      </c>
      <c r="BX269" s="10"/>
      <c r="BY269" s="152">
        <f>SUMIF('Rekapitulasi Maret'!$AL$194:$AL$375,APS!$B269,'Rekapitulasi Maret'!$AM$194:$AM$375)+SUMIF('Rekapitulasi Maret'!$AL$194:$AL$375,APS!$B269,'Rekapitulasi Maret'!$AP$194:$AP$375)</f>
        <v>0</v>
      </c>
      <c r="BZ269" s="152">
        <f>SUMIF('Rekapitulasi Maret'!$AL$194:$AL$375,APS!$B269,'Rekapitulasi Maret'!$AN$194:$AN$375)</f>
        <v>0</v>
      </c>
      <c r="CA269" s="152">
        <f>SUMIF('Rekapitulasi Maret'!$AL$194:$AL$375,APS!$B269,'Rekapitulasi Maret'!$AQ$194:$AQ$375)</f>
        <v>0</v>
      </c>
      <c r="CB269" s="154">
        <f t="shared" si="603"/>
        <v>0</v>
      </c>
      <c r="CC269" s="154">
        <f t="shared" si="604"/>
        <v>0</v>
      </c>
      <c r="CD269" s="10">
        <v>25</v>
      </c>
      <c r="CE269" s="152">
        <f>SUMIF('Rekapitulasi Maret'!$BA$194:$BA$375,APS!$B269,'Rekapitulasi Maret'!$BB$194:$BB$375)+SUMIF('Rekapitulasi Maret'!$BA$194:$BA$375,APS!$B269,'Rekapitulasi Maret'!$BE$194:$BE$375)</f>
        <v>0</v>
      </c>
      <c r="CF269" s="152">
        <f>SUMIF('Rekapitulasi Maret'!$BA$194:$BA$375,APS!$B269,'Rekapitulasi Maret'!$BC$194:$BC$375)</f>
        <v>0</v>
      </c>
      <c r="CG269" s="10"/>
      <c r="CH269" s="154">
        <f t="shared" si="580"/>
        <v>0</v>
      </c>
      <c r="CI269" s="154">
        <f t="shared" si="581"/>
        <v>0</v>
      </c>
      <c r="CJ269" s="10"/>
      <c r="CK269" s="152">
        <f>SUMIF('Rekapitulasi Maret'!$BP$194:$BP$375,APS!$B269,'Rekapitulasi Maret'!$BQ$194:$BQ$375)+SUMIF('Rekapitulasi Maret'!$BP$194:$BP$375,APS!$B269,'Rekapitulasi Maret'!$BT$194:$BT$375)</f>
        <v>0</v>
      </c>
      <c r="CL269" s="152">
        <f>SUMIF('Rekapitulasi Maret'!$BP$194:$BP$375,APS!$B269,'Rekapitulasi Maret'!$BR$194:$BR$375)</f>
        <v>0</v>
      </c>
      <c r="CM269" s="152">
        <f>SUMIF('Rekapitulasi Maret'!$BP$194:$BP$375,APS!$B269,'Rekapitulasi Maret'!$BU$194:$BU$375)</f>
        <v>0</v>
      </c>
      <c r="CN269" s="154">
        <f t="shared" si="582"/>
        <v>0</v>
      </c>
      <c r="CO269" s="154">
        <f t="shared" si="583"/>
        <v>0</v>
      </c>
      <c r="CP269" s="76">
        <f t="shared" si="612"/>
        <v>25</v>
      </c>
      <c r="CQ269" s="76">
        <f t="shared" si="613"/>
        <v>0</v>
      </c>
      <c r="CR269" s="76">
        <f t="shared" si="614"/>
        <v>0</v>
      </c>
      <c r="CS269" s="76">
        <f t="shared" si="615"/>
        <v>0</v>
      </c>
      <c r="CT269" s="76">
        <f t="shared" si="616"/>
        <v>0</v>
      </c>
      <c r="CU269" s="76">
        <f t="shared" si="617"/>
        <v>-25</v>
      </c>
      <c r="CV269" s="154">
        <f t="shared" si="618"/>
        <v>0</v>
      </c>
      <c r="CW269" s="10">
        <v>25</v>
      </c>
      <c r="CX269" s="10">
        <v>25</v>
      </c>
      <c r="CY269" s="152">
        <f>SUMIF('Rekapitulasi Maret'!$D$391:$D$568,APS!$B269,'Rekapitulasi Maret'!$E$391:$E$568)+SUMIF('Rekapitulasi Maret'!$D$391:$D$568,APS!$B269,'Rekapitulasi Maret'!$J$391:$J$568)</f>
        <v>0</v>
      </c>
      <c r="CZ269" s="152">
        <f>SUMIF('Rekapitulasi Maret'!$D$391:$D$568,APS!$B269,'Rekapitulasi Maret'!$F$391:$F$568)</f>
        <v>0</v>
      </c>
      <c r="DA269" s="152">
        <f>SUMIF('Rekapitulasi Maret'!$D$391:$D$568,APS!$B269,'Rekapitulasi Maret'!$K$391:$K$568)</f>
        <v>0</v>
      </c>
      <c r="DB269" s="154">
        <f t="shared" si="584"/>
        <v>0</v>
      </c>
      <c r="DC269" s="154">
        <f t="shared" si="585"/>
        <v>0</v>
      </c>
      <c r="DD269" s="10"/>
      <c r="DE269" s="152">
        <f>SUMIF('Rekapitulasi Maret'!$U$391:$U$568,APS!$B269,'Rekapitulasi Maret'!$V$391:$V$568)+SUMIF('Rekapitulasi Maret'!$U$391:$U$568,APS!$B269,'Rekapitulasi Maret'!$AA$391:$AA$568)</f>
        <v>0</v>
      </c>
      <c r="DF269" s="152">
        <f>SUMIF('Rekapitulasi Maret'!$U$391:$U$568,APS!$B269,'Rekapitulasi Maret'!$W$391:$W$568)</f>
        <v>0</v>
      </c>
      <c r="DG269" s="152">
        <f>SUMIF('Rekapitulasi Maret'!$U$391:$U$568,APS!$B269,'Rekapitulasi Maret'!$AB$391:$AB$568)</f>
        <v>0</v>
      </c>
      <c r="DH269" s="154">
        <f t="shared" si="619"/>
        <v>0</v>
      </c>
      <c r="DI269" s="154">
        <f t="shared" si="620"/>
        <v>0</v>
      </c>
      <c r="DJ269" s="10"/>
      <c r="DK269" s="152">
        <f>SUMIF('Rekapitulasi Maret'!$AL$391:$AL$568,APS!$B269,'Rekapitulasi Maret'!$AM$391:$AM$568)+SUMIF('Rekapitulasi Maret'!$AL$391:$AL$568,APS!$B269,'Rekapitulasi Maret'!$AP$391:$AP$568)</f>
        <v>0</v>
      </c>
      <c r="DL269" s="152">
        <f>SUMIF('Rekapitulasi Maret'!$AL$391:$AL$568,APS!$B269,'Rekapitulasi Maret'!$AN$391:$AN$568)</f>
        <v>0</v>
      </c>
      <c r="DM269" s="152">
        <f>SUMIF('Rekapitulasi Maret'!$AL$391:$AL$568,APS!$B269,'Rekapitulasi Maret'!$AQ$391:$AQ$568)</f>
        <v>0</v>
      </c>
      <c r="DN269" s="154">
        <f t="shared" si="553"/>
        <v>0</v>
      </c>
      <c r="DO269" s="154">
        <f t="shared" si="554"/>
        <v>0</v>
      </c>
      <c r="DP269" s="10"/>
      <c r="DQ269" s="152">
        <f>SUMIF('Rekapitulasi Maret'!$BA$391:$BA$568,APS!$B269,'Rekapitulasi Maret'!$BB$391:$BB$568)+SUMIF('Rekapitulasi Maret'!$BA$391:$BA$568,APS!$B269,'Rekapitulasi Maret'!$BE$391:$BE$568)</f>
        <v>0</v>
      </c>
      <c r="DR269" s="152">
        <f>SUMIF('Rekapitulasi Maret'!$BA$391:$BA$568,APS!$B269,'Rekapitulasi Maret'!$BC$391:$BC$568)</f>
        <v>0</v>
      </c>
      <c r="DS269" s="152">
        <f>SUMIF('Rekapitulasi Maret'!$BA$391:$BA$568,APS!$B269,'Rekapitulasi Maret'!$BF$391:$BF$568)</f>
        <v>0</v>
      </c>
      <c r="DT269" s="154">
        <f t="shared" si="621"/>
        <v>0</v>
      </c>
      <c r="DU269" s="154">
        <f t="shared" si="622"/>
        <v>0</v>
      </c>
      <c r="DV269" s="10"/>
      <c r="DW269" s="152">
        <f>SUMIF('Rekapitulasi Maret'!$BP$391:$BP$568,APS!$B269,'Rekapitulasi Maret'!$BQ$391:$BQ$568)+SUMIF('Rekapitulasi Maret'!$BP$391:$BP$568,APS!$B269,'Rekapitulasi Maret'!$BT$391:$BT$568)</f>
        <v>0</v>
      </c>
      <c r="DX269" s="152">
        <f>SUMIF('Rekapitulasi Maret'!$BP$391:$BP$568,APS!$B269,'Rekapitulasi Maret'!$BR$391:$BR$568)</f>
        <v>0</v>
      </c>
      <c r="DY269" s="152">
        <f>SUMIF('Rekapitulasi Maret'!$BP$391:$BP$568,APS!$B269,'Rekapitulasi Maret'!$BU$391:$BU$568)</f>
        <v>0</v>
      </c>
      <c r="DZ269" s="154">
        <f t="shared" si="645"/>
        <v>0</v>
      </c>
      <c r="EA269" s="154">
        <f t="shared" si="646"/>
        <v>0</v>
      </c>
      <c r="EB269" s="10"/>
      <c r="EC269" s="152">
        <f>SUMIF('Rekapitulasi Maret'!$CE$391:$CE$568,APS!$B269,'Rekapitulasi Maret'!$CF$391:$CF$568)+SUMIF('Rekapitulasi Maret'!$CE$391:$CE$568,APS!$B269,'Rekapitulasi Maret'!$CI$391:$CI$568)</f>
        <v>0</v>
      </c>
      <c r="ED269" s="152">
        <f>SUMIF('Rekapitulasi Maret'!$CE$391:$CE$568,APS!$B269,'Rekapitulasi Maret'!$CG$391:$CG$568)</f>
        <v>0</v>
      </c>
      <c r="EE269" s="152">
        <f>SUMIF('Rekapitulasi Maret'!$CE$391:$CE$568,APS!$B269,'Rekapitulasi Maret'!$CJ$391:$CJ$568)</f>
        <v>0</v>
      </c>
      <c r="EF269" s="154">
        <f t="shared" si="555"/>
        <v>0</v>
      </c>
      <c r="EG269" s="154">
        <f t="shared" si="556"/>
        <v>0</v>
      </c>
      <c r="EH269" s="76">
        <f t="shared" si="623"/>
        <v>25</v>
      </c>
      <c r="EI269" s="76">
        <f t="shared" si="624"/>
        <v>0</v>
      </c>
      <c r="EJ269" s="76">
        <f t="shared" si="625"/>
        <v>0</v>
      </c>
      <c r="EK269" s="76">
        <f t="shared" si="626"/>
        <v>0</v>
      </c>
      <c r="EL269" s="76">
        <f t="shared" si="627"/>
        <v>0</v>
      </c>
      <c r="EM269" s="76">
        <f t="shared" si="628"/>
        <v>-25</v>
      </c>
      <c r="EN269" s="154">
        <f t="shared" si="629"/>
        <v>0</v>
      </c>
      <c r="EO269" s="10"/>
      <c r="EP269" s="40"/>
      <c r="EQ269" s="152">
        <f>SUMIF('Rekapitulasi Maret'!$D$587:$D$768,APS!$B269,'Rekapitulasi Maret'!$E$587:$E$768)+SUMIF('Rekapitulasi Maret'!$D$587:$D$768,APS!$B269,'Rekapitulasi Maret'!$G$587:$G$768)</f>
        <v>0</v>
      </c>
      <c r="ER269" s="152">
        <f>SUMIF('Rekapitulasi Maret'!$D$587:$D$768,APS!$B269,'Rekapitulasi Maret'!$F$587:$F$768)+SUMIF('Rekapitulasi Maret'!$D$587:$D$768,APS!$B269,'Rekapitulasi Maret'!$H$587:$H$768)</f>
        <v>0</v>
      </c>
      <c r="ES269" s="40"/>
      <c r="ET269" s="154">
        <f t="shared" si="557"/>
        <v>0</v>
      </c>
      <c r="EU269" s="154">
        <f t="shared" si="558"/>
        <v>0</v>
      </c>
      <c r="EV269" s="40"/>
      <c r="EW269" s="152">
        <f>SUMIF('Rekapitulasi Maret'!$U$587:$U$768,APS!$B269,'Rekapitulasi Maret'!$V$587:$V$768)+SUMIF('Rekapitulasi Maret'!$U$587:$U$768,APS!$B269,'Rekapitulasi Maret'!$X$587:$X$768)</f>
        <v>0</v>
      </c>
      <c r="EX269" s="152">
        <f>SUMIF('Rekapitulasi Maret'!$U$587:$U$768,APS!$B269,'Rekapitulasi Maret'!$W$587:$W$768)+SUMIF('Rekapitulasi Maret'!$U$587:$U$768,APS!$B269,'Rekapitulasi Maret'!$Y$587:$Y$768)</f>
        <v>0</v>
      </c>
      <c r="EY269" s="10"/>
      <c r="EZ269" s="154">
        <f t="shared" si="559"/>
        <v>0</v>
      </c>
      <c r="FA269" s="154">
        <f t="shared" si="560"/>
        <v>0</v>
      </c>
      <c r="FB269" s="40"/>
      <c r="FC269" s="152">
        <f>SUMIF('Rekapitulasi Maret'!$AL$587:$AL$768,APS!$B269,'Rekapitulasi Maret'!$AM$587:$AM$768)+SUMIF('Rekapitulasi Maret'!$AL$587:$AL$768,APS!$B269,'Rekapitulasi Maret'!$AP$587:$AP$768)</f>
        <v>0</v>
      </c>
      <c r="FD269" s="152">
        <f>SUMIF('Rekapitulasi Maret'!$AL$587:$AL$768,APS!$B269,'Rekapitulasi Maret'!$AN$587:$AN$768)</f>
        <v>0</v>
      </c>
      <c r="FE269" s="40"/>
      <c r="FF269" s="154">
        <f t="shared" si="561"/>
        <v>0</v>
      </c>
      <c r="FG269" s="154">
        <f t="shared" si="562"/>
        <v>0</v>
      </c>
      <c r="FH269" s="40"/>
      <c r="FI269" s="152">
        <f>SUMIF('Rekapitulasi Maret'!$BA$587:$BA$768,APS!$B269,'Rekapitulasi Maret'!$BB$587:$BB$768)+SUMIF('Rekapitulasi Maret'!$BA$587:$BA$768,APS!$B269,'Rekapitulasi Maret'!$BE$587:$BE$768)</f>
        <v>0</v>
      </c>
      <c r="FJ269" s="152">
        <f>SUMIF('Rekapitulasi Maret'!$BA$587:$BA$768,APS!$B269,'Rekapitulasi Maret'!$BC$587:$BC$768)+SUMIF('Rekapitulasi Maret'!$BA$587:$BA$768,APS!$B269,'Rekapitulasi Maret'!$BF$587:$BF$768)</f>
        <v>0</v>
      </c>
      <c r="FK269" s="10"/>
      <c r="FL269" s="154">
        <f t="shared" si="563"/>
        <v>0</v>
      </c>
      <c r="FM269" s="154">
        <f t="shared" si="564"/>
        <v>0</v>
      </c>
      <c r="FN269" s="40"/>
      <c r="FO269" s="152">
        <f>SUMIF('Rekapitulasi Maret'!$BP$587:$BP$768,APS!$B269,'Rekapitulasi Maret'!$BQ$587:$BQ$768)+SUMIF('Rekapitulasi Maret'!$BP$587:$BP$768,APS!$B269,'Rekapitulasi Maret'!$BT$587:$BT$768)</f>
        <v>50</v>
      </c>
      <c r="FP269" s="152">
        <f>SUMIF('Rekapitulasi Maret'!$BP$587:$BP$768,APS!$B269,'Rekapitulasi Maret'!$BR$587:$BR$768)</f>
        <v>39</v>
      </c>
      <c r="FQ269" s="10"/>
      <c r="FR269" s="154">
        <f t="shared" si="565"/>
        <v>0</v>
      </c>
      <c r="FS269" s="154">
        <f t="shared" si="566"/>
        <v>78</v>
      </c>
      <c r="FT269" s="40"/>
      <c r="FU269" s="152">
        <f>SUMIF('Rekapitulasi Maret'!$CE$587:$CE$768,APS!$B269,'Rekapitulasi Maret'!$CI$587:$CI$768)</f>
        <v>0</v>
      </c>
      <c r="FV269" s="10"/>
      <c r="FW269" s="152">
        <f>SUMIF('Rekapitulasi Maret'!$CE$587:$CE$768,APS!$B269,'Rekapitulasi Maret'!$CJ$587:$CJ$768)</f>
        <v>0</v>
      </c>
      <c r="FX269" s="154">
        <f t="shared" si="586"/>
        <v>0</v>
      </c>
      <c r="FY269" s="154">
        <f t="shared" si="587"/>
        <v>0</v>
      </c>
      <c r="FZ269" s="40"/>
      <c r="GA269" s="152">
        <f>SUMIF('Rekapitulasi Maret'!$D$785:$D$963,APS!$B269,'Rekapitulasi Maret'!$E$785:$E$963)+SUMIF('Rekapitulasi Maret'!$D$785:$D$963,APS!$B269,'Rekapitulasi Maret'!$J$785:$J$963)</f>
        <v>0</v>
      </c>
      <c r="GB269" s="152">
        <f>SUMIF('Rekapitulasi Maret'!$D$785:$D$963,APS!$B269,'Rekapitulasi Maret'!$F$785:$F$963)</f>
        <v>0</v>
      </c>
      <c r="GC269" s="152">
        <f>SUMIF('Rekapitulasi Maret'!$D$785:$D$963,APS!$B269,'Rekapitulasi Maret'!$K$785:$K$963)</f>
        <v>0</v>
      </c>
      <c r="GD269" s="154">
        <f t="shared" si="567"/>
        <v>0</v>
      </c>
      <c r="GE269" s="154">
        <f t="shared" si="568"/>
        <v>0</v>
      </c>
      <c r="GF269" s="40"/>
      <c r="GG269" s="152">
        <f>SUMIF('Rekapitulasi Maret'!$U$785:$U$963,APS!$B269,'Rekapitulasi Maret'!$V$785:$V$963)+SUMIF('Rekapitulasi Maret'!$U$785:$U$963,APS!$B269,'Rekapitulasi Maret'!$AA$785:$AA$963)</f>
        <v>0</v>
      </c>
      <c r="GH269" s="152">
        <f>SUMIF('Rekapitulasi Maret'!$U$785:$U$963,APS!$B269,'Rekapitulasi Maret'!$W$785:$W$963)</f>
        <v>0</v>
      </c>
      <c r="GI269" s="152">
        <f>SUMIF('Rekapitulasi Maret'!$U$785:$U$963,APS!$B269,'Rekapitulasi Maret'!$AB$785:$AB$963)</f>
        <v>0</v>
      </c>
      <c r="GJ269" s="154">
        <f t="shared" si="569"/>
        <v>0</v>
      </c>
      <c r="GK269" s="154">
        <f t="shared" si="570"/>
        <v>0</v>
      </c>
      <c r="GL269" s="40"/>
      <c r="GM269" s="152">
        <f>SUMIF('Rekapitulasi Maret'!$AL$785:$AL$963,APS!$B269,'Rekapitulasi Maret'!$AM$785:$AM$963)+SUMIF('Rekapitulasi Maret'!$AL$785:$AL$963,APS!$B269,'Rekapitulasi Maret'!$AP$785:$AP$963)</f>
        <v>30</v>
      </c>
      <c r="GN269" s="152">
        <f>SUMIF('Rekapitulasi Maret'!$AL$785:$AL$963,APS!$B269,'Rekapitulasi Maret'!$AN$785:$AN$963)</f>
        <v>0</v>
      </c>
      <c r="GO269" s="152">
        <f>SUMIF('Rekapitulasi Maret'!$AL$785:$AL$963,APS!$B269,'Rekapitulasi Maret'!$AQ$785:$AQ$963)</f>
        <v>13</v>
      </c>
      <c r="GP269" s="154">
        <f t="shared" si="571"/>
        <v>0</v>
      </c>
      <c r="GQ269" s="154">
        <f t="shared" si="572"/>
        <v>43.333333333333336</v>
      </c>
      <c r="GR269" s="76">
        <f t="shared" si="573"/>
        <v>0</v>
      </c>
      <c r="GS269" s="76">
        <f t="shared" si="574"/>
        <v>80</v>
      </c>
      <c r="GT269" s="76">
        <f t="shared" si="575"/>
        <v>39</v>
      </c>
      <c r="GU269" s="76">
        <f t="shared" si="576"/>
        <v>13</v>
      </c>
      <c r="GV269" s="157">
        <f t="shared" si="577"/>
        <v>52</v>
      </c>
      <c r="GW269" s="157">
        <f t="shared" si="578"/>
        <v>52</v>
      </c>
      <c r="GX269" s="158">
        <f t="shared" si="579"/>
        <v>0</v>
      </c>
      <c r="GY269" s="157">
        <f t="shared" si="595"/>
        <v>100</v>
      </c>
      <c r="GZ269" s="157">
        <f t="shared" si="596"/>
        <v>80</v>
      </c>
      <c r="HA269" s="157">
        <f t="shared" si="597"/>
        <v>39</v>
      </c>
      <c r="HB269" s="157">
        <f t="shared" si="598"/>
        <v>13</v>
      </c>
      <c r="HC269" s="157">
        <f t="shared" si="599"/>
        <v>52</v>
      </c>
      <c r="HD269" s="157">
        <f t="shared" si="600"/>
        <v>-48</v>
      </c>
      <c r="HE269" s="158">
        <f t="shared" si="636"/>
        <v>52</v>
      </c>
      <c r="HF269" s="165"/>
      <c r="HG269" s="16" t="s">
        <v>993</v>
      </c>
      <c r="HH269" s="88"/>
    </row>
    <row r="270" spans="1:216" ht="15.75">
      <c r="A270" s="16" t="s">
        <v>281</v>
      </c>
      <c r="B270" s="16" t="s">
        <v>282</v>
      </c>
      <c r="C270" s="16" t="s">
        <v>196</v>
      </c>
      <c r="D270" s="16" t="s">
        <v>621</v>
      </c>
      <c r="E270" s="16" t="s">
        <v>608</v>
      </c>
      <c r="F270" s="17">
        <f>10+10</f>
        <v>20</v>
      </c>
      <c r="G270" s="17">
        <v>0</v>
      </c>
      <c r="H270" s="17">
        <v>0</v>
      </c>
      <c r="I270" s="18">
        <v>0</v>
      </c>
      <c r="J270" s="17">
        <v>0</v>
      </c>
      <c r="K270" s="19">
        <f>(H270+F270+G270)-(I270+J270)</f>
        <v>20</v>
      </c>
      <c r="L270" s="19">
        <f>IF(K270&gt;0,K270,0)</f>
        <v>20</v>
      </c>
      <c r="M270" s="23">
        <v>40</v>
      </c>
      <c r="N270" s="20">
        <f t="shared" si="637"/>
        <v>40</v>
      </c>
      <c r="O270" s="20"/>
      <c r="P270" s="75">
        <f t="shared" si="642"/>
        <v>0</v>
      </c>
      <c r="Q270" s="74">
        <f t="shared" si="641"/>
        <v>40</v>
      </c>
      <c r="R270" s="22">
        <f t="shared" si="647"/>
        <v>40</v>
      </c>
      <c r="S270" s="10">
        <v>15</v>
      </c>
      <c r="T270" s="10"/>
      <c r="U270" s="152">
        <f>SUMIF('Rekapitulasi Maret'!$D$9:$D$173,APS!$B270,'Rekapitulasi Maret'!$E$9:$E$173)</f>
        <v>0</v>
      </c>
      <c r="V270" s="152">
        <f>SUMIF('Rekapitulasi Maret'!$D$9:$D$173,APS!$B270,'Rekapitulasi Maret'!$F$9:$F$173)</f>
        <v>0</v>
      </c>
      <c r="W270" s="10"/>
      <c r="X270" s="154">
        <f t="shared" si="638"/>
        <v>0</v>
      </c>
      <c r="Y270" s="154">
        <f t="shared" si="639"/>
        <v>0</v>
      </c>
      <c r="Z270" s="10"/>
      <c r="AA270" s="152">
        <f>SUMIF('Rekapitulasi Maret'!$U$9:$U$173,APS!$B270,'Rekapitulasi Maret'!$V$9:$V$173)</f>
        <v>0</v>
      </c>
      <c r="AB270" s="152">
        <f>SUMIF('Rekapitulasi Maret'!$U$9:$U$173,APS!$B270,'Rekapitulasi Maret'!$W$9:$W$173)</f>
        <v>0</v>
      </c>
      <c r="AC270" s="152"/>
      <c r="AD270" s="154">
        <f t="shared" si="630"/>
        <v>0</v>
      </c>
      <c r="AE270" s="154">
        <f t="shared" si="631"/>
        <v>0</v>
      </c>
      <c r="AF270" s="10">
        <v>15</v>
      </c>
      <c r="AG270" s="152">
        <f>SUMIF('Rekapitulasi Maret'!$AL$9:$AL$173,APS!$B270,'Rekapitulasi Maret'!$AM$9:$AM$173)</f>
        <v>0</v>
      </c>
      <c r="AH270" s="152">
        <f>SUMIF('Rekapitulasi Maret'!$AL$9:$AL$173,APS!$B270,'Rekapitulasi Maret'!$AN$9:$AN$173)</f>
        <v>0</v>
      </c>
      <c r="AI270" s="152">
        <f>SUMIF('Rekapitulasi Maret'!$AL$9:$AL$173,APS!$B270,'Rekapitulasi Maret'!$AQ$9:$AQ$173)</f>
        <v>0</v>
      </c>
      <c r="AJ270" s="154">
        <f t="shared" si="634"/>
        <v>0</v>
      </c>
      <c r="AK270" s="154">
        <f t="shared" si="635"/>
        <v>0</v>
      </c>
      <c r="AL270" s="10"/>
      <c r="AM270" s="152">
        <f>SUMIF('Rekapitulasi Maret'!$BA$9:$BA$173,APS!$B270,'Rekapitulasi Maret'!$BB$9:$BB$173)</f>
        <v>0</v>
      </c>
      <c r="AN270" s="152">
        <f>SUMIF('Rekapitulasi Maret'!$BA$9:$BA$173,APS!$B270,'Rekapitulasi Maret'!$BC$9:$BC$173)</f>
        <v>0</v>
      </c>
      <c r="AO270" s="10"/>
      <c r="AP270" s="154">
        <f t="shared" si="632"/>
        <v>0</v>
      </c>
      <c r="AQ270" s="154">
        <f t="shared" si="633"/>
        <v>0</v>
      </c>
      <c r="AR270" s="10"/>
      <c r="AS270" s="152">
        <f>SUMIF('Rekapitulasi Maret'!$BP$9:$BP$173,APS!$B270,'Rekapitulasi Maret'!$BQ$9:$BQ$173)</f>
        <v>0</v>
      </c>
      <c r="AT270" s="152">
        <f>SUMIF('Rekapitulasi Maret'!$BP$9:$BP$173,APS!$B270,'Rekapitulasi Maret'!$BR$9:$BR$173)</f>
        <v>0</v>
      </c>
      <c r="AU270" s="10"/>
      <c r="AV270" s="154">
        <f t="shared" si="601"/>
        <v>0</v>
      </c>
      <c r="AW270" s="154">
        <f t="shared" si="602"/>
        <v>0</v>
      </c>
      <c r="AX270" s="10"/>
      <c r="AY270" s="152">
        <f>SUMIF('Rekapitulasi Maret'!$CE$9:$CE$173,APS!$B270,'Rekapitulasi Maret'!$CI$9:$CI$173)</f>
        <v>0</v>
      </c>
      <c r="AZ270" s="10"/>
      <c r="BA270" s="152">
        <f>SUMIF('Rekapitulasi Maret'!$CE$9:$CE$173,APS!$B270,'Rekapitulasi Maret'!$CJ$9:$CJ$173)</f>
        <v>0</v>
      </c>
      <c r="BB270" s="154">
        <f t="shared" si="592"/>
        <v>0</v>
      </c>
      <c r="BC270" s="154">
        <f t="shared" si="593"/>
        <v>0</v>
      </c>
      <c r="BD270" s="76">
        <f t="shared" si="605"/>
        <v>15</v>
      </c>
      <c r="BE270" s="76">
        <f t="shared" si="606"/>
        <v>0</v>
      </c>
      <c r="BF270" s="76">
        <f t="shared" si="607"/>
        <v>0</v>
      </c>
      <c r="BG270" s="76">
        <f t="shared" si="608"/>
        <v>0</v>
      </c>
      <c r="BH270" s="76">
        <f t="shared" si="609"/>
        <v>0</v>
      </c>
      <c r="BI270" s="76">
        <f t="shared" si="610"/>
        <v>-15</v>
      </c>
      <c r="BJ270" s="154">
        <f t="shared" si="611"/>
        <v>0</v>
      </c>
      <c r="BK270" s="10">
        <v>15</v>
      </c>
      <c r="BL270" s="10"/>
      <c r="BM270" s="152">
        <f>SUMIF('Rekapitulasi Maret'!$D$194:$D$375,APS!$B270,'Rekapitulasi Maret'!$E$194:$E$375)+SUMIF('Rekapitulasi Maret'!$D$194:$D$375,APS!$B270,'Rekapitulasi Maret'!$J$194:$J$375)</f>
        <v>20</v>
      </c>
      <c r="BN270" s="152">
        <f>SUMIF('Rekapitulasi Maret'!$D$194:$D$375,APS!$B270,'Rekapitulasi Maret'!$F$194:$F$375)</f>
        <v>0</v>
      </c>
      <c r="BO270" s="152">
        <f>SUMIF('Rekapitulasi Maret'!$D$194:$D$375,APS!$B270,'Rekapitulasi Maret'!$K$194:$K$375)</f>
        <v>0</v>
      </c>
      <c r="BP270" s="154">
        <f t="shared" si="588"/>
        <v>0</v>
      </c>
      <c r="BQ270" s="154">
        <f t="shared" si="589"/>
        <v>0</v>
      </c>
      <c r="BR270" s="10"/>
      <c r="BS270" s="152">
        <f>SUMIF('Rekapitulasi Maret'!$U$194:$U$375,APS!$B270,'Rekapitulasi Maret'!$V$194:$V$375)+SUMIF('Rekapitulasi Maret'!$U$194:$U$375,APS!$B270,'Rekapitulasi Maret'!$AA$194:$AA$375)</f>
        <v>0</v>
      </c>
      <c r="BT270" s="152">
        <f>SUMIF('Rekapitulasi Maret'!$U$194:$U$375,APS!$B270,'Rekapitulasi Maret'!$W$194:$W$375)</f>
        <v>0</v>
      </c>
      <c r="BU270" s="152">
        <f>SUMIF('Rekapitulasi Maret'!$U$194:$U$375,APS!$B270,'Rekapitulasi Maret'!$AB$194:$AB$375)</f>
        <v>0</v>
      </c>
      <c r="BV270" s="154">
        <f t="shared" si="590"/>
        <v>0</v>
      </c>
      <c r="BW270" s="154">
        <f t="shared" si="591"/>
        <v>0</v>
      </c>
      <c r="BX270" s="10"/>
      <c r="BY270" s="152">
        <f>SUMIF('Rekapitulasi Maret'!$AL$194:$AL$375,APS!$B270,'Rekapitulasi Maret'!$AM$194:$AM$375)+SUMIF('Rekapitulasi Maret'!$AL$194:$AL$375,APS!$B270,'Rekapitulasi Maret'!$AP$194:$AP$375)</f>
        <v>0</v>
      </c>
      <c r="BZ270" s="152">
        <f>SUMIF('Rekapitulasi Maret'!$AL$194:$AL$375,APS!$B270,'Rekapitulasi Maret'!$AN$194:$AN$375)</f>
        <v>0</v>
      </c>
      <c r="CA270" s="152">
        <f>SUMIF('Rekapitulasi Maret'!$AL$194:$AL$375,APS!$B270,'Rekapitulasi Maret'!$AQ$194:$AQ$375)</f>
        <v>0</v>
      </c>
      <c r="CB270" s="154">
        <f t="shared" si="603"/>
        <v>0</v>
      </c>
      <c r="CC270" s="154">
        <f t="shared" si="604"/>
        <v>0</v>
      </c>
      <c r="CD270" s="10">
        <v>15</v>
      </c>
      <c r="CE270" s="152">
        <f>SUMIF('Rekapitulasi Maret'!$BA$194:$BA$375,APS!$B270,'Rekapitulasi Maret'!$BB$194:$BB$375)+SUMIF('Rekapitulasi Maret'!$BA$194:$BA$375,APS!$B270,'Rekapitulasi Maret'!$BE$194:$BE$375)</f>
        <v>0</v>
      </c>
      <c r="CF270" s="152">
        <f>SUMIF('Rekapitulasi Maret'!$BA$194:$BA$375,APS!$B270,'Rekapitulasi Maret'!$BC$194:$BC$375)</f>
        <v>0</v>
      </c>
      <c r="CG270" s="10"/>
      <c r="CH270" s="154">
        <f t="shared" si="580"/>
        <v>0</v>
      </c>
      <c r="CI270" s="154">
        <f t="shared" si="581"/>
        <v>0</v>
      </c>
      <c r="CJ270" s="10"/>
      <c r="CK270" s="152">
        <f>SUMIF('Rekapitulasi Maret'!$BP$194:$BP$375,APS!$B270,'Rekapitulasi Maret'!$BQ$194:$BQ$375)+SUMIF('Rekapitulasi Maret'!$BP$194:$BP$375,APS!$B270,'Rekapitulasi Maret'!$BT$194:$BT$375)</f>
        <v>0</v>
      </c>
      <c r="CL270" s="152">
        <f>SUMIF('Rekapitulasi Maret'!$BP$194:$BP$375,APS!$B270,'Rekapitulasi Maret'!$BR$194:$BR$375)</f>
        <v>0</v>
      </c>
      <c r="CM270" s="152">
        <f>SUMIF('Rekapitulasi Maret'!$BP$194:$BP$375,APS!$B270,'Rekapitulasi Maret'!$BU$194:$BU$375)</f>
        <v>0</v>
      </c>
      <c r="CN270" s="154">
        <f t="shared" si="582"/>
        <v>0</v>
      </c>
      <c r="CO270" s="154">
        <f t="shared" si="583"/>
        <v>0</v>
      </c>
      <c r="CP270" s="76">
        <f t="shared" si="612"/>
        <v>15</v>
      </c>
      <c r="CQ270" s="76">
        <f t="shared" si="613"/>
        <v>20</v>
      </c>
      <c r="CR270" s="76">
        <f t="shared" si="614"/>
        <v>0</v>
      </c>
      <c r="CS270" s="76">
        <f t="shared" si="615"/>
        <v>0</v>
      </c>
      <c r="CT270" s="76">
        <f t="shared" si="616"/>
        <v>0</v>
      </c>
      <c r="CU270" s="76">
        <f t="shared" si="617"/>
        <v>-15</v>
      </c>
      <c r="CV270" s="154">
        <f t="shared" si="618"/>
        <v>0</v>
      </c>
      <c r="CW270" s="10">
        <v>5</v>
      </c>
      <c r="CX270" s="10"/>
      <c r="CY270" s="152">
        <f>SUMIF('Rekapitulasi Maret'!$D$391:$D$568,APS!$B270,'Rekapitulasi Maret'!$E$391:$E$568)+SUMIF('Rekapitulasi Maret'!$D$391:$D$568,APS!$B270,'Rekapitulasi Maret'!$J$391:$J$568)</f>
        <v>25</v>
      </c>
      <c r="CZ270" s="152">
        <f>SUMIF('Rekapitulasi Maret'!$D$391:$D$568,APS!$B270,'Rekapitulasi Maret'!$F$391:$F$568)</f>
        <v>0</v>
      </c>
      <c r="DA270" s="152">
        <f>SUMIF('Rekapitulasi Maret'!$D$391:$D$568,APS!$B270,'Rekapitulasi Maret'!$K$391:$K$568)</f>
        <v>0</v>
      </c>
      <c r="DB270" s="154">
        <f t="shared" si="584"/>
        <v>0</v>
      </c>
      <c r="DC270" s="154">
        <f t="shared" si="585"/>
        <v>0</v>
      </c>
      <c r="DD270" s="10"/>
      <c r="DE270" s="152">
        <f>SUMIF('Rekapitulasi Maret'!$U$391:$U$568,APS!$B270,'Rekapitulasi Maret'!$V$391:$V$568)+SUMIF('Rekapitulasi Maret'!$U$391:$U$568,APS!$B270,'Rekapitulasi Maret'!$AA$391:$AA$568)</f>
        <v>0</v>
      </c>
      <c r="DF270" s="152">
        <f>SUMIF('Rekapitulasi Maret'!$U$391:$U$568,APS!$B270,'Rekapitulasi Maret'!$W$391:$W$568)</f>
        <v>0</v>
      </c>
      <c r="DG270" s="152">
        <f>SUMIF('Rekapitulasi Maret'!$U$391:$U$568,APS!$B270,'Rekapitulasi Maret'!$AB$391:$AB$568)</f>
        <v>0</v>
      </c>
      <c r="DH270" s="154">
        <f t="shared" si="619"/>
        <v>0</v>
      </c>
      <c r="DI270" s="154">
        <f t="shared" si="620"/>
        <v>0</v>
      </c>
      <c r="DJ270" s="10">
        <v>10</v>
      </c>
      <c r="DK270" s="152">
        <f>SUMIF('Rekapitulasi Maret'!$AL$391:$AL$568,APS!$B270,'Rekapitulasi Maret'!$AM$391:$AM$568)+SUMIF('Rekapitulasi Maret'!$AL$391:$AL$568,APS!$B270,'Rekapitulasi Maret'!$AP$391:$AP$568)</f>
        <v>11</v>
      </c>
      <c r="DL270" s="152">
        <f>SUMIF('Rekapitulasi Maret'!$AL$391:$AL$568,APS!$B270,'Rekapitulasi Maret'!$AN$391:$AN$568)</f>
        <v>0</v>
      </c>
      <c r="DM270" s="152">
        <f>SUMIF('Rekapitulasi Maret'!$AL$391:$AL$568,APS!$B270,'Rekapitulasi Maret'!$AQ$391:$AQ$568)</f>
        <v>0</v>
      </c>
      <c r="DN270" s="154">
        <f t="shared" ref="DN270:DN333" si="648">IF(DJ270=0,0,((DL270+DM270)/DJ270)*100)</f>
        <v>0</v>
      </c>
      <c r="DO270" s="154">
        <f t="shared" ref="DO270:DO333" si="649">IF(DK270=0,0,((DL270+DM270)/DK270)*100)</f>
        <v>0</v>
      </c>
      <c r="DP270" s="10"/>
      <c r="DQ270" s="152">
        <f>SUMIF('Rekapitulasi Maret'!$BA$391:$BA$568,APS!$B270,'Rekapitulasi Maret'!$BB$391:$BB$568)+SUMIF('Rekapitulasi Maret'!$BA$391:$BA$568,APS!$B270,'Rekapitulasi Maret'!$BE$391:$BE$568)</f>
        <v>0</v>
      </c>
      <c r="DR270" s="152">
        <f>SUMIF('Rekapitulasi Maret'!$BA$391:$BA$568,APS!$B270,'Rekapitulasi Maret'!$BC$391:$BC$568)</f>
        <v>0</v>
      </c>
      <c r="DS270" s="152">
        <f>SUMIF('Rekapitulasi Maret'!$BA$391:$BA$568,APS!$B270,'Rekapitulasi Maret'!$BF$391:$BF$568)</f>
        <v>0</v>
      </c>
      <c r="DT270" s="154">
        <f t="shared" si="621"/>
        <v>0</v>
      </c>
      <c r="DU270" s="154">
        <f t="shared" si="622"/>
        <v>0</v>
      </c>
      <c r="DV270" s="10"/>
      <c r="DW270" s="152">
        <f>SUMIF('Rekapitulasi Maret'!$BP$391:$BP$568,APS!$B270,'Rekapitulasi Maret'!$BQ$391:$BQ$568)+SUMIF('Rekapitulasi Maret'!$BP$391:$BP$568,APS!$B270,'Rekapitulasi Maret'!$BT$391:$BT$568)</f>
        <v>20</v>
      </c>
      <c r="DX270" s="152">
        <f>SUMIF('Rekapitulasi Maret'!$BP$391:$BP$568,APS!$B270,'Rekapitulasi Maret'!$BR$391:$BR$568)</f>
        <v>0</v>
      </c>
      <c r="DY270" s="152">
        <f>SUMIF('Rekapitulasi Maret'!$BP$391:$BP$568,APS!$B270,'Rekapitulasi Maret'!$BU$391:$BU$568)</f>
        <v>0</v>
      </c>
      <c r="DZ270" s="154">
        <f t="shared" si="645"/>
        <v>0</v>
      </c>
      <c r="EA270" s="154">
        <f t="shared" si="646"/>
        <v>0</v>
      </c>
      <c r="EB270" s="10"/>
      <c r="EC270" s="152">
        <f>SUMIF('Rekapitulasi Maret'!$CE$391:$CE$568,APS!$B270,'Rekapitulasi Maret'!$CF$391:$CF$568)+SUMIF('Rekapitulasi Maret'!$CE$391:$CE$568,APS!$B270,'Rekapitulasi Maret'!$CI$391:$CI$568)</f>
        <v>0</v>
      </c>
      <c r="ED270" s="152">
        <f>SUMIF('Rekapitulasi Maret'!$CE$391:$CE$568,APS!$B270,'Rekapitulasi Maret'!$CG$391:$CG$568)</f>
        <v>0</v>
      </c>
      <c r="EE270" s="152">
        <f>SUMIF('Rekapitulasi Maret'!$CE$391:$CE$568,APS!$B270,'Rekapitulasi Maret'!$CJ$391:$CJ$568)</f>
        <v>0</v>
      </c>
      <c r="EF270" s="154">
        <f t="shared" ref="EF270:EF333" si="650">IF(EB270=0,0,((ED270+EE270)/EB270)*100)</f>
        <v>0</v>
      </c>
      <c r="EG270" s="154">
        <f t="shared" ref="EG270:EG333" si="651">IF(EC270=0,0,((ED270+EE270)/EC270)*100)</f>
        <v>0</v>
      </c>
      <c r="EH270" s="76">
        <f t="shared" si="623"/>
        <v>10</v>
      </c>
      <c r="EI270" s="76">
        <f t="shared" si="624"/>
        <v>56</v>
      </c>
      <c r="EJ270" s="76">
        <f t="shared" si="625"/>
        <v>0</v>
      </c>
      <c r="EK270" s="76">
        <f t="shared" si="626"/>
        <v>0</v>
      </c>
      <c r="EL270" s="76">
        <f t="shared" si="627"/>
        <v>0</v>
      </c>
      <c r="EM270" s="76">
        <f t="shared" si="628"/>
        <v>-10</v>
      </c>
      <c r="EN270" s="154">
        <f t="shared" si="629"/>
        <v>0</v>
      </c>
      <c r="EO270" s="10">
        <v>5</v>
      </c>
      <c r="EP270" s="10"/>
      <c r="EQ270" s="152">
        <f>SUMIF('Rekapitulasi Maret'!$D$587:$D$768,APS!$B270,'Rekapitulasi Maret'!$E$587:$E$768)+SUMIF('Rekapitulasi Maret'!$D$587:$D$768,APS!$B270,'Rekapitulasi Maret'!$G$587:$G$768)</f>
        <v>20</v>
      </c>
      <c r="ER270" s="152">
        <f>SUMIF('Rekapitulasi Maret'!$D$587:$D$768,APS!$B270,'Rekapitulasi Maret'!$F$587:$F$768)+SUMIF('Rekapitulasi Maret'!$D$587:$D$768,APS!$B270,'Rekapitulasi Maret'!$H$587:$H$768)</f>
        <v>20</v>
      </c>
      <c r="ES270" s="10"/>
      <c r="ET270" s="154">
        <f t="shared" ref="ET270:ET333" si="652">IF(EP270=0,0,((ER270+ES270)/EP270)*100)</f>
        <v>0</v>
      </c>
      <c r="EU270" s="154">
        <f t="shared" ref="EU270:EU333" si="653">IF(EQ270=0,0,((ER270+ES270)/EQ270)*100)</f>
        <v>100</v>
      </c>
      <c r="EV270" s="10"/>
      <c r="EW270" s="152">
        <f>SUMIF('Rekapitulasi Maret'!$U$587:$U$768,APS!$B270,'Rekapitulasi Maret'!$V$587:$V$768)+SUMIF('Rekapitulasi Maret'!$U$587:$U$768,APS!$B270,'Rekapitulasi Maret'!$X$587:$X$768)</f>
        <v>0</v>
      </c>
      <c r="EX270" s="152">
        <f>SUMIF('Rekapitulasi Maret'!$U$587:$U$768,APS!$B270,'Rekapitulasi Maret'!$W$587:$W$768)+SUMIF('Rekapitulasi Maret'!$U$587:$U$768,APS!$B270,'Rekapitulasi Maret'!$Y$587:$Y$768)</f>
        <v>0</v>
      </c>
      <c r="EY270" s="10"/>
      <c r="EZ270" s="154">
        <f t="shared" ref="EZ270:EZ333" si="654">IF(EV270=0,0,((EX270+EY270)/EV270)*100)</f>
        <v>0</v>
      </c>
      <c r="FA270" s="154">
        <f t="shared" ref="FA270:FA333" si="655">IF(EW270=0,0,((EX270+EY270)/EW270)*100)</f>
        <v>0</v>
      </c>
      <c r="FB270" s="10"/>
      <c r="FC270" s="152">
        <f>SUMIF('Rekapitulasi Maret'!$AL$587:$AL$768,APS!$B270,'Rekapitulasi Maret'!$AM$587:$AM$768)+SUMIF('Rekapitulasi Maret'!$AL$587:$AL$768,APS!$B270,'Rekapitulasi Maret'!$AP$587:$AP$768)</f>
        <v>0</v>
      </c>
      <c r="FD270" s="152">
        <f>SUMIF('Rekapitulasi Maret'!$AL$587:$AL$768,APS!$B270,'Rekapitulasi Maret'!$AN$587:$AN$768)</f>
        <v>0</v>
      </c>
      <c r="FE270" s="10"/>
      <c r="FF270" s="154">
        <f t="shared" ref="FF270:FF333" si="656">IF(FB270=0,0,((FD270+FE270)/FB270)*100)</f>
        <v>0</v>
      </c>
      <c r="FG270" s="154">
        <f t="shared" ref="FG270:FG333" si="657">IF(FC270=0,0,((FD270+FE270)/FC270)*100)</f>
        <v>0</v>
      </c>
      <c r="FH270" s="10"/>
      <c r="FI270" s="152">
        <f>SUMIF('Rekapitulasi Maret'!$BA$587:$BA$768,APS!$B270,'Rekapitulasi Maret'!$BB$587:$BB$768)+SUMIF('Rekapitulasi Maret'!$BA$587:$BA$768,APS!$B270,'Rekapitulasi Maret'!$BE$587:$BE$768)</f>
        <v>0</v>
      </c>
      <c r="FJ270" s="152">
        <f>SUMIF('Rekapitulasi Maret'!$BA$587:$BA$768,APS!$B270,'Rekapitulasi Maret'!$BC$587:$BC$768)+SUMIF('Rekapitulasi Maret'!$BA$587:$BA$768,APS!$B270,'Rekapitulasi Maret'!$BF$587:$BF$768)</f>
        <v>0</v>
      </c>
      <c r="FK270" s="10"/>
      <c r="FL270" s="154">
        <f t="shared" ref="FL270:FL333" si="658">IF(FH270=0,0,((FJ270+FK270)/FH270)*100)</f>
        <v>0</v>
      </c>
      <c r="FM270" s="154">
        <f t="shared" ref="FM270:FM333" si="659">IF(FI270=0,0,((FJ270+FK270)/FI270)*100)</f>
        <v>0</v>
      </c>
      <c r="FN270" s="10"/>
      <c r="FO270" s="152">
        <f>SUMIF('Rekapitulasi Maret'!$BP$587:$BP$768,APS!$B270,'Rekapitulasi Maret'!$BQ$587:$BQ$768)+SUMIF('Rekapitulasi Maret'!$BP$587:$BP$768,APS!$B270,'Rekapitulasi Maret'!$BT$587:$BT$768)</f>
        <v>0</v>
      </c>
      <c r="FP270" s="152">
        <f>SUMIF('Rekapitulasi Maret'!$BP$587:$BP$768,APS!$B270,'Rekapitulasi Maret'!$BR$587:$BR$768)</f>
        <v>0</v>
      </c>
      <c r="FQ270" s="10"/>
      <c r="FR270" s="154">
        <f t="shared" ref="FR270:FR333" si="660">IF(FN270=0,0,((FP270+FQ270)/FN270)*100)</f>
        <v>0</v>
      </c>
      <c r="FS270" s="154">
        <f t="shared" ref="FS270:FS333" si="661">IF(FO270=0,0,((FP270+FQ270)/FO270)*100)</f>
        <v>0</v>
      </c>
      <c r="FT270" s="10"/>
      <c r="FU270" s="152">
        <f>SUMIF('Rekapitulasi Maret'!$CE$587:$CE$768,APS!$B270,'Rekapitulasi Maret'!$CI$587:$CI$768)</f>
        <v>0</v>
      </c>
      <c r="FV270" s="10"/>
      <c r="FW270" s="152">
        <f>SUMIF('Rekapitulasi Maret'!$CE$587:$CE$768,APS!$B270,'Rekapitulasi Maret'!$CJ$587:$CJ$768)</f>
        <v>0</v>
      </c>
      <c r="FX270" s="154">
        <f t="shared" si="586"/>
        <v>0</v>
      </c>
      <c r="FY270" s="154">
        <f t="shared" si="587"/>
        <v>0</v>
      </c>
      <c r="FZ270" s="10"/>
      <c r="GA270" s="152">
        <f>SUMIF('Rekapitulasi Maret'!$D$785:$D$963,APS!$B270,'Rekapitulasi Maret'!$E$785:$E$963)+SUMIF('Rekapitulasi Maret'!$D$785:$D$963,APS!$B270,'Rekapitulasi Maret'!$J$785:$J$963)</f>
        <v>0</v>
      </c>
      <c r="GB270" s="152">
        <f>SUMIF('Rekapitulasi Maret'!$D$785:$D$963,APS!$B270,'Rekapitulasi Maret'!$F$785:$F$963)</f>
        <v>0</v>
      </c>
      <c r="GC270" s="152">
        <f>SUMIF('Rekapitulasi Maret'!$D$785:$D$963,APS!$B270,'Rekapitulasi Maret'!$K$785:$K$963)</f>
        <v>0</v>
      </c>
      <c r="GD270" s="154">
        <f t="shared" ref="GD270:GD333" si="662">IF(FZ270=0,0,((GB270+GC270)/FZ270)*100)</f>
        <v>0</v>
      </c>
      <c r="GE270" s="154">
        <f t="shared" ref="GE270:GE333" si="663">IF(GA270=0,0,((GB270+GC270)/GA270)*100)</f>
        <v>0</v>
      </c>
      <c r="GF270" s="10"/>
      <c r="GG270" s="152">
        <f>SUMIF('Rekapitulasi Maret'!$U$785:$U$963,APS!$B270,'Rekapitulasi Maret'!$V$785:$V$963)+SUMIF('Rekapitulasi Maret'!$U$785:$U$963,APS!$B270,'Rekapitulasi Maret'!$AA$785:$AA$963)</f>
        <v>0</v>
      </c>
      <c r="GH270" s="152">
        <f>SUMIF('Rekapitulasi Maret'!$U$785:$U$963,APS!$B270,'Rekapitulasi Maret'!$W$785:$W$963)</f>
        <v>0</v>
      </c>
      <c r="GI270" s="152">
        <f>SUMIF('Rekapitulasi Maret'!$U$785:$U$963,APS!$B270,'Rekapitulasi Maret'!$AB$785:$AB$963)</f>
        <v>0</v>
      </c>
      <c r="GJ270" s="154">
        <f t="shared" ref="GJ270:GJ333" si="664">IF(GF270=0,0,((GH270+GI270)/GF270)*100)</f>
        <v>0</v>
      </c>
      <c r="GK270" s="154">
        <f t="shared" ref="GK270:GK333" si="665">IF(GG270=0,0,((GH270+GI270)/GG270)*100)</f>
        <v>0</v>
      </c>
      <c r="GL270" s="10"/>
      <c r="GM270" s="152">
        <f>SUMIF('Rekapitulasi Maret'!$AL$785:$AL$963,APS!$B270,'Rekapitulasi Maret'!$AM$785:$AM$963)+SUMIF('Rekapitulasi Maret'!$AL$785:$AL$963,APS!$B270,'Rekapitulasi Maret'!$AP$785:$AP$963)</f>
        <v>0</v>
      </c>
      <c r="GN270" s="152">
        <f>SUMIF('Rekapitulasi Maret'!$AL$785:$AL$963,APS!$B270,'Rekapitulasi Maret'!$AN$785:$AN$963)</f>
        <v>0</v>
      </c>
      <c r="GO270" s="152">
        <f>SUMIF('Rekapitulasi Maret'!$AL$785:$AL$963,APS!$B270,'Rekapitulasi Maret'!$AQ$785:$AQ$963)</f>
        <v>0</v>
      </c>
      <c r="GP270" s="154">
        <f t="shared" ref="GP270:GP333" si="666">IF(GL270=0,0,((GN270+GO270)/GL270)*100)</f>
        <v>0</v>
      </c>
      <c r="GQ270" s="154">
        <f t="shared" ref="GQ270:GQ333" si="667">IF(GM270=0,0,((GN270+GO270)/GM270)*100)</f>
        <v>0</v>
      </c>
      <c r="GR270" s="76">
        <f t="shared" ref="GR270:GR333" si="668">EP270+EV270+FB270+FH270+FN270+FZ270+GF270+GL270</f>
        <v>0</v>
      </c>
      <c r="GS270" s="76">
        <f t="shared" ref="GS270:GS333" si="669">EQ270+EW270+FC270+FI270+FO270+GA270+GG270+GM270+FU270</f>
        <v>20</v>
      </c>
      <c r="GT270" s="76">
        <f t="shared" ref="GT270:GT333" si="670">ER270+EX270+FD270+FJ270+FP270+GB270+GH270+GN270+FV270</f>
        <v>20</v>
      </c>
      <c r="GU270" s="76">
        <f t="shared" ref="GU270:GU333" si="671">ES270+EY270+FE270+FK270+FQ270+GC270+GI270+GO270+FW270</f>
        <v>0</v>
      </c>
      <c r="GV270" s="157">
        <f t="shared" ref="GV270:GV333" si="672">GT270+GU270</f>
        <v>20</v>
      </c>
      <c r="GW270" s="157">
        <f t="shared" ref="GW270:GW333" si="673">GV270-GR270</f>
        <v>20</v>
      </c>
      <c r="GX270" s="158">
        <f t="shared" ref="GX270:GX333" si="674">IF(GR270=0,0,((GV270)/GR270)*100)</f>
        <v>0</v>
      </c>
      <c r="GY270" s="157">
        <f t="shared" si="595"/>
        <v>40</v>
      </c>
      <c r="GZ270" s="157">
        <f t="shared" si="596"/>
        <v>96</v>
      </c>
      <c r="HA270" s="157">
        <f t="shared" si="597"/>
        <v>20</v>
      </c>
      <c r="HB270" s="157">
        <f t="shared" si="598"/>
        <v>0</v>
      </c>
      <c r="HC270" s="157">
        <f t="shared" si="599"/>
        <v>20</v>
      </c>
      <c r="HD270" s="157">
        <f t="shared" si="600"/>
        <v>-20</v>
      </c>
      <c r="HE270" s="158">
        <f t="shared" si="636"/>
        <v>50</v>
      </c>
      <c r="HF270" s="164"/>
      <c r="HG270" s="16" t="s">
        <v>1049</v>
      </c>
      <c r="HH270" s="88"/>
    </row>
    <row r="271" spans="1:216" ht="15.75">
      <c r="A271" s="38" t="s">
        <v>579</v>
      </c>
      <c r="B271" s="38" t="s">
        <v>451</v>
      </c>
      <c r="C271" s="16" t="s">
        <v>196</v>
      </c>
      <c r="D271" s="16" t="s">
        <v>621</v>
      </c>
      <c r="E271" s="16" t="s">
        <v>608</v>
      </c>
      <c r="F271" s="38">
        <v>1</v>
      </c>
      <c r="G271" s="38"/>
      <c r="H271" s="38"/>
      <c r="I271" s="18">
        <v>0</v>
      </c>
      <c r="J271" s="38">
        <v>0</v>
      </c>
      <c r="K271" s="38"/>
      <c r="L271" s="38"/>
      <c r="M271" s="40">
        <v>1</v>
      </c>
      <c r="N271" s="20">
        <f t="shared" si="637"/>
        <v>1</v>
      </c>
      <c r="O271" s="20"/>
      <c r="P271" s="75">
        <f t="shared" si="642"/>
        <v>0</v>
      </c>
      <c r="Q271" s="74">
        <f t="shared" si="641"/>
        <v>1</v>
      </c>
      <c r="R271" s="22">
        <f t="shared" si="647"/>
        <v>1</v>
      </c>
      <c r="S271" s="40"/>
      <c r="T271" s="40"/>
      <c r="U271" s="152">
        <f>SUMIF('Rekapitulasi Maret'!$D$9:$D$173,APS!$B271,'Rekapitulasi Maret'!$E$9:$E$173)</f>
        <v>0</v>
      </c>
      <c r="V271" s="152">
        <f>SUMIF('Rekapitulasi Maret'!$D$9:$D$173,APS!$B271,'Rekapitulasi Maret'!$F$9:$F$173)</f>
        <v>0</v>
      </c>
      <c r="W271" s="40"/>
      <c r="X271" s="154">
        <f t="shared" si="638"/>
        <v>0</v>
      </c>
      <c r="Y271" s="154">
        <f t="shared" si="639"/>
        <v>0</v>
      </c>
      <c r="Z271" s="40"/>
      <c r="AA271" s="152">
        <f>SUMIF('Rekapitulasi Maret'!$U$9:$U$173,APS!$B271,'Rekapitulasi Maret'!$V$9:$V$173)</f>
        <v>0</v>
      </c>
      <c r="AB271" s="152">
        <f>SUMIF('Rekapitulasi Maret'!$U$9:$U$173,APS!$B271,'Rekapitulasi Maret'!$W$9:$W$173)</f>
        <v>0</v>
      </c>
      <c r="AC271" s="152"/>
      <c r="AD271" s="154">
        <f t="shared" si="630"/>
        <v>0</v>
      </c>
      <c r="AE271" s="154">
        <f t="shared" si="631"/>
        <v>0</v>
      </c>
      <c r="AF271" s="40"/>
      <c r="AG271" s="152">
        <f>SUMIF('Rekapitulasi Maret'!$AL$9:$AL$173,APS!$B271,'Rekapitulasi Maret'!$AM$9:$AM$173)</f>
        <v>0</v>
      </c>
      <c r="AH271" s="152">
        <f>SUMIF('Rekapitulasi Maret'!$AL$9:$AL$173,APS!$B271,'Rekapitulasi Maret'!$AN$9:$AN$173)</f>
        <v>0</v>
      </c>
      <c r="AI271" s="152">
        <f>SUMIF('Rekapitulasi Maret'!$AL$9:$AL$173,APS!$B271,'Rekapitulasi Maret'!$AQ$9:$AQ$173)</f>
        <v>0</v>
      </c>
      <c r="AJ271" s="154">
        <f t="shared" si="634"/>
        <v>0</v>
      </c>
      <c r="AK271" s="154">
        <f t="shared" si="635"/>
        <v>0</v>
      </c>
      <c r="AL271" s="40"/>
      <c r="AM271" s="152">
        <f>SUMIF('Rekapitulasi Maret'!$BA$9:$BA$173,APS!$B271,'Rekapitulasi Maret'!$BB$9:$BB$173)</f>
        <v>0</v>
      </c>
      <c r="AN271" s="152">
        <f>SUMIF('Rekapitulasi Maret'!$BA$9:$BA$173,APS!$B271,'Rekapitulasi Maret'!$BC$9:$BC$173)</f>
        <v>0</v>
      </c>
      <c r="AO271" s="10"/>
      <c r="AP271" s="154">
        <f t="shared" si="632"/>
        <v>0</v>
      </c>
      <c r="AQ271" s="154">
        <f t="shared" si="633"/>
        <v>0</v>
      </c>
      <c r="AR271" s="40"/>
      <c r="AS271" s="152">
        <f>SUMIF('Rekapitulasi Maret'!$BP$9:$BP$173,APS!$B271,'Rekapitulasi Maret'!$BQ$9:$BQ$173)</f>
        <v>0</v>
      </c>
      <c r="AT271" s="152">
        <f>SUMIF('Rekapitulasi Maret'!$BP$9:$BP$173,APS!$B271,'Rekapitulasi Maret'!$BR$9:$BR$173)</f>
        <v>0</v>
      </c>
      <c r="AU271" s="40"/>
      <c r="AV271" s="154">
        <f t="shared" si="601"/>
        <v>0</v>
      </c>
      <c r="AW271" s="154">
        <f t="shared" si="602"/>
        <v>0</v>
      </c>
      <c r="AX271" s="40"/>
      <c r="AY271" s="152">
        <f>SUMIF('Rekapitulasi Maret'!$CE$9:$CE$173,APS!$B271,'Rekapitulasi Maret'!$CI$9:$CI$173)</f>
        <v>0</v>
      </c>
      <c r="AZ271" s="10"/>
      <c r="BA271" s="152">
        <f>SUMIF('Rekapitulasi Maret'!$CE$9:$CE$173,APS!$B271,'Rekapitulasi Maret'!$CJ$9:$CJ$173)</f>
        <v>0</v>
      </c>
      <c r="BB271" s="154">
        <f t="shared" si="592"/>
        <v>0</v>
      </c>
      <c r="BC271" s="154">
        <f t="shared" si="593"/>
        <v>0</v>
      </c>
      <c r="BD271" s="76">
        <f t="shared" si="605"/>
        <v>0</v>
      </c>
      <c r="BE271" s="76">
        <f t="shared" si="606"/>
        <v>0</v>
      </c>
      <c r="BF271" s="76">
        <f t="shared" si="607"/>
        <v>0</v>
      </c>
      <c r="BG271" s="76">
        <f t="shared" si="608"/>
        <v>0</v>
      </c>
      <c r="BH271" s="76">
        <f t="shared" si="609"/>
        <v>0</v>
      </c>
      <c r="BI271" s="76">
        <f t="shared" si="610"/>
        <v>0</v>
      </c>
      <c r="BJ271" s="154">
        <f t="shared" si="611"/>
        <v>0</v>
      </c>
      <c r="BK271" s="40">
        <v>1</v>
      </c>
      <c r="BL271" s="40"/>
      <c r="BM271" s="152">
        <f>SUMIF('Rekapitulasi Maret'!$D$194:$D$375,APS!$B271,'Rekapitulasi Maret'!$E$194:$E$375)+SUMIF('Rekapitulasi Maret'!$D$194:$D$375,APS!$B271,'Rekapitulasi Maret'!$J$194:$J$375)</f>
        <v>0</v>
      </c>
      <c r="BN271" s="152">
        <f>SUMIF('Rekapitulasi Maret'!$D$194:$D$375,APS!$B271,'Rekapitulasi Maret'!$F$194:$F$375)</f>
        <v>0</v>
      </c>
      <c r="BO271" s="152">
        <f>SUMIF('Rekapitulasi Maret'!$D$194:$D$375,APS!$B271,'Rekapitulasi Maret'!$K$194:$K$375)</f>
        <v>0</v>
      </c>
      <c r="BP271" s="154">
        <f t="shared" si="588"/>
        <v>0</v>
      </c>
      <c r="BQ271" s="154">
        <f t="shared" si="589"/>
        <v>0</v>
      </c>
      <c r="BR271" s="40"/>
      <c r="BS271" s="152">
        <f>SUMIF('Rekapitulasi Maret'!$U$194:$U$375,APS!$B271,'Rekapitulasi Maret'!$V$194:$V$375)+SUMIF('Rekapitulasi Maret'!$U$194:$U$375,APS!$B271,'Rekapitulasi Maret'!$AA$194:$AA$375)</f>
        <v>0</v>
      </c>
      <c r="BT271" s="152">
        <f>SUMIF('Rekapitulasi Maret'!$U$194:$U$375,APS!$B271,'Rekapitulasi Maret'!$W$194:$W$375)</f>
        <v>0</v>
      </c>
      <c r="BU271" s="152">
        <f>SUMIF('Rekapitulasi Maret'!$U$194:$U$375,APS!$B271,'Rekapitulasi Maret'!$AB$194:$AB$375)</f>
        <v>0</v>
      </c>
      <c r="BV271" s="154">
        <f t="shared" si="590"/>
        <v>0</v>
      </c>
      <c r="BW271" s="154">
        <f t="shared" si="591"/>
        <v>0</v>
      </c>
      <c r="BX271" s="40"/>
      <c r="BY271" s="152">
        <f>SUMIF('Rekapitulasi Maret'!$AL$194:$AL$375,APS!$B271,'Rekapitulasi Maret'!$AM$194:$AM$375)+SUMIF('Rekapitulasi Maret'!$AL$194:$AL$375,APS!$B271,'Rekapitulasi Maret'!$AP$194:$AP$375)</f>
        <v>0</v>
      </c>
      <c r="BZ271" s="152">
        <f>SUMIF('Rekapitulasi Maret'!$AL$194:$AL$375,APS!$B271,'Rekapitulasi Maret'!$AN$194:$AN$375)</f>
        <v>0</v>
      </c>
      <c r="CA271" s="152">
        <f>SUMIF('Rekapitulasi Maret'!$AL$194:$AL$375,APS!$B271,'Rekapitulasi Maret'!$AQ$194:$AQ$375)</f>
        <v>0</v>
      </c>
      <c r="CB271" s="154">
        <f t="shared" si="603"/>
        <v>0</v>
      </c>
      <c r="CC271" s="154">
        <f t="shared" si="604"/>
        <v>0</v>
      </c>
      <c r="CD271" s="40">
        <v>1</v>
      </c>
      <c r="CE271" s="152">
        <f>SUMIF('Rekapitulasi Maret'!$BA$194:$BA$375,APS!$B271,'Rekapitulasi Maret'!$BB$194:$BB$375)+SUMIF('Rekapitulasi Maret'!$BA$194:$BA$375,APS!$B271,'Rekapitulasi Maret'!$BE$194:$BE$375)</f>
        <v>0</v>
      </c>
      <c r="CF271" s="152">
        <f>SUMIF('Rekapitulasi Maret'!$BA$194:$BA$375,APS!$B271,'Rekapitulasi Maret'!$BC$194:$BC$375)</f>
        <v>0</v>
      </c>
      <c r="CG271" s="40"/>
      <c r="CH271" s="154">
        <f t="shared" si="580"/>
        <v>0</v>
      </c>
      <c r="CI271" s="154">
        <f t="shared" si="581"/>
        <v>0</v>
      </c>
      <c r="CJ271" s="40"/>
      <c r="CK271" s="152">
        <f>SUMIF('Rekapitulasi Maret'!$BP$194:$BP$375,APS!$B271,'Rekapitulasi Maret'!$BQ$194:$BQ$375)+SUMIF('Rekapitulasi Maret'!$BP$194:$BP$375,APS!$B271,'Rekapitulasi Maret'!$BT$194:$BT$375)</f>
        <v>0</v>
      </c>
      <c r="CL271" s="152">
        <f>SUMIF('Rekapitulasi Maret'!$BP$194:$BP$375,APS!$B271,'Rekapitulasi Maret'!$BR$194:$BR$375)</f>
        <v>0</v>
      </c>
      <c r="CM271" s="152">
        <f>SUMIF('Rekapitulasi Maret'!$BP$194:$BP$375,APS!$B271,'Rekapitulasi Maret'!$BU$194:$BU$375)</f>
        <v>0</v>
      </c>
      <c r="CN271" s="154">
        <f t="shared" si="582"/>
        <v>0</v>
      </c>
      <c r="CO271" s="154">
        <f t="shared" si="583"/>
        <v>0</v>
      </c>
      <c r="CP271" s="76">
        <f t="shared" si="612"/>
        <v>1</v>
      </c>
      <c r="CQ271" s="76">
        <f t="shared" si="613"/>
        <v>0</v>
      </c>
      <c r="CR271" s="76">
        <f t="shared" si="614"/>
        <v>0</v>
      </c>
      <c r="CS271" s="76">
        <f t="shared" si="615"/>
        <v>0</v>
      </c>
      <c r="CT271" s="76">
        <f t="shared" si="616"/>
        <v>0</v>
      </c>
      <c r="CU271" s="76">
        <f t="shared" si="617"/>
        <v>-1</v>
      </c>
      <c r="CV271" s="154">
        <f t="shared" si="618"/>
        <v>0</v>
      </c>
      <c r="CW271" s="40"/>
      <c r="CX271" s="40"/>
      <c r="CY271" s="152">
        <f>SUMIF('Rekapitulasi Maret'!$D$391:$D$568,APS!$B271,'Rekapitulasi Maret'!$E$391:$E$568)+SUMIF('Rekapitulasi Maret'!$D$391:$D$568,APS!$B271,'Rekapitulasi Maret'!$J$391:$J$568)</f>
        <v>0</v>
      </c>
      <c r="CZ271" s="152">
        <f>SUMIF('Rekapitulasi Maret'!$D$391:$D$568,APS!$B271,'Rekapitulasi Maret'!$F$391:$F$568)</f>
        <v>0</v>
      </c>
      <c r="DA271" s="152">
        <f>SUMIF('Rekapitulasi Maret'!$D$391:$D$568,APS!$B271,'Rekapitulasi Maret'!$K$391:$K$568)</f>
        <v>0</v>
      </c>
      <c r="DB271" s="154">
        <f t="shared" si="584"/>
        <v>0</v>
      </c>
      <c r="DC271" s="154">
        <f t="shared" si="585"/>
        <v>0</v>
      </c>
      <c r="DD271" s="40"/>
      <c r="DE271" s="152">
        <f>SUMIF('Rekapitulasi Maret'!$U$391:$U$568,APS!$B271,'Rekapitulasi Maret'!$V$391:$V$568)+SUMIF('Rekapitulasi Maret'!$U$391:$U$568,APS!$B271,'Rekapitulasi Maret'!$AA$391:$AA$568)</f>
        <v>0</v>
      </c>
      <c r="DF271" s="152">
        <f>SUMIF('Rekapitulasi Maret'!$U$391:$U$568,APS!$B271,'Rekapitulasi Maret'!$W$391:$W$568)</f>
        <v>0</v>
      </c>
      <c r="DG271" s="152">
        <f>SUMIF('Rekapitulasi Maret'!$U$391:$U$568,APS!$B271,'Rekapitulasi Maret'!$AB$391:$AB$568)</f>
        <v>0</v>
      </c>
      <c r="DH271" s="154">
        <f t="shared" si="619"/>
        <v>0</v>
      </c>
      <c r="DI271" s="154">
        <f t="shared" si="620"/>
        <v>0</v>
      </c>
      <c r="DJ271" s="40"/>
      <c r="DK271" s="152">
        <f>SUMIF('Rekapitulasi Maret'!$AL$391:$AL$568,APS!$B271,'Rekapitulasi Maret'!$AM$391:$AM$568)+SUMIF('Rekapitulasi Maret'!$AL$391:$AL$568,APS!$B271,'Rekapitulasi Maret'!$AP$391:$AP$568)</f>
        <v>1</v>
      </c>
      <c r="DL271" s="152">
        <f>SUMIF('Rekapitulasi Maret'!$AL$391:$AL$568,APS!$B271,'Rekapitulasi Maret'!$AN$391:$AN$568)</f>
        <v>0</v>
      </c>
      <c r="DM271" s="152">
        <f>SUMIF('Rekapitulasi Maret'!$AL$391:$AL$568,APS!$B271,'Rekapitulasi Maret'!$AQ$391:$AQ$568)</f>
        <v>0</v>
      </c>
      <c r="DN271" s="154">
        <f t="shared" si="648"/>
        <v>0</v>
      </c>
      <c r="DO271" s="154">
        <f t="shared" si="649"/>
        <v>0</v>
      </c>
      <c r="DP271" s="40"/>
      <c r="DQ271" s="152">
        <f>SUMIF('Rekapitulasi Maret'!$BA$391:$BA$568,APS!$B271,'Rekapitulasi Maret'!$BB$391:$BB$568)+SUMIF('Rekapitulasi Maret'!$BA$391:$BA$568,APS!$B271,'Rekapitulasi Maret'!$BE$391:$BE$568)</f>
        <v>0</v>
      </c>
      <c r="DR271" s="152">
        <f>SUMIF('Rekapitulasi Maret'!$BA$391:$BA$568,APS!$B271,'Rekapitulasi Maret'!$BC$391:$BC$568)</f>
        <v>1</v>
      </c>
      <c r="DS271" s="152">
        <f>SUMIF('Rekapitulasi Maret'!$BA$391:$BA$568,APS!$B271,'Rekapitulasi Maret'!$BF$391:$BF$568)</f>
        <v>0</v>
      </c>
      <c r="DT271" s="154">
        <f t="shared" si="621"/>
        <v>0</v>
      </c>
      <c r="DU271" s="154">
        <f t="shared" si="622"/>
        <v>0</v>
      </c>
      <c r="DV271" s="40"/>
      <c r="DW271" s="152">
        <f>SUMIF('Rekapitulasi Maret'!$BP$391:$BP$568,APS!$B271,'Rekapitulasi Maret'!$BQ$391:$BQ$568)+SUMIF('Rekapitulasi Maret'!$BP$391:$BP$568,APS!$B271,'Rekapitulasi Maret'!$BT$391:$BT$568)</f>
        <v>0</v>
      </c>
      <c r="DX271" s="152">
        <f>SUMIF('Rekapitulasi Maret'!$BP$391:$BP$568,APS!$B271,'Rekapitulasi Maret'!$BR$391:$BR$568)</f>
        <v>0</v>
      </c>
      <c r="DY271" s="152">
        <f>SUMIF('Rekapitulasi Maret'!$BP$391:$BP$568,APS!$B271,'Rekapitulasi Maret'!$BU$391:$BU$568)</f>
        <v>0</v>
      </c>
      <c r="DZ271" s="154">
        <f t="shared" si="645"/>
        <v>0</v>
      </c>
      <c r="EA271" s="154">
        <f t="shared" si="646"/>
        <v>0</v>
      </c>
      <c r="EB271" s="40"/>
      <c r="EC271" s="152">
        <f>SUMIF('Rekapitulasi Maret'!$CE$391:$CE$568,APS!$B271,'Rekapitulasi Maret'!$CF$391:$CF$568)+SUMIF('Rekapitulasi Maret'!$CE$391:$CE$568,APS!$B271,'Rekapitulasi Maret'!$CI$391:$CI$568)</f>
        <v>0</v>
      </c>
      <c r="ED271" s="152">
        <f>SUMIF('Rekapitulasi Maret'!$CE$391:$CE$568,APS!$B271,'Rekapitulasi Maret'!$CG$391:$CG$568)</f>
        <v>0</v>
      </c>
      <c r="EE271" s="152">
        <f>SUMIF('Rekapitulasi Maret'!$CE$391:$CE$568,APS!$B271,'Rekapitulasi Maret'!$CJ$391:$CJ$568)</f>
        <v>0</v>
      </c>
      <c r="EF271" s="154">
        <f t="shared" si="650"/>
        <v>0</v>
      </c>
      <c r="EG271" s="154">
        <f t="shared" si="651"/>
        <v>0</v>
      </c>
      <c r="EH271" s="76">
        <f t="shared" si="623"/>
        <v>0</v>
      </c>
      <c r="EI271" s="76">
        <f t="shared" si="624"/>
        <v>1</v>
      </c>
      <c r="EJ271" s="76">
        <f t="shared" si="625"/>
        <v>1</v>
      </c>
      <c r="EK271" s="76">
        <f t="shared" si="626"/>
        <v>0</v>
      </c>
      <c r="EL271" s="76">
        <f t="shared" si="627"/>
        <v>1</v>
      </c>
      <c r="EM271" s="76">
        <f t="shared" si="628"/>
        <v>1</v>
      </c>
      <c r="EN271" s="154">
        <f t="shared" si="629"/>
        <v>0</v>
      </c>
      <c r="EO271" s="40"/>
      <c r="EP271" s="10"/>
      <c r="EQ271" s="152">
        <f>SUMIF('Rekapitulasi Maret'!$D$587:$D$768,APS!$B271,'Rekapitulasi Maret'!$E$587:$E$768)+SUMIF('Rekapitulasi Maret'!$D$587:$D$768,APS!$B271,'Rekapitulasi Maret'!$G$587:$G$768)</f>
        <v>1</v>
      </c>
      <c r="ER271" s="152">
        <f>SUMIF('Rekapitulasi Maret'!$D$587:$D$768,APS!$B271,'Rekapitulasi Maret'!$F$587:$F$768)+SUMIF('Rekapitulasi Maret'!$D$587:$D$768,APS!$B271,'Rekapitulasi Maret'!$H$587:$H$768)</f>
        <v>0</v>
      </c>
      <c r="ES271" s="10"/>
      <c r="ET271" s="154">
        <f t="shared" si="652"/>
        <v>0</v>
      </c>
      <c r="EU271" s="154">
        <f t="shared" si="653"/>
        <v>0</v>
      </c>
      <c r="EV271" s="10"/>
      <c r="EW271" s="152">
        <f>SUMIF('Rekapitulasi Maret'!$U$587:$U$768,APS!$B271,'Rekapitulasi Maret'!$V$587:$V$768)+SUMIF('Rekapitulasi Maret'!$U$587:$U$768,APS!$B271,'Rekapitulasi Maret'!$X$587:$X$768)</f>
        <v>0</v>
      </c>
      <c r="EX271" s="152">
        <f>SUMIF('Rekapitulasi Maret'!$U$587:$U$768,APS!$B271,'Rekapitulasi Maret'!$W$587:$W$768)+SUMIF('Rekapitulasi Maret'!$U$587:$U$768,APS!$B271,'Rekapitulasi Maret'!$Y$587:$Y$768)</f>
        <v>0</v>
      </c>
      <c r="EY271" s="10"/>
      <c r="EZ271" s="154">
        <f t="shared" si="654"/>
        <v>0</v>
      </c>
      <c r="FA271" s="154">
        <f t="shared" si="655"/>
        <v>0</v>
      </c>
      <c r="FB271" s="10"/>
      <c r="FC271" s="152">
        <f>SUMIF('Rekapitulasi Maret'!$AL$587:$AL$768,APS!$B271,'Rekapitulasi Maret'!$AM$587:$AM$768)+SUMIF('Rekapitulasi Maret'!$AL$587:$AL$768,APS!$B271,'Rekapitulasi Maret'!$AP$587:$AP$768)</f>
        <v>0</v>
      </c>
      <c r="FD271" s="152">
        <f>SUMIF('Rekapitulasi Maret'!$AL$587:$AL$768,APS!$B271,'Rekapitulasi Maret'!$AN$587:$AN$768)</f>
        <v>0</v>
      </c>
      <c r="FE271" s="10"/>
      <c r="FF271" s="154">
        <f t="shared" si="656"/>
        <v>0</v>
      </c>
      <c r="FG271" s="154">
        <f t="shared" si="657"/>
        <v>0</v>
      </c>
      <c r="FH271" s="10"/>
      <c r="FI271" s="152">
        <f>SUMIF('Rekapitulasi Maret'!$BA$587:$BA$768,APS!$B271,'Rekapitulasi Maret'!$BB$587:$BB$768)+SUMIF('Rekapitulasi Maret'!$BA$587:$BA$768,APS!$B271,'Rekapitulasi Maret'!$BE$587:$BE$768)</f>
        <v>0</v>
      </c>
      <c r="FJ271" s="152">
        <f>SUMIF('Rekapitulasi Maret'!$BA$587:$BA$768,APS!$B271,'Rekapitulasi Maret'!$BC$587:$BC$768)+SUMIF('Rekapitulasi Maret'!$BA$587:$BA$768,APS!$B271,'Rekapitulasi Maret'!$BF$587:$BF$768)</f>
        <v>1</v>
      </c>
      <c r="FK271" s="10"/>
      <c r="FL271" s="154">
        <f t="shared" si="658"/>
        <v>0</v>
      </c>
      <c r="FM271" s="154">
        <f t="shared" si="659"/>
        <v>0</v>
      </c>
      <c r="FN271" s="10"/>
      <c r="FO271" s="152">
        <f>SUMIF('Rekapitulasi Maret'!$BP$587:$BP$768,APS!$B271,'Rekapitulasi Maret'!$BQ$587:$BQ$768)+SUMIF('Rekapitulasi Maret'!$BP$587:$BP$768,APS!$B271,'Rekapitulasi Maret'!$BT$587:$BT$768)</f>
        <v>0</v>
      </c>
      <c r="FP271" s="152">
        <f>SUMIF('Rekapitulasi Maret'!$BP$587:$BP$768,APS!$B271,'Rekapitulasi Maret'!$BR$587:$BR$768)</f>
        <v>0</v>
      </c>
      <c r="FQ271" s="10"/>
      <c r="FR271" s="154">
        <f t="shared" si="660"/>
        <v>0</v>
      </c>
      <c r="FS271" s="154">
        <f t="shared" si="661"/>
        <v>0</v>
      </c>
      <c r="FT271" s="10"/>
      <c r="FU271" s="152">
        <f>SUMIF('Rekapitulasi Maret'!$CE$587:$CE$768,APS!$B271,'Rekapitulasi Maret'!$CI$587:$CI$768)</f>
        <v>0</v>
      </c>
      <c r="FV271" s="10"/>
      <c r="FW271" s="152">
        <f>SUMIF('Rekapitulasi Maret'!$CE$587:$CE$768,APS!$B271,'Rekapitulasi Maret'!$CJ$587:$CJ$768)</f>
        <v>0</v>
      </c>
      <c r="FX271" s="154">
        <f t="shared" si="586"/>
        <v>0</v>
      </c>
      <c r="FY271" s="154">
        <f t="shared" si="587"/>
        <v>0</v>
      </c>
      <c r="FZ271" s="10"/>
      <c r="GA271" s="152">
        <f>SUMIF('Rekapitulasi Maret'!$D$785:$D$963,APS!$B271,'Rekapitulasi Maret'!$E$785:$E$963)+SUMIF('Rekapitulasi Maret'!$D$785:$D$963,APS!$B271,'Rekapitulasi Maret'!$J$785:$J$963)</f>
        <v>0</v>
      </c>
      <c r="GB271" s="152">
        <f>SUMIF('Rekapitulasi Maret'!$D$785:$D$963,APS!$B271,'Rekapitulasi Maret'!$F$785:$F$963)</f>
        <v>0</v>
      </c>
      <c r="GC271" s="152">
        <f>SUMIF('Rekapitulasi Maret'!$D$785:$D$963,APS!$B271,'Rekapitulasi Maret'!$K$785:$K$963)</f>
        <v>0</v>
      </c>
      <c r="GD271" s="154">
        <f t="shared" si="662"/>
        <v>0</v>
      </c>
      <c r="GE271" s="154">
        <f t="shared" si="663"/>
        <v>0</v>
      </c>
      <c r="GF271" s="10"/>
      <c r="GG271" s="152">
        <f>SUMIF('Rekapitulasi Maret'!$U$785:$U$963,APS!$B271,'Rekapitulasi Maret'!$V$785:$V$963)+SUMIF('Rekapitulasi Maret'!$U$785:$U$963,APS!$B271,'Rekapitulasi Maret'!$AA$785:$AA$963)</f>
        <v>0</v>
      </c>
      <c r="GH271" s="152">
        <f>SUMIF('Rekapitulasi Maret'!$U$785:$U$963,APS!$B271,'Rekapitulasi Maret'!$W$785:$W$963)</f>
        <v>0</v>
      </c>
      <c r="GI271" s="152">
        <f>SUMIF('Rekapitulasi Maret'!$U$785:$U$963,APS!$B271,'Rekapitulasi Maret'!$AB$785:$AB$963)</f>
        <v>0</v>
      </c>
      <c r="GJ271" s="154">
        <f t="shared" si="664"/>
        <v>0</v>
      </c>
      <c r="GK271" s="154">
        <f t="shared" si="665"/>
        <v>0</v>
      </c>
      <c r="GL271" s="10"/>
      <c r="GM271" s="152">
        <f>SUMIF('Rekapitulasi Maret'!$AL$785:$AL$963,APS!$B271,'Rekapitulasi Maret'!$AM$785:$AM$963)+SUMIF('Rekapitulasi Maret'!$AL$785:$AL$963,APS!$B271,'Rekapitulasi Maret'!$AP$785:$AP$963)</f>
        <v>0</v>
      </c>
      <c r="GN271" s="152">
        <f>SUMIF('Rekapitulasi Maret'!$AL$785:$AL$963,APS!$B271,'Rekapitulasi Maret'!$AN$785:$AN$963)</f>
        <v>0</v>
      </c>
      <c r="GO271" s="152">
        <f>SUMIF('Rekapitulasi Maret'!$AL$785:$AL$963,APS!$B271,'Rekapitulasi Maret'!$AQ$785:$AQ$963)</f>
        <v>0</v>
      </c>
      <c r="GP271" s="154">
        <f t="shared" si="666"/>
        <v>0</v>
      </c>
      <c r="GQ271" s="154">
        <f t="shared" si="667"/>
        <v>0</v>
      </c>
      <c r="GR271" s="76">
        <f t="shared" si="668"/>
        <v>0</v>
      </c>
      <c r="GS271" s="76">
        <f t="shared" si="669"/>
        <v>1</v>
      </c>
      <c r="GT271" s="76">
        <f t="shared" si="670"/>
        <v>1</v>
      </c>
      <c r="GU271" s="76">
        <f t="shared" si="671"/>
        <v>0</v>
      </c>
      <c r="GV271" s="157">
        <f t="shared" si="672"/>
        <v>1</v>
      </c>
      <c r="GW271" s="157">
        <f t="shared" si="673"/>
        <v>1</v>
      </c>
      <c r="GX271" s="158">
        <f t="shared" si="674"/>
        <v>0</v>
      </c>
      <c r="GY271" s="157">
        <f t="shared" si="595"/>
        <v>1</v>
      </c>
      <c r="GZ271" s="157">
        <f t="shared" si="596"/>
        <v>2</v>
      </c>
      <c r="HA271" s="157">
        <f t="shared" si="597"/>
        <v>2</v>
      </c>
      <c r="HB271" s="157">
        <f t="shared" si="598"/>
        <v>0</v>
      </c>
      <c r="HC271" s="157">
        <f t="shared" si="599"/>
        <v>2</v>
      </c>
      <c r="HD271" s="157">
        <f t="shared" si="600"/>
        <v>1</v>
      </c>
      <c r="HE271" s="158">
        <f t="shared" si="636"/>
        <v>200</v>
      </c>
      <c r="HF271" s="164"/>
      <c r="HG271" s="16" t="s">
        <v>1049</v>
      </c>
      <c r="HH271" s="88"/>
    </row>
    <row r="272" spans="1:216" ht="15.75">
      <c r="A272" s="16" t="s">
        <v>283</v>
      </c>
      <c r="B272" s="16" t="s">
        <v>284</v>
      </c>
      <c r="C272" s="16" t="s">
        <v>196</v>
      </c>
      <c r="D272" s="16" t="s">
        <v>621</v>
      </c>
      <c r="E272" s="16" t="s">
        <v>617</v>
      </c>
      <c r="F272" s="17">
        <f>10+5</f>
        <v>15</v>
      </c>
      <c r="G272" s="17">
        <v>0</v>
      </c>
      <c r="H272" s="17">
        <v>0</v>
      </c>
      <c r="I272" s="18">
        <v>0</v>
      </c>
      <c r="J272" s="17">
        <v>2</v>
      </c>
      <c r="K272" s="19">
        <f t="shared" ref="K272:K290" si="675">(H272+F272+G272)-(I272+J272)</f>
        <v>13</v>
      </c>
      <c r="L272" s="19">
        <f t="shared" ref="L272:L290" si="676">IF(K272&gt;0,K272,0)</f>
        <v>13</v>
      </c>
      <c r="M272" s="23">
        <v>40</v>
      </c>
      <c r="N272" s="20">
        <f t="shared" si="637"/>
        <v>58</v>
      </c>
      <c r="O272" s="20">
        <v>20</v>
      </c>
      <c r="P272" s="75">
        <f t="shared" si="642"/>
        <v>0</v>
      </c>
      <c r="Q272" s="74">
        <f t="shared" si="641"/>
        <v>58</v>
      </c>
      <c r="R272" s="22">
        <f t="shared" si="647"/>
        <v>40</v>
      </c>
      <c r="S272" s="10">
        <v>10</v>
      </c>
      <c r="T272" s="10">
        <v>10</v>
      </c>
      <c r="U272" s="152">
        <f>SUMIF('Rekapitulasi Maret'!$D$9:$D$173,APS!$B272,'Rekapitulasi Maret'!$E$9:$E$173)</f>
        <v>0</v>
      </c>
      <c r="V272" s="152">
        <f>SUMIF('Rekapitulasi Maret'!$D$9:$D$173,APS!$B272,'Rekapitulasi Maret'!$F$9:$F$173)</f>
        <v>0</v>
      </c>
      <c r="W272" s="10"/>
      <c r="X272" s="154">
        <f t="shared" si="638"/>
        <v>0</v>
      </c>
      <c r="Y272" s="154">
        <f t="shared" si="639"/>
        <v>0</v>
      </c>
      <c r="Z272" s="10"/>
      <c r="AA272" s="152">
        <f>SUMIF('Rekapitulasi Maret'!$U$9:$U$173,APS!$B272,'Rekapitulasi Maret'!$V$9:$V$173)</f>
        <v>0</v>
      </c>
      <c r="AB272" s="152">
        <f>SUMIF('Rekapitulasi Maret'!$U$9:$U$173,APS!$B272,'Rekapitulasi Maret'!$W$9:$W$173)</f>
        <v>0</v>
      </c>
      <c r="AC272" s="152"/>
      <c r="AD272" s="154">
        <f t="shared" si="630"/>
        <v>0</v>
      </c>
      <c r="AE272" s="154">
        <f t="shared" si="631"/>
        <v>0</v>
      </c>
      <c r="AF272" s="10"/>
      <c r="AG272" s="152">
        <f>SUMIF('Rekapitulasi Maret'!$AL$9:$AL$173,APS!$B272,'Rekapitulasi Maret'!$AM$9:$AM$173)</f>
        <v>0</v>
      </c>
      <c r="AH272" s="152">
        <f>SUMIF('Rekapitulasi Maret'!$AL$9:$AL$173,APS!$B272,'Rekapitulasi Maret'!$AN$9:$AN$173)</f>
        <v>0</v>
      </c>
      <c r="AI272" s="152">
        <f>SUMIF('Rekapitulasi Maret'!$AL$9:$AL$173,APS!$B272,'Rekapitulasi Maret'!$AQ$9:$AQ$173)</f>
        <v>0</v>
      </c>
      <c r="AJ272" s="154">
        <f t="shared" si="634"/>
        <v>0</v>
      </c>
      <c r="AK272" s="154">
        <f t="shared" si="635"/>
        <v>0</v>
      </c>
      <c r="AL272" s="10"/>
      <c r="AM272" s="152">
        <f>SUMIF('Rekapitulasi Maret'!$BA$9:$BA$173,APS!$B272,'Rekapitulasi Maret'!$BB$9:$BB$173)</f>
        <v>0</v>
      </c>
      <c r="AN272" s="152">
        <f>SUMIF('Rekapitulasi Maret'!$BA$9:$BA$173,APS!$B272,'Rekapitulasi Maret'!$BC$9:$BC$173)</f>
        <v>0</v>
      </c>
      <c r="AO272" s="10"/>
      <c r="AP272" s="154">
        <f t="shared" si="632"/>
        <v>0</v>
      </c>
      <c r="AQ272" s="154">
        <f t="shared" si="633"/>
        <v>0</v>
      </c>
      <c r="AR272" s="10"/>
      <c r="AS272" s="152">
        <f>SUMIF('Rekapitulasi Maret'!$BP$9:$BP$173,APS!$B272,'Rekapitulasi Maret'!$BQ$9:$BQ$173)</f>
        <v>0</v>
      </c>
      <c r="AT272" s="152">
        <f>SUMIF('Rekapitulasi Maret'!$BP$9:$BP$173,APS!$B272,'Rekapitulasi Maret'!$BR$9:$BR$173)</f>
        <v>0</v>
      </c>
      <c r="AU272" s="10"/>
      <c r="AV272" s="154">
        <f t="shared" si="601"/>
        <v>0</v>
      </c>
      <c r="AW272" s="154">
        <f t="shared" si="602"/>
        <v>0</v>
      </c>
      <c r="AX272" s="10"/>
      <c r="AY272" s="152">
        <f>SUMIF('Rekapitulasi Maret'!$CE$9:$CE$173,APS!$B272,'Rekapitulasi Maret'!$CI$9:$CI$173)</f>
        <v>0</v>
      </c>
      <c r="AZ272" s="10"/>
      <c r="BA272" s="152">
        <f>SUMIF('Rekapitulasi Maret'!$CE$9:$CE$173,APS!$B272,'Rekapitulasi Maret'!$CJ$9:$CJ$173)</f>
        <v>0</v>
      </c>
      <c r="BB272" s="154">
        <f t="shared" si="592"/>
        <v>0</v>
      </c>
      <c r="BC272" s="154">
        <f t="shared" si="593"/>
        <v>0</v>
      </c>
      <c r="BD272" s="76">
        <f t="shared" si="605"/>
        <v>10</v>
      </c>
      <c r="BE272" s="76">
        <f t="shared" si="606"/>
        <v>0</v>
      </c>
      <c r="BF272" s="76">
        <f t="shared" si="607"/>
        <v>0</v>
      </c>
      <c r="BG272" s="76">
        <f t="shared" si="608"/>
        <v>0</v>
      </c>
      <c r="BH272" s="76">
        <f t="shared" si="609"/>
        <v>0</v>
      </c>
      <c r="BI272" s="76">
        <f t="shared" si="610"/>
        <v>-10</v>
      </c>
      <c r="BJ272" s="154">
        <f t="shared" si="611"/>
        <v>0</v>
      </c>
      <c r="BK272" s="10">
        <v>10</v>
      </c>
      <c r="BL272" s="10">
        <v>10</v>
      </c>
      <c r="BM272" s="152">
        <f>SUMIF('Rekapitulasi Maret'!$D$194:$D$375,APS!$B272,'Rekapitulasi Maret'!$E$194:$E$375)+SUMIF('Rekapitulasi Maret'!$D$194:$D$375,APS!$B272,'Rekapitulasi Maret'!$J$194:$J$375)</f>
        <v>10</v>
      </c>
      <c r="BN272" s="152">
        <f>SUMIF('Rekapitulasi Maret'!$D$194:$D$375,APS!$B272,'Rekapitulasi Maret'!$F$194:$F$375)</f>
        <v>0</v>
      </c>
      <c r="BO272" s="152">
        <f>SUMIF('Rekapitulasi Maret'!$D$194:$D$375,APS!$B272,'Rekapitulasi Maret'!$K$194:$K$375)</f>
        <v>0</v>
      </c>
      <c r="BP272" s="154">
        <f t="shared" si="588"/>
        <v>0</v>
      </c>
      <c r="BQ272" s="154">
        <f t="shared" si="589"/>
        <v>0</v>
      </c>
      <c r="BR272" s="10"/>
      <c r="BS272" s="152">
        <f>SUMIF('Rekapitulasi Maret'!$U$194:$U$375,APS!$B272,'Rekapitulasi Maret'!$V$194:$V$375)+SUMIF('Rekapitulasi Maret'!$U$194:$U$375,APS!$B272,'Rekapitulasi Maret'!$AA$194:$AA$375)</f>
        <v>0</v>
      </c>
      <c r="BT272" s="152">
        <f>SUMIF('Rekapitulasi Maret'!$U$194:$U$375,APS!$B272,'Rekapitulasi Maret'!$W$194:$W$375)</f>
        <v>0</v>
      </c>
      <c r="BU272" s="152">
        <f>SUMIF('Rekapitulasi Maret'!$U$194:$U$375,APS!$B272,'Rekapitulasi Maret'!$AB$194:$AB$375)</f>
        <v>0</v>
      </c>
      <c r="BV272" s="154">
        <f t="shared" si="590"/>
        <v>0</v>
      </c>
      <c r="BW272" s="154">
        <f t="shared" si="591"/>
        <v>0</v>
      </c>
      <c r="BX272" s="10"/>
      <c r="BY272" s="152">
        <f>SUMIF('Rekapitulasi Maret'!$AL$194:$AL$375,APS!$B272,'Rekapitulasi Maret'!$AM$194:$AM$375)+SUMIF('Rekapitulasi Maret'!$AL$194:$AL$375,APS!$B272,'Rekapitulasi Maret'!$AP$194:$AP$375)</f>
        <v>0</v>
      </c>
      <c r="BZ272" s="152">
        <f>SUMIF('Rekapitulasi Maret'!$AL$194:$AL$375,APS!$B272,'Rekapitulasi Maret'!$AN$194:$AN$375)</f>
        <v>0</v>
      </c>
      <c r="CA272" s="152">
        <f>SUMIF('Rekapitulasi Maret'!$AL$194:$AL$375,APS!$B272,'Rekapitulasi Maret'!$AQ$194:$AQ$375)</f>
        <v>0</v>
      </c>
      <c r="CB272" s="154">
        <f t="shared" si="603"/>
        <v>0</v>
      </c>
      <c r="CC272" s="154">
        <f t="shared" si="604"/>
        <v>0</v>
      </c>
      <c r="CD272" s="10"/>
      <c r="CE272" s="152">
        <f>SUMIF('Rekapitulasi Maret'!$BA$194:$BA$375,APS!$B272,'Rekapitulasi Maret'!$BB$194:$BB$375)+SUMIF('Rekapitulasi Maret'!$BA$194:$BA$375,APS!$B272,'Rekapitulasi Maret'!$BE$194:$BE$375)</f>
        <v>0</v>
      </c>
      <c r="CF272" s="152">
        <f>SUMIF('Rekapitulasi Maret'!$BA$194:$BA$375,APS!$B272,'Rekapitulasi Maret'!$BC$194:$BC$375)</f>
        <v>0</v>
      </c>
      <c r="CG272" s="10"/>
      <c r="CH272" s="154">
        <f t="shared" ref="CH272:CH335" si="677">IF(CD272=0,0,((CF272+CG272)/CD272)*100)</f>
        <v>0</v>
      </c>
      <c r="CI272" s="154">
        <f t="shared" ref="CI272:CI335" si="678">IF(CE272=0,0,((CF272+CG272)/CE272)*100)</f>
        <v>0</v>
      </c>
      <c r="CJ272" s="10"/>
      <c r="CK272" s="152">
        <f>SUMIF('Rekapitulasi Maret'!$BP$194:$BP$375,APS!$B272,'Rekapitulasi Maret'!$BQ$194:$BQ$375)+SUMIF('Rekapitulasi Maret'!$BP$194:$BP$375,APS!$B272,'Rekapitulasi Maret'!$BT$194:$BT$375)</f>
        <v>0</v>
      </c>
      <c r="CL272" s="152">
        <f>SUMIF('Rekapitulasi Maret'!$BP$194:$BP$375,APS!$B272,'Rekapitulasi Maret'!$BR$194:$BR$375)</f>
        <v>0</v>
      </c>
      <c r="CM272" s="152">
        <f>SUMIF('Rekapitulasi Maret'!$BP$194:$BP$375,APS!$B272,'Rekapitulasi Maret'!$BU$194:$BU$375)</f>
        <v>0</v>
      </c>
      <c r="CN272" s="154">
        <f t="shared" ref="CN272:CN335" si="679">IF(CJ272=0,0,((CL272+CM272)/CJ272)*100)</f>
        <v>0</v>
      </c>
      <c r="CO272" s="154">
        <f t="shared" ref="CO272:CO335" si="680">IF(CK272=0,0,((CL272+CM272)/CK272)*100)</f>
        <v>0</v>
      </c>
      <c r="CP272" s="76">
        <f t="shared" si="612"/>
        <v>10</v>
      </c>
      <c r="CQ272" s="76">
        <f t="shared" si="613"/>
        <v>10</v>
      </c>
      <c r="CR272" s="76">
        <f t="shared" si="614"/>
        <v>0</v>
      </c>
      <c r="CS272" s="76">
        <f t="shared" si="615"/>
        <v>0</v>
      </c>
      <c r="CT272" s="76">
        <f t="shared" si="616"/>
        <v>0</v>
      </c>
      <c r="CU272" s="76">
        <f t="shared" si="617"/>
        <v>-10</v>
      </c>
      <c r="CV272" s="154">
        <f t="shared" si="618"/>
        <v>0</v>
      </c>
      <c r="CW272" s="10">
        <v>10</v>
      </c>
      <c r="CX272" s="10"/>
      <c r="CY272" s="152">
        <f>SUMIF('Rekapitulasi Maret'!$D$391:$D$568,APS!$B272,'Rekapitulasi Maret'!$E$391:$E$568)+SUMIF('Rekapitulasi Maret'!$D$391:$D$568,APS!$B272,'Rekapitulasi Maret'!$J$391:$J$568)</f>
        <v>0</v>
      </c>
      <c r="CZ272" s="152">
        <f>SUMIF('Rekapitulasi Maret'!$D$391:$D$568,APS!$B272,'Rekapitulasi Maret'!$F$391:$F$568)</f>
        <v>0</v>
      </c>
      <c r="DA272" s="152">
        <f>SUMIF('Rekapitulasi Maret'!$D$391:$D$568,APS!$B272,'Rekapitulasi Maret'!$K$391:$K$568)</f>
        <v>0</v>
      </c>
      <c r="DB272" s="154">
        <f t="shared" ref="DB272:DB335" si="681">IF(CX272=0,0,((CZ272+DA272)/CX272)*100)</f>
        <v>0</v>
      </c>
      <c r="DC272" s="154">
        <f t="shared" ref="DC272:DC335" si="682">IF(CY272=0,0,((CZ272+DA272)/CY272)*100)</f>
        <v>0</v>
      </c>
      <c r="DD272" s="10"/>
      <c r="DE272" s="152">
        <f>SUMIF('Rekapitulasi Maret'!$U$391:$U$568,APS!$B272,'Rekapitulasi Maret'!$V$391:$V$568)+SUMIF('Rekapitulasi Maret'!$U$391:$U$568,APS!$B272,'Rekapitulasi Maret'!$AA$391:$AA$568)</f>
        <v>0</v>
      </c>
      <c r="DF272" s="152">
        <f>SUMIF('Rekapitulasi Maret'!$U$391:$U$568,APS!$B272,'Rekapitulasi Maret'!$W$391:$W$568)</f>
        <v>0</v>
      </c>
      <c r="DG272" s="152">
        <f>SUMIF('Rekapitulasi Maret'!$U$391:$U$568,APS!$B272,'Rekapitulasi Maret'!$AB$391:$AB$568)</f>
        <v>0</v>
      </c>
      <c r="DH272" s="154">
        <f t="shared" si="619"/>
        <v>0</v>
      </c>
      <c r="DI272" s="154">
        <f t="shared" si="620"/>
        <v>0</v>
      </c>
      <c r="DJ272" s="10">
        <v>20</v>
      </c>
      <c r="DK272" s="152">
        <f>SUMIF('Rekapitulasi Maret'!$AL$391:$AL$568,APS!$B272,'Rekapitulasi Maret'!$AM$391:$AM$568)+SUMIF('Rekapitulasi Maret'!$AL$391:$AL$568,APS!$B272,'Rekapitulasi Maret'!$AP$391:$AP$568)</f>
        <v>0</v>
      </c>
      <c r="DL272" s="152">
        <f>SUMIF('Rekapitulasi Maret'!$AL$391:$AL$568,APS!$B272,'Rekapitulasi Maret'!$AN$391:$AN$568)</f>
        <v>0</v>
      </c>
      <c r="DM272" s="152">
        <f>SUMIF('Rekapitulasi Maret'!$AL$391:$AL$568,APS!$B272,'Rekapitulasi Maret'!$AQ$391:$AQ$568)</f>
        <v>0</v>
      </c>
      <c r="DN272" s="154">
        <f t="shared" si="648"/>
        <v>0</v>
      </c>
      <c r="DO272" s="154">
        <f t="shared" si="649"/>
        <v>0</v>
      </c>
      <c r="DP272" s="10"/>
      <c r="DQ272" s="152">
        <f>SUMIF('Rekapitulasi Maret'!$BA$391:$BA$568,APS!$B272,'Rekapitulasi Maret'!$BB$391:$BB$568)+SUMIF('Rekapitulasi Maret'!$BA$391:$BA$568,APS!$B272,'Rekapitulasi Maret'!$BE$391:$BE$568)</f>
        <v>0</v>
      </c>
      <c r="DR272" s="152">
        <f>SUMIF('Rekapitulasi Maret'!$BA$391:$BA$568,APS!$B272,'Rekapitulasi Maret'!$BC$391:$BC$568)</f>
        <v>0</v>
      </c>
      <c r="DS272" s="152">
        <f>SUMIF('Rekapitulasi Maret'!$BA$391:$BA$568,APS!$B272,'Rekapitulasi Maret'!$BF$391:$BF$568)</f>
        <v>0</v>
      </c>
      <c r="DT272" s="154">
        <f t="shared" si="621"/>
        <v>0</v>
      </c>
      <c r="DU272" s="154">
        <f t="shared" si="622"/>
        <v>0</v>
      </c>
      <c r="DV272" s="10"/>
      <c r="DW272" s="152">
        <f>SUMIF('Rekapitulasi Maret'!$BP$391:$BP$568,APS!$B272,'Rekapitulasi Maret'!$BQ$391:$BQ$568)+SUMIF('Rekapitulasi Maret'!$BP$391:$BP$568,APS!$B272,'Rekapitulasi Maret'!$BT$391:$BT$568)</f>
        <v>0</v>
      </c>
      <c r="DX272" s="152">
        <f>SUMIF('Rekapitulasi Maret'!$BP$391:$BP$568,APS!$B272,'Rekapitulasi Maret'!$BR$391:$BR$568)</f>
        <v>0</v>
      </c>
      <c r="DY272" s="152">
        <f>SUMIF('Rekapitulasi Maret'!$BP$391:$BP$568,APS!$B272,'Rekapitulasi Maret'!$BU$391:$BU$568)</f>
        <v>0</v>
      </c>
      <c r="DZ272" s="154">
        <f t="shared" si="645"/>
        <v>0</v>
      </c>
      <c r="EA272" s="154">
        <f t="shared" si="646"/>
        <v>0</v>
      </c>
      <c r="EB272" s="10"/>
      <c r="EC272" s="152">
        <f>SUMIF('Rekapitulasi Maret'!$CE$391:$CE$568,APS!$B272,'Rekapitulasi Maret'!$CF$391:$CF$568)+SUMIF('Rekapitulasi Maret'!$CE$391:$CE$568,APS!$B272,'Rekapitulasi Maret'!$CI$391:$CI$568)</f>
        <v>0</v>
      </c>
      <c r="ED272" s="152">
        <f>SUMIF('Rekapitulasi Maret'!$CE$391:$CE$568,APS!$B272,'Rekapitulasi Maret'!$CG$391:$CG$568)</f>
        <v>0</v>
      </c>
      <c r="EE272" s="152">
        <f>SUMIF('Rekapitulasi Maret'!$CE$391:$CE$568,APS!$B272,'Rekapitulasi Maret'!$CJ$391:$CJ$568)</f>
        <v>0</v>
      </c>
      <c r="EF272" s="154">
        <f t="shared" si="650"/>
        <v>0</v>
      </c>
      <c r="EG272" s="154">
        <f t="shared" si="651"/>
        <v>0</v>
      </c>
      <c r="EH272" s="76">
        <f t="shared" si="623"/>
        <v>20</v>
      </c>
      <c r="EI272" s="76">
        <f t="shared" si="624"/>
        <v>0</v>
      </c>
      <c r="EJ272" s="76">
        <f t="shared" si="625"/>
        <v>0</v>
      </c>
      <c r="EK272" s="76">
        <f t="shared" si="626"/>
        <v>0</v>
      </c>
      <c r="EL272" s="76">
        <f t="shared" si="627"/>
        <v>0</v>
      </c>
      <c r="EM272" s="76">
        <f t="shared" si="628"/>
        <v>-20</v>
      </c>
      <c r="EN272" s="154">
        <f t="shared" si="629"/>
        <v>0</v>
      </c>
      <c r="EO272" s="10">
        <v>10</v>
      </c>
      <c r="EP272" s="40"/>
      <c r="EQ272" s="152">
        <f>SUMIF('Rekapitulasi Maret'!$D$587:$D$768,APS!$B272,'Rekapitulasi Maret'!$E$587:$E$768)+SUMIF('Rekapitulasi Maret'!$D$587:$D$768,APS!$B272,'Rekapitulasi Maret'!$G$587:$G$768)</f>
        <v>20</v>
      </c>
      <c r="ER272" s="152">
        <f>SUMIF('Rekapitulasi Maret'!$D$587:$D$768,APS!$B272,'Rekapitulasi Maret'!$F$587:$F$768)+SUMIF('Rekapitulasi Maret'!$D$587:$D$768,APS!$B272,'Rekapitulasi Maret'!$H$587:$H$768)</f>
        <v>0</v>
      </c>
      <c r="ES272" s="40"/>
      <c r="ET272" s="154">
        <f t="shared" si="652"/>
        <v>0</v>
      </c>
      <c r="EU272" s="154">
        <f t="shared" si="653"/>
        <v>0</v>
      </c>
      <c r="EV272" s="40"/>
      <c r="EW272" s="152">
        <f>SUMIF('Rekapitulasi Maret'!$U$587:$U$768,APS!$B272,'Rekapitulasi Maret'!$V$587:$V$768)+SUMIF('Rekapitulasi Maret'!$U$587:$U$768,APS!$B272,'Rekapitulasi Maret'!$X$587:$X$768)</f>
        <v>20</v>
      </c>
      <c r="EX272" s="152">
        <f>SUMIF('Rekapitulasi Maret'!$U$587:$U$768,APS!$B272,'Rekapitulasi Maret'!$W$587:$W$768)+SUMIF('Rekapitulasi Maret'!$U$587:$U$768,APS!$B272,'Rekapitulasi Maret'!$Y$587:$Y$768)</f>
        <v>0</v>
      </c>
      <c r="EY272" s="10"/>
      <c r="EZ272" s="154">
        <f t="shared" si="654"/>
        <v>0</v>
      </c>
      <c r="FA272" s="154">
        <f t="shared" si="655"/>
        <v>0</v>
      </c>
      <c r="FB272" s="40"/>
      <c r="FC272" s="152">
        <f>SUMIF('Rekapitulasi Maret'!$AL$587:$AL$768,APS!$B272,'Rekapitulasi Maret'!$AM$587:$AM$768)+SUMIF('Rekapitulasi Maret'!$AL$587:$AL$768,APS!$B272,'Rekapitulasi Maret'!$AP$587:$AP$768)</f>
        <v>0</v>
      </c>
      <c r="FD272" s="152">
        <f>SUMIF('Rekapitulasi Maret'!$AL$587:$AL$768,APS!$B272,'Rekapitulasi Maret'!$AN$587:$AN$768)</f>
        <v>0</v>
      </c>
      <c r="FE272" s="40"/>
      <c r="FF272" s="154">
        <f t="shared" si="656"/>
        <v>0</v>
      </c>
      <c r="FG272" s="154">
        <f t="shared" si="657"/>
        <v>0</v>
      </c>
      <c r="FH272" s="40">
        <v>18</v>
      </c>
      <c r="FI272" s="152">
        <f>SUMIF('Rekapitulasi Maret'!$BA$587:$BA$768,APS!$B272,'Rekapitulasi Maret'!$BB$587:$BB$768)+SUMIF('Rekapitulasi Maret'!$BA$587:$BA$768,APS!$B272,'Rekapitulasi Maret'!$BE$587:$BE$768)</f>
        <v>20</v>
      </c>
      <c r="FJ272" s="152">
        <f>SUMIF('Rekapitulasi Maret'!$BA$587:$BA$768,APS!$B272,'Rekapitulasi Maret'!$BC$587:$BC$768)+SUMIF('Rekapitulasi Maret'!$BA$587:$BA$768,APS!$B272,'Rekapitulasi Maret'!$BF$587:$BF$768)</f>
        <v>20</v>
      </c>
      <c r="FK272" s="10"/>
      <c r="FL272" s="154">
        <f t="shared" si="658"/>
        <v>111.11111111111111</v>
      </c>
      <c r="FM272" s="154">
        <f t="shared" si="659"/>
        <v>100</v>
      </c>
      <c r="FN272" s="40"/>
      <c r="FO272" s="152">
        <f>SUMIF('Rekapitulasi Maret'!$BP$587:$BP$768,APS!$B272,'Rekapitulasi Maret'!$BQ$587:$BQ$768)+SUMIF('Rekapitulasi Maret'!$BP$587:$BP$768,APS!$B272,'Rekapitulasi Maret'!$BT$587:$BT$768)</f>
        <v>0</v>
      </c>
      <c r="FP272" s="152">
        <f>SUMIF('Rekapitulasi Maret'!$BP$587:$BP$768,APS!$B272,'Rekapitulasi Maret'!$BR$587:$BR$768)</f>
        <v>0</v>
      </c>
      <c r="FQ272" s="10"/>
      <c r="FR272" s="154">
        <f t="shared" si="660"/>
        <v>0</v>
      </c>
      <c r="FS272" s="154">
        <f t="shared" si="661"/>
        <v>0</v>
      </c>
      <c r="FT272" s="40"/>
      <c r="FU272" s="152">
        <f>SUMIF('Rekapitulasi Maret'!$CE$587:$CE$768,APS!$B272,'Rekapitulasi Maret'!$CI$587:$CI$768)</f>
        <v>0</v>
      </c>
      <c r="FV272" s="10"/>
      <c r="FW272" s="152">
        <f>SUMIF('Rekapitulasi Maret'!$CE$587:$CE$768,APS!$B272,'Rekapitulasi Maret'!$CJ$587:$CJ$768)</f>
        <v>0</v>
      </c>
      <c r="FX272" s="154">
        <f t="shared" ref="FX272:FX335" si="683">IF(FT272=0,0,((FV272+FW272)/FT272)*100)</f>
        <v>0</v>
      </c>
      <c r="FY272" s="154">
        <f t="shared" ref="FY272:FY335" si="684">IF(FU272=0,0,((FV272+FW272)/FU272)*100)</f>
        <v>0</v>
      </c>
      <c r="FZ272" s="40"/>
      <c r="GA272" s="152">
        <f>SUMIF('Rekapitulasi Maret'!$D$785:$D$963,APS!$B272,'Rekapitulasi Maret'!$E$785:$E$963)+SUMIF('Rekapitulasi Maret'!$D$785:$D$963,APS!$B272,'Rekapitulasi Maret'!$J$785:$J$963)</f>
        <v>0</v>
      </c>
      <c r="GB272" s="152">
        <f>SUMIF('Rekapitulasi Maret'!$D$785:$D$963,APS!$B272,'Rekapitulasi Maret'!$F$785:$F$963)</f>
        <v>0</v>
      </c>
      <c r="GC272" s="152">
        <f>SUMIF('Rekapitulasi Maret'!$D$785:$D$963,APS!$B272,'Rekapitulasi Maret'!$K$785:$K$963)</f>
        <v>0</v>
      </c>
      <c r="GD272" s="154">
        <f t="shared" si="662"/>
        <v>0</v>
      </c>
      <c r="GE272" s="154">
        <f t="shared" si="663"/>
        <v>0</v>
      </c>
      <c r="GF272" s="40"/>
      <c r="GG272" s="152">
        <f>SUMIF('Rekapitulasi Maret'!$U$785:$U$963,APS!$B272,'Rekapitulasi Maret'!$V$785:$V$963)+SUMIF('Rekapitulasi Maret'!$U$785:$U$963,APS!$B272,'Rekapitulasi Maret'!$AA$785:$AA$963)</f>
        <v>0</v>
      </c>
      <c r="GH272" s="152">
        <f>SUMIF('Rekapitulasi Maret'!$U$785:$U$963,APS!$B272,'Rekapitulasi Maret'!$W$785:$W$963)</f>
        <v>0</v>
      </c>
      <c r="GI272" s="152">
        <f>SUMIF('Rekapitulasi Maret'!$U$785:$U$963,APS!$B272,'Rekapitulasi Maret'!$AB$785:$AB$963)</f>
        <v>0</v>
      </c>
      <c r="GJ272" s="154">
        <f t="shared" si="664"/>
        <v>0</v>
      </c>
      <c r="GK272" s="154">
        <f t="shared" si="665"/>
        <v>0</v>
      </c>
      <c r="GL272" s="40"/>
      <c r="GM272" s="152">
        <f>SUMIF('Rekapitulasi Maret'!$AL$785:$AL$963,APS!$B272,'Rekapitulasi Maret'!$AM$785:$AM$963)+SUMIF('Rekapitulasi Maret'!$AL$785:$AL$963,APS!$B272,'Rekapitulasi Maret'!$AP$785:$AP$963)</f>
        <v>0</v>
      </c>
      <c r="GN272" s="152">
        <f>SUMIF('Rekapitulasi Maret'!$AL$785:$AL$963,APS!$B272,'Rekapitulasi Maret'!$AN$785:$AN$963)</f>
        <v>0</v>
      </c>
      <c r="GO272" s="152">
        <f>SUMIF('Rekapitulasi Maret'!$AL$785:$AL$963,APS!$B272,'Rekapitulasi Maret'!$AQ$785:$AQ$963)</f>
        <v>0</v>
      </c>
      <c r="GP272" s="154">
        <f t="shared" si="666"/>
        <v>0</v>
      </c>
      <c r="GQ272" s="154">
        <f t="shared" si="667"/>
        <v>0</v>
      </c>
      <c r="GR272" s="76">
        <f t="shared" si="668"/>
        <v>18</v>
      </c>
      <c r="GS272" s="76">
        <f t="shared" si="669"/>
        <v>60</v>
      </c>
      <c r="GT272" s="76">
        <f t="shared" si="670"/>
        <v>20</v>
      </c>
      <c r="GU272" s="76">
        <f t="shared" si="671"/>
        <v>0</v>
      </c>
      <c r="GV272" s="157">
        <f t="shared" si="672"/>
        <v>20</v>
      </c>
      <c r="GW272" s="157">
        <f t="shared" si="673"/>
        <v>2</v>
      </c>
      <c r="GX272" s="158">
        <f t="shared" si="674"/>
        <v>111.11111111111111</v>
      </c>
      <c r="GY272" s="157">
        <f t="shared" si="595"/>
        <v>58</v>
      </c>
      <c r="GZ272" s="157">
        <f t="shared" si="596"/>
        <v>70</v>
      </c>
      <c r="HA272" s="157">
        <f t="shared" si="597"/>
        <v>20</v>
      </c>
      <c r="HB272" s="157">
        <f t="shared" si="598"/>
        <v>0</v>
      </c>
      <c r="HC272" s="157">
        <f t="shared" si="599"/>
        <v>20</v>
      </c>
      <c r="HD272" s="157">
        <f t="shared" si="600"/>
        <v>-38</v>
      </c>
      <c r="HE272" s="158">
        <f t="shared" si="636"/>
        <v>34.482758620689658</v>
      </c>
      <c r="HF272" s="165"/>
      <c r="HG272" s="16" t="s">
        <v>1049</v>
      </c>
      <c r="HH272" s="88"/>
    </row>
    <row r="273" spans="1:216" ht="15.75">
      <c r="A273" s="16" t="s">
        <v>285</v>
      </c>
      <c r="B273" s="16" t="s">
        <v>286</v>
      </c>
      <c r="C273" s="16" t="s">
        <v>196</v>
      </c>
      <c r="D273" s="16" t="s">
        <v>621</v>
      </c>
      <c r="E273" s="16" t="s">
        <v>608</v>
      </c>
      <c r="F273" s="17">
        <f>100+50</f>
        <v>150</v>
      </c>
      <c r="G273" s="17">
        <v>0</v>
      </c>
      <c r="H273" s="17">
        <v>0</v>
      </c>
      <c r="I273" s="18">
        <v>0</v>
      </c>
      <c r="J273" s="17">
        <v>0</v>
      </c>
      <c r="K273" s="19">
        <f t="shared" si="675"/>
        <v>150</v>
      </c>
      <c r="L273" s="19">
        <f t="shared" si="676"/>
        <v>150</v>
      </c>
      <c r="M273" s="23">
        <v>220</v>
      </c>
      <c r="N273" s="20">
        <f t="shared" si="637"/>
        <v>270</v>
      </c>
      <c r="O273" s="20">
        <v>50</v>
      </c>
      <c r="P273" s="75">
        <f t="shared" si="642"/>
        <v>0</v>
      </c>
      <c r="Q273" s="74">
        <f t="shared" si="641"/>
        <v>270</v>
      </c>
      <c r="R273" s="22">
        <f t="shared" si="647"/>
        <v>220</v>
      </c>
      <c r="S273" s="10">
        <v>50</v>
      </c>
      <c r="T273" s="10"/>
      <c r="U273" s="152">
        <f>SUMIF('Rekapitulasi Maret'!$D$9:$D$173,APS!$B273,'Rekapitulasi Maret'!$E$9:$E$173)</f>
        <v>0</v>
      </c>
      <c r="V273" s="152">
        <f>SUMIF('Rekapitulasi Maret'!$D$9:$D$173,APS!$B273,'Rekapitulasi Maret'!$F$9:$F$173)</f>
        <v>0</v>
      </c>
      <c r="W273" s="10"/>
      <c r="X273" s="154">
        <f t="shared" si="638"/>
        <v>0</v>
      </c>
      <c r="Y273" s="154">
        <f t="shared" si="639"/>
        <v>0</v>
      </c>
      <c r="Z273" s="10">
        <v>50</v>
      </c>
      <c r="AA273" s="152">
        <f>SUMIF('Rekapitulasi Maret'!$U$9:$U$173,APS!$B273,'Rekapitulasi Maret'!$V$9:$V$173)</f>
        <v>0</v>
      </c>
      <c r="AB273" s="152">
        <f>SUMIF('Rekapitulasi Maret'!$U$9:$U$173,APS!$B273,'Rekapitulasi Maret'!$W$9:$W$173)</f>
        <v>0</v>
      </c>
      <c r="AC273" s="152"/>
      <c r="AD273" s="154">
        <f t="shared" si="630"/>
        <v>0</v>
      </c>
      <c r="AE273" s="154">
        <f t="shared" si="631"/>
        <v>0</v>
      </c>
      <c r="AF273" s="10"/>
      <c r="AG273" s="152">
        <f>SUMIF('Rekapitulasi Maret'!$AL$9:$AL$173,APS!$B273,'Rekapitulasi Maret'!$AM$9:$AM$173)</f>
        <v>0</v>
      </c>
      <c r="AH273" s="152">
        <f>SUMIF('Rekapitulasi Maret'!$AL$9:$AL$173,APS!$B273,'Rekapitulasi Maret'!$AN$9:$AN$173)</f>
        <v>0</v>
      </c>
      <c r="AI273" s="152">
        <f>SUMIF('Rekapitulasi Maret'!$AL$9:$AL$173,APS!$B273,'Rekapitulasi Maret'!$AQ$9:$AQ$173)</f>
        <v>0</v>
      </c>
      <c r="AJ273" s="154">
        <f t="shared" si="634"/>
        <v>0</v>
      </c>
      <c r="AK273" s="154">
        <f t="shared" si="635"/>
        <v>0</v>
      </c>
      <c r="AL273" s="10"/>
      <c r="AM273" s="152">
        <f>SUMIF('Rekapitulasi Maret'!$BA$9:$BA$173,APS!$B273,'Rekapitulasi Maret'!$BB$9:$BB$173)</f>
        <v>0</v>
      </c>
      <c r="AN273" s="152">
        <f>SUMIF('Rekapitulasi Maret'!$BA$9:$BA$173,APS!$B273,'Rekapitulasi Maret'!$BC$9:$BC$173)</f>
        <v>0</v>
      </c>
      <c r="AO273" s="10"/>
      <c r="AP273" s="154">
        <f t="shared" si="632"/>
        <v>0</v>
      </c>
      <c r="AQ273" s="154">
        <f t="shared" si="633"/>
        <v>0</v>
      </c>
      <c r="AR273" s="10"/>
      <c r="AS273" s="152">
        <f>SUMIF('Rekapitulasi Maret'!$BP$9:$BP$173,APS!$B273,'Rekapitulasi Maret'!$BQ$9:$BQ$173)</f>
        <v>0</v>
      </c>
      <c r="AT273" s="152">
        <f>SUMIF('Rekapitulasi Maret'!$BP$9:$BP$173,APS!$B273,'Rekapitulasi Maret'!$BR$9:$BR$173)</f>
        <v>0</v>
      </c>
      <c r="AU273" s="10"/>
      <c r="AV273" s="154">
        <f t="shared" si="601"/>
        <v>0</v>
      </c>
      <c r="AW273" s="154">
        <f t="shared" si="602"/>
        <v>0</v>
      </c>
      <c r="AX273" s="10"/>
      <c r="AY273" s="152">
        <f>SUMIF('Rekapitulasi Maret'!$CE$9:$CE$173,APS!$B273,'Rekapitulasi Maret'!$CI$9:$CI$173)</f>
        <v>0</v>
      </c>
      <c r="AZ273" s="10"/>
      <c r="BA273" s="152">
        <f>SUMIF('Rekapitulasi Maret'!$CE$9:$CE$173,APS!$B273,'Rekapitulasi Maret'!$CJ$9:$CJ$173)</f>
        <v>0</v>
      </c>
      <c r="BB273" s="154">
        <f t="shared" si="592"/>
        <v>0</v>
      </c>
      <c r="BC273" s="154">
        <f t="shared" si="593"/>
        <v>0</v>
      </c>
      <c r="BD273" s="76">
        <f t="shared" si="605"/>
        <v>50</v>
      </c>
      <c r="BE273" s="76">
        <f t="shared" si="606"/>
        <v>0</v>
      </c>
      <c r="BF273" s="76">
        <f t="shared" si="607"/>
        <v>0</v>
      </c>
      <c r="BG273" s="76">
        <f t="shared" si="608"/>
        <v>0</v>
      </c>
      <c r="BH273" s="76">
        <f t="shared" si="609"/>
        <v>0</v>
      </c>
      <c r="BI273" s="76">
        <f t="shared" si="610"/>
        <v>-50</v>
      </c>
      <c r="BJ273" s="154">
        <f t="shared" si="611"/>
        <v>0</v>
      </c>
      <c r="BK273" s="10">
        <v>100</v>
      </c>
      <c r="BL273" s="10">
        <v>100</v>
      </c>
      <c r="BM273" s="152">
        <f>SUMIF('Rekapitulasi Maret'!$D$194:$D$375,APS!$B273,'Rekapitulasi Maret'!$E$194:$E$375)+SUMIF('Rekapitulasi Maret'!$D$194:$D$375,APS!$B273,'Rekapitulasi Maret'!$J$194:$J$375)</f>
        <v>0</v>
      </c>
      <c r="BN273" s="152">
        <f>SUMIF('Rekapitulasi Maret'!$D$194:$D$375,APS!$B273,'Rekapitulasi Maret'!$F$194:$F$375)</f>
        <v>0</v>
      </c>
      <c r="BO273" s="152">
        <f>SUMIF('Rekapitulasi Maret'!$D$194:$D$375,APS!$B273,'Rekapitulasi Maret'!$K$194:$K$375)</f>
        <v>0</v>
      </c>
      <c r="BP273" s="154">
        <f t="shared" ref="BP273:BP337" si="685">IF(BL273=0,0,((BN273+BO273)/BL273)*100)</f>
        <v>0</v>
      </c>
      <c r="BQ273" s="154">
        <f t="shared" ref="BQ273:BQ337" si="686">IF(BM273=0,0,((BN273+BO273)/BM273)*100)</f>
        <v>0</v>
      </c>
      <c r="BR273" s="10"/>
      <c r="BS273" s="152">
        <f>SUMIF('Rekapitulasi Maret'!$U$194:$U$375,APS!$B273,'Rekapitulasi Maret'!$V$194:$V$375)+SUMIF('Rekapitulasi Maret'!$U$194:$U$375,APS!$B273,'Rekapitulasi Maret'!$AA$194:$AA$375)</f>
        <v>0</v>
      </c>
      <c r="BT273" s="152">
        <f>SUMIF('Rekapitulasi Maret'!$U$194:$U$375,APS!$B273,'Rekapitulasi Maret'!$W$194:$W$375)</f>
        <v>0</v>
      </c>
      <c r="BU273" s="152">
        <f>SUMIF('Rekapitulasi Maret'!$U$194:$U$375,APS!$B273,'Rekapitulasi Maret'!$AB$194:$AB$375)</f>
        <v>0</v>
      </c>
      <c r="BV273" s="154">
        <f t="shared" ref="BV273:BV336" si="687">IF(BR273=0,0,((BT273+BU273)/BR273)*100)</f>
        <v>0</v>
      </c>
      <c r="BW273" s="154">
        <f t="shared" ref="BW273:BW336" si="688">IF(BS273=0,0,((BT273+BU273)/BS273)*100)</f>
        <v>0</v>
      </c>
      <c r="BX273" s="10"/>
      <c r="BY273" s="152">
        <f>SUMIF('Rekapitulasi Maret'!$AL$194:$AL$375,APS!$B273,'Rekapitulasi Maret'!$AM$194:$AM$375)+SUMIF('Rekapitulasi Maret'!$AL$194:$AL$375,APS!$B273,'Rekapitulasi Maret'!$AP$194:$AP$375)</f>
        <v>0</v>
      </c>
      <c r="BZ273" s="152">
        <f>SUMIF('Rekapitulasi Maret'!$AL$194:$AL$375,APS!$B273,'Rekapitulasi Maret'!$AN$194:$AN$375)</f>
        <v>0</v>
      </c>
      <c r="CA273" s="152">
        <f>SUMIF('Rekapitulasi Maret'!$AL$194:$AL$375,APS!$B273,'Rekapitulasi Maret'!$AQ$194:$AQ$375)</f>
        <v>0</v>
      </c>
      <c r="CB273" s="154">
        <f t="shared" si="603"/>
        <v>0</v>
      </c>
      <c r="CC273" s="154">
        <f t="shared" si="604"/>
        <v>0</v>
      </c>
      <c r="CD273" s="10"/>
      <c r="CE273" s="152">
        <f>SUMIF('Rekapitulasi Maret'!$BA$194:$BA$375,APS!$B273,'Rekapitulasi Maret'!$BB$194:$BB$375)+SUMIF('Rekapitulasi Maret'!$BA$194:$BA$375,APS!$B273,'Rekapitulasi Maret'!$BE$194:$BE$375)</f>
        <v>0</v>
      </c>
      <c r="CF273" s="152">
        <f>SUMIF('Rekapitulasi Maret'!$BA$194:$BA$375,APS!$B273,'Rekapitulasi Maret'!$BC$194:$BC$375)</f>
        <v>0</v>
      </c>
      <c r="CG273" s="10"/>
      <c r="CH273" s="154">
        <f t="shared" si="677"/>
        <v>0</v>
      </c>
      <c r="CI273" s="154">
        <f t="shared" si="678"/>
        <v>0</v>
      </c>
      <c r="CJ273" s="10"/>
      <c r="CK273" s="152">
        <f>SUMIF('Rekapitulasi Maret'!$BP$194:$BP$375,APS!$B273,'Rekapitulasi Maret'!$BQ$194:$BQ$375)+SUMIF('Rekapitulasi Maret'!$BP$194:$BP$375,APS!$B273,'Rekapitulasi Maret'!$BT$194:$BT$375)</f>
        <v>0</v>
      </c>
      <c r="CL273" s="152">
        <f>SUMIF('Rekapitulasi Maret'!$BP$194:$BP$375,APS!$B273,'Rekapitulasi Maret'!$BR$194:$BR$375)</f>
        <v>0</v>
      </c>
      <c r="CM273" s="152">
        <f>SUMIF('Rekapitulasi Maret'!$BP$194:$BP$375,APS!$B273,'Rekapitulasi Maret'!$BU$194:$BU$375)</f>
        <v>0</v>
      </c>
      <c r="CN273" s="154">
        <f t="shared" si="679"/>
        <v>0</v>
      </c>
      <c r="CO273" s="154">
        <f t="shared" si="680"/>
        <v>0</v>
      </c>
      <c r="CP273" s="76">
        <f t="shared" si="612"/>
        <v>100</v>
      </c>
      <c r="CQ273" s="76">
        <f t="shared" si="613"/>
        <v>0</v>
      </c>
      <c r="CR273" s="76">
        <f t="shared" si="614"/>
        <v>0</v>
      </c>
      <c r="CS273" s="76">
        <f t="shared" si="615"/>
        <v>0</v>
      </c>
      <c r="CT273" s="76">
        <f t="shared" si="616"/>
        <v>0</v>
      </c>
      <c r="CU273" s="76">
        <f t="shared" si="617"/>
        <v>-100</v>
      </c>
      <c r="CV273" s="154">
        <f t="shared" si="618"/>
        <v>0</v>
      </c>
      <c r="CW273" s="10">
        <v>50</v>
      </c>
      <c r="CX273" s="10"/>
      <c r="CY273" s="152">
        <f>SUMIF('Rekapitulasi Maret'!$D$391:$D$568,APS!$B273,'Rekapitulasi Maret'!$E$391:$E$568)+SUMIF('Rekapitulasi Maret'!$D$391:$D$568,APS!$B273,'Rekapitulasi Maret'!$J$391:$J$568)</f>
        <v>0</v>
      </c>
      <c r="CZ273" s="152">
        <f>SUMIF('Rekapitulasi Maret'!$D$391:$D$568,APS!$B273,'Rekapitulasi Maret'!$F$391:$F$568)</f>
        <v>0</v>
      </c>
      <c r="DA273" s="152">
        <f>SUMIF('Rekapitulasi Maret'!$D$391:$D$568,APS!$B273,'Rekapitulasi Maret'!$K$391:$K$568)</f>
        <v>0</v>
      </c>
      <c r="DB273" s="154">
        <f t="shared" si="681"/>
        <v>0</v>
      </c>
      <c r="DC273" s="154">
        <f t="shared" si="682"/>
        <v>0</v>
      </c>
      <c r="DD273" s="10"/>
      <c r="DE273" s="152">
        <f>SUMIF('Rekapitulasi Maret'!$U$391:$U$568,APS!$B273,'Rekapitulasi Maret'!$V$391:$V$568)+SUMIF('Rekapitulasi Maret'!$U$391:$U$568,APS!$B273,'Rekapitulasi Maret'!$AA$391:$AA$568)</f>
        <v>0</v>
      </c>
      <c r="DF273" s="152">
        <f>SUMIF('Rekapitulasi Maret'!$U$391:$U$568,APS!$B273,'Rekapitulasi Maret'!$W$391:$W$568)</f>
        <v>0</v>
      </c>
      <c r="DG273" s="152">
        <f>SUMIF('Rekapitulasi Maret'!$U$391:$U$568,APS!$B273,'Rekapitulasi Maret'!$AB$391:$AB$568)</f>
        <v>0</v>
      </c>
      <c r="DH273" s="154">
        <f t="shared" si="619"/>
        <v>0</v>
      </c>
      <c r="DI273" s="154">
        <f t="shared" si="620"/>
        <v>0</v>
      </c>
      <c r="DJ273" s="10"/>
      <c r="DK273" s="152">
        <f>SUMIF('Rekapitulasi Maret'!$AL$391:$AL$568,APS!$B273,'Rekapitulasi Maret'!$AM$391:$AM$568)+SUMIF('Rekapitulasi Maret'!$AL$391:$AL$568,APS!$B273,'Rekapitulasi Maret'!$AP$391:$AP$568)</f>
        <v>0</v>
      </c>
      <c r="DL273" s="152">
        <f>SUMIF('Rekapitulasi Maret'!$AL$391:$AL$568,APS!$B273,'Rekapitulasi Maret'!$AN$391:$AN$568)</f>
        <v>0</v>
      </c>
      <c r="DM273" s="152">
        <f>SUMIF('Rekapitulasi Maret'!$AL$391:$AL$568,APS!$B273,'Rekapitulasi Maret'!$AQ$391:$AQ$568)</f>
        <v>0</v>
      </c>
      <c r="DN273" s="154">
        <f t="shared" si="648"/>
        <v>0</v>
      </c>
      <c r="DO273" s="154">
        <f t="shared" si="649"/>
        <v>0</v>
      </c>
      <c r="DP273" s="10">
        <v>70</v>
      </c>
      <c r="DQ273" s="152">
        <f>SUMIF('Rekapitulasi Maret'!$BA$391:$BA$568,APS!$B273,'Rekapitulasi Maret'!$BB$391:$BB$568)+SUMIF('Rekapitulasi Maret'!$BA$391:$BA$568,APS!$B273,'Rekapitulasi Maret'!$BE$391:$BE$568)</f>
        <v>0</v>
      </c>
      <c r="DR273" s="152">
        <f>SUMIF('Rekapitulasi Maret'!$BA$391:$BA$568,APS!$B273,'Rekapitulasi Maret'!$BC$391:$BC$568)</f>
        <v>0</v>
      </c>
      <c r="DS273" s="152">
        <f>SUMIF('Rekapitulasi Maret'!$BA$391:$BA$568,APS!$B273,'Rekapitulasi Maret'!$BF$391:$BF$568)</f>
        <v>0</v>
      </c>
      <c r="DT273" s="154">
        <f t="shared" si="621"/>
        <v>0</v>
      </c>
      <c r="DU273" s="154">
        <f t="shared" si="622"/>
        <v>0</v>
      </c>
      <c r="DV273" s="10"/>
      <c r="DW273" s="152">
        <f>SUMIF('Rekapitulasi Maret'!$BP$391:$BP$568,APS!$B273,'Rekapitulasi Maret'!$BQ$391:$BQ$568)+SUMIF('Rekapitulasi Maret'!$BP$391:$BP$568,APS!$B273,'Rekapitulasi Maret'!$BT$391:$BT$568)</f>
        <v>0</v>
      </c>
      <c r="DX273" s="152">
        <f>SUMIF('Rekapitulasi Maret'!$BP$391:$BP$568,APS!$B273,'Rekapitulasi Maret'!$BR$391:$BR$568)</f>
        <v>0</v>
      </c>
      <c r="DY273" s="152">
        <f>SUMIF('Rekapitulasi Maret'!$BP$391:$BP$568,APS!$B273,'Rekapitulasi Maret'!$BU$391:$BU$568)</f>
        <v>0</v>
      </c>
      <c r="DZ273" s="154">
        <f t="shared" si="645"/>
        <v>0</v>
      </c>
      <c r="EA273" s="154">
        <f t="shared" si="646"/>
        <v>0</v>
      </c>
      <c r="EB273" s="10"/>
      <c r="EC273" s="152">
        <f>SUMIF('Rekapitulasi Maret'!$CE$391:$CE$568,APS!$B273,'Rekapitulasi Maret'!$CF$391:$CF$568)+SUMIF('Rekapitulasi Maret'!$CE$391:$CE$568,APS!$B273,'Rekapitulasi Maret'!$CI$391:$CI$568)</f>
        <v>0</v>
      </c>
      <c r="ED273" s="152">
        <f>SUMIF('Rekapitulasi Maret'!$CE$391:$CE$568,APS!$B273,'Rekapitulasi Maret'!$CG$391:$CG$568)</f>
        <v>0</v>
      </c>
      <c r="EE273" s="152">
        <f>SUMIF('Rekapitulasi Maret'!$CE$391:$CE$568,APS!$B273,'Rekapitulasi Maret'!$CJ$391:$CJ$568)</f>
        <v>0</v>
      </c>
      <c r="EF273" s="154">
        <f t="shared" si="650"/>
        <v>0</v>
      </c>
      <c r="EG273" s="154">
        <f t="shared" si="651"/>
        <v>0</v>
      </c>
      <c r="EH273" s="76">
        <f t="shared" si="623"/>
        <v>70</v>
      </c>
      <c r="EI273" s="76">
        <f t="shared" si="624"/>
        <v>0</v>
      </c>
      <c r="EJ273" s="76">
        <f t="shared" si="625"/>
        <v>0</v>
      </c>
      <c r="EK273" s="76">
        <f t="shared" si="626"/>
        <v>0</v>
      </c>
      <c r="EL273" s="76">
        <f t="shared" si="627"/>
        <v>0</v>
      </c>
      <c r="EM273" s="76">
        <f t="shared" si="628"/>
        <v>-70</v>
      </c>
      <c r="EN273" s="154">
        <f t="shared" si="629"/>
        <v>0</v>
      </c>
      <c r="EO273" s="10">
        <v>20</v>
      </c>
      <c r="EP273" s="10"/>
      <c r="EQ273" s="152">
        <f>SUMIF('Rekapitulasi Maret'!$D$587:$D$768,APS!$B273,'Rekapitulasi Maret'!$E$587:$E$768)+SUMIF('Rekapitulasi Maret'!$D$587:$D$768,APS!$B273,'Rekapitulasi Maret'!$G$587:$G$768)</f>
        <v>0</v>
      </c>
      <c r="ER273" s="152">
        <f>SUMIF('Rekapitulasi Maret'!$D$587:$D$768,APS!$B273,'Rekapitulasi Maret'!$F$587:$F$768)+SUMIF('Rekapitulasi Maret'!$D$587:$D$768,APS!$B273,'Rekapitulasi Maret'!$H$587:$H$768)</f>
        <v>0</v>
      </c>
      <c r="ES273" s="10"/>
      <c r="ET273" s="154">
        <f t="shared" si="652"/>
        <v>0</v>
      </c>
      <c r="EU273" s="154">
        <f t="shared" si="653"/>
        <v>0</v>
      </c>
      <c r="EV273" s="10"/>
      <c r="EW273" s="152">
        <f>SUMIF('Rekapitulasi Maret'!$U$587:$U$768,APS!$B273,'Rekapitulasi Maret'!$V$587:$V$768)+SUMIF('Rekapitulasi Maret'!$U$587:$U$768,APS!$B273,'Rekapitulasi Maret'!$X$587:$X$768)</f>
        <v>0</v>
      </c>
      <c r="EX273" s="152">
        <f>SUMIF('Rekapitulasi Maret'!$U$587:$U$768,APS!$B273,'Rekapitulasi Maret'!$W$587:$W$768)+SUMIF('Rekapitulasi Maret'!$U$587:$U$768,APS!$B273,'Rekapitulasi Maret'!$Y$587:$Y$768)</f>
        <v>0</v>
      </c>
      <c r="EY273" s="10"/>
      <c r="EZ273" s="154">
        <f t="shared" si="654"/>
        <v>0</v>
      </c>
      <c r="FA273" s="154">
        <f t="shared" si="655"/>
        <v>0</v>
      </c>
      <c r="FB273" s="10"/>
      <c r="FC273" s="152">
        <f>SUMIF('Rekapitulasi Maret'!$AL$587:$AL$768,APS!$B273,'Rekapitulasi Maret'!$AM$587:$AM$768)+SUMIF('Rekapitulasi Maret'!$AL$587:$AL$768,APS!$B273,'Rekapitulasi Maret'!$AP$587:$AP$768)</f>
        <v>50</v>
      </c>
      <c r="FD273" s="152">
        <f>SUMIF('Rekapitulasi Maret'!$AL$587:$AL$768,APS!$B273,'Rekapitulasi Maret'!$AN$587:$AN$768)</f>
        <v>50</v>
      </c>
      <c r="FE273" s="10"/>
      <c r="FF273" s="154">
        <f t="shared" si="656"/>
        <v>0</v>
      </c>
      <c r="FG273" s="154">
        <f t="shared" si="657"/>
        <v>100</v>
      </c>
      <c r="FH273" s="10">
        <v>50</v>
      </c>
      <c r="FI273" s="152">
        <f>SUMIF('Rekapitulasi Maret'!$BA$587:$BA$768,APS!$B273,'Rekapitulasi Maret'!$BB$587:$BB$768)+SUMIF('Rekapitulasi Maret'!$BA$587:$BA$768,APS!$B273,'Rekapitulasi Maret'!$BE$587:$BE$768)</f>
        <v>0</v>
      </c>
      <c r="FJ273" s="152">
        <f>SUMIF('Rekapitulasi Maret'!$BA$587:$BA$768,APS!$B273,'Rekapitulasi Maret'!$BC$587:$BC$768)+SUMIF('Rekapitulasi Maret'!$BA$587:$BA$768,APS!$B273,'Rekapitulasi Maret'!$BF$587:$BF$768)</f>
        <v>0</v>
      </c>
      <c r="FK273" s="10"/>
      <c r="FL273" s="154">
        <f t="shared" si="658"/>
        <v>0</v>
      </c>
      <c r="FM273" s="154">
        <f t="shared" si="659"/>
        <v>0</v>
      </c>
      <c r="FN273" s="10"/>
      <c r="FO273" s="152">
        <f>SUMIF('Rekapitulasi Maret'!$BP$587:$BP$768,APS!$B273,'Rekapitulasi Maret'!$BQ$587:$BQ$768)+SUMIF('Rekapitulasi Maret'!$BP$587:$BP$768,APS!$B273,'Rekapitulasi Maret'!$BT$587:$BT$768)</f>
        <v>0</v>
      </c>
      <c r="FP273" s="152">
        <f>SUMIF('Rekapitulasi Maret'!$BP$587:$BP$768,APS!$B273,'Rekapitulasi Maret'!$BR$587:$BR$768)</f>
        <v>0</v>
      </c>
      <c r="FQ273" s="10"/>
      <c r="FR273" s="154">
        <f t="shared" si="660"/>
        <v>0</v>
      </c>
      <c r="FS273" s="154">
        <f t="shared" si="661"/>
        <v>0</v>
      </c>
      <c r="FT273" s="10"/>
      <c r="FU273" s="152">
        <f>SUMIF('Rekapitulasi Maret'!$CE$587:$CE$768,APS!$B273,'Rekapitulasi Maret'!$CI$587:$CI$768)</f>
        <v>0</v>
      </c>
      <c r="FV273" s="10"/>
      <c r="FW273" s="152">
        <f>SUMIF('Rekapitulasi Maret'!$CE$587:$CE$768,APS!$B273,'Rekapitulasi Maret'!$CJ$587:$CJ$768)</f>
        <v>0</v>
      </c>
      <c r="FX273" s="154">
        <f t="shared" si="683"/>
        <v>0</v>
      </c>
      <c r="FY273" s="154">
        <f t="shared" si="684"/>
        <v>0</v>
      </c>
      <c r="FZ273" s="10"/>
      <c r="GA273" s="152">
        <f>SUMIF('Rekapitulasi Maret'!$D$785:$D$963,APS!$B273,'Rekapitulasi Maret'!$E$785:$E$963)+SUMIF('Rekapitulasi Maret'!$D$785:$D$963,APS!$B273,'Rekapitulasi Maret'!$J$785:$J$963)</f>
        <v>50</v>
      </c>
      <c r="GB273" s="152">
        <f>SUMIF('Rekapitulasi Maret'!$D$785:$D$963,APS!$B273,'Rekapitulasi Maret'!$F$785:$F$963)</f>
        <v>50</v>
      </c>
      <c r="GC273" s="152">
        <f>SUMIF('Rekapitulasi Maret'!$D$785:$D$963,APS!$B273,'Rekapitulasi Maret'!$K$785:$K$963)</f>
        <v>0</v>
      </c>
      <c r="GD273" s="154">
        <f t="shared" si="662"/>
        <v>0</v>
      </c>
      <c r="GE273" s="154">
        <f t="shared" si="663"/>
        <v>100</v>
      </c>
      <c r="GF273" s="10"/>
      <c r="GG273" s="152">
        <f>SUMIF('Rekapitulasi Maret'!$U$785:$U$963,APS!$B273,'Rekapitulasi Maret'!$V$785:$V$963)+SUMIF('Rekapitulasi Maret'!$U$785:$U$963,APS!$B273,'Rekapitulasi Maret'!$AA$785:$AA$963)</f>
        <v>50</v>
      </c>
      <c r="GH273" s="152">
        <f>SUMIF('Rekapitulasi Maret'!$U$785:$U$963,APS!$B273,'Rekapitulasi Maret'!$W$785:$W$963)</f>
        <v>0</v>
      </c>
      <c r="GI273" s="152">
        <f>SUMIF('Rekapitulasi Maret'!$U$785:$U$963,APS!$B273,'Rekapitulasi Maret'!$AB$785:$AB$963)</f>
        <v>48</v>
      </c>
      <c r="GJ273" s="154">
        <f t="shared" si="664"/>
        <v>0</v>
      </c>
      <c r="GK273" s="154">
        <f t="shared" si="665"/>
        <v>96</v>
      </c>
      <c r="GL273" s="10"/>
      <c r="GM273" s="152">
        <f>SUMIF('Rekapitulasi Maret'!$AL$785:$AL$963,APS!$B273,'Rekapitulasi Maret'!$AM$785:$AM$963)+SUMIF('Rekapitulasi Maret'!$AL$785:$AL$963,APS!$B273,'Rekapitulasi Maret'!$AP$785:$AP$963)</f>
        <v>0</v>
      </c>
      <c r="GN273" s="152">
        <f>SUMIF('Rekapitulasi Maret'!$AL$785:$AL$963,APS!$B273,'Rekapitulasi Maret'!$AN$785:$AN$963)</f>
        <v>0</v>
      </c>
      <c r="GO273" s="152">
        <f>SUMIF('Rekapitulasi Maret'!$AL$785:$AL$963,APS!$B273,'Rekapitulasi Maret'!$AQ$785:$AQ$963)</f>
        <v>0</v>
      </c>
      <c r="GP273" s="154">
        <f t="shared" si="666"/>
        <v>0</v>
      </c>
      <c r="GQ273" s="154">
        <f t="shared" si="667"/>
        <v>0</v>
      </c>
      <c r="GR273" s="76">
        <f t="shared" si="668"/>
        <v>50</v>
      </c>
      <c r="GS273" s="76">
        <f t="shared" si="669"/>
        <v>150</v>
      </c>
      <c r="GT273" s="76">
        <f t="shared" si="670"/>
        <v>100</v>
      </c>
      <c r="GU273" s="76">
        <f t="shared" si="671"/>
        <v>48</v>
      </c>
      <c r="GV273" s="157">
        <f t="shared" si="672"/>
        <v>148</v>
      </c>
      <c r="GW273" s="157">
        <f t="shared" si="673"/>
        <v>98</v>
      </c>
      <c r="GX273" s="158">
        <f t="shared" si="674"/>
        <v>296</v>
      </c>
      <c r="GY273" s="157">
        <f t="shared" si="595"/>
        <v>270</v>
      </c>
      <c r="GZ273" s="157">
        <f t="shared" si="596"/>
        <v>150</v>
      </c>
      <c r="HA273" s="157">
        <f t="shared" si="597"/>
        <v>100</v>
      </c>
      <c r="HB273" s="157">
        <f t="shared" si="598"/>
        <v>48</v>
      </c>
      <c r="HC273" s="157">
        <f t="shared" si="599"/>
        <v>148</v>
      </c>
      <c r="HD273" s="157">
        <f t="shared" si="600"/>
        <v>-122</v>
      </c>
      <c r="HE273" s="158">
        <f t="shared" si="636"/>
        <v>54.814814814814817</v>
      </c>
      <c r="HF273" s="164"/>
      <c r="HG273" s="16" t="s">
        <v>1050</v>
      </c>
      <c r="HH273" s="88"/>
    </row>
    <row r="274" spans="1:216" ht="15.75">
      <c r="A274" s="129" t="s">
        <v>905</v>
      </c>
      <c r="B274" s="16" t="s">
        <v>289</v>
      </c>
      <c r="C274" s="16" t="s">
        <v>196</v>
      </c>
      <c r="D274" s="16" t="s">
        <v>621</v>
      </c>
      <c r="E274" s="16" t="s">
        <v>608</v>
      </c>
      <c r="F274" s="17">
        <v>4</v>
      </c>
      <c r="G274" s="17">
        <v>0</v>
      </c>
      <c r="H274" s="17">
        <v>0</v>
      </c>
      <c r="I274" s="18">
        <v>0</v>
      </c>
      <c r="J274" s="17">
        <v>0</v>
      </c>
      <c r="K274" s="19">
        <f t="shared" si="675"/>
        <v>4</v>
      </c>
      <c r="L274" s="19">
        <f t="shared" si="676"/>
        <v>4</v>
      </c>
      <c r="M274" s="26">
        <v>4</v>
      </c>
      <c r="N274" s="20">
        <f t="shared" si="637"/>
        <v>4</v>
      </c>
      <c r="O274" s="20"/>
      <c r="P274" s="75">
        <f t="shared" si="642"/>
        <v>0</v>
      </c>
      <c r="Q274" s="74">
        <f t="shared" si="641"/>
        <v>4</v>
      </c>
      <c r="R274" s="22">
        <f t="shared" si="647"/>
        <v>4</v>
      </c>
      <c r="S274" s="10"/>
      <c r="T274" s="10"/>
      <c r="U274" s="152">
        <f>SUMIF('Rekapitulasi Maret'!$D$9:$D$173,APS!$B274,'Rekapitulasi Maret'!$E$9:$E$173)</f>
        <v>0</v>
      </c>
      <c r="V274" s="152">
        <f>SUMIF('Rekapitulasi Maret'!$D$9:$D$173,APS!$B274,'Rekapitulasi Maret'!$F$9:$F$173)</f>
        <v>0</v>
      </c>
      <c r="W274" s="10"/>
      <c r="X274" s="154">
        <f t="shared" si="638"/>
        <v>0</v>
      </c>
      <c r="Y274" s="154">
        <f t="shared" si="639"/>
        <v>0</v>
      </c>
      <c r="Z274" s="10"/>
      <c r="AA274" s="152">
        <f>SUMIF('Rekapitulasi Maret'!$U$9:$U$173,APS!$B274,'Rekapitulasi Maret'!$V$9:$V$173)</f>
        <v>0</v>
      </c>
      <c r="AB274" s="152">
        <f>SUMIF('Rekapitulasi Maret'!$U$9:$U$173,APS!$B274,'Rekapitulasi Maret'!$W$9:$W$173)</f>
        <v>0</v>
      </c>
      <c r="AC274" s="152"/>
      <c r="AD274" s="154">
        <f t="shared" si="630"/>
        <v>0</v>
      </c>
      <c r="AE274" s="154">
        <f t="shared" si="631"/>
        <v>0</v>
      </c>
      <c r="AF274" s="10"/>
      <c r="AG274" s="152">
        <f>SUMIF('Rekapitulasi Maret'!$AL$9:$AL$173,APS!$B274,'Rekapitulasi Maret'!$AM$9:$AM$173)</f>
        <v>0</v>
      </c>
      <c r="AH274" s="152">
        <f>SUMIF('Rekapitulasi Maret'!$AL$9:$AL$173,APS!$B274,'Rekapitulasi Maret'!$AN$9:$AN$173)</f>
        <v>0</v>
      </c>
      <c r="AI274" s="152">
        <f>SUMIF('Rekapitulasi Maret'!$AL$9:$AL$173,APS!$B274,'Rekapitulasi Maret'!$AQ$9:$AQ$173)</f>
        <v>0</v>
      </c>
      <c r="AJ274" s="154">
        <f t="shared" si="634"/>
        <v>0</v>
      </c>
      <c r="AK274" s="154">
        <f t="shared" si="635"/>
        <v>0</v>
      </c>
      <c r="AL274" s="10"/>
      <c r="AM274" s="152">
        <f>SUMIF('Rekapitulasi Maret'!$BA$9:$BA$173,APS!$B274,'Rekapitulasi Maret'!$BB$9:$BB$173)</f>
        <v>0</v>
      </c>
      <c r="AN274" s="152">
        <f>SUMIF('Rekapitulasi Maret'!$BA$9:$BA$173,APS!$B274,'Rekapitulasi Maret'!$BC$9:$BC$173)</f>
        <v>0</v>
      </c>
      <c r="AO274" s="10"/>
      <c r="AP274" s="154">
        <f t="shared" si="632"/>
        <v>0</v>
      </c>
      <c r="AQ274" s="154">
        <f t="shared" si="633"/>
        <v>0</v>
      </c>
      <c r="AR274" s="10"/>
      <c r="AS274" s="152">
        <f>SUMIF('Rekapitulasi Maret'!$BP$9:$BP$173,APS!$B274,'Rekapitulasi Maret'!$BQ$9:$BQ$173)</f>
        <v>0</v>
      </c>
      <c r="AT274" s="152">
        <f>SUMIF('Rekapitulasi Maret'!$BP$9:$BP$173,APS!$B274,'Rekapitulasi Maret'!$BR$9:$BR$173)</f>
        <v>0</v>
      </c>
      <c r="AU274" s="10"/>
      <c r="AV274" s="154">
        <f t="shared" si="601"/>
        <v>0</v>
      </c>
      <c r="AW274" s="154">
        <f t="shared" si="602"/>
        <v>0</v>
      </c>
      <c r="AX274" s="10"/>
      <c r="AY274" s="152">
        <f>SUMIF('Rekapitulasi Maret'!$CE$9:$CE$173,APS!$B274,'Rekapitulasi Maret'!$CI$9:$CI$173)</f>
        <v>0</v>
      </c>
      <c r="AZ274" s="10"/>
      <c r="BA274" s="152">
        <f>SUMIF('Rekapitulasi Maret'!$CE$9:$CE$173,APS!$B274,'Rekapitulasi Maret'!$CJ$9:$CJ$173)</f>
        <v>0</v>
      </c>
      <c r="BB274" s="154">
        <f t="shared" ref="BB274:BB338" si="689">IF(AX274=0,0,((AZ274+BA274)/AX274)*100)</f>
        <v>0</v>
      </c>
      <c r="BC274" s="154">
        <f t="shared" ref="BC274:BC338" si="690">IF(AY274=0,0,((AZ274+BA274)/AY274)*100)</f>
        <v>0</v>
      </c>
      <c r="BD274" s="76">
        <f t="shared" si="605"/>
        <v>0</v>
      </c>
      <c r="BE274" s="76">
        <f t="shared" si="606"/>
        <v>0</v>
      </c>
      <c r="BF274" s="76">
        <f t="shared" si="607"/>
        <v>0</v>
      </c>
      <c r="BG274" s="76">
        <f t="shared" si="608"/>
        <v>0</v>
      </c>
      <c r="BH274" s="76">
        <f t="shared" si="609"/>
        <v>0</v>
      </c>
      <c r="BI274" s="76">
        <f t="shared" si="610"/>
        <v>0</v>
      </c>
      <c r="BJ274" s="154">
        <f t="shared" si="611"/>
        <v>0</v>
      </c>
      <c r="BK274" s="10">
        <v>4</v>
      </c>
      <c r="BL274" s="10">
        <v>4</v>
      </c>
      <c r="BM274" s="152">
        <f>SUMIF('Rekapitulasi Maret'!$D$194:$D$375,APS!$B274,'Rekapitulasi Maret'!$E$194:$E$375)+SUMIF('Rekapitulasi Maret'!$D$194:$D$375,APS!$B274,'Rekapitulasi Maret'!$J$194:$J$375)</f>
        <v>0</v>
      </c>
      <c r="BN274" s="152">
        <f>SUMIF('Rekapitulasi Maret'!$D$194:$D$375,APS!$B274,'Rekapitulasi Maret'!$F$194:$F$375)</f>
        <v>0</v>
      </c>
      <c r="BO274" s="152">
        <f>SUMIF('Rekapitulasi Maret'!$D$194:$D$375,APS!$B274,'Rekapitulasi Maret'!$K$194:$K$375)</f>
        <v>0</v>
      </c>
      <c r="BP274" s="154">
        <f t="shared" si="685"/>
        <v>0</v>
      </c>
      <c r="BQ274" s="154">
        <f t="shared" si="686"/>
        <v>0</v>
      </c>
      <c r="BR274" s="10"/>
      <c r="BS274" s="152">
        <f>SUMIF('Rekapitulasi Maret'!$U$194:$U$375,APS!$B274,'Rekapitulasi Maret'!$V$194:$V$375)+SUMIF('Rekapitulasi Maret'!$U$194:$U$375,APS!$B274,'Rekapitulasi Maret'!$AA$194:$AA$375)</f>
        <v>0</v>
      </c>
      <c r="BT274" s="152">
        <f>SUMIF('Rekapitulasi Maret'!$U$194:$U$375,APS!$B274,'Rekapitulasi Maret'!$W$194:$W$375)</f>
        <v>0</v>
      </c>
      <c r="BU274" s="152">
        <f>SUMIF('Rekapitulasi Maret'!$U$194:$U$375,APS!$B274,'Rekapitulasi Maret'!$AB$194:$AB$375)</f>
        <v>0</v>
      </c>
      <c r="BV274" s="154">
        <f t="shared" si="687"/>
        <v>0</v>
      </c>
      <c r="BW274" s="154">
        <f t="shared" si="688"/>
        <v>0</v>
      </c>
      <c r="BX274" s="10"/>
      <c r="BY274" s="152">
        <f>SUMIF('Rekapitulasi Maret'!$AL$194:$AL$375,APS!$B274,'Rekapitulasi Maret'!$AM$194:$AM$375)+SUMIF('Rekapitulasi Maret'!$AL$194:$AL$375,APS!$B274,'Rekapitulasi Maret'!$AP$194:$AP$375)</f>
        <v>0</v>
      </c>
      <c r="BZ274" s="152">
        <f>SUMIF('Rekapitulasi Maret'!$AL$194:$AL$375,APS!$B274,'Rekapitulasi Maret'!$AN$194:$AN$375)</f>
        <v>0</v>
      </c>
      <c r="CA274" s="152">
        <f>SUMIF('Rekapitulasi Maret'!$AL$194:$AL$375,APS!$B274,'Rekapitulasi Maret'!$AQ$194:$AQ$375)</f>
        <v>0</v>
      </c>
      <c r="CB274" s="154">
        <f t="shared" si="603"/>
        <v>0</v>
      </c>
      <c r="CC274" s="154">
        <f t="shared" si="604"/>
        <v>0</v>
      </c>
      <c r="CD274" s="10"/>
      <c r="CE274" s="152">
        <f>SUMIF('Rekapitulasi Maret'!$BA$194:$BA$375,APS!$B274,'Rekapitulasi Maret'!$BB$194:$BB$375)+SUMIF('Rekapitulasi Maret'!$BA$194:$BA$375,APS!$B274,'Rekapitulasi Maret'!$BE$194:$BE$375)</f>
        <v>0</v>
      </c>
      <c r="CF274" s="152">
        <f>SUMIF('Rekapitulasi Maret'!$BA$194:$BA$375,APS!$B274,'Rekapitulasi Maret'!$BC$194:$BC$375)</f>
        <v>0</v>
      </c>
      <c r="CG274" s="10"/>
      <c r="CH274" s="154">
        <f t="shared" si="677"/>
        <v>0</v>
      </c>
      <c r="CI274" s="154">
        <f t="shared" si="678"/>
        <v>0</v>
      </c>
      <c r="CJ274" s="10"/>
      <c r="CK274" s="152">
        <f>SUMIF('Rekapitulasi Maret'!$BP$194:$BP$375,APS!$B274,'Rekapitulasi Maret'!$BQ$194:$BQ$375)+SUMIF('Rekapitulasi Maret'!$BP$194:$BP$375,APS!$B274,'Rekapitulasi Maret'!$BT$194:$BT$375)</f>
        <v>0</v>
      </c>
      <c r="CL274" s="152">
        <f>SUMIF('Rekapitulasi Maret'!$BP$194:$BP$375,APS!$B274,'Rekapitulasi Maret'!$BR$194:$BR$375)</f>
        <v>0</v>
      </c>
      <c r="CM274" s="152">
        <f>SUMIF('Rekapitulasi Maret'!$BP$194:$BP$375,APS!$B274,'Rekapitulasi Maret'!$BU$194:$BU$375)</f>
        <v>0</v>
      </c>
      <c r="CN274" s="154">
        <f t="shared" si="679"/>
        <v>0</v>
      </c>
      <c r="CO274" s="154">
        <f t="shared" si="680"/>
        <v>0</v>
      </c>
      <c r="CP274" s="76">
        <f t="shared" si="612"/>
        <v>4</v>
      </c>
      <c r="CQ274" s="76">
        <f t="shared" si="613"/>
        <v>0</v>
      </c>
      <c r="CR274" s="76">
        <f t="shared" si="614"/>
        <v>0</v>
      </c>
      <c r="CS274" s="76">
        <f t="shared" si="615"/>
        <v>0</v>
      </c>
      <c r="CT274" s="76">
        <f t="shared" si="616"/>
        <v>0</v>
      </c>
      <c r="CU274" s="76">
        <f t="shared" si="617"/>
        <v>-4</v>
      </c>
      <c r="CV274" s="154">
        <f t="shared" si="618"/>
        <v>0</v>
      </c>
      <c r="CW274" s="10"/>
      <c r="CX274" s="10"/>
      <c r="CY274" s="152">
        <f>SUMIF('Rekapitulasi Maret'!$D$391:$D$568,APS!$B274,'Rekapitulasi Maret'!$E$391:$E$568)+SUMIF('Rekapitulasi Maret'!$D$391:$D$568,APS!$B274,'Rekapitulasi Maret'!$J$391:$J$568)</f>
        <v>0</v>
      </c>
      <c r="CZ274" s="152">
        <f>SUMIF('Rekapitulasi Maret'!$D$391:$D$568,APS!$B274,'Rekapitulasi Maret'!$F$391:$F$568)</f>
        <v>0</v>
      </c>
      <c r="DA274" s="152">
        <f>SUMIF('Rekapitulasi Maret'!$D$391:$D$568,APS!$B274,'Rekapitulasi Maret'!$K$391:$K$568)</f>
        <v>0</v>
      </c>
      <c r="DB274" s="154">
        <f t="shared" si="681"/>
        <v>0</v>
      </c>
      <c r="DC274" s="154">
        <f t="shared" si="682"/>
        <v>0</v>
      </c>
      <c r="DD274" s="10"/>
      <c r="DE274" s="152">
        <f>SUMIF('Rekapitulasi Maret'!$U$391:$U$568,APS!$B274,'Rekapitulasi Maret'!$V$391:$V$568)+SUMIF('Rekapitulasi Maret'!$U$391:$U$568,APS!$B274,'Rekapitulasi Maret'!$AA$391:$AA$568)</f>
        <v>0</v>
      </c>
      <c r="DF274" s="152">
        <f>SUMIF('Rekapitulasi Maret'!$U$391:$U$568,APS!$B274,'Rekapitulasi Maret'!$W$391:$W$568)</f>
        <v>0</v>
      </c>
      <c r="DG274" s="152">
        <f>SUMIF('Rekapitulasi Maret'!$U$391:$U$568,APS!$B274,'Rekapitulasi Maret'!$AB$391:$AB$568)</f>
        <v>0</v>
      </c>
      <c r="DH274" s="154">
        <f t="shared" si="619"/>
        <v>0</v>
      </c>
      <c r="DI274" s="154">
        <f t="shared" si="620"/>
        <v>0</v>
      </c>
      <c r="DJ274" s="10"/>
      <c r="DK274" s="152">
        <f>SUMIF('Rekapitulasi Maret'!$AL$391:$AL$568,APS!$B274,'Rekapitulasi Maret'!$AM$391:$AM$568)+SUMIF('Rekapitulasi Maret'!$AL$391:$AL$568,APS!$B274,'Rekapitulasi Maret'!$AP$391:$AP$568)</f>
        <v>0</v>
      </c>
      <c r="DL274" s="152">
        <f>SUMIF('Rekapitulasi Maret'!$AL$391:$AL$568,APS!$B274,'Rekapitulasi Maret'!$AN$391:$AN$568)</f>
        <v>0</v>
      </c>
      <c r="DM274" s="152">
        <f>SUMIF('Rekapitulasi Maret'!$AL$391:$AL$568,APS!$B274,'Rekapitulasi Maret'!$AQ$391:$AQ$568)</f>
        <v>0</v>
      </c>
      <c r="DN274" s="154">
        <f t="shared" si="648"/>
        <v>0</v>
      </c>
      <c r="DO274" s="154">
        <f t="shared" si="649"/>
        <v>0</v>
      </c>
      <c r="DP274" s="10"/>
      <c r="DQ274" s="152">
        <f>SUMIF('Rekapitulasi Maret'!$BA$391:$BA$568,APS!$B274,'Rekapitulasi Maret'!$BB$391:$BB$568)+SUMIF('Rekapitulasi Maret'!$BA$391:$BA$568,APS!$B274,'Rekapitulasi Maret'!$BE$391:$BE$568)</f>
        <v>0</v>
      </c>
      <c r="DR274" s="152">
        <f>SUMIF('Rekapitulasi Maret'!$BA$391:$BA$568,APS!$B274,'Rekapitulasi Maret'!$BC$391:$BC$568)</f>
        <v>0</v>
      </c>
      <c r="DS274" s="152">
        <f>SUMIF('Rekapitulasi Maret'!$BA$391:$BA$568,APS!$B274,'Rekapitulasi Maret'!$BF$391:$BF$568)</f>
        <v>0</v>
      </c>
      <c r="DT274" s="154">
        <f t="shared" si="621"/>
        <v>0</v>
      </c>
      <c r="DU274" s="154">
        <f t="shared" si="622"/>
        <v>0</v>
      </c>
      <c r="DV274" s="10"/>
      <c r="DW274" s="152">
        <f>SUMIF('Rekapitulasi Maret'!$BP$391:$BP$568,APS!$B274,'Rekapitulasi Maret'!$BQ$391:$BQ$568)+SUMIF('Rekapitulasi Maret'!$BP$391:$BP$568,APS!$B274,'Rekapitulasi Maret'!$BT$391:$BT$568)</f>
        <v>0</v>
      </c>
      <c r="DX274" s="152">
        <f>SUMIF('Rekapitulasi Maret'!$BP$391:$BP$568,APS!$B274,'Rekapitulasi Maret'!$BR$391:$BR$568)</f>
        <v>0</v>
      </c>
      <c r="DY274" s="152">
        <f>SUMIF('Rekapitulasi Maret'!$BP$391:$BP$568,APS!$B274,'Rekapitulasi Maret'!$BU$391:$BU$568)</f>
        <v>0</v>
      </c>
      <c r="DZ274" s="154">
        <f t="shared" si="645"/>
        <v>0</v>
      </c>
      <c r="EA274" s="154">
        <f t="shared" si="646"/>
        <v>0</v>
      </c>
      <c r="EB274" s="10"/>
      <c r="EC274" s="152">
        <f>SUMIF('Rekapitulasi Maret'!$CE$391:$CE$568,APS!$B274,'Rekapitulasi Maret'!$CF$391:$CF$568)+SUMIF('Rekapitulasi Maret'!$CE$391:$CE$568,APS!$B274,'Rekapitulasi Maret'!$CI$391:$CI$568)</f>
        <v>0</v>
      </c>
      <c r="ED274" s="152">
        <f>SUMIF('Rekapitulasi Maret'!$CE$391:$CE$568,APS!$B274,'Rekapitulasi Maret'!$CG$391:$CG$568)</f>
        <v>0</v>
      </c>
      <c r="EE274" s="152">
        <f>SUMIF('Rekapitulasi Maret'!$CE$391:$CE$568,APS!$B274,'Rekapitulasi Maret'!$CJ$391:$CJ$568)</f>
        <v>0</v>
      </c>
      <c r="EF274" s="154">
        <f t="shared" si="650"/>
        <v>0</v>
      </c>
      <c r="EG274" s="154">
        <f t="shared" si="651"/>
        <v>0</v>
      </c>
      <c r="EH274" s="76">
        <f t="shared" si="623"/>
        <v>0</v>
      </c>
      <c r="EI274" s="76">
        <f t="shared" si="624"/>
        <v>0</v>
      </c>
      <c r="EJ274" s="76">
        <f t="shared" si="625"/>
        <v>0</v>
      </c>
      <c r="EK274" s="76">
        <f t="shared" si="626"/>
        <v>0</v>
      </c>
      <c r="EL274" s="76">
        <f t="shared" si="627"/>
        <v>0</v>
      </c>
      <c r="EM274" s="76">
        <f t="shared" si="628"/>
        <v>0</v>
      </c>
      <c r="EN274" s="154">
        <f t="shared" si="629"/>
        <v>0</v>
      </c>
      <c r="EO274" s="10"/>
      <c r="EP274" s="10"/>
      <c r="EQ274" s="152">
        <f>SUMIF('Rekapitulasi Maret'!$D$587:$D$768,APS!$B274,'Rekapitulasi Maret'!$E$587:$E$768)+SUMIF('Rekapitulasi Maret'!$D$587:$D$768,APS!$B274,'Rekapitulasi Maret'!$G$587:$G$768)</f>
        <v>0</v>
      </c>
      <c r="ER274" s="152">
        <f>SUMIF('Rekapitulasi Maret'!$D$587:$D$768,APS!$B274,'Rekapitulasi Maret'!$F$587:$F$768)+SUMIF('Rekapitulasi Maret'!$D$587:$D$768,APS!$B274,'Rekapitulasi Maret'!$H$587:$H$768)</f>
        <v>0</v>
      </c>
      <c r="ES274" s="10"/>
      <c r="ET274" s="154">
        <f t="shared" si="652"/>
        <v>0</v>
      </c>
      <c r="EU274" s="154">
        <f t="shared" si="653"/>
        <v>0</v>
      </c>
      <c r="EV274" s="10"/>
      <c r="EW274" s="152">
        <f>SUMIF('Rekapitulasi Maret'!$U$587:$U$768,APS!$B274,'Rekapitulasi Maret'!$V$587:$V$768)+SUMIF('Rekapitulasi Maret'!$U$587:$U$768,APS!$B274,'Rekapitulasi Maret'!$X$587:$X$768)</f>
        <v>0</v>
      </c>
      <c r="EX274" s="152">
        <f>SUMIF('Rekapitulasi Maret'!$U$587:$U$768,APS!$B274,'Rekapitulasi Maret'!$W$587:$W$768)+SUMIF('Rekapitulasi Maret'!$U$587:$U$768,APS!$B274,'Rekapitulasi Maret'!$Y$587:$Y$768)</f>
        <v>0</v>
      </c>
      <c r="EY274" s="10"/>
      <c r="EZ274" s="154">
        <f t="shared" si="654"/>
        <v>0</v>
      </c>
      <c r="FA274" s="154">
        <f t="shared" si="655"/>
        <v>0</v>
      </c>
      <c r="FB274" s="10"/>
      <c r="FC274" s="152">
        <f>SUMIF('Rekapitulasi Maret'!$AL$587:$AL$768,APS!$B274,'Rekapitulasi Maret'!$AM$587:$AM$768)+SUMIF('Rekapitulasi Maret'!$AL$587:$AL$768,APS!$B274,'Rekapitulasi Maret'!$AP$587:$AP$768)</f>
        <v>4</v>
      </c>
      <c r="FD274" s="152">
        <f>SUMIF('Rekapitulasi Maret'!$AL$587:$AL$768,APS!$B274,'Rekapitulasi Maret'!$AN$587:$AN$768)</f>
        <v>4</v>
      </c>
      <c r="FE274" s="10"/>
      <c r="FF274" s="154">
        <f t="shared" si="656"/>
        <v>0</v>
      </c>
      <c r="FG274" s="154">
        <f t="shared" si="657"/>
        <v>100</v>
      </c>
      <c r="FH274" s="10"/>
      <c r="FI274" s="152">
        <f>SUMIF('Rekapitulasi Maret'!$BA$587:$BA$768,APS!$B274,'Rekapitulasi Maret'!$BB$587:$BB$768)+SUMIF('Rekapitulasi Maret'!$BA$587:$BA$768,APS!$B274,'Rekapitulasi Maret'!$BE$587:$BE$768)</f>
        <v>0</v>
      </c>
      <c r="FJ274" s="152">
        <f>SUMIF('Rekapitulasi Maret'!$BA$587:$BA$768,APS!$B274,'Rekapitulasi Maret'!$BC$587:$BC$768)+SUMIF('Rekapitulasi Maret'!$BA$587:$BA$768,APS!$B274,'Rekapitulasi Maret'!$BF$587:$BF$768)</f>
        <v>0</v>
      </c>
      <c r="FK274" s="10"/>
      <c r="FL274" s="154">
        <f t="shared" si="658"/>
        <v>0</v>
      </c>
      <c r="FM274" s="154">
        <f t="shared" si="659"/>
        <v>0</v>
      </c>
      <c r="FN274" s="10"/>
      <c r="FO274" s="152">
        <f>SUMIF('Rekapitulasi Maret'!$BP$587:$BP$768,APS!$B274,'Rekapitulasi Maret'!$BQ$587:$BQ$768)+SUMIF('Rekapitulasi Maret'!$BP$587:$BP$768,APS!$B274,'Rekapitulasi Maret'!$BT$587:$BT$768)</f>
        <v>0</v>
      </c>
      <c r="FP274" s="152">
        <f>SUMIF('Rekapitulasi Maret'!$BP$587:$BP$768,APS!$B274,'Rekapitulasi Maret'!$BR$587:$BR$768)</f>
        <v>0</v>
      </c>
      <c r="FQ274" s="10"/>
      <c r="FR274" s="154">
        <f t="shared" si="660"/>
        <v>0</v>
      </c>
      <c r="FS274" s="154">
        <f t="shared" si="661"/>
        <v>0</v>
      </c>
      <c r="FT274" s="10"/>
      <c r="FU274" s="152">
        <f>SUMIF('Rekapitulasi Maret'!$CE$587:$CE$768,APS!$B274,'Rekapitulasi Maret'!$CI$587:$CI$768)</f>
        <v>0</v>
      </c>
      <c r="FV274" s="10"/>
      <c r="FW274" s="152">
        <f>SUMIF('Rekapitulasi Maret'!$CE$587:$CE$768,APS!$B274,'Rekapitulasi Maret'!$CJ$587:$CJ$768)</f>
        <v>0</v>
      </c>
      <c r="FX274" s="154">
        <f t="shared" si="683"/>
        <v>0</v>
      </c>
      <c r="FY274" s="154">
        <f t="shared" si="684"/>
        <v>0</v>
      </c>
      <c r="FZ274" s="10"/>
      <c r="GA274" s="152">
        <f>SUMIF('Rekapitulasi Maret'!$D$785:$D$963,APS!$B274,'Rekapitulasi Maret'!$E$785:$E$963)+SUMIF('Rekapitulasi Maret'!$D$785:$D$963,APS!$B274,'Rekapitulasi Maret'!$J$785:$J$963)</f>
        <v>0</v>
      </c>
      <c r="GB274" s="152">
        <f>SUMIF('Rekapitulasi Maret'!$D$785:$D$963,APS!$B274,'Rekapitulasi Maret'!$F$785:$F$963)</f>
        <v>0</v>
      </c>
      <c r="GC274" s="152">
        <f>SUMIF('Rekapitulasi Maret'!$D$785:$D$963,APS!$B274,'Rekapitulasi Maret'!$K$785:$K$963)</f>
        <v>0</v>
      </c>
      <c r="GD274" s="154">
        <f t="shared" si="662"/>
        <v>0</v>
      </c>
      <c r="GE274" s="154">
        <f t="shared" si="663"/>
        <v>0</v>
      </c>
      <c r="GF274" s="10"/>
      <c r="GG274" s="152">
        <f>SUMIF('Rekapitulasi Maret'!$U$785:$U$963,APS!$B274,'Rekapitulasi Maret'!$V$785:$V$963)+SUMIF('Rekapitulasi Maret'!$U$785:$U$963,APS!$B274,'Rekapitulasi Maret'!$AA$785:$AA$963)</f>
        <v>0</v>
      </c>
      <c r="GH274" s="152">
        <f>SUMIF('Rekapitulasi Maret'!$U$785:$U$963,APS!$B274,'Rekapitulasi Maret'!$W$785:$W$963)</f>
        <v>0</v>
      </c>
      <c r="GI274" s="152">
        <f>SUMIF('Rekapitulasi Maret'!$U$785:$U$963,APS!$B274,'Rekapitulasi Maret'!$AB$785:$AB$963)</f>
        <v>0</v>
      </c>
      <c r="GJ274" s="154">
        <f t="shared" si="664"/>
        <v>0</v>
      </c>
      <c r="GK274" s="154">
        <f t="shared" si="665"/>
        <v>0</v>
      </c>
      <c r="GL274" s="10"/>
      <c r="GM274" s="152">
        <f>SUMIF('Rekapitulasi Maret'!$AL$785:$AL$963,APS!$B274,'Rekapitulasi Maret'!$AM$785:$AM$963)+SUMIF('Rekapitulasi Maret'!$AL$785:$AL$963,APS!$B274,'Rekapitulasi Maret'!$AP$785:$AP$963)</f>
        <v>0</v>
      </c>
      <c r="GN274" s="152">
        <f>SUMIF('Rekapitulasi Maret'!$AL$785:$AL$963,APS!$B274,'Rekapitulasi Maret'!$AN$785:$AN$963)</f>
        <v>0</v>
      </c>
      <c r="GO274" s="152">
        <f>SUMIF('Rekapitulasi Maret'!$AL$785:$AL$963,APS!$B274,'Rekapitulasi Maret'!$AQ$785:$AQ$963)</f>
        <v>0</v>
      </c>
      <c r="GP274" s="154">
        <f t="shared" si="666"/>
        <v>0</v>
      </c>
      <c r="GQ274" s="154">
        <f t="shared" si="667"/>
        <v>0</v>
      </c>
      <c r="GR274" s="76">
        <f t="shared" si="668"/>
        <v>0</v>
      </c>
      <c r="GS274" s="76">
        <f t="shared" si="669"/>
        <v>4</v>
      </c>
      <c r="GT274" s="76">
        <f t="shared" si="670"/>
        <v>4</v>
      </c>
      <c r="GU274" s="76">
        <f t="shared" si="671"/>
        <v>0</v>
      </c>
      <c r="GV274" s="157">
        <f t="shared" si="672"/>
        <v>4</v>
      </c>
      <c r="GW274" s="157">
        <f t="shared" si="673"/>
        <v>4</v>
      </c>
      <c r="GX274" s="158">
        <f t="shared" si="674"/>
        <v>0</v>
      </c>
      <c r="GY274" s="157">
        <f t="shared" si="595"/>
        <v>4</v>
      </c>
      <c r="GZ274" s="157">
        <f t="shared" si="596"/>
        <v>4</v>
      </c>
      <c r="HA274" s="157">
        <f t="shared" si="597"/>
        <v>4</v>
      </c>
      <c r="HB274" s="157">
        <f t="shared" si="598"/>
        <v>0</v>
      </c>
      <c r="HC274" s="157">
        <f t="shared" si="599"/>
        <v>4</v>
      </c>
      <c r="HD274" s="157">
        <f t="shared" si="600"/>
        <v>0</v>
      </c>
      <c r="HE274" s="158">
        <f t="shared" si="636"/>
        <v>100</v>
      </c>
      <c r="HF274" s="164"/>
      <c r="HG274" s="16" t="s">
        <v>1050</v>
      </c>
      <c r="HH274" s="88"/>
    </row>
    <row r="275" spans="1:216" ht="15.75">
      <c r="A275" s="16" t="s">
        <v>287</v>
      </c>
      <c r="B275" s="16" t="s">
        <v>288</v>
      </c>
      <c r="C275" s="16" t="s">
        <v>196</v>
      </c>
      <c r="D275" s="16" t="s">
        <v>621</v>
      </c>
      <c r="E275" s="16" t="s">
        <v>617</v>
      </c>
      <c r="F275" s="17">
        <f>100+10</f>
        <v>110</v>
      </c>
      <c r="G275" s="17">
        <v>0</v>
      </c>
      <c r="H275" s="17">
        <v>0</v>
      </c>
      <c r="I275" s="18">
        <v>0</v>
      </c>
      <c r="J275" s="17">
        <v>0</v>
      </c>
      <c r="K275" s="19">
        <f t="shared" si="675"/>
        <v>110</v>
      </c>
      <c r="L275" s="19">
        <f t="shared" si="676"/>
        <v>110</v>
      </c>
      <c r="M275" s="23">
        <v>187</v>
      </c>
      <c r="N275" s="20">
        <f t="shared" si="637"/>
        <v>237</v>
      </c>
      <c r="O275" s="20">
        <v>50</v>
      </c>
      <c r="P275" s="75">
        <f t="shared" si="642"/>
        <v>0</v>
      </c>
      <c r="Q275" s="74">
        <f t="shared" si="641"/>
        <v>237</v>
      </c>
      <c r="R275" s="22">
        <f t="shared" si="647"/>
        <v>187</v>
      </c>
      <c r="S275" s="10">
        <v>50</v>
      </c>
      <c r="T275" s="10"/>
      <c r="U275" s="152">
        <f>SUMIF('Rekapitulasi Maret'!$D$9:$D$173,APS!$B275,'Rekapitulasi Maret'!$E$9:$E$173)</f>
        <v>0</v>
      </c>
      <c r="V275" s="152">
        <f>SUMIF('Rekapitulasi Maret'!$D$9:$D$173,APS!$B275,'Rekapitulasi Maret'!$F$9:$F$173)</f>
        <v>0</v>
      </c>
      <c r="W275" s="10"/>
      <c r="X275" s="154">
        <f t="shared" si="638"/>
        <v>0</v>
      </c>
      <c r="Y275" s="154">
        <f t="shared" si="639"/>
        <v>0</v>
      </c>
      <c r="Z275" s="10"/>
      <c r="AA275" s="152">
        <f>SUMIF('Rekapitulasi Maret'!$U$9:$U$173,APS!$B275,'Rekapitulasi Maret'!$V$9:$V$173)</f>
        <v>0</v>
      </c>
      <c r="AB275" s="152">
        <f>SUMIF('Rekapitulasi Maret'!$U$9:$U$173,APS!$B275,'Rekapitulasi Maret'!$W$9:$W$173)</f>
        <v>0</v>
      </c>
      <c r="AC275" s="152"/>
      <c r="AD275" s="154">
        <f t="shared" si="630"/>
        <v>0</v>
      </c>
      <c r="AE275" s="154">
        <f t="shared" si="631"/>
        <v>0</v>
      </c>
      <c r="AF275" s="10"/>
      <c r="AG275" s="152">
        <f>SUMIF('Rekapitulasi Maret'!$AL$9:$AL$173,APS!$B275,'Rekapitulasi Maret'!$AM$9:$AM$173)</f>
        <v>0</v>
      </c>
      <c r="AH275" s="152">
        <f>SUMIF('Rekapitulasi Maret'!$AL$9:$AL$173,APS!$B275,'Rekapitulasi Maret'!$AN$9:$AN$173)</f>
        <v>0</v>
      </c>
      <c r="AI275" s="152">
        <f>SUMIF('Rekapitulasi Maret'!$AL$9:$AL$173,APS!$B275,'Rekapitulasi Maret'!$AQ$9:$AQ$173)</f>
        <v>0</v>
      </c>
      <c r="AJ275" s="154">
        <f t="shared" si="634"/>
        <v>0</v>
      </c>
      <c r="AK275" s="154">
        <f t="shared" si="635"/>
        <v>0</v>
      </c>
      <c r="AL275" s="10">
        <v>50</v>
      </c>
      <c r="AM275" s="152">
        <f>SUMIF('Rekapitulasi Maret'!$BA$9:$BA$173,APS!$B275,'Rekapitulasi Maret'!$BB$9:$BB$173)</f>
        <v>0</v>
      </c>
      <c r="AN275" s="152">
        <f>SUMIF('Rekapitulasi Maret'!$BA$9:$BA$173,APS!$B275,'Rekapitulasi Maret'!$BC$9:$BC$173)</f>
        <v>0</v>
      </c>
      <c r="AO275" s="10"/>
      <c r="AP275" s="154">
        <f t="shared" si="632"/>
        <v>0</v>
      </c>
      <c r="AQ275" s="154">
        <f t="shared" si="633"/>
        <v>0</v>
      </c>
      <c r="AR275" s="10"/>
      <c r="AS275" s="152">
        <f>SUMIF('Rekapitulasi Maret'!$BP$9:$BP$173,APS!$B275,'Rekapitulasi Maret'!$BQ$9:$BQ$173)</f>
        <v>0</v>
      </c>
      <c r="AT275" s="152">
        <f>SUMIF('Rekapitulasi Maret'!$BP$9:$BP$173,APS!$B275,'Rekapitulasi Maret'!$BR$9:$BR$173)</f>
        <v>0</v>
      </c>
      <c r="AU275" s="10"/>
      <c r="AV275" s="154">
        <f t="shared" si="601"/>
        <v>0</v>
      </c>
      <c r="AW275" s="154">
        <f t="shared" si="602"/>
        <v>0</v>
      </c>
      <c r="AX275" s="10"/>
      <c r="AY275" s="152">
        <f>SUMIF('Rekapitulasi Maret'!$CE$9:$CE$173,APS!$B275,'Rekapitulasi Maret'!$CI$9:$CI$173)</f>
        <v>0</v>
      </c>
      <c r="AZ275" s="10"/>
      <c r="BA275" s="152">
        <f>SUMIF('Rekapitulasi Maret'!$CE$9:$CE$173,APS!$B275,'Rekapitulasi Maret'!$CJ$9:$CJ$173)</f>
        <v>0</v>
      </c>
      <c r="BB275" s="154">
        <f t="shared" si="689"/>
        <v>0</v>
      </c>
      <c r="BC275" s="154">
        <f t="shared" si="690"/>
        <v>0</v>
      </c>
      <c r="BD275" s="76">
        <f t="shared" si="605"/>
        <v>50</v>
      </c>
      <c r="BE275" s="76">
        <f t="shared" si="606"/>
        <v>0</v>
      </c>
      <c r="BF275" s="76">
        <f t="shared" si="607"/>
        <v>0</v>
      </c>
      <c r="BG275" s="76">
        <f t="shared" si="608"/>
        <v>0</v>
      </c>
      <c r="BH275" s="76">
        <f t="shared" si="609"/>
        <v>0</v>
      </c>
      <c r="BI275" s="76">
        <f t="shared" si="610"/>
        <v>-50</v>
      </c>
      <c r="BJ275" s="154">
        <f t="shared" si="611"/>
        <v>0</v>
      </c>
      <c r="BK275" s="10">
        <v>40</v>
      </c>
      <c r="BL275" s="10">
        <v>40</v>
      </c>
      <c r="BM275" s="152">
        <f>SUMIF('Rekapitulasi Maret'!$D$194:$D$375,APS!$B275,'Rekapitulasi Maret'!$E$194:$E$375)+SUMIF('Rekapitulasi Maret'!$D$194:$D$375,APS!$B275,'Rekapitulasi Maret'!$J$194:$J$375)</f>
        <v>3</v>
      </c>
      <c r="BN275" s="152">
        <f>SUMIF('Rekapitulasi Maret'!$D$194:$D$375,APS!$B275,'Rekapitulasi Maret'!$F$194:$F$375)</f>
        <v>0</v>
      </c>
      <c r="BO275" s="152">
        <f>SUMIF('Rekapitulasi Maret'!$D$194:$D$375,APS!$B275,'Rekapitulasi Maret'!$K$194:$K$375)</f>
        <v>0</v>
      </c>
      <c r="BP275" s="154">
        <f t="shared" si="685"/>
        <v>0</v>
      </c>
      <c r="BQ275" s="154">
        <f t="shared" si="686"/>
        <v>0</v>
      </c>
      <c r="BR275" s="10"/>
      <c r="BS275" s="152">
        <f>SUMIF('Rekapitulasi Maret'!$U$194:$U$375,APS!$B275,'Rekapitulasi Maret'!$V$194:$V$375)+SUMIF('Rekapitulasi Maret'!$U$194:$U$375,APS!$B275,'Rekapitulasi Maret'!$AA$194:$AA$375)</f>
        <v>0</v>
      </c>
      <c r="BT275" s="152">
        <f>SUMIF('Rekapitulasi Maret'!$U$194:$U$375,APS!$B275,'Rekapitulasi Maret'!$W$194:$W$375)</f>
        <v>0</v>
      </c>
      <c r="BU275" s="152">
        <f>SUMIF('Rekapitulasi Maret'!$U$194:$U$375,APS!$B275,'Rekapitulasi Maret'!$AB$194:$AB$375)</f>
        <v>0</v>
      </c>
      <c r="BV275" s="154">
        <f t="shared" si="687"/>
        <v>0</v>
      </c>
      <c r="BW275" s="154">
        <f t="shared" si="688"/>
        <v>0</v>
      </c>
      <c r="BX275" s="10"/>
      <c r="BY275" s="152">
        <f>SUMIF('Rekapitulasi Maret'!$AL$194:$AL$375,APS!$B275,'Rekapitulasi Maret'!$AM$194:$AM$375)+SUMIF('Rekapitulasi Maret'!$AL$194:$AL$375,APS!$B275,'Rekapitulasi Maret'!$AP$194:$AP$375)</f>
        <v>0</v>
      </c>
      <c r="BZ275" s="152">
        <f>SUMIF('Rekapitulasi Maret'!$AL$194:$AL$375,APS!$B275,'Rekapitulasi Maret'!$AN$194:$AN$375)</f>
        <v>0</v>
      </c>
      <c r="CA275" s="152">
        <f>SUMIF('Rekapitulasi Maret'!$AL$194:$AL$375,APS!$B275,'Rekapitulasi Maret'!$AQ$194:$AQ$375)</f>
        <v>0</v>
      </c>
      <c r="CB275" s="154">
        <f t="shared" si="603"/>
        <v>0</v>
      </c>
      <c r="CC275" s="154">
        <f t="shared" si="604"/>
        <v>0</v>
      </c>
      <c r="CD275" s="10"/>
      <c r="CE275" s="152">
        <f>SUMIF('Rekapitulasi Maret'!$BA$194:$BA$375,APS!$B275,'Rekapitulasi Maret'!$BB$194:$BB$375)+SUMIF('Rekapitulasi Maret'!$BA$194:$BA$375,APS!$B275,'Rekapitulasi Maret'!$BE$194:$BE$375)</f>
        <v>0</v>
      </c>
      <c r="CF275" s="152">
        <f>SUMIF('Rekapitulasi Maret'!$BA$194:$BA$375,APS!$B275,'Rekapitulasi Maret'!$BC$194:$BC$375)</f>
        <v>0</v>
      </c>
      <c r="CG275" s="10"/>
      <c r="CH275" s="154">
        <f t="shared" si="677"/>
        <v>0</v>
      </c>
      <c r="CI275" s="154">
        <f t="shared" si="678"/>
        <v>0</v>
      </c>
      <c r="CJ275" s="10"/>
      <c r="CK275" s="152">
        <f>SUMIF('Rekapitulasi Maret'!$BP$194:$BP$375,APS!$B275,'Rekapitulasi Maret'!$BQ$194:$BQ$375)+SUMIF('Rekapitulasi Maret'!$BP$194:$BP$375,APS!$B275,'Rekapitulasi Maret'!$BT$194:$BT$375)</f>
        <v>0</v>
      </c>
      <c r="CL275" s="152">
        <f>SUMIF('Rekapitulasi Maret'!$BP$194:$BP$375,APS!$B275,'Rekapitulasi Maret'!$BR$194:$BR$375)</f>
        <v>0</v>
      </c>
      <c r="CM275" s="152">
        <f>SUMIF('Rekapitulasi Maret'!$BP$194:$BP$375,APS!$B275,'Rekapitulasi Maret'!$BU$194:$BU$375)</f>
        <v>0</v>
      </c>
      <c r="CN275" s="154">
        <f t="shared" si="679"/>
        <v>0</v>
      </c>
      <c r="CO275" s="154">
        <f t="shared" si="680"/>
        <v>0</v>
      </c>
      <c r="CP275" s="76">
        <f t="shared" si="612"/>
        <v>40</v>
      </c>
      <c r="CQ275" s="76">
        <f t="shared" si="613"/>
        <v>3</v>
      </c>
      <c r="CR275" s="76">
        <f t="shared" si="614"/>
        <v>0</v>
      </c>
      <c r="CS275" s="76">
        <f t="shared" si="615"/>
        <v>0</v>
      </c>
      <c r="CT275" s="76">
        <f t="shared" si="616"/>
        <v>0</v>
      </c>
      <c r="CU275" s="76">
        <f t="shared" si="617"/>
        <v>-40</v>
      </c>
      <c r="CV275" s="154">
        <f t="shared" si="618"/>
        <v>0</v>
      </c>
      <c r="CW275" s="10">
        <v>50</v>
      </c>
      <c r="CX275" s="10"/>
      <c r="CY275" s="152">
        <f>SUMIF('Rekapitulasi Maret'!$D$391:$D$568,APS!$B275,'Rekapitulasi Maret'!$E$391:$E$568)+SUMIF('Rekapitulasi Maret'!$D$391:$D$568,APS!$B275,'Rekapitulasi Maret'!$J$391:$J$568)</f>
        <v>0</v>
      </c>
      <c r="CZ275" s="152">
        <f>SUMIF('Rekapitulasi Maret'!$D$391:$D$568,APS!$B275,'Rekapitulasi Maret'!$F$391:$F$568)</f>
        <v>0</v>
      </c>
      <c r="DA275" s="152">
        <f>SUMIF('Rekapitulasi Maret'!$D$391:$D$568,APS!$B275,'Rekapitulasi Maret'!$K$391:$K$568)</f>
        <v>0</v>
      </c>
      <c r="DB275" s="154">
        <f t="shared" si="681"/>
        <v>0</v>
      </c>
      <c r="DC275" s="154">
        <f t="shared" si="682"/>
        <v>0</v>
      </c>
      <c r="DD275" s="10"/>
      <c r="DE275" s="152">
        <f>SUMIF('Rekapitulasi Maret'!$U$391:$U$568,APS!$B275,'Rekapitulasi Maret'!$V$391:$V$568)+SUMIF('Rekapitulasi Maret'!$U$391:$U$568,APS!$B275,'Rekapitulasi Maret'!$AA$391:$AA$568)</f>
        <v>0</v>
      </c>
      <c r="DF275" s="152">
        <f>SUMIF('Rekapitulasi Maret'!$U$391:$U$568,APS!$B275,'Rekapitulasi Maret'!$W$391:$W$568)</f>
        <v>0</v>
      </c>
      <c r="DG275" s="152">
        <f>SUMIF('Rekapitulasi Maret'!$U$391:$U$568,APS!$B275,'Rekapitulasi Maret'!$AB$391:$AB$568)</f>
        <v>0</v>
      </c>
      <c r="DH275" s="154">
        <f t="shared" si="619"/>
        <v>0</v>
      </c>
      <c r="DI275" s="154">
        <f t="shared" si="620"/>
        <v>0</v>
      </c>
      <c r="DJ275" s="10"/>
      <c r="DK275" s="152">
        <f>SUMIF('Rekapitulasi Maret'!$AL$391:$AL$568,APS!$B275,'Rekapitulasi Maret'!$AM$391:$AM$568)+SUMIF('Rekapitulasi Maret'!$AL$391:$AL$568,APS!$B275,'Rekapitulasi Maret'!$AP$391:$AP$568)</f>
        <v>0</v>
      </c>
      <c r="DL275" s="152">
        <f>SUMIF('Rekapitulasi Maret'!$AL$391:$AL$568,APS!$B275,'Rekapitulasi Maret'!$AN$391:$AN$568)</f>
        <v>0</v>
      </c>
      <c r="DM275" s="152">
        <f>SUMIF('Rekapitulasi Maret'!$AL$391:$AL$568,APS!$B275,'Rekapitulasi Maret'!$AQ$391:$AQ$568)</f>
        <v>0</v>
      </c>
      <c r="DN275" s="154">
        <f t="shared" si="648"/>
        <v>0</v>
      </c>
      <c r="DO275" s="154">
        <f t="shared" si="649"/>
        <v>0</v>
      </c>
      <c r="DP275" s="10"/>
      <c r="DQ275" s="152">
        <f>SUMIF('Rekapitulasi Maret'!$BA$391:$BA$568,APS!$B275,'Rekapitulasi Maret'!$BB$391:$BB$568)+SUMIF('Rekapitulasi Maret'!$BA$391:$BA$568,APS!$B275,'Rekapitulasi Maret'!$BE$391:$BE$568)</f>
        <v>0</v>
      </c>
      <c r="DR275" s="152">
        <f>SUMIF('Rekapitulasi Maret'!$BA$391:$BA$568,APS!$B275,'Rekapitulasi Maret'!$BC$391:$BC$568)</f>
        <v>0</v>
      </c>
      <c r="DS275" s="152">
        <f>SUMIF('Rekapitulasi Maret'!$BA$391:$BA$568,APS!$B275,'Rekapitulasi Maret'!$BF$391:$BF$568)</f>
        <v>0</v>
      </c>
      <c r="DT275" s="154">
        <f t="shared" si="621"/>
        <v>0</v>
      </c>
      <c r="DU275" s="154">
        <f t="shared" si="622"/>
        <v>0</v>
      </c>
      <c r="DV275" s="10">
        <v>97</v>
      </c>
      <c r="DW275" s="152">
        <f>SUMIF('Rekapitulasi Maret'!$BP$391:$BP$568,APS!$B275,'Rekapitulasi Maret'!$BQ$391:$BQ$568)+SUMIF('Rekapitulasi Maret'!$BP$391:$BP$568,APS!$B275,'Rekapitulasi Maret'!$BT$391:$BT$568)</f>
        <v>0</v>
      </c>
      <c r="DX275" s="152">
        <f>SUMIF('Rekapitulasi Maret'!$BP$391:$BP$568,APS!$B275,'Rekapitulasi Maret'!$BR$391:$BR$568)</f>
        <v>0</v>
      </c>
      <c r="DY275" s="152">
        <f>SUMIF('Rekapitulasi Maret'!$BP$391:$BP$568,APS!$B275,'Rekapitulasi Maret'!$BU$391:$BU$568)</f>
        <v>0</v>
      </c>
      <c r="DZ275" s="154">
        <f t="shared" si="645"/>
        <v>0</v>
      </c>
      <c r="EA275" s="154">
        <f t="shared" si="646"/>
        <v>0</v>
      </c>
      <c r="EB275" s="10"/>
      <c r="EC275" s="152">
        <f>SUMIF('Rekapitulasi Maret'!$CE$391:$CE$568,APS!$B275,'Rekapitulasi Maret'!$CF$391:$CF$568)+SUMIF('Rekapitulasi Maret'!$CE$391:$CE$568,APS!$B275,'Rekapitulasi Maret'!$CI$391:$CI$568)</f>
        <v>0</v>
      </c>
      <c r="ED275" s="152">
        <f>SUMIF('Rekapitulasi Maret'!$CE$391:$CE$568,APS!$B275,'Rekapitulasi Maret'!$CG$391:$CG$568)</f>
        <v>0</v>
      </c>
      <c r="EE275" s="152">
        <f>SUMIF('Rekapitulasi Maret'!$CE$391:$CE$568,APS!$B275,'Rekapitulasi Maret'!$CJ$391:$CJ$568)</f>
        <v>0</v>
      </c>
      <c r="EF275" s="154">
        <f t="shared" si="650"/>
        <v>0</v>
      </c>
      <c r="EG275" s="154">
        <f t="shared" si="651"/>
        <v>0</v>
      </c>
      <c r="EH275" s="76">
        <f t="shared" si="623"/>
        <v>97</v>
      </c>
      <c r="EI275" s="76">
        <f t="shared" si="624"/>
        <v>0</v>
      </c>
      <c r="EJ275" s="76">
        <f t="shared" si="625"/>
        <v>0</v>
      </c>
      <c r="EK275" s="76">
        <f t="shared" si="626"/>
        <v>0</v>
      </c>
      <c r="EL275" s="76">
        <f t="shared" si="627"/>
        <v>0</v>
      </c>
      <c r="EM275" s="76">
        <f t="shared" si="628"/>
        <v>-97</v>
      </c>
      <c r="EN275" s="154">
        <f t="shared" si="629"/>
        <v>0</v>
      </c>
      <c r="EO275" s="10">
        <v>47</v>
      </c>
      <c r="EP275" s="10"/>
      <c r="EQ275" s="152">
        <f>SUMIF('Rekapitulasi Maret'!$D$587:$D$768,APS!$B275,'Rekapitulasi Maret'!$E$587:$E$768)+SUMIF('Rekapitulasi Maret'!$D$587:$D$768,APS!$B275,'Rekapitulasi Maret'!$G$587:$G$768)</f>
        <v>0</v>
      </c>
      <c r="ER275" s="152">
        <f>SUMIF('Rekapitulasi Maret'!$D$587:$D$768,APS!$B275,'Rekapitulasi Maret'!$F$587:$F$768)+SUMIF('Rekapitulasi Maret'!$D$587:$D$768,APS!$B275,'Rekapitulasi Maret'!$H$587:$H$768)</f>
        <v>0</v>
      </c>
      <c r="ES275" s="10"/>
      <c r="ET275" s="154">
        <f t="shared" si="652"/>
        <v>0</v>
      </c>
      <c r="EU275" s="154">
        <f t="shared" si="653"/>
        <v>0</v>
      </c>
      <c r="EV275" s="10"/>
      <c r="EW275" s="152">
        <f>SUMIF('Rekapitulasi Maret'!$U$587:$U$768,APS!$B275,'Rekapitulasi Maret'!$V$587:$V$768)+SUMIF('Rekapitulasi Maret'!$U$587:$U$768,APS!$B275,'Rekapitulasi Maret'!$X$587:$X$768)</f>
        <v>0</v>
      </c>
      <c r="EX275" s="152">
        <f>SUMIF('Rekapitulasi Maret'!$U$587:$U$768,APS!$B275,'Rekapitulasi Maret'!$W$587:$W$768)+SUMIF('Rekapitulasi Maret'!$U$587:$U$768,APS!$B275,'Rekapitulasi Maret'!$Y$587:$Y$768)</f>
        <v>0</v>
      </c>
      <c r="EY275" s="10"/>
      <c r="EZ275" s="154">
        <f t="shared" si="654"/>
        <v>0</v>
      </c>
      <c r="FA275" s="154">
        <f t="shared" si="655"/>
        <v>0</v>
      </c>
      <c r="FB275" s="10"/>
      <c r="FC275" s="152">
        <f>SUMIF('Rekapitulasi Maret'!$AL$587:$AL$768,APS!$B275,'Rekapitulasi Maret'!$AM$587:$AM$768)+SUMIF('Rekapitulasi Maret'!$AL$587:$AL$768,APS!$B275,'Rekapitulasi Maret'!$AP$587:$AP$768)</f>
        <v>0</v>
      </c>
      <c r="FD275" s="152">
        <f>SUMIF('Rekapitulasi Maret'!$AL$587:$AL$768,APS!$B275,'Rekapitulasi Maret'!$AN$587:$AN$768)</f>
        <v>0</v>
      </c>
      <c r="FE275" s="10"/>
      <c r="FF275" s="154">
        <f t="shared" si="656"/>
        <v>0</v>
      </c>
      <c r="FG275" s="154">
        <f t="shared" si="657"/>
        <v>0</v>
      </c>
      <c r="FH275" s="10">
        <v>50</v>
      </c>
      <c r="FI275" s="152">
        <f>SUMIF('Rekapitulasi Maret'!$BA$587:$BA$768,APS!$B275,'Rekapitulasi Maret'!$BB$587:$BB$768)+SUMIF('Rekapitulasi Maret'!$BA$587:$BA$768,APS!$B275,'Rekapitulasi Maret'!$BE$587:$BE$768)</f>
        <v>0</v>
      </c>
      <c r="FJ275" s="152">
        <f>SUMIF('Rekapitulasi Maret'!$BA$587:$BA$768,APS!$B275,'Rekapitulasi Maret'!$BC$587:$BC$768)+SUMIF('Rekapitulasi Maret'!$BA$587:$BA$768,APS!$B275,'Rekapitulasi Maret'!$BF$587:$BF$768)</f>
        <v>0</v>
      </c>
      <c r="FK275" s="10"/>
      <c r="FL275" s="154">
        <f t="shared" si="658"/>
        <v>0</v>
      </c>
      <c r="FM275" s="154">
        <f t="shared" si="659"/>
        <v>0</v>
      </c>
      <c r="FN275" s="10"/>
      <c r="FO275" s="152">
        <f>SUMIF('Rekapitulasi Maret'!$BP$587:$BP$768,APS!$B275,'Rekapitulasi Maret'!$BQ$587:$BQ$768)+SUMIF('Rekapitulasi Maret'!$BP$587:$BP$768,APS!$B275,'Rekapitulasi Maret'!$BT$587:$BT$768)</f>
        <v>0</v>
      </c>
      <c r="FP275" s="152">
        <f>SUMIF('Rekapitulasi Maret'!$BP$587:$BP$768,APS!$B275,'Rekapitulasi Maret'!$BR$587:$BR$768)</f>
        <v>0</v>
      </c>
      <c r="FQ275" s="10"/>
      <c r="FR275" s="154">
        <f t="shared" si="660"/>
        <v>0</v>
      </c>
      <c r="FS275" s="154">
        <f t="shared" si="661"/>
        <v>0</v>
      </c>
      <c r="FT275" s="10"/>
      <c r="FU275" s="152">
        <f>SUMIF('Rekapitulasi Maret'!$CE$587:$CE$768,APS!$B275,'Rekapitulasi Maret'!$CI$587:$CI$768)</f>
        <v>0</v>
      </c>
      <c r="FV275" s="10"/>
      <c r="FW275" s="152">
        <f>SUMIF('Rekapitulasi Maret'!$CE$587:$CE$768,APS!$B275,'Rekapitulasi Maret'!$CJ$587:$CJ$768)</f>
        <v>0</v>
      </c>
      <c r="FX275" s="154">
        <f t="shared" si="683"/>
        <v>0</v>
      </c>
      <c r="FY275" s="154">
        <f t="shared" si="684"/>
        <v>0</v>
      </c>
      <c r="FZ275" s="10"/>
      <c r="GA275" s="152">
        <f>SUMIF('Rekapitulasi Maret'!$D$785:$D$963,APS!$B275,'Rekapitulasi Maret'!$E$785:$E$963)+SUMIF('Rekapitulasi Maret'!$D$785:$D$963,APS!$B275,'Rekapitulasi Maret'!$J$785:$J$963)</f>
        <v>0</v>
      </c>
      <c r="GB275" s="152">
        <f>SUMIF('Rekapitulasi Maret'!$D$785:$D$963,APS!$B275,'Rekapitulasi Maret'!$F$785:$F$963)</f>
        <v>0</v>
      </c>
      <c r="GC275" s="152">
        <f>SUMIF('Rekapitulasi Maret'!$D$785:$D$963,APS!$B275,'Rekapitulasi Maret'!$K$785:$K$963)</f>
        <v>0</v>
      </c>
      <c r="GD275" s="154">
        <f t="shared" si="662"/>
        <v>0</v>
      </c>
      <c r="GE275" s="154">
        <f t="shared" si="663"/>
        <v>0</v>
      </c>
      <c r="GF275" s="10"/>
      <c r="GG275" s="152">
        <f>SUMIF('Rekapitulasi Maret'!$U$785:$U$963,APS!$B275,'Rekapitulasi Maret'!$V$785:$V$963)+SUMIF('Rekapitulasi Maret'!$U$785:$U$963,APS!$B275,'Rekapitulasi Maret'!$AA$785:$AA$963)</f>
        <v>50</v>
      </c>
      <c r="GH275" s="152">
        <f>SUMIF('Rekapitulasi Maret'!$U$785:$U$963,APS!$B275,'Rekapitulasi Maret'!$W$785:$W$963)</f>
        <v>0</v>
      </c>
      <c r="GI275" s="152">
        <f>SUMIF('Rekapitulasi Maret'!$U$785:$U$963,APS!$B275,'Rekapitulasi Maret'!$AB$785:$AB$963)</f>
        <v>10</v>
      </c>
      <c r="GJ275" s="154">
        <f t="shared" si="664"/>
        <v>0</v>
      </c>
      <c r="GK275" s="154">
        <f t="shared" si="665"/>
        <v>20</v>
      </c>
      <c r="GL275" s="10"/>
      <c r="GM275" s="152">
        <f>SUMIF('Rekapitulasi Maret'!$AL$785:$AL$963,APS!$B275,'Rekapitulasi Maret'!$AM$785:$AM$963)+SUMIF('Rekapitulasi Maret'!$AL$785:$AL$963,APS!$B275,'Rekapitulasi Maret'!$AP$785:$AP$963)</f>
        <v>50</v>
      </c>
      <c r="GN275" s="152">
        <f>SUMIF('Rekapitulasi Maret'!$AL$785:$AL$963,APS!$B275,'Rekapitulasi Maret'!$AN$785:$AN$963)</f>
        <v>3</v>
      </c>
      <c r="GO275" s="152">
        <f>SUMIF('Rekapitulasi Maret'!$AL$785:$AL$963,APS!$B275,'Rekapitulasi Maret'!$AQ$785:$AQ$963)</f>
        <v>126</v>
      </c>
      <c r="GP275" s="154">
        <f t="shared" si="666"/>
        <v>0</v>
      </c>
      <c r="GQ275" s="154">
        <f t="shared" si="667"/>
        <v>258</v>
      </c>
      <c r="GR275" s="76">
        <f t="shared" si="668"/>
        <v>50</v>
      </c>
      <c r="GS275" s="76">
        <f t="shared" si="669"/>
        <v>100</v>
      </c>
      <c r="GT275" s="76">
        <f t="shared" si="670"/>
        <v>3</v>
      </c>
      <c r="GU275" s="76">
        <f t="shared" si="671"/>
        <v>136</v>
      </c>
      <c r="GV275" s="157">
        <f t="shared" si="672"/>
        <v>139</v>
      </c>
      <c r="GW275" s="157">
        <f t="shared" si="673"/>
        <v>89</v>
      </c>
      <c r="GX275" s="158">
        <f t="shared" si="674"/>
        <v>278</v>
      </c>
      <c r="GY275" s="157">
        <f t="shared" si="595"/>
        <v>237</v>
      </c>
      <c r="GZ275" s="157">
        <f t="shared" si="596"/>
        <v>103</v>
      </c>
      <c r="HA275" s="157">
        <f t="shared" si="597"/>
        <v>3</v>
      </c>
      <c r="HB275" s="157">
        <f t="shared" si="598"/>
        <v>136</v>
      </c>
      <c r="HC275" s="157">
        <f t="shared" si="599"/>
        <v>139</v>
      </c>
      <c r="HD275" s="157">
        <f t="shared" si="600"/>
        <v>-98</v>
      </c>
      <c r="HE275" s="158">
        <f t="shared" si="636"/>
        <v>58.649789029535867</v>
      </c>
      <c r="HF275" s="164" t="s">
        <v>182</v>
      </c>
      <c r="HG275" s="16" t="s">
        <v>1050</v>
      </c>
      <c r="HH275" s="88"/>
    </row>
    <row r="276" spans="1:216" ht="15.75">
      <c r="A276" s="16" t="s">
        <v>290</v>
      </c>
      <c r="B276" s="16" t="s">
        <v>291</v>
      </c>
      <c r="C276" s="16" t="s">
        <v>196</v>
      </c>
      <c r="D276" s="16" t="s">
        <v>615</v>
      </c>
      <c r="E276" s="16" t="s">
        <v>609</v>
      </c>
      <c r="F276" s="17">
        <v>20</v>
      </c>
      <c r="G276" s="17">
        <v>0</v>
      </c>
      <c r="H276" s="17">
        <v>0</v>
      </c>
      <c r="I276" s="18">
        <v>0</v>
      </c>
      <c r="J276" s="17">
        <v>0</v>
      </c>
      <c r="K276" s="19">
        <f t="shared" si="675"/>
        <v>20</v>
      </c>
      <c r="L276" s="19">
        <f t="shared" si="676"/>
        <v>20</v>
      </c>
      <c r="M276" s="23">
        <v>40</v>
      </c>
      <c r="N276" s="20">
        <f t="shared" si="637"/>
        <v>20</v>
      </c>
      <c r="O276" s="20">
        <v>-20</v>
      </c>
      <c r="P276" s="75">
        <f t="shared" si="642"/>
        <v>0</v>
      </c>
      <c r="Q276" s="74">
        <f t="shared" si="641"/>
        <v>20</v>
      </c>
      <c r="R276" s="22">
        <f t="shared" si="647"/>
        <v>40</v>
      </c>
      <c r="S276" s="10">
        <v>20</v>
      </c>
      <c r="T276" s="10"/>
      <c r="U276" s="152">
        <f>SUMIF('Rekapitulasi Maret'!$D$9:$D$173,APS!$B276,'Rekapitulasi Maret'!$E$9:$E$173)</f>
        <v>0</v>
      </c>
      <c r="V276" s="152">
        <f>SUMIF('Rekapitulasi Maret'!$D$9:$D$173,APS!$B276,'Rekapitulasi Maret'!$F$9:$F$173)</f>
        <v>0</v>
      </c>
      <c r="W276" s="10"/>
      <c r="X276" s="154">
        <f t="shared" si="638"/>
        <v>0</v>
      </c>
      <c r="Y276" s="154">
        <f t="shared" si="639"/>
        <v>0</v>
      </c>
      <c r="Z276" s="10"/>
      <c r="AA276" s="152">
        <f>SUMIF('Rekapitulasi Maret'!$U$9:$U$173,APS!$B276,'Rekapitulasi Maret'!$V$9:$V$173)</f>
        <v>0</v>
      </c>
      <c r="AB276" s="152">
        <f>SUMIF('Rekapitulasi Maret'!$U$9:$U$173,APS!$B276,'Rekapitulasi Maret'!$W$9:$W$173)</f>
        <v>0</v>
      </c>
      <c r="AC276" s="152"/>
      <c r="AD276" s="154">
        <f t="shared" si="630"/>
        <v>0</v>
      </c>
      <c r="AE276" s="154">
        <f t="shared" si="631"/>
        <v>0</v>
      </c>
      <c r="AF276" s="10"/>
      <c r="AG276" s="152">
        <f>SUMIF('Rekapitulasi Maret'!$AL$9:$AL$173,APS!$B276,'Rekapitulasi Maret'!$AM$9:$AM$173)</f>
        <v>0</v>
      </c>
      <c r="AH276" s="152">
        <f>SUMIF('Rekapitulasi Maret'!$AL$9:$AL$173,APS!$B276,'Rekapitulasi Maret'!$AN$9:$AN$173)</f>
        <v>0</v>
      </c>
      <c r="AI276" s="152">
        <f>SUMIF('Rekapitulasi Maret'!$AL$9:$AL$173,APS!$B276,'Rekapitulasi Maret'!$AQ$9:$AQ$173)</f>
        <v>0</v>
      </c>
      <c r="AJ276" s="154">
        <f t="shared" si="634"/>
        <v>0</v>
      </c>
      <c r="AK276" s="154">
        <f t="shared" si="635"/>
        <v>0</v>
      </c>
      <c r="AL276" s="10"/>
      <c r="AM276" s="152">
        <f>SUMIF('Rekapitulasi Maret'!$BA$9:$BA$173,APS!$B276,'Rekapitulasi Maret'!$BB$9:$BB$173)</f>
        <v>0</v>
      </c>
      <c r="AN276" s="152">
        <f>SUMIF('Rekapitulasi Maret'!$BA$9:$BA$173,APS!$B276,'Rekapitulasi Maret'!$BC$9:$BC$173)</f>
        <v>0</v>
      </c>
      <c r="AO276" s="10"/>
      <c r="AP276" s="154">
        <f t="shared" si="632"/>
        <v>0</v>
      </c>
      <c r="AQ276" s="154">
        <f t="shared" si="633"/>
        <v>0</v>
      </c>
      <c r="AR276" s="10"/>
      <c r="AS276" s="152">
        <f>SUMIF('Rekapitulasi Maret'!$BP$9:$BP$173,APS!$B276,'Rekapitulasi Maret'!$BQ$9:$BQ$173)</f>
        <v>14</v>
      </c>
      <c r="AT276" s="152">
        <f>SUMIF('Rekapitulasi Maret'!$BP$9:$BP$173,APS!$B276,'Rekapitulasi Maret'!$BR$9:$BR$173)</f>
        <v>0</v>
      </c>
      <c r="AU276" s="10"/>
      <c r="AV276" s="154">
        <f t="shared" si="601"/>
        <v>0</v>
      </c>
      <c r="AW276" s="154">
        <f t="shared" si="602"/>
        <v>0</v>
      </c>
      <c r="AX276" s="10"/>
      <c r="AY276" s="152">
        <f>SUMIF('Rekapitulasi Maret'!$CE$9:$CE$173,APS!$B276,'Rekapitulasi Maret'!$CI$9:$CI$173)</f>
        <v>0</v>
      </c>
      <c r="AZ276" s="10"/>
      <c r="BA276" s="152">
        <f>SUMIF('Rekapitulasi Maret'!$CE$9:$CE$173,APS!$B276,'Rekapitulasi Maret'!$CJ$9:$CJ$173)</f>
        <v>20</v>
      </c>
      <c r="BB276" s="154">
        <f t="shared" si="689"/>
        <v>0</v>
      </c>
      <c r="BC276" s="154">
        <f t="shared" si="690"/>
        <v>0</v>
      </c>
      <c r="BD276" s="76">
        <f t="shared" si="605"/>
        <v>0</v>
      </c>
      <c r="BE276" s="76">
        <f t="shared" si="606"/>
        <v>14</v>
      </c>
      <c r="BF276" s="76">
        <f t="shared" si="607"/>
        <v>0</v>
      </c>
      <c r="BG276" s="76">
        <f t="shared" si="608"/>
        <v>20</v>
      </c>
      <c r="BH276" s="76">
        <f t="shared" si="609"/>
        <v>20</v>
      </c>
      <c r="BI276" s="76">
        <f t="shared" si="610"/>
        <v>20</v>
      </c>
      <c r="BJ276" s="154">
        <f t="shared" si="611"/>
        <v>0</v>
      </c>
      <c r="BK276" s="10">
        <v>20</v>
      </c>
      <c r="BL276" s="10">
        <v>20</v>
      </c>
      <c r="BM276" s="152">
        <f>SUMIF('Rekapitulasi Maret'!$D$194:$D$375,APS!$B276,'Rekapitulasi Maret'!$E$194:$E$375)+SUMIF('Rekapitulasi Maret'!$D$194:$D$375,APS!$B276,'Rekapitulasi Maret'!$J$194:$J$375)</f>
        <v>0</v>
      </c>
      <c r="BN276" s="152">
        <f>SUMIF('Rekapitulasi Maret'!$D$194:$D$375,APS!$B276,'Rekapitulasi Maret'!$F$194:$F$375)</f>
        <v>0</v>
      </c>
      <c r="BO276" s="152">
        <f>SUMIF('Rekapitulasi Maret'!$D$194:$D$375,APS!$B276,'Rekapitulasi Maret'!$K$194:$K$375)</f>
        <v>0</v>
      </c>
      <c r="BP276" s="154">
        <f t="shared" si="685"/>
        <v>0</v>
      </c>
      <c r="BQ276" s="154">
        <f t="shared" si="686"/>
        <v>0</v>
      </c>
      <c r="BR276" s="10"/>
      <c r="BS276" s="152">
        <f>SUMIF('Rekapitulasi Maret'!$U$194:$U$375,APS!$B276,'Rekapitulasi Maret'!$V$194:$V$375)+SUMIF('Rekapitulasi Maret'!$U$194:$U$375,APS!$B276,'Rekapitulasi Maret'!$AA$194:$AA$375)</f>
        <v>0</v>
      </c>
      <c r="BT276" s="152">
        <f>SUMIF('Rekapitulasi Maret'!$U$194:$U$375,APS!$B276,'Rekapitulasi Maret'!$W$194:$W$375)</f>
        <v>0</v>
      </c>
      <c r="BU276" s="152">
        <f>SUMIF('Rekapitulasi Maret'!$U$194:$U$375,APS!$B276,'Rekapitulasi Maret'!$AB$194:$AB$375)</f>
        <v>0</v>
      </c>
      <c r="BV276" s="154">
        <f t="shared" si="687"/>
        <v>0</v>
      </c>
      <c r="BW276" s="154">
        <f t="shared" si="688"/>
        <v>0</v>
      </c>
      <c r="BX276" s="10"/>
      <c r="BY276" s="152">
        <f>SUMIF('Rekapitulasi Maret'!$AL$194:$AL$375,APS!$B276,'Rekapitulasi Maret'!$AM$194:$AM$375)+SUMIF('Rekapitulasi Maret'!$AL$194:$AL$375,APS!$B276,'Rekapitulasi Maret'!$AP$194:$AP$375)</f>
        <v>0</v>
      </c>
      <c r="BZ276" s="152">
        <f>SUMIF('Rekapitulasi Maret'!$AL$194:$AL$375,APS!$B276,'Rekapitulasi Maret'!$AN$194:$AN$375)</f>
        <v>0</v>
      </c>
      <c r="CA276" s="152">
        <f>SUMIF('Rekapitulasi Maret'!$AL$194:$AL$375,APS!$B276,'Rekapitulasi Maret'!$AQ$194:$AQ$375)</f>
        <v>0</v>
      </c>
      <c r="CB276" s="154">
        <f t="shared" si="603"/>
        <v>0</v>
      </c>
      <c r="CC276" s="154">
        <f t="shared" si="604"/>
        <v>0</v>
      </c>
      <c r="CD276" s="10"/>
      <c r="CE276" s="152">
        <f>SUMIF('Rekapitulasi Maret'!$BA$194:$BA$375,APS!$B276,'Rekapitulasi Maret'!$BB$194:$BB$375)+SUMIF('Rekapitulasi Maret'!$BA$194:$BA$375,APS!$B276,'Rekapitulasi Maret'!$BE$194:$BE$375)</f>
        <v>0</v>
      </c>
      <c r="CF276" s="152">
        <f>SUMIF('Rekapitulasi Maret'!$BA$194:$BA$375,APS!$B276,'Rekapitulasi Maret'!$BC$194:$BC$375)</f>
        <v>0</v>
      </c>
      <c r="CG276" s="10"/>
      <c r="CH276" s="154">
        <f t="shared" si="677"/>
        <v>0</v>
      </c>
      <c r="CI276" s="154">
        <f t="shared" si="678"/>
        <v>0</v>
      </c>
      <c r="CJ276" s="10"/>
      <c r="CK276" s="152">
        <f>SUMIF('Rekapitulasi Maret'!$BP$194:$BP$375,APS!$B276,'Rekapitulasi Maret'!$BQ$194:$BQ$375)+SUMIF('Rekapitulasi Maret'!$BP$194:$BP$375,APS!$B276,'Rekapitulasi Maret'!$BT$194:$BT$375)</f>
        <v>0</v>
      </c>
      <c r="CL276" s="152">
        <f>SUMIF('Rekapitulasi Maret'!$BP$194:$BP$375,APS!$B276,'Rekapitulasi Maret'!$BR$194:$BR$375)</f>
        <v>0</v>
      </c>
      <c r="CM276" s="152">
        <f>SUMIF('Rekapitulasi Maret'!$BP$194:$BP$375,APS!$B276,'Rekapitulasi Maret'!$BU$194:$BU$375)</f>
        <v>0</v>
      </c>
      <c r="CN276" s="154">
        <f t="shared" si="679"/>
        <v>0</v>
      </c>
      <c r="CO276" s="154">
        <f t="shared" si="680"/>
        <v>0</v>
      </c>
      <c r="CP276" s="76">
        <f t="shared" si="612"/>
        <v>20</v>
      </c>
      <c r="CQ276" s="76">
        <f t="shared" si="613"/>
        <v>0</v>
      </c>
      <c r="CR276" s="76">
        <f t="shared" si="614"/>
        <v>0</v>
      </c>
      <c r="CS276" s="76">
        <f t="shared" si="615"/>
        <v>0</v>
      </c>
      <c r="CT276" s="76">
        <f t="shared" si="616"/>
        <v>0</v>
      </c>
      <c r="CU276" s="76">
        <f t="shared" si="617"/>
        <v>-20</v>
      </c>
      <c r="CV276" s="154">
        <f t="shared" si="618"/>
        <v>0</v>
      </c>
      <c r="CW276" s="10"/>
      <c r="CX276" s="10"/>
      <c r="CY276" s="152">
        <f>SUMIF('Rekapitulasi Maret'!$D$391:$D$568,APS!$B276,'Rekapitulasi Maret'!$E$391:$E$568)+SUMIF('Rekapitulasi Maret'!$D$391:$D$568,APS!$B276,'Rekapitulasi Maret'!$J$391:$J$568)</f>
        <v>0</v>
      </c>
      <c r="CZ276" s="152">
        <f>SUMIF('Rekapitulasi Maret'!$D$391:$D$568,APS!$B276,'Rekapitulasi Maret'!$F$391:$F$568)</f>
        <v>0</v>
      </c>
      <c r="DA276" s="152">
        <f>SUMIF('Rekapitulasi Maret'!$D$391:$D$568,APS!$B276,'Rekapitulasi Maret'!$K$391:$K$568)</f>
        <v>0</v>
      </c>
      <c r="DB276" s="154">
        <f t="shared" si="681"/>
        <v>0</v>
      </c>
      <c r="DC276" s="154">
        <f t="shared" si="682"/>
        <v>0</v>
      </c>
      <c r="DD276" s="10"/>
      <c r="DE276" s="152">
        <f>SUMIF('Rekapitulasi Maret'!$U$391:$U$568,APS!$B276,'Rekapitulasi Maret'!$V$391:$V$568)+SUMIF('Rekapitulasi Maret'!$U$391:$U$568,APS!$B276,'Rekapitulasi Maret'!$AA$391:$AA$568)</f>
        <v>20</v>
      </c>
      <c r="DF276" s="152">
        <f>SUMIF('Rekapitulasi Maret'!$U$391:$U$568,APS!$B276,'Rekapitulasi Maret'!$W$391:$W$568)</f>
        <v>0</v>
      </c>
      <c r="DG276" s="152">
        <f>SUMIF('Rekapitulasi Maret'!$U$391:$U$568,APS!$B276,'Rekapitulasi Maret'!$AB$391:$AB$568)</f>
        <v>0</v>
      </c>
      <c r="DH276" s="154">
        <f t="shared" si="619"/>
        <v>0</v>
      </c>
      <c r="DI276" s="154">
        <f t="shared" si="620"/>
        <v>0</v>
      </c>
      <c r="DJ276" s="10"/>
      <c r="DK276" s="152">
        <f>SUMIF('Rekapitulasi Maret'!$AL$391:$AL$568,APS!$B276,'Rekapitulasi Maret'!$AM$391:$AM$568)+SUMIF('Rekapitulasi Maret'!$AL$391:$AL$568,APS!$B276,'Rekapitulasi Maret'!$AP$391:$AP$568)</f>
        <v>20</v>
      </c>
      <c r="DL276" s="152">
        <f>SUMIF('Rekapitulasi Maret'!$AL$391:$AL$568,APS!$B276,'Rekapitulasi Maret'!$AN$391:$AN$568)</f>
        <v>20</v>
      </c>
      <c r="DM276" s="152">
        <f>SUMIF('Rekapitulasi Maret'!$AL$391:$AL$568,APS!$B276,'Rekapitulasi Maret'!$AQ$391:$AQ$568)</f>
        <v>0</v>
      </c>
      <c r="DN276" s="154">
        <f t="shared" si="648"/>
        <v>0</v>
      </c>
      <c r="DO276" s="154">
        <f t="shared" si="649"/>
        <v>100</v>
      </c>
      <c r="DP276" s="10"/>
      <c r="DQ276" s="152">
        <f>SUMIF('Rekapitulasi Maret'!$BA$391:$BA$568,APS!$B276,'Rekapitulasi Maret'!$BB$391:$BB$568)+SUMIF('Rekapitulasi Maret'!$BA$391:$BA$568,APS!$B276,'Rekapitulasi Maret'!$BE$391:$BE$568)</f>
        <v>0</v>
      </c>
      <c r="DR276" s="152">
        <f>SUMIF('Rekapitulasi Maret'!$BA$391:$BA$568,APS!$B276,'Rekapitulasi Maret'!$BC$391:$BC$568)</f>
        <v>0</v>
      </c>
      <c r="DS276" s="152">
        <f>SUMIF('Rekapitulasi Maret'!$BA$391:$BA$568,APS!$B276,'Rekapitulasi Maret'!$BF$391:$BF$568)</f>
        <v>0</v>
      </c>
      <c r="DT276" s="154">
        <f t="shared" si="621"/>
        <v>0</v>
      </c>
      <c r="DU276" s="154">
        <f t="shared" si="622"/>
        <v>0</v>
      </c>
      <c r="DV276" s="10"/>
      <c r="DW276" s="152">
        <f>SUMIF('Rekapitulasi Maret'!$BP$391:$BP$568,APS!$B276,'Rekapitulasi Maret'!$BQ$391:$BQ$568)+SUMIF('Rekapitulasi Maret'!$BP$391:$BP$568,APS!$B276,'Rekapitulasi Maret'!$BT$391:$BT$568)</f>
        <v>0</v>
      </c>
      <c r="DX276" s="152">
        <f>SUMIF('Rekapitulasi Maret'!$BP$391:$BP$568,APS!$B276,'Rekapitulasi Maret'!$BR$391:$BR$568)</f>
        <v>0</v>
      </c>
      <c r="DY276" s="152">
        <f>SUMIF('Rekapitulasi Maret'!$BP$391:$BP$568,APS!$B276,'Rekapitulasi Maret'!$BU$391:$BU$568)</f>
        <v>0</v>
      </c>
      <c r="DZ276" s="154">
        <f t="shared" si="645"/>
        <v>0</v>
      </c>
      <c r="EA276" s="154">
        <f t="shared" si="646"/>
        <v>0</v>
      </c>
      <c r="EB276" s="10"/>
      <c r="EC276" s="152">
        <f>SUMIF('Rekapitulasi Maret'!$CE$391:$CE$568,APS!$B276,'Rekapitulasi Maret'!$CF$391:$CF$568)+SUMIF('Rekapitulasi Maret'!$CE$391:$CE$568,APS!$B276,'Rekapitulasi Maret'!$CI$391:$CI$568)</f>
        <v>0</v>
      </c>
      <c r="ED276" s="152">
        <f>SUMIF('Rekapitulasi Maret'!$CE$391:$CE$568,APS!$B276,'Rekapitulasi Maret'!$CG$391:$CG$568)</f>
        <v>0</v>
      </c>
      <c r="EE276" s="152">
        <f>SUMIF('Rekapitulasi Maret'!$CE$391:$CE$568,APS!$B276,'Rekapitulasi Maret'!$CJ$391:$CJ$568)</f>
        <v>0</v>
      </c>
      <c r="EF276" s="154">
        <f t="shared" si="650"/>
        <v>0</v>
      </c>
      <c r="EG276" s="154">
        <f t="shared" si="651"/>
        <v>0</v>
      </c>
      <c r="EH276" s="76">
        <f t="shared" si="623"/>
        <v>0</v>
      </c>
      <c r="EI276" s="76">
        <f t="shared" si="624"/>
        <v>40</v>
      </c>
      <c r="EJ276" s="76">
        <f t="shared" si="625"/>
        <v>20</v>
      </c>
      <c r="EK276" s="76">
        <f t="shared" si="626"/>
        <v>0</v>
      </c>
      <c r="EL276" s="76">
        <f t="shared" si="627"/>
        <v>20</v>
      </c>
      <c r="EM276" s="76">
        <f t="shared" si="628"/>
        <v>20</v>
      </c>
      <c r="EN276" s="154">
        <f t="shared" si="629"/>
        <v>0</v>
      </c>
      <c r="EO276" s="10"/>
      <c r="EP276" s="10"/>
      <c r="EQ276" s="152">
        <f>SUMIF('Rekapitulasi Maret'!$D$587:$D$768,APS!$B276,'Rekapitulasi Maret'!$E$587:$E$768)+SUMIF('Rekapitulasi Maret'!$D$587:$D$768,APS!$B276,'Rekapitulasi Maret'!$G$587:$G$768)</f>
        <v>0</v>
      </c>
      <c r="ER276" s="152">
        <f>SUMIF('Rekapitulasi Maret'!$D$587:$D$768,APS!$B276,'Rekapitulasi Maret'!$F$587:$F$768)+SUMIF('Rekapitulasi Maret'!$D$587:$D$768,APS!$B276,'Rekapitulasi Maret'!$H$587:$H$768)</f>
        <v>0</v>
      </c>
      <c r="ES276" s="10"/>
      <c r="ET276" s="154">
        <f t="shared" si="652"/>
        <v>0</v>
      </c>
      <c r="EU276" s="154">
        <f t="shared" si="653"/>
        <v>0</v>
      </c>
      <c r="EV276" s="10"/>
      <c r="EW276" s="152">
        <f>SUMIF('Rekapitulasi Maret'!$U$587:$U$768,APS!$B276,'Rekapitulasi Maret'!$V$587:$V$768)+SUMIF('Rekapitulasi Maret'!$U$587:$U$768,APS!$B276,'Rekapitulasi Maret'!$X$587:$X$768)</f>
        <v>0</v>
      </c>
      <c r="EX276" s="152">
        <f>SUMIF('Rekapitulasi Maret'!$U$587:$U$768,APS!$B276,'Rekapitulasi Maret'!$W$587:$W$768)+SUMIF('Rekapitulasi Maret'!$U$587:$U$768,APS!$B276,'Rekapitulasi Maret'!$Y$587:$Y$768)</f>
        <v>0</v>
      </c>
      <c r="EY276" s="10"/>
      <c r="EZ276" s="154">
        <f t="shared" si="654"/>
        <v>0</v>
      </c>
      <c r="FA276" s="154">
        <f t="shared" si="655"/>
        <v>0</v>
      </c>
      <c r="FB276" s="10"/>
      <c r="FC276" s="152">
        <f>SUMIF('Rekapitulasi Maret'!$AL$587:$AL$768,APS!$B276,'Rekapitulasi Maret'!$AM$587:$AM$768)+SUMIF('Rekapitulasi Maret'!$AL$587:$AL$768,APS!$B276,'Rekapitulasi Maret'!$AP$587:$AP$768)</f>
        <v>0</v>
      </c>
      <c r="FD276" s="152">
        <f>SUMIF('Rekapitulasi Maret'!$AL$587:$AL$768,APS!$B276,'Rekapitulasi Maret'!$AN$587:$AN$768)</f>
        <v>0</v>
      </c>
      <c r="FE276" s="10"/>
      <c r="FF276" s="154">
        <f t="shared" si="656"/>
        <v>0</v>
      </c>
      <c r="FG276" s="154">
        <f t="shared" si="657"/>
        <v>0</v>
      </c>
      <c r="FH276" s="10"/>
      <c r="FI276" s="152">
        <f>SUMIF('Rekapitulasi Maret'!$BA$587:$BA$768,APS!$B276,'Rekapitulasi Maret'!$BB$587:$BB$768)+SUMIF('Rekapitulasi Maret'!$BA$587:$BA$768,APS!$B276,'Rekapitulasi Maret'!$BE$587:$BE$768)</f>
        <v>0</v>
      </c>
      <c r="FJ276" s="152">
        <f>SUMIF('Rekapitulasi Maret'!$BA$587:$BA$768,APS!$B276,'Rekapitulasi Maret'!$BC$587:$BC$768)+SUMIF('Rekapitulasi Maret'!$BA$587:$BA$768,APS!$B276,'Rekapitulasi Maret'!$BF$587:$BF$768)</f>
        <v>0</v>
      </c>
      <c r="FK276" s="10"/>
      <c r="FL276" s="154">
        <f t="shared" si="658"/>
        <v>0</v>
      </c>
      <c r="FM276" s="154">
        <f t="shared" si="659"/>
        <v>0</v>
      </c>
      <c r="FN276" s="10"/>
      <c r="FO276" s="152">
        <f>SUMIF('Rekapitulasi Maret'!$BP$587:$BP$768,APS!$B276,'Rekapitulasi Maret'!$BQ$587:$BQ$768)+SUMIF('Rekapitulasi Maret'!$BP$587:$BP$768,APS!$B276,'Rekapitulasi Maret'!$BT$587:$BT$768)</f>
        <v>0</v>
      </c>
      <c r="FP276" s="152">
        <f>SUMIF('Rekapitulasi Maret'!$BP$587:$BP$768,APS!$B276,'Rekapitulasi Maret'!$BR$587:$BR$768)</f>
        <v>0</v>
      </c>
      <c r="FQ276" s="10"/>
      <c r="FR276" s="154">
        <f t="shared" si="660"/>
        <v>0</v>
      </c>
      <c r="FS276" s="154">
        <f t="shared" si="661"/>
        <v>0</v>
      </c>
      <c r="FT276" s="10"/>
      <c r="FU276" s="152">
        <f>SUMIF('Rekapitulasi Maret'!$CE$587:$CE$768,APS!$B276,'Rekapitulasi Maret'!$CI$587:$CI$768)</f>
        <v>0</v>
      </c>
      <c r="FV276" s="10"/>
      <c r="FW276" s="152">
        <f>SUMIF('Rekapitulasi Maret'!$CE$587:$CE$768,APS!$B276,'Rekapitulasi Maret'!$CJ$587:$CJ$768)</f>
        <v>0</v>
      </c>
      <c r="FX276" s="154">
        <f t="shared" si="683"/>
        <v>0</v>
      </c>
      <c r="FY276" s="154">
        <f t="shared" si="684"/>
        <v>0</v>
      </c>
      <c r="FZ276" s="10"/>
      <c r="GA276" s="152">
        <f>SUMIF('Rekapitulasi Maret'!$D$785:$D$963,APS!$B276,'Rekapitulasi Maret'!$E$785:$E$963)+SUMIF('Rekapitulasi Maret'!$D$785:$D$963,APS!$B276,'Rekapitulasi Maret'!$J$785:$J$963)</f>
        <v>0</v>
      </c>
      <c r="GB276" s="152">
        <f>SUMIF('Rekapitulasi Maret'!$D$785:$D$963,APS!$B276,'Rekapitulasi Maret'!$F$785:$F$963)</f>
        <v>0</v>
      </c>
      <c r="GC276" s="152">
        <f>SUMIF('Rekapitulasi Maret'!$D$785:$D$963,APS!$B276,'Rekapitulasi Maret'!$K$785:$K$963)</f>
        <v>0</v>
      </c>
      <c r="GD276" s="154">
        <f t="shared" si="662"/>
        <v>0</v>
      </c>
      <c r="GE276" s="154">
        <f t="shared" si="663"/>
        <v>0</v>
      </c>
      <c r="GF276" s="10"/>
      <c r="GG276" s="152">
        <f>SUMIF('Rekapitulasi Maret'!$U$785:$U$963,APS!$B276,'Rekapitulasi Maret'!$V$785:$V$963)+SUMIF('Rekapitulasi Maret'!$U$785:$U$963,APS!$B276,'Rekapitulasi Maret'!$AA$785:$AA$963)</f>
        <v>0</v>
      </c>
      <c r="GH276" s="152">
        <f>SUMIF('Rekapitulasi Maret'!$U$785:$U$963,APS!$B276,'Rekapitulasi Maret'!$W$785:$W$963)</f>
        <v>0</v>
      </c>
      <c r="GI276" s="152">
        <f>SUMIF('Rekapitulasi Maret'!$U$785:$U$963,APS!$B276,'Rekapitulasi Maret'!$AB$785:$AB$963)</f>
        <v>0</v>
      </c>
      <c r="GJ276" s="154">
        <f t="shared" si="664"/>
        <v>0</v>
      </c>
      <c r="GK276" s="154">
        <f t="shared" si="665"/>
        <v>0</v>
      </c>
      <c r="GL276" s="10"/>
      <c r="GM276" s="152">
        <f>SUMIF('Rekapitulasi Maret'!$AL$785:$AL$963,APS!$B276,'Rekapitulasi Maret'!$AM$785:$AM$963)+SUMIF('Rekapitulasi Maret'!$AL$785:$AL$963,APS!$B276,'Rekapitulasi Maret'!$AP$785:$AP$963)</f>
        <v>0</v>
      </c>
      <c r="GN276" s="152">
        <f>SUMIF('Rekapitulasi Maret'!$AL$785:$AL$963,APS!$B276,'Rekapitulasi Maret'!$AN$785:$AN$963)</f>
        <v>0</v>
      </c>
      <c r="GO276" s="152">
        <f>SUMIF('Rekapitulasi Maret'!$AL$785:$AL$963,APS!$B276,'Rekapitulasi Maret'!$AQ$785:$AQ$963)</f>
        <v>0</v>
      </c>
      <c r="GP276" s="154">
        <f t="shared" si="666"/>
        <v>0</v>
      </c>
      <c r="GQ276" s="154">
        <f t="shared" si="667"/>
        <v>0</v>
      </c>
      <c r="GR276" s="76">
        <f t="shared" si="668"/>
        <v>0</v>
      </c>
      <c r="GS276" s="76">
        <f t="shared" si="669"/>
        <v>0</v>
      </c>
      <c r="GT276" s="76">
        <f t="shared" si="670"/>
        <v>0</v>
      </c>
      <c r="GU276" s="76">
        <f t="shared" si="671"/>
        <v>0</v>
      </c>
      <c r="GV276" s="157">
        <f t="shared" si="672"/>
        <v>0</v>
      </c>
      <c r="GW276" s="157">
        <f t="shared" si="673"/>
        <v>0</v>
      </c>
      <c r="GX276" s="158">
        <f t="shared" si="674"/>
        <v>0</v>
      </c>
      <c r="GY276" s="157">
        <f t="shared" ref="GY276:GY341" si="691">GR276+EH276+CP276+BD276</f>
        <v>20</v>
      </c>
      <c r="GZ276" s="157">
        <f t="shared" ref="GZ276:GZ341" si="692">GS276+EI276+CQ276+BE276</f>
        <v>54</v>
      </c>
      <c r="HA276" s="157">
        <f t="shared" ref="HA276:HA341" si="693">GT276+EJ276+CR276+BF276</f>
        <v>20</v>
      </c>
      <c r="HB276" s="157">
        <f t="shared" ref="HB276:HB341" si="694">GU276+EK276+CS276+BG276</f>
        <v>20</v>
      </c>
      <c r="HC276" s="157">
        <f t="shared" ref="HC276:HC341" si="695">GV276+EL276+CT276+BH276</f>
        <v>40</v>
      </c>
      <c r="HD276" s="157">
        <f t="shared" ref="HD276:HD341" si="696">HC276-N276</f>
        <v>20</v>
      </c>
      <c r="HE276" s="158">
        <f t="shared" si="636"/>
        <v>200</v>
      </c>
      <c r="HF276" s="164"/>
      <c r="HG276" s="16" t="s">
        <v>1051</v>
      </c>
      <c r="HH276" s="88"/>
    </row>
    <row r="277" spans="1:216" ht="15.75">
      <c r="A277" s="16" t="s">
        <v>292</v>
      </c>
      <c r="B277" s="16" t="s">
        <v>293</v>
      </c>
      <c r="C277" s="16" t="s">
        <v>196</v>
      </c>
      <c r="D277" s="16" t="s">
        <v>615</v>
      </c>
      <c r="E277" s="16" t="s">
        <v>609</v>
      </c>
      <c r="F277" s="17">
        <v>10</v>
      </c>
      <c r="G277" s="17">
        <v>0</v>
      </c>
      <c r="H277" s="17">
        <v>0</v>
      </c>
      <c r="I277" s="18">
        <v>0</v>
      </c>
      <c r="J277" s="17">
        <v>0</v>
      </c>
      <c r="K277" s="19">
        <f t="shared" si="675"/>
        <v>10</v>
      </c>
      <c r="L277" s="19">
        <f t="shared" si="676"/>
        <v>10</v>
      </c>
      <c r="M277" s="23">
        <v>10</v>
      </c>
      <c r="N277" s="20">
        <f t="shared" si="637"/>
        <v>10</v>
      </c>
      <c r="O277" s="20"/>
      <c r="P277" s="75">
        <f t="shared" si="642"/>
        <v>0</v>
      </c>
      <c r="Q277" s="74">
        <f t="shared" si="641"/>
        <v>10</v>
      </c>
      <c r="R277" s="22">
        <f t="shared" si="647"/>
        <v>10</v>
      </c>
      <c r="S277" s="10">
        <v>10</v>
      </c>
      <c r="T277" s="10"/>
      <c r="U277" s="152">
        <f>SUMIF('Rekapitulasi Maret'!$D$9:$D$173,APS!$B277,'Rekapitulasi Maret'!$E$9:$E$173)</f>
        <v>0</v>
      </c>
      <c r="V277" s="152">
        <f>SUMIF('Rekapitulasi Maret'!$D$9:$D$173,APS!$B277,'Rekapitulasi Maret'!$F$9:$F$173)</f>
        <v>0</v>
      </c>
      <c r="W277" s="10"/>
      <c r="X277" s="154">
        <f t="shared" si="638"/>
        <v>0</v>
      </c>
      <c r="Y277" s="154">
        <f t="shared" si="639"/>
        <v>0</v>
      </c>
      <c r="Z277" s="10"/>
      <c r="AA277" s="152">
        <f>SUMIF('Rekapitulasi Maret'!$U$9:$U$173,APS!$B277,'Rekapitulasi Maret'!$V$9:$V$173)</f>
        <v>0</v>
      </c>
      <c r="AB277" s="152">
        <f>SUMIF('Rekapitulasi Maret'!$U$9:$U$173,APS!$B277,'Rekapitulasi Maret'!$W$9:$W$173)</f>
        <v>0</v>
      </c>
      <c r="AC277" s="152"/>
      <c r="AD277" s="154">
        <f t="shared" si="630"/>
        <v>0</v>
      </c>
      <c r="AE277" s="154">
        <f t="shared" si="631"/>
        <v>0</v>
      </c>
      <c r="AF277" s="10"/>
      <c r="AG277" s="152">
        <f>SUMIF('Rekapitulasi Maret'!$AL$9:$AL$173,APS!$B277,'Rekapitulasi Maret'!$AM$9:$AM$173)</f>
        <v>0</v>
      </c>
      <c r="AH277" s="152">
        <f>SUMIF('Rekapitulasi Maret'!$AL$9:$AL$173,APS!$B277,'Rekapitulasi Maret'!$AN$9:$AN$173)</f>
        <v>0</v>
      </c>
      <c r="AI277" s="152">
        <f>SUMIF('Rekapitulasi Maret'!$AL$9:$AL$173,APS!$B277,'Rekapitulasi Maret'!$AQ$9:$AQ$173)</f>
        <v>0</v>
      </c>
      <c r="AJ277" s="154">
        <f t="shared" si="634"/>
        <v>0</v>
      </c>
      <c r="AK277" s="154">
        <f t="shared" si="635"/>
        <v>0</v>
      </c>
      <c r="AL277" s="10">
        <v>10</v>
      </c>
      <c r="AM277" s="152">
        <f>SUMIF('Rekapitulasi Maret'!$BA$9:$BA$173,APS!$B277,'Rekapitulasi Maret'!$BB$9:$BB$173)</f>
        <v>0</v>
      </c>
      <c r="AN277" s="152">
        <f>SUMIF('Rekapitulasi Maret'!$BA$9:$BA$173,APS!$B277,'Rekapitulasi Maret'!$BC$9:$BC$173)</f>
        <v>0</v>
      </c>
      <c r="AO277" s="10"/>
      <c r="AP277" s="154">
        <f t="shared" si="632"/>
        <v>0</v>
      </c>
      <c r="AQ277" s="154">
        <f t="shared" si="633"/>
        <v>0</v>
      </c>
      <c r="AR277" s="10"/>
      <c r="AS277" s="152">
        <f>SUMIF('Rekapitulasi Maret'!$BP$9:$BP$173,APS!$B277,'Rekapitulasi Maret'!$BQ$9:$BQ$173)</f>
        <v>0</v>
      </c>
      <c r="AT277" s="152">
        <f>SUMIF('Rekapitulasi Maret'!$BP$9:$BP$173,APS!$B277,'Rekapitulasi Maret'!$BR$9:$BR$173)</f>
        <v>0</v>
      </c>
      <c r="AU277" s="10"/>
      <c r="AV277" s="154">
        <f t="shared" ref="AV277:AV344" si="697">IF(AR277=0,0,((AT277+AU277)/AR277)*100)</f>
        <v>0</v>
      </c>
      <c r="AW277" s="154">
        <f t="shared" ref="AW277:AW344" si="698">IF(AS277=0,0,((AT277+AU277)/AS277)*100)</f>
        <v>0</v>
      </c>
      <c r="AX277" s="10"/>
      <c r="AY277" s="152">
        <f>SUMIF('Rekapitulasi Maret'!$CE$9:$CE$173,APS!$B277,'Rekapitulasi Maret'!$CI$9:$CI$173)</f>
        <v>0</v>
      </c>
      <c r="AZ277" s="10"/>
      <c r="BA277" s="152">
        <f>SUMIF('Rekapitulasi Maret'!$CE$9:$CE$173,APS!$B277,'Rekapitulasi Maret'!$CJ$9:$CJ$173)</f>
        <v>0</v>
      </c>
      <c r="BB277" s="154">
        <f t="shared" si="689"/>
        <v>0</v>
      </c>
      <c r="BC277" s="154">
        <f t="shared" si="690"/>
        <v>0</v>
      </c>
      <c r="BD277" s="76">
        <f t="shared" si="605"/>
        <v>10</v>
      </c>
      <c r="BE277" s="76">
        <f t="shared" si="606"/>
        <v>0</v>
      </c>
      <c r="BF277" s="76">
        <f t="shared" si="607"/>
        <v>0</v>
      </c>
      <c r="BG277" s="76">
        <f t="shared" si="608"/>
        <v>0</v>
      </c>
      <c r="BH277" s="76">
        <f t="shared" si="609"/>
        <v>0</v>
      </c>
      <c r="BI277" s="76">
        <f t="shared" si="610"/>
        <v>-10</v>
      </c>
      <c r="BJ277" s="154">
        <f t="shared" si="611"/>
        <v>0</v>
      </c>
      <c r="BK277" s="10"/>
      <c r="BL277" s="10"/>
      <c r="BM277" s="152">
        <f>SUMIF('Rekapitulasi Maret'!$D$194:$D$375,APS!$B277,'Rekapitulasi Maret'!$E$194:$E$375)+SUMIF('Rekapitulasi Maret'!$D$194:$D$375,APS!$B277,'Rekapitulasi Maret'!$J$194:$J$375)</f>
        <v>0</v>
      </c>
      <c r="BN277" s="152">
        <f>SUMIF('Rekapitulasi Maret'!$D$194:$D$375,APS!$B277,'Rekapitulasi Maret'!$F$194:$F$375)</f>
        <v>0</v>
      </c>
      <c r="BO277" s="152">
        <f>SUMIF('Rekapitulasi Maret'!$D$194:$D$375,APS!$B277,'Rekapitulasi Maret'!$K$194:$K$375)</f>
        <v>0</v>
      </c>
      <c r="BP277" s="154">
        <f t="shared" si="685"/>
        <v>0</v>
      </c>
      <c r="BQ277" s="154">
        <f t="shared" si="686"/>
        <v>0</v>
      </c>
      <c r="BR277" s="10"/>
      <c r="BS277" s="152">
        <f>SUMIF('Rekapitulasi Maret'!$U$194:$U$375,APS!$B277,'Rekapitulasi Maret'!$V$194:$V$375)+SUMIF('Rekapitulasi Maret'!$U$194:$U$375,APS!$B277,'Rekapitulasi Maret'!$AA$194:$AA$375)</f>
        <v>0</v>
      </c>
      <c r="BT277" s="152">
        <f>SUMIF('Rekapitulasi Maret'!$U$194:$U$375,APS!$B277,'Rekapitulasi Maret'!$W$194:$W$375)</f>
        <v>0</v>
      </c>
      <c r="BU277" s="152">
        <f>SUMIF('Rekapitulasi Maret'!$U$194:$U$375,APS!$B277,'Rekapitulasi Maret'!$AB$194:$AB$375)</f>
        <v>0</v>
      </c>
      <c r="BV277" s="154">
        <f t="shared" si="687"/>
        <v>0</v>
      </c>
      <c r="BW277" s="154">
        <f t="shared" si="688"/>
        <v>0</v>
      </c>
      <c r="BX277" s="10"/>
      <c r="BY277" s="152">
        <f>SUMIF('Rekapitulasi Maret'!$AL$194:$AL$375,APS!$B277,'Rekapitulasi Maret'!$AM$194:$AM$375)+SUMIF('Rekapitulasi Maret'!$AL$194:$AL$375,APS!$B277,'Rekapitulasi Maret'!$AP$194:$AP$375)</f>
        <v>0</v>
      </c>
      <c r="BZ277" s="152">
        <f>SUMIF('Rekapitulasi Maret'!$AL$194:$AL$375,APS!$B277,'Rekapitulasi Maret'!$AN$194:$AN$375)</f>
        <v>0</v>
      </c>
      <c r="CA277" s="152">
        <f>SUMIF('Rekapitulasi Maret'!$AL$194:$AL$375,APS!$B277,'Rekapitulasi Maret'!$AQ$194:$AQ$375)</f>
        <v>0</v>
      </c>
      <c r="CB277" s="154">
        <f t="shared" si="603"/>
        <v>0</v>
      </c>
      <c r="CC277" s="154">
        <f t="shared" si="604"/>
        <v>0</v>
      </c>
      <c r="CD277" s="10"/>
      <c r="CE277" s="152">
        <f>SUMIF('Rekapitulasi Maret'!$BA$194:$BA$375,APS!$B277,'Rekapitulasi Maret'!$BB$194:$BB$375)+SUMIF('Rekapitulasi Maret'!$BA$194:$BA$375,APS!$B277,'Rekapitulasi Maret'!$BE$194:$BE$375)</f>
        <v>0</v>
      </c>
      <c r="CF277" s="152">
        <f>SUMIF('Rekapitulasi Maret'!$BA$194:$BA$375,APS!$B277,'Rekapitulasi Maret'!$BC$194:$BC$375)</f>
        <v>0</v>
      </c>
      <c r="CG277" s="10"/>
      <c r="CH277" s="154">
        <f t="shared" si="677"/>
        <v>0</v>
      </c>
      <c r="CI277" s="154">
        <f t="shared" si="678"/>
        <v>0</v>
      </c>
      <c r="CJ277" s="10"/>
      <c r="CK277" s="152">
        <f>SUMIF('Rekapitulasi Maret'!$BP$194:$BP$375,APS!$B277,'Rekapitulasi Maret'!$BQ$194:$BQ$375)+SUMIF('Rekapitulasi Maret'!$BP$194:$BP$375,APS!$B277,'Rekapitulasi Maret'!$BT$194:$BT$375)</f>
        <v>0</v>
      </c>
      <c r="CL277" s="152">
        <f>SUMIF('Rekapitulasi Maret'!$BP$194:$BP$375,APS!$B277,'Rekapitulasi Maret'!$BR$194:$BR$375)</f>
        <v>0</v>
      </c>
      <c r="CM277" s="152">
        <f>SUMIF('Rekapitulasi Maret'!$BP$194:$BP$375,APS!$B277,'Rekapitulasi Maret'!$BU$194:$BU$375)</f>
        <v>0</v>
      </c>
      <c r="CN277" s="154">
        <f t="shared" si="679"/>
        <v>0</v>
      </c>
      <c r="CO277" s="154">
        <f t="shared" si="680"/>
        <v>0</v>
      </c>
      <c r="CP277" s="76">
        <f t="shared" si="612"/>
        <v>0</v>
      </c>
      <c r="CQ277" s="76">
        <f t="shared" si="613"/>
        <v>0</v>
      </c>
      <c r="CR277" s="76">
        <f t="shared" si="614"/>
        <v>0</v>
      </c>
      <c r="CS277" s="76">
        <f t="shared" si="615"/>
        <v>0</v>
      </c>
      <c r="CT277" s="76">
        <f t="shared" si="616"/>
        <v>0</v>
      </c>
      <c r="CU277" s="76">
        <f t="shared" si="617"/>
        <v>0</v>
      </c>
      <c r="CV277" s="154">
        <f t="shared" si="618"/>
        <v>0</v>
      </c>
      <c r="CW277" s="10"/>
      <c r="CX277" s="10"/>
      <c r="CY277" s="152">
        <f>SUMIF('Rekapitulasi Maret'!$D$391:$D$568,APS!$B277,'Rekapitulasi Maret'!$E$391:$E$568)+SUMIF('Rekapitulasi Maret'!$D$391:$D$568,APS!$B277,'Rekapitulasi Maret'!$J$391:$J$568)</f>
        <v>0</v>
      </c>
      <c r="CZ277" s="152">
        <f>SUMIF('Rekapitulasi Maret'!$D$391:$D$568,APS!$B277,'Rekapitulasi Maret'!$F$391:$F$568)</f>
        <v>0</v>
      </c>
      <c r="DA277" s="152">
        <f>SUMIF('Rekapitulasi Maret'!$D$391:$D$568,APS!$B277,'Rekapitulasi Maret'!$K$391:$K$568)</f>
        <v>0</v>
      </c>
      <c r="DB277" s="154">
        <f t="shared" si="681"/>
        <v>0</v>
      </c>
      <c r="DC277" s="154">
        <f t="shared" si="682"/>
        <v>0</v>
      </c>
      <c r="DD277" s="10"/>
      <c r="DE277" s="152">
        <f>SUMIF('Rekapitulasi Maret'!$U$391:$U$568,APS!$B277,'Rekapitulasi Maret'!$V$391:$V$568)+SUMIF('Rekapitulasi Maret'!$U$391:$U$568,APS!$B277,'Rekapitulasi Maret'!$AA$391:$AA$568)</f>
        <v>0</v>
      </c>
      <c r="DF277" s="152">
        <f>SUMIF('Rekapitulasi Maret'!$U$391:$U$568,APS!$B277,'Rekapitulasi Maret'!$W$391:$W$568)</f>
        <v>0</v>
      </c>
      <c r="DG277" s="152">
        <f>SUMIF('Rekapitulasi Maret'!$U$391:$U$568,APS!$B277,'Rekapitulasi Maret'!$AB$391:$AB$568)</f>
        <v>0</v>
      </c>
      <c r="DH277" s="154">
        <f t="shared" si="619"/>
        <v>0</v>
      </c>
      <c r="DI277" s="154">
        <f t="shared" si="620"/>
        <v>0</v>
      </c>
      <c r="DJ277" s="10"/>
      <c r="DK277" s="152">
        <f>SUMIF('Rekapitulasi Maret'!$AL$391:$AL$568,APS!$B277,'Rekapitulasi Maret'!$AM$391:$AM$568)+SUMIF('Rekapitulasi Maret'!$AL$391:$AL$568,APS!$B277,'Rekapitulasi Maret'!$AP$391:$AP$568)</f>
        <v>0</v>
      </c>
      <c r="DL277" s="152">
        <f>SUMIF('Rekapitulasi Maret'!$AL$391:$AL$568,APS!$B277,'Rekapitulasi Maret'!$AN$391:$AN$568)</f>
        <v>0</v>
      </c>
      <c r="DM277" s="152">
        <f>SUMIF('Rekapitulasi Maret'!$AL$391:$AL$568,APS!$B277,'Rekapitulasi Maret'!$AQ$391:$AQ$568)</f>
        <v>0</v>
      </c>
      <c r="DN277" s="154">
        <f t="shared" si="648"/>
        <v>0</v>
      </c>
      <c r="DO277" s="154">
        <f t="shared" si="649"/>
        <v>0</v>
      </c>
      <c r="DP277" s="10"/>
      <c r="DQ277" s="152">
        <f>SUMIF('Rekapitulasi Maret'!$BA$391:$BA$568,APS!$B277,'Rekapitulasi Maret'!$BB$391:$BB$568)+SUMIF('Rekapitulasi Maret'!$BA$391:$BA$568,APS!$B277,'Rekapitulasi Maret'!$BE$391:$BE$568)</f>
        <v>0</v>
      </c>
      <c r="DR277" s="152">
        <f>SUMIF('Rekapitulasi Maret'!$BA$391:$BA$568,APS!$B277,'Rekapitulasi Maret'!$BC$391:$BC$568)</f>
        <v>0</v>
      </c>
      <c r="DS277" s="152">
        <f>SUMIF('Rekapitulasi Maret'!$BA$391:$BA$568,APS!$B277,'Rekapitulasi Maret'!$BF$391:$BF$568)</f>
        <v>0</v>
      </c>
      <c r="DT277" s="154">
        <f t="shared" si="621"/>
        <v>0</v>
      </c>
      <c r="DU277" s="154">
        <f t="shared" si="622"/>
        <v>0</v>
      </c>
      <c r="DV277" s="10"/>
      <c r="DW277" s="152">
        <f>SUMIF('Rekapitulasi Maret'!$BP$391:$BP$568,APS!$B277,'Rekapitulasi Maret'!$BQ$391:$BQ$568)+SUMIF('Rekapitulasi Maret'!$BP$391:$BP$568,APS!$B277,'Rekapitulasi Maret'!$BT$391:$BT$568)</f>
        <v>0</v>
      </c>
      <c r="DX277" s="152">
        <f>SUMIF('Rekapitulasi Maret'!$BP$391:$BP$568,APS!$B277,'Rekapitulasi Maret'!$BR$391:$BR$568)</f>
        <v>0</v>
      </c>
      <c r="DY277" s="152">
        <f>SUMIF('Rekapitulasi Maret'!$BP$391:$BP$568,APS!$B277,'Rekapitulasi Maret'!$BU$391:$BU$568)</f>
        <v>0</v>
      </c>
      <c r="DZ277" s="154">
        <f t="shared" si="645"/>
        <v>0</v>
      </c>
      <c r="EA277" s="154">
        <f t="shared" si="646"/>
        <v>0</v>
      </c>
      <c r="EB277" s="10"/>
      <c r="EC277" s="152">
        <f>SUMIF('Rekapitulasi Maret'!$CE$391:$CE$568,APS!$B277,'Rekapitulasi Maret'!$CF$391:$CF$568)+SUMIF('Rekapitulasi Maret'!$CE$391:$CE$568,APS!$B277,'Rekapitulasi Maret'!$CI$391:$CI$568)</f>
        <v>0</v>
      </c>
      <c r="ED277" s="152">
        <f>SUMIF('Rekapitulasi Maret'!$CE$391:$CE$568,APS!$B277,'Rekapitulasi Maret'!$CG$391:$CG$568)</f>
        <v>0</v>
      </c>
      <c r="EE277" s="152">
        <f>SUMIF('Rekapitulasi Maret'!$CE$391:$CE$568,APS!$B277,'Rekapitulasi Maret'!$CJ$391:$CJ$568)</f>
        <v>0</v>
      </c>
      <c r="EF277" s="154">
        <f t="shared" si="650"/>
        <v>0</v>
      </c>
      <c r="EG277" s="154">
        <f t="shared" si="651"/>
        <v>0</v>
      </c>
      <c r="EH277" s="76">
        <f t="shared" si="623"/>
        <v>0</v>
      </c>
      <c r="EI277" s="76">
        <f t="shared" si="624"/>
        <v>0</v>
      </c>
      <c r="EJ277" s="76">
        <f t="shared" si="625"/>
        <v>0</v>
      </c>
      <c r="EK277" s="76">
        <f t="shared" si="626"/>
        <v>0</v>
      </c>
      <c r="EL277" s="76">
        <f t="shared" si="627"/>
        <v>0</v>
      </c>
      <c r="EM277" s="76">
        <f t="shared" si="628"/>
        <v>0</v>
      </c>
      <c r="EN277" s="154">
        <f t="shared" si="629"/>
        <v>0</v>
      </c>
      <c r="EO277" s="10"/>
      <c r="EP277" s="10"/>
      <c r="EQ277" s="152">
        <f>SUMIF('Rekapitulasi Maret'!$D$587:$D$768,APS!$B277,'Rekapitulasi Maret'!$E$587:$E$768)+SUMIF('Rekapitulasi Maret'!$D$587:$D$768,APS!$B277,'Rekapitulasi Maret'!$G$587:$G$768)</f>
        <v>0</v>
      </c>
      <c r="ER277" s="152">
        <f>SUMIF('Rekapitulasi Maret'!$D$587:$D$768,APS!$B277,'Rekapitulasi Maret'!$F$587:$F$768)+SUMIF('Rekapitulasi Maret'!$D$587:$D$768,APS!$B277,'Rekapitulasi Maret'!$H$587:$H$768)</f>
        <v>0</v>
      </c>
      <c r="ES277" s="10"/>
      <c r="ET277" s="154">
        <f t="shared" si="652"/>
        <v>0</v>
      </c>
      <c r="EU277" s="154">
        <f t="shared" si="653"/>
        <v>0</v>
      </c>
      <c r="EV277" s="10"/>
      <c r="EW277" s="152">
        <f>SUMIF('Rekapitulasi Maret'!$U$587:$U$768,APS!$B277,'Rekapitulasi Maret'!$V$587:$V$768)+SUMIF('Rekapitulasi Maret'!$U$587:$U$768,APS!$B277,'Rekapitulasi Maret'!$X$587:$X$768)</f>
        <v>0</v>
      </c>
      <c r="EX277" s="152">
        <f>SUMIF('Rekapitulasi Maret'!$U$587:$U$768,APS!$B277,'Rekapitulasi Maret'!$W$587:$W$768)+SUMIF('Rekapitulasi Maret'!$U$587:$U$768,APS!$B277,'Rekapitulasi Maret'!$Y$587:$Y$768)</f>
        <v>0</v>
      </c>
      <c r="EY277" s="10"/>
      <c r="EZ277" s="154">
        <f t="shared" si="654"/>
        <v>0</v>
      </c>
      <c r="FA277" s="154">
        <f t="shared" si="655"/>
        <v>0</v>
      </c>
      <c r="FB277" s="10"/>
      <c r="FC277" s="152">
        <f>SUMIF('Rekapitulasi Maret'!$AL$587:$AL$768,APS!$B277,'Rekapitulasi Maret'!$AM$587:$AM$768)+SUMIF('Rekapitulasi Maret'!$AL$587:$AL$768,APS!$B277,'Rekapitulasi Maret'!$AP$587:$AP$768)</f>
        <v>0</v>
      </c>
      <c r="FD277" s="152">
        <f>SUMIF('Rekapitulasi Maret'!$AL$587:$AL$768,APS!$B277,'Rekapitulasi Maret'!$AN$587:$AN$768)</f>
        <v>0</v>
      </c>
      <c r="FE277" s="10"/>
      <c r="FF277" s="154">
        <f t="shared" si="656"/>
        <v>0</v>
      </c>
      <c r="FG277" s="154">
        <f t="shared" si="657"/>
        <v>0</v>
      </c>
      <c r="FH277" s="10"/>
      <c r="FI277" s="152">
        <f>SUMIF('Rekapitulasi Maret'!$BA$587:$BA$768,APS!$B277,'Rekapitulasi Maret'!$BB$587:$BB$768)+SUMIF('Rekapitulasi Maret'!$BA$587:$BA$768,APS!$B277,'Rekapitulasi Maret'!$BE$587:$BE$768)</f>
        <v>0</v>
      </c>
      <c r="FJ277" s="152">
        <f>SUMIF('Rekapitulasi Maret'!$BA$587:$BA$768,APS!$B277,'Rekapitulasi Maret'!$BC$587:$BC$768)+SUMIF('Rekapitulasi Maret'!$BA$587:$BA$768,APS!$B277,'Rekapitulasi Maret'!$BF$587:$BF$768)</f>
        <v>0</v>
      </c>
      <c r="FK277" s="10"/>
      <c r="FL277" s="154">
        <f t="shared" si="658"/>
        <v>0</v>
      </c>
      <c r="FM277" s="154">
        <f t="shared" si="659"/>
        <v>0</v>
      </c>
      <c r="FN277" s="10"/>
      <c r="FO277" s="152">
        <f>SUMIF('Rekapitulasi Maret'!$BP$587:$BP$768,APS!$B277,'Rekapitulasi Maret'!$BQ$587:$BQ$768)+SUMIF('Rekapitulasi Maret'!$BP$587:$BP$768,APS!$B277,'Rekapitulasi Maret'!$BT$587:$BT$768)</f>
        <v>0</v>
      </c>
      <c r="FP277" s="152">
        <f>SUMIF('Rekapitulasi Maret'!$BP$587:$BP$768,APS!$B277,'Rekapitulasi Maret'!$BR$587:$BR$768)</f>
        <v>0</v>
      </c>
      <c r="FQ277" s="10"/>
      <c r="FR277" s="154">
        <f t="shared" si="660"/>
        <v>0</v>
      </c>
      <c r="FS277" s="154">
        <f t="shared" si="661"/>
        <v>0</v>
      </c>
      <c r="FT277" s="10"/>
      <c r="FU277" s="152">
        <f>SUMIF('Rekapitulasi Maret'!$CE$587:$CE$768,APS!$B277,'Rekapitulasi Maret'!$CI$587:$CI$768)</f>
        <v>0</v>
      </c>
      <c r="FV277" s="10"/>
      <c r="FW277" s="152">
        <f>SUMIF('Rekapitulasi Maret'!$CE$587:$CE$768,APS!$B277,'Rekapitulasi Maret'!$CJ$587:$CJ$768)</f>
        <v>0</v>
      </c>
      <c r="FX277" s="154">
        <f t="shared" si="683"/>
        <v>0</v>
      </c>
      <c r="FY277" s="154">
        <f t="shared" si="684"/>
        <v>0</v>
      </c>
      <c r="FZ277" s="10"/>
      <c r="GA277" s="152">
        <f>SUMIF('Rekapitulasi Maret'!$D$785:$D$963,APS!$B277,'Rekapitulasi Maret'!$E$785:$E$963)+SUMIF('Rekapitulasi Maret'!$D$785:$D$963,APS!$B277,'Rekapitulasi Maret'!$J$785:$J$963)</f>
        <v>0</v>
      </c>
      <c r="GB277" s="152">
        <f>SUMIF('Rekapitulasi Maret'!$D$785:$D$963,APS!$B277,'Rekapitulasi Maret'!$F$785:$F$963)</f>
        <v>0</v>
      </c>
      <c r="GC277" s="152">
        <f>SUMIF('Rekapitulasi Maret'!$D$785:$D$963,APS!$B277,'Rekapitulasi Maret'!$K$785:$K$963)</f>
        <v>0</v>
      </c>
      <c r="GD277" s="154">
        <f t="shared" si="662"/>
        <v>0</v>
      </c>
      <c r="GE277" s="154">
        <f t="shared" si="663"/>
        <v>0</v>
      </c>
      <c r="GF277" s="10"/>
      <c r="GG277" s="152">
        <f>SUMIF('Rekapitulasi Maret'!$U$785:$U$963,APS!$B277,'Rekapitulasi Maret'!$V$785:$V$963)+SUMIF('Rekapitulasi Maret'!$U$785:$U$963,APS!$B277,'Rekapitulasi Maret'!$AA$785:$AA$963)</f>
        <v>0</v>
      </c>
      <c r="GH277" s="152">
        <f>SUMIF('Rekapitulasi Maret'!$U$785:$U$963,APS!$B277,'Rekapitulasi Maret'!$W$785:$W$963)</f>
        <v>0</v>
      </c>
      <c r="GI277" s="152">
        <f>SUMIF('Rekapitulasi Maret'!$U$785:$U$963,APS!$B277,'Rekapitulasi Maret'!$AB$785:$AB$963)</f>
        <v>0</v>
      </c>
      <c r="GJ277" s="154">
        <f t="shared" si="664"/>
        <v>0</v>
      </c>
      <c r="GK277" s="154">
        <f t="shared" si="665"/>
        <v>0</v>
      </c>
      <c r="GL277" s="10"/>
      <c r="GM277" s="152">
        <f>SUMIF('Rekapitulasi Maret'!$AL$785:$AL$963,APS!$B277,'Rekapitulasi Maret'!$AM$785:$AM$963)+SUMIF('Rekapitulasi Maret'!$AL$785:$AL$963,APS!$B277,'Rekapitulasi Maret'!$AP$785:$AP$963)</f>
        <v>10</v>
      </c>
      <c r="GN277" s="152">
        <f>SUMIF('Rekapitulasi Maret'!$AL$785:$AL$963,APS!$B277,'Rekapitulasi Maret'!$AN$785:$AN$963)</f>
        <v>0</v>
      </c>
      <c r="GO277" s="152">
        <f>SUMIF('Rekapitulasi Maret'!$AL$785:$AL$963,APS!$B277,'Rekapitulasi Maret'!$AQ$785:$AQ$963)</f>
        <v>0</v>
      </c>
      <c r="GP277" s="154">
        <f t="shared" si="666"/>
        <v>0</v>
      </c>
      <c r="GQ277" s="154">
        <f t="shared" si="667"/>
        <v>0</v>
      </c>
      <c r="GR277" s="76">
        <f t="shared" si="668"/>
        <v>0</v>
      </c>
      <c r="GS277" s="76">
        <f t="shared" si="669"/>
        <v>10</v>
      </c>
      <c r="GT277" s="76">
        <f t="shared" si="670"/>
        <v>0</v>
      </c>
      <c r="GU277" s="76">
        <f t="shared" si="671"/>
        <v>0</v>
      </c>
      <c r="GV277" s="157">
        <f t="shared" si="672"/>
        <v>0</v>
      </c>
      <c r="GW277" s="157">
        <f t="shared" si="673"/>
        <v>0</v>
      </c>
      <c r="GX277" s="158">
        <f t="shared" si="674"/>
        <v>0</v>
      </c>
      <c r="GY277" s="157">
        <f t="shared" si="691"/>
        <v>10</v>
      </c>
      <c r="GZ277" s="157">
        <f t="shared" si="692"/>
        <v>10</v>
      </c>
      <c r="HA277" s="157">
        <f t="shared" si="693"/>
        <v>0</v>
      </c>
      <c r="HB277" s="157">
        <f t="shared" si="694"/>
        <v>0</v>
      </c>
      <c r="HC277" s="157">
        <f t="shared" si="695"/>
        <v>0</v>
      </c>
      <c r="HD277" s="157">
        <f t="shared" si="696"/>
        <v>-10</v>
      </c>
      <c r="HE277" s="158">
        <f t="shared" si="636"/>
        <v>0</v>
      </c>
      <c r="HF277" s="164"/>
      <c r="HG277" s="16" t="s">
        <v>1052</v>
      </c>
      <c r="HH277" s="88"/>
    </row>
    <row r="278" spans="1:216" ht="15.75">
      <c r="A278" s="16" t="s">
        <v>580</v>
      </c>
      <c r="B278" s="16" t="s">
        <v>353</v>
      </c>
      <c r="C278" s="16" t="s">
        <v>196</v>
      </c>
      <c r="D278" s="16" t="s">
        <v>615</v>
      </c>
      <c r="E278" s="16" t="s">
        <v>608</v>
      </c>
      <c r="F278" s="17">
        <v>50</v>
      </c>
      <c r="G278" s="17">
        <v>0</v>
      </c>
      <c r="H278" s="17">
        <v>0</v>
      </c>
      <c r="I278" s="18">
        <v>0</v>
      </c>
      <c r="J278" s="17">
        <v>0</v>
      </c>
      <c r="K278" s="19">
        <f t="shared" si="675"/>
        <v>50</v>
      </c>
      <c r="L278" s="19">
        <f t="shared" si="676"/>
        <v>50</v>
      </c>
      <c r="M278" s="23">
        <v>50</v>
      </c>
      <c r="N278" s="20">
        <f t="shared" si="637"/>
        <v>50</v>
      </c>
      <c r="O278" s="20"/>
      <c r="P278" s="75">
        <f t="shared" si="642"/>
        <v>0</v>
      </c>
      <c r="Q278" s="74">
        <f t="shared" si="641"/>
        <v>50</v>
      </c>
      <c r="R278" s="22">
        <f t="shared" si="647"/>
        <v>50</v>
      </c>
      <c r="S278" s="10"/>
      <c r="T278" s="10"/>
      <c r="U278" s="152">
        <f>SUMIF('Rekapitulasi Maret'!$D$9:$D$173,APS!$B278,'Rekapitulasi Maret'!$E$9:$E$173)</f>
        <v>0</v>
      </c>
      <c r="V278" s="152">
        <f>SUMIF('Rekapitulasi Maret'!$D$9:$D$173,APS!$B278,'Rekapitulasi Maret'!$F$9:$F$173)</f>
        <v>0</v>
      </c>
      <c r="W278" s="10"/>
      <c r="X278" s="154">
        <f t="shared" si="638"/>
        <v>0</v>
      </c>
      <c r="Y278" s="154">
        <f t="shared" si="639"/>
        <v>0</v>
      </c>
      <c r="Z278" s="10"/>
      <c r="AA278" s="152">
        <f>SUMIF('Rekapitulasi Maret'!$U$9:$U$173,APS!$B278,'Rekapitulasi Maret'!$V$9:$V$173)</f>
        <v>0</v>
      </c>
      <c r="AB278" s="152">
        <f>SUMIF('Rekapitulasi Maret'!$U$9:$U$173,APS!$B278,'Rekapitulasi Maret'!$W$9:$W$173)</f>
        <v>0</v>
      </c>
      <c r="AC278" s="152"/>
      <c r="AD278" s="154">
        <f t="shared" si="630"/>
        <v>0</v>
      </c>
      <c r="AE278" s="154">
        <f t="shared" si="631"/>
        <v>0</v>
      </c>
      <c r="AF278" s="10"/>
      <c r="AG278" s="152">
        <f>SUMIF('Rekapitulasi Maret'!$AL$9:$AL$173,APS!$B278,'Rekapitulasi Maret'!$AM$9:$AM$173)</f>
        <v>0</v>
      </c>
      <c r="AH278" s="152">
        <f>SUMIF('Rekapitulasi Maret'!$AL$9:$AL$173,APS!$B278,'Rekapitulasi Maret'!$AN$9:$AN$173)</f>
        <v>0</v>
      </c>
      <c r="AI278" s="152">
        <f>SUMIF('Rekapitulasi Maret'!$AL$9:$AL$173,APS!$B278,'Rekapitulasi Maret'!$AQ$9:$AQ$173)</f>
        <v>0</v>
      </c>
      <c r="AJ278" s="154">
        <f t="shared" si="634"/>
        <v>0</v>
      </c>
      <c r="AK278" s="154">
        <f t="shared" si="635"/>
        <v>0</v>
      </c>
      <c r="AL278" s="10"/>
      <c r="AM278" s="152">
        <f>SUMIF('Rekapitulasi Maret'!$BA$9:$BA$173,APS!$B278,'Rekapitulasi Maret'!$BB$9:$BB$173)</f>
        <v>0</v>
      </c>
      <c r="AN278" s="152">
        <f>SUMIF('Rekapitulasi Maret'!$BA$9:$BA$173,APS!$B278,'Rekapitulasi Maret'!$BC$9:$BC$173)</f>
        <v>0</v>
      </c>
      <c r="AO278" s="10"/>
      <c r="AP278" s="154">
        <f t="shared" si="632"/>
        <v>0</v>
      </c>
      <c r="AQ278" s="154">
        <f t="shared" si="633"/>
        <v>0</v>
      </c>
      <c r="AR278" s="10"/>
      <c r="AS278" s="152">
        <f>SUMIF('Rekapitulasi Maret'!$BP$9:$BP$173,APS!$B278,'Rekapitulasi Maret'!$BQ$9:$BQ$173)</f>
        <v>0</v>
      </c>
      <c r="AT278" s="152">
        <f>SUMIF('Rekapitulasi Maret'!$BP$9:$BP$173,APS!$B278,'Rekapitulasi Maret'!$BR$9:$BR$173)</f>
        <v>0</v>
      </c>
      <c r="AU278" s="10"/>
      <c r="AV278" s="154">
        <f t="shared" si="697"/>
        <v>0</v>
      </c>
      <c r="AW278" s="154">
        <f t="shared" si="698"/>
        <v>0</v>
      </c>
      <c r="AX278" s="10"/>
      <c r="AY278" s="152">
        <f>SUMIF('Rekapitulasi Maret'!$CE$9:$CE$173,APS!$B278,'Rekapitulasi Maret'!$CI$9:$CI$173)</f>
        <v>0</v>
      </c>
      <c r="AZ278" s="10"/>
      <c r="BA278" s="152">
        <f>SUMIF('Rekapitulasi Maret'!$CE$9:$CE$173,APS!$B278,'Rekapitulasi Maret'!$CJ$9:$CJ$173)</f>
        <v>0</v>
      </c>
      <c r="BB278" s="154">
        <f t="shared" si="689"/>
        <v>0</v>
      </c>
      <c r="BC278" s="154">
        <f t="shared" si="690"/>
        <v>0</v>
      </c>
      <c r="BD278" s="76">
        <f t="shared" si="605"/>
        <v>0</v>
      </c>
      <c r="BE278" s="76">
        <f t="shared" si="606"/>
        <v>0</v>
      </c>
      <c r="BF278" s="76">
        <f t="shared" si="607"/>
        <v>0</v>
      </c>
      <c r="BG278" s="76">
        <f t="shared" si="608"/>
        <v>0</v>
      </c>
      <c r="BH278" s="76">
        <f t="shared" si="609"/>
        <v>0</v>
      </c>
      <c r="BI278" s="76">
        <f t="shared" si="610"/>
        <v>0</v>
      </c>
      <c r="BJ278" s="154">
        <f t="shared" si="611"/>
        <v>0</v>
      </c>
      <c r="BK278" s="10">
        <v>50</v>
      </c>
      <c r="BL278" s="10"/>
      <c r="BM278" s="152">
        <f>SUMIF('Rekapitulasi Maret'!$D$194:$D$375,APS!$B278,'Rekapitulasi Maret'!$E$194:$E$375)+SUMIF('Rekapitulasi Maret'!$D$194:$D$375,APS!$B278,'Rekapitulasi Maret'!$J$194:$J$375)</f>
        <v>0</v>
      </c>
      <c r="BN278" s="152">
        <f>SUMIF('Rekapitulasi Maret'!$D$194:$D$375,APS!$B278,'Rekapitulasi Maret'!$F$194:$F$375)</f>
        <v>0</v>
      </c>
      <c r="BO278" s="152">
        <f>SUMIF('Rekapitulasi Maret'!$D$194:$D$375,APS!$B278,'Rekapitulasi Maret'!$K$194:$K$375)</f>
        <v>0</v>
      </c>
      <c r="BP278" s="154">
        <f t="shared" si="685"/>
        <v>0</v>
      </c>
      <c r="BQ278" s="154">
        <f t="shared" si="686"/>
        <v>0</v>
      </c>
      <c r="BR278" s="10">
        <v>50</v>
      </c>
      <c r="BS278" s="152">
        <f>SUMIF('Rekapitulasi Maret'!$U$194:$U$375,APS!$B278,'Rekapitulasi Maret'!$V$194:$V$375)+SUMIF('Rekapitulasi Maret'!$U$194:$U$375,APS!$B278,'Rekapitulasi Maret'!$AA$194:$AA$375)</f>
        <v>0</v>
      </c>
      <c r="BT278" s="152">
        <f>SUMIF('Rekapitulasi Maret'!$U$194:$U$375,APS!$B278,'Rekapitulasi Maret'!$W$194:$W$375)</f>
        <v>0</v>
      </c>
      <c r="BU278" s="152">
        <f>SUMIF('Rekapitulasi Maret'!$U$194:$U$375,APS!$B278,'Rekapitulasi Maret'!$AB$194:$AB$375)</f>
        <v>0</v>
      </c>
      <c r="BV278" s="154">
        <f t="shared" si="687"/>
        <v>0</v>
      </c>
      <c r="BW278" s="154">
        <f t="shared" si="688"/>
        <v>0</v>
      </c>
      <c r="BX278" s="10"/>
      <c r="BY278" s="152">
        <f>SUMIF('Rekapitulasi Maret'!$AL$194:$AL$375,APS!$B278,'Rekapitulasi Maret'!$AM$194:$AM$375)+SUMIF('Rekapitulasi Maret'!$AL$194:$AL$375,APS!$B278,'Rekapitulasi Maret'!$AP$194:$AP$375)</f>
        <v>0</v>
      </c>
      <c r="BZ278" s="152">
        <f>SUMIF('Rekapitulasi Maret'!$AL$194:$AL$375,APS!$B278,'Rekapitulasi Maret'!$AN$194:$AN$375)</f>
        <v>0</v>
      </c>
      <c r="CA278" s="152">
        <f>SUMIF('Rekapitulasi Maret'!$AL$194:$AL$375,APS!$B278,'Rekapitulasi Maret'!$AQ$194:$AQ$375)</f>
        <v>0</v>
      </c>
      <c r="CB278" s="154">
        <f t="shared" ref="CB278:CB342" si="699">IF(BX278=0,0,((BZ278+CA278)/BX278)*100)</f>
        <v>0</v>
      </c>
      <c r="CC278" s="154">
        <f t="shared" ref="CC278:CC342" si="700">IF(BY278=0,0,((BZ278+CA278)/BY278)*100)</f>
        <v>0</v>
      </c>
      <c r="CD278" s="10"/>
      <c r="CE278" s="152">
        <f>SUMIF('Rekapitulasi Maret'!$BA$194:$BA$375,APS!$B278,'Rekapitulasi Maret'!$BB$194:$BB$375)+SUMIF('Rekapitulasi Maret'!$BA$194:$BA$375,APS!$B278,'Rekapitulasi Maret'!$BE$194:$BE$375)</f>
        <v>0</v>
      </c>
      <c r="CF278" s="152">
        <f>SUMIF('Rekapitulasi Maret'!$BA$194:$BA$375,APS!$B278,'Rekapitulasi Maret'!$BC$194:$BC$375)</f>
        <v>0</v>
      </c>
      <c r="CG278" s="10"/>
      <c r="CH278" s="154">
        <f t="shared" si="677"/>
        <v>0</v>
      </c>
      <c r="CI278" s="154">
        <f t="shared" si="678"/>
        <v>0</v>
      </c>
      <c r="CJ278" s="10"/>
      <c r="CK278" s="152">
        <f>SUMIF('Rekapitulasi Maret'!$BP$194:$BP$375,APS!$B278,'Rekapitulasi Maret'!$BQ$194:$BQ$375)+SUMIF('Rekapitulasi Maret'!$BP$194:$BP$375,APS!$B278,'Rekapitulasi Maret'!$BT$194:$BT$375)</f>
        <v>0</v>
      </c>
      <c r="CL278" s="152">
        <f>SUMIF('Rekapitulasi Maret'!$BP$194:$BP$375,APS!$B278,'Rekapitulasi Maret'!$BR$194:$BR$375)</f>
        <v>0</v>
      </c>
      <c r="CM278" s="152">
        <f>SUMIF('Rekapitulasi Maret'!$BP$194:$BP$375,APS!$B278,'Rekapitulasi Maret'!$BU$194:$BU$375)</f>
        <v>0</v>
      </c>
      <c r="CN278" s="154">
        <f t="shared" si="679"/>
        <v>0</v>
      </c>
      <c r="CO278" s="154">
        <f t="shared" si="680"/>
        <v>0</v>
      </c>
      <c r="CP278" s="76">
        <f t="shared" si="612"/>
        <v>50</v>
      </c>
      <c r="CQ278" s="76">
        <f t="shared" si="613"/>
        <v>0</v>
      </c>
      <c r="CR278" s="76">
        <f t="shared" si="614"/>
        <v>0</v>
      </c>
      <c r="CS278" s="76">
        <f t="shared" si="615"/>
        <v>0</v>
      </c>
      <c r="CT278" s="76">
        <f t="shared" si="616"/>
        <v>0</v>
      </c>
      <c r="CU278" s="76">
        <f t="shared" si="617"/>
        <v>-50</v>
      </c>
      <c r="CV278" s="154">
        <f t="shared" si="618"/>
        <v>0</v>
      </c>
      <c r="CW278" s="10"/>
      <c r="CX278" s="10"/>
      <c r="CY278" s="152">
        <f>SUMIF('Rekapitulasi Maret'!$D$391:$D$568,APS!$B278,'Rekapitulasi Maret'!$E$391:$E$568)+SUMIF('Rekapitulasi Maret'!$D$391:$D$568,APS!$B278,'Rekapitulasi Maret'!$J$391:$J$568)</f>
        <v>0</v>
      </c>
      <c r="CZ278" s="152">
        <f>SUMIF('Rekapitulasi Maret'!$D$391:$D$568,APS!$B278,'Rekapitulasi Maret'!$F$391:$F$568)</f>
        <v>0</v>
      </c>
      <c r="DA278" s="152">
        <f>SUMIF('Rekapitulasi Maret'!$D$391:$D$568,APS!$B278,'Rekapitulasi Maret'!$K$391:$K$568)</f>
        <v>0</v>
      </c>
      <c r="DB278" s="154">
        <f t="shared" si="681"/>
        <v>0</v>
      </c>
      <c r="DC278" s="154">
        <f t="shared" si="682"/>
        <v>0</v>
      </c>
      <c r="DD278" s="10"/>
      <c r="DE278" s="152">
        <f>SUMIF('Rekapitulasi Maret'!$U$391:$U$568,APS!$B278,'Rekapitulasi Maret'!$V$391:$V$568)+SUMIF('Rekapitulasi Maret'!$U$391:$U$568,APS!$B278,'Rekapitulasi Maret'!$AA$391:$AA$568)</f>
        <v>0</v>
      </c>
      <c r="DF278" s="152">
        <f>SUMIF('Rekapitulasi Maret'!$U$391:$U$568,APS!$B278,'Rekapitulasi Maret'!$W$391:$W$568)</f>
        <v>0</v>
      </c>
      <c r="DG278" s="152">
        <f>SUMIF('Rekapitulasi Maret'!$U$391:$U$568,APS!$B278,'Rekapitulasi Maret'!$AB$391:$AB$568)</f>
        <v>0</v>
      </c>
      <c r="DH278" s="154">
        <f t="shared" si="619"/>
        <v>0</v>
      </c>
      <c r="DI278" s="154">
        <f t="shared" si="620"/>
        <v>0</v>
      </c>
      <c r="DJ278" s="10"/>
      <c r="DK278" s="152">
        <f>SUMIF('Rekapitulasi Maret'!$AL$391:$AL$568,APS!$B278,'Rekapitulasi Maret'!$AM$391:$AM$568)+SUMIF('Rekapitulasi Maret'!$AL$391:$AL$568,APS!$B278,'Rekapitulasi Maret'!$AP$391:$AP$568)</f>
        <v>0</v>
      </c>
      <c r="DL278" s="152">
        <f>SUMIF('Rekapitulasi Maret'!$AL$391:$AL$568,APS!$B278,'Rekapitulasi Maret'!$AN$391:$AN$568)</f>
        <v>0</v>
      </c>
      <c r="DM278" s="152">
        <f>SUMIF('Rekapitulasi Maret'!$AL$391:$AL$568,APS!$B278,'Rekapitulasi Maret'!$AQ$391:$AQ$568)</f>
        <v>0</v>
      </c>
      <c r="DN278" s="154">
        <f t="shared" si="648"/>
        <v>0</v>
      </c>
      <c r="DO278" s="154">
        <f t="shared" si="649"/>
        <v>0</v>
      </c>
      <c r="DP278" s="10"/>
      <c r="DQ278" s="152">
        <f>SUMIF('Rekapitulasi Maret'!$BA$391:$BA$568,APS!$B278,'Rekapitulasi Maret'!$BB$391:$BB$568)+SUMIF('Rekapitulasi Maret'!$BA$391:$BA$568,APS!$B278,'Rekapitulasi Maret'!$BE$391:$BE$568)</f>
        <v>0</v>
      </c>
      <c r="DR278" s="152">
        <f>SUMIF('Rekapitulasi Maret'!$BA$391:$BA$568,APS!$B278,'Rekapitulasi Maret'!$BC$391:$BC$568)</f>
        <v>0</v>
      </c>
      <c r="DS278" s="152">
        <f>SUMIF('Rekapitulasi Maret'!$BA$391:$BA$568,APS!$B278,'Rekapitulasi Maret'!$BF$391:$BF$568)</f>
        <v>0</v>
      </c>
      <c r="DT278" s="154">
        <f t="shared" si="621"/>
        <v>0</v>
      </c>
      <c r="DU278" s="154">
        <f t="shared" si="622"/>
        <v>0</v>
      </c>
      <c r="DV278" s="10"/>
      <c r="DW278" s="152">
        <f>SUMIF('Rekapitulasi Maret'!$BP$391:$BP$568,APS!$B278,'Rekapitulasi Maret'!$BQ$391:$BQ$568)+SUMIF('Rekapitulasi Maret'!$BP$391:$BP$568,APS!$B278,'Rekapitulasi Maret'!$BT$391:$BT$568)</f>
        <v>0</v>
      </c>
      <c r="DX278" s="152">
        <f>SUMIF('Rekapitulasi Maret'!$BP$391:$BP$568,APS!$B278,'Rekapitulasi Maret'!$BR$391:$BR$568)</f>
        <v>0</v>
      </c>
      <c r="DY278" s="152">
        <f>SUMIF('Rekapitulasi Maret'!$BP$391:$BP$568,APS!$B278,'Rekapitulasi Maret'!$BU$391:$BU$568)</f>
        <v>0</v>
      </c>
      <c r="DZ278" s="154">
        <f t="shared" si="645"/>
        <v>0</v>
      </c>
      <c r="EA278" s="154">
        <f t="shared" si="646"/>
        <v>0</v>
      </c>
      <c r="EB278" s="10"/>
      <c r="EC278" s="152">
        <f>SUMIF('Rekapitulasi Maret'!$CE$391:$CE$568,APS!$B278,'Rekapitulasi Maret'!$CF$391:$CF$568)+SUMIF('Rekapitulasi Maret'!$CE$391:$CE$568,APS!$B278,'Rekapitulasi Maret'!$CI$391:$CI$568)</f>
        <v>0</v>
      </c>
      <c r="ED278" s="152">
        <f>SUMIF('Rekapitulasi Maret'!$CE$391:$CE$568,APS!$B278,'Rekapitulasi Maret'!$CG$391:$CG$568)</f>
        <v>0</v>
      </c>
      <c r="EE278" s="152">
        <f>SUMIF('Rekapitulasi Maret'!$CE$391:$CE$568,APS!$B278,'Rekapitulasi Maret'!$CJ$391:$CJ$568)</f>
        <v>0</v>
      </c>
      <c r="EF278" s="154">
        <f t="shared" si="650"/>
        <v>0</v>
      </c>
      <c r="EG278" s="154">
        <f t="shared" si="651"/>
        <v>0</v>
      </c>
      <c r="EH278" s="76">
        <f t="shared" si="623"/>
        <v>0</v>
      </c>
      <c r="EI278" s="76">
        <f t="shared" si="624"/>
        <v>0</v>
      </c>
      <c r="EJ278" s="76">
        <f t="shared" si="625"/>
        <v>0</v>
      </c>
      <c r="EK278" s="76">
        <f t="shared" si="626"/>
        <v>0</v>
      </c>
      <c r="EL278" s="76">
        <f t="shared" si="627"/>
        <v>0</v>
      </c>
      <c r="EM278" s="76">
        <f t="shared" si="628"/>
        <v>0</v>
      </c>
      <c r="EN278" s="154">
        <f t="shared" si="629"/>
        <v>0</v>
      </c>
      <c r="EO278" s="10"/>
      <c r="EP278" s="10"/>
      <c r="EQ278" s="152">
        <f>SUMIF('Rekapitulasi Maret'!$D$587:$D$768,APS!$B278,'Rekapitulasi Maret'!$E$587:$E$768)+SUMIF('Rekapitulasi Maret'!$D$587:$D$768,APS!$B278,'Rekapitulasi Maret'!$G$587:$G$768)</f>
        <v>50</v>
      </c>
      <c r="ER278" s="152">
        <f>SUMIF('Rekapitulasi Maret'!$D$587:$D$768,APS!$B278,'Rekapitulasi Maret'!$F$587:$F$768)+SUMIF('Rekapitulasi Maret'!$D$587:$D$768,APS!$B278,'Rekapitulasi Maret'!$H$587:$H$768)</f>
        <v>50</v>
      </c>
      <c r="ES278" s="10"/>
      <c r="ET278" s="154">
        <f t="shared" si="652"/>
        <v>0</v>
      </c>
      <c r="EU278" s="154">
        <f t="shared" si="653"/>
        <v>100</v>
      </c>
      <c r="EV278" s="10"/>
      <c r="EW278" s="152">
        <f>SUMIF('Rekapitulasi Maret'!$U$587:$U$768,APS!$B278,'Rekapitulasi Maret'!$V$587:$V$768)+SUMIF('Rekapitulasi Maret'!$U$587:$U$768,APS!$B278,'Rekapitulasi Maret'!$X$587:$X$768)</f>
        <v>0</v>
      </c>
      <c r="EX278" s="152">
        <f>SUMIF('Rekapitulasi Maret'!$U$587:$U$768,APS!$B278,'Rekapitulasi Maret'!$W$587:$W$768)+SUMIF('Rekapitulasi Maret'!$U$587:$U$768,APS!$B278,'Rekapitulasi Maret'!$Y$587:$Y$768)</f>
        <v>0</v>
      </c>
      <c r="EY278" s="10"/>
      <c r="EZ278" s="154">
        <f t="shared" si="654"/>
        <v>0</v>
      </c>
      <c r="FA278" s="154">
        <f t="shared" si="655"/>
        <v>0</v>
      </c>
      <c r="FB278" s="10"/>
      <c r="FC278" s="152">
        <f>SUMIF('Rekapitulasi Maret'!$AL$587:$AL$768,APS!$B278,'Rekapitulasi Maret'!$AM$587:$AM$768)+SUMIF('Rekapitulasi Maret'!$AL$587:$AL$768,APS!$B278,'Rekapitulasi Maret'!$AP$587:$AP$768)</f>
        <v>0</v>
      </c>
      <c r="FD278" s="152">
        <f>SUMIF('Rekapitulasi Maret'!$AL$587:$AL$768,APS!$B278,'Rekapitulasi Maret'!$AN$587:$AN$768)</f>
        <v>0</v>
      </c>
      <c r="FE278" s="10"/>
      <c r="FF278" s="154">
        <f t="shared" si="656"/>
        <v>0</v>
      </c>
      <c r="FG278" s="154">
        <f t="shared" si="657"/>
        <v>0</v>
      </c>
      <c r="FH278" s="10"/>
      <c r="FI278" s="152">
        <f>SUMIF('Rekapitulasi Maret'!$BA$587:$BA$768,APS!$B278,'Rekapitulasi Maret'!$BB$587:$BB$768)+SUMIF('Rekapitulasi Maret'!$BA$587:$BA$768,APS!$B278,'Rekapitulasi Maret'!$BE$587:$BE$768)</f>
        <v>0</v>
      </c>
      <c r="FJ278" s="152">
        <f>SUMIF('Rekapitulasi Maret'!$BA$587:$BA$768,APS!$B278,'Rekapitulasi Maret'!$BC$587:$BC$768)+SUMIF('Rekapitulasi Maret'!$BA$587:$BA$768,APS!$B278,'Rekapitulasi Maret'!$BF$587:$BF$768)</f>
        <v>0</v>
      </c>
      <c r="FK278" s="10"/>
      <c r="FL278" s="154">
        <f t="shared" si="658"/>
        <v>0</v>
      </c>
      <c r="FM278" s="154">
        <f t="shared" si="659"/>
        <v>0</v>
      </c>
      <c r="FN278" s="10"/>
      <c r="FO278" s="152">
        <f>SUMIF('Rekapitulasi Maret'!$BP$587:$BP$768,APS!$B278,'Rekapitulasi Maret'!$BQ$587:$BQ$768)+SUMIF('Rekapitulasi Maret'!$BP$587:$BP$768,APS!$B278,'Rekapitulasi Maret'!$BT$587:$BT$768)</f>
        <v>0</v>
      </c>
      <c r="FP278" s="152">
        <f>SUMIF('Rekapitulasi Maret'!$BP$587:$BP$768,APS!$B278,'Rekapitulasi Maret'!$BR$587:$BR$768)</f>
        <v>0</v>
      </c>
      <c r="FQ278" s="10"/>
      <c r="FR278" s="154">
        <f t="shared" si="660"/>
        <v>0</v>
      </c>
      <c r="FS278" s="154">
        <f t="shared" si="661"/>
        <v>0</v>
      </c>
      <c r="FT278" s="10"/>
      <c r="FU278" s="152">
        <f>SUMIF('Rekapitulasi Maret'!$CE$587:$CE$768,APS!$B278,'Rekapitulasi Maret'!$CI$587:$CI$768)</f>
        <v>0</v>
      </c>
      <c r="FV278" s="10"/>
      <c r="FW278" s="152">
        <f>SUMIF('Rekapitulasi Maret'!$CE$587:$CE$768,APS!$B278,'Rekapitulasi Maret'!$CJ$587:$CJ$768)</f>
        <v>0</v>
      </c>
      <c r="FX278" s="154">
        <f t="shared" si="683"/>
        <v>0</v>
      </c>
      <c r="FY278" s="154">
        <f t="shared" si="684"/>
        <v>0</v>
      </c>
      <c r="FZ278" s="10"/>
      <c r="GA278" s="152">
        <f>SUMIF('Rekapitulasi Maret'!$D$785:$D$963,APS!$B278,'Rekapitulasi Maret'!$E$785:$E$963)+SUMIF('Rekapitulasi Maret'!$D$785:$D$963,APS!$B278,'Rekapitulasi Maret'!$J$785:$J$963)</f>
        <v>0</v>
      </c>
      <c r="GB278" s="152">
        <f>SUMIF('Rekapitulasi Maret'!$D$785:$D$963,APS!$B278,'Rekapitulasi Maret'!$F$785:$F$963)</f>
        <v>0</v>
      </c>
      <c r="GC278" s="152">
        <f>SUMIF('Rekapitulasi Maret'!$D$785:$D$963,APS!$B278,'Rekapitulasi Maret'!$K$785:$K$963)</f>
        <v>0</v>
      </c>
      <c r="GD278" s="154">
        <f t="shared" si="662"/>
        <v>0</v>
      </c>
      <c r="GE278" s="154">
        <f t="shared" si="663"/>
        <v>0</v>
      </c>
      <c r="GF278" s="10"/>
      <c r="GG278" s="152">
        <f>SUMIF('Rekapitulasi Maret'!$U$785:$U$963,APS!$B278,'Rekapitulasi Maret'!$V$785:$V$963)+SUMIF('Rekapitulasi Maret'!$U$785:$U$963,APS!$B278,'Rekapitulasi Maret'!$AA$785:$AA$963)</f>
        <v>0</v>
      </c>
      <c r="GH278" s="152">
        <f>SUMIF('Rekapitulasi Maret'!$U$785:$U$963,APS!$B278,'Rekapitulasi Maret'!$W$785:$W$963)</f>
        <v>0</v>
      </c>
      <c r="GI278" s="152">
        <f>SUMIF('Rekapitulasi Maret'!$U$785:$U$963,APS!$B278,'Rekapitulasi Maret'!$AB$785:$AB$963)</f>
        <v>0</v>
      </c>
      <c r="GJ278" s="154">
        <f t="shared" si="664"/>
        <v>0</v>
      </c>
      <c r="GK278" s="154">
        <f t="shared" si="665"/>
        <v>0</v>
      </c>
      <c r="GL278" s="10"/>
      <c r="GM278" s="152">
        <f>SUMIF('Rekapitulasi Maret'!$AL$785:$AL$963,APS!$B278,'Rekapitulasi Maret'!$AM$785:$AM$963)+SUMIF('Rekapitulasi Maret'!$AL$785:$AL$963,APS!$B278,'Rekapitulasi Maret'!$AP$785:$AP$963)</f>
        <v>0</v>
      </c>
      <c r="GN278" s="152">
        <f>SUMIF('Rekapitulasi Maret'!$AL$785:$AL$963,APS!$B278,'Rekapitulasi Maret'!$AN$785:$AN$963)</f>
        <v>0</v>
      </c>
      <c r="GO278" s="152">
        <f>SUMIF('Rekapitulasi Maret'!$AL$785:$AL$963,APS!$B278,'Rekapitulasi Maret'!$AQ$785:$AQ$963)</f>
        <v>0</v>
      </c>
      <c r="GP278" s="154">
        <f t="shared" si="666"/>
        <v>0</v>
      </c>
      <c r="GQ278" s="154">
        <f t="shared" si="667"/>
        <v>0</v>
      </c>
      <c r="GR278" s="76">
        <f t="shared" si="668"/>
        <v>0</v>
      </c>
      <c r="GS278" s="76">
        <f t="shared" si="669"/>
        <v>50</v>
      </c>
      <c r="GT278" s="76">
        <f t="shared" si="670"/>
        <v>50</v>
      </c>
      <c r="GU278" s="76">
        <f t="shared" si="671"/>
        <v>0</v>
      </c>
      <c r="GV278" s="157">
        <f t="shared" si="672"/>
        <v>50</v>
      </c>
      <c r="GW278" s="157">
        <f t="shared" si="673"/>
        <v>50</v>
      </c>
      <c r="GX278" s="158">
        <f t="shared" si="674"/>
        <v>0</v>
      </c>
      <c r="GY278" s="157">
        <f t="shared" si="691"/>
        <v>50</v>
      </c>
      <c r="GZ278" s="157">
        <f t="shared" si="692"/>
        <v>50</v>
      </c>
      <c r="HA278" s="157">
        <f t="shared" si="693"/>
        <v>50</v>
      </c>
      <c r="HB278" s="157">
        <f t="shared" si="694"/>
        <v>0</v>
      </c>
      <c r="HC278" s="157">
        <f t="shared" si="695"/>
        <v>50</v>
      </c>
      <c r="HD278" s="157">
        <f t="shared" si="696"/>
        <v>0</v>
      </c>
      <c r="HE278" s="158">
        <f t="shared" si="636"/>
        <v>100</v>
      </c>
      <c r="HF278" s="164"/>
      <c r="HG278" s="16" t="s">
        <v>1053</v>
      </c>
      <c r="HH278" s="88"/>
    </row>
    <row r="279" spans="1:216" ht="15.75">
      <c r="A279" s="34" t="s">
        <v>581</v>
      </c>
      <c r="B279" s="78" t="s">
        <v>415</v>
      </c>
      <c r="C279" s="16" t="s">
        <v>196</v>
      </c>
      <c r="D279" s="16" t="s">
        <v>599</v>
      </c>
      <c r="E279" s="16" t="s">
        <v>608</v>
      </c>
      <c r="F279" s="31">
        <v>20</v>
      </c>
      <c r="G279" s="17"/>
      <c r="H279" s="17"/>
      <c r="I279" s="18">
        <v>0</v>
      </c>
      <c r="J279" s="17">
        <v>0</v>
      </c>
      <c r="K279" s="19">
        <f t="shared" si="675"/>
        <v>20</v>
      </c>
      <c r="L279" s="19">
        <f t="shared" si="676"/>
        <v>20</v>
      </c>
      <c r="M279" s="23">
        <v>20</v>
      </c>
      <c r="N279" s="20">
        <f t="shared" si="637"/>
        <v>20</v>
      </c>
      <c r="O279" s="20"/>
      <c r="P279" s="75">
        <f t="shared" si="642"/>
        <v>0</v>
      </c>
      <c r="Q279" s="74">
        <f t="shared" si="641"/>
        <v>20</v>
      </c>
      <c r="R279" s="22">
        <f t="shared" si="647"/>
        <v>20</v>
      </c>
      <c r="S279" s="10">
        <v>20</v>
      </c>
      <c r="T279" s="10"/>
      <c r="U279" s="152">
        <f>SUMIF('Rekapitulasi Maret'!$D$9:$D$173,APS!$B279,'Rekapitulasi Maret'!$E$9:$E$173)</f>
        <v>0</v>
      </c>
      <c r="V279" s="152">
        <f>SUMIF('Rekapitulasi Maret'!$D$9:$D$173,APS!$B279,'Rekapitulasi Maret'!$F$9:$F$173)</f>
        <v>0</v>
      </c>
      <c r="W279" s="10"/>
      <c r="X279" s="154">
        <f t="shared" si="638"/>
        <v>0</v>
      </c>
      <c r="Y279" s="154">
        <f t="shared" si="639"/>
        <v>0</v>
      </c>
      <c r="Z279" s="10"/>
      <c r="AA279" s="152">
        <f>SUMIF('Rekapitulasi Maret'!$U$9:$U$173,APS!$B279,'Rekapitulasi Maret'!$V$9:$V$173)</f>
        <v>0</v>
      </c>
      <c r="AB279" s="152">
        <f>SUMIF('Rekapitulasi Maret'!$U$9:$U$173,APS!$B279,'Rekapitulasi Maret'!$W$9:$W$173)</f>
        <v>0</v>
      </c>
      <c r="AC279" s="152"/>
      <c r="AD279" s="154">
        <f t="shared" si="630"/>
        <v>0</v>
      </c>
      <c r="AE279" s="154">
        <f t="shared" si="631"/>
        <v>0</v>
      </c>
      <c r="AF279" s="10"/>
      <c r="AG279" s="152">
        <f>SUMIF('Rekapitulasi Maret'!$AL$9:$AL$173,APS!$B279,'Rekapitulasi Maret'!$AM$9:$AM$173)</f>
        <v>0</v>
      </c>
      <c r="AH279" s="152">
        <f>SUMIF('Rekapitulasi Maret'!$AL$9:$AL$173,APS!$B279,'Rekapitulasi Maret'!$AN$9:$AN$173)</f>
        <v>0</v>
      </c>
      <c r="AI279" s="152">
        <f>SUMIF('Rekapitulasi Maret'!$AL$9:$AL$173,APS!$B279,'Rekapitulasi Maret'!$AQ$9:$AQ$173)</f>
        <v>0</v>
      </c>
      <c r="AJ279" s="154">
        <f t="shared" si="634"/>
        <v>0</v>
      </c>
      <c r="AK279" s="154">
        <f t="shared" si="635"/>
        <v>0</v>
      </c>
      <c r="AL279" s="10">
        <v>20</v>
      </c>
      <c r="AM279" s="152">
        <f>SUMIF('Rekapitulasi Maret'!$BA$9:$BA$173,APS!$B279,'Rekapitulasi Maret'!$BB$9:$BB$173)</f>
        <v>20</v>
      </c>
      <c r="AN279" s="152">
        <f>SUMIF('Rekapitulasi Maret'!$BA$9:$BA$173,APS!$B279,'Rekapitulasi Maret'!$BC$9:$BC$173)</f>
        <v>20</v>
      </c>
      <c r="AO279" s="10"/>
      <c r="AP279" s="154">
        <f t="shared" si="632"/>
        <v>100</v>
      </c>
      <c r="AQ279" s="154">
        <f t="shared" si="633"/>
        <v>100</v>
      </c>
      <c r="AR279" s="10"/>
      <c r="AS279" s="152">
        <f>SUMIF('Rekapitulasi Maret'!$BP$9:$BP$173,APS!$B279,'Rekapitulasi Maret'!$BQ$9:$BQ$173)</f>
        <v>0</v>
      </c>
      <c r="AT279" s="152">
        <f>SUMIF('Rekapitulasi Maret'!$BP$9:$BP$173,APS!$B279,'Rekapitulasi Maret'!$BR$9:$BR$173)</f>
        <v>0</v>
      </c>
      <c r="AU279" s="10"/>
      <c r="AV279" s="154">
        <f t="shared" si="697"/>
        <v>0</v>
      </c>
      <c r="AW279" s="154">
        <f t="shared" si="698"/>
        <v>0</v>
      </c>
      <c r="AX279" s="10"/>
      <c r="AY279" s="152">
        <f>SUMIF('Rekapitulasi Maret'!$CE$9:$CE$173,APS!$B279,'Rekapitulasi Maret'!$CI$9:$CI$173)</f>
        <v>0</v>
      </c>
      <c r="AZ279" s="10"/>
      <c r="BA279" s="152">
        <f>SUMIF('Rekapitulasi Maret'!$CE$9:$CE$173,APS!$B279,'Rekapitulasi Maret'!$CJ$9:$CJ$173)</f>
        <v>0</v>
      </c>
      <c r="BB279" s="154">
        <f t="shared" si="689"/>
        <v>0</v>
      </c>
      <c r="BC279" s="154">
        <f t="shared" si="690"/>
        <v>0</v>
      </c>
      <c r="BD279" s="76">
        <f t="shared" ref="BD279:BD344" si="701">T279+Z279+AF279+AL279+AR279+AX279</f>
        <v>20</v>
      </c>
      <c r="BE279" s="76">
        <f t="shared" ref="BE279:BE344" si="702">U279+AA279+AG279+AM279+AS279+AY279</f>
        <v>20</v>
      </c>
      <c r="BF279" s="76">
        <f t="shared" ref="BF279:BF344" si="703">V279+AB279+AH279+AN279+AT279+AZ279</f>
        <v>20</v>
      </c>
      <c r="BG279" s="76">
        <f t="shared" ref="BG279:BG344" si="704">W279+AC279+AI279+AO279+AU279+BA279</f>
        <v>0</v>
      </c>
      <c r="BH279" s="76">
        <f t="shared" ref="BH279:BH344" si="705">BF279+BG279</f>
        <v>20</v>
      </c>
      <c r="BI279" s="76">
        <f t="shared" ref="BI279:BI344" si="706">BH279-BD279</f>
        <v>0</v>
      </c>
      <c r="BJ279" s="154">
        <f t="shared" ref="BJ279:BJ344" si="707">IF(BD279=0,0,((BH279)/BD279)*100)</f>
        <v>100</v>
      </c>
      <c r="BK279" s="10"/>
      <c r="BL279" s="10"/>
      <c r="BM279" s="152">
        <f>SUMIF('Rekapitulasi Maret'!$D$194:$D$375,APS!$B279,'Rekapitulasi Maret'!$E$194:$E$375)+SUMIF('Rekapitulasi Maret'!$D$194:$D$375,APS!$B279,'Rekapitulasi Maret'!$J$194:$J$375)</f>
        <v>0</v>
      </c>
      <c r="BN279" s="152">
        <f>SUMIF('Rekapitulasi Maret'!$D$194:$D$375,APS!$B279,'Rekapitulasi Maret'!$F$194:$F$375)</f>
        <v>0</v>
      </c>
      <c r="BO279" s="152">
        <f>SUMIF('Rekapitulasi Maret'!$D$194:$D$375,APS!$B279,'Rekapitulasi Maret'!$K$194:$K$375)</f>
        <v>0</v>
      </c>
      <c r="BP279" s="154">
        <f t="shared" si="685"/>
        <v>0</v>
      </c>
      <c r="BQ279" s="154">
        <f t="shared" si="686"/>
        <v>0</v>
      </c>
      <c r="BR279" s="10"/>
      <c r="BS279" s="152">
        <f>SUMIF('Rekapitulasi Maret'!$U$194:$U$375,APS!$B279,'Rekapitulasi Maret'!$V$194:$V$375)+SUMIF('Rekapitulasi Maret'!$U$194:$U$375,APS!$B279,'Rekapitulasi Maret'!$AA$194:$AA$375)</f>
        <v>0</v>
      </c>
      <c r="BT279" s="152">
        <f>SUMIF('Rekapitulasi Maret'!$U$194:$U$375,APS!$B279,'Rekapitulasi Maret'!$W$194:$W$375)</f>
        <v>0</v>
      </c>
      <c r="BU279" s="152">
        <f>SUMIF('Rekapitulasi Maret'!$U$194:$U$375,APS!$B279,'Rekapitulasi Maret'!$AB$194:$AB$375)</f>
        <v>0</v>
      </c>
      <c r="BV279" s="154">
        <f t="shared" si="687"/>
        <v>0</v>
      </c>
      <c r="BW279" s="154">
        <f t="shared" si="688"/>
        <v>0</v>
      </c>
      <c r="BX279" s="10"/>
      <c r="BY279" s="152">
        <f>SUMIF('Rekapitulasi Maret'!$AL$194:$AL$375,APS!$B279,'Rekapitulasi Maret'!$AM$194:$AM$375)+SUMIF('Rekapitulasi Maret'!$AL$194:$AL$375,APS!$B279,'Rekapitulasi Maret'!$AP$194:$AP$375)</f>
        <v>0</v>
      </c>
      <c r="BZ279" s="152">
        <f>SUMIF('Rekapitulasi Maret'!$AL$194:$AL$375,APS!$B279,'Rekapitulasi Maret'!$AN$194:$AN$375)</f>
        <v>0</v>
      </c>
      <c r="CA279" s="152">
        <f>SUMIF('Rekapitulasi Maret'!$AL$194:$AL$375,APS!$B279,'Rekapitulasi Maret'!$AQ$194:$AQ$375)</f>
        <v>0</v>
      </c>
      <c r="CB279" s="154">
        <f t="shared" si="699"/>
        <v>0</v>
      </c>
      <c r="CC279" s="154">
        <f t="shared" si="700"/>
        <v>0</v>
      </c>
      <c r="CD279" s="10"/>
      <c r="CE279" s="152">
        <f>SUMIF('Rekapitulasi Maret'!$BA$194:$BA$375,APS!$B279,'Rekapitulasi Maret'!$BB$194:$BB$375)+SUMIF('Rekapitulasi Maret'!$BA$194:$BA$375,APS!$B279,'Rekapitulasi Maret'!$BE$194:$BE$375)</f>
        <v>0</v>
      </c>
      <c r="CF279" s="152">
        <f>SUMIF('Rekapitulasi Maret'!$BA$194:$BA$375,APS!$B279,'Rekapitulasi Maret'!$BC$194:$BC$375)</f>
        <v>0</v>
      </c>
      <c r="CG279" s="10"/>
      <c r="CH279" s="154">
        <f t="shared" si="677"/>
        <v>0</v>
      </c>
      <c r="CI279" s="154">
        <f t="shared" si="678"/>
        <v>0</v>
      </c>
      <c r="CJ279" s="10"/>
      <c r="CK279" s="152">
        <f>SUMIF('Rekapitulasi Maret'!$BP$194:$BP$375,APS!$B279,'Rekapitulasi Maret'!$BQ$194:$BQ$375)+SUMIF('Rekapitulasi Maret'!$BP$194:$BP$375,APS!$B279,'Rekapitulasi Maret'!$BT$194:$BT$375)</f>
        <v>0</v>
      </c>
      <c r="CL279" s="152">
        <f>SUMIF('Rekapitulasi Maret'!$BP$194:$BP$375,APS!$B279,'Rekapitulasi Maret'!$BR$194:$BR$375)</f>
        <v>0</v>
      </c>
      <c r="CM279" s="152">
        <f>SUMIF('Rekapitulasi Maret'!$BP$194:$BP$375,APS!$B279,'Rekapitulasi Maret'!$BU$194:$BU$375)</f>
        <v>0</v>
      </c>
      <c r="CN279" s="154">
        <f t="shared" si="679"/>
        <v>0</v>
      </c>
      <c r="CO279" s="154">
        <f t="shared" si="680"/>
        <v>0</v>
      </c>
      <c r="CP279" s="76">
        <f t="shared" ref="CP279:CP344" si="708">BL279+BR279+BX279+CD279+CJ279</f>
        <v>0</v>
      </c>
      <c r="CQ279" s="76">
        <f t="shared" ref="CQ279:CQ344" si="709">BM279+BS279+BY279+CE279+CK279</f>
        <v>0</v>
      </c>
      <c r="CR279" s="76">
        <f t="shared" ref="CR279:CR344" si="710">BN279+BT279+BZ279+CF279+CL279</f>
        <v>0</v>
      </c>
      <c r="CS279" s="76">
        <f t="shared" ref="CS279:CS344" si="711">BO279+BU279+CA279+CG279+CM279</f>
        <v>0</v>
      </c>
      <c r="CT279" s="76">
        <f t="shared" ref="CT279:CT344" si="712">CR279+CS279</f>
        <v>0</v>
      </c>
      <c r="CU279" s="76">
        <f t="shared" ref="CU279:CU344" si="713">CT279-CP279</f>
        <v>0</v>
      </c>
      <c r="CV279" s="154">
        <f t="shared" ref="CV279:CV344" si="714">IF(CP279=0,0,((CT279)/CP279)*100)</f>
        <v>0</v>
      </c>
      <c r="CW279" s="10"/>
      <c r="CX279" s="10"/>
      <c r="CY279" s="152">
        <f>SUMIF('Rekapitulasi Maret'!$D$391:$D$568,APS!$B279,'Rekapitulasi Maret'!$E$391:$E$568)+SUMIF('Rekapitulasi Maret'!$D$391:$D$568,APS!$B279,'Rekapitulasi Maret'!$J$391:$J$568)</f>
        <v>0</v>
      </c>
      <c r="CZ279" s="152">
        <f>SUMIF('Rekapitulasi Maret'!$D$391:$D$568,APS!$B279,'Rekapitulasi Maret'!$F$391:$F$568)</f>
        <v>0</v>
      </c>
      <c r="DA279" s="152">
        <f>SUMIF('Rekapitulasi Maret'!$D$391:$D$568,APS!$B279,'Rekapitulasi Maret'!$K$391:$K$568)</f>
        <v>0</v>
      </c>
      <c r="DB279" s="154">
        <f t="shared" si="681"/>
        <v>0</v>
      </c>
      <c r="DC279" s="154">
        <f t="shared" si="682"/>
        <v>0</v>
      </c>
      <c r="DD279" s="10"/>
      <c r="DE279" s="152">
        <f>SUMIF('Rekapitulasi Maret'!$U$391:$U$568,APS!$B279,'Rekapitulasi Maret'!$V$391:$V$568)+SUMIF('Rekapitulasi Maret'!$U$391:$U$568,APS!$B279,'Rekapitulasi Maret'!$AA$391:$AA$568)</f>
        <v>0</v>
      </c>
      <c r="DF279" s="152">
        <f>SUMIF('Rekapitulasi Maret'!$U$391:$U$568,APS!$B279,'Rekapitulasi Maret'!$W$391:$W$568)</f>
        <v>0</v>
      </c>
      <c r="DG279" s="152">
        <f>SUMIF('Rekapitulasi Maret'!$U$391:$U$568,APS!$B279,'Rekapitulasi Maret'!$AB$391:$AB$568)</f>
        <v>0</v>
      </c>
      <c r="DH279" s="154">
        <f t="shared" si="619"/>
        <v>0</v>
      </c>
      <c r="DI279" s="154">
        <f t="shared" si="620"/>
        <v>0</v>
      </c>
      <c r="DJ279" s="10"/>
      <c r="DK279" s="152">
        <f>SUMIF('Rekapitulasi Maret'!$AL$391:$AL$568,APS!$B279,'Rekapitulasi Maret'!$AM$391:$AM$568)+SUMIF('Rekapitulasi Maret'!$AL$391:$AL$568,APS!$B279,'Rekapitulasi Maret'!$AP$391:$AP$568)</f>
        <v>0</v>
      </c>
      <c r="DL279" s="152">
        <f>SUMIF('Rekapitulasi Maret'!$AL$391:$AL$568,APS!$B279,'Rekapitulasi Maret'!$AN$391:$AN$568)</f>
        <v>0</v>
      </c>
      <c r="DM279" s="152">
        <f>SUMIF('Rekapitulasi Maret'!$AL$391:$AL$568,APS!$B279,'Rekapitulasi Maret'!$AQ$391:$AQ$568)</f>
        <v>0</v>
      </c>
      <c r="DN279" s="154">
        <f t="shared" si="648"/>
        <v>0</v>
      </c>
      <c r="DO279" s="154">
        <f t="shared" si="649"/>
        <v>0</v>
      </c>
      <c r="DP279" s="10"/>
      <c r="DQ279" s="152">
        <f>SUMIF('Rekapitulasi Maret'!$BA$391:$BA$568,APS!$B279,'Rekapitulasi Maret'!$BB$391:$BB$568)+SUMIF('Rekapitulasi Maret'!$BA$391:$BA$568,APS!$B279,'Rekapitulasi Maret'!$BE$391:$BE$568)</f>
        <v>0</v>
      </c>
      <c r="DR279" s="152">
        <f>SUMIF('Rekapitulasi Maret'!$BA$391:$BA$568,APS!$B279,'Rekapitulasi Maret'!$BC$391:$BC$568)</f>
        <v>0</v>
      </c>
      <c r="DS279" s="152">
        <f>SUMIF('Rekapitulasi Maret'!$BA$391:$BA$568,APS!$B279,'Rekapitulasi Maret'!$BF$391:$BF$568)</f>
        <v>0</v>
      </c>
      <c r="DT279" s="154">
        <f t="shared" si="621"/>
        <v>0</v>
      </c>
      <c r="DU279" s="154">
        <f t="shared" si="622"/>
        <v>0</v>
      </c>
      <c r="DV279" s="10"/>
      <c r="DW279" s="152">
        <f>SUMIF('Rekapitulasi Maret'!$BP$391:$BP$568,APS!$B279,'Rekapitulasi Maret'!$BQ$391:$BQ$568)+SUMIF('Rekapitulasi Maret'!$BP$391:$BP$568,APS!$B279,'Rekapitulasi Maret'!$BT$391:$BT$568)</f>
        <v>0</v>
      </c>
      <c r="DX279" s="152">
        <f>SUMIF('Rekapitulasi Maret'!$BP$391:$BP$568,APS!$B279,'Rekapitulasi Maret'!$BR$391:$BR$568)</f>
        <v>0</v>
      </c>
      <c r="DY279" s="152">
        <f>SUMIF('Rekapitulasi Maret'!$BP$391:$BP$568,APS!$B279,'Rekapitulasi Maret'!$BU$391:$BU$568)</f>
        <v>0</v>
      </c>
      <c r="DZ279" s="154">
        <f t="shared" si="645"/>
        <v>0</v>
      </c>
      <c r="EA279" s="154">
        <f t="shared" si="646"/>
        <v>0</v>
      </c>
      <c r="EB279" s="10"/>
      <c r="EC279" s="152">
        <f>SUMIF('Rekapitulasi Maret'!$CE$391:$CE$568,APS!$B279,'Rekapitulasi Maret'!$CF$391:$CF$568)+SUMIF('Rekapitulasi Maret'!$CE$391:$CE$568,APS!$B279,'Rekapitulasi Maret'!$CI$391:$CI$568)</f>
        <v>0</v>
      </c>
      <c r="ED279" s="152">
        <f>SUMIF('Rekapitulasi Maret'!$CE$391:$CE$568,APS!$B279,'Rekapitulasi Maret'!$CG$391:$CG$568)</f>
        <v>0</v>
      </c>
      <c r="EE279" s="152">
        <f>SUMIF('Rekapitulasi Maret'!$CE$391:$CE$568,APS!$B279,'Rekapitulasi Maret'!$CJ$391:$CJ$568)</f>
        <v>0</v>
      </c>
      <c r="EF279" s="154">
        <f t="shared" si="650"/>
        <v>0</v>
      </c>
      <c r="EG279" s="154">
        <f t="shared" si="651"/>
        <v>0</v>
      </c>
      <c r="EH279" s="76">
        <f t="shared" si="623"/>
        <v>0</v>
      </c>
      <c r="EI279" s="76">
        <f t="shared" si="624"/>
        <v>0</v>
      </c>
      <c r="EJ279" s="76">
        <f t="shared" si="625"/>
        <v>0</v>
      </c>
      <c r="EK279" s="76">
        <f t="shared" si="626"/>
        <v>0</v>
      </c>
      <c r="EL279" s="76">
        <f t="shared" si="627"/>
        <v>0</v>
      </c>
      <c r="EM279" s="76">
        <f t="shared" si="628"/>
        <v>0</v>
      </c>
      <c r="EN279" s="154">
        <f t="shared" si="629"/>
        <v>0</v>
      </c>
      <c r="EO279" s="10"/>
      <c r="EP279" s="10"/>
      <c r="EQ279" s="152">
        <f>SUMIF('Rekapitulasi Maret'!$D$587:$D$768,APS!$B279,'Rekapitulasi Maret'!$E$587:$E$768)+SUMIF('Rekapitulasi Maret'!$D$587:$D$768,APS!$B279,'Rekapitulasi Maret'!$G$587:$G$768)</f>
        <v>0</v>
      </c>
      <c r="ER279" s="152">
        <f>SUMIF('Rekapitulasi Maret'!$D$587:$D$768,APS!$B279,'Rekapitulasi Maret'!$F$587:$F$768)+SUMIF('Rekapitulasi Maret'!$D$587:$D$768,APS!$B279,'Rekapitulasi Maret'!$H$587:$H$768)</f>
        <v>0</v>
      </c>
      <c r="ES279" s="10"/>
      <c r="ET279" s="154">
        <f t="shared" si="652"/>
        <v>0</v>
      </c>
      <c r="EU279" s="154">
        <f t="shared" si="653"/>
        <v>0</v>
      </c>
      <c r="EV279" s="10"/>
      <c r="EW279" s="152">
        <f>SUMIF('Rekapitulasi Maret'!$U$587:$U$768,APS!$B279,'Rekapitulasi Maret'!$V$587:$V$768)+SUMIF('Rekapitulasi Maret'!$U$587:$U$768,APS!$B279,'Rekapitulasi Maret'!$X$587:$X$768)</f>
        <v>0</v>
      </c>
      <c r="EX279" s="152">
        <f>SUMIF('Rekapitulasi Maret'!$U$587:$U$768,APS!$B279,'Rekapitulasi Maret'!$W$587:$W$768)+SUMIF('Rekapitulasi Maret'!$U$587:$U$768,APS!$B279,'Rekapitulasi Maret'!$Y$587:$Y$768)</f>
        <v>0</v>
      </c>
      <c r="EY279" s="10"/>
      <c r="EZ279" s="154">
        <f t="shared" si="654"/>
        <v>0</v>
      </c>
      <c r="FA279" s="154">
        <f t="shared" si="655"/>
        <v>0</v>
      </c>
      <c r="FB279" s="10"/>
      <c r="FC279" s="152">
        <f>SUMIF('Rekapitulasi Maret'!$AL$587:$AL$768,APS!$B279,'Rekapitulasi Maret'!$AM$587:$AM$768)+SUMIF('Rekapitulasi Maret'!$AL$587:$AL$768,APS!$B279,'Rekapitulasi Maret'!$AP$587:$AP$768)</f>
        <v>0</v>
      </c>
      <c r="FD279" s="152">
        <f>SUMIF('Rekapitulasi Maret'!$AL$587:$AL$768,APS!$B279,'Rekapitulasi Maret'!$AN$587:$AN$768)</f>
        <v>0</v>
      </c>
      <c r="FE279" s="10"/>
      <c r="FF279" s="154">
        <f t="shared" si="656"/>
        <v>0</v>
      </c>
      <c r="FG279" s="154">
        <f t="shared" si="657"/>
        <v>0</v>
      </c>
      <c r="FH279" s="10"/>
      <c r="FI279" s="152">
        <f>SUMIF('Rekapitulasi Maret'!$BA$587:$BA$768,APS!$B279,'Rekapitulasi Maret'!$BB$587:$BB$768)+SUMIF('Rekapitulasi Maret'!$BA$587:$BA$768,APS!$B279,'Rekapitulasi Maret'!$BE$587:$BE$768)</f>
        <v>0</v>
      </c>
      <c r="FJ279" s="152">
        <f>SUMIF('Rekapitulasi Maret'!$BA$587:$BA$768,APS!$B279,'Rekapitulasi Maret'!$BC$587:$BC$768)+SUMIF('Rekapitulasi Maret'!$BA$587:$BA$768,APS!$B279,'Rekapitulasi Maret'!$BF$587:$BF$768)</f>
        <v>0</v>
      </c>
      <c r="FK279" s="10"/>
      <c r="FL279" s="154">
        <f t="shared" si="658"/>
        <v>0</v>
      </c>
      <c r="FM279" s="154">
        <f t="shared" si="659"/>
        <v>0</v>
      </c>
      <c r="FN279" s="10"/>
      <c r="FO279" s="152">
        <f>SUMIF('Rekapitulasi Maret'!$BP$587:$BP$768,APS!$B279,'Rekapitulasi Maret'!$BQ$587:$BQ$768)+SUMIF('Rekapitulasi Maret'!$BP$587:$BP$768,APS!$B279,'Rekapitulasi Maret'!$BT$587:$BT$768)</f>
        <v>0</v>
      </c>
      <c r="FP279" s="152">
        <f>SUMIF('Rekapitulasi Maret'!$BP$587:$BP$768,APS!$B279,'Rekapitulasi Maret'!$BR$587:$BR$768)</f>
        <v>0</v>
      </c>
      <c r="FQ279" s="10"/>
      <c r="FR279" s="154">
        <f t="shared" si="660"/>
        <v>0</v>
      </c>
      <c r="FS279" s="154">
        <f t="shared" si="661"/>
        <v>0</v>
      </c>
      <c r="FT279" s="10"/>
      <c r="FU279" s="152">
        <f>SUMIF('Rekapitulasi Maret'!$CE$587:$CE$768,APS!$B279,'Rekapitulasi Maret'!$CI$587:$CI$768)</f>
        <v>0</v>
      </c>
      <c r="FV279" s="10"/>
      <c r="FW279" s="152">
        <f>SUMIF('Rekapitulasi Maret'!$CE$587:$CE$768,APS!$B279,'Rekapitulasi Maret'!$CJ$587:$CJ$768)</f>
        <v>0</v>
      </c>
      <c r="FX279" s="154">
        <f t="shared" si="683"/>
        <v>0</v>
      </c>
      <c r="FY279" s="154">
        <f t="shared" si="684"/>
        <v>0</v>
      </c>
      <c r="FZ279" s="10"/>
      <c r="GA279" s="152">
        <f>SUMIF('Rekapitulasi Maret'!$D$785:$D$963,APS!$B279,'Rekapitulasi Maret'!$E$785:$E$963)+SUMIF('Rekapitulasi Maret'!$D$785:$D$963,APS!$B279,'Rekapitulasi Maret'!$J$785:$J$963)</f>
        <v>0</v>
      </c>
      <c r="GB279" s="152">
        <f>SUMIF('Rekapitulasi Maret'!$D$785:$D$963,APS!$B279,'Rekapitulasi Maret'!$F$785:$F$963)</f>
        <v>0</v>
      </c>
      <c r="GC279" s="152">
        <f>SUMIF('Rekapitulasi Maret'!$D$785:$D$963,APS!$B279,'Rekapitulasi Maret'!$K$785:$K$963)</f>
        <v>0</v>
      </c>
      <c r="GD279" s="154">
        <f t="shared" si="662"/>
        <v>0</v>
      </c>
      <c r="GE279" s="154">
        <f t="shared" si="663"/>
        <v>0</v>
      </c>
      <c r="GF279" s="10"/>
      <c r="GG279" s="152">
        <f>SUMIF('Rekapitulasi Maret'!$U$785:$U$963,APS!$B279,'Rekapitulasi Maret'!$V$785:$V$963)+SUMIF('Rekapitulasi Maret'!$U$785:$U$963,APS!$B279,'Rekapitulasi Maret'!$AA$785:$AA$963)</f>
        <v>0</v>
      </c>
      <c r="GH279" s="152">
        <f>SUMIF('Rekapitulasi Maret'!$U$785:$U$963,APS!$B279,'Rekapitulasi Maret'!$W$785:$W$963)</f>
        <v>0</v>
      </c>
      <c r="GI279" s="152">
        <f>SUMIF('Rekapitulasi Maret'!$U$785:$U$963,APS!$B279,'Rekapitulasi Maret'!$AB$785:$AB$963)</f>
        <v>0</v>
      </c>
      <c r="GJ279" s="154">
        <f t="shared" si="664"/>
        <v>0</v>
      </c>
      <c r="GK279" s="154">
        <f t="shared" si="665"/>
        <v>0</v>
      </c>
      <c r="GL279" s="10"/>
      <c r="GM279" s="152">
        <f>SUMIF('Rekapitulasi Maret'!$AL$785:$AL$963,APS!$B279,'Rekapitulasi Maret'!$AM$785:$AM$963)+SUMIF('Rekapitulasi Maret'!$AL$785:$AL$963,APS!$B279,'Rekapitulasi Maret'!$AP$785:$AP$963)</f>
        <v>0</v>
      </c>
      <c r="GN279" s="152">
        <f>SUMIF('Rekapitulasi Maret'!$AL$785:$AL$963,APS!$B279,'Rekapitulasi Maret'!$AN$785:$AN$963)</f>
        <v>0</v>
      </c>
      <c r="GO279" s="152">
        <f>SUMIF('Rekapitulasi Maret'!$AL$785:$AL$963,APS!$B279,'Rekapitulasi Maret'!$AQ$785:$AQ$963)</f>
        <v>0</v>
      </c>
      <c r="GP279" s="154">
        <f t="shared" si="666"/>
        <v>0</v>
      </c>
      <c r="GQ279" s="154">
        <f t="shared" si="667"/>
        <v>0</v>
      </c>
      <c r="GR279" s="76">
        <f t="shared" si="668"/>
        <v>0</v>
      </c>
      <c r="GS279" s="76">
        <f t="shared" si="669"/>
        <v>0</v>
      </c>
      <c r="GT279" s="76">
        <f t="shared" si="670"/>
        <v>0</v>
      </c>
      <c r="GU279" s="76">
        <f t="shared" si="671"/>
        <v>0</v>
      </c>
      <c r="GV279" s="157">
        <f t="shared" si="672"/>
        <v>0</v>
      </c>
      <c r="GW279" s="157">
        <f t="shared" si="673"/>
        <v>0</v>
      </c>
      <c r="GX279" s="158">
        <f t="shared" si="674"/>
        <v>0</v>
      </c>
      <c r="GY279" s="157">
        <f t="shared" si="691"/>
        <v>20</v>
      </c>
      <c r="GZ279" s="157">
        <f t="shared" si="692"/>
        <v>20</v>
      </c>
      <c r="HA279" s="157">
        <f t="shared" si="693"/>
        <v>20</v>
      </c>
      <c r="HB279" s="157">
        <f t="shared" si="694"/>
        <v>0</v>
      </c>
      <c r="HC279" s="157">
        <f t="shared" si="695"/>
        <v>20</v>
      </c>
      <c r="HD279" s="157">
        <f t="shared" si="696"/>
        <v>0</v>
      </c>
      <c r="HE279" s="158">
        <f t="shared" si="636"/>
        <v>100</v>
      </c>
      <c r="HF279" s="164"/>
      <c r="HG279" s="78" t="s">
        <v>1054</v>
      </c>
      <c r="HH279" s="88"/>
    </row>
    <row r="280" spans="1:216" ht="15.75">
      <c r="A280" s="1" t="s">
        <v>582</v>
      </c>
      <c r="B280" s="83" t="s">
        <v>416</v>
      </c>
      <c r="C280" s="16" t="s">
        <v>196</v>
      </c>
      <c r="D280" s="16" t="s">
        <v>599</v>
      </c>
      <c r="E280" s="16" t="s">
        <v>608</v>
      </c>
      <c r="F280" s="31">
        <v>70</v>
      </c>
      <c r="G280" s="17"/>
      <c r="H280" s="17"/>
      <c r="I280" s="18">
        <v>0</v>
      </c>
      <c r="J280" s="17">
        <v>50</v>
      </c>
      <c r="K280" s="19">
        <f t="shared" si="675"/>
        <v>20</v>
      </c>
      <c r="L280" s="19">
        <f t="shared" si="676"/>
        <v>20</v>
      </c>
      <c r="M280" s="23">
        <v>70</v>
      </c>
      <c r="N280" s="20">
        <f t="shared" si="637"/>
        <v>20</v>
      </c>
      <c r="O280" s="20"/>
      <c r="P280" s="75">
        <f t="shared" si="642"/>
        <v>0</v>
      </c>
      <c r="Q280" s="74">
        <f t="shared" si="641"/>
        <v>20</v>
      </c>
      <c r="R280" s="22">
        <f t="shared" si="647"/>
        <v>70</v>
      </c>
      <c r="S280" s="10">
        <v>50</v>
      </c>
      <c r="T280" s="10"/>
      <c r="U280" s="152">
        <f>SUMIF('Rekapitulasi Maret'!$D$9:$D$173,APS!$B280,'Rekapitulasi Maret'!$E$9:$E$173)</f>
        <v>0</v>
      </c>
      <c r="V280" s="152">
        <f>SUMIF('Rekapitulasi Maret'!$D$9:$D$173,APS!$B280,'Rekapitulasi Maret'!$F$9:$F$173)</f>
        <v>0</v>
      </c>
      <c r="W280" s="10"/>
      <c r="X280" s="154">
        <f t="shared" si="638"/>
        <v>0</v>
      </c>
      <c r="Y280" s="154">
        <f t="shared" si="639"/>
        <v>0</v>
      </c>
      <c r="Z280" s="10"/>
      <c r="AA280" s="152">
        <f>SUMIF('Rekapitulasi Maret'!$U$9:$U$173,APS!$B280,'Rekapitulasi Maret'!$V$9:$V$173)</f>
        <v>0</v>
      </c>
      <c r="AB280" s="152">
        <f>SUMIF('Rekapitulasi Maret'!$U$9:$U$173,APS!$B280,'Rekapitulasi Maret'!$W$9:$W$173)</f>
        <v>0</v>
      </c>
      <c r="AC280" s="152"/>
      <c r="AD280" s="154">
        <f t="shared" si="630"/>
        <v>0</v>
      </c>
      <c r="AE280" s="154">
        <f t="shared" si="631"/>
        <v>0</v>
      </c>
      <c r="AF280" s="10"/>
      <c r="AG280" s="152">
        <f>SUMIF('Rekapitulasi Maret'!$AL$9:$AL$173,APS!$B280,'Rekapitulasi Maret'!$AM$9:$AM$173)</f>
        <v>0</v>
      </c>
      <c r="AH280" s="152">
        <f>SUMIF('Rekapitulasi Maret'!$AL$9:$AL$173,APS!$B280,'Rekapitulasi Maret'!$AN$9:$AN$173)</f>
        <v>0</v>
      </c>
      <c r="AI280" s="152">
        <f>SUMIF('Rekapitulasi Maret'!$AL$9:$AL$173,APS!$B280,'Rekapitulasi Maret'!$AQ$9:$AQ$173)</f>
        <v>0</v>
      </c>
      <c r="AJ280" s="154">
        <f t="shared" si="634"/>
        <v>0</v>
      </c>
      <c r="AK280" s="154">
        <f t="shared" si="635"/>
        <v>0</v>
      </c>
      <c r="AL280" s="10"/>
      <c r="AM280" s="152">
        <f>SUMIF('Rekapitulasi Maret'!$BA$9:$BA$173,APS!$B280,'Rekapitulasi Maret'!$BB$9:$BB$173)</f>
        <v>20</v>
      </c>
      <c r="AN280" s="152">
        <f>SUMIF('Rekapitulasi Maret'!$BA$9:$BA$173,APS!$B280,'Rekapitulasi Maret'!$BC$9:$BC$173)</f>
        <v>16</v>
      </c>
      <c r="AO280" s="10"/>
      <c r="AP280" s="154">
        <f t="shared" si="632"/>
        <v>0</v>
      </c>
      <c r="AQ280" s="154">
        <f t="shared" si="633"/>
        <v>80</v>
      </c>
      <c r="AR280" s="10"/>
      <c r="AS280" s="152">
        <f>SUMIF('Rekapitulasi Maret'!$BP$9:$BP$173,APS!$B280,'Rekapitulasi Maret'!$BQ$9:$BQ$173)</f>
        <v>0</v>
      </c>
      <c r="AT280" s="152">
        <f>SUMIF('Rekapitulasi Maret'!$BP$9:$BP$173,APS!$B280,'Rekapitulasi Maret'!$BR$9:$BR$173)</f>
        <v>0</v>
      </c>
      <c r="AU280" s="10"/>
      <c r="AV280" s="154">
        <f t="shared" si="697"/>
        <v>0</v>
      </c>
      <c r="AW280" s="154">
        <f t="shared" si="698"/>
        <v>0</v>
      </c>
      <c r="AX280" s="10"/>
      <c r="AY280" s="152">
        <f>SUMIF('Rekapitulasi Maret'!$CE$9:$CE$173,APS!$B280,'Rekapitulasi Maret'!$CI$9:$CI$173)</f>
        <v>0</v>
      </c>
      <c r="AZ280" s="10"/>
      <c r="BA280" s="152">
        <f>SUMIF('Rekapitulasi Maret'!$CE$9:$CE$173,APS!$B280,'Rekapitulasi Maret'!$CJ$9:$CJ$173)</f>
        <v>0</v>
      </c>
      <c r="BB280" s="154">
        <f t="shared" si="689"/>
        <v>0</v>
      </c>
      <c r="BC280" s="154">
        <f t="shared" si="690"/>
        <v>0</v>
      </c>
      <c r="BD280" s="76">
        <f t="shared" si="701"/>
        <v>0</v>
      </c>
      <c r="BE280" s="76">
        <f t="shared" si="702"/>
        <v>20</v>
      </c>
      <c r="BF280" s="76">
        <f t="shared" si="703"/>
        <v>16</v>
      </c>
      <c r="BG280" s="76">
        <f t="shared" si="704"/>
        <v>0</v>
      </c>
      <c r="BH280" s="76">
        <f t="shared" si="705"/>
        <v>16</v>
      </c>
      <c r="BI280" s="76">
        <f t="shared" si="706"/>
        <v>16</v>
      </c>
      <c r="BJ280" s="154">
        <f t="shared" si="707"/>
        <v>0</v>
      </c>
      <c r="BK280" s="10">
        <v>20</v>
      </c>
      <c r="BL280" s="10"/>
      <c r="BM280" s="152">
        <f>SUMIF('Rekapitulasi Maret'!$D$194:$D$375,APS!$B280,'Rekapitulasi Maret'!$E$194:$E$375)+SUMIF('Rekapitulasi Maret'!$D$194:$D$375,APS!$B280,'Rekapitulasi Maret'!$J$194:$J$375)</f>
        <v>0</v>
      </c>
      <c r="BN280" s="152">
        <f>SUMIF('Rekapitulasi Maret'!$D$194:$D$375,APS!$B280,'Rekapitulasi Maret'!$F$194:$F$375)</f>
        <v>0</v>
      </c>
      <c r="BO280" s="152">
        <f>SUMIF('Rekapitulasi Maret'!$D$194:$D$375,APS!$B280,'Rekapitulasi Maret'!$K$194:$K$375)</f>
        <v>0</v>
      </c>
      <c r="BP280" s="154">
        <f t="shared" si="685"/>
        <v>0</v>
      </c>
      <c r="BQ280" s="154">
        <f t="shared" si="686"/>
        <v>0</v>
      </c>
      <c r="BR280" s="10">
        <v>20</v>
      </c>
      <c r="BS280" s="152">
        <f>SUMIF('Rekapitulasi Maret'!$U$194:$U$375,APS!$B280,'Rekapitulasi Maret'!$V$194:$V$375)+SUMIF('Rekapitulasi Maret'!$U$194:$U$375,APS!$B280,'Rekapitulasi Maret'!$AA$194:$AA$375)</f>
        <v>0</v>
      </c>
      <c r="BT280" s="152">
        <f>SUMIF('Rekapitulasi Maret'!$U$194:$U$375,APS!$B280,'Rekapitulasi Maret'!$W$194:$W$375)</f>
        <v>0</v>
      </c>
      <c r="BU280" s="152">
        <f>SUMIF('Rekapitulasi Maret'!$U$194:$U$375,APS!$B280,'Rekapitulasi Maret'!$AB$194:$AB$375)</f>
        <v>0</v>
      </c>
      <c r="BV280" s="154">
        <f t="shared" si="687"/>
        <v>0</v>
      </c>
      <c r="BW280" s="154">
        <f t="shared" si="688"/>
        <v>0</v>
      </c>
      <c r="BX280" s="10"/>
      <c r="BY280" s="152">
        <f>SUMIF('Rekapitulasi Maret'!$AL$194:$AL$375,APS!$B280,'Rekapitulasi Maret'!$AM$194:$AM$375)+SUMIF('Rekapitulasi Maret'!$AL$194:$AL$375,APS!$B280,'Rekapitulasi Maret'!$AP$194:$AP$375)</f>
        <v>0</v>
      </c>
      <c r="BZ280" s="152">
        <f>SUMIF('Rekapitulasi Maret'!$AL$194:$AL$375,APS!$B280,'Rekapitulasi Maret'!$AN$194:$AN$375)</f>
        <v>0</v>
      </c>
      <c r="CA280" s="152">
        <f>SUMIF('Rekapitulasi Maret'!$AL$194:$AL$375,APS!$B280,'Rekapitulasi Maret'!$AQ$194:$AQ$375)</f>
        <v>0</v>
      </c>
      <c r="CB280" s="154">
        <f t="shared" si="699"/>
        <v>0</v>
      </c>
      <c r="CC280" s="154">
        <f t="shared" si="700"/>
        <v>0</v>
      </c>
      <c r="CD280" s="10"/>
      <c r="CE280" s="152">
        <f>SUMIF('Rekapitulasi Maret'!$BA$194:$BA$375,APS!$B280,'Rekapitulasi Maret'!$BB$194:$BB$375)+SUMIF('Rekapitulasi Maret'!$BA$194:$BA$375,APS!$B280,'Rekapitulasi Maret'!$BE$194:$BE$375)</f>
        <v>0</v>
      </c>
      <c r="CF280" s="152">
        <f>SUMIF('Rekapitulasi Maret'!$BA$194:$BA$375,APS!$B280,'Rekapitulasi Maret'!$BC$194:$BC$375)</f>
        <v>4</v>
      </c>
      <c r="CG280" s="10"/>
      <c r="CH280" s="154">
        <f t="shared" si="677"/>
        <v>0</v>
      </c>
      <c r="CI280" s="154">
        <f t="shared" si="678"/>
        <v>0</v>
      </c>
      <c r="CJ280" s="10"/>
      <c r="CK280" s="152">
        <f>SUMIF('Rekapitulasi Maret'!$BP$194:$BP$375,APS!$B280,'Rekapitulasi Maret'!$BQ$194:$BQ$375)+SUMIF('Rekapitulasi Maret'!$BP$194:$BP$375,APS!$B280,'Rekapitulasi Maret'!$BT$194:$BT$375)</f>
        <v>0</v>
      </c>
      <c r="CL280" s="152">
        <f>SUMIF('Rekapitulasi Maret'!$BP$194:$BP$375,APS!$B280,'Rekapitulasi Maret'!$BR$194:$BR$375)</f>
        <v>0</v>
      </c>
      <c r="CM280" s="152">
        <f>SUMIF('Rekapitulasi Maret'!$BP$194:$BP$375,APS!$B280,'Rekapitulasi Maret'!$BU$194:$BU$375)</f>
        <v>0</v>
      </c>
      <c r="CN280" s="154">
        <f t="shared" si="679"/>
        <v>0</v>
      </c>
      <c r="CO280" s="154">
        <f t="shared" si="680"/>
        <v>0</v>
      </c>
      <c r="CP280" s="76">
        <f t="shared" si="708"/>
        <v>20</v>
      </c>
      <c r="CQ280" s="76">
        <f t="shared" si="709"/>
        <v>0</v>
      </c>
      <c r="CR280" s="76">
        <f t="shared" si="710"/>
        <v>4</v>
      </c>
      <c r="CS280" s="76">
        <f t="shared" si="711"/>
        <v>0</v>
      </c>
      <c r="CT280" s="76">
        <f t="shared" si="712"/>
        <v>4</v>
      </c>
      <c r="CU280" s="76">
        <f t="shared" si="713"/>
        <v>-16</v>
      </c>
      <c r="CV280" s="154">
        <f t="shared" si="714"/>
        <v>20</v>
      </c>
      <c r="CW280" s="10"/>
      <c r="CX280" s="10"/>
      <c r="CY280" s="152">
        <f>SUMIF('Rekapitulasi Maret'!$D$391:$D$568,APS!$B280,'Rekapitulasi Maret'!$E$391:$E$568)+SUMIF('Rekapitulasi Maret'!$D$391:$D$568,APS!$B280,'Rekapitulasi Maret'!$J$391:$J$568)</f>
        <v>0</v>
      </c>
      <c r="CZ280" s="152">
        <f>SUMIF('Rekapitulasi Maret'!$D$391:$D$568,APS!$B280,'Rekapitulasi Maret'!$F$391:$F$568)</f>
        <v>0</v>
      </c>
      <c r="DA280" s="152">
        <f>SUMIF('Rekapitulasi Maret'!$D$391:$D$568,APS!$B280,'Rekapitulasi Maret'!$K$391:$K$568)</f>
        <v>0</v>
      </c>
      <c r="DB280" s="154">
        <f t="shared" si="681"/>
        <v>0</v>
      </c>
      <c r="DC280" s="154">
        <f t="shared" si="682"/>
        <v>0</v>
      </c>
      <c r="DD280" s="10"/>
      <c r="DE280" s="152">
        <f>SUMIF('Rekapitulasi Maret'!$U$391:$U$568,APS!$B280,'Rekapitulasi Maret'!$V$391:$V$568)+SUMIF('Rekapitulasi Maret'!$U$391:$U$568,APS!$B280,'Rekapitulasi Maret'!$AA$391:$AA$568)</f>
        <v>0</v>
      </c>
      <c r="DF280" s="152">
        <f>SUMIF('Rekapitulasi Maret'!$U$391:$U$568,APS!$B280,'Rekapitulasi Maret'!$W$391:$W$568)</f>
        <v>0</v>
      </c>
      <c r="DG280" s="152">
        <f>SUMIF('Rekapitulasi Maret'!$U$391:$U$568,APS!$B280,'Rekapitulasi Maret'!$AB$391:$AB$568)</f>
        <v>0</v>
      </c>
      <c r="DH280" s="154">
        <f t="shared" si="619"/>
        <v>0</v>
      </c>
      <c r="DI280" s="154">
        <f t="shared" si="620"/>
        <v>0</v>
      </c>
      <c r="DJ280" s="10"/>
      <c r="DK280" s="152">
        <f>SUMIF('Rekapitulasi Maret'!$AL$391:$AL$568,APS!$B280,'Rekapitulasi Maret'!$AM$391:$AM$568)+SUMIF('Rekapitulasi Maret'!$AL$391:$AL$568,APS!$B280,'Rekapitulasi Maret'!$AP$391:$AP$568)</f>
        <v>0</v>
      </c>
      <c r="DL280" s="152">
        <f>SUMIF('Rekapitulasi Maret'!$AL$391:$AL$568,APS!$B280,'Rekapitulasi Maret'!$AN$391:$AN$568)</f>
        <v>0</v>
      </c>
      <c r="DM280" s="152">
        <f>SUMIF('Rekapitulasi Maret'!$AL$391:$AL$568,APS!$B280,'Rekapitulasi Maret'!$AQ$391:$AQ$568)</f>
        <v>0</v>
      </c>
      <c r="DN280" s="154">
        <f t="shared" si="648"/>
        <v>0</v>
      </c>
      <c r="DO280" s="154">
        <f t="shared" si="649"/>
        <v>0</v>
      </c>
      <c r="DP280" s="10"/>
      <c r="DQ280" s="152">
        <f>SUMIF('Rekapitulasi Maret'!$BA$391:$BA$568,APS!$B280,'Rekapitulasi Maret'!$BB$391:$BB$568)+SUMIF('Rekapitulasi Maret'!$BA$391:$BA$568,APS!$B280,'Rekapitulasi Maret'!$BE$391:$BE$568)</f>
        <v>0</v>
      </c>
      <c r="DR280" s="152">
        <f>SUMIF('Rekapitulasi Maret'!$BA$391:$BA$568,APS!$B280,'Rekapitulasi Maret'!$BC$391:$BC$568)</f>
        <v>0</v>
      </c>
      <c r="DS280" s="152">
        <f>SUMIF('Rekapitulasi Maret'!$BA$391:$BA$568,APS!$B280,'Rekapitulasi Maret'!$BF$391:$BF$568)</f>
        <v>0</v>
      </c>
      <c r="DT280" s="154">
        <f t="shared" si="621"/>
        <v>0</v>
      </c>
      <c r="DU280" s="154">
        <f t="shared" si="622"/>
        <v>0</v>
      </c>
      <c r="DV280" s="10"/>
      <c r="DW280" s="152">
        <f>SUMIF('Rekapitulasi Maret'!$BP$391:$BP$568,APS!$B280,'Rekapitulasi Maret'!$BQ$391:$BQ$568)+SUMIF('Rekapitulasi Maret'!$BP$391:$BP$568,APS!$B280,'Rekapitulasi Maret'!$BT$391:$BT$568)</f>
        <v>0</v>
      </c>
      <c r="DX280" s="152">
        <f>SUMIF('Rekapitulasi Maret'!$BP$391:$BP$568,APS!$B280,'Rekapitulasi Maret'!$BR$391:$BR$568)</f>
        <v>0</v>
      </c>
      <c r="DY280" s="152">
        <f>SUMIF('Rekapitulasi Maret'!$BP$391:$BP$568,APS!$B280,'Rekapitulasi Maret'!$BU$391:$BU$568)</f>
        <v>0</v>
      </c>
      <c r="DZ280" s="154">
        <f t="shared" si="645"/>
        <v>0</v>
      </c>
      <c r="EA280" s="154">
        <f t="shared" si="646"/>
        <v>0</v>
      </c>
      <c r="EB280" s="10"/>
      <c r="EC280" s="152">
        <f>SUMIF('Rekapitulasi Maret'!$CE$391:$CE$568,APS!$B280,'Rekapitulasi Maret'!$CF$391:$CF$568)+SUMIF('Rekapitulasi Maret'!$CE$391:$CE$568,APS!$B280,'Rekapitulasi Maret'!$CI$391:$CI$568)</f>
        <v>0</v>
      </c>
      <c r="ED280" s="152">
        <f>SUMIF('Rekapitulasi Maret'!$CE$391:$CE$568,APS!$B280,'Rekapitulasi Maret'!$CG$391:$CG$568)</f>
        <v>0</v>
      </c>
      <c r="EE280" s="152">
        <f>SUMIF('Rekapitulasi Maret'!$CE$391:$CE$568,APS!$B280,'Rekapitulasi Maret'!$CJ$391:$CJ$568)</f>
        <v>0</v>
      </c>
      <c r="EF280" s="154">
        <f t="shared" si="650"/>
        <v>0</v>
      </c>
      <c r="EG280" s="154">
        <f t="shared" si="651"/>
        <v>0</v>
      </c>
      <c r="EH280" s="76">
        <f t="shared" si="623"/>
        <v>0</v>
      </c>
      <c r="EI280" s="76">
        <f t="shared" si="624"/>
        <v>0</v>
      </c>
      <c r="EJ280" s="76">
        <f t="shared" si="625"/>
        <v>0</v>
      </c>
      <c r="EK280" s="76">
        <f t="shared" si="626"/>
        <v>0</v>
      </c>
      <c r="EL280" s="76">
        <f t="shared" si="627"/>
        <v>0</v>
      </c>
      <c r="EM280" s="76">
        <f t="shared" si="628"/>
        <v>0</v>
      </c>
      <c r="EN280" s="154">
        <f t="shared" si="629"/>
        <v>0</v>
      </c>
      <c r="EO280" s="10"/>
      <c r="EP280" s="10"/>
      <c r="EQ280" s="152">
        <f>SUMIF('Rekapitulasi Maret'!$D$587:$D$768,APS!$B280,'Rekapitulasi Maret'!$E$587:$E$768)+SUMIF('Rekapitulasi Maret'!$D$587:$D$768,APS!$B280,'Rekapitulasi Maret'!$G$587:$G$768)</f>
        <v>0</v>
      </c>
      <c r="ER280" s="152">
        <f>SUMIF('Rekapitulasi Maret'!$D$587:$D$768,APS!$B280,'Rekapitulasi Maret'!$F$587:$F$768)+SUMIF('Rekapitulasi Maret'!$D$587:$D$768,APS!$B280,'Rekapitulasi Maret'!$H$587:$H$768)</f>
        <v>0</v>
      </c>
      <c r="ES280" s="10"/>
      <c r="ET280" s="154">
        <f t="shared" si="652"/>
        <v>0</v>
      </c>
      <c r="EU280" s="154">
        <f t="shared" si="653"/>
        <v>0</v>
      </c>
      <c r="EV280" s="10"/>
      <c r="EW280" s="152">
        <f>SUMIF('Rekapitulasi Maret'!$U$587:$U$768,APS!$B280,'Rekapitulasi Maret'!$V$587:$V$768)+SUMIF('Rekapitulasi Maret'!$U$587:$U$768,APS!$B280,'Rekapitulasi Maret'!$X$587:$X$768)</f>
        <v>0</v>
      </c>
      <c r="EX280" s="152">
        <f>SUMIF('Rekapitulasi Maret'!$U$587:$U$768,APS!$B280,'Rekapitulasi Maret'!$W$587:$W$768)+SUMIF('Rekapitulasi Maret'!$U$587:$U$768,APS!$B280,'Rekapitulasi Maret'!$Y$587:$Y$768)</f>
        <v>0</v>
      </c>
      <c r="EY280" s="10"/>
      <c r="EZ280" s="154">
        <f t="shared" si="654"/>
        <v>0</v>
      </c>
      <c r="FA280" s="154">
        <f t="shared" si="655"/>
        <v>0</v>
      </c>
      <c r="FB280" s="10"/>
      <c r="FC280" s="152">
        <f>SUMIF('Rekapitulasi Maret'!$AL$587:$AL$768,APS!$B280,'Rekapitulasi Maret'!$AM$587:$AM$768)+SUMIF('Rekapitulasi Maret'!$AL$587:$AL$768,APS!$B280,'Rekapitulasi Maret'!$AP$587:$AP$768)</f>
        <v>0</v>
      </c>
      <c r="FD280" s="152">
        <f>SUMIF('Rekapitulasi Maret'!$AL$587:$AL$768,APS!$B280,'Rekapitulasi Maret'!$AN$587:$AN$768)</f>
        <v>0</v>
      </c>
      <c r="FE280" s="10"/>
      <c r="FF280" s="154">
        <f t="shared" si="656"/>
        <v>0</v>
      </c>
      <c r="FG280" s="154">
        <f t="shared" si="657"/>
        <v>0</v>
      </c>
      <c r="FH280" s="10"/>
      <c r="FI280" s="152">
        <f>SUMIF('Rekapitulasi Maret'!$BA$587:$BA$768,APS!$B280,'Rekapitulasi Maret'!$BB$587:$BB$768)+SUMIF('Rekapitulasi Maret'!$BA$587:$BA$768,APS!$B280,'Rekapitulasi Maret'!$BE$587:$BE$768)</f>
        <v>0</v>
      </c>
      <c r="FJ280" s="152">
        <f>SUMIF('Rekapitulasi Maret'!$BA$587:$BA$768,APS!$B280,'Rekapitulasi Maret'!$BC$587:$BC$768)+SUMIF('Rekapitulasi Maret'!$BA$587:$BA$768,APS!$B280,'Rekapitulasi Maret'!$BF$587:$BF$768)</f>
        <v>0</v>
      </c>
      <c r="FK280" s="10"/>
      <c r="FL280" s="154">
        <f t="shared" si="658"/>
        <v>0</v>
      </c>
      <c r="FM280" s="154">
        <f t="shared" si="659"/>
        <v>0</v>
      </c>
      <c r="FN280" s="10"/>
      <c r="FO280" s="152">
        <f>SUMIF('Rekapitulasi Maret'!$BP$587:$BP$768,APS!$B280,'Rekapitulasi Maret'!$BQ$587:$BQ$768)+SUMIF('Rekapitulasi Maret'!$BP$587:$BP$768,APS!$B280,'Rekapitulasi Maret'!$BT$587:$BT$768)</f>
        <v>0</v>
      </c>
      <c r="FP280" s="152">
        <f>SUMIF('Rekapitulasi Maret'!$BP$587:$BP$768,APS!$B280,'Rekapitulasi Maret'!$BR$587:$BR$768)</f>
        <v>0</v>
      </c>
      <c r="FQ280" s="10"/>
      <c r="FR280" s="154">
        <f t="shared" si="660"/>
        <v>0</v>
      </c>
      <c r="FS280" s="154">
        <f t="shared" si="661"/>
        <v>0</v>
      </c>
      <c r="FT280" s="10"/>
      <c r="FU280" s="152">
        <f>SUMIF('Rekapitulasi Maret'!$CE$587:$CE$768,APS!$B280,'Rekapitulasi Maret'!$CI$587:$CI$768)</f>
        <v>0</v>
      </c>
      <c r="FV280" s="10"/>
      <c r="FW280" s="152">
        <f>SUMIF('Rekapitulasi Maret'!$CE$587:$CE$768,APS!$B280,'Rekapitulasi Maret'!$CJ$587:$CJ$768)</f>
        <v>0</v>
      </c>
      <c r="FX280" s="154">
        <f t="shared" si="683"/>
        <v>0</v>
      </c>
      <c r="FY280" s="154">
        <f t="shared" si="684"/>
        <v>0</v>
      </c>
      <c r="FZ280" s="10"/>
      <c r="GA280" s="152">
        <f>SUMIF('Rekapitulasi Maret'!$D$785:$D$963,APS!$B280,'Rekapitulasi Maret'!$E$785:$E$963)+SUMIF('Rekapitulasi Maret'!$D$785:$D$963,APS!$B280,'Rekapitulasi Maret'!$J$785:$J$963)</f>
        <v>0</v>
      </c>
      <c r="GB280" s="152">
        <f>SUMIF('Rekapitulasi Maret'!$D$785:$D$963,APS!$B280,'Rekapitulasi Maret'!$F$785:$F$963)</f>
        <v>0</v>
      </c>
      <c r="GC280" s="152">
        <f>SUMIF('Rekapitulasi Maret'!$D$785:$D$963,APS!$B280,'Rekapitulasi Maret'!$K$785:$K$963)</f>
        <v>0</v>
      </c>
      <c r="GD280" s="154">
        <f t="shared" si="662"/>
        <v>0</v>
      </c>
      <c r="GE280" s="154">
        <f t="shared" si="663"/>
        <v>0</v>
      </c>
      <c r="GF280" s="10"/>
      <c r="GG280" s="152">
        <f>SUMIF('Rekapitulasi Maret'!$U$785:$U$963,APS!$B280,'Rekapitulasi Maret'!$V$785:$V$963)+SUMIF('Rekapitulasi Maret'!$U$785:$U$963,APS!$B280,'Rekapitulasi Maret'!$AA$785:$AA$963)</f>
        <v>0</v>
      </c>
      <c r="GH280" s="152">
        <f>SUMIF('Rekapitulasi Maret'!$U$785:$U$963,APS!$B280,'Rekapitulasi Maret'!$W$785:$W$963)</f>
        <v>0</v>
      </c>
      <c r="GI280" s="152">
        <f>SUMIF('Rekapitulasi Maret'!$U$785:$U$963,APS!$B280,'Rekapitulasi Maret'!$AB$785:$AB$963)</f>
        <v>0</v>
      </c>
      <c r="GJ280" s="154">
        <f t="shared" si="664"/>
        <v>0</v>
      </c>
      <c r="GK280" s="154">
        <f t="shared" si="665"/>
        <v>0</v>
      </c>
      <c r="GL280" s="10"/>
      <c r="GM280" s="152">
        <f>SUMIF('Rekapitulasi Maret'!$AL$785:$AL$963,APS!$B280,'Rekapitulasi Maret'!$AM$785:$AM$963)+SUMIF('Rekapitulasi Maret'!$AL$785:$AL$963,APS!$B280,'Rekapitulasi Maret'!$AP$785:$AP$963)</f>
        <v>0</v>
      </c>
      <c r="GN280" s="152">
        <f>SUMIF('Rekapitulasi Maret'!$AL$785:$AL$963,APS!$B280,'Rekapitulasi Maret'!$AN$785:$AN$963)</f>
        <v>0</v>
      </c>
      <c r="GO280" s="152">
        <f>SUMIF('Rekapitulasi Maret'!$AL$785:$AL$963,APS!$B280,'Rekapitulasi Maret'!$AQ$785:$AQ$963)</f>
        <v>0</v>
      </c>
      <c r="GP280" s="154">
        <f t="shared" si="666"/>
        <v>0</v>
      </c>
      <c r="GQ280" s="154">
        <f t="shared" si="667"/>
        <v>0</v>
      </c>
      <c r="GR280" s="76">
        <f t="shared" si="668"/>
        <v>0</v>
      </c>
      <c r="GS280" s="76">
        <f t="shared" si="669"/>
        <v>0</v>
      </c>
      <c r="GT280" s="76">
        <f t="shared" si="670"/>
        <v>0</v>
      </c>
      <c r="GU280" s="76">
        <f t="shared" si="671"/>
        <v>0</v>
      </c>
      <c r="GV280" s="157">
        <f t="shared" si="672"/>
        <v>0</v>
      </c>
      <c r="GW280" s="157">
        <f t="shared" si="673"/>
        <v>0</v>
      </c>
      <c r="GX280" s="158">
        <f t="shared" si="674"/>
        <v>0</v>
      </c>
      <c r="GY280" s="157">
        <f t="shared" si="691"/>
        <v>20</v>
      </c>
      <c r="GZ280" s="157">
        <f t="shared" si="692"/>
        <v>20</v>
      </c>
      <c r="HA280" s="157">
        <f t="shared" si="693"/>
        <v>20</v>
      </c>
      <c r="HB280" s="157">
        <f t="shared" si="694"/>
        <v>0</v>
      </c>
      <c r="HC280" s="157">
        <f t="shared" si="695"/>
        <v>20</v>
      </c>
      <c r="HD280" s="157">
        <f t="shared" si="696"/>
        <v>0</v>
      </c>
      <c r="HE280" s="158">
        <f t="shared" si="636"/>
        <v>100</v>
      </c>
      <c r="HF280" s="164"/>
      <c r="HG280" s="78" t="s">
        <v>1054</v>
      </c>
      <c r="HH280" s="88"/>
    </row>
    <row r="281" spans="1:216" ht="15.75">
      <c r="A281" s="34" t="s">
        <v>583</v>
      </c>
      <c r="B281" s="34" t="s">
        <v>417</v>
      </c>
      <c r="C281" s="16" t="s">
        <v>196</v>
      </c>
      <c r="D281" s="16" t="s">
        <v>599</v>
      </c>
      <c r="E281" s="16" t="s">
        <v>601</v>
      </c>
      <c r="F281" s="31">
        <v>10</v>
      </c>
      <c r="G281" s="17"/>
      <c r="H281" s="17"/>
      <c r="I281" s="18">
        <v>0</v>
      </c>
      <c r="J281" s="17">
        <v>0</v>
      </c>
      <c r="K281" s="19">
        <f t="shared" si="675"/>
        <v>10</v>
      </c>
      <c r="L281" s="19">
        <f t="shared" si="676"/>
        <v>10</v>
      </c>
      <c r="M281" s="23">
        <v>10</v>
      </c>
      <c r="N281" s="20">
        <f t="shared" si="637"/>
        <v>10</v>
      </c>
      <c r="O281" s="20"/>
      <c r="P281" s="75">
        <f t="shared" si="642"/>
        <v>0</v>
      </c>
      <c r="Q281" s="74">
        <f t="shared" si="641"/>
        <v>10</v>
      </c>
      <c r="R281" s="22">
        <f t="shared" si="647"/>
        <v>10</v>
      </c>
      <c r="S281" s="10">
        <v>10</v>
      </c>
      <c r="T281" s="10"/>
      <c r="U281" s="152">
        <f>SUMIF('Rekapitulasi Maret'!$D$9:$D$173,APS!$B281,'Rekapitulasi Maret'!$E$9:$E$173)</f>
        <v>0</v>
      </c>
      <c r="V281" s="152">
        <f>SUMIF('Rekapitulasi Maret'!$D$9:$D$173,APS!$B281,'Rekapitulasi Maret'!$F$9:$F$173)</f>
        <v>0</v>
      </c>
      <c r="W281" s="10"/>
      <c r="X281" s="154">
        <f t="shared" si="638"/>
        <v>0</v>
      </c>
      <c r="Y281" s="154">
        <f t="shared" si="639"/>
        <v>0</v>
      </c>
      <c r="Z281" s="10"/>
      <c r="AA281" s="152">
        <f>SUMIF('Rekapitulasi Maret'!$U$9:$U$173,APS!$B281,'Rekapitulasi Maret'!$V$9:$V$173)</f>
        <v>0</v>
      </c>
      <c r="AB281" s="152">
        <f>SUMIF('Rekapitulasi Maret'!$U$9:$U$173,APS!$B281,'Rekapitulasi Maret'!$W$9:$W$173)</f>
        <v>0</v>
      </c>
      <c r="AC281" s="152"/>
      <c r="AD281" s="154">
        <f t="shared" si="630"/>
        <v>0</v>
      </c>
      <c r="AE281" s="154">
        <f t="shared" si="631"/>
        <v>0</v>
      </c>
      <c r="AF281" s="10"/>
      <c r="AG281" s="152">
        <f>SUMIF('Rekapitulasi Maret'!$AL$9:$AL$173,APS!$B281,'Rekapitulasi Maret'!$AM$9:$AM$173)</f>
        <v>0</v>
      </c>
      <c r="AH281" s="152">
        <f>SUMIF('Rekapitulasi Maret'!$AL$9:$AL$173,APS!$B281,'Rekapitulasi Maret'!$AN$9:$AN$173)</f>
        <v>0</v>
      </c>
      <c r="AI281" s="152">
        <f>SUMIF('Rekapitulasi Maret'!$AL$9:$AL$173,APS!$B281,'Rekapitulasi Maret'!$AQ$9:$AQ$173)</f>
        <v>0</v>
      </c>
      <c r="AJ281" s="154">
        <f t="shared" si="634"/>
        <v>0</v>
      </c>
      <c r="AK281" s="154">
        <f t="shared" si="635"/>
        <v>0</v>
      </c>
      <c r="AL281" s="10"/>
      <c r="AM281" s="152">
        <f>SUMIF('Rekapitulasi Maret'!$BA$9:$BA$173,APS!$B281,'Rekapitulasi Maret'!$BB$9:$BB$173)</f>
        <v>0</v>
      </c>
      <c r="AN281" s="152">
        <f>SUMIF('Rekapitulasi Maret'!$BA$9:$BA$173,APS!$B281,'Rekapitulasi Maret'!$BC$9:$BC$173)</f>
        <v>0</v>
      </c>
      <c r="AO281" s="10"/>
      <c r="AP281" s="154">
        <f t="shared" si="632"/>
        <v>0</v>
      </c>
      <c r="AQ281" s="154">
        <f t="shared" si="633"/>
        <v>0</v>
      </c>
      <c r="AR281" s="10">
        <v>10</v>
      </c>
      <c r="AS281" s="152">
        <f>SUMIF('Rekapitulasi Maret'!$BP$9:$BP$173,APS!$B281,'Rekapitulasi Maret'!$BQ$9:$BQ$173)</f>
        <v>10</v>
      </c>
      <c r="AT281" s="152">
        <f>SUMIF('Rekapitulasi Maret'!$BP$9:$BP$173,APS!$B281,'Rekapitulasi Maret'!$BR$9:$BR$173)</f>
        <v>10</v>
      </c>
      <c r="AU281" s="10"/>
      <c r="AV281" s="154">
        <f t="shared" si="697"/>
        <v>100</v>
      </c>
      <c r="AW281" s="154">
        <f t="shared" si="698"/>
        <v>100</v>
      </c>
      <c r="AX281" s="10"/>
      <c r="AY281" s="152">
        <f>SUMIF('Rekapitulasi Maret'!$CE$9:$CE$173,APS!$B281,'Rekapitulasi Maret'!$CI$9:$CI$173)</f>
        <v>0</v>
      </c>
      <c r="AZ281" s="10"/>
      <c r="BA281" s="152">
        <f>SUMIF('Rekapitulasi Maret'!$CE$9:$CE$173,APS!$B281,'Rekapitulasi Maret'!$CJ$9:$CJ$173)</f>
        <v>0</v>
      </c>
      <c r="BB281" s="154">
        <f t="shared" si="689"/>
        <v>0</v>
      </c>
      <c r="BC281" s="154">
        <f t="shared" si="690"/>
        <v>0</v>
      </c>
      <c r="BD281" s="76">
        <f t="shared" si="701"/>
        <v>10</v>
      </c>
      <c r="BE281" s="76">
        <f t="shared" si="702"/>
        <v>10</v>
      </c>
      <c r="BF281" s="76">
        <f t="shared" si="703"/>
        <v>10</v>
      </c>
      <c r="BG281" s="76">
        <f t="shared" si="704"/>
        <v>0</v>
      </c>
      <c r="BH281" s="76">
        <f t="shared" si="705"/>
        <v>10</v>
      </c>
      <c r="BI281" s="76">
        <f t="shared" si="706"/>
        <v>0</v>
      </c>
      <c r="BJ281" s="154">
        <f t="shared" si="707"/>
        <v>100</v>
      </c>
      <c r="BK281" s="10"/>
      <c r="BL281" s="10"/>
      <c r="BM281" s="152">
        <f>SUMIF('Rekapitulasi Maret'!$D$194:$D$375,APS!$B281,'Rekapitulasi Maret'!$E$194:$E$375)+SUMIF('Rekapitulasi Maret'!$D$194:$D$375,APS!$B281,'Rekapitulasi Maret'!$J$194:$J$375)</f>
        <v>0</v>
      </c>
      <c r="BN281" s="152">
        <f>SUMIF('Rekapitulasi Maret'!$D$194:$D$375,APS!$B281,'Rekapitulasi Maret'!$F$194:$F$375)</f>
        <v>0</v>
      </c>
      <c r="BO281" s="152">
        <f>SUMIF('Rekapitulasi Maret'!$D$194:$D$375,APS!$B281,'Rekapitulasi Maret'!$K$194:$K$375)</f>
        <v>0</v>
      </c>
      <c r="BP281" s="154">
        <f t="shared" si="685"/>
        <v>0</v>
      </c>
      <c r="BQ281" s="154">
        <f t="shared" si="686"/>
        <v>0</v>
      </c>
      <c r="BR281" s="10"/>
      <c r="BS281" s="152">
        <f>SUMIF('Rekapitulasi Maret'!$U$194:$U$375,APS!$B281,'Rekapitulasi Maret'!$V$194:$V$375)+SUMIF('Rekapitulasi Maret'!$U$194:$U$375,APS!$B281,'Rekapitulasi Maret'!$AA$194:$AA$375)</f>
        <v>0</v>
      </c>
      <c r="BT281" s="152">
        <f>SUMIF('Rekapitulasi Maret'!$U$194:$U$375,APS!$B281,'Rekapitulasi Maret'!$W$194:$W$375)</f>
        <v>0</v>
      </c>
      <c r="BU281" s="152">
        <f>SUMIF('Rekapitulasi Maret'!$U$194:$U$375,APS!$B281,'Rekapitulasi Maret'!$AB$194:$AB$375)</f>
        <v>0</v>
      </c>
      <c r="BV281" s="154">
        <f t="shared" si="687"/>
        <v>0</v>
      </c>
      <c r="BW281" s="154">
        <f t="shared" si="688"/>
        <v>0</v>
      </c>
      <c r="BX281" s="10"/>
      <c r="BY281" s="152">
        <f>SUMIF('Rekapitulasi Maret'!$AL$194:$AL$375,APS!$B281,'Rekapitulasi Maret'!$AM$194:$AM$375)+SUMIF('Rekapitulasi Maret'!$AL$194:$AL$375,APS!$B281,'Rekapitulasi Maret'!$AP$194:$AP$375)</f>
        <v>0</v>
      </c>
      <c r="BZ281" s="152">
        <f>SUMIF('Rekapitulasi Maret'!$AL$194:$AL$375,APS!$B281,'Rekapitulasi Maret'!$AN$194:$AN$375)</f>
        <v>0</v>
      </c>
      <c r="CA281" s="152">
        <f>SUMIF('Rekapitulasi Maret'!$AL$194:$AL$375,APS!$B281,'Rekapitulasi Maret'!$AQ$194:$AQ$375)</f>
        <v>0</v>
      </c>
      <c r="CB281" s="154">
        <f t="shared" si="699"/>
        <v>0</v>
      </c>
      <c r="CC281" s="154">
        <f t="shared" si="700"/>
        <v>0</v>
      </c>
      <c r="CD281" s="10"/>
      <c r="CE281" s="152">
        <f>SUMIF('Rekapitulasi Maret'!$BA$194:$BA$375,APS!$B281,'Rekapitulasi Maret'!$BB$194:$BB$375)+SUMIF('Rekapitulasi Maret'!$BA$194:$BA$375,APS!$B281,'Rekapitulasi Maret'!$BE$194:$BE$375)</f>
        <v>0</v>
      </c>
      <c r="CF281" s="152">
        <f>SUMIF('Rekapitulasi Maret'!$BA$194:$BA$375,APS!$B281,'Rekapitulasi Maret'!$BC$194:$BC$375)</f>
        <v>0</v>
      </c>
      <c r="CG281" s="10"/>
      <c r="CH281" s="154">
        <f t="shared" si="677"/>
        <v>0</v>
      </c>
      <c r="CI281" s="154">
        <f t="shared" si="678"/>
        <v>0</v>
      </c>
      <c r="CJ281" s="10"/>
      <c r="CK281" s="152">
        <f>SUMIF('Rekapitulasi Maret'!$BP$194:$BP$375,APS!$B281,'Rekapitulasi Maret'!$BQ$194:$BQ$375)+SUMIF('Rekapitulasi Maret'!$BP$194:$BP$375,APS!$B281,'Rekapitulasi Maret'!$BT$194:$BT$375)</f>
        <v>0</v>
      </c>
      <c r="CL281" s="152">
        <f>SUMIF('Rekapitulasi Maret'!$BP$194:$BP$375,APS!$B281,'Rekapitulasi Maret'!$BR$194:$BR$375)</f>
        <v>0</v>
      </c>
      <c r="CM281" s="152">
        <f>SUMIF('Rekapitulasi Maret'!$BP$194:$BP$375,APS!$B281,'Rekapitulasi Maret'!$BU$194:$BU$375)</f>
        <v>0</v>
      </c>
      <c r="CN281" s="154">
        <f t="shared" si="679"/>
        <v>0</v>
      </c>
      <c r="CO281" s="154">
        <f t="shared" si="680"/>
        <v>0</v>
      </c>
      <c r="CP281" s="76">
        <f t="shared" si="708"/>
        <v>0</v>
      </c>
      <c r="CQ281" s="76">
        <f t="shared" si="709"/>
        <v>0</v>
      </c>
      <c r="CR281" s="76">
        <f t="shared" si="710"/>
        <v>0</v>
      </c>
      <c r="CS281" s="76">
        <f t="shared" si="711"/>
        <v>0</v>
      </c>
      <c r="CT281" s="76">
        <f t="shared" si="712"/>
        <v>0</v>
      </c>
      <c r="CU281" s="76">
        <f t="shared" si="713"/>
        <v>0</v>
      </c>
      <c r="CV281" s="154">
        <f t="shared" si="714"/>
        <v>0</v>
      </c>
      <c r="CW281" s="10"/>
      <c r="CX281" s="10"/>
      <c r="CY281" s="152">
        <f>SUMIF('Rekapitulasi Maret'!$D$391:$D$568,APS!$B281,'Rekapitulasi Maret'!$E$391:$E$568)+SUMIF('Rekapitulasi Maret'!$D$391:$D$568,APS!$B281,'Rekapitulasi Maret'!$J$391:$J$568)</f>
        <v>0</v>
      </c>
      <c r="CZ281" s="152">
        <f>SUMIF('Rekapitulasi Maret'!$D$391:$D$568,APS!$B281,'Rekapitulasi Maret'!$F$391:$F$568)</f>
        <v>0</v>
      </c>
      <c r="DA281" s="152">
        <f>SUMIF('Rekapitulasi Maret'!$D$391:$D$568,APS!$B281,'Rekapitulasi Maret'!$K$391:$K$568)</f>
        <v>0</v>
      </c>
      <c r="DB281" s="154">
        <f t="shared" si="681"/>
        <v>0</v>
      </c>
      <c r="DC281" s="154">
        <f t="shared" si="682"/>
        <v>0</v>
      </c>
      <c r="DD281" s="10"/>
      <c r="DE281" s="152">
        <f>SUMIF('Rekapitulasi Maret'!$U$391:$U$568,APS!$B281,'Rekapitulasi Maret'!$V$391:$V$568)+SUMIF('Rekapitulasi Maret'!$U$391:$U$568,APS!$B281,'Rekapitulasi Maret'!$AA$391:$AA$568)</f>
        <v>0</v>
      </c>
      <c r="DF281" s="152">
        <f>SUMIF('Rekapitulasi Maret'!$U$391:$U$568,APS!$B281,'Rekapitulasi Maret'!$W$391:$W$568)</f>
        <v>0</v>
      </c>
      <c r="DG281" s="152">
        <f>SUMIF('Rekapitulasi Maret'!$U$391:$U$568,APS!$B281,'Rekapitulasi Maret'!$AB$391:$AB$568)</f>
        <v>0</v>
      </c>
      <c r="DH281" s="154">
        <f t="shared" ref="DH281:DH344" si="715">IF(DD281=0,0,((DF281+DG281)/DD281)*100)</f>
        <v>0</v>
      </c>
      <c r="DI281" s="154">
        <f t="shared" ref="DI281:DI344" si="716">IF(DE281=0,0,((DF281+DG281)/DE281)*100)</f>
        <v>0</v>
      </c>
      <c r="DJ281" s="10"/>
      <c r="DK281" s="152">
        <f>SUMIF('Rekapitulasi Maret'!$AL$391:$AL$568,APS!$B281,'Rekapitulasi Maret'!$AM$391:$AM$568)+SUMIF('Rekapitulasi Maret'!$AL$391:$AL$568,APS!$B281,'Rekapitulasi Maret'!$AP$391:$AP$568)</f>
        <v>0</v>
      </c>
      <c r="DL281" s="152">
        <f>SUMIF('Rekapitulasi Maret'!$AL$391:$AL$568,APS!$B281,'Rekapitulasi Maret'!$AN$391:$AN$568)</f>
        <v>0</v>
      </c>
      <c r="DM281" s="152">
        <f>SUMIF('Rekapitulasi Maret'!$AL$391:$AL$568,APS!$B281,'Rekapitulasi Maret'!$AQ$391:$AQ$568)</f>
        <v>0</v>
      </c>
      <c r="DN281" s="154">
        <f t="shared" si="648"/>
        <v>0</v>
      </c>
      <c r="DO281" s="154">
        <f t="shared" si="649"/>
        <v>0</v>
      </c>
      <c r="DP281" s="10"/>
      <c r="DQ281" s="152">
        <f>SUMIF('Rekapitulasi Maret'!$BA$391:$BA$568,APS!$B281,'Rekapitulasi Maret'!$BB$391:$BB$568)+SUMIF('Rekapitulasi Maret'!$BA$391:$BA$568,APS!$B281,'Rekapitulasi Maret'!$BE$391:$BE$568)</f>
        <v>0</v>
      </c>
      <c r="DR281" s="152">
        <f>SUMIF('Rekapitulasi Maret'!$BA$391:$BA$568,APS!$B281,'Rekapitulasi Maret'!$BC$391:$BC$568)</f>
        <v>0</v>
      </c>
      <c r="DS281" s="152">
        <f>SUMIF('Rekapitulasi Maret'!$BA$391:$BA$568,APS!$B281,'Rekapitulasi Maret'!$BF$391:$BF$568)</f>
        <v>0</v>
      </c>
      <c r="DT281" s="154">
        <f t="shared" ref="DT281:DT344" si="717">IF(DP281=0,0,((DR281+DS281)/DP281)*100)</f>
        <v>0</v>
      </c>
      <c r="DU281" s="154">
        <f t="shared" ref="DU281:DU344" si="718">IF(DQ281=0,0,((DR281+DS281)/DQ281)*100)</f>
        <v>0</v>
      </c>
      <c r="DV281" s="10"/>
      <c r="DW281" s="152">
        <f>SUMIF('Rekapitulasi Maret'!$BP$391:$BP$568,APS!$B281,'Rekapitulasi Maret'!$BQ$391:$BQ$568)+SUMIF('Rekapitulasi Maret'!$BP$391:$BP$568,APS!$B281,'Rekapitulasi Maret'!$BT$391:$BT$568)</f>
        <v>0</v>
      </c>
      <c r="DX281" s="152">
        <f>SUMIF('Rekapitulasi Maret'!$BP$391:$BP$568,APS!$B281,'Rekapitulasi Maret'!$BR$391:$BR$568)</f>
        <v>0</v>
      </c>
      <c r="DY281" s="152">
        <f>SUMIF('Rekapitulasi Maret'!$BP$391:$BP$568,APS!$B281,'Rekapitulasi Maret'!$BU$391:$BU$568)</f>
        <v>0</v>
      </c>
      <c r="DZ281" s="154">
        <f t="shared" si="645"/>
        <v>0</v>
      </c>
      <c r="EA281" s="154">
        <f t="shared" si="646"/>
        <v>0</v>
      </c>
      <c r="EB281" s="10"/>
      <c r="EC281" s="152">
        <f>SUMIF('Rekapitulasi Maret'!$CE$391:$CE$568,APS!$B281,'Rekapitulasi Maret'!$CF$391:$CF$568)+SUMIF('Rekapitulasi Maret'!$CE$391:$CE$568,APS!$B281,'Rekapitulasi Maret'!$CI$391:$CI$568)</f>
        <v>0</v>
      </c>
      <c r="ED281" s="152">
        <f>SUMIF('Rekapitulasi Maret'!$CE$391:$CE$568,APS!$B281,'Rekapitulasi Maret'!$CG$391:$CG$568)</f>
        <v>0</v>
      </c>
      <c r="EE281" s="152">
        <f>SUMIF('Rekapitulasi Maret'!$CE$391:$CE$568,APS!$B281,'Rekapitulasi Maret'!$CJ$391:$CJ$568)</f>
        <v>0</v>
      </c>
      <c r="EF281" s="154">
        <f t="shared" si="650"/>
        <v>0</v>
      </c>
      <c r="EG281" s="154">
        <f t="shared" si="651"/>
        <v>0</v>
      </c>
      <c r="EH281" s="76">
        <f t="shared" ref="EH281:EH344" si="719">CX281+DD281+DJ281+DP281+DV281+EB281</f>
        <v>0</v>
      </c>
      <c r="EI281" s="76">
        <f t="shared" ref="EI281:EI344" si="720">CY281+DE281+DK281+DQ281+DW281+EC281</f>
        <v>0</v>
      </c>
      <c r="EJ281" s="76">
        <f t="shared" ref="EJ281:EJ344" si="721">CZ281+DF281+DL281+DR281+DX281+ED281</f>
        <v>0</v>
      </c>
      <c r="EK281" s="76">
        <f t="shared" ref="EK281:EK344" si="722">DA281+DG281+DM281+DS281+DY281+EE281</f>
        <v>0</v>
      </c>
      <c r="EL281" s="76">
        <f t="shared" ref="EL281:EL344" si="723">EJ281+EK281</f>
        <v>0</v>
      </c>
      <c r="EM281" s="76">
        <f t="shared" ref="EM281:EM344" si="724">EL281-EH281</f>
        <v>0</v>
      </c>
      <c r="EN281" s="154">
        <f t="shared" ref="EN281:EN344" si="725">IF(EH281=0,0,((EL281)/EH281)*100)</f>
        <v>0</v>
      </c>
      <c r="EO281" s="10"/>
      <c r="EP281" s="10"/>
      <c r="EQ281" s="152">
        <f>SUMIF('Rekapitulasi Maret'!$D$587:$D$768,APS!$B281,'Rekapitulasi Maret'!$E$587:$E$768)+SUMIF('Rekapitulasi Maret'!$D$587:$D$768,APS!$B281,'Rekapitulasi Maret'!$G$587:$G$768)</f>
        <v>0</v>
      </c>
      <c r="ER281" s="152">
        <f>SUMIF('Rekapitulasi Maret'!$D$587:$D$768,APS!$B281,'Rekapitulasi Maret'!$F$587:$F$768)+SUMIF('Rekapitulasi Maret'!$D$587:$D$768,APS!$B281,'Rekapitulasi Maret'!$H$587:$H$768)</f>
        <v>0</v>
      </c>
      <c r="ES281" s="10"/>
      <c r="ET281" s="154">
        <f t="shared" si="652"/>
        <v>0</v>
      </c>
      <c r="EU281" s="154">
        <f t="shared" si="653"/>
        <v>0</v>
      </c>
      <c r="EV281" s="10"/>
      <c r="EW281" s="152">
        <f>SUMIF('Rekapitulasi Maret'!$U$587:$U$768,APS!$B281,'Rekapitulasi Maret'!$V$587:$V$768)+SUMIF('Rekapitulasi Maret'!$U$587:$U$768,APS!$B281,'Rekapitulasi Maret'!$X$587:$X$768)</f>
        <v>0</v>
      </c>
      <c r="EX281" s="152">
        <f>SUMIF('Rekapitulasi Maret'!$U$587:$U$768,APS!$B281,'Rekapitulasi Maret'!$W$587:$W$768)+SUMIF('Rekapitulasi Maret'!$U$587:$U$768,APS!$B281,'Rekapitulasi Maret'!$Y$587:$Y$768)</f>
        <v>0</v>
      </c>
      <c r="EY281" s="10"/>
      <c r="EZ281" s="154">
        <f t="shared" si="654"/>
        <v>0</v>
      </c>
      <c r="FA281" s="154">
        <f t="shared" si="655"/>
        <v>0</v>
      </c>
      <c r="FB281" s="10"/>
      <c r="FC281" s="152">
        <f>SUMIF('Rekapitulasi Maret'!$AL$587:$AL$768,APS!$B281,'Rekapitulasi Maret'!$AM$587:$AM$768)+SUMIF('Rekapitulasi Maret'!$AL$587:$AL$768,APS!$B281,'Rekapitulasi Maret'!$AP$587:$AP$768)</f>
        <v>0</v>
      </c>
      <c r="FD281" s="152">
        <f>SUMIF('Rekapitulasi Maret'!$AL$587:$AL$768,APS!$B281,'Rekapitulasi Maret'!$AN$587:$AN$768)</f>
        <v>0</v>
      </c>
      <c r="FE281" s="10"/>
      <c r="FF281" s="154">
        <f t="shared" si="656"/>
        <v>0</v>
      </c>
      <c r="FG281" s="154">
        <f t="shared" si="657"/>
        <v>0</v>
      </c>
      <c r="FH281" s="10"/>
      <c r="FI281" s="152">
        <f>SUMIF('Rekapitulasi Maret'!$BA$587:$BA$768,APS!$B281,'Rekapitulasi Maret'!$BB$587:$BB$768)+SUMIF('Rekapitulasi Maret'!$BA$587:$BA$768,APS!$B281,'Rekapitulasi Maret'!$BE$587:$BE$768)</f>
        <v>0</v>
      </c>
      <c r="FJ281" s="152">
        <f>SUMIF('Rekapitulasi Maret'!$BA$587:$BA$768,APS!$B281,'Rekapitulasi Maret'!$BC$587:$BC$768)+SUMIF('Rekapitulasi Maret'!$BA$587:$BA$768,APS!$B281,'Rekapitulasi Maret'!$BF$587:$BF$768)</f>
        <v>0</v>
      </c>
      <c r="FK281" s="10"/>
      <c r="FL281" s="154">
        <f t="shared" si="658"/>
        <v>0</v>
      </c>
      <c r="FM281" s="154">
        <f t="shared" si="659"/>
        <v>0</v>
      </c>
      <c r="FN281" s="10"/>
      <c r="FO281" s="152">
        <f>SUMIF('Rekapitulasi Maret'!$BP$587:$BP$768,APS!$B281,'Rekapitulasi Maret'!$BQ$587:$BQ$768)+SUMIF('Rekapitulasi Maret'!$BP$587:$BP$768,APS!$B281,'Rekapitulasi Maret'!$BT$587:$BT$768)</f>
        <v>0</v>
      </c>
      <c r="FP281" s="152">
        <f>SUMIF('Rekapitulasi Maret'!$BP$587:$BP$768,APS!$B281,'Rekapitulasi Maret'!$BR$587:$BR$768)</f>
        <v>0</v>
      </c>
      <c r="FQ281" s="10"/>
      <c r="FR281" s="154">
        <f t="shared" si="660"/>
        <v>0</v>
      </c>
      <c r="FS281" s="154">
        <f t="shared" si="661"/>
        <v>0</v>
      </c>
      <c r="FT281" s="10"/>
      <c r="FU281" s="152">
        <f>SUMIF('Rekapitulasi Maret'!$CE$587:$CE$768,APS!$B281,'Rekapitulasi Maret'!$CI$587:$CI$768)</f>
        <v>0</v>
      </c>
      <c r="FV281" s="10"/>
      <c r="FW281" s="152">
        <f>SUMIF('Rekapitulasi Maret'!$CE$587:$CE$768,APS!$B281,'Rekapitulasi Maret'!$CJ$587:$CJ$768)</f>
        <v>0</v>
      </c>
      <c r="FX281" s="154">
        <f t="shared" si="683"/>
        <v>0</v>
      </c>
      <c r="FY281" s="154">
        <f t="shared" si="684"/>
        <v>0</v>
      </c>
      <c r="FZ281" s="10"/>
      <c r="GA281" s="152">
        <f>SUMIF('Rekapitulasi Maret'!$D$785:$D$963,APS!$B281,'Rekapitulasi Maret'!$E$785:$E$963)+SUMIF('Rekapitulasi Maret'!$D$785:$D$963,APS!$B281,'Rekapitulasi Maret'!$J$785:$J$963)</f>
        <v>0</v>
      </c>
      <c r="GB281" s="152">
        <f>SUMIF('Rekapitulasi Maret'!$D$785:$D$963,APS!$B281,'Rekapitulasi Maret'!$F$785:$F$963)</f>
        <v>0</v>
      </c>
      <c r="GC281" s="152">
        <f>SUMIF('Rekapitulasi Maret'!$D$785:$D$963,APS!$B281,'Rekapitulasi Maret'!$K$785:$K$963)</f>
        <v>0</v>
      </c>
      <c r="GD281" s="154">
        <f t="shared" si="662"/>
        <v>0</v>
      </c>
      <c r="GE281" s="154">
        <f t="shared" si="663"/>
        <v>0</v>
      </c>
      <c r="GF281" s="10"/>
      <c r="GG281" s="152">
        <f>SUMIF('Rekapitulasi Maret'!$U$785:$U$963,APS!$B281,'Rekapitulasi Maret'!$V$785:$V$963)+SUMIF('Rekapitulasi Maret'!$U$785:$U$963,APS!$B281,'Rekapitulasi Maret'!$AA$785:$AA$963)</f>
        <v>0</v>
      </c>
      <c r="GH281" s="152">
        <f>SUMIF('Rekapitulasi Maret'!$U$785:$U$963,APS!$B281,'Rekapitulasi Maret'!$W$785:$W$963)</f>
        <v>0</v>
      </c>
      <c r="GI281" s="152">
        <f>SUMIF('Rekapitulasi Maret'!$U$785:$U$963,APS!$B281,'Rekapitulasi Maret'!$AB$785:$AB$963)</f>
        <v>0</v>
      </c>
      <c r="GJ281" s="154">
        <f t="shared" si="664"/>
        <v>0</v>
      </c>
      <c r="GK281" s="154">
        <f t="shared" si="665"/>
        <v>0</v>
      </c>
      <c r="GL281" s="10"/>
      <c r="GM281" s="152">
        <f>SUMIF('Rekapitulasi Maret'!$AL$785:$AL$963,APS!$B281,'Rekapitulasi Maret'!$AM$785:$AM$963)+SUMIF('Rekapitulasi Maret'!$AL$785:$AL$963,APS!$B281,'Rekapitulasi Maret'!$AP$785:$AP$963)</f>
        <v>0</v>
      </c>
      <c r="GN281" s="152">
        <f>SUMIF('Rekapitulasi Maret'!$AL$785:$AL$963,APS!$B281,'Rekapitulasi Maret'!$AN$785:$AN$963)</f>
        <v>0</v>
      </c>
      <c r="GO281" s="152">
        <f>SUMIF('Rekapitulasi Maret'!$AL$785:$AL$963,APS!$B281,'Rekapitulasi Maret'!$AQ$785:$AQ$963)</f>
        <v>0</v>
      </c>
      <c r="GP281" s="154">
        <f t="shared" si="666"/>
        <v>0</v>
      </c>
      <c r="GQ281" s="154">
        <f t="shared" si="667"/>
        <v>0</v>
      </c>
      <c r="GR281" s="76">
        <f t="shared" si="668"/>
        <v>0</v>
      </c>
      <c r="GS281" s="76">
        <f t="shared" si="669"/>
        <v>0</v>
      </c>
      <c r="GT281" s="76">
        <f t="shared" si="670"/>
        <v>0</v>
      </c>
      <c r="GU281" s="76">
        <f t="shared" si="671"/>
        <v>0</v>
      </c>
      <c r="GV281" s="157">
        <f t="shared" si="672"/>
        <v>0</v>
      </c>
      <c r="GW281" s="157">
        <f t="shared" si="673"/>
        <v>0</v>
      </c>
      <c r="GX281" s="158">
        <f t="shared" si="674"/>
        <v>0</v>
      </c>
      <c r="GY281" s="157">
        <f t="shared" si="691"/>
        <v>10</v>
      </c>
      <c r="GZ281" s="157">
        <f t="shared" si="692"/>
        <v>10</v>
      </c>
      <c r="HA281" s="157">
        <f t="shared" si="693"/>
        <v>10</v>
      </c>
      <c r="HB281" s="157">
        <f t="shared" si="694"/>
        <v>0</v>
      </c>
      <c r="HC281" s="157">
        <f t="shared" si="695"/>
        <v>10</v>
      </c>
      <c r="HD281" s="157">
        <f t="shared" si="696"/>
        <v>0</v>
      </c>
      <c r="HE281" s="158">
        <f t="shared" si="636"/>
        <v>100</v>
      </c>
      <c r="HF281" s="164"/>
      <c r="HG281" s="34" t="s">
        <v>1055</v>
      </c>
      <c r="HH281" s="88"/>
    </row>
    <row r="282" spans="1:216" ht="15.75">
      <c r="A282" s="129" t="s">
        <v>673</v>
      </c>
      <c r="B282" s="59" t="s">
        <v>418</v>
      </c>
      <c r="C282" s="16" t="s">
        <v>196</v>
      </c>
      <c r="D282" s="16" t="s">
        <v>599</v>
      </c>
      <c r="E282" s="16" t="s">
        <v>601</v>
      </c>
      <c r="F282" s="31">
        <v>50</v>
      </c>
      <c r="G282" s="17"/>
      <c r="H282" s="17"/>
      <c r="I282" s="18">
        <v>0</v>
      </c>
      <c r="J282" s="17">
        <v>0</v>
      </c>
      <c r="K282" s="19">
        <f t="shared" si="675"/>
        <v>50</v>
      </c>
      <c r="L282" s="19">
        <f t="shared" si="676"/>
        <v>50</v>
      </c>
      <c r="M282" s="23">
        <v>50</v>
      </c>
      <c r="N282" s="20">
        <f t="shared" si="637"/>
        <v>50</v>
      </c>
      <c r="O282" s="20"/>
      <c r="P282" s="75">
        <f t="shared" si="642"/>
        <v>0</v>
      </c>
      <c r="Q282" s="74">
        <f t="shared" si="641"/>
        <v>50</v>
      </c>
      <c r="R282" s="22">
        <f t="shared" si="647"/>
        <v>50</v>
      </c>
      <c r="S282" s="10"/>
      <c r="T282" s="10"/>
      <c r="U282" s="152">
        <f>SUMIF('Rekapitulasi Maret'!$D$9:$D$173,APS!$B282,'Rekapitulasi Maret'!$E$9:$E$173)</f>
        <v>0</v>
      </c>
      <c r="V282" s="152">
        <f>SUMIF('Rekapitulasi Maret'!$D$9:$D$173,APS!$B282,'Rekapitulasi Maret'!$F$9:$F$173)</f>
        <v>0</v>
      </c>
      <c r="W282" s="10"/>
      <c r="X282" s="154">
        <f t="shared" si="638"/>
        <v>0</v>
      </c>
      <c r="Y282" s="154">
        <f t="shared" si="639"/>
        <v>0</v>
      </c>
      <c r="Z282" s="10"/>
      <c r="AA282" s="152">
        <f>SUMIF('Rekapitulasi Maret'!$U$9:$U$173,APS!$B282,'Rekapitulasi Maret'!$V$9:$V$173)</f>
        <v>0</v>
      </c>
      <c r="AB282" s="152">
        <f>SUMIF('Rekapitulasi Maret'!$U$9:$U$173,APS!$B282,'Rekapitulasi Maret'!$W$9:$W$173)</f>
        <v>0</v>
      </c>
      <c r="AC282" s="152"/>
      <c r="AD282" s="154">
        <f t="shared" ref="AD282:AD352" si="726">IF(Z282=0,0,((AB282+AC282)/Z282)*100)</f>
        <v>0</v>
      </c>
      <c r="AE282" s="154">
        <f t="shared" ref="AE282:AE352" si="727">IF(AA282=0,0,((AB282+AC282)/AA282)*100)</f>
        <v>0</v>
      </c>
      <c r="AF282" s="10"/>
      <c r="AG282" s="152">
        <f>SUMIF('Rekapitulasi Maret'!$AL$9:$AL$173,APS!$B282,'Rekapitulasi Maret'!$AM$9:$AM$173)</f>
        <v>0</v>
      </c>
      <c r="AH282" s="152">
        <f>SUMIF('Rekapitulasi Maret'!$AL$9:$AL$173,APS!$B282,'Rekapitulasi Maret'!$AN$9:$AN$173)</f>
        <v>0</v>
      </c>
      <c r="AI282" s="152">
        <f>SUMIF('Rekapitulasi Maret'!$AL$9:$AL$173,APS!$B282,'Rekapitulasi Maret'!$AQ$9:$AQ$173)</f>
        <v>0</v>
      </c>
      <c r="AJ282" s="154">
        <f t="shared" si="634"/>
        <v>0</v>
      </c>
      <c r="AK282" s="154">
        <f t="shared" si="635"/>
        <v>0</v>
      </c>
      <c r="AL282" s="10"/>
      <c r="AM282" s="152">
        <f>SUMIF('Rekapitulasi Maret'!$BA$9:$BA$173,APS!$B282,'Rekapitulasi Maret'!$BB$9:$BB$173)</f>
        <v>0</v>
      </c>
      <c r="AN282" s="152">
        <f>SUMIF('Rekapitulasi Maret'!$BA$9:$BA$173,APS!$B282,'Rekapitulasi Maret'!$BC$9:$BC$173)</f>
        <v>0</v>
      </c>
      <c r="AO282" s="10"/>
      <c r="AP282" s="154">
        <f t="shared" ref="AP282:AP352" si="728">IF(AL282=0,0,((AN282+AO282)/AL282)*100)</f>
        <v>0</v>
      </c>
      <c r="AQ282" s="154">
        <f t="shared" ref="AQ282:AQ352" si="729">IF(AM282=0,0,((AN282+AO282)/AM282)*100)</f>
        <v>0</v>
      </c>
      <c r="AR282" s="10"/>
      <c r="AS282" s="152">
        <f>SUMIF('Rekapitulasi Maret'!$BP$9:$BP$173,APS!$B282,'Rekapitulasi Maret'!$BQ$9:$BQ$173)</f>
        <v>0</v>
      </c>
      <c r="AT282" s="152">
        <f>SUMIF('Rekapitulasi Maret'!$BP$9:$BP$173,APS!$B282,'Rekapitulasi Maret'!$BR$9:$BR$173)</f>
        <v>0</v>
      </c>
      <c r="AU282" s="10"/>
      <c r="AV282" s="154">
        <f t="shared" si="697"/>
        <v>0</v>
      </c>
      <c r="AW282" s="154">
        <f t="shared" si="698"/>
        <v>0</v>
      </c>
      <c r="AX282" s="10"/>
      <c r="AY282" s="152">
        <f>SUMIF('Rekapitulasi Maret'!$CE$9:$CE$173,APS!$B282,'Rekapitulasi Maret'!$CI$9:$CI$173)</f>
        <v>0</v>
      </c>
      <c r="AZ282" s="10"/>
      <c r="BA282" s="152">
        <f>SUMIF('Rekapitulasi Maret'!$CE$9:$CE$173,APS!$B282,'Rekapitulasi Maret'!$CJ$9:$CJ$173)</f>
        <v>0</v>
      </c>
      <c r="BB282" s="154">
        <f t="shared" si="689"/>
        <v>0</v>
      </c>
      <c r="BC282" s="154">
        <f t="shared" si="690"/>
        <v>0</v>
      </c>
      <c r="BD282" s="76">
        <f t="shared" si="701"/>
        <v>0</v>
      </c>
      <c r="BE282" s="76">
        <f t="shared" si="702"/>
        <v>0</v>
      </c>
      <c r="BF282" s="76">
        <f t="shared" si="703"/>
        <v>0</v>
      </c>
      <c r="BG282" s="76">
        <f t="shared" si="704"/>
        <v>0</v>
      </c>
      <c r="BH282" s="76">
        <f t="shared" si="705"/>
        <v>0</v>
      </c>
      <c r="BI282" s="76">
        <f t="shared" si="706"/>
        <v>0</v>
      </c>
      <c r="BJ282" s="154">
        <f t="shared" si="707"/>
        <v>0</v>
      </c>
      <c r="BK282" s="10">
        <v>50</v>
      </c>
      <c r="BL282" s="10"/>
      <c r="BM282" s="152">
        <f>SUMIF('Rekapitulasi Maret'!$D$194:$D$375,APS!$B282,'Rekapitulasi Maret'!$E$194:$E$375)+SUMIF('Rekapitulasi Maret'!$D$194:$D$375,APS!$B282,'Rekapitulasi Maret'!$J$194:$J$375)</f>
        <v>0</v>
      </c>
      <c r="BN282" s="152">
        <f>SUMIF('Rekapitulasi Maret'!$D$194:$D$375,APS!$B282,'Rekapitulasi Maret'!$F$194:$F$375)</f>
        <v>0</v>
      </c>
      <c r="BO282" s="152">
        <f>SUMIF('Rekapitulasi Maret'!$D$194:$D$375,APS!$B282,'Rekapitulasi Maret'!$K$194:$K$375)</f>
        <v>0</v>
      </c>
      <c r="BP282" s="154">
        <f t="shared" si="685"/>
        <v>0</v>
      </c>
      <c r="BQ282" s="154">
        <f t="shared" si="686"/>
        <v>0</v>
      </c>
      <c r="BR282" s="10">
        <v>50</v>
      </c>
      <c r="BS282" s="152">
        <f>SUMIF('Rekapitulasi Maret'!$U$194:$U$375,APS!$B282,'Rekapitulasi Maret'!$V$194:$V$375)+SUMIF('Rekapitulasi Maret'!$U$194:$U$375,APS!$B282,'Rekapitulasi Maret'!$AA$194:$AA$375)</f>
        <v>0</v>
      </c>
      <c r="BT282" s="152">
        <f>SUMIF('Rekapitulasi Maret'!$U$194:$U$375,APS!$B282,'Rekapitulasi Maret'!$W$194:$W$375)</f>
        <v>0</v>
      </c>
      <c r="BU282" s="152">
        <f>SUMIF('Rekapitulasi Maret'!$U$194:$U$375,APS!$B282,'Rekapitulasi Maret'!$AB$194:$AB$375)</f>
        <v>0</v>
      </c>
      <c r="BV282" s="154">
        <f t="shared" si="687"/>
        <v>0</v>
      </c>
      <c r="BW282" s="154">
        <f t="shared" si="688"/>
        <v>0</v>
      </c>
      <c r="BX282" s="10"/>
      <c r="BY282" s="152">
        <f>SUMIF('Rekapitulasi Maret'!$AL$194:$AL$375,APS!$B282,'Rekapitulasi Maret'!$AM$194:$AM$375)+SUMIF('Rekapitulasi Maret'!$AL$194:$AL$375,APS!$B282,'Rekapitulasi Maret'!$AP$194:$AP$375)</f>
        <v>30</v>
      </c>
      <c r="BZ282" s="152">
        <f>SUMIF('Rekapitulasi Maret'!$AL$194:$AL$375,APS!$B282,'Rekapitulasi Maret'!$AN$194:$AN$375)</f>
        <v>28</v>
      </c>
      <c r="CA282" s="152">
        <f>SUMIF('Rekapitulasi Maret'!$AL$194:$AL$375,APS!$B282,'Rekapitulasi Maret'!$AQ$194:$AQ$375)</f>
        <v>0</v>
      </c>
      <c r="CB282" s="154">
        <f t="shared" si="699"/>
        <v>0</v>
      </c>
      <c r="CC282" s="154">
        <f t="shared" si="700"/>
        <v>93.333333333333329</v>
      </c>
      <c r="CD282" s="10"/>
      <c r="CE282" s="152">
        <f>SUMIF('Rekapitulasi Maret'!$BA$194:$BA$375,APS!$B282,'Rekapitulasi Maret'!$BB$194:$BB$375)+SUMIF('Rekapitulasi Maret'!$BA$194:$BA$375,APS!$B282,'Rekapitulasi Maret'!$BE$194:$BE$375)</f>
        <v>0</v>
      </c>
      <c r="CF282" s="152">
        <f>SUMIF('Rekapitulasi Maret'!$BA$194:$BA$375,APS!$B282,'Rekapitulasi Maret'!$BC$194:$BC$375)</f>
        <v>0</v>
      </c>
      <c r="CG282" s="10"/>
      <c r="CH282" s="154">
        <f t="shared" si="677"/>
        <v>0</v>
      </c>
      <c r="CI282" s="154">
        <f t="shared" si="678"/>
        <v>0</v>
      </c>
      <c r="CJ282" s="10"/>
      <c r="CK282" s="152">
        <f>SUMIF('Rekapitulasi Maret'!$BP$194:$BP$375,APS!$B282,'Rekapitulasi Maret'!$BQ$194:$BQ$375)+SUMIF('Rekapitulasi Maret'!$BP$194:$BP$375,APS!$B282,'Rekapitulasi Maret'!$BT$194:$BT$375)</f>
        <v>0</v>
      </c>
      <c r="CL282" s="152">
        <f>SUMIF('Rekapitulasi Maret'!$BP$194:$BP$375,APS!$B282,'Rekapitulasi Maret'!$BR$194:$BR$375)</f>
        <v>0</v>
      </c>
      <c r="CM282" s="152">
        <f>SUMIF('Rekapitulasi Maret'!$BP$194:$BP$375,APS!$B282,'Rekapitulasi Maret'!$BU$194:$BU$375)</f>
        <v>0</v>
      </c>
      <c r="CN282" s="154">
        <f t="shared" si="679"/>
        <v>0</v>
      </c>
      <c r="CO282" s="154">
        <f t="shared" si="680"/>
        <v>0</v>
      </c>
      <c r="CP282" s="76">
        <f t="shared" si="708"/>
        <v>50</v>
      </c>
      <c r="CQ282" s="76">
        <f t="shared" si="709"/>
        <v>30</v>
      </c>
      <c r="CR282" s="76">
        <f t="shared" si="710"/>
        <v>28</v>
      </c>
      <c r="CS282" s="76">
        <f t="shared" si="711"/>
        <v>0</v>
      </c>
      <c r="CT282" s="76">
        <f t="shared" si="712"/>
        <v>28</v>
      </c>
      <c r="CU282" s="76">
        <f t="shared" si="713"/>
        <v>-22</v>
      </c>
      <c r="CV282" s="154">
        <f t="shared" si="714"/>
        <v>56.000000000000007</v>
      </c>
      <c r="CW282" s="10"/>
      <c r="CX282" s="10"/>
      <c r="CY282" s="152">
        <f>SUMIF('Rekapitulasi Maret'!$D$391:$D$568,APS!$B282,'Rekapitulasi Maret'!$E$391:$E$568)+SUMIF('Rekapitulasi Maret'!$D$391:$D$568,APS!$B282,'Rekapitulasi Maret'!$J$391:$J$568)</f>
        <v>22</v>
      </c>
      <c r="CZ282" s="152">
        <f>SUMIF('Rekapitulasi Maret'!$D$391:$D$568,APS!$B282,'Rekapitulasi Maret'!$F$391:$F$568)</f>
        <v>22</v>
      </c>
      <c r="DA282" s="152">
        <f>SUMIF('Rekapitulasi Maret'!$D$391:$D$568,APS!$B282,'Rekapitulasi Maret'!$K$391:$K$568)</f>
        <v>0</v>
      </c>
      <c r="DB282" s="154">
        <f t="shared" si="681"/>
        <v>0</v>
      </c>
      <c r="DC282" s="154">
        <f t="shared" si="682"/>
        <v>100</v>
      </c>
      <c r="DD282" s="10"/>
      <c r="DE282" s="152">
        <f>SUMIF('Rekapitulasi Maret'!$U$391:$U$568,APS!$B282,'Rekapitulasi Maret'!$V$391:$V$568)+SUMIF('Rekapitulasi Maret'!$U$391:$U$568,APS!$B282,'Rekapitulasi Maret'!$AA$391:$AA$568)</f>
        <v>0</v>
      </c>
      <c r="DF282" s="152">
        <f>SUMIF('Rekapitulasi Maret'!$U$391:$U$568,APS!$B282,'Rekapitulasi Maret'!$W$391:$W$568)</f>
        <v>0</v>
      </c>
      <c r="DG282" s="152">
        <f>SUMIF('Rekapitulasi Maret'!$U$391:$U$568,APS!$B282,'Rekapitulasi Maret'!$AB$391:$AB$568)</f>
        <v>0</v>
      </c>
      <c r="DH282" s="154">
        <f t="shared" si="715"/>
        <v>0</v>
      </c>
      <c r="DI282" s="154">
        <f t="shared" si="716"/>
        <v>0</v>
      </c>
      <c r="DJ282" s="10"/>
      <c r="DK282" s="152">
        <f>SUMIF('Rekapitulasi Maret'!$AL$391:$AL$568,APS!$B282,'Rekapitulasi Maret'!$AM$391:$AM$568)+SUMIF('Rekapitulasi Maret'!$AL$391:$AL$568,APS!$B282,'Rekapitulasi Maret'!$AP$391:$AP$568)</f>
        <v>0</v>
      </c>
      <c r="DL282" s="152">
        <f>SUMIF('Rekapitulasi Maret'!$AL$391:$AL$568,APS!$B282,'Rekapitulasi Maret'!$AN$391:$AN$568)</f>
        <v>0</v>
      </c>
      <c r="DM282" s="152">
        <f>SUMIF('Rekapitulasi Maret'!$AL$391:$AL$568,APS!$B282,'Rekapitulasi Maret'!$AQ$391:$AQ$568)</f>
        <v>0</v>
      </c>
      <c r="DN282" s="154">
        <f t="shared" si="648"/>
        <v>0</v>
      </c>
      <c r="DO282" s="154">
        <f t="shared" si="649"/>
        <v>0</v>
      </c>
      <c r="DP282" s="10"/>
      <c r="DQ282" s="152">
        <f>SUMIF('Rekapitulasi Maret'!$BA$391:$BA$568,APS!$B282,'Rekapitulasi Maret'!$BB$391:$BB$568)+SUMIF('Rekapitulasi Maret'!$BA$391:$BA$568,APS!$B282,'Rekapitulasi Maret'!$BE$391:$BE$568)</f>
        <v>0</v>
      </c>
      <c r="DR282" s="152">
        <f>SUMIF('Rekapitulasi Maret'!$BA$391:$BA$568,APS!$B282,'Rekapitulasi Maret'!$BC$391:$BC$568)</f>
        <v>0</v>
      </c>
      <c r="DS282" s="152">
        <f>SUMIF('Rekapitulasi Maret'!$BA$391:$BA$568,APS!$B282,'Rekapitulasi Maret'!$BF$391:$BF$568)</f>
        <v>0</v>
      </c>
      <c r="DT282" s="154">
        <f t="shared" si="717"/>
        <v>0</v>
      </c>
      <c r="DU282" s="154">
        <f t="shared" si="718"/>
        <v>0</v>
      </c>
      <c r="DV282" s="10"/>
      <c r="DW282" s="152">
        <f>SUMIF('Rekapitulasi Maret'!$BP$391:$BP$568,APS!$B282,'Rekapitulasi Maret'!$BQ$391:$BQ$568)+SUMIF('Rekapitulasi Maret'!$BP$391:$BP$568,APS!$B282,'Rekapitulasi Maret'!$BT$391:$BT$568)</f>
        <v>0</v>
      </c>
      <c r="DX282" s="152">
        <f>SUMIF('Rekapitulasi Maret'!$BP$391:$BP$568,APS!$B282,'Rekapitulasi Maret'!$BR$391:$BR$568)</f>
        <v>0</v>
      </c>
      <c r="DY282" s="152">
        <f>SUMIF('Rekapitulasi Maret'!$BP$391:$BP$568,APS!$B282,'Rekapitulasi Maret'!$BU$391:$BU$568)</f>
        <v>0</v>
      </c>
      <c r="DZ282" s="154">
        <f t="shared" si="645"/>
        <v>0</v>
      </c>
      <c r="EA282" s="154">
        <f t="shared" si="646"/>
        <v>0</v>
      </c>
      <c r="EB282" s="10"/>
      <c r="EC282" s="152">
        <f>SUMIF('Rekapitulasi Maret'!$CE$391:$CE$568,APS!$B282,'Rekapitulasi Maret'!$CF$391:$CF$568)+SUMIF('Rekapitulasi Maret'!$CE$391:$CE$568,APS!$B282,'Rekapitulasi Maret'!$CI$391:$CI$568)</f>
        <v>0</v>
      </c>
      <c r="ED282" s="152">
        <f>SUMIF('Rekapitulasi Maret'!$CE$391:$CE$568,APS!$B282,'Rekapitulasi Maret'!$CG$391:$CG$568)</f>
        <v>0</v>
      </c>
      <c r="EE282" s="152">
        <f>SUMIF('Rekapitulasi Maret'!$CE$391:$CE$568,APS!$B282,'Rekapitulasi Maret'!$CJ$391:$CJ$568)</f>
        <v>0</v>
      </c>
      <c r="EF282" s="154">
        <f t="shared" si="650"/>
        <v>0</v>
      </c>
      <c r="EG282" s="154">
        <f t="shared" si="651"/>
        <v>0</v>
      </c>
      <c r="EH282" s="76">
        <f t="shared" si="719"/>
        <v>0</v>
      </c>
      <c r="EI282" s="76">
        <f t="shared" si="720"/>
        <v>22</v>
      </c>
      <c r="EJ282" s="76">
        <f t="shared" si="721"/>
        <v>22</v>
      </c>
      <c r="EK282" s="76">
        <f t="shared" si="722"/>
        <v>0</v>
      </c>
      <c r="EL282" s="76">
        <f t="shared" si="723"/>
        <v>22</v>
      </c>
      <c r="EM282" s="76">
        <f t="shared" si="724"/>
        <v>22</v>
      </c>
      <c r="EN282" s="154">
        <f t="shared" si="725"/>
        <v>0</v>
      </c>
      <c r="EO282" s="10"/>
      <c r="EP282" s="10"/>
      <c r="EQ282" s="152">
        <f>SUMIF('Rekapitulasi Maret'!$D$587:$D$768,APS!$B282,'Rekapitulasi Maret'!$E$587:$E$768)+SUMIF('Rekapitulasi Maret'!$D$587:$D$768,APS!$B282,'Rekapitulasi Maret'!$G$587:$G$768)</f>
        <v>0</v>
      </c>
      <c r="ER282" s="152">
        <f>SUMIF('Rekapitulasi Maret'!$D$587:$D$768,APS!$B282,'Rekapitulasi Maret'!$F$587:$F$768)+SUMIF('Rekapitulasi Maret'!$D$587:$D$768,APS!$B282,'Rekapitulasi Maret'!$H$587:$H$768)</f>
        <v>0</v>
      </c>
      <c r="ES282" s="10"/>
      <c r="ET282" s="154">
        <f t="shared" si="652"/>
        <v>0</v>
      </c>
      <c r="EU282" s="154">
        <f t="shared" si="653"/>
        <v>0</v>
      </c>
      <c r="EV282" s="10"/>
      <c r="EW282" s="152">
        <f>SUMIF('Rekapitulasi Maret'!$U$587:$U$768,APS!$B282,'Rekapitulasi Maret'!$V$587:$V$768)+SUMIF('Rekapitulasi Maret'!$U$587:$U$768,APS!$B282,'Rekapitulasi Maret'!$X$587:$X$768)</f>
        <v>0</v>
      </c>
      <c r="EX282" s="152">
        <f>SUMIF('Rekapitulasi Maret'!$U$587:$U$768,APS!$B282,'Rekapitulasi Maret'!$W$587:$W$768)+SUMIF('Rekapitulasi Maret'!$U$587:$U$768,APS!$B282,'Rekapitulasi Maret'!$Y$587:$Y$768)</f>
        <v>0</v>
      </c>
      <c r="EY282" s="10"/>
      <c r="EZ282" s="154">
        <f t="shared" si="654"/>
        <v>0</v>
      </c>
      <c r="FA282" s="154">
        <f t="shared" si="655"/>
        <v>0</v>
      </c>
      <c r="FB282" s="10"/>
      <c r="FC282" s="152">
        <f>SUMIF('Rekapitulasi Maret'!$AL$587:$AL$768,APS!$B282,'Rekapitulasi Maret'!$AM$587:$AM$768)+SUMIF('Rekapitulasi Maret'!$AL$587:$AL$768,APS!$B282,'Rekapitulasi Maret'!$AP$587:$AP$768)</f>
        <v>0</v>
      </c>
      <c r="FD282" s="152">
        <f>SUMIF('Rekapitulasi Maret'!$AL$587:$AL$768,APS!$B282,'Rekapitulasi Maret'!$AN$587:$AN$768)</f>
        <v>0</v>
      </c>
      <c r="FE282" s="10"/>
      <c r="FF282" s="154">
        <f t="shared" si="656"/>
        <v>0</v>
      </c>
      <c r="FG282" s="154">
        <f t="shared" si="657"/>
        <v>0</v>
      </c>
      <c r="FH282" s="10"/>
      <c r="FI282" s="152">
        <f>SUMIF('Rekapitulasi Maret'!$BA$587:$BA$768,APS!$B282,'Rekapitulasi Maret'!$BB$587:$BB$768)+SUMIF('Rekapitulasi Maret'!$BA$587:$BA$768,APS!$B282,'Rekapitulasi Maret'!$BE$587:$BE$768)</f>
        <v>0</v>
      </c>
      <c r="FJ282" s="152">
        <f>SUMIF('Rekapitulasi Maret'!$BA$587:$BA$768,APS!$B282,'Rekapitulasi Maret'!$BC$587:$BC$768)+SUMIF('Rekapitulasi Maret'!$BA$587:$BA$768,APS!$B282,'Rekapitulasi Maret'!$BF$587:$BF$768)</f>
        <v>0</v>
      </c>
      <c r="FK282" s="10"/>
      <c r="FL282" s="154">
        <f t="shared" si="658"/>
        <v>0</v>
      </c>
      <c r="FM282" s="154">
        <f t="shared" si="659"/>
        <v>0</v>
      </c>
      <c r="FN282" s="10"/>
      <c r="FO282" s="152">
        <f>SUMIF('Rekapitulasi Maret'!$BP$587:$BP$768,APS!$B282,'Rekapitulasi Maret'!$BQ$587:$BQ$768)+SUMIF('Rekapitulasi Maret'!$BP$587:$BP$768,APS!$B282,'Rekapitulasi Maret'!$BT$587:$BT$768)</f>
        <v>0</v>
      </c>
      <c r="FP282" s="152">
        <f>SUMIF('Rekapitulasi Maret'!$BP$587:$BP$768,APS!$B282,'Rekapitulasi Maret'!$BR$587:$BR$768)</f>
        <v>0</v>
      </c>
      <c r="FQ282" s="10"/>
      <c r="FR282" s="154">
        <f t="shared" si="660"/>
        <v>0</v>
      </c>
      <c r="FS282" s="154">
        <f t="shared" si="661"/>
        <v>0</v>
      </c>
      <c r="FT282" s="10"/>
      <c r="FU282" s="152">
        <f>SUMIF('Rekapitulasi Maret'!$CE$587:$CE$768,APS!$B282,'Rekapitulasi Maret'!$CI$587:$CI$768)</f>
        <v>0</v>
      </c>
      <c r="FV282" s="10"/>
      <c r="FW282" s="152">
        <f>SUMIF('Rekapitulasi Maret'!$CE$587:$CE$768,APS!$B282,'Rekapitulasi Maret'!$CJ$587:$CJ$768)</f>
        <v>0</v>
      </c>
      <c r="FX282" s="154">
        <f t="shared" si="683"/>
        <v>0</v>
      </c>
      <c r="FY282" s="154">
        <f t="shared" si="684"/>
        <v>0</v>
      </c>
      <c r="FZ282" s="10"/>
      <c r="GA282" s="152">
        <f>SUMIF('Rekapitulasi Maret'!$D$785:$D$963,APS!$B282,'Rekapitulasi Maret'!$E$785:$E$963)+SUMIF('Rekapitulasi Maret'!$D$785:$D$963,APS!$B282,'Rekapitulasi Maret'!$J$785:$J$963)</f>
        <v>0</v>
      </c>
      <c r="GB282" s="152">
        <f>SUMIF('Rekapitulasi Maret'!$D$785:$D$963,APS!$B282,'Rekapitulasi Maret'!$F$785:$F$963)</f>
        <v>0</v>
      </c>
      <c r="GC282" s="152">
        <f>SUMIF('Rekapitulasi Maret'!$D$785:$D$963,APS!$B282,'Rekapitulasi Maret'!$K$785:$K$963)</f>
        <v>0</v>
      </c>
      <c r="GD282" s="154">
        <f t="shared" si="662"/>
        <v>0</v>
      </c>
      <c r="GE282" s="154">
        <f t="shared" si="663"/>
        <v>0</v>
      </c>
      <c r="GF282" s="10"/>
      <c r="GG282" s="152">
        <f>SUMIF('Rekapitulasi Maret'!$U$785:$U$963,APS!$B282,'Rekapitulasi Maret'!$V$785:$V$963)+SUMIF('Rekapitulasi Maret'!$U$785:$U$963,APS!$B282,'Rekapitulasi Maret'!$AA$785:$AA$963)</f>
        <v>0</v>
      </c>
      <c r="GH282" s="152">
        <f>SUMIF('Rekapitulasi Maret'!$U$785:$U$963,APS!$B282,'Rekapitulasi Maret'!$W$785:$W$963)</f>
        <v>0</v>
      </c>
      <c r="GI282" s="152">
        <f>SUMIF('Rekapitulasi Maret'!$U$785:$U$963,APS!$B282,'Rekapitulasi Maret'!$AB$785:$AB$963)</f>
        <v>0</v>
      </c>
      <c r="GJ282" s="154">
        <f t="shared" si="664"/>
        <v>0</v>
      </c>
      <c r="GK282" s="154">
        <f t="shared" si="665"/>
        <v>0</v>
      </c>
      <c r="GL282" s="10"/>
      <c r="GM282" s="152">
        <f>SUMIF('Rekapitulasi Maret'!$AL$785:$AL$963,APS!$B282,'Rekapitulasi Maret'!$AM$785:$AM$963)+SUMIF('Rekapitulasi Maret'!$AL$785:$AL$963,APS!$B282,'Rekapitulasi Maret'!$AP$785:$AP$963)</f>
        <v>0</v>
      </c>
      <c r="GN282" s="152">
        <f>SUMIF('Rekapitulasi Maret'!$AL$785:$AL$963,APS!$B282,'Rekapitulasi Maret'!$AN$785:$AN$963)</f>
        <v>0</v>
      </c>
      <c r="GO282" s="152">
        <f>SUMIF('Rekapitulasi Maret'!$AL$785:$AL$963,APS!$B282,'Rekapitulasi Maret'!$AQ$785:$AQ$963)</f>
        <v>0</v>
      </c>
      <c r="GP282" s="154">
        <f t="shared" si="666"/>
        <v>0</v>
      </c>
      <c r="GQ282" s="154">
        <f t="shared" si="667"/>
        <v>0</v>
      </c>
      <c r="GR282" s="76">
        <f t="shared" si="668"/>
        <v>0</v>
      </c>
      <c r="GS282" s="76">
        <f t="shared" si="669"/>
        <v>0</v>
      </c>
      <c r="GT282" s="76">
        <f t="shared" si="670"/>
        <v>0</v>
      </c>
      <c r="GU282" s="76">
        <f t="shared" si="671"/>
        <v>0</v>
      </c>
      <c r="GV282" s="157">
        <f t="shared" si="672"/>
        <v>0</v>
      </c>
      <c r="GW282" s="157">
        <f t="shared" si="673"/>
        <v>0</v>
      </c>
      <c r="GX282" s="158">
        <f t="shared" si="674"/>
        <v>0</v>
      </c>
      <c r="GY282" s="157">
        <f t="shared" si="691"/>
        <v>50</v>
      </c>
      <c r="GZ282" s="157">
        <f t="shared" si="692"/>
        <v>52</v>
      </c>
      <c r="HA282" s="157">
        <f t="shared" si="693"/>
        <v>50</v>
      </c>
      <c r="HB282" s="157">
        <f t="shared" si="694"/>
        <v>0</v>
      </c>
      <c r="HC282" s="157">
        <f t="shared" si="695"/>
        <v>50</v>
      </c>
      <c r="HD282" s="157">
        <f t="shared" si="696"/>
        <v>0</v>
      </c>
      <c r="HE282" s="158">
        <f t="shared" si="636"/>
        <v>100</v>
      </c>
      <c r="HF282" s="164"/>
      <c r="HG282" s="34" t="s">
        <v>1055</v>
      </c>
      <c r="HH282" s="88"/>
    </row>
    <row r="283" spans="1:216" ht="15.75">
      <c r="A283" s="129" t="s">
        <v>802</v>
      </c>
      <c r="B283" s="129" t="s">
        <v>803</v>
      </c>
      <c r="C283" s="16" t="s">
        <v>196</v>
      </c>
      <c r="D283" s="16"/>
      <c r="E283" s="16"/>
      <c r="F283" s="31"/>
      <c r="G283" s="17"/>
      <c r="H283" s="17"/>
      <c r="I283" s="18"/>
      <c r="J283" s="17"/>
      <c r="K283" s="19"/>
      <c r="L283" s="19"/>
      <c r="M283" s="23"/>
      <c r="N283" s="20"/>
      <c r="O283" s="20"/>
      <c r="P283" s="75"/>
      <c r="Q283" s="74"/>
      <c r="R283" s="22"/>
      <c r="S283" s="10"/>
      <c r="T283" s="10"/>
      <c r="U283" s="152"/>
      <c r="V283" s="152"/>
      <c r="W283" s="10"/>
      <c r="X283" s="154"/>
      <c r="Y283" s="154"/>
      <c r="Z283" s="10"/>
      <c r="AA283" s="152"/>
      <c r="AB283" s="152"/>
      <c r="AC283" s="152"/>
      <c r="AD283" s="154"/>
      <c r="AE283" s="154"/>
      <c r="AF283" s="10"/>
      <c r="AG283" s="152"/>
      <c r="AH283" s="152"/>
      <c r="AI283" s="152"/>
      <c r="AJ283" s="154"/>
      <c r="AK283" s="154"/>
      <c r="AL283" s="10"/>
      <c r="AM283" s="152"/>
      <c r="AN283" s="152"/>
      <c r="AO283" s="10"/>
      <c r="AP283" s="154"/>
      <c r="AQ283" s="154"/>
      <c r="AR283" s="10"/>
      <c r="AS283" s="152"/>
      <c r="AT283" s="152"/>
      <c r="AU283" s="10"/>
      <c r="AV283" s="154"/>
      <c r="AW283" s="154"/>
      <c r="AX283" s="10"/>
      <c r="AY283" s="152"/>
      <c r="AZ283" s="10"/>
      <c r="BA283" s="152"/>
      <c r="BB283" s="154"/>
      <c r="BC283" s="154"/>
      <c r="BD283" s="76"/>
      <c r="BE283" s="76"/>
      <c r="BF283" s="76"/>
      <c r="BG283" s="76"/>
      <c r="BH283" s="76"/>
      <c r="BI283" s="76"/>
      <c r="BJ283" s="154"/>
      <c r="BK283" s="10"/>
      <c r="BL283" s="10"/>
      <c r="BM283" s="152"/>
      <c r="BN283" s="152"/>
      <c r="BO283" s="152"/>
      <c r="BP283" s="154"/>
      <c r="BQ283" s="154"/>
      <c r="BR283" s="10"/>
      <c r="BS283" s="152">
        <f>SUMIF('Rekapitulasi Maret'!$U$194:$U$375,APS!$B283,'Rekapitulasi Maret'!$V$194:$V$375)+SUMIF('Rekapitulasi Maret'!$U$194:$U$375,APS!$B283,'Rekapitulasi Maret'!$AA$194:$AA$375)</f>
        <v>12</v>
      </c>
      <c r="BT283" s="152">
        <f>SUMIF('Rekapitulasi Maret'!$U$194:$U$375,APS!$B283,'Rekapitulasi Maret'!$W$194:$W$375)</f>
        <v>12</v>
      </c>
      <c r="BU283" s="152">
        <f>SUMIF('Rekapitulasi Maret'!$U$194:$U$375,APS!$B283,'Rekapitulasi Maret'!$AB$194:$AB$375)</f>
        <v>0</v>
      </c>
      <c r="BV283" s="154">
        <f t="shared" si="687"/>
        <v>0</v>
      </c>
      <c r="BW283" s="154">
        <f t="shared" si="688"/>
        <v>100</v>
      </c>
      <c r="BX283" s="10"/>
      <c r="BY283" s="152">
        <f>SUMIF('Rekapitulasi Maret'!$AL$194:$AL$375,APS!$B283,'Rekapitulasi Maret'!$AM$194:$AM$375)+SUMIF('Rekapitulasi Maret'!$AL$194:$AL$375,APS!$B283,'Rekapitulasi Maret'!$AP$194:$AP$375)</f>
        <v>0</v>
      </c>
      <c r="BZ283" s="152">
        <f>SUMIF('Rekapitulasi Maret'!$AL$194:$AL$375,APS!$B283,'Rekapitulasi Maret'!$AN$194:$AN$375)</f>
        <v>0</v>
      </c>
      <c r="CA283" s="152">
        <f>SUMIF('Rekapitulasi Maret'!$AL$194:$AL$375,APS!$B283,'Rekapitulasi Maret'!$AQ$194:$AQ$375)</f>
        <v>0</v>
      </c>
      <c r="CB283" s="154">
        <f t="shared" si="699"/>
        <v>0</v>
      </c>
      <c r="CC283" s="154">
        <f t="shared" si="700"/>
        <v>0</v>
      </c>
      <c r="CD283" s="10"/>
      <c r="CE283" s="152">
        <f>SUMIF('Rekapitulasi Maret'!$BA$194:$BA$375,APS!$B283,'Rekapitulasi Maret'!$BB$194:$BB$375)+SUMIF('Rekapitulasi Maret'!$BA$194:$BA$375,APS!$B283,'Rekapitulasi Maret'!$BE$194:$BE$375)</f>
        <v>0</v>
      </c>
      <c r="CF283" s="152">
        <f>SUMIF('Rekapitulasi Maret'!$BA$194:$BA$375,APS!$B283,'Rekapitulasi Maret'!$BC$194:$BC$375)</f>
        <v>0</v>
      </c>
      <c r="CG283" s="10"/>
      <c r="CH283" s="154">
        <f t="shared" si="677"/>
        <v>0</v>
      </c>
      <c r="CI283" s="154">
        <f t="shared" si="678"/>
        <v>0</v>
      </c>
      <c r="CJ283" s="10"/>
      <c r="CK283" s="152">
        <f>SUMIF('Rekapitulasi Maret'!$BP$194:$BP$375,APS!$B283,'Rekapitulasi Maret'!$BQ$194:$BQ$375)+SUMIF('Rekapitulasi Maret'!$BP$194:$BP$375,APS!$B283,'Rekapitulasi Maret'!$BT$194:$BT$375)</f>
        <v>0</v>
      </c>
      <c r="CL283" s="152">
        <f>SUMIF('Rekapitulasi Maret'!$BP$194:$BP$375,APS!$B283,'Rekapitulasi Maret'!$BR$194:$BR$375)</f>
        <v>0</v>
      </c>
      <c r="CM283" s="152">
        <f>SUMIF('Rekapitulasi Maret'!$BP$194:$BP$375,APS!$B283,'Rekapitulasi Maret'!$BU$194:$BU$375)</f>
        <v>0</v>
      </c>
      <c r="CN283" s="154">
        <f t="shared" si="679"/>
        <v>0</v>
      </c>
      <c r="CO283" s="154">
        <f t="shared" si="680"/>
        <v>0</v>
      </c>
      <c r="CP283" s="76">
        <f t="shared" ref="CP283" si="730">BL283+BR283+BX283+CD283+CJ283</f>
        <v>0</v>
      </c>
      <c r="CQ283" s="76">
        <f t="shared" ref="CQ283" si="731">BM283+BS283+BY283+CE283+CK283</f>
        <v>12</v>
      </c>
      <c r="CR283" s="76">
        <f t="shared" ref="CR283" si="732">BN283+BT283+BZ283+CF283+CL283</f>
        <v>12</v>
      </c>
      <c r="CS283" s="76">
        <f t="shared" ref="CS283" si="733">BO283+BU283+CA283+CG283+CM283</f>
        <v>0</v>
      </c>
      <c r="CT283" s="76">
        <f t="shared" ref="CT283" si="734">CR283+CS283</f>
        <v>12</v>
      </c>
      <c r="CU283" s="76">
        <f t="shared" ref="CU283" si="735">CT283-CP283</f>
        <v>12</v>
      </c>
      <c r="CV283" s="154">
        <f t="shared" ref="CV283" si="736">IF(CP283=0,0,((CT283)/CP283)*100)</f>
        <v>0</v>
      </c>
      <c r="CW283" s="10"/>
      <c r="CX283" s="10"/>
      <c r="CY283" s="152">
        <f>SUMIF('Rekapitulasi Maret'!$D$391:$D$568,APS!$B283,'Rekapitulasi Maret'!$E$391:$E$568)+SUMIF('Rekapitulasi Maret'!$D$391:$D$568,APS!$B283,'Rekapitulasi Maret'!$J$391:$J$568)</f>
        <v>0</v>
      </c>
      <c r="CZ283" s="152">
        <f>SUMIF('Rekapitulasi Maret'!$D$391:$D$568,APS!$B283,'Rekapitulasi Maret'!$F$391:$F$568)</f>
        <v>0</v>
      </c>
      <c r="DA283" s="152">
        <f>SUMIF('Rekapitulasi Maret'!$D$391:$D$568,APS!$B283,'Rekapitulasi Maret'!$K$391:$K$568)</f>
        <v>0</v>
      </c>
      <c r="DB283" s="154">
        <f t="shared" si="681"/>
        <v>0</v>
      </c>
      <c r="DC283" s="154">
        <f t="shared" si="682"/>
        <v>0</v>
      </c>
      <c r="DD283" s="10"/>
      <c r="DE283" s="152">
        <f>SUMIF('Rekapitulasi Maret'!$U$391:$U$568,APS!$B283,'Rekapitulasi Maret'!$V$391:$V$568)+SUMIF('Rekapitulasi Maret'!$U$391:$U$568,APS!$B283,'Rekapitulasi Maret'!$AA$391:$AA$568)</f>
        <v>0</v>
      </c>
      <c r="DF283" s="152">
        <f>SUMIF('Rekapitulasi Maret'!$U$391:$U$568,APS!$B283,'Rekapitulasi Maret'!$W$391:$W$568)</f>
        <v>0</v>
      </c>
      <c r="DG283" s="152">
        <f>SUMIF('Rekapitulasi Maret'!$U$391:$U$568,APS!$B283,'Rekapitulasi Maret'!$AB$391:$AB$568)</f>
        <v>0</v>
      </c>
      <c r="DH283" s="154">
        <f t="shared" si="715"/>
        <v>0</v>
      </c>
      <c r="DI283" s="154">
        <f t="shared" si="716"/>
        <v>0</v>
      </c>
      <c r="DJ283" s="10"/>
      <c r="DK283" s="152">
        <f>SUMIF('Rekapitulasi Maret'!$AL$391:$AL$568,APS!$B283,'Rekapitulasi Maret'!$AM$391:$AM$568)+SUMIF('Rekapitulasi Maret'!$AL$391:$AL$568,APS!$B283,'Rekapitulasi Maret'!$AP$391:$AP$568)</f>
        <v>0</v>
      </c>
      <c r="DL283" s="152">
        <f>SUMIF('Rekapitulasi Maret'!$AL$391:$AL$568,APS!$B283,'Rekapitulasi Maret'!$AN$391:$AN$568)</f>
        <v>0</v>
      </c>
      <c r="DM283" s="152">
        <f>SUMIF('Rekapitulasi Maret'!$AL$391:$AL$568,APS!$B283,'Rekapitulasi Maret'!$AQ$391:$AQ$568)</f>
        <v>0</v>
      </c>
      <c r="DN283" s="154">
        <f t="shared" si="648"/>
        <v>0</v>
      </c>
      <c r="DO283" s="154">
        <f t="shared" si="649"/>
        <v>0</v>
      </c>
      <c r="DP283" s="10"/>
      <c r="DQ283" s="152">
        <f>SUMIF('Rekapitulasi Maret'!$BA$391:$BA$568,APS!$B283,'Rekapitulasi Maret'!$BB$391:$BB$568)+SUMIF('Rekapitulasi Maret'!$BA$391:$BA$568,APS!$B283,'Rekapitulasi Maret'!$BE$391:$BE$568)</f>
        <v>0</v>
      </c>
      <c r="DR283" s="152">
        <f>SUMIF('Rekapitulasi Maret'!$BA$391:$BA$568,APS!$B283,'Rekapitulasi Maret'!$BC$391:$BC$568)</f>
        <v>0</v>
      </c>
      <c r="DS283" s="152">
        <f>SUMIF('Rekapitulasi Maret'!$BA$391:$BA$568,APS!$B283,'Rekapitulasi Maret'!$BF$391:$BF$568)</f>
        <v>0</v>
      </c>
      <c r="DT283" s="154">
        <f t="shared" si="717"/>
        <v>0</v>
      </c>
      <c r="DU283" s="154">
        <f t="shared" si="718"/>
        <v>0</v>
      </c>
      <c r="DV283" s="10"/>
      <c r="DW283" s="152">
        <f>SUMIF('Rekapitulasi Maret'!$BP$391:$BP$568,APS!$B283,'Rekapitulasi Maret'!$BQ$391:$BQ$568)+SUMIF('Rekapitulasi Maret'!$BP$391:$BP$568,APS!$B283,'Rekapitulasi Maret'!$BT$391:$BT$568)</f>
        <v>0</v>
      </c>
      <c r="DX283" s="152">
        <f>SUMIF('Rekapitulasi Maret'!$BP$391:$BP$568,APS!$B283,'Rekapitulasi Maret'!$BR$391:$BR$568)</f>
        <v>0</v>
      </c>
      <c r="DY283" s="152">
        <f>SUMIF('Rekapitulasi Maret'!$BP$391:$BP$568,APS!$B283,'Rekapitulasi Maret'!$BU$391:$BU$568)</f>
        <v>0</v>
      </c>
      <c r="DZ283" s="154">
        <f t="shared" si="645"/>
        <v>0</v>
      </c>
      <c r="EA283" s="154">
        <f t="shared" si="646"/>
        <v>0</v>
      </c>
      <c r="EB283" s="10"/>
      <c r="EC283" s="152">
        <f>SUMIF('Rekapitulasi Maret'!$CE$391:$CE$568,APS!$B283,'Rekapitulasi Maret'!$CF$391:$CF$568)+SUMIF('Rekapitulasi Maret'!$CE$391:$CE$568,APS!$B283,'Rekapitulasi Maret'!$CI$391:$CI$568)</f>
        <v>0</v>
      </c>
      <c r="ED283" s="152">
        <f>SUMIF('Rekapitulasi Maret'!$CE$391:$CE$568,APS!$B283,'Rekapitulasi Maret'!$CG$391:$CG$568)</f>
        <v>0</v>
      </c>
      <c r="EE283" s="152">
        <f>SUMIF('Rekapitulasi Maret'!$CE$391:$CE$568,APS!$B283,'Rekapitulasi Maret'!$CJ$391:$CJ$568)</f>
        <v>0</v>
      </c>
      <c r="EF283" s="154">
        <f t="shared" si="650"/>
        <v>0</v>
      </c>
      <c r="EG283" s="154">
        <f t="shared" si="651"/>
        <v>0</v>
      </c>
      <c r="EH283" s="76">
        <f t="shared" si="719"/>
        <v>0</v>
      </c>
      <c r="EI283" s="76">
        <f t="shared" si="720"/>
        <v>0</v>
      </c>
      <c r="EJ283" s="76">
        <f t="shared" si="721"/>
        <v>0</v>
      </c>
      <c r="EK283" s="76">
        <f t="shared" si="722"/>
        <v>0</v>
      </c>
      <c r="EL283" s="76">
        <f t="shared" si="723"/>
        <v>0</v>
      </c>
      <c r="EM283" s="76">
        <f t="shared" si="724"/>
        <v>0</v>
      </c>
      <c r="EN283" s="154">
        <f t="shared" si="725"/>
        <v>0</v>
      </c>
      <c r="EO283" s="10"/>
      <c r="EP283" s="10"/>
      <c r="EQ283" s="152">
        <f>SUMIF('Rekapitulasi Maret'!$D$587:$D$768,APS!$B283,'Rekapitulasi Maret'!$E$587:$E$768)+SUMIF('Rekapitulasi Maret'!$D$587:$D$768,APS!$B283,'Rekapitulasi Maret'!$G$587:$G$768)</f>
        <v>0</v>
      </c>
      <c r="ER283" s="152">
        <f>SUMIF('Rekapitulasi Maret'!$D$587:$D$768,APS!$B283,'Rekapitulasi Maret'!$F$587:$F$768)+SUMIF('Rekapitulasi Maret'!$D$587:$D$768,APS!$B283,'Rekapitulasi Maret'!$H$587:$H$768)</f>
        <v>0</v>
      </c>
      <c r="ES283" s="10"/>
      <c r="ET283" s="154">
        <f t="shared" si="652"/>
        <v>0</v>
      </c>
      <c r="EU283" s="154">
        <f t="shared" si="653"/>
        <v>0</v>
      </c>
      <c r="EV283" s="10"/>
      <c r="EW283" s="152">
        <f>SUMIF('Rekapitulasi Maret'!$U$587:$U$768,APS!$B283,'Rekapitulasi Maret'!$V$587:$V$768)+SUMIF('Rekapitulasi Maret'!$U$587:$U$768,APS!$B283,'Rekapitulasi Maret'!$X$587:$X$768)</f>
        <v>0</v>
      </c>
      <c r="EX283" s="152">
        <f>SUMIF('Rekapitulasi Maret'!$U$587:$U$768,APS!$B283,'Rekapitulasi Maret'!$W$587:$W$768)+SUMIF('Rekapitulasi Maret'!$U$587:$U$768,APS!$B283,'Rekapitulasi Maret'!$Y$587:$Y$768)</f>
        <v>0</v>
      </c>
      <c r="EY283" s="10"/>
      <c r="EZ283" s="154">
        <f t="shared" si="654"/>
        <v>0</v>
      </c>
      <c r="FA283" s="154">
        <f t="shared" si="655"/>
        <v>0</v>
      </c>
      <c r="FB283" s="10"/>
      <c r="FC283" s="152">
        <f>SUMIF('Rekapitulasi Maret'!$AL$587:$AL$768,APS!$B283,'Rekapitulasi Maret'!$AM$587:$AM$768)+SUMIF('Rekapitulasi Maret'!$AL$587:$AL$768,APS!$B283,'Rekapitulasi Maret'!$AP$587:$AP$768)</f>
        <v>0</v>
      </c>
      <c r="FD283" s="152">
        <f>SUMIF('Rekapitulasi Maret'!$AL$587:$AL$768,APS!$B283,'Rekapitulasi Maret'!$AN$587:$AN$768)</f>
        <v>0</v>
      </c>
      <c r="FE283" s="10"/>
      <c r="FF283" s="154">
        <f t="shared" si="656"/>
        <v>0</v>
      </c>
      <c r="FG283" s="154">
        <f t="shared" si="657"/>
        <v>0</v>
      </c>
      <c r="FH283" s="10"/>
      <c r="FI283" s="152">
        <f>SUMIF('Rekapitulasi Maret'!$BA$587:$BA$768,APS!$B283,'Rekapitulasi Maret'!$BB$587:$BB$768)+SUMIF('Rekapitulasi Maret'!$BA$587:$BA$768,APS!$B283,'Rekapitulasi Maret'!$BE$587:$BE$768)</f>
        <v>0</v>
      </c>
      <c r="FJ283" s="152">
        <f>SUMIF('Rekapitulasi Maret'!$BA$587:$BA$768,APS!$B283,'Rekapitulasi Maret'!$BC$587:$BC$768)+SUMIF('Rekapitulasi Maret'!$BA$587:$BA$768,APS!$B283,'Rekapitulasi Maret'!$BF$587:$BF$768)</f>
        <v>0</v>
      </c>
      <c r="FK283" s="10"/>
      <c r="FL283" s="154">
        <f t="shared" si="658"/>
        <v>0</v>
      </c>
      <c r="FM283" s="154">
        <f t="shared" si="659"/>
        <v>0</v>
      </c>
      <c r="FN283" s="10"/>
      <c r="FO283" s="152">
        <f>SUMIF('Rekapitulasi Maret'!$BP$587:$BP$768,APS!$B283,'Rekapitulasi Maret'!$BQ$587:$BQ$768)+SUMIF('Rekapitulasi Maret'!$BP$587:$BP$768,APS!$B283,'Rekapitulasi Maret'!$BT$587:$BT$768)</f>
        <v>0</v>
      </c>
      <c r="FP283" s="152">
        <f>SUMIF('Rekapitulasi Maret'!$BP$587:$BP$768,APS!$B283,'Rekapitulasi Maret'!$BR$587:$BR$768)</f>
        <v>0</v>
      </c>
      <c r="FQ283" s="10"/>
      <c r="FR283" s="154">
        <f t="shared" si="660"/>
        <v>0</v>
      </c>
      <c r="FS283" s="154">
        <f t="shared" si="661"/>
        <v>0</v>
      </c>
      <c r="FT283" s="10"/>
      <c r="FU283" s="152">
        <f>SUMIF('Rekapitulasi Maret'!$CE$587:$CE$768,APS!$B283,'Rekapitulasi Maret'!$CI$587:$CI$768)</f>
        <v>0</v>
      </c>
      <c r="FV283" s="10"/>
      <c r="FW283" s="152">
        <f>SUMIF('Rekapitulasi Maret'!$CE$587:$CE$768,APS!$B283,'Rekapitulasi Maret'!$CJ$587:$CJ$768)</f>
        <v>0</v>
      </c>
      <c r="FX283" s="154">
        <f t="shared" si="683"/>
        <v>0</v>
      </c>
      <c r="FY283" s="154">
        <f t="shared" si="684"/>
        <v>0</v>
      </c>
      <c r="FZ283" s="10"/>
      <c r="GA283" s="152">
        <f>SUMIF('Rekapitulasi Maret'!$D$785:$D$963,APS!$B283,'Rekapitulasi Maret'!$E$785:$E$963)+SUMIF('Rekapitulasi Maret'!$D$785:$D$963,APS!$B283,'Rekapitulasi Maret'!$J$785:$J$963)</f>
        <v>0</v>
      </c>
      <c r="GB283" s="152">
        <f>SUMIF('Rekapitulasi Maret'!$D$785:$D$963,APS!$B283,'Rekapitulasi Maret'!$F$785:$F$963)</f>
        <v>0</v>
      </c>
      <c r="GC283" s="152">
        <f>SUMIF('Rekapitulasi Maret'!$D$785:$D$963,APS!$B283,'Rekapitulasi Maret'!$K$785:$K$963)</f>
        <v>0</v>
      </c>
      <c r="GD283" s="154">
        <f t="shared" si="662"/>
        <v>0</v>
      </c>
      <c r="GE283" s="154">
        <f t="shared" si="663"/>
        <v>0</v>
      </c>
      <c r="GF283" s="10"/>
      <c r="GG283" s="152">
        <f>SUMIF('Rekapitulasi Maret'!$U$785:$U$963,APS!$B283,'Rekapitulasi Maret'!$V$785:$V$963)+SUMIF('Rekapitulasi Maret'!$U$785:$U$963,APS!$B283,'Rekapitulasi Maret'!$AA$785:$AA$963)</f>
        <v>0</v>
      </c>
      <c r="GH283" s="152">
        <f>SUMIF('Rekapitulasi Maret'!$U$785:$U$963,APS!$B283,'Rekapitulasi Maret'!$W$785:$W$963)</f>
        <v>0</v>
      </c>
      <c r="GI283" s="152">
        <f>SUMIF('Rekapitulasi Maret'!$U$785:$U$963,APS!$B283,'Rekapitulasi Maret'!$AB$785:$AB$963)</f>
        <v>0</v>
      </c>
      <c r="GJ283" s="154">
        <f t="shared" si="664"/>
        <v>0</v>
      </c>
      <c r="GK283" s="154">
        <f t="shared" si="665"/>
        <v>0</v>
      </c>
      <c r="GL283" s="10"/>
      <c r="GM283" s="152">
        <f>SUMIF('Rekapitulasi Maret'!$AL$785:$AL$963,APS!$B283,'Rekapitulasi Maret'!$AM$785:$AM$963)+SUMIF('Rekapitulasi Maret'!$AL$785:$AL$963,APS!$B283,'Rekapitulasi Maret'!$AP$785:$AP$963)</f>
        <v>0</v>
      </c>
      <c r="GN283" s="152">
        <f>SUMIF('Rekapitulasi Maret'!$AL$785:$AL$963,APS!$B283,'Rekapitulasi Maret'!$AN$785:$AN$963)</f>
        <v>0</v>
      </c>
      <c r="GO283" s="152">
        <f>SUMIF('Rekapitulasi Maret'!$AL$785:$AL$963,APS!$B283,'Rekapitulasi Maret'!$AQ$785:$AQ$963)</f>
        <v>0</v>
      </c>
      <c r="GP283" s="154">
        <f t="shared" si="666"/>
        <v>0</v>
      </c>
      <c r="GQ283" s="154">
        <f t="shared" si="667"/>
        <v>0</v>
      </c>
      <c r="GR283" s="76">
        <f t="shared" si="668"/>
        <v>0</v>
      </c>
      <c r="GS283" s="76">
        <f t="shared" si="669"/>
        <v>0</v>
      </c>
      <c r="GT283" s="76">
        <f t="shared" si="670"/>
        <v>0</v>
      </c>
      <c r="GU283" s="76">
        <f t="shared" si="671"/>
        <v>0</v>
      </c>
      <c r="GV283" s="157">
        <f t="shared" si="672"/>
        <v>0</v>
      </c>
      <c r="GW283" s="157">
        <f t="shared" si="673"/>
        <v>0</v>
      </c>
      <c r="GX283" s="158">
        <f t="shared" si="674"/>
        <v>0</v>
      </c>
      <c r="GY283" s="157">
        <f t="shared" ref="GY283" si="737">GR283+EH283+CP283+BD283</f>
        <v>0</v>
      </c>
      <c r="GZ283" s="157">
        <f t="shared" ref="GZ283" si="738">GS283+EI283+CQ283+BE283</f>
        <v>12</v>
      </c>
      <c r="HA283" s="157">
        <f t="shared" ref="HA283" si="739">GT283+EJ283+CR283+BF283</f>
        <v>12</v>
      </c>
      <c r="HB283" s="157">
        <f t="shared" ref="HB283" si="740">GU283+EK283+CS283+BG283</f>
        <v>0</v>
      </c>
      <c r="HC283" s="157">
        <f t="shared" ref="HC283" si="741">GV283+EL283+CT283+BH283</f>
        <v>12</v>
      </c>
      <c r="HD283" s="157">
        <f t="shared" ref="HD283" si="742">HC283-N283</f>
        <v>12</v>
      </c>
      <c r="HE283" s="158">
        <f t="shared" ref="HE283" si="743">IF(N283=0,0,((HC283)/N283)*100)</f>
        <v>0</v>
      </c>
      <c r="HF283" s="164"/>
      <c r="HG283" s="129" t="s">
        <v>1056</v>
      </c>
      <c r="HH283" s="88"/>
    </row>
    <row r="284" spans="1:216" ht="15.75">
      <c r="A284" s="16" t="s">
        <v>294</v>
      </c>
      <c r="B284" s="78" t="s">
        <v>295</v>
      </c>
      <c r="C284" s="16" t="s">
        <v>196</v>
      </c>
      <c r="D284" s="16" t="s">
        <v>599</v>
      </c>
      <c r="E284" s="16" t="s">
        <v>598</v>
      </c>
      <c r="F284" s="17">
        <f>170+100+20+20</f>
        <v>310</v>
      </c>
      <c r="G284" s="17">
        <v>0</v>
      </c>
      <c r="H284" s="17">
        <v>0</v>
      </c>
      <c r="I284" s="18">
        <v>0</v>
      </c>
      <c r="J284" s="17">
        <v>30</v>
      </c>
      <c r="K284" s="19">
        <f t="shared" si="675"/>
        <v>280</v>
      </c>
      <c r="L284" s="19">
        <f t="shared" si="676"/>
        <v>280</v>
      </c>
      <c r="M284" s="23">
        <v>250</v>
      </c>
      <c r="N284" s="20">
        <f t="shared" si="637"/>
        <v>220</v>
      </c>
      <c r="O284" s="20"/>
      <c r="P284" s="75">
        <f t="shared" si="642"/>
        <v>0</v>
      </c>
      <c r="Q284" s="74">
        <f t="shared" si="641"/>
        <v>220</v>
      </c>
      <c r="R284" s="22">
        <f t="shared" si="647"/>
        <v>270</v>
      </c>
      <c r="S284" s="10">
        <v>50</v>
      </c>
      <c r="T284" s="10"/>
      <c r="U284" s="152">
        <f>SUMIF('Rekapitulasi Maret'!$D$9:$D$173,APS!$B284,'Rekapitulasi Maret'!$E$9:$E$173)</f>
        <v>100</v>
      </c>
      <c r="V284" s="152">
        <f>SUMIF('Rekapitulasi Maret'!$D$9:$D$173,APS!$B284,'Rekapitulasi Maret'!$F$9:$F$173)</f>
        <v>100</v>
      </c>
      <c r="W284" s="10"/>
      <c r="X284" s="154">
        <f t="shared" si="638"/>
        <v>0</v>
      </c>
      <c r="Y284" s="154">
        <f t="shared" si="639"/>
        <v>100</v>
      </c>
      <c r="Z284" s="10"/>
      <c r="AA284" s="152">
        <f>SUMIF('Rekapitulasi Maret'!$U$9:$U$173,APS!$B284,'Rekapitulasi Maret'!$V$9:$V$173)</f>
        <v>0</v>
      </c>
      <c r="AB284" s="152">
        <f>SUMIF('Rekapitulasi Maret'!$U$9:$U$173,APS!$B284,'Rekapitulasi Maret'!$W$9:$W$173)</f>
        <v>0</v>
      </c>
      <c r="AC284" s="152"/>
      <c r="AD284" s="154">
        <f t="shared" si="726"/>
        <v>0</v>
      </c>
      <c r="AE284" s="154">
        <f t="shared" si="727"/>
        <v>0</v>
      </c>
      <c r="AF284" s="10"/>
      <c r="AG284" s="152">
        <f>SUMIF('Rekapitulasi Maret'!$AL$9:$AL$173,APS!$B284,'Rekapitulasi Maret'!$AM$9:$AM$173)</f>
        <v>0</v>
      </c>
      <c r="AH284" s="152">
        <f>SUMIF('Rekapitulasi Maret'!$AL$9:$AL$173,APS!$B284,'Rekapitulasi Maret'!$AN$9:$AN$173)</f>
        <v>0</v>
      </c>
      <c r="AI284" s="152">
        <f>SUMIF('Rekapitulasi Maret'!$AL$9:$AL$173,APS!$B284,'Rekapitulasi Maret'!$AQ$9:$AQ$173)</f>
        <v>0</v>
      </c>
      <c r="AJ284" s="154">
        <f t="shared" si="634"/>
        <v>0</v>
      </c>
      <c r="AK284" s="154">
        <f t="shared" si="635"/>
        <v>0</v>
      </c>
      <c r="AL284" s="10"/>
      <c r="AM284" s="152">
        <f>SUMIF('Rekapitulasi Maret'!$BA$9:$BA$173,APS!$B284,'Rekapitulasi Maret'!$BB$9:$BB$173)</f>
        <v>0</v>
      </c>
      <c r="AN284" s="152">
        <f>SUMIF('Rekapitulasi Maret'!$BA$9:$BA$173,APS!$B284,'Rekapitulasi Maret'!$BC$9:$BC$173)</f>
        <v>0</v>
      </c>
      <c r="AO284" s="10"/>
      <c r="AP284" s="154">
        <f t="shared" si="728"/>
        <v>0</v>
      </c>
      <c r="AQ284" s="154">
        <f t="shared" si="729"/>
        <v>0</v>
      </c>
      <c r="AR284" s="10"/>
      <c r="AS284" s="152">
        <f>SUMIF('Rekapitulasi Maret'!$BP$9:$BP$173,APS!$B284,'Rekapitulasi Maret'!$BQ$9:$BQ$173)</f>
        <v>0</v>
      </c>
      <c r="AT284" s="152">
        <f>SUMIF('Rekapitulasi Maret'!$BP$9:$BP$173,APS!$B284,'Rekapitulasi Maret'!$BR$9:$BR$173)</f>
        <v>0</v>
      </c>
      <c r="AU284" s="10"/>
      <c r="AV284" s="154">
        <f t="shared" si="697"/>
        <v>0</v>
      </c>
      <c r="AW284" s="154">
        <f t="shared" si="698"/>
        <v>0</v>
      </c>
      <c r="AX284" s="10"/>
      <c r="AY284" s="152">
        <f>SUMIF('Rekapitulasi Maret'!$CE$9:$CE$173,APS!$B284,'Rekapitulasi Maret'!$CI$9:$CI$173)</f>
        <v>0</v>
      </c>
      <c r="AZ284" s="10"/>
      <c r="BA284" s="152">
        <f>SUMIF('Rekapitulasi Maret'!$CE$9:$CE$173,APS!$B284,'Rekapitulasi Maret'!$CJ$9:$CJ$173)</f>
        <v>0</v>
      </c>
      <c r="BB284" s="154">
        <f t="shared" si="689"/>
        <v>0</v>
      </c>
      <c r="BC284" s="154">
        <f t="shared" si="690"/>
        <v>0</v>
      </c>
      <c r="BD284" s="76">
        <f t="shared" si="701"/>
        <v>0</v>
      </c>
      <c r="BE284" s="76">
        <f t="shared" si="702"/>
        <v>100</v>
      </c>
      <c r="BF284" s="76">
        <f t="shared" si="703"/>
        <v>100</v>
      </c>
      <c r="BG284" s="76">
        <f t="shared" si="704"/>
        <v>0</v>
      </c>
      <c r="BH284" s="76">
        <f t="shared" si="705"/>
        <v>100</v>
      </c>
      <c r="BI284" s="76">
        <f t="shared" si="706"/>
        <v>100</v>
      </c>
      <c r="BJ284" s="154">
        <f t="shared" si="707"/>
        <v>0</v>
      </c>
      <c r="BK284" s="10">
        <v>100</v>
      </c>
      <c r="BL284" s="10"/>
      <c r="BM284" s="152">
        <f>SUMIF('Rekapitulasi Maret'!$D$194:$D$375,APS!$B284,'Rekapitulasi Maret'!$E$194:$E$375)+SUMIF('Rekapitulasi Maret'!$D$194:$D$375,APS!$B284,'Rekapitulasi Maret'!$J$194:$J$375)</f>
        <v>0</v>
      </c>
      <c r="BN284" s="152">
        <f>SUMIF('Rekapitulasi Maret'!$D$194:$D$375,APS!$B284,'Rekapitulasi Maret'!$F$194:$F$375)</f>
        <v>0</v>
      </c>
      <c r="BO284" s="152">
        <f>SUMIF('Rekapitulasi Maret'!$D$194:$D$375,APS!$B284,'Rekapitulasi Maret'!$K$194:$K$375)</f>
        <v>0</v>
      </c>
      <c r="BP284" s="154">
        <f t="shared" si="685"/>
        <v>0</v>
      </c>
      <c r="BQ284" s="154">
        <f t="shared" si="686"/>
        <v>0</v>
      </c>
      <c r="BR284" s="10"/>
      <c r="BS284" s="152">
        <f>SUMIF('Rekapitulasi Maret'!$U$194:$U$375,APS!$B284,'Rekapitulasi Maret'!$V$194:$V$375)+SUMIF('Rekapitulasi Maret'!$U$194:$U$375,APS!$B284,'Rekapitulasi Maret'!$AA$194:$AA$375)</f>
        <v>0</v>
      </c>
      <c r="BT284" s="152">
        <f>SUMIF('Rekapitulasi Maret'!$U$194:$U$375,APS!$B284,'Rekapitulasi Maret'!$W$194:$W$375)</f>
        <v>0</v>
      </c>
      <c r="BU284" s="152">
        <f>SUMIF('Rekapitulasi Maret'!$U$194:$U$375,APS!$B284,'Rekapitulasi Maret'!$AB$194:$AB$375)</f>
        <v>0</v>
      </c>
      <c r="BV284" s="154">
        <f t="shared" si="687"/>
        <v>0</v>
      </c>
      <c r="BW284" s="154">
        <f t="shared" si="688"/>
        <v>0</v>
      </c>
      <c r="BX284" s="10"/>
      <c r="BY284" s="152">
        <f>SUMIF('Rekapitulasi Maret'!$AL$194:$AL$375,APS!$B284,'Rekapitulasi Maret'!$AM$194:$AM$375)+SUMIF('Rekapitulasi Maret'!$AL$194:$AL$375,APS!$B284,'Rekapitulasi Maret'!$AP$194:$AP$375)</f>
        <v>0</v>
      </c>
      <c r="BZ284" s="152">
        <f>SUMIF('Rekapitulasi Maret'!$AL$194:$AL$375,APS!$B284,'Rekapitulasi Maret'!$AN$194:$AN$375)</f>
        <v>0</v>
      </c>
      <c r="CA284" s="152">
        <f>SUMIF('Rekapitulasi Maret'!$AL$194:$AL$375,APS!$B284,'Rekapitulasi Maret'!$AQ$194:$AQ$375)</f>
        <v>0</v>
      </c>
      <c r="CB284" s="154">
        <f t="shared" si="699"/>
        <v>0</v>
      </c>
      <c r="CC284" s="154">
        <f t="shared" si="700"/>
        <v>0</v>
      </c>
      <c r="CD284" s="10">
        <v>100</v>
      </c>
      <c r="CE284" s="152">
        <f>SUMIF('Rekapitulasi Maret'!$BA$194:$BA$375,APS!$B284,'Rekapitulasi Maret'!$BB$194:$BB$375)+SUMIF('Rekapitulasi Maret'!$BA$194:$BA$375,APS!$B284,'Rekapitulasi Maret'!$BE$194:$BE$375)</f>
        <v>100</v>
      </c>
      <c r="CF284" s="152">
        <f>SUMIF('Rekapitulasi Maret'!$BA$194:$BA$375,APS!$B284,'Rekapitulasi Maret'!$BC$194:$BC$375)</f>
        <v>88</v>
      </c>
      <c r="CG284" s="10"/>
      <c r="CH284" s="154">
        <f t="shared" si="677"/>
        <v>88</v>
      </c>
      <c r="CI284" s="154">
        <f t="shared" si="678"/>
        <v>88</v>
      </c>
      <c r="CJ284" s="10"/>
      <c r="CK284" s="152">
        <f>SUMIF('Rekapitulasi Maret'!$BP$194:$BP$375,APS!$B284,'Rekapitulasi Maret'!$BQ$194:$BQ$375)+SUMIF('Rekapitulasi Maret'!$BP$194:$BP$375,APS!$B284,'Rekapitulasi Maret'!$BT$194:$BT$375)</f>
        <v>0</v>
      </c>
      <c r="CL284" s="152">
        <f>SUMIF('Rekapitulasi Maret'!$BP$194:$BP$375,APS!$B284,'Rekapitulasi Maret'!$BR$194:$BR$375)</f>
        <v>0</v>
      </c>
      <c r="CM284" s="152">
        <f>SUMIF('Rekapitulasi Maret'!$BP$194:$BP$375,APS!$B284,'Rekapitulasi Maret'!$BU$194:$BU$375)</f>
        <v>0</v>
      </c>
      <c r="CN284" s="154">
        <f t="shared" si="679"/>
        <v>0</v>
      </c>
      <c r="CO284" s="154">
        <f t="shared" si="680"/>
        <v>0</v>
      </c>
      <c r="CP284" s="76">
        <f t="shared" si="708"/>
        <v>100</v>
      </c>
      <c r="CQ284" s="76">
        <f t="shared" si="709"/>
        <v>100</v>
      </c>
      <c r="CR284" s="76">
        <f t="shared" si="710"/>
        <v>88</v>
      </c>
      <c r="CS284" s="76">
        <f t="shared" si="711"/>
        <v>0</v>
      </c>
      <c r="CT284" s="76">
        <f t="shared" si="712"/>
        <v>88</v>
      </c>
      <c r="CU284" s="76">
        <f t="shared" si="713"/>
        <v>-12</v>
      </c>
      <c r="CV284" s="154">
        <f t="shared" si="714"/>
        <v>88</v>
      </c>
      <c r="CW284" s="10">
        <v>120</v>
      </c>
      <c r="CX284" s="10"/>
      <c r="CY284" s="152">
        <f>SUMIF('Rekapitulasi Maret'!$D$391:$D$568,APS!$B284,'Rekapitulasi Maret'!$E$391:$E$568)+SUMIF('Rekapitulasi Maret'!$D$391:$D$568,APS!$B284,'Rekapitulasi Maret'!$J$391:$J$568)</f>
        <v>12</v>
      </c>
      <c r="CZ284" s="152">
        <f>SUMIF('Rekapitulasi Maret'!$D$391:$D$568,APS!$B284,'Rekapitulasi Maret'!$F$391:$F$568)</f>
        <v>0</v>
      </c>
      <c r="DA284" s="152">
        <f>SUMIF('Rekapitulasi Maret'!$D$391:$D$568,APS!$B284,'Rekapitulasi Maret'!$K$391:$K$568)</f>
        <v>0</v>
      </c>
      <c r="DB284" s="154">
        <f t="shared" si="681"/>
        <v>0</v>
      </c>
      <c r="DC284" s="154">
        <f t="shared" si="682"/>
        <v>0</v>
      </c>
      <c r="DD284" s="10"/>
      <c r="DE284" s="152">
        <f>SUMIF('Rekapitulasi Maret'!$U$391:$U$568,APS!$B284,'Rekapitulasi Maret'!$V$391:$V$568)+SUMIF('Rekapitulasi Maret'!$U$391:$U$568,APS!$B284,'Rekapitulasi Maret'!$AA$391:$AA$568)</f>
        <v>0</v>
      </c>
      <c r="DF284" s="152">
        <f>SUMIF('Rekapitulasi Maret'!$U$391:$U$568,APS!$B284,'Rekapitulasi Maret'!$W$391:$W$568)</f>
        <v>0</v>
      </c>
      <c r="DG284" s="152">
        <f>SUMIF('Rekapitulasi Maret'!$U$391:$U$568,APS!$B284,'Rekapitulasi Maret'!$AB$391:$AB$568)</f>
        <v>0</v>
      </c>
      <c r="DH284" s="154">
        <f t="shared" si="715"/>
        <v>0</v>
      </c>
      <c r="DI284" s="154">
        <f t="shared" si="716"/>
        <v>0</v>
      </c>
      <c r="DJ284" s="10"/>
      <c r="DK284" s="152">
        <f>SUMIF('Rekapitulasi Maret'!$AL$391:$AL$568,APS!$B284,'Rekapitulasi Maret'!$AM$391:$AM$568)+SUMIF('Rekapitulasi Maret'!$AL$391:$AL$568,APS!$B284,'Rekapitulasi Maret'!$AP$391:$AP$568)</f>
        <v>32</v>
      </c>
      <c r="DL284" s="152">
        <f>SUMIF('Rekapitulasi Maret'!$AL$391:$AL$568,APS!$B284,'Rekapitulasi Maret'!$AN$391:$AN$568)</f>
        <v>32</v>
      </c>
      <c r="DM284" s="152">
        <f>SUMIF('Rekapitulasi Maret'!$AL$391:$AL$568,APS!$B284,'Rekapitulasi Maret'!$AQ$391:$AQ$568)</f>
        <v>0</v>
      </c>
      <c r="DN284" s="154">
        <f t="shared" si="648"/>
        <v>0</v>
      </c>
      <c r="DO284" s="154">
        <f t="shared" si="649"/>
        <v>100</v>
      </c>
      <c r="DP284" s="10"/>
      <c r="DQ284" s="152">
        <f>SUMIF('Rekapitulasi Maret'!$BA$391:$BA$568,APS!$B284,'Rekapitulasi Maret'!$BB$391:$BB$568)+SUMIF('Rekapitulasi Maret'!$BA$391:$BA$568,APS!$B284,'Rekapitulasi Maret'!$BE$391:$BE$568)</f>
        <v>0</v>
      </c>
      <c r="DR284" s="152">
        <f>SUMIF('Rekapitulasi Maret'!$BA$391:$BA$568,APS!$B284,'Rekapitulasi Maret'!$BC$391:$BC$568)</f>
        <v>0</v>
      </c>
      <c r="DS284" s="152">
        <f>SUMIF('Rekapitulasi Maret'!$BA$391:$BA$568,APS!$B284,'Rekapitulasi Maret'!$BF$391:$BF$568)</f>
        <v>0</v>
      </c>
      <c r="DT284" s="154">
        <f t="shared" si="717"/>
        <v>0</v>
      </c>
      <c r="DU284" s="154">
        <f t="shared" si="718"/>
        <v>0</v>
      </c>
      <c r="DV284" s="10">
        <v>120</v>
      </c>
      <c r="DW284" s="152">
        <f>SUMIF('Rekapitulasi Maret'!$BP$391:$BP$568,APS!$B284,'Rekapitulasi Maret'!$BQ$391:$BQ$568)+SUMIF('Rekapitulasi Maret'!$BP$391:$BP$568,APS!$B284,'Rekapitulasi Maret'!$BT$391:$BT$568)</f>
        <v>0</v>
      </c>
      <c r="DX284" s="152">
        <f>SUMIF('Rekapitulasi Maret'!$BP$391:$BP$568,APS!$B284,'Rekapitulasi Maret'!$BR$391:$BR$568)</f>
        <v>76</v>
      </c>
      <c r="DY284" s="152">
        <f>SUMIF('Rekapitulasi Maret'!$BP$391:$BP$568,APS!$B284,'Rekapitulasi Maret'!$BU$391:$BU$568)</f>
        <v>0</v>
      </c>
      <c r="DZ284" s="154">
        <f t="shared" si="645"/>
        <v>63.333333333333329</v>
      </c>
      <c r="EA284" s="154">
        <f t="shared" si="646"/>
        <v>0</v>
      </c>
      <c r="EB284" s="10"/>
      <c r="EC284" s="152">
        <f>SUMIF('Rekapitulasi Maret'!$CE$391:$CE$568,APS!$B284,'Rekapitulasi Maret'!$CF$391:$CF$568)+SUMIF('Rekapitulasi Maret'!$CE$391:$CE$568,APS!$B284,'Rekapitulasi Maret'!$CI$391:$CI$568)</f>
        <v>0</v>
      </c>
      <c r="ED284" s="152">
        <f>SUMIF('Rekapitulasi Maret'!$CE$391:$CE$568,APS!$B284,'Rekapitulasi Maret'!$CG$391:$CG$568)</f>
        <v>0</v>
      </c>
      <c r="EE284" s="152">
        <f>SUMIF('Rekapitulasi Maret'!$CE$391:$CE$568,APS!$B284,'Rekapitulasi Maret'!$CJ$391:$CJ$568)</f>
        <v>0</v>
      </c>
      <c r="EF284" s="154">
        <f t="shared" si="650"/>
        <v>0</v>
      </c>
      <c r="EG284" s="154">
        <f t="shared" si="651"/>
        <v>0</v>
      </c>
      <c r="EH284" s="76">
        <f t="shared" si="719"/>
        <v>120</v>
      </c>
      <c r="EI284" s="76">
        <f t="shared" si="720"/>
        <v>44</v>
      </c>
      <c r="EJ284" s="76">
        <f t="shared" si="721"/>
        <v>108</v>
      </c>
      <c r="EK284" s="76">
        <f t="shared" si="722"/>
        <v>0</v>
      </c>
      <c r="EL284" s="76">
        <f t="shared" si="723"/>
        <v>108</v>
      </c>
      <c r="EM284" s="76">
        <f t="shared" si="724"/>
        <v>-12</v>
      </c>
      <c r="EN284" s="154">
        <f t="shared" si="725"/>
        <v>90</v>
      </c>
      <c r="EO284" s="10"/>
      <c r="EP284" s="10"/>
      <c r="EQ284" s="152">
        <f>SUMIF('Rekapitulasi Maret'!$D$587:$D$768,APS!$B284,'Rekapitulasi Maret'!$E$587:$E$768)+SUMIF('Rekapitulasi Maret'!$D$587:$D$768,APS!$B284,'Rekapitulasi Maret'!$G$587:$G$768)</f>
        <v>0</v>
      </c>
      <c r="ER284" s="152">
        <f>SUMIF('Rekapitulasi Maret'!$D$587:$D$768,APS!$B284,'Rekapitulasi Maret'!$F$587:$F$768)+SUMIF('Rekapitulasi Maret'!$D$587:$D$768,APS!$B284,'Rekapitulasi Maret'!$H$587:$H$768)</f>
        <v>0</v>
      </c>
      <c r="ES284" s="10"/>
      <c r="ET284" s="154">
        <f t="shared" si="652"/>
        <v>0</v>
      </c>
      <c r="EU284" s="154">
        <f t="shared" si="653"/>
        <v>0</v>
      </c>
      <c r="EV284" s="10"/>
      <c r="EW284" s="152">
        <f>SUMIF('Rekapitulasi Maret'!$U$587:$U$768,APS!$B284,'Rekapitulasi Maret'!$V$587:$V$768)+SUMIF('Rekapitulasi Maret'!$U$587:$U$768,APS!$B284,'Rekapitulasi Maret'!$X$587:$X$768)</f>
        <v>0</v>
      </c>
      <c r="EX284" s="152">
        <f>SUMIF('Rekapitulasi Maret'!$U$587:$U$768,APS!$B284,'Rekapitulasi Maret'!$W$587:$W$768)+SUMIF('Rekapitulasi Maret'!$U$587:$U$768,APS!$B284,'Rekapitulasi Maret'!$Y$587:$Y$768)</f>
        <v>0</v>
      </c>
      <c r="EY284" s="10"/>
      <c r="EZ284" s="154">
        <f t="shared" si="654"/>
        <v>0</v>
      </c>
      <c r="FA284" s="154">
        <f t="shared" si="655"/>
        <v>0</v>
      </c>
      <c r="FB284" s="10"/>
      <c r="FC284" s="152">
        <f>SUMIF('Rekapitulasi Maret'!$AL$587:$AL$768,APS!$B284,'Rekapitulasi Maret'!$AM$587:$AM$768)+SUMIF('Rekapitulasi Maret'!$AL$587:$AL$768,APS!$B284,'Rekapitulasi Maret'!$AP$587:$AP$768)</f>
        <v>0</v>
      </c>
      <c r="FD284" s="152">
        <f>SUMIF('Rekapitulasi Maret'!$AL$587:$AL$768,APS!$B284,'Rekapitulasi Maret'!$AN$587:$AN$768)</f>
        <v>0</v>
      </c>
      <c r="FE284" s="10"/>
      <c r="FF284" s="154">
        <f t="shared" si="656"/>
        <v>0</v>
      </c>
      <c r="FG284" s="154">
        <f t="shared" si="657"/>
        <v>0</v>
      </c>
      <c r="FH284" s="10"/>
      <c r="FI284" s="152">
        <f>SUMIF('Rekapitulasi Maret'!$BA$587:$BA$768,APS!$B284,'Rekapitulasi Maret'!$BB$587:$BB$768)+SUMIF('Rekapitulasi Maret'!$BA$587:$BA$768,APS!$B284,'Rekapitulasi Maret'!$BE$587:$BE$768)</f>
        <v>0</v>
      </c>
      <c r="FJ284" s="152">
        <f>SUMIF('Rekapitulasi Maret'!$BA$587:$BA$768,APS!$B284,'Rekapitulasi Maret'!$BC$587:$BC$768)+SUMIF('Rekapitulasi Maret'!$BA$587:$BA$768,APS!$B284,'Rekapitulasi Maret'!$BF$587:$BF$768)</f>
        <v>0</v>
      </c>
      <c r="FK284" s="10"/>
      <c r="FL284" s="154">
        <f t="shared" si="658"/>
        <v>0</v>
      </c>
      <c r="FM284" s="154">
        <f t="shared" si="659"/>
        <v>0</v>
      </c>
      <c r="FN284" s="10"/>
      <c r="FO284" s="152">
        <f>SUMIF('Rekapitulasi Maret'!$BP$587:$BP$768,APS!$B284,'Rekapitulasi Maret'!$BQ$587:$BQ$768)+SUMIF('Rekapitulasi Maret'!$BP$587:$BP$768,APS!$B284,'Rekapitulasi Maret'!$BT$587:$BT$768)</f>
        <v>0</v>
      </c>
      <c r="FP284" s="152">
        <f>SUMIF('Rekapitulasi Maret'!$BP$587:$BP$768,APS!$B284,'Rekapitulasi Maret'!$BR$587:$BR$768)</f>
        <v>0</v>
      </c>
      <c r="FQ284" s="10"/>
      <c r="FR284" s="154">
        <f t="shared" si="660"/>
        <v>0</v>
      </c>
      <c r="FS284" s="154">
        <f t="shared" si="661"/>
        <v>0</v>
      </c>
      <c r="FT284" s="10"/>
      <c r="FU284" s="152">
        <f>SUMIF('Rekapitulasi Maret'!$CE$587:$CE$768,APS!$B284,'Rekapitulasi Maret'!$CI$587:$CI$768)</f>
        <v>0</v>
      </c>
      <c r="FV284" s="10"/>
      <c r="FW284" s="152">
        <f>SUMIF('Rekapitulasi Maret'!$CE$587:$CE$768,APS!$B284,'Rekapitulasi Maret'!$CJ$587:$CJ$768)</f>
        <v>0</v>
      </c>
      <c r="FX284" s="154">
        <f t="shared" si="683"/>
        <v>0</v>
      </c>
      <c r="FY284" s="154">
        <f t="shared" si="684"/>
        <v>0</v>
      </c>
      <c r="FZ284" s="10"/>
      <c r="GA284" s="152">
        <f>SUMIF('Rekapitulasi Maret'!$D$785:$D$963,APS!$B284,'Rekapitulasi Maret'!$E$785:$E$963)+SUMIF('Rekapitulasi Maret'!$D$785:$D$963,APS!$B284,'Rekapitulasi Maret'!$J$785:$J$963)</f>
        <v>0</v>
      </c>
      <c r="GB284" s="152">
        <f>SUMIF('Rekapitulasi Maret'!$D$785:$D$963,APS!$B284,'Rekapitulasi Maret'!$F$785:$F$963)</f>
        <v>0</v>
      </c>
      <c r="GC284" s="152">
        <f>SUMIF('Rekapitulasi Maret'!$D$785:$D$963,APS!$B284,'Rekapitulasi Maret'!$K$785:$K$963)</f>
        <v>0</v>
      </c>
      <c r="GD284" s="154">
        <f t="shared" si="662"/>
        <v>0</v>
      </c>
      <c r="GE284" s="154">
        <f t="shared" si="663"/>
        <v>0</v>
      </c>
      <c r="GF284" s="10"/>
      <c r="GG284" s="152">
        <f>SUMIF('Rekapitulasi Maret'!$U$785:$U$963,APS!$B284,'Rekapitulasi Maret'!$V$785:$V$963)+SUMIF('Rekapitulasi Maret'!$U$785:$U$963,APS!$B284,'Rekapitulasi Maret'!$AA$785:$AA$963)</f>
        <v>0</v>
      </c>
      <c r="GH284" s="152">
        <f>SUMIF('Rekapitulasi Maret'!$U$785:$U$963,APS!$B284,'Rekapitulasi Maret'!$W$785:$W$963)</f>
        <v>0</v>
      </c>
      <c r="GI284" s="152">
        <f>SUMIF('Rekapitulasi Maret'!$U$785:$U$963,APS!$B284,'Rekapitulasi Maret'!$AB$785:$AB$963)</f>
        <v>0</v>
      </c>
      <c r="GJ284" s="154">
        <f t="shared" si="664"/>
        <v>0</v>
      </c>
      <c r="GK284" s="154">
        <f t="shared" si="665"/>
        <v>0</v>
      </c>
      <c r="GL284" s="10"/>
      <c r="GM284" s="152">
        <f>SUMIF('Rekapitulasi Maret'!$AL$785:$AL$963,APS!$B284,'Rekapitulasi Maret'!$AM$785:$AM$963)+SUMIF('Rekapitulasi Maret'!$AL$785:$AL$963,APS!$B284,'Rekapitulasi Maret'!$AP$785:$AP$963)</f>
        <v>0</v>
      </c>
      <c r="GN284" s="152">
        <f>SUMIF('Rekapitulasi Maret'!$AL$785:$AL$963,APS!$B284,'Rekapitulasi Maret'!$AN$785:$AN$963)</f>
        <v>0</v>
      </c>
      <c r="GO284" s="152">
        <f>SUMIF('Rekapitulasi Maret'!$AL$785:$AL$963,APS!$B284,'Rekapitulasi Maret'!$AQ$785:$AQ$963)</f>
        <v>0</v>
      </c>
      <c r="GP284" s="154">
        <f t="shared" si="666"/>
        <v>0</v>
      </c>
      <c r="GQ284" s="154">
        <f t="shared" si="667"/>
        <v>0</v>
      </c>
      <c r="GR284" s="76">
        <f t="shared" si="668"/>
        <v>0</v>
      </c>
      <c r="GS284" s="76">
        <f t="shared" si="669"/>
        <v>0</v>
      </c>
      <c r="GT284" s="76">
        <f t="shared" si="670"/>
        <v>0</v>
      </c>
      <c r="GU284" s="76">
        <f t="shared" si="671"/>
        <v>0</v>
      </c>
      <c r="GV284" s="157">
        <f t="shared" si="672"/>
        <v>0</v>
      </c>
      <c r="GW284" s="157">
        <f t="shared" si="673"/>
        <v>0</v>
      </c>
      <c r="GX284" s="158">
        <f t="shared" si="674"/>
        <v>0</v>
      </c>
      <c r="GY284" s="157">
        <f t="shared" si="691"/>
        <v>220</v>
      </c>
      <c r="GZ284" s="157">
        <f t="shared" si="692"/>
        <v>244</v>
      </c>
      <c r="HA284" s="157">
        <f t="shared" si="693"/>
        <v>296</v>
      </c>
      <c r="HB284" s="157">
        <f t="shared" si="694"/>
        <v>0</v>
      </c>
      <c r="HC284" s="157">
        <f t="shared" si="695"/>
        <v>296</v>
      </c>
      <c r="HD284" s="157">
        <f t="shared" si="696"/>
        <v>76</v>
      </c>
      <c r="HE284" s="158">
        <f t="shared" si="636"/>
        <v>134.54545454545453</v>
      </c>
      <c r="HF284" s="164"/>
      <c r="HG284" s="78" t="s">
        <v>1057</v>
      </c>
      <c r="HH284" s="88"/>
    </row>
    <row r="285" spans="1:216" ht="15.75">
      <c r="A285" s="129" t="s">
        <v>759</v>
      </c>
      <c r="B285" s="129" t="s">
        <v>760</v>
      </c>
      <c r="C285" s="16" t="s">
        <v>196</v>
      </c>
      <c r="D285" s="16" t="s">
        <v>599</v>
      </c>
      <c r="E285" s="16" t="s">
        <v>598</v>
      </c>
      <c r="F285" s="31">
        <v>30</v>
      </c>
      <c r="G285" s="17"/>
      <c r="H285" s="17"/>
      <c r="I285" s="18">
        <v>0</v>
      </c>
      <c r="J285" s="17">
        <v>0</v>
      </c>
      <c r="K285" s="19">
        <f t="shared" si="675"/>
        <v>30</v>
      </c>
      <c r="L285" s="19">
        <f t="shared" si="676"/>
        <v>30</v>
      </c>
      <c r="M285" s="23">
        <v>30</v>
      </c>
      <c r="N285" s="20">
        <f t="shared" si="637"/>
        <v>30</v>
      </c>
      <c r="O285" s="20"/>
      <c r="P285" s="75">
        <f t="shared" si="642"/>
        <v>0</v>
      </c>
      <c r="Q285" s="74">
        <f t="shared" si="641"/>
        <v>30</v>
      </c>
      <c r="R285" s="22">
        <f t="shared" si="647"/>
        <v>30</v>
      </c>
      <c r="S285" s="10"/>
      <c r="T285" s="10"/>
      <c r="U285" s="152">
        <f>SUMIF('Rekapitulasi Maret'!$D$9:$D$173,APS!$B285,'Rekapitulasi Maret'!$E$9:$E$173)</f>
        <v>0</v>
      </c>
      <c r="V285" s="152">
        <f>SUMIF('Rekapitulasi Maret'!$D$9:$D$173,APS!$B285,'Rekapitulasi Maret'!$F$9:$F$173)</f>
        <v>0</v>
      </c>
      <c r="W285" s="10"/>
      <c r="X285" s="154">
        <f t="shared" si="638"/>
        <v>0</v>
      </c>
      <c r="Y285" s="154">
        <f t="shared" si="639"/>
        <v>0</v>
      </c>
      <c r="Z285" s="10"/>
      <c r="AA285" s="152">
        <f>SUMIF('Rekapitulasi Maret'!$U$9:$U$173,APS!$B285,'Rekapitulasi Maret'!$V$9:$V$173)</f>
        <v>0</v>
      </c>
      <c r="AB285" s="152">
        <f>SUMIF('Rekapitulasi Maret'!$U$9:$U$173,APS!$B285,'Rekapitulasi Maret'!$W$9:$W$173)</f>
        <v>0</v>
      </c>
      <c r="AC285" s="152"/>
      <c r="AD285" s="154">
        <f t="shared" si="726"/>
        <v>0</v>
      </c>
      <c r="AE285" s="154">
        <f t="shared" si="727"/>
        <v>0</v>
      </c>
      <c r="AF285" s="10"/>
      <c r="AG285" s="152">
        <f>SUMIF('Rekapitulasi Maret'!$AL$9:$AL$173,APS!$B285,'Rekapitulasi Maret'!$AM$9:$AM$173)</f>
        <v>0</v>
      </c>
      <c r="AH285" s="152">
        <f>SUMIF('Rekapitulasi Maret'!$AL$9:$AL$173,APS!$B285,'Rekapitulasi Maret'!$AN$9:$AN$173)</f>
        <v>0</v>
      </c>
      <c r="AI285" s="152">
        <f>SUMIF('Rekapitulasi Maret'!$AL$9:$AL$173,APS!$B285,'Rekapitulasi Maret'!$AQ$9:$AQ$173)</f>
        <v>0</v>
      </c>
      <c r="AJ285" s="154">
        <f t="shared" ref="AJ285:AJ354" si="744">IF(AF285=0,0,((AH285+AI285)/AF285)*100)</f>
        <v>0</v>
      </c>
      <c r="AK285" s="154">
        <f t="shared" ref="AK285:AK354" si="745">IF(AG285=0,0,((AH285+AI285)/AG285)*100)</f>
        <v>0</v>
      </c>
      <c r="AL285" s="10"/>
      <c r="AM285" s="152">
        <f>SUMIF('Rekapitulasi Maret'!$BA$9:$BA$173,APS!$B285,'Rekapitulasi Maret'!$BB$9:$BB$173)</f>
        <v>0</v>
      </c>
      <c r="AN285" s="152">
        <f>SUMIF('Rekapitulasi Maret'!$BA$9:$BA$173,APS!$B285,'Rekapitulasi Maret'!$BC$9:$BC$173)</f>
        <v>0</v>
      </c>
      <c r="AO285" s="10"/>
      <c r="AP285" s="154">
        <f t="shared" si="728"/>
        <v>0</v>
      </c>
      <c r="AQ285" s="154">
        <f t="shared" si="729"/>
        <v>0</v>
      </c>
      <c r="AR285" s="10"/>
      <c r="AS285" s="152">
        <f>SUMIF('Rekapitulasi Maret'!$BP$9:$BP$173,APS!$B285,'Rekapitulasi Maret'!$BQ$9:$BQ$173)</f>
        <v>30</v>
      </c>
      <c r="AT285" s="152">
        <f>SUMIF('Rekapitulasi Maret'!$BP$9:$BP$173,APS!$B285,'Rekapitulasi Maret'!$BR$9:$BR$173)</f>
        <v>20</v>
      </c>
      <c r="AU285" s="10"/>
      <c r="AV285" s="154">
        <f t="shared" si="697"/>
        <v>0</v>
      </c>
      <c r="AW285" s="154">
        <f t="shared" si="698"/>
        <v>66.666666666666657</v>
      </c>
      <c r="AX285" s="10"/>
      <c r="AY285" s="152">
        <f>SUMIF('Rekapitulasi Maret'!$CE$9:$CE$173,APS!$B285,'Rekapitulasi Maret'!$CI$9:$CI$173)</f>
        <v>0</v>
      </c>
      <c r="AZ285" s="10"/>
      <c r="BA285" s="152">
        <f>SUMIF('Rekapitulasi Maret'!$CE$9:$CE$173,APS!$B285,'Rekapitulasi Maret'!$CJ$9:$CJ$173)</f>
        <v>10</v>
      </c>
      <c r="BB285" s="154">
        <f t="shared" si="689"/>
        <v>0</v>
      </c>
      <c r="BC285" s="154">
        <f t="shared" si="690"/>
        <v>0</v>
      </c>
      <c r="BD285" s="76">
        <f t="shared" si="701"/>
        <v>0</v>
      </c>
      <c r="BE285" s="76">
        <f t="shared" si="702"/>
        <v>30</v>
      </c>
      <c r="BF285" s="76">
        <f t="shared" si="703"/>
        <v>20</v>
      </c>
      <c r="BG285" s="76">
        <f t="shared" si="704"/>
        <v>10</v>
      </c>
      <c r="BH285" s="76">
        <f t="shared" si="705"/>
        <v>30</v>
      </c>
      <c r="BI285" s="76">
        <f t="shared" si="706"/>
        <v>30</v>
      </c>
      <c r="BJ285" s="154">
        <f t="shared" si="707"/>
        <v>0</v>
      </c>
      <c r="BK285" s="10">
        <v>30</v>
      </c>
      <c r="BL285" s="10"/>
      <c r="BM285" s="152">
        <f>SUMIF('Rekapitulasi Maret'!$D$194:$D$375,APS!$B285,'Rekapitulasi Maret'!$E$194:$E$375)+SUMIF('Rekapitulasi Maret'!$D$194:$D$375,APS!$B285,'Rekapitulasi Maret'!$J$194:$J$375)</f>
        <v>0</v>
      </c>
      <c r="BN285" s="152">
        <f>SUMIF('Rekapitulasi Maret'!$D$194:$D$375,APS!$B285,'Rekapitulasi Maret'!$F$194:$F$375)</f>
        <v>0</v>
      </c>
      <c r="BO285" s="152">
        <f>SUMIF('Rekapitulasi Maret'!$D$194:$D$375,APS!$B285,'Rekapitulasi Maret'!$K$194:$K$375)</f>
        <v>0</v>
      </c>
      <c r="BP285" s="154">
        <f t="shared" si="685"/>
        <v>0</v>
      </c>
      <c r="BQ285" s="154">
        <f t="shared" si="686"/>
        <v>0</v>
      </c>
      <c r="BR285" s="10"/>
      <c r="BS285" s="152">
        <f>SUMIF('Rekapitulasi Maret'!$U$194:$U$375,APS!$B285,'Rekapitulasi Maret'!$V$194:$V$375)+SUMIF('Rekapitulasi Maret'!$U$194:$U$375,APS!$B285,'Rekapitulasi Maret'!$AA$194:$AA$375)</f>
        <v>0</v>
      </c>
      <c r="BT285" s="152">
        <f>SUMIF('Rekapitulasi Maret'!$U$194:$U$375,APS!$B285,'Rekapitulasi Maret'!$W$194:$W$375)</f>
        <v>0</v>
      </c>
      <c r="BU285" s="152">
        <f>SUMIF('Rekapitulasi Maret'!$U$194:$U$375,APS!$B285,'Rekapitulasi Maret'!$AB$194:$AB$375)</f>
        <v>0</v>
      </c>
      <c r="BV285" s="154">
        <f t="shared" si="687"/>
        <v>0</v>
      </c>
      <c r="BW285" s="154">
        <f t="shared" si="688"/>
        <v>0</v>
      </c>
      <c r="BX285" s="10"/>
      <c r="BY285" s="152">
        <f>SUMIF('Rekapitulasi Maret'!$AL$194:$AL$375,APS!$B285,'Rekapitulasi Maret'!$AM$194:$AM$375)+SUMIF('Rekapitulasi Maret'!$AL$194:$AL$375,APS!$B285,'Rekapitulasi Maret'!$AP$194:$AP$375)</f>
        <v>0</v>
      </c>
      <c r="BZ285" s="152">
        <f>SUMIF('Rekapitulasi Maret'!$AL$194:$AL$375,APS!$B285,'Rekapitulasi Maret'!$AN$194:$AN$375)</f>
        <v>0</v>
      </c>
      <c r="CA285" s="152">
        <f>SUMIF('Rekapitulasi Maret'!$AL$194:$AL$375,APS!$B285,'Rekapitulasi Maret'!$AQ$194:$AQ$375)</f>
        <v>0</v>
      </c>
      <c r="CB285" s="154">
        <f t="shared" si="699"/>
        <v>0</v>
      </c>
      <c r="CC285" s="154">
        <f t="shared" si="700"/>
        <v>0</v>
      </c>
      <c r="CD285" s="10">
        <v>30</v>
      </c>
      <c r="CE285" s="152">
        <f>SUMIF('Rekapitulasi Maret'!$BA$194:$BA$375,APS!$B285,'Rekapitulasi Maret'!$BB$194:$BB$375)+SUMIF('Rekapitulasi Maret'!$BA$194:$BA$375,APS!$B285,'Rekapitulasi Maret'!$BE$194:$BE$375)</f>
        <v>0</v>
      </c>
      <c r="CF285" s="152">
        <f>SUMIF('Rekapitulasi Maret'!$BA$194:$BA$375,APS!$B285,'Rekapitulasi Maret'!$BC$194:$BC$375)</f>
        <v>0</v>
      </c>
      <c r="CG285" s="10"/>
      <c r="CH285" s="154">
        <f t="shared" si="677"/>
        <v>0</v>
      </c>
      <c r="CI285" s="154">
        <f t="shared" si="678"/>
        <v>0</v>
      </c>
      <c r="CJ285" s="10"/>
      <c r="CK285" s="152">
        <f>SUMIF('Rekapitulasi Maret'!$BP$194:$BP$375,APS!$B285,'Rekapitulasi Maret'!$BQ$194:$BQ$375)+SUMIF('Rekapitulasi Maret'!$BP$194:$BP$375,APS!$B285,'Rekapitulasi Maret'!$BT$194:$BT$375)</f>
        <v>0</v>
      </c>
      <c r="CL285" s="152">
        <f>SUMIF('Rekapitulasi Maret'!$BP$194:$BP$375,APS!$B285,'Rekapitulasi Maret'!$BR$194:$BR$375)</f>
        <v>0</v>
      </c>
      <c r="CM285" s="152">
        <f>SUMIF('Rekapitulasi Maret'!$BP$194:$BP$375,APS!$B285,'Rekapitulasi Maret'!$BU$194:$BU$375)</f>
        <v>0</v>
      </c>
      <c r="CN285" s="154">
        <f t="shared" si="679"/>
        <v>0</v>
      </c>
      <c r="CO285" s="154">
        <f t="shared" si="680"/>
        <v>0</v>
      </c>
      <c r="CP285" s="76">
        <f t="shared" si="708"/>
        <v>30</v>
      </c>
      <c r="CQ285" s="76">
        <f t="shared" si="709"/>
        <v>0</v>
      </c>
      <c r="CR285" s="76">
        <f t="shared" si="710"/>
        <v>0</v>
      </c>
      <c r="CS285" s="76">
        <f t="shared" si="711"/>
        <v>0</v>
      </c>
      <c r="CT285" s="76">
        <f t="shared" si="712"/>
        <v>0</v>
      </c>
      <c r="CU285" s="76">
        <f t="shared" si="713"/>
        <v>-30</v>
      </c>
      <c r="CV285" s="154">
        <f t="shared" si="714"/>
        <v>0</v>
      </c>
      <c r="CW285" s="10"/>
      <c r="CX285" s="10"/>
      <c r="CY285" s="152">
        <f>SUMIF('Rekapitulasi Maret'!$D$391:$D$568,APS!$B285,'Rekapitulasi Maret'!$E$391:$E$568)+SUMIF('Rekapitulasi Maret'!$D$391:$D$568,APS!$B285,'Rekapitulasi Maret'!$J$391:$J$568)</f>
        <v>0</v>
      </c>
      <c r="CZ285" s="152">
        <f>SUMIF('Rekapitulasi Maret'!$D$391:$D$568,APS!$B285,'Rekapitulasi Maret'!$F$391:$F$568)</f>
        <v>0</v>
      </c>
      <c r="DA285" s="152">
        <f>SUMIF('Rekapitulasi Maret'!$D$391:$D$568,APS!$B285,'Rekapitulasi Maret'!$K$391:$K$568)</f>
        <v>0</v>
      </c>
      <c r="DB285" s="154">
        <f t="shared" si="681"/>
        <v>0</v>
      </c>
      <c r="DC285" s="154">
        <f t="shared" si="682"/>
        <v>0</v>
      </c>
      <c r="DD285" s="10"/>
      <c r="DE285" s="152">
        <f>SUMIF('Rekapitulasi Maret'!$U$391:$U$568,APS!$B285,'Rekapitulasi Maret'!$V$391:$V$568)+SUMIF('Rekapitulasi Maret'!$U$391:$U$568,APS!$B285,'Rekapitulasi Maret'!$AA$391:$AA$568)</f>
        <v>0</v>
      </c>
      <c r="DF285" s="152">
        <f>SUMIF('Rekapitulasi Maret'!$U$391:$U$568,APS!$B285,'Rekapitulasi Maret'!$W$391:$W$568)</f>
        <v>0</v>
      </c>
      <c r="DG285" s="152">
        <f>SUMIF('Rekapitulasi Maret'!$U$391:$U$568,APS!$B285,'Rekapitulasi Maret'!$AB$391:$AB$568)</f>
        <v>0</v>
      </c>
      <c r="DH285" s="154">
        <f t="shared" si="715"/>
        <v>0</v>
      </c>
      <c r="DI285" s="154">
        <f t="shared" si="716"/>
        <v>0</v>
      </c>
      <c r="DJ285" s="10"/>
      <c r="DK285" s="152">
        <f>SUMIF('Rekapitulasi Maret'!$AL$391:$AL$568,APS!$B285,'Rekapitulasi Maret'!$AM$391:$AM$568)+SUMIF('Rekapitulasi Maret'!$AL$391:$AL$568,APS!$B285,'Rekapitulasi Maret'!$AP$391:$AP$568)</f>
        <v>0</v>
      </c>
      <c r="DL285" s="152">
        <f>SUMIF('Rekapitulasi Maret'!$AL$391:$AL$568,APS!$B285,'Rekapitulasi Maret'!$AN$391:$AN$568)</f>
        <v>0</v>
      </c>
      <c r="DM285" s="152">
        <f>SUMIF('Rekapitulasi Maret'!$AL$391:$AL$568,APS!$B285,'Rekapitulasi Maret'!$AQ$391:$AQ$568)</f>
        <v>0</v>
      </c>
      <c r="DN285" s="154">
        <f t="shared" si="648"/>
        <v>0</v>
      </c>
      <c r="DO285" s="154">
        <f t="shared" si="649"/>
        <v>0</v>
      </c>
      <c r="DP285" s="10"/>
      <c r="DQ285" s="152">
        <f>SUMIF('Rekapitulasi Maret'!$BA$391:$BA$568,APS!$B285,'Rekapitulasi Maret'!$BB$391:$BB$568)+SUMIF('Rekapitulasi Maret'!$BA$391:$BA$568,APS!$B285,'Rekapitulasi Maret'!$BE$391:$BE$568)</f>
        <v>0</v>
      </c>
      <c r="DR285" s="152">
        <f>SUMIF('Rekapitulasi Maret'!$BA$391:$BA$568,APS!$B285,'Rekapitulasi Maret'!$BC$391:$BC$568)</f>
        <v>0</v>
      </c>
      <c r="DS285" s="152">
        <f>SUMIF('Rekapitulasi Maret'!$BA$391:$BA$568,APS!$B285,'Rekapitulasi Maret'!$BF$391:$BF$568)</f>
        <v>0</v>
      </c>
      <c r="DT285" s="154">
        <f t="shared" si="717"/>
        <v>0</v>
      </c>
      <c r="DU285" s="154">
        <f t="shared" si="718"/>
        <v>0</v>
      </c>
      <c r="DV285" s="10"/>
      <c r="DW285" s="152">
        <f>SUMIF('Rekapitulasi Maret'!$BP$391:$BP$568,APS!$B285,'Rekapitulasi Maret'!$BQ$391:$BQ$568)+SUMIF('Rekapitulasi Maret'!$BP$391:$BP$568,APS!$B285,'Rekapitulasi Maret'!$BT$391:$BT$568)</f>
        <v>0</v>
      </c>
      <c r="DX285" s="152">
        <f>SUMIF('Rekapitulasi Maret'!$BP$391:$BP$568,APS!$B285,'Rekapitulasi Maret'!$BR$391:$BR$568)</f>
        <v>0</v>
      </c>
      <c r="DY285" s="152">
        <f>SUMIF('Rekapitulasi Maret'!$BP$391:$BP$568,APS!$B285,'Rekapitulasi Maret'!$BU$391:$BU$568)</f>
        <v>0</v>
      </c>
      <c r="DZ285" s="154">
        <f t="shared" si="645"/>
        <v>0</v>
      </c>
      <c r="EA285" s="154">
        <f t="shared" si="646"/>
        <v>0</v>
      </c>
      <c r="EB285" s="10"/>
      <c r="EC285" s="152">
        <f>SUMIF('Rekapitulasi Maret'!$CE$391:$CE$568,APS!$B285,'Rekapitulasi Maret'!$CF$391:$CF$568)+SUMIF('Rekapitulasi Maret'!$CE$391:$CE$568,APS!$B285,'Rekapitulasi Maret'!$CI$391:$CI$568)</f>
        <v>0</v>
      </c>
      <c r="ED285" s="152">
        <f>SUMIF('Rekapitulasi Maret'!$CE$391:$CE$568,APS!$B285,'Rekapitulasi Maret'!$CG$391:$CG$568)</f>
        <v>0</v>
      </c>
      <c r="EE285" s="152">
        <f>SUMIF('Rekapitulasi Maret'!$CE$391:$CE$568,APS!$B285,'Rekapitulasi Maret'!$CJ$391:$CJ$568)</f>
        <v>0</v>
      </c>
      <c r="EF285" s="154">
        <f t="shared" si="650"/>
        <v>0</v>
      </c>
      <c r="EG285" s="154">
        <f t="shared" si="651"/>
        <v>0</v>
      </c>
      <c r="EH285" s="76">
        <f t="shared" si="719"/>
        <v>0</v>
      </c>
      <c r="EI285" s="76">
        <f t="shared" si="720"/>
        <v>0</v>
      </c>
      <c r="EJ285" s="76">
        <f t="shared" si="721"/>
        <v>0</v>
      </c>
      <c r="EK285" s="76">
        <f t="shared" si="722"/>
        <v>0</v>
      </c>
      <c r="EL285" s="76">
        <f t="shared" si="723"/>
        <v>0</v>
      </c>
      <c r="EM285" s="76">
        <f t="shared" si="724"/>
        <v>0</v>
      </c>
      <c r="EN285" s="154">
        <f t="shared" si="725"/>
        <v>0</v>
      </c>
      <c r="EO285" s="10"/>
      <c r="EP285" s="10"/>
      <c r="EQ285" s="152">
        <f>SUMIF('Rekapitulasi Maret'!$D$587:$D$768,APS!$B285,'Rekapitulasi Maret'!$E$587:$E$768)+SUMIF('Rekapitulasi Maret'!$D$587:$D$768,APS!$B285,'Rekapitulasi Maret'!$G$587:$G$768)</f>
        <v>0</v>
      </c>
      <c r="ER285" s="152">
        <f>SUMIF('Rekapitulasi Maret'!$D$587:$D$768,APS!$B285,'Rekapitulasi Maret'!$F$587:$F$768)+SUMIF('Rekapitulasi Maret'!$D$587:$D$768,APS!$B285,'Rekapitulasi Maret'!$H$587:$H$768)</f>
        <v>0</v>
      </c>
      <c r="ES285" s="10"/>
      <c r="ET285" s="154">
        <f t="shared" si="652"/>
        <v>0</v>
      </c>
      <c r="EU285" s="154">
        <f t="shared" si="653"/>
        <v>0</v>
      </c>
      <c r="EV285" s="10"/>
      <c r="EW285" s="152">
        <f>SUMIF('Rekapitulasi Maret'!$U$587:$U$768,APS!$B285,'Rekapitulasi Maret'!$V$587:$V$768)+SUMIF('Rekapitulasi Maret'!$U$587:$U$768,APS!$B285,'Rekapitulasi Maret'!$X$587:$X$768)</f>
        <v>0</v>
      </c>
      <c r="EX285" s="152">
        <f>SUMIF('Rekapitulasi Maret'!$U$587:$U$768,APS!$B285,'Rekapitulasi Maret'!$W$587:$W$768)+SUMIF('Rekapitulasi Maret'!$U$587:$U$768,APS!$B285,'Rekapitulasi Maret'!$Y$587:$Y$768)</f>
        <v>0</v>
      </c>
      <c r="EY285" s="10"/>
      <c r="EZ285" s="154">
        <f t="shared" si="654"/>
        <v>0</v>
      </c>
      <c r="FA285" s="154">
        <f t="shared" si="655"/>
        <v>0</v>
      </c>
      <c r="FB285" s="10"/>
      <c r="FC285" s="152">
        <f>SUMIF('Rekapitulasi Maret'!$AL$587:$AL$768,APS!$B285,'Rekapitulasi Maret'!$AM$587:$AM$768)+SUMIF('Rekapitulasi Maret'!$AL$587:$AL$768,APS!$B285,'Rekapitulasi Maret'!$AP$587:$AP$768)</f>
        <v>0</v>
      </c>
      <c r="FD285" s="152">
        <f>SUMIF('Rekapitulasi Maret'!$AL$587:$AL$768,APS!$B285,'Rekapitulasi Maret'!$AN$587:$AN$768)</f>
        <v>0</v>
      </c>
      <c r="FE285" s="10"/>
      <c r="FF285" s="154">
        <f t="shared" si="656"/>
        <v>0</v>
      </c>
      <c r="FG285" s="154">
        <f t="shared" si="657"/>
        <v>0</v>
      </c>
      <c r="FH285" s="10"/>
      <c r="FI285" s="152">
        <f>SUMIF('Rekapitulasi Maret'!$BA$587:$BA$768,APS!$B285,'Rekapitulasi Maret'!$BB$587:$BB$768)+SUMIF('Rekapitulasi Maret'!$BA$587:$BA$768,APS!$B285,'Rekapitulasi Maret'!$BE$587:$BE$768)</f>
        <v>0</v>
      </c>
      <c r="FJ285" s="152">
        <f>SUMIF('Rekapitulasi Maret'!$BA$587:$BA$768,APS!$B285,'Rekapitulasi Maret'!$BC$587:$BC$768)+SUMIF('Rekapitulasi Maret'!$BA$587:$BA$768,APS!$B285,'Rekapitulasi Maret'!$BF$587:$BF$768)</f>
        <v>0</v>
      </c>
      <c r="FK285" s="10"/>
      <c r="FL285" s="154">
        <f t="shared" si="658"/>
        <v>0</v>
      </c>
      <c r="FM285" s="154">
        <f t="shared" si="659"/>
        <v>0</v>
      </c>
      <c r="FN285" s="10"/>
      <c r="FO285" s="152">
        <f>SUMIF('Rekapitulasi Maret'!$BP$587:$BP$768,APS!$B285,'Rekapitulasi Maret'!$BQ$587:$BQ$768)+SUMIF('Rekapitulasi Maret'!$BP$587:$BP$768,APS!$B285,'Rekapitulasi Maret'!$BT$587:$BT$768)</f>
        <v>0</v>
      </c>
      <c r="FP285" s="152">
        <f>SUMIF('Rekapitulasi Maret'!$BP$587:$BP$768,APS!$B285,'Rekapitulasi Maret'!$BR$587:$BR$768)</f>
        <v>0</v>
      </c>
      <c r="FQ285" s="10"/>
      <c r="FR285" s="154">
        <f t="shared" si="660"/>
        <v>0</v>
      </c>
      <c r="FS285" s="154">
        <f t="shared" si="661"/>
        <v>0</v>
      </c>
      <c r="FT285" s="10"/>
      <c r="FU285" s="152">
        <f>SUMIF('Rekapitulasi Maret'!$CE$587:$CE$768,APS!$B285,'Rekapitulasi Maret'!$CI$587:$CI$768)</f>
        <v>0</v>
      </c>
      <c r="FV285" s="10"/>
      <c r="FW285" s="152">
        <f>SUMIF('Rekapitulasi Maret'!$CE$587:$CE$768,APS!$B285,'Rekapitulasi Maret'!$CJ$587:$CJ$768)</f>
        <v>0</v>
      </c>
      <c r="FX285" s="154">
        <f t="shared" si="683"/>
        <v>0</v>
      </c>
      <c r="FY285" s="154">
        <f t="shared" si="684"/>
        <v>0</v>
      </c>
      <c r="FZ285" s="10"/>
      <c r="GA285" s="152">
        <f>SUMIF('Rekapitulasi Maret'!$D$785:$D$963,APS!$B285,'Rekapitulasi Maret'!$E$785:$E$963)+SUMIF('Rekapitulasi Maret'!$D$785:$D$963,APS!$B285,'Rekapitulasi Maret'!$J$785:$J$963)</f>
        <v>0</v>
      </c>
      <c r="GB285" s="152">
        <f>SUMIF('Rekapitulasi Maret'!$D$785:$D$963,APS!$B285,'Rekapitulasi Maret'!$F$785:$F$963)</f>
        <v>0</v>
      </c>
      <c r="GC285" s="152">
        <f>SUMIF('Rekapitulasi Maret'!$D$785:$D$963,APS!$B285,'Rekapitulasi Maret'!$K$785:$K$963)</f>
        <v>0</v>
      </c>
      <c r="GD285" s="154">
        <f t="shared" si="662"/>
        <v>0</v>
      </c>
      <c r="GE285" s="154">
        <f t="shared" si="663"/>
        <v>0</v>
      </c>
      <c r="GF285" s="10"/>
      <c r="GG285" s="152">
        <f>SUMIF('Rekapitulasi Maret'!$U$785:$U$963,APS!$B285,'Rekapitulasi Maret'!$V$785:$V$963)+SUMIF('Rekapitulasi Maret'!$U$785:$U$963,APS!$B285,'Rekapitulasi Maret'!$AA$785:$AA$963)</f>
        <v>0</v>
      </c>
      <c r="GH285" s="152">
        <f>SUMIF('Rekapitulasi Maret'!$U$785:$U$963,APS!$B285,'Rekapitulasi Maret'!$W$785:$W$963)</f>
        <v>0</v>
      </c>
      <c r="GI285" s="152">
        <f>SUMIF('Rekapitulasi Maret'!$U$785:$U$963,APS!$B285,'Rekapitulasi Maret'!$AB$785:$AB$963)</f>
        <v>0</v>
      </c>
      <c r="GJ285" s="154">
        <f t="shared" si="664"/>
        <v>0</v>
      </c>
      <c r="GK285" s="154">
        <f t="shared" si="665"/>
        <v>0</v>
      </c>
      <c r="GL285" s="10"/>
      <c r="GM285" s="152">
        <f>SUMIF('Rekapitulasi Maret'!$AL$785:$AL$963,APS!$B285,'Rekapitulasi Maret'!$AM$785:$AM$963)+SUMIF('Rekapitulasi Maret'!$AL$785:$AL$963,APS!$B285,'Rekapitulasi Maret'!$AP$785:$AP$963)</f>
        <v>0</v>
      </c>
      <c r="GN285" s="152">
        <f>SUMIF('Rekapitulasi Maret'!$AL$785:$AL$963,APS!$B285,'Rekapitulasi Maret'!$AN$785:$AN$963)</f>
        <v>0</v>
      </c>
      <c r="GO285" s="152">
        <f>SUMIF('Rekapitulasi Maret'!$AL$785:$AL$963,APS!$B285,'Rekapitulasi Maret'!$AQ$785:$AQ$963)</f>
        <v>0</v>
      </c>
      <c r="GP285" s="154">
        <f t="shared" si="666"/>
        <v>0</v>
      </c>
      <c r="GQ285" s="154">
        <f t="shared" si="667"/>
        <v>0</v>
      </c>
      <c r="GR285" s="76">
        <f t="shared" si="668"/>
        <v>0</v>
      </c>
      <c r="GS285" s="76">
        <f t="shared" si="669"/>
        <v>0</v>
      </c>
      <c r="GT285" s="76">
        <f t="shared" si="670"/>
        <v>0</v>
      </c>
      <c r="GU285" s="76">
        <f t="shared" si="671"/>
        <v>0</v>
      </c>
      <c r="GV285" s="157">
        <f t="shared" si="672"/>
        <v>0</v>
      </c>
      <c r="GW285" s="157">
        <f t="shared" si="673"/>
        <v>0</v>
      </c>
      <c r="GX285" s="158">
        <f t="shared" si="674"/>
        <v>0</v>
      </c>
      <c r="GY285" s="157">
        <f t="shared" si="691"/>
        <v>30</v>
      </c>
      <c r="GZ285" s="157">
        <f t="shared" si="692"/>
        <v>30</v>
      </c>
      <c r="HA285" s="157">
        <f t="shared" si="693"/>
        <v>20</v>
      </c>
      <c r="HB285" s="157">
        <f t="shared" si="694"/>
        <v>10</v>
      </c>
      <c r="HC285" s="157">
        <f t="shared" si="695"/>
        <v>30</v>
      </c>
      <c r="HD285" s="157">
        <f t="shared" si="696"/>
        <v>0</v>
      </c>
      <c r="HE285" s="158">
        <f t="shared" si="636"/>
        <v>100</v>
      </c>
      <c r="HF285" s="164"/>
      <c r="HG285" s="129" t="s">
        <v>1058</v>
      </c>
      <c r="HH285" s="88"/>
    </row>
    <row r="286" spans="1:216" ht="15.75">
      <c r="A286" s="29" t="s">
        <v>296</v>
      </c>
      <c r="B286" s="16" t="s">
        <v>297</v>
      </c>
      <c r="C286" s="16" t="s">
        <v>196</v>
      </c>
      <c r="D286" s="16" t="s">
        <v>599</v>
      </c>
      <c r="E286" s="16" t="s">
        <v>598</v>
      </c>
      <c r="F286" s="17">
        <v>60</v>
      </c>
      <c r="G286" s="17">
        <v>0</v>
      </c>
      <c r="H286" s="17">
        <v>0</v>
      </c>
      <c r="I286" s="18">
        <v>0</v>
      </c>
      <c r="J286" s="17">
        <v>36</v>
      </c>
      <c r="K286" s="19">
        <f t="shared" si="675"/>
        <v>24</v>
      </c>
      <c r="L286" s="19">
        <f t="shared" si="676"/>
        <v>24</v>
      </c>
      <c r="M286" s="23">
        <v>48</v>
      </c>
      <c r="N286" s="20">
        <f t="shared" si="637"/>
        <v>12</v>
      </c>
      <c r="O286" s="20"/>
      <c r="P286" s="75">
        <f t="shared" si="642"/>
        <v>0</v>
      </c>
      <c r="Q286" s="74">
        <f t="shared" si="641"/>
        <v>12</v>
      </c>
      <c r="R286" s="22">
        <f t="shared" si="647"/>
        <v>12</v>
      </c>
      <c r="S286" s="10">
        <v>12</v>
      </c>
      <c r="T286" s="10">
        <v>12</v>
      </c>
      <c r="U286" s="152">
        <f>SUMIF('Rekapitulasi Maret'!$D$9:$D$173,APS!$B286,'Rekapitulasi Maret'!$E$9:$E$173)</f>
        <v>0</v>
      </c>
      <c r="V286" s="152">
        <f>SUMIF('Rekapitulasi Maret'!$D$9:$D$173,APS!$B286,'Rekapitulasi Maret'!$F$9:$F$173)</f>
        <v>0</v>
      </c>
      <c r="W286" s="10"/>
      <c r="X286" s="154">
        <f t="shared" si="638"/>
        <v>0</v>
      </c>
      <c r="Y286" s="154">
        <f t="shared" si="639"/>
        <v>0</v>
      </c>
      <c r="Z286" s="10"/>
      <c r="AA286" s="152">
        <f>SUMIF('Rekapitulasi Maret'!$U$9:$U$173,APS!$B286,'Rekapitulasi Maret'!$V$9:$V$173)</f>
        <v>0</v>
      </c>
      <c r="AB286" s="152">
        <f>SUMIF('Rekapitulasi Maret'!$U$9:$U$173,APS!$B286,'Rekapitulasi Maret'!$W$9:$W$173)</f>
        <v>0</v>
      </c>
      <c r="AC286" s="152"/>
      <c r="AD286" s="154">
        <f t="shared" si="726"/>
        <v>0</v>
      </c>
      <c r="AE286" s="154">
        <f t="shared" si="727"/>
        <v>0</v>
      </c>
      <c r="AF286" s="10"/>
      <c r="AG286" s="152">
        <f>SUMIF('Rekapitulasi Maret'!$AL$9:$AL$173,APS!$B286,'Rekapitulasi Maret'!$AM$9:$AM$173)</f>
        <v>12</v>
      </c>
      <c r="AH286" s="152">
        <f>SUMIF('Rekapitulasi Maret'!$AL$9:$AL$173,APS!$B286,'Rekapitulasi Maret'!$AN$9:$AN$173)</f>
        <v>12</v>
      </c>
      <c r="AI286" s="152">
        <f>SUMIF('Rekapitulasi Maret'!$AL$9:$AL$173,APS!$B286,'Rekapitulasi Maret'!$AQ$9:$AQ$173)</f>
        <v>0</v>
      </c>
      <c r="AJ286" s="154">
        <f t="shared" si="744"/>
        <v>0</v>
      </c>
      <c r="AK286" s="154">
        <f t="shared" si="745"/>
        <v>100</v>
      </c>
      <c r="AL286" s="10"/>
      <c r="AM286" s="152">
        <f>SUMIF('Rekapitulasi Maret'!$BA$9:$BA$173,APS!$B286,'Rekapitulasi Maret'!$BB$9:$BB$173)</f>
        <v>0</v>
      </c>
      <c r="AN286" s="152">
        <f>SUMIF('Rekapitulasi Maret'!$BA$9:$BA$173,APS!$B286,'Rekapitulasi Maret'!$BC$9:$BC$173)</f>
        <v>0</v>
      </c>
      <c r="AO286" s="10"/>
      <c r="AP286" s="154">
        <f t="shared" si="728"/>
        <v>0</v>
      </c>
      <c r="AQ286" s="154">
        <f t="shared" si="729"/>
        <v>0</v>
      </c>
      <c r="AR286" s="10"/>
      <c r="AS286" s="152">
        <f>SUMIF('Rekapitulasi Maret'!$BP$9:$BP$173,APS!$B286,'Rekapitulasi Maret'!$BQ$9:$BQ$173)</f>
        <v>0</v>
      </c>
      <c r="AT286" s="152">
        <f>SUMIF('Rekapitulasi Maret'!$BP$9:$BP$173,APS!$B286,'Rekapitulasi Maret'!$BR$9:$BR$173)</f>
        <v>0</v>
      </c>
      <c r="AU286" s="10"/>
      <c r="AV286" s="154">
        <f t="shared" si="697"/>
        <v>0</v>
      </c>
      <c r="AW286" s="154">
        <f t="shared" si="698"/>
        <v>0</v>
      </c>
      <c r="AX286" s="10"/>
      <c r="AY286" s="152">
        <f>SUMIF('Rekapitulasi Maret'!$CE$9:$CE$173,APS!$B286,'Rekapitulasi Maret'!$CI$9:$CI$173)</f>
        <v>0</v>
      </c>
      <c r="AZ286" s="10"/>
      <c r="BA286" s="152">
        <f>SUMIF('Rekapitulasi Maret'!$CE$9:$CE$173,APS!$B286,'Rekapitulasi Maret'!$CJ$9:$CJ$173)</f>
        <v>0</v>
      </c>
      <c r="BB286" s="154">
        <f t="shared" si="689"/>
        <v>0</v>
      </c>
      <c r="BC286" s="154">
        <f t="shared" si="690"/>
        <v>0</v>
      </c>
      <c r="BD286" s="76">
        <f t="shared" si="701"/>
        <v>12</v>
      </c>
      <c r="BE286" s="76">
        <f t="shared" si="702"/>
        <v>12</v>
      </c>
      <c r="BF286" s="76">
        <f t="shared" si="703"/>
        <v>12</v>
      </c>
      <c r="BG286" s="76">
        <f t="shared" si="704"/>
        <v>0</v>
      </c>
      <c r="BH286" s="76">
        <f t="shared" si="705"/>
        <v>12</v>
      </c>
      <c r="BI286" s="76">
        <f t="shared" si="706"/>
        <v>0</v>
      </c>
      <c r="BJ286" s="154">
        <f t="shared" si="707"/>
        <v>100</v>
      </c>
      <c r="BK286" s="10"/>
      <c r="BL286" s="10"/>
      <c r="BM286" s="152">
        <f>SUMIF('Rekapitulasi Maret'!$D$194:$D$375,APS!$B286,'Rekapitulasi Maret'!$E$194:$E$375)+SUMIF('Rekapitulasi Maret'!$D$194:$D$375,APS!$B286,'Rekapitulasi Maret'!$J$194:$J$375)</f>
        <v>0</v>
      </c>
      <c r="BN286" s="152">
        <f>SUMIF('Rekapitulasi Maret'!$D$194:$D$375,APS!$B286,'Rekapitulasi Maret'!$F$194:$F$375)</f>
        <v>0</v>
      </c>
      <c r="BO286" s="152">
        <f>SUMIF('Rekapitulasi Maret'!$D$194:$D$375,APS!$B286,'Rekapitulasi Maret'!$K$194:$K$375)</f>
        <v>0</v>
      </c>
      <c r="BP286" s="154">
        <f t="shared" si="685"/>
        <v>0</v>
      </c>
      <c r="BQ286" s="154">
        <f t="shared" si="686"/>
        <v>0</v>
      </c>
      <c r="BR286" s="10"/>
      <c r="BS286" s="152">
        <f>SUMIF('Rekapitulasi Maret'!$U$194:$U$375,APS!$B286,'Rekapitulasi Maret'!$V$194:$V$375)+SUMIF('Rekapitulasi Maret'!$U$194:$U$375,APS!$B286,'Rekapitulasi Maret'!$AA$194:$AA$375)</f>
        <v>0</v>
      </c>
      <c r="BT286" s="152">
        <f>SUMIF('Rekapitulasi Maret'!$U$194:$U$375,APS!$B286,'Rekapitulasi Maret'!$W$194:$W$375)</f>
        <v>0</v>
      </c>
      <c r="BU286" s="152">
        <f>SUMIF('Rekapitulasi Maret'!$U$194:$U$375,APS!$B286,'Rekapitulasi Maret'!$AB$194:$AB$375)</f>
        <v>0</v>
      </c>
      <c r="BV286" s="154">
        <f t="shared" si="687"/>
        <v>0</v>
      </c>
      <c r="BW286" s="154">
        <f t="shared" si="688"/>
        <v>0</v>
      </c>
      <c r="BX286" s="10"/>
      <c r="BY286" s="152">
        <f>SUMIF('Rekapitulasi Maret'!$AL$194:$AL$375,APS!$B286,'Rekapitulasi Maret'!$AM$194:$AM$375)+SUMIF('Rekapitulasi Maret'!$AL$194:$AL$375,APS!$B286,'Rekapitulasi Maret'!$AP$194:$AP$375)</f>
        <v>0</v>
      </c>
      <c r="BZ286" s="152">
        <f>SUMIF('Rekapitulasi Maret'!$AL$194:$AL$375,APS!$B286,'Rekapitulasi Maret'!$AN$194:$AN$375)</f>
        <v>0</v>
      </c>
      <c r="CA286" s="152">
        <f>SUMIF('Rekapitulasi Maret'!$AL$194:$AL$375,APS!$B286,'Rekapitulasi Maret'!$AQ$194:$AQ$375)</f>
        <v>0</v>
      </c>
      <c r="CB286" s="154">
        <f t="shared" si="699"/>
        <v>0</v>
      </c>
      <c r="CC286" s="154">
        <f t="shared" si="700"/>
        <v>0</v>
      </c>
      <c r="CD286" s="10"/>
      <c r="CE286" s="152">
        <f>SUMIF('Rekapitulasi Maret'!$BA$194:$BA$375,APS!$B286,'Rekapitulasi Maret'!$BB$194:$BB$375)+SUMIF('Rekapitulasi Maret'!$BA$194:$BA$375,APS!$B286,'Rekapitulasi Maret'!$BE$194:$BE$375)</f>
        <v>0</v>
      </c>
      <c r="CF286" s="152">
        <f>SUMIF('Rekapitulasi Maret'!$BA$194:$BA$375,APS!$B286,'Rekapitulasi Maret'!$BC$194:$BC$375)</f>
        <v>0</v>
      </c>
      <c r="CG286" s="10"/>
      <c r="CH286" s="154">
        <f t="shared" si="677"/>
        <v>0</v>
      </c>
      <c r="CI286" s="154">
        <f t="shared" si="678"/>
        <v>0</v>
      </c>
      <c r="CJ286" s="10"/>
      <c r="CK286" s="152">
        <f>SUMIF('Rekapitulasi Maret'!$BP$194:$BP$375,APS!$B286,'Rekapitulasi Maret'!$BQ$194:$BQ$375)+SUMIF('Rekapitulasi Maret'!$BP$194:$BP$375,APS!$B286,'Rekapitulasi Maret'!$BT$194:$BT$375)</f>
        <v>0</v>
      </c>
      <c r="CL286" s="152">
        <f>SUMIF('Rekapitulasi Maret'!$BP$194:$BP$375,APS!$B286,'Rekapitulasi Maret'!$BR$194:$BR$375)</f>
        <v>0</v>
      </c>
      <c r="CM286" s="152">
        <f>SUMIF('Rekapitulasi Maret'!$BP$194:$BP$375,APS!$B286,'Rekapitulasi Maret'!$BU$194:$BU$375)</f>
        <v>0</v>
      </c>
      <c r="CN286" s="154">
        <f t="shared" si="679"/>
        <v>0</v>
      </c>
      <c r="CO286" s="154">
        <f t="shared" si="680"/>
        <v>0</v>
      </c>
      <c r="CP286" s="76">
        <f t="shared" si="708"/>
        <v>0</v>
      </c>
      <c r="CQ286" s="76">
        <f t="shared" si="709"/>
        <v>0</v>
      </c>
      <c r="CR286" s="76">
        <f t="shared" si="710"/>
        <v>0</v>
      </c>
      <c r="CS286" s="76">
        <f t="shared" si="711"/>
        <v>0</v>
      </c>
      <c r="CT286" s="76">
        <f t="shared" si="712"/>
        <v>0</v>
      </c>
      <c r="CU286" s="76">
        <f t="shared" si="713"/>
        <v>0</v>
      </c>
      <c r="CV286" s="154">
        <f t="shared" si="714"/>
        <v>0</v>
      </c>
      <c r="CW286" s="10"/>
      <c r="CX286" s="10"/>
      <c r="CY286" s="152">
        <f>SUMIF('Rekapitulasi Maret'!$D$391:$D$568,APS!$B286,'Rekapitulasi Maret'!$E$391:$E$568)+SUMIF('Rekapitulasi Maret'!$D$391:$D$568,APS!$B286,'Rekapitulasi Maret'!$J$391:$J$568)</f>
        <v>0</v>
      </c>
      <c r="CZ286" s="152">
        <f>SUMIF('Rekapitulasi Maret'!$D$391:$D$568,APS!$B286,'Rekapitulasi Maret'!$F$391:$F$568)</f>
        <v>0</v>
      </c>
      <c r="DA286" s="152">
        <f>SUMIF('Rekapitulasi Maret'!$D$391:$D$568,APS!$B286,'Rekapitulasi Maret'!$K$391:$K$568)</f>
        <v>0</v>
      </c>
      <c r="DB286" s="154">
        <f t="shared" si="681"/>
        <v>0</v>
      </c>
      <c r="DC286" s="154">
        <f t="shared" si="682"/>
        <v>0</v>
      </c>
      <c r="DD286" s="10"/>
      <c r="DE286" s="152">
        <f>SUMIF('Rekapitulasi Maret'!$U$391:$U$568,APS!$B286,'Rekapitulasi Maret'!$V$391:$V$568)+SUMIF('Rekapitulasi Maret'!$U$391:$U$568,APS!$B286,'Rekapitulasi Maret'!$AA$391:$AA$568)</f>
        <v>0</v>
      </c>
      <c r="DF286" s="152">
        <f>SUMIF('Rekapitulasi Maret'!$U$391:$U$568,APS!$B286,'Rekapitulasi Maret'!$W$391:$W$568)</f>
        <v>0</v>
      </c>
      <c r="DG286" s="152">
        <f>SUMIF('Rekapitulasi Maret'!$U$391:$U$568,APS!$B286,'Rekapitulasi Maret'!$AB$391:$AB$568)</f>
        <v>0</v>
      </c>
      <c r="DH286" s="154">
        <f t="shared" si="715"/>
        <v>0</v>
      </c>
      <c r="DI286" s="154">
        <f t="shared" si="716"/>
        <v>0</v>
      </c>
      <c r="DJ286" s="10"/>
      <c r="DK286" s="152">
        <f>SUMIF('Rekapitulasi Maret'!$AL$391:$AL$568,APS!$B286,'Rekapitulasi Maret'!$AM$391:$AM$568)+SUMIF('Rekapitulasi Maret'!$AL$391:$AL$568,APS!$B286,'Rekapitulasi Maret'!$AP$391:$AP$568)</f>
        <v>0</v>
      </c>
      <c r="DL286" s="152">
        <f>SUMIF('Rekapitulasi Maret'!$AL$391:$AL$568,APS!$B286,'Rekapitulasi Maret'!$AN$391:$AN$568)</f>
        <v>0</v>
      </c>
      <c r="DM286" s="152">
        <f>SUMIF('Rekapitulasi Maret'!$AL$391:$AL$568,APS!$B286,'Rekapitulasi Maret'!$AQ$391:$AQ$568)</f>
        <v>0</v>
      </c>
      <c r="DN286" s="154">
        <f t="shared" si="648"/>
        <v>0</v>
      </c>
      <c r="DO286" s="154">
        <f t="shared" si="649"/>
        <v>0</v>
      </c>
      <c r="DP286" s="10"/>
      <c r="DQ286" s="152">
        <f>SUMIF('Rekapitulasi Maret'!$BA$391:$BA$568,APS!$B286,'Rekapitulasi Maret'!$BB$391:$BB$568)+SUMIF('Rekapitulasi Maret'!$BA$391:$BA$568,APS!$B286,'Rekapitulasi Maret'!$BE$391:$BE$568)</f>
        <v>0</v>
      </c>
      <c r="DR286" s="152">
        <f>SUMIF('Rekapitulasi Maret'!$BA$391:$BA$568,APS!$B286,'Rekapitulasi Maret'!$BC$391:$BC$568)</f>
        <v>0</v>
      </c>
      <c r="DS286" s="152">
        <f>SUMIF('Rekapitulasi Maret'!$BA$391:$BA$568,APS!$B286,'Rekapitulasi Maret'!$BF$391:$BF$568)</f>
        <v>0</v>
      </c>
      <c r="DT286" s="154">
        <f t="shared" si="717"/>
        <v>0</v>
      </c>
      <c r="DU286" s="154">
        <f t="shared" si="718"/>
        <v>0</v>
      </c>
      <c r="DV286" s="10"/>
      <c r="DW286" s="152">
        <f>SUMIF('Rekapitulasi Maret'!$BP$391:$BP$568,APS!$B286,'Rekapitulasi Maret'!$BQ$391:$BQ$568)+SUMIF('Rekapitulasi Maret'!$BP$391:$BP$568,APS!$B286,'Rekapitulasi Maret'!$BT$391:$BT$568)</f>
        <v>0</v>
      </c>
      <c r="DX286" s="152">
        <f>SUMIF('Rekapitulasi Maret'!$BP$391:$BP$568,APS!$B286,'Rekapitulasi Maret'!$BR$391:$BR$568)</f>
        <v>0</v>
      </c>
      <c r="DY286" s="152">
        <f>SUMIF('Rekapitulasi Maret'!$BP$391:$BP$568,APS!$B286,'Rekapitulasi Maret'!$BU$391:$BU$568)</f>
        <v>0</v>
      </c>
      <c r="DZ286" s="154">
        <f t="shared" si="645"/>
        <v>0</v>
      </c>
      <c r="EA286" s="154">
        <f t="shared" si="646"/>
        <v>0</v>
      </c>
      <c r="EB286" s="10"/>
      <c r="EC286" s="152">
        <f>SUMIF('Rekapitulasi Maret'!$CE$391:$CE$568,APS!$B286,'Rekapitulasi Maret'!$CF$391:$CF$568)+SUMIF('Rekapitulasi Maret'!$CE$391:$CE$568,APS!$B286,'Rekapitulasi Maret'!$CI$391:$CI$568)</f>
        <v>0</v>
      </c>
      <c r="ED286" s="152">
        <f>SUMIF('Rekapitulasi Maret'!$CE$391:$CE$568,APS!$B286,'Rekapitulasi Maret'!$CG$391:$CG$568)</f>
        <v>0</v>
      </c>
      <c r="EE286" s="152">
        <f>SUMIF('Rekapitulasi Maret'!$CE$391:$CE$568,APS!$B286,'Rekapitulasi Maret'!$CJ$391:$CJ$568)</f>
        <v>0</v>
      </c>
      <c r="EF286" s="154">
        <f t="shared" si="650"/>
        <v>0</v>
      </c>
      <c r="EG286" s="154">
        <f t="shared" si="651"/>
        <v>0</v>
      </c>
      <c r="EH286" s="76">
        <f t="shared" si="719"/>
        <v>0</v>
      </c>
      <c r="EI286" s="76">
        <f t="shared" si="720"/>
        <v>0</v>
      </c>
      <c r="EJ286" s="76">
        <f t="shared" si="721"/>
        <v>0</v>
      </c>
      <c r="EK286" s="76">
        <f t="shared" si="722"/>
        <v>0</v>
      </c>
      <c r="EL286" s="76">
        <f t="shared" si="723"/>
        <v>0</v>
      </c>
      <c r="EM286" s="76">
        <f t="shared" si="724"/>
        <v>0</v>
      </c>
      <c r="EN286" s="154">
        <f t="shared" si="725"/>
        <v>0</v>
      </c>
      <c r="EO286" s="10"/>
      <c r="EP286" s="10"/>
      <c r="EQ286" s="152">
        <f>SUMIF('Rekapitulasi Maret'!$D$587:$D$768,APS!$B286,'Rekapitulasi Maret'!$E$587:$E$768)+SUMIF('Rekapitulasi Maret'!$D$587:$D$768,APS!$B286,'Rekapitulasi Maret'!$G$587:$G$768)</f>
        <v>0</v>
      </c>
      <c r="ER286" s="152">
        <f>SUMIF('Rekapitulasi Maret'!$D$587:$D$768,APS!$B286,'Rekapitulasi Maret'!$F$587:$F$768)+SUMIF('Rekapitulasi Maret'!$D$587:$D$768,APS!$B286,'Rekapitulasi Maret'!$H$587:$H$768)</f>
        <v>0</v>
      </c>
      <c r="ES286" s="10"/>
      <c r="ET286" s="154">
        <f t="shared" si="652"/>
        <v>0</v>
      </c>
      <c r="EU286" s="154">
        <f t="shared" si="653"/>
        <v>0</v>
      </c>
      <c r="EV286" s="10"/>
      <c r="EW286" s="152">
        <f>SUMIF('Rekapitulasi Maret'!$U$587:$U$768,APS!$B286,'Rekapitulasi Maret'!$V$587:$V$768)+SUMIF('Rekapitulasi Maret'!$U$587:$U$768,APS!$B286,'Rekapitulasi Maret'!$X$587:$X$768)</f>
        <v>0</v>
      </c>
      <c r="EX286" s="152">
        <f>SUMIF('Rekapitulasi Maret'!$U$587:$U$768,APS!$B286,'Rekapitulasi Maret'!$W$587:$W$768)+SUMIF('Rekapitulasi Maret'!$U$587:$U$768,APS!$B286,'Rekapitulasi Maret'!$Y$587:$Y$768)</f>
        <v>0</v>
      </c>
      <c r="EY286" s="10"/>
      <c r="EZ286" s="154">
        <f t="shared" si="654"/>
        <v>0</v>
      </c>
      <c r="FA286" s="154">
        <f t="shared" si="655"/>
        <v>0</v>
      </c>
      <c r="FB286" s="10"/>
      <c r="FC286" s="152">
        <f>SUMIF('Rekapitulasi Maret'!$AL$587:$AL$768,APS!$B286,'Rekapitulasi Maret'!$AM$587:$AM$768)+SUMIF('Rekapitulasi Maret'!$AL$587:$AL$768,APS!$B286,'Rekapitulasi Maret'!$AP$587:$AP$768)</f>
        <v>0</v>
      </c>
      <c r="FD286" s="152">
        <f>SUMIF('Rekapitulasi Maret'!$AL$587:$AL$768,APS!$B286,'Rekapitulasi Maret'!$AN$587:$AN$768)</f>
        <v>0</v>
      </c>
      <c r="FE286" s="10"/>
      <c r="FF286" s="154">
        <f t="shared" si="656"/>
        <v>0</v>
      </c>
      <c r="FG286" s="154">
        <f t="shared" si="657"/>
        <v>0</v>
      </c>
      <c r="FH286" s="10"/>
      <c r="FI286" s="152">
        <f>SUMIF('Rekapitulasi Maret'!$BA$587:$BA$768,APS!$B286,'Rekapitulasi Maret'!$BB$587:$BB$768)+SUMIF('Rekapitulasi Maret'!$BA$587:$BA$768,APS!$B286,'Rekapitulasi Maret'!$BE$587:$BE$768)</f>
        <v>0</v>
      </c>
      <c r="FJ286" s="152">
        <f>SUMIF('Rekapitulasi Maret'!$BA$587:$BA$768,APS!$B286,'Rekapitulasi Maret'!$BC$587:$BC$768)+SUMIF('Rekapitulasi Maret'!$BA$587:$BA$768,APS!$B286,'Rekapitulasi Maret'!$BF$587:$BF$768)</f>
        <v>0</v>
      </c>
      <c r="FK286" s="10"/>
      <c r="FL286" s="154">
        <f t="shared" si="658"/>
        <v>0</v>
      </c>
      <c r="FM286" s="154">
        <f t="shared" si="659"/>
        <v>0</v>
      </c>
      <c r="FN286" s="10"/>
      <c r="FO286" s="152">
        <f>SUMIF('Rekapitulasi Maret'!$BP$587:$BP$768,APS!$B286,'Rekapitulasi Maret'!$BQ$587:$BQ$768)+SUMIF('Rekapitulasi Maret'!$BP$587:$BP$768,APS!$B286,'Rekapitulasi Maret'!$BT$587:$BT$768)</f>
        <v>0</v>
      </c>
      <c r="FP286" s="152">
        <f>SUMIF('Rekapitulasi Maret'!$BP$587:$BP$768,APS!$B286,'Rekapitulasi Maret'!$BR$587:$BR$768)</f>
        <v>0</v>
      </c>
      <c r="FQ286" s="10"/>
      <c r="FR286" s="154">
        <f t="shared" si="660"/>
        <v>0</v>
      </c>
      <c r="FS286" s="154">
        <f t="shared" si="661"/>
        <v>0</v>
      </c>
      <c r="FT286" s="10"/>
      <c r="FU286" s="152">
        <f>SUMIF('Rekapitulasi Maret'!$CE$587:$CE$768,APS!$B286,'Rekapitulasi Maret'!$CI$587:$CI$768)</f>
        <v>0</v>
      </c>
      <c r="FV286" s="10"/>
      <c r="FW286" s="152">
        <f>SUMIF('Rekapitulasi Maret'!$CE$587:$CE$768,APS!$B286,'Rekapitulasi Maret'!$CJ$587:$CJ$768)</f>
        <v>0</v>
      </c>
      <c r="FX286" s="154">
        <f t="shared" si="683"/>
        <v>0</v>
      </c>
      <c r="FY286" s="154">
        <f t="shared" si="684"/>
        <v>0</v>
      </c>
      <c r="FZ286" s="10"/>
      <c r="GA286" s="152">
        <f>SUMIF('Rekapitulasi Maret'!$D$785:$D$963,APS!$B286,'Rekapitulasi Maret'!$E$785:$E$963)+SUMIF('Rekapitulasi Maret'!$D$785:$D$963,APS!$B286,'Rekapitulasi Maret'!$J$785:$J$963)</f>
        <v>0</v>
      </c>
      <c r="GB286" s="152">
        <f>SUMIF('Rekapitulasi Maret'!$D$785:$D$963,APS!$B286,'Rekapitulasi Maret'!$F$785:$F$963)</f>
        <v>0</v>
      </c>
      <c r="GC286" s="152">
        <f>SUMIF('Rekapitulasi Maret'!$D$785:$D$963,APS!$B286,'Rekapitulasi Maret'!$K$785:$K$963)</f>
        <v>0</v>
      </c>
      <c r="GD286" s="154">
        <f t="shared" si="662"/>
        <v>0</v>
      </c>
      <c r="GE286" s="154">
        <f t="shared" si="663"/>
        <v>0</v>
      </c>
      <c r="GF286" s="10"/>
      <c r="GG286" s="152">
        <f>SUMIF('Rekapitulasi Maret'!$U$785:$U$963,APS!$B286,'Rekapitulasi Maret'!$V$785:$V$963)+SUMIF('Rekapitulasi Maret'!$U$785:$U$963,APS!$B286,'Rekapitulasi Maret'!$AA$785:$AA$963)</f>
        <v>0</v>
      </c>
      <c r="GH286" s="152">
        <f>SUMIF('Rekapitulasi Maret'!$U$785:$U$963,APS!$B286,'Rekapitulasi Maret'!$W$785:$W$963)</f>
        <v>0</v>
      </c>
      <c r="GI286" s="152">
        <f>SUMIF('Rekapitulasi Maret'!$U$785:$U$963,APS!$B286,'Rekapitulasi Maret'!$AB$785:$AB$963)</f>
        <v>0</v>
      </c>
      <c r="GJ286" s="154">
        <f t="shared" si="664"/>
        <v>0</v>
      </c>
      <c r="GK286" s="154">
        <f t="shared" si="665"/>
        <v>0</v>
      </c>
      <c r="GL286" s="10"/>
      <c r="GM286" s="152">
        <f>SUMIF('Rekapitulasi Maret'!$AL$785:$AL$963,APS!$B286,'Rekapitulasi Maret'!$AM$785:$AM$963)+SUMIF('Rekapitulasi Maret'!$AL$785:$AL$963,APS!$B286,'Rekapitulasi Maret'!$AP$785:$AP$963)</f>
        <v>0</v>
      </c>
      <c r="GN286" s="152">
        <f>SUMIF('Rekapitulasi Maret'!$AL$785:$AL$963,APS!$B286,'Rekapitulasi Maret'!$AN$785:$AN$963)</f>
        <v>0</v>
      </c>
      <c r="GO286" s="152">
        <f>SUMIF('Rekapitulasi Maret'!$AL$785:$AL$963,APS!$B286,'Rekapitulasi Maret'!$AQ$785:$AQ$963)</f>
        <v>0</v>
      </c>
      <c r="GP286" s="154">
        <f t="shared" si="666"/>
        <v>0</v>
      </c>
      <c r="GQ286" s="154">
        <f t="shared" si="667"/>
        <v>0</v>
      </c>
      <c r="GR286" s="76">
        <f t="shared" si="668"/>
        <v>0</v>
      </c>
      <c r="GS286" s="76">
        <f t="shared" si="669"/>
        <v>0</v>
      </c>
      <c r="GT286" s="76">
        <f t="shared" si="670"/>
        <v>0</v>
      </c>
      <c r="GU286" s="76">
        <f t="shared" si="671"/>
        <v>0</v>
      </c>
      <c r="GV286" s="157">
        <f t="shared" si="672"/>
        <v>0</v>
      </c>
      <c r="GW286" s="157">
        <f t="shared" si="673"/>
        <v>0</v>
      </c>
      <c r="GX286" s="158">
        <f t="shared" si="674"/>
        <v>0</v>
      </c>
      <c r="GY286" s="157">
        <f t="shared" si="691"/>
        <v>12</v>
      </c>
      <c r="GZ286" s="157">
        <f t="shared" si="692"/>
        <v>12</v>
      </c>
      <c r="HA286" s="157">
        <f t="shared" si="693"/>
        <v>12</v>
      </c>
      <c r="HB286" s="157">
        <f t="shared" si="694"/>
        <v>0</v>
      </c>
      <c r="HC286" s="157">
        <f t="shared" si="695"/>
        <v>12</v>
      </c>
      <c r="HD286" s="157">
        <f t="shared" si="696"/>
        <v>0</v>
      </c>
      <c r="HE286" s="158">
        <f t="shared" si="636"/>
        <v>100</v>
      </c>
      <c r="HF286" s="164"/>
      <c r="HG286" s="16" t="s">
        <v>1059</v>
      </c>
      <c r="HH286" s="88"/>
    </row>
    <row r="287" spans="1:216" ht="15.75">
      <c r="A287" s="29"/>
      <c r="B287" s="16" t="s">
        <v>383</v>
      </c>
      <c r="C287" s="16" t="s">
        <v>196</v>
      </c>
      <c r="D287" s="16" t="s">
        <v>615</v>
      </c>
      <c r="E287" s="16" t="s">
        <v>608</v>
      </c>
      <c r="F287" s="31">
        <v>10</v>
      </c>
      <c r="G287" s="17"/>
      <c r="H287" s="17"/>
      <c r="I287" s="18">
        <v>0</v>
      </c>
      <c r="J287" s="17">
        <v>0</v>
      </c>
      <c r="K287" s="19">
        <f t="shared" si="675"/>
        <v>10</v>
      </c>
      <c r="L287" s="19">
        <f t="shared" si="676"/>
        <v>10</v>
      </c>
      <c r="M287" s="23">
        <v>10</v>
      </c>
      <c r="N287" s="20">
        <f t="shared" si="637"/>
        <v>10</v>
      </c>
      <c r="O287" s="20"/>
      <c r="P287" s="75">
        <f t="shared" si="642"/>
        <v>0</v>
      </c>
      <c r="Q287" s="74">
        <f t="shared" si="641"/>
        <v>10</v>
      </c>
      <c r="R287" s="22">
        <f t="shared" si="647"/>
        <v>10</v>
      </c>
      <c r="S287" s="10"/>
      <c r="T287" s="10"/>
      <c r="U287" s="152">
        <f>SUMIF('Rekapitulasi Maret'!$D$9:$D$173,APS!$B287,'Rekapitulasi Maret'!$E$9:$E$173)</f>
        <v>0</v>
      </c>
      <c r="V287" s="152">
        <f>SUMIF('Rekapitulasi Maret'!$D$9:$D$173,APS!$B287,'Rekapitulasi Maret'!$F$9:$F$173)</f>
        <v>0</v>
      </c>
      <c r="W287" s="10"/>
      <c r="X287" s="154">
        <f t="shared" si="638"/>
        <v>0</v>
      </c>
      <c r="Y287" s="154">
        <f t="shared" si="639"/>
        <v>0</v>
      </c>
      <c r="Z287" s="10"/>
      <c r="AA287" s="152">
        <f>SUMIF('Rekapitulasi Maret'!$U$9:$U$173,APS!$B287,'Rekapitulasi Maret'!$V$9:$V$173)</f>
        <v>0</v>
      </c>
      <c r="AB287" s="152">
        <f>SUMIF('Rekapitulasi Maret'!$U$9:$U$173,APS!$B287,'Rekapitulasi Maret'!$W$9:$W$173)</f>
        <v>0</v>
      </c>
      <c r="AC287" s="152"/>
      <c r="AD287" s="154">
        <f t="shared" si="726"/>
        <v>0</v>
      </c>
      <c r="AE287" s="154">
        <f t="shared" si="727"/>
        <v>0</v>
      </c>
      <c r="AF287" s="10"/>
      <c r="AG287" s="152">
        <f>SUMIF('Rekapitulasi Maret'!$AL$9:$AL$173,APS!$B287,'Rekapitulasi Maret'!$AM$9:$AM$173)</f>
        <v>0</v>
      </c>
      <c r="AH287" s="152">
        <f>SUMIF('Rekapitulasi Maret'!$AL$9:$AL$173,APS!$B287,'Rekapitulasi Maret'!$AN$9:$AN$173)</f>
        <v>0</v>
      </c>
      <c r="AI287" s="152">
        <f>SUMIF('Rekapitulasi Maret'!$AL$9:$AL$173,APS!$B287,'Rekapitulasi Maret'!$AQ$9:$AQ$173)</f>
        <v>0</v>
      </c>
      <c r="AJ287" s="154">
        <f t="shared" si="744"/>
        <v>0</v>
      </c>
      <c r="AK287" s="154">
        <f t="shared" si="745"/>
        <v>0</v>
      </c>
      <c r="AL287" s="10"/>
      <c r="AM287" s="152">
        <f>SUMIF('Rekapitulasi Maret'!$BA$9:$BA$173,APS!$B287,'Rekapitulasi Maret'!$BB$9:$BB$173)</f>
        <v>0</v>
      </c>
      <c r="AN287" s="152">
        <f>SUMIF('Rekapitulasi Maret'!$BA$9:$BA$173,APS!$B287,'Rekapitulasi Maret'!$BC$9:$BC$173)</f>
        <v>0</v>
      </c>
      <c r="AO287" s="10"/>
      <c r="AP287" s="154">
        <f t="shared" si="728"/>
        <v>0</v>
      </c>
      <c r="AQ287" s="154">
        <f t="shared" si="729"/>
        <v>0</v>
      </c>
      <c r="AR287" s="10"/>
      <c r="AS287" s="152">
        <f>SUMIF('Rekapitulasi Maret'!$BP$9:$BP$173,APS!$B287,'Rekapitulasi Maret'!$BQ$9:$BQ$173)</f>
        <v>0</v>
      </c>
      <c r="AT287" s="152">
        <f>SUMIF('Rekapitulasi Maret'!$BP$9:$BP$173,APS!$B287,'Rekapitulasi Maret'!$BR$9:$BR$173)</f>
        <v>0</v>
      </c>
      <c r="AU287" s="10"/>
      <c r="AV287" s="154">
        <f t="shared" si="697"/>
        <v>0</v>
      </c>
      <c r="AW287" s="154">
        <f t="shared" si="698"/>
        <v>0</v>
      </c>
      <c r="AX287" s="10"/>
      <c r="AY287" s="152">
        <f>SUMIF('Rekapitulasi Maret'!$CE$9:$CE$173,APS!$B287,'Rekapitulasi Maret'!$CI$9:$CI$173)</f>
        <v>0</v>
      </c>
      <c r="AZ287" s="10"/>
      <c r="BA287" s="152">
        <f>SUMIF('Rekapitulasi Maret'!$CE$9:$CE$173,APS!$B287,'Rekapitulasi Maret'!$CJ$9:$CJ$173)</f>
        <v>0</v>
      </c>
      <c r="BB287" s="154">
        <f t="shared" si="689"/>
        <v>0</v>
      </c>
      <c r="BC287" s="154">
        <f t="shared" si="690"/>
        <v>0</v>
      </c>
      <c r="BD287" s="76">
        <f t="shared" si="701"/>
        <v>0</v>
      </c>
      <c r="BE287" s="76">
        <f t="shared" si="702"/>
        <v>0</v>
      </c>
      <c r="BF287" s="76">
        <f t="shared" si="703"/>
        <v>0</v>
      </c>
      <c r="BG287" s="76">
        <f t="shared" si="704"/>
        <v>0</v>
      </c>
      <c r="BH287" s="76">
        <f t="shared" si="705"/>
        <v>0</v>
      </c>
      <c r="BI287" s="76">
        <f t="shared" si="706"/>
        <v>0</v>
      </c>
      <c r="BJ287" s="154">
        <f t="shared" si="707"/>
        <v>0</v>
      </c>
      <c r="BK287" s="10"/>
      <c r="BL287" s="10"/>
      <c r="BM287" s="152">
        <f>SUMIF('Rekapitulasi Maret'!$D$194:$D$375,APS!$B287,'Rekapitulasi Maret'!$E$194:$E$375)+SUMIF('Rekapitulasi Maret'!$D$194:$D$375,APS!$B287,'Rekapitulasi Maret'!$J$194:$J$375)</f>
        <v>0</v>
      </c>
      <c r="BN287" s="152">
        <f>SUMIF('Rekapitulasi Maret'!$D$194:$D$375,APS!$B287,'Rekapitulasi Maret'!$F$194:$F$375)</f>
        <v>0</v>
      </c>
      <c r="BO287" s="152">
        <f>SUMIF('Rekapitulasi Maret'!$D$194:$D$375,APS!$B287,'Rekapitulasi Maret'!$K$194:$K$375)</f>
        <v>0</v>
      </c>
      <c r="BP287" s="154">
        <f t="shared" si="685"/>
        <v>0</v>
      </c>
      <c r="BQ287" s="154">
        <f t="shared" si="686"/>
        <v>0</v>
      </c>
      <c r="BR287" s="10"/>
      <c r="BS287" s="152">
        <f>SUMIF('Rekapitulasi Maret'!$U$194:$U$375,APS!$B287,'Rekapitulasi Maret'!$V$194:$V$375)+SUMIF('Rekapitulasi Maret'!$U$194:$U$375,APS!$B287,'Rekapitulasi Maret'!$AA$194:$AA$375)</f>
        <v>0</v>
      </c>
      <c r="BT287" s="152">
        <f>SUMIF('Rekapitulasi Maret'!$U$194:$U$375,APS!$B287,'Rekapitulasi Maret'!$W$194:$W$375)</f>
        <v>0</v>
      </c>
      <c r="BU287" s="152">
        <f>SUMIF('Rekapitulasi Maret'!$U$194:$U$375,APS!$B287,'Rekapitulasi Maret'!$AB$194:$AB$375)</f>
        <v>0</v>
      </c>
      <c r="BV287" s="154">
        <f t="shared" si="687"/>
        <v>0</v>
      </c>
      <c r="BW287" s="154">
        <f t="shared" si="688"/>
        <v>0</v>
      </c>
      <c r="BX287" s="10"/>
      <c r="BY287" s="152">
        <f>SUMIF('Rekapitulasi Maret'!$AL$194:$AL$375,APS!$B287,'Rekapitulasi Maret'!$AM$194:$AM$375)+SUMIF('Rekapitulasi Maret'!$AL$194:$AL$375,APS!$B287,'Rekapitulasi Maret'!$AP$194:$AP$375)</f>
        <v>0</v>
      </c>
      <c r="BZ287" s="152">
        <f>SUMIF('Rekapitulasi Maret'!$AL$194:$AL$375,APS!$B287,'Rekapitulasi Maret'!$AN$194:$AN$375)</f>
        <v>0</v>
      </c>
      <c r="CA287" s="152">
        <f>SUMIF('Rekapitulasi Maret'!$AL$194:$AL$375,APS!$B287,'Rekapitulasi Maret'!$AQ$194:$AQ$375)</f>
        <v>0</v>
      </c>
      <c r="CB287" s="154">
        <f t="shared" si="699"/>
        <v>0</v>
      </c>
      <c r="CC287" s="154">
        <f t="shared" si="700"/>
        <v>0</v>
      </c>
      <c r="CD287" s="10"/>
      <c r="CE287" s="152">
        <f>SUMIF('Rekapitulasi Maret'!$BA$194:$BA$375,APS!$B287,'Rekapitulasi Maret'!$BB$194:$BB$375)+SUMIF('Rekapitulasi Maret'!$BA$194:$BA$375,APS!$B287,'Rekapitulasi Maret'!$BE$194:$BE$375)</f>
        <v>0</v>
      </c>
      <c r="CF287" s="152">
        <f>SUMIF('Rekapitulasi Maret'!$BA$194:$BA$375,APS!$B287,'Rekapitulasi Maret'!$BC$194:$BC$375)</f>
        <v>0</v>
      </c>
      <c r="CG287" s="10"/>
      <c r="CH287" s="154">
        <f t="shared" si="677"/>
        <v>0</v>
      </c>
      <c r="CI287" s="154">
        <f t="shared" si="678"/>
        <v>0</v>
      </c>
      <c r="CJ287" s="10"/>
      <c r="CK287" s="152">
        <f>SUMIF('Rekapitulasi Maret'!$BP$194:$BP$375,APS!$B287,'Rekapitulasi Maret'!$BQ$194:$BQ$375)+SUMIF('Rekapitulasi Maret'!$BP$194:$BP$375,APS!$B287,'Rekapitulasi Maret'!$BT$194:$BT$375)</f>
        <v>0</v>
      </c>
      <c r="CL287" s="152">
        <f>SUMIF('Rekapitulasi Maret'!$BP$194:$BP$375,APS!$B287,'Rekapitulasi Maret'!$BR$194:$BR$375)</f>
        <v>0</v>
      </c>
      <c r="CM287" s="152">
        <f>SUMIF('Rekapitulasi Maret'!$BP$194:$BP$375,APS!$B287,'Rekapitulasi Maret'!$BU$194:$BU$375)</f>
        <v>0</v>
      </c>
      <c r="CN287" s="154">
        <f t="shared" si="679"/>
        <v>0</v>
      </c>
      <c r="CO287" s="154">
        <f t="shared" si="680"/>
        <v>0</v>
      </c>
      <c r="CP287" s="76">
        <f t="shared" si="708"/>
        <v>0</v>
      </c>
      <c r="CQ287" s="76">
        <f t="shared" si="709"/>
        <v>0</v>
      </c>
      <c r="CR287" s="76">
        <f t="shared" si="710"/>
        <v>0</v>
      </c>
      <c r="CS287" s="76">
        <f t="shared" si="711"/>
        <v>0</v>
      </c>
      <c r="CT287" s="76">
        <f t="shared" si="712"/>
        <v>0</v>
      </c>
      <c r="CU287" s="76">
        <f t="shared" si="713"/>
        <v>0</v>
      </c>
      <c r="CV287" s="154">
        <f t="shared" si="714"/>
        <v>0</v>
      </c>
      <c r="CW287" s="10"/>
      <c r="CX287" s="10"/>
      <c r="CY287" s="152">
        <f>SUMIF('Rekapitulasi Maret'!$D$391:$D$568,APS!$B287,'Rekapitulasi Maret'!$E$391:$E$568)+SUMIF('Rekapitulasi Maret'!$D$391:$D$568,APS!$B287,'Rekapitulasi Maret'!$J$391:$J$568)</f>
        <v>0</v>
      </c>
      <c r="CZ287" s="152">
        <f>SUMIF('Rekapitulasi Maret'!$D$391:$D$568,APS!$B287,'Rekapitulasi Maret'!$F$391:$F$568)</f>
        <v>0</v>
      </c>
      <c r="DA287" s="152">
        <f>SUMIF('Rekapitulasi Maret'!$D$391:$D$568,APS!$B287,'Rekapitulasi Maret'!$K$391:$K$568)</f>
        <v>0</v>
      </c>
      <c r="DB287" s="154">
        <f t="shared" si="681"/>
        <v>0</v>
      </c>
      <c r="DC287" s="154">
        <f t="shared" si="682"/>
        <v>0</v>
      </c>
      <c r="DD287" s="10"/>
      <c r="DE287" s="152">
        <f>SUMIF('Rekapitulasi Maret'!$U$391:$U$568,APS!$B287,'Rekapitulasi Maret'!$V$391:$V$568)+SUMIF('Rekapitulasi Maret'!$U$391:$U$568,APS!$B287,'Rekapitulasi Maret'!$AA$391:$AA$568)</f>
        <v>0</v>
      </c>
      <c r="DF287" s="152">
        <f>SUMIF('Rekapitulasi Maret'!$U$391:$U$568,APS!$B287,'Rekapitulasi Maret'!$W$391:$W$568)</f>
        <v>0</v>
      </c>
      <c r="DG287" s="152">
        <f>SUMIF('Rekapitulasi Maret'!$U$391:$U$568,APS!$B287,'Rekapitulasi Maret'!$AB$391:$AB$568)</f>
        <v>0</v>
      </c>
      <c r="DH287" s="154">
        <f t="shared" si="715"/>
        <v>0</v>
      </c>
      <c r="DI287" s="154">
        <f t="shared" si="716"/>
        <v>0</v>
      </c>
      <c r="DJ287" s="10"/>
      <c r="DK287" s="152">
        <f>SUMIF('Rekapitulasi Maret'!$AL$391:$AL$568,APS!$B287,'Rekapitulasi Maret'!$AM$391:$AM$568)+SUMIF('Rekapitulasi Maret'!$AL$391:$AL$568,APS!$B287,'Rekapitulasi Maret'!$AP$391:$AP$568)</f>
        <v>0</v>
      </c>
      <c r="DL287" s="152">
        <f>SUMIF('Rekapitulasi Maret'!$AL$391:$AL$568,APS!$B287,'Rekapitulasi Maret'!$AN$391:$AN$568)</f>
        <v>0</v>
      </c>
      <c r="DM287" s="152">
        <f>SUMIF('Rekapitulasi Maret'!$AL$391:$AL$568,APS!$B287,'Rekapitulasi Maret'!$AQ$391:$AQ$568)</f>
        <v>0</v>
      </c>
      <c r="DN287" s="154">
        <f t="shared" si="648"/>
        <v>0</v>
      </c>
      <c r="DO287" s="154">
        <f t="shared" si="649"/>
        <v>0</v>
      </c>
      <c r="DP287" s="10">
        <v>10</v>
      </c>
      <c r="DQ287" s="152">
        <f>SUMIF('Rekapitulasi Maret'!$BA$391:$BA$568,APS!$B287,'Rekapitulasi Maret'!$BB$391:$BB$568)+SUMIF('Rekapitulasi Maret'!$BA$391:$BA$568,APS!$B287,'Rekapitulasi Maret'!$BE$391:$BE$568)</f>
        <v>10</v>
      </c>
      <c r="DR287" s="152">
        <f>SUMIF('Rekapitulasi Maret'!$BA$391:$BA$568,APS!$B287,'Rekapitulasi Maret'!$BC$391:$BC$568)</f>
        <v>0</v>
      </c>
      <c r="DS287" s="152">
        <f>SUMIF('Rekapitulasi Maret'!$BA$391:$BA$568,APS!$B287,'Rekapitulasi Maret'!$BF$391:$BF$568)</f>
        <v>0</v>
      </c>
      <c r="DT287" s="154">
        <f t="shared" si="717"/>
        <v>0</v>
      </c>
      <c r="DU287" s="154">
        <f t="shared" si="718"/>
        <v>0</v>
      </c>
      <c r="DV287" s="10"/>
      <c r="DW287" s="152">
        <f>SUMIF('Rekapitulasi Maret'!$BP$391:$BP$568,APS!$B287,'Rekapitulasi Maret'!$BQ$391:$BQ$568)+SUMIF('Rekapitulasi Maret'!$BP$391:$BP$568,APS!$B287,'Rekapitulasi Maret'!$BT$391:$BT$568)</f>
        <v>0</v>
      </c>
      <c r="DX287" s="152">
        <f>SUMIF('Rekapitulasi Maret'!$BP$391:$BP$568,APS!$B287,'Rekapitulasi Maret'!$BR$391:$BR$568)</f>
        <v>0</v>
      </c>
      <c r="DY287" s="152">
        <f>SUMIF('Rekapitulasi Maret'!$BP$391:$BP$568,APS!$B287,'Rekapitulasi Maret'!$BU$391:$BU$568)</f>
        <v>0</v>
      </c>
      <c r="DZ287" s="154">
        <f t="shared" si="645"/>
        <v>0</v>
      </c>
      <c r="EA287" s="154">
        <f t="shared" si="646"/>
        <v>0</v>
      </c>
      <c r="EB287" s="10"/>
      <c r="EC287" s="152">
        <f>SUMIF('Rekapitulasi Maret'!$CE$391:$CE$568,APS!$B287,'Rekapitulasi Maret'!$CF$391:$CF$568)+SUMIF('Rekapitulasi Maret'!$CE$391:$CE$568,APS!$B287,'Rekapitulasi Maret'!$CI$391:$CI$568)</f>
        <v>0</v>
      </c>
      <c r="ED287" s="152">
        <f>SUMIF('Rekapitulasi Maret'!$CE$391:$CE$568,APS!$B287,'Rekapitulasi Maret'!$CG$391:$CG$568)</f>
        <v>0</v>
      </c>
      <c r="EE287" s="152">
        <f>SUMIF('Rekapitulasi Maret'!$CE$391:$CE$568,APS!$B287,'Rekapitulasi Maret'!$CJ$391:$CJ$568)</f>
        <v>0</v>
      </c>
      <c r="EF287" s="154">
        <f t="shared" si="650"/>
        <v>0</v>
      </c>
      <c r="EG287" s="154">
        <f t="shared" si="651"/>
        <v>0</v>
      </c>
      <c r="EH287" s="76">
        <f t="shared" si="719"/>
        <v>10</v>
      </c>
      <c r="EI287" s="76">
        <f t="shared" si="720"/>
        <v>10</v>
      </c>
      <c r="EJ287" s="76">
        <f t="shared" si="721"/>
        <v>0</v>
      </c>
      <c r="EK287" s="76">
        <f t="shared" si="722"/>
        <v>0</v>
      </c>
      <c r="EL287" s="76">
        <f t="shared" si="723"/>
        <v>0</v>
      </c>
      <c r="EM287" s="76">
        <f t="shared" si="724"/>
        <v>-10</v>
      </c>
      <c r="EN287" s="154">
        <f t="shared" si="725"/>
        <v>0</v>
      </c>
      <c r="EO287" s="10">
        <v>10</v>
      </c>
      <c r="EP287" s="10"/>
      <c r="EQ287" s="152">
        <f>SUMIF('Rekapitulasi Maret'!$D$587:$D$768,APS!$B287,'Rekapitulasi Maret'!$E$587:$E$768)+SUMIF('Rekapitulasi Maret'!$D$587:$D$768,APS!$B287,'Rekapitulasi Maret'!$G$587:$G$768)</f>
        <v>0</v>
      </c>
      <c r="ER287" s="152">
        <f>SUMIF('Rekapitulasi Maret'!$D$587:$D$768,APS!$B287,'Rekapitulasi Maret'!$F$587:$F$768)+SUMIF('Rekapitulasi Maret'!$D$587:$D$768,APS!$B287,'Rekapitulasi Maret'!$H$587:$H$768)</f>
        <v>0</v>
      </c>
      <c r="ES287" s="10"/>
      <c r="ET287" s="154">
        <f t="shared" si="652"/>
        <v>0</v>
      </c>
      <c r="EU287" s="154">
        <f t="shared" si="653"/>
        <v>0</v>
      </c>
      <c r="EV287" s="10"/>
      <c r="EW287" s="152">
        <f>SUMIF('Rekapitulasi Maret'!$U$587:$U$768,APS!$B287,'Rekapitulasi Maret'!$V$587:$V$768)+SUMIF('Rekapitulasi Maret'!$U$587:$U$768,APS!$B287,'Rekapitulasi Maret'!$X$587:$X$768)</f>
        <v>0</v>
      </c>
      <c r="EX287" s="152">
        <f>SUMIF('Rekapitulasi Maret'!$U$587:$U$768,APS!$B287,'Rekapitulasi Maret'!$W$587:$W$768)+SUMIF('Rekapitulasi Maret'!$U$587:$U$768,APS!$B287,'Rekapitulasi Maret'!$Y$587:$Y$768)</f>
        <v>0</v>
      </c>
      <c r="EY287" s="10"/>
      <c r="EZ287" s="154">
        <f t="shared" si="654"/>
        <v>0</v>
      </c>
      <c r="FA287" s="154">
        <f t="shared" si="655"/>
        <v>0</v>
      </c>
      <c r="FB287" s="10"/>
      <c r="FC287" s="152">
        <f>SUMIF('Rekapitulasi Maret'!$AL$587:$AL$768,APS!$B287,'Rekapitulasi Maret'!$AM$587:$AM$768)+SUMIF('Rekapitulasi Maret'!$AL$587:$AL$768,APS!$B287,'Rekapitulasi Maret'!$AP$587:$AP$768)</f>
        <v>0</v>
      </c>
      <c r="FD287" s="152">
        <f>SUMIF('Rekapitulasi Maret'!$AL$587:$AL$768,APS!$B287,'Rekapitulasi Maret'!$AN$587:$AN$768)</f>
        <v>0</v>
      </c>
      <c r="FE287" s="10"/>
      <c r="FF287" s="154">
        <f t="shared" si="656"/>
        <v>0</v>
      </c>
      <c r="FG287" s="154">
        <f t="shared" si="657"/>
        <v>0</v>
      </c>
      <c r="FH287" s="10"/>
      <c r="FI287" s="152">
        <f>SUMIF('Rekapitulasi Maret'!$BA$587:$BA$768,APS!$B287,'Rekapitulasi Maret'!$BB$587:$BB$768)+SUMIF('Rekapitulasi Maret'!$BA$587:$BA$768,APS!$B287,'Rekapitulasi Maret'!$BE$587:$BE$768)</f>
        <v>0</v>
      </c>
      <c r="FJ287" s="152">
        <f>SUMIF('Rekapitulasi Maret'!$BA$587:$BA$768,APS!$B287,'Rekapitulasi Maret'!$BC$587:$BC$768)+SUMIF('Rekapitulasi Maret'!$BA$587:$BA$768,APS!$B287,'Rekapitulasi Maret'!$BF$587:$BF$768)</f>
        <v>0</v>
      </c>
      <c r="FK287" s="10"/>
      <c r="FL287" s="154">
        <f t="shared" si="658"/>
        <v>0</v>
      </c>
      <c r="FM287" s="154">
        <f t="shared" si="659"/>
        <v>0</v>
      </c>
      <c r="FN287" s="10"/>
      <c r="FO287" s="152">
        <f>SUMIF('Rekapitulasi Maret'!$BP$587:$BP$768,APS!$B287,'Rekapitulasi Maret'!$BQ$587:$BQ$768)+SUMIF('Rekapitulasi Maret'!$BP$587:$BP$768,APS!$B287,'Rekapitulasi Maret'!$BT$587:$BT$768)</f>
        <v>0</v>
      </c>
      <c r="FP287" s="152">
        <f>SUMIF('Rekapitulasi Maret'!$BP$587:$BP$768,APS!$B287,'Rekapitulasi Maret'!$BR$587:$BR$768)</f>
        <v>0</v>
      </c>
      <c r="FQ287" s="10"/>
      <c r="FR287" s="154">
        <f t="shared" si="660"/>
        <v>0</v>
      </c>
      <c r="FS287" s="154">
        <f t="shared" si="661"/>
        <v>0</v>
      </c>
      <c r="FT287" s="10"/>
      <c r="FU287" s="152">
        <f>SUMIF('Rekapitulasi Maret'!$CE$587:$CE$768,APS!$B287,'Rekapitulasi Maret'!$CI$587:$CI$768)</f>
        <v>0</v>
      </c>
      <c r="FV287" s="10"/>
      <c r="FW287" s="152">
        <f>SUMIF('Rekapitulasi Maret'!$CE$587:$CE$768,APS!$B287,'Rekapitulasi Maret'!$CJ$587:$CJ$768)</f>
        <v>0</v>
      </c>
      <c r="FX287" s="154">
        <f t="shared" si="683"/>
        <v>0</v>
      </c>
      <c r="FY287" s="154">
        <f t="shared" si="684"/>
        <v>0</v>
      </c>
      <c r="FZ287" s="10"/>
      <c r="GA287" s="152">
        <f>SUMIF('Rekapitulasi Maret'!$D$785:$D$963,APS!$B287,'Rekapitulasi Maret'!$E$785:$E$963)+SUMIF('Rekapitulasi Maret'!$D$785:$D$963,APS!$B287,'Rekapitulasi Maret'!$J$785:$J$963)</f>
        <v>0</v>
      </c>
      <c r="GB287" s="152">
        <f>SUMIF('Rekapitulasi Maret'!$D$785:$D$963,APS!$B287,'Rekapitulasi Maret'!$F$785:$F$963)</f>
        <v>0</v>
      </c>
      <c r="GC287" s="152">
        <f>SUMIF('Rekapitulasi Maret'!$D$785:$D$963,APS!$B287,'Rekapitulasi Maret'!$K$785:$K$963)</f>
        <v>0</v>
      </c>
      <c r="GD287" s="154">
        <f t="shared" si="662"/>
        <v>0</v>
      </c>
      <c r="GE287" s="154">
        <f t="shared" si="663"/>
        <v>0</v>
      </c>
      <c r="GF287" s="10"/>
      <c r="GG287" s="152">
        <f>SUMIF('Rekapitulasi Maret'!$U$785:$U$963,APS!$B287,'Rekapitulasi Maret'!$V$785:$V$963)+SUMIF('Rekapitulasi Maret'!$U$785:$U$963,APS!$B287,'Rekapitulasi Maret'!$AA$785:$AA$963)</f>
        <v>0</v>
      </c>
      <c r="GH287" s="152">
        <f>SUMIF('Rekapitulasi Maret'!$U$785:$U$963,APS!$B287,'Rekapitulasi Maret'!$W$785:$W$963)</f>
        <v>0</v>
      </c>
      <c r="GI287" s="152">
        <f>SUMIF('Rekapitulasi Maret'!$U$785:$U$963,APS!$B287,'Rekapitulasi Maret'!$AB$785:$AB$963)</f>
        <v>0</v>
      </c>
      <c r="GJ287" s="154">
        <f t="shared" si="664"/>
        <v>0</v>
      </c>
      <c r="GK287" s="154">
        <f t="shared" si="665"/>
        <v>0</v>
      </c>
      <c r="GL287" s="10"/>
      <c r="GM287" s="152">
        <f>SUMIF('Rekapitulasi Maret'!$AL$785:$AL$963,APS!$B287,'Rekapitulasi Maret'!$AM$785:$AM$963)+SUMIF('Rekapitulasi Maret'!$AL$785:$AL$963,APS!$B287,'Rekapitulasi Maret'!$AP$785:$AP$963)</f>
        <v>0</v>
      </c>
      <c r="GN287" s="152">
        <f>SUMIF('Rekapitulasi Maret'!$AL$785:$AL$963,APS!$B287,'Rekapitulasi Maret'!$AN$785:$AN$963)</f>
        <v>0</v>
      </c>
      <c r="GO287" s="152">
        <f>SUMIF('Rekapitulasi Maret'!$AL$785:$AL$963,APS!$B287,'Rekapitulasi Maret'!$AQ$785:$AQ$963)</f>
        <v>0</v>
      </c>
      <c r="GP287" s="154">
        <f t="shared" si="666"/>
        <v>0</v>
      </c>
      <c r="GQ287" s="154">
        <f t="shared" si="667"/>
        <v>0</v>
      </c>
      <c r="GR287" s="76">
        <f t="shared" si="668"/>
        <v>0</v>
      </c>
      <c r="GS287" s="76">
        <f t="shared" si="669"/>
        <v>0</v>
      </c>
      <c r="GT287" s="76">
        <f t="shared" si="670"/>
        <v>0</v>
      </c>
      <c r="GU287" s="76">
        <f t="shared" si="671"/>
        <v>0</v>
      </c>
      <c r="GV287" s="157">
        <f t="shared" si="672"/>
        <v>0</v>
      </c>
      <c r="GW287" s="157">
        <f t="shared" si="673"/>
        <v>0</v>
      </c>
      <c r="GX287" s="158">
        <f t="shared" si="674"/>
        <v>0</v>
      </c>
      <c r="GY287" s="157">
        <f t="shared" si="691"/>
        <v>10</v>
      </c>
      <c r="GZ287" s="157">
        <f t="shared" si="692"/>
        <v>10</v>
      </c>
      <c r="HA287" s="157">
        <f t="shared" si="693"/>
        <v>0</v>
      </c>
      <c r="HB287" s="157">
        <f t="shared" si="694"/>
        <v>0</v>
      </c>
      <c r="HC287" s="157">
        <f t="shared" si="695"/>
        <v>0</v>
      </c>
      <c r="HD287" s="157">
        <f t="shared" si="696"/>
        <v>-10</v>
      </c>
      <c r="HE287" s="158">
        <f t="shared" si="636"/>
        <v>0</v>
      </c>
      <c r="HF287" s="164"/>
      <c r="HG287" s="16" t="s">
        <v>1060</v>
      </c>
      <c r="HH287" s="88"/>
    </row>
    <row r="288" spans="1:216" ht="15.75">
      <c r="A288" s="58"/>
      <c r="B288" s="16" t="s">
        <v>434</v>
      </c>
      <c r="C288" s="34" t="s">
        <v>196</v>
      </c>
      <c r="D288" s="16" t="s">
        <v>615</v>
      </c>
      <c r="E288" s="16" t="s">
        <v>608</v>
      </c>
      <c r="F288" s="31">
        <v>1</v>
      </c>
      <c r="G288" s="17"/>
      <c r="H288" s="17"/>
      <c r="I288" s="18">
        <v>0</v>
      </c>
      <c r="J288" s="17">
        <v>0</v>
      </c>
      <c r="K288" s="19">
        <f t="shared" si="675"/>
        <v>1</v>
      </c>
      <c r="L288" s="19">
        <f t="shared" si="676"/>
        <v>1</v>
      </c>
      <c r="M288" s="23">
        <v>1</v>
      </c>
      <c r="N288" s="20">
        <f t="shared" si="637"/>
        <v>11</v>
      </c>
      <c r="O288" s="20">
        <v>10</v>
      </c>
      <c r="P288" s="75">
        <f t="shared" si="642"/>
        <v>0</v>
      </c>
      <c r="Q288" s="74">
        <f t="shared" si="641"/>
        <v>11</v>
      </c>
      <c r="R288" s="22">
        <f>1+10</f>
        <v>11</v>
      </c>
      <c r="S288" s="10"/>
      <c r="T288" s="10"/>
      <c r="U288" s="152">
        <f>SUMIF('Rekapitulasi Maret'!$D$9:$D$173,APS!$B288,'Rekapitulasi Maret'!$E$9:$E$173)</f>
        <v>0</v>
      </c>
      <c r="V288" s="152">
        <f>SUMIF('Rekapitulasi Maret'!$D$9:$D$173,APS!$B288,'Rekapitulasi Maret'!$F$9:$F$173)</f>
        <v>0</v>
      </c>
      <c r="W288" s="10"/>
      <c r="X288" s="154">
        <f t="shared" si="638"/>
        <v>0</v>
      </c>
      <c r="Y288" s="154">
        <f t="shared" si="639"/>
        <v>0</v>
      </c>
      <c r="Z288" s="10"/>
      <c r="AA288" s="152">
        <f>SUMIF('Rekapitulasi Maret'!$U$9:$U$173,APS!$B288,'Rekapitulasi Maret'!$V$9:$V$173)</f>
        <v>0</v>
      </c>
      <c r="AB288" s="152">
        <f>SUMIF('Rekapitulasi Maret'!$U$9:$U$173,APS!$B288,'Rekapitulasi Maret'!$W$9:$W$173)</f>
        <v>0</v>
      </c>
      <c r="AC288" s="152"/>
      <c r="AD288" s="154">
        <f t="shared" si="726"/>
        <v>0</v>
      </c>
      <c r="AE288" s="154">
        <f t="shared" si="727"/>
        <v>0</v>
      </c>
      <c r="AF288" s="10"/>
      <c r="AG288" s="152">
        <f>SUMIF('Rekapitulasi Maret'!$AL$9:$AL$173,APS!$B288,'Rekapitulasi Maret'!$AM$9:$AM$173)</f>
        <v>0</v>
      </c>
      <c r="AH288" s="152">
        <f>SUMIF('Rekapitulasi Maret'!$AL$9:$AL$173,APS!$B288,'Rekapitulasi Maret'!$AN$9:$AN$173)</f>
        <v>0</v>
      </c>
      <c r="AI288" s="152">
        <f>SUMIF('Rekapitulasi Maret'!$AL$9:$AL$173,APS!$B288,'Rekapitulasi Maret'!$AQ$9:$AQ$173)</f>
        <v>0</v>
      </c>
      <c r="AJ288" s="154">
        <f t="shared" si="744"/>
        <v>0</v>
      </c>
      <c r="AK288" s="154">
        <f t="shared" si="745"/>
        <v>0</v>
      </c>
      <c r="AL288" s="10"/>
      <c r="AM288" s="152">
        <f>SUMIF('Rekapitulasi Maret'!$BA$9:$BA$173,APS!$B288,'Rekapitulasi Maret'!$BB$9:$BB$173)</f>
        <v>0</v>
      </c>
      <c r="AN288" s="152">
        <f>SUMIF('Rekapitulasi Maret'!$BA$9:$BA$173,APS!$B288,'Rekapitulasi Maret'!$BC$9:$BC$173)</f>
        <v>0</v>
      </c>
      <c r="AO288" s="10"/>
      <c r="AP288" s="154">
        <f t="shared" si="728"/>
        <v>0</v>
      </c>
      <c r="AQ288" s="154">
        <f t="shared" si="729"/>
        <v>0</v>
      </c>
      <c r="AR288" s="10"/>
      <c r="AS288" s="152">
        <f>SUMIF('Rekapitulasi Maret'!$BP$9:$BP$173,APS!$B288,'Rekapitulasi Maret'!$BQ$9:$BQ$173)</f>
        <v>0</v>
      </c>
      <c r="AT288" s="152">
        <f>SUMIF('Rekapitulasi Maret'!$BP$9:$BP$173,APS!$B288,'Rekapitulasi Maret'!$BR$9:$BR$173)</f>
        <v>0</v>
      </c>
      <c r="AU288" s="10"/>
      <c r="AV288" s="154">
        <f t="shared" si="697"/>
        <v>0</v>
      </c>
      <c r="AW288" s="154">
        <f t="shared" si="698"/>
        <v>0</v>
      </c>
      <c r="AX288" s="10"/>
      <c r="AY288" s="152">
        <f>SUMIF('Rekapitulasi Maret'!$CE$9:$CE$173,APS!$B288,'Rekapitulasi Maret'!$CI$9:$CI$173)</f>
        <v>0</v>
      </c>
      <c r="AZ288" s="10"/>
      <c r="BA288" s="152">
        <f>SUMIF('Rekapitulasi Maret'!$CE$9:$CE$173,APS!$B288,'Rekapitulasi Maret'!$CJ$9:$CJ$173)</f>
        <v>0</v>
      </c>
      <c r="BB288" s="154">
        <f t="shared" si="689"/>
        <v>0</v>
      </c>
      <c r="BC288" s="154">
        <f t="shared" si="690"/>
        <v>0</v>
      </c>
      <c r="BD288" s="76">
        <f t="shared" si="701"/>
        <v>0</v>
      </c>
      <c r="BE288" s="76">
        <f t="shared" si="702"/>
        <v>0</v>
      </c>
      <c r="BF288" s="76">
        <f t="shared" si="703"/>
        <v>0</v>
      </c>
      <c r="BG288" s="76">
        <f t="shared" si="704"/>
        <v>0</v>
      </c>
      <c r="BH288" s="76">
        <f t="shared" si="705"/>
        <v>0</v>
      </c>
      <c r="BI288" s="76">
        <f t="shared" si="706"/>
        <v>0</v>
      </c>
      <c r="BJ288" s="154">
        <f t="shared" si="707"/>
        <v>0</v>
      </c>
      <c r="BK288" s="10"/>
      <c r="BL288" s="10"/>
      <c r="BM288" s="152">
        <f>SUMIF('Rekapitulasi Maret'!$D$194:$D$375,APS!$B288,'Rekapitulasi Maret'!$E$194:$E$375)+SUMIF('Rekapitulasi Maret'!$D$194:$D$375,APS!$B288,'Rekapitulasi Maret'!$J$194:$J$375)</f>
        <v>0</v>
      </c>
      <c r="BN288" s="152">
        <f>SUMIF('Rekapitulasi Maret'!$D$194:$D$375,APS!$B288,'Rekapitulasi Maret'!$F$194:$F$375)</f>
        <v>0</v>
      </c>
      <c r="BO288" s="152">
        <f>SUMIF('Rekapitulasi Maret'!$D$194:$D$375,APS!$B288,'Rekapitulasi Maret'!$K$194:$K$375)</f>
        <v>0</v>
      </c>
      <c r="BP288" s="154">
        <f t="shared" si="685"/>
        <v>0</v>
      </c>
      <c r="BQ288" s="154">
        <f t="shared" si="686"/>
        <v>0</v>
      </c>
      <c r="BR288" s="10"/>
      <c r="BS288" s="152">
        <f>SUMIF('Rekapitulasi Maret'!$U$194:$U$375,APS!$B288,'Rekapitulasi Maret'!$V$194:$V$375)+SUMIF('Rekapitulasi Maret'!$U$194:$U$375,APS!$B288,'Rekapitulasi Maret'!$AA$194:$AA$375)</f>
        <v>0</v>
      </c>
      <c r="BT288" s="152">
        <f>SUMIF('Rekapitulasi Maret'!$U$194:$U$375,APS!$B288,'Rekapitulasi Maret'!$W$194:$W$375)</f>
        <v>0</v>
      </c>
      <c r="BU288" s="152">
        <f>SUMIF('Rekapitulasi Maret'!$U$194:$U$375,APS!$B288,'Rekapitulasi Maret'!$AB$194:$AB$375)</f>
        <v>0</v>
      </c>
      <c r="BV288" s="154">
        <f t="shared" si="687"/>
        <v>0</v>
      </c>
      <c r="BW288" s="154">
        <f t="shared" si="688"/>
        <v>0</v>
      </c>
      <c r="BX288" s="10"/>
      <c r="BY288" s="152">
        <f>SUMIF('Rekapitulasi Maret'!$AL$194:$AL$375,APS!$B288,'Rekapitulasi Maret'!$AM$194:$AM$375)+SUMIF('Rekapitulasi Maret'!$AL$194:$AL$375,APS!$B288,'Rekapitulasi Maret'!$AP$194:$AP$375)</f>
        <v>0</v>
      </c>
      <c r="BZ288" s="152">
        <f>SUMIF('Rekapitulasi Maret'!$AL$194:$AL$375,APS!$B288,'Rekapitulasi Maret'!$AN$194:$AN$375)</f>
        <v>0</v>
      </c>
      <c r="CA288" s="152">
        <f>SUMIF('Rekapitulasi Maret'!$AL$194:$AL$375,APS!$B288,'Rekapitulasi Maret'!$AQ$194:$AQ$375)</f>
        <v>0</v>
      </c>
      <c r="CB288" s="154">
        <f t="shared" si="699"/>
        <v>0</v>
      </c>
      <c r="CC288" s="154">
        <f t="shared" si="700"/>
        <v>0</v>
      </c>
      <c r="CD288" s="10"/>
      <c r="CE288" s="152">
        <f>SUMIF('Rekapitulasi Maret'!$BA$194:$BA$375,APS!$B288,'Rekapitulasi Maret'!$BB$194:$BB$375)+SUMIF('Rekapitulasi Maret'!$BA$194:$BA$375,APS!$B288,'Rekapitulasi Maret'!$BE$194:$BE$375)</f>
        <v>0</v>
      </c>
      <c r="CF288" s="152">
        <f>SUMIF('Rekapitulasi Maret'!$BA$194:$BA$375,APS!$B288,'Rekapitulasi Maret'!$BC$194:$BC$375)</f>
        <v>0</v>
      </c>
      <c r="CG288" s="10"/>
      <c r="CH288" s="154">
        <f t="shared" si="677"/>
        <v>0</v>
      </c>
      <c r="CI288" s="154">
        <f t="shared" si="678"/>
        <v>0</v>
      </c>
      <c r="CJ288" s="10"/>
      <c r="CK288" s="152">
        <f>SUMIF('Rekapitulasi Maret'!$BP$194:$BP$375,APS!$B288,'Rekapitulasi Maret'!$BQ$194:$BQ$375)+SUMIF('Rekapitulasi Maret'!$BP$194:$BP$375,APS!$B288,'Rekapitulasi Maret'!$BT$194:$BT$375)</f>
        <v>0</v>
      </c>
      <c r="CL288" s="152">
        <f>SUMIF('Rekapitulasi Maret'!$BP$194:$BP$375,APS!$B288,'Rekapitulasi Maret'!$BR$194:$BR$375)</f>
        <v>0</v>
      </c>
      <c r="CM288" s="152">
        <f>SUMIF('Rekapitulasi Maret'!$BP$194:$BP$375,APS!$B288,'Rekapitulasi Maret'!$BU$194:$BU$375)</f>
        <v>0</v>
      </c>
      <c r="CN288" s="154">
        <f t="shared" si="679"/>
        <v>0</v>
      </c>
      <c r="CO288" s="154">
        <f t="shared" si="680"/>
        <v>0</v>
      </c>
      <c r="CP288" s="76">
        <f t="shared" si="708"/>
        <v>0</v>
      </c>
      <c r="CQ288" s="76">
        <f t="shared" si="709"/>
        <v>0</v>
      </c>
      <c r="CR288" s="76">
        <f t="shared" si="710"/>
        <v>0</v>
      </c>
      <c r="CS288" s="76">
        <f t="shared" si="711"/>
        <v>0</v>
      </c>
      <c r="CT288" s="76">
        <f t="shared" si="712"/>
        <v>0</v>
      </c>
      <c r="CU288" s="76">
        <f t="shared" si="713"/>
        <v>0</v>
      </c>
      <c r="CV288" s="154">
        <f t="shared" si="714"/>
        <v>0</v>
      </c>
      <c r="CW288" s="10"/>
      <c r="CX288" s="10"/>
      <c r="CY288" s="152">
        <f>SUMIF('Rekapitulasi Maret'!$D$391:$D$568,APS!$B288,'Rekapitulasi Maret'!$E$391:$E$568)+SUMIF('Rekapitulasi Maret'!$D$391:$D$568,APS!$B288,'Rekapitulasi Maret'!$J$391:$J$568)</f>
        <v>0</v>
      </c>
      <c r="CZ288" s="152">
        <f>SUMIF('Rekapitulasi Maret'!$D$391:$D$568,APS!$B288,'Rekapitulasi Maret'!$F$391:$F$568)</f>
        <v>0</v>
      </c>
      <c r="DA288" s="152">
        <f>SUMIF('Rekapitulasi Maret'!$D$391:$D$568,APS!$B288,'Rekapitulasi Maret'!$K$391:$K$568)</f>
        <v>0</v>
      </c>
      <c r="DB288" s="154">
        <f t="shared" si="681"/>
        <v>0</v>
      </c>
      <c r="DC288" s="154">
        <f t="shared" si="682"/>
        <v>0</v>
      </c>
      <c r="DD288" s="10"/>
      <c r="DE288" s="152">
        <f>SUMIF('Rekapitulasi Maret'!$U$391:$U$568,APS!$B288,'Rekapitulasi Maret'!$V$391:$V$568)+SUMIF('Rekapitulasi Maret'!$U$391:$U$568,APS!$B288,'Rekapitulasi Maret'!$AA$391:$AA$568)</f>
        <v>0</v>
      </c>
      <c r="DF288" s="152">
        <f>SUMIF('Rekapitulasi Maret'!$U$391:$U$568,APS!$B288,'Rekapitulasi Maret'!$W$391:$W$568)</f>
        <v>0</v>
      </c>
      <c r="DG288" s="152">
        <f>SUMIF('Rekapitulasi Maret'!$U$391:$U$568,APS!$B288,'Rekapitulasi Maret'!$AB$391:$AB$568)</f>
        <v>0</v>
      </c>
      <c r="DH288" s="154">
        <f t="shared" si="715"/>
        <v>0</v>
      </c>
      <c r="DI288" s="154">
        <f t="shared" si="716"/>
        <v>0</v>
      </c>
      <c r="DJ288" s="10"/>
      <c r="DK288" s="152">
        <f>SUMIF('Rekapitulasi Maret'!$AL$391:$AL$568,APS!$B288,'Rekapitulasi Maret'!$AM$391:$AM$568)+SUMIF('Rekapitulasi Maret'!$AL$391:$AL$568,APS!$B288,'Rekapitulasi Maret'!$AP$391:$AP$568)</f>
        <v>0</v>
      </c>
      <c r="DL288" s="152">
        <f>SUMIF('Rekapitulasi Maret'!$AL$391:$AL$568,APS!$B288,'Rekapitulasi Maret'!$AN$391:$AN$568)</f>
        <v>0</v>
      </c>
      <c r="DM288" s="152">
        <f>SUMIF('Rekapitulasi Maret'!$AL$391:$AL$568,APS!$B288,'Rekapitulasi Maret'!$AQ$391:$AQ$568)</f>
        <v>0</v>
      </c>
      <c r="DN288" s="154">
        <f t="shared" si="648"/>
        <v>0</v>
      </c>
      <c r="DO288" s="154">
        <f t="shared" si="649"/>
        <v>0</v>
      </c>
      <c r="DP288" s="10">
        <v>11</v>
      </c>
      <c r="DQ288" s="152">
        <f>SUMIF('Rekapitulasi Maret'!$BA$391:$BA$568,APS!$B288,'Rekapitulasi Maret'!$BB$391:$BB$568)+SUMIF('Rekapitulasi Maret'!$BA$391:$BA$568,APS!$B288,'Rekapitulasi Maret'!$BE$391:$BE$568)</f>
        <v>11</v>
      </c>
      <c r="DR288" s="152">
        <f>SUMIF('Rekapitulasi Maret'!$BA$391:$BA$568,APS!$B288,'Rekapitulasi Maret'!$BC$391:$BC$568)</f>
        <v>0</v>
      </c>
      <c r="DS288" s="152">
        <f>SUMIF('Rekapitulasi Maret'!$BA$391:$BA$568,APS!$B288,'Rekapitulasi Maret'!$BF$391:$BF$568)</f>
        <v>0</v>
      </c>
      <c r="DT288" s="154">
        <f t="shared" si="717"/>
        <v>0</v>
      </c>
      <c r="DU288" s="154">
        <f t="shared" si="718"/>
        <v>0</v>
      </c>
      <c r="DV288" s="10"/>
      <c r="DW288" s="152">
        <f>SUMIF('Rekapitulasi Maret'!$BP$391:$BP$568,APS!$B288,'Rekapitulasi Maret'!$BQ$391:$BQ$568)+SUMIF('Rekapitulasi Maret'!$BP$391:$BP$568,APS!$B288,'Rekapitulasi Maret'!$BT$391:$BT$568)</f>
        <v>0</v>
      </c>
      <c r="DX288" s="152">
        <f>SUMIF('Rekapitulasi Maret'!$BP$391:$BP$568,APS!$B288,'Rekapitulasi Maret'!$BR$391:$BR$568)</f>
        <v>0</v>
      </c>
      <c r="DY288" s="152">
        <f>SUMIF('Rekapitulasi Maret'!$BP$391:$BP$568,APS!$B288,'Rekapitulasi Maret'!$BU$391:$BU$568)</f>
        <v>0</v>
      </c>
      <c r="DZ288" s="154">
        <f t="shared" si="645"/>
        <v>0</v>
      </c>
      <c r="EA288" s="154">
        <f t="shared" si="646"/>
        <v>0</v>
      </c>
      <c r="EB288" s="10"/>
      <c r="EC288" s="152">
        <f>SUMIF('Rekapitulasi Maret'!$CE$391:$CE$568,APS!$B288,'Rekapitulasi Maret'!$CF$391:$CF$568)+SUMIF('Rekapitulasi Maret'!$CE$391:$CE$568,APS!$B288,'Rekapitulasi Maret'!$CI$391:$CI$568)</f>
        <v>0</v>
      </c>
      <c r="ED288" s="152">
        <f>SUMIF('Rekapitulasi Maret'!$CE$391:$CE$568,APS!$B288,'Rekapitulasi Maret'!$CG$391:$CG$568)</f>
        <v>0</v>
      </c>
      <c r="EE288" s="152">
        <f>SUMIF('Rekapitulasi Maret'!$CE$391:$CE$568,APS!$B288,'Rekapitulasi Maret'!$CJ$391:$CJ$568)</f>
        <v>0</v>
      </c>
      <c r="EF288" s="154">
        <f t="shared" si="650"/>
        <v>0</v>
      </c>
      <c r="EG288" s="154">
        <f t="shared" si="651"/>
        <v>0</v>
      </c>
      <c r="EH288" s="76">
        <f t="shared" si="719"/>
        <v>11</v>
      </c>
      <c r="EI288" s="76">
        <f t="shared" si="720"/>
        <v>11</v>
      </c>
      <c r="EJ288" s="76">
        <f t="shared" si="721"/>
        <v>0</v>
      </c>
      <c r="EK288" s="76">
        <f t="shared" si="722"/>
        <v>0</v>
      </c>
      <c r="EL288" s="76">
        <f t="shared" si="723"/>
        <v>0</v>
      </c>
      <c r="EM288" s="76">
        <f t="shared" si="724"/>
        <v>-11</v>
      </c>
      <c r="EN288" s="154">
        <f t="shared" si="725"/>
        <v>0</v>
      </c>
      <c r="EO288" s="10">
        <v>1</v>
      </c>
      <c r="EP288" s="10"/>
      <c r="EQ288" s="152">
        <f>SUMIF('Rekapitulasi Maret'!$D$587:$D$768,APS!$B288,'Rekapitulasi Maret'!$E$587:$E$768)+SUMIF('Rekapitulasi Maret'!$D$587:$D$768,APS!$B288,'Rekapitulasi Maret'!$G$587:$G$768)</f>
        <v>0</v>
      </c>
      <c r="ER288" s="152">
        <f>SUMIF('Rekapitulasi Maret'!$D$587:$D$768,APS!$B288,'Rekapitulasi Maret'!$F$587:$F$768)+SUMIF('Rekapitulasi Maret'!$D$587:$D$768,APS!$B288,'Rekapitulasi Maret'!$H$587:$H$768)</f>
        <v>0</v>
      </c>
      <c r="ES288" s="10"/>
      <c r="ET288" s="154">
        <f t="shared" si="652"/>
        <v>0</v>
      </c>
      <c r="EU288" s="154">
        <f t="shared" si="653"/>
        <v>0</v>
      </c>
      <c r="EV288" s="10"/>
      <c r="EW288" s="152">
        <f>SUMIF('Rekapitulasi Maret'!$U$587:$U$768,APS!$B288,'Rekapitulasi Maret'!$V$587:$V$768)+SUMIF('Rekapitulasi Maret'!$U$587:$U$768,APS!$B288,'Rekapitulasi Maret'!$X$587:$X$768)</f>
        <v>0</v>
      </c>
      <c r="EX288" s="152">
        <f>SUMIF('Rekapitulasi Maret'!$U$587:$U$768,APS!$B288,'Rekapitulasi Maret'!$W$587:$W$768)+SUMIF('Rekapitulasi Maret'!$U$587:$U$768,APS!$B288,'Rekapitulasi Maret'!$Y$587:$Y$768)</f>
        <v>0</v>
      </c>
      <c r="EY288" s="10"/>
      <c r="EZ288" s="154">
        <f t="shared" si="654"/>
        <v>0</v>
      </c>
      <c r="FA288" s="154">
        <f t="shared" si="655"/>
        <v>0</v>
      </c>
      <c r="FB288" s="10"/>
      <c r="FC288" s="152">
        <f>SUMIF('Rekapitulasi Maret'!$AL$587:$AL$768,APS!$B288,'Rekapitulasi Maret'!$AM$587:$AM$768)+SUMIF('Rekapitulasi Maret'!$AL$587:$AL$768,APS!$B288,'Rekapitulasi Maret'!$AP$587:$AP$768)</f>
        <v>0</v>
      </c>
      <c r="FD288" s="152">
        <f>SUMIF('Rekapitulasi Maret'!$AL$587:$AL$768,APS!$B288,'Rekapitulasi Maret'!$AN$587:$AN$768)</f>
        <v>0</v>
      </c>
      <c r="FE288" s="10"/>
      <c r="FF288" s="154">
        <f t="shared" si="656"/>
        <v>0</v>
      </c>
      <c r="FG288" s="154">
        <f t="shared" si="657"/>
        <v>0</v>
      </c>
      <c r="FH288" s="10"/>
      <c r="FI288" s="152">
        <f>SUMIF('Rekapitulasi Maret'!$BA$587:$BA$768,APS!$B288,'Rekapitulasi Maret'!$BB$587:$BB$768)+SUMIF('Rekapitulasi Maret'!$BA$587:$BA$768,APS!$B288,'Rekapitulasi Maret'!$BE$587:$BE$768)</f>
        <v>0</v>
      </c>
      <c r="FJ288" s="152">
        <f>SUMIF('Rekapitulasi Maret'!$BA$587:$BA$768,APS!$B288,'Rekapitulasi Maret'!$BC$587:$BC$768)+SUMIF('Rekapitulasi Maret'!$BA$587:$BA$768,APS!$B288,'Rekapitulasi Maret'!$BF$587:$BF$768)</f>
        <v>0</v>
      </c>
      <c r="FK288" s="10"/>
      <c r="FL288" s="154">
        <f t="shared" si="658"/>
        <v>0</v>
      </c>
      <c r="FM288" s="154">
        <f t="shared" si="659"/>
        <v>0</v>
      </c>
      <c r="FN288" s="10"/>
      <c r="FO288" s="152">
        <f>SUMIF('Rekapitulasi Maret'!$BP$587:$BP$768,APS!$B288,'Rekapitulasi Maret'!$BQ$587:$BQ$768)+SUMIF('Rekapitulasi Maret'!$BP$587:$BP$768,APS!$B288,'Rekapitulasi Maret'!$BT$587:$BT$768)</f>
        <v>0</v>
      </c>
      <c r="FP288" s="152">
        <f>SUMIF('Rekapitulasi Maret'!$BP$587:$BP$768,APS!$B288,'Rekapitulasi Maret'!$BR$587:$BR$768)</f>
        <v>0</v>
      </c>
      <c r="FQ288" s="10"/>
      <c r="FR288" s="154">
        <f t="shared" si="660"/>
        <v>0</v>
      </c>
      <c r="FS288" s="154">
        <f t="shared" si="661"/>
        <v>0</v>
      </c>
      <c r="FT288" s="10"/>
      <c r="FU288" s="152">
        <f>SUMIF('Rekapitulasi Maret'!$CE$587:$CE$768,APS!$B288,'Rekapitulasi Maret'!$CI$587:$CI$768)</f>
        <v>0</v>
      </c>
      <c r="FV288" s="10"/>
      <c r="FW288" s="152">
        <f>SUMIF('Rekapitulasi Maret'!$CE$587:$CE$768,APS!$B288,'Rekapitulasi Maret'!$CJ$587:$CJ$768)</f>
        <v>0</v>
      </c>
      <c r="FX288" s="154">
        <f t="shared" si="683"/>
        <v>0</v>
      </c>
      <c r="FY288" s="154">
        <f t="shared" si="684"/>
        <v>0</v>
      </c>
      <c r="FZ288" s="10"/>
      <c r="GA288" s="152">
        <f>SUMIF('Rekapitulasi Maret'!$D$785:$D$963,APS!$B288,'Rekapitulasi Maret'!$E$785:$E$963)+SUMIF('Rekapitulasi Maret'!$D$785:$D$963,APS!$B288,'Rekapitulasi Maret'!$J$785:$J$963)</f>
        <v>0</v>
      </c>
      <c r="GB288" s="152">
        <f>SUMIF('Rekapitulasi Maret'!$D$785:$D$963,APS!$B288,'Rekapitulasi Maret'!$F$785:$F$963)</f>
        <v>0</v>
      </c>
      <c r="GC288" s="152">
        <f>SUMIF('Rekapitulasi Maret'!$D$785:$D$963,APS!$B288,'Rekapitulasi Maret'!$K$785:$K$963)</f>
        <v>0</v>
      </c>
      <c r="GD288" s="154">
        <f t="shared" si="662"/>
        <v>0</v>
      </c>
      <c r="GE288" s="154">
        <f t="shared" si="663"/>
        <v>0</v>
      </c>
      <c r="GF288" s="10"/>
      <c r="GG288" s="152">
        <f>SUMIF('Rekapitulasi Maret'!$U$785:$U$963,APS!$B288,'Rekapitulasi Maret'!$V$785:$V$963)+SUMIF('Rekapitulasi Maret'!$U$785:$U$963,APS!$B288,'Rekapitulasi Maret'!$AA$785:$AA$963)</f>
        <v>0</v>
      </c>
      <c r="GH288" s="152">
        <f>SUMIF('Rekapitulasi Maret'!$U$785:$U$963,APS!$B288,'Rekapitulasi Maret'!$W$785:$W$963)</f>
        <v>0</v>
      </c>
      <c r="GI288" s="152">
        <f>SUMIF('Rekapitulasi Maret'!$U$785:$U$963,APS!$B288,'Rekapitulasi Maret'!$AB$785:$AB$963)</f>
        <v>0</v>
      </c>
      <c r="GJ288" s="154">
        <f t="shared" si="664"/>
        <v>0</v>
      </c>
      <c r="GK288" s="154">
        <f t="shared" si="665"/>
        <v>0</v>
      </c>
      <c r="GL288" s="10"/>
      <c r="GM288" s="152">
        <f>SUMIF('Rekapitulasi Maret'!$AL$785:$AL$963,APS!$B288,'Rekapitulasi Maret'!$AM$785:$AM$963)+SUMIF('Rekapitulasi Maret'!$AL$785:$AL$963,APS!$B288,'Rekapitulasi Maret'!$AP$785:$AP$963)</f>
        <v>0</v>
      </c>
      <c r="GN288" s="152">
        <f>SUMIF('Rekapitulasi Maret'!$AL$785:$AL$963,APS!$B288,'Rekapitulasi Maret'!$AN$785:$AN$963)</f>
        <v>0</v>
      </c>
      <c r="GO288" s="152">
        <f>SUMIF('Rekapitulasi Maret'!$AL$785:$AL$963,APS!$B288,'Rekapitulasi Maret'!$AQ$785:$AQ$963)</f>
        <v>0</v>
      </c>
      <c r="GP288" s="154">
        <f t="shared" si="666"/>
        <v>0</v>
      </c>
      <c r="GQ288" s="154">
        <f t="shared" si="667"/>
        <v>0</v>
      </c>
      <c r="GR288" s="76">
        <f t="shared" si="668"/>
        <v>0</v>
      </c>
      <c r="GS288" s="76">
        <f t="shared" si="669"/>
        <v>0</v>
      </c>
      <c r="GT288" s="76">
        <f t="shared" si="670"/>
        <v>0</v>
      </c>
      <c r="GU288" s="76">
        <f t="shared" si="671"/>
        <v>0</v>
      </c>
      <c r="GV288" s="157">
        <f t="shared" si="672"/>
        <v>0</v>
      </c>
      <c r="GW288" s="157">
        <f t="shared" si="673"/>
        <v>0</v>
      </c>
      <c r="GX288" s="158">
        <f t="shared" si="674"/>
        <v>0</v>
      </c>
      <c r="GY288" s="157">
        <f t="shared" si="691"/>
        <v>11</v>
      </c>
      <c r="GZ288" s="157">
        <f t="shared" si="692"/>
        <v>11</v>
      </c>
      <c r="HA288" s="157">
        <f t="shared" si="693"/>
        <v>0</v>
      </c>
      <c r="HB288" s="157">
        <f t="shared" si="694"/>
        <v>0</v>
      </c>
      <c r="HC288" s="157">
        <f t="shared" si="695"/>
        <v>0</v>
      </c>
      <c r="HD288" s="157">
        <f t="shared" si="696"/>
        <v>-11</v>
      </c>
      <c r="HE288" s="158">
        <f t="shared" ref="HE288:HE357" si="746">IF(N288=0,0,((HC288)/N288)*100)</f>
        <v>0</v>
      </c>
      <c r="HF288" s="164"/>
      <c r="HG288" s="16" t="s">
        <v>1060</v>
      </c>
      <c r="HH288" s="88"/>
    </row>
    <row r="289" spans="1:216" ht="15.75">
      <c r="A289" s="29" t="s">
        <v>298</v>
      </c>
      <c r="B289" s="29" t="s">
        <v>299</v>
      </c>
      <c r="C289" s="16" t="s">
        <v>196</v>
      </c>
      <c r="D289" s="16" t="s">
        <v>615</v>
      </c>
      <c r="E289" s="16" t="s">
        <v>601</v>
      </c>
      <c r="F289" s="17">
        <v>4</v>
      </c>
      <c r="G289" s="17">
        <v>0</v>
      </c>
      <c r="H289" s="17">
        <v>0</v>
      </c>
      <c r="I289" s="18">
        <v>0</v>
      </c>
      <c r="J289" s="17">
        <v>-1</v>
      </c>
      <c r="K289" s="19">
        <f t="shared" si="675"/>
        <v>5</v>
      </c>
      <c r="L289" s="19">
        <f t="shared" si="676"/>
        <v>5</v>
      </c>
      <c r="M289" s="23">
        <v>4</v>
      </c>
      <c r="N289" s="20">
        <f t="shared" si="637"/>
        <v>5</v>
      </c>
      <c r="O289" s="20"/>
      <c r="P289" s="75">
        <f t="shared" si="642"/>
        <v>0</v>
      </c>
      <c r="Q289" s="74">
        <f t="shared" si="641"/>
        <v>5</v>
      </c>
      <c r="R289" s="22">
        <f t="shared" ref="R289:R320" si="747">+S289+BK289+CW289+EO289</f>
        <v>5</v>
      </c>
      <c r="S289" s="10">
        <v>5</v>
      </c>
      <c r="T289" s="10"/>
      <c r="U289" s="152">
        <f>SUMIF('Rekapitulasi Maret'!$D$9:$D$173,APS!$B289,'Rekapitulasi Maret'!$E$9:$E$173)</f>
        <v>0</v>
      </c>
      <c r="V289" s="152">
        <f>SUMIF('Rekapitulasi Maret'!$D$9:$D$173,APS!$B289,'Rekapitulasi Maret'!$F$9:$F$173)</f>
        <v>0</v>
      </c>
      <c r="W289" s="10"/>
      <c r="X289" s="154">
        <f t="shared" si="638"/>
        <v>0</v>
      </c>
      <c r="Y289" s="154">
        <f t="shared" si="639"/>
        <v>0</v>
      </c>
      <c r="Z289" s="10"/>
      <c r="AA289" s="152">
        <f>SUMIF('Rekapitulasi Maret'!$U$9:$U$173,APS!$B289,'Rekapitulasi Maret'!$V$9:$V$173)</f>
        <v>0</v>
      </c>
      <c r="AB289" s="152">
        <f>SUMIF('Rekapitulasi Maret'!$U$9:$U$173,APS!$B289,'Rekapitulasi Maret'!$W$9:$W$173)</f>
        <v>0</v>
      </c>
      <c r="AC289" s="152"/>
      <c r="AD289" s="154">
        <f t="shared" si="726"/>
        <v>0</v>
      </c>
      <c r="AE289" s="154">
        <f t="shared" si="727"/>
        <v>0</v>
      </c>
      <c r="AF289" s="10"/>
      <c r="AG289" s="152">
        <f>SUMIF('Rekapitulasi Maret'!$AL$9:$AL$173,APS!$B289,'Rekapitulasi Maret'!$AM$9:$AM$173)</f>
        <v>0</v>
      </c>
      <c r="AH289" s="152">
        <f>SUMIF('Rekapitulasi Maret'!$AL$9:$AL$173,APS!$B289,'Rekapitulasi Maret'!$AN$9:$AN$173)</f>
        <v>0</v>
      </c>
      <c r="AI289" s="152">
        <f>SUMIF('Rekapitulasi Maret'!$AL$9:$AL$173,APS!$B289,'Rekapitulasi Maret'!$AQ$9:$AQ$173)</f>
        <v>0</v>
      </c>
      <c r="AJ289" s="154">
        <f t="shared" si="744"/>
        <v>0</v>
      </c>
      <c r="AK289" s="154">
        <f t="shared" si="745"/>
        <v>0</v>
      </c>
      <c r="AL289" s="10"/>
      <c r="AM289" s="152">
        <f>SUMIF('Rekapitulasi Maret'!$BA$9:$BA$173,APS!$B289,'Rekapitulasi Maret'!$BB$9:$BB$173)</f>
        <v>0</v>
      </c>
      <c r="AN289" s="152">
        <f>SUMIF('Rekapitulasi Maret'!$BA$9:$BA$173,APS!$B289,'Rekapitulasi Maret'!$BC$9:$BC$173)</f>
        <v>0</v>
      </c>
      <c r="AO289" s="10"/>
      <c r="AP289" s="154">
        <f t="shared" si="728"/>
        <v>0</v>
      </c>
      <c r="AQ289" s="154">
        <f t="shared" si="729"/>
        <v>0</v>
      </c>
      <c r="AR289" s="10">
        <v>5</v>
      </c>
      <c r="AS289" s="152">
        <f>SUMIF('Rekapitulasi Maret'!$BP$9:$BP$173,APS!$B289,'Rekapitulasi Maret'!$BQ$9:$BQ$173)</f>
        <v>0</v>
      </c>
      <c r="AT289" s="152">
        <f>SUMIF('Rekapitulasi Maret'!$BP$9:$BP$173,APS!$B289,'Rekapitulasi Maret'!$BR$9:$BR$173)</f>
        <v>0</v>
      </c>
      <c r="AU289" s="10"/>
      <c r="AV289" s="154">
        <f t="shared" si="697"/>
        <v>0</v>
      </c>
      <c r="AW289" s="154">
        <f t="shared" si="698"/>
        <v>0</v>
      </c>
      <c r="AX289" s="10"/>
      <c r="AY289" s="152">
        <f>SUMIF('Rekapitulasi Maret'!$CE$9:$CE$173,APS!$B289,'Rekapitulasi Maret'!$CI$9:$CI$173)</f>
        <v>0</v>
      </c>
      <c r="AZ289" s="10"/>
      <c r="BA289" s="152">
        <f>SUMIF('Rekapitulasi Maret'!$CE$9:$CE$173,APS!$B289,'Rekapitulasi Maret'!$CJ$9:$CJ$173)</f>
        <v>0</v>
      </c>
      <c r="BB289" s="154">
        <f t="shared" si="689"/>
        <v>0</v>
      </c>
      <c r="BC289" s="154">
        <f t="shared" si="690"/>
        <v>0</v>
      </c>
      <c r="BD289" s="76">
        <f t="shared" si="701"/>
        <v>5</v>
      </c>
      <c r="BE289" s="76">
        <f t="shared" si="702"/>
        <v>0</v>
      </c>
      <c r="BF289" s="76">
        <f t="shared" si="703"/>
        <v>0</v>
      </c>
      <c r="BG289" s="76">
        <f t="shared" si="704"/>
        <v>0</v>
      </c>
      <c r="BH289" s="76">
        <f t="shared" si="705"/>
        <v>0</v>
      </c>
      <c r="BI289" s="76">
        <f t="shared" si="706"/>
        <v>-5</v>
      </c>
      <c r="BJ289" s="154">
        <f t="shared" si="707"/>
        <v>0</v>
      </c>
      <c r="BK289" s="10"/>
      <c r="BL289" s="10"/>
      <c r="BM289" s="152">
        <f>SUMIF('Rekapitulasi Maret'!$D$194:$D$375,APS!$B289,'Rekapitulasi Maret'!$E$194:$E$375)+SUMIF('Rekapitulasi Maret'!$D$194:$D$375,APS!$B289,'Rekapitulasi Maret'!$J$194:$J$375)</f>
        <v>0</v>
      </c>
      <c r="BN289" s="152">
        <f>SUMIF('Rekapitulasi Maret'!$D$194:$D$375,APS!$B289,'Rekapitulasi Maret'!$F$194:$F$375)</f>
        <v>0</v>
      </c>
      <c r="BO289" s="152">
        <f>SUMIF('Rekapitulasi Maret'!$D$194:$D$375,APS!$B289,'Rekapitulasi Maret'!$K$194:$K$375)</f>
        <v>0</v>
      </c>
      <c r="BP289" s="154">
        <f t="shared" si="685"/>
        <v>0</v>
      </c>
      <c r="BQ289" s="154">
        <f t="shared" si="686"/>
        <v>0</v>
      </c>
      <c r="BR289" s="10"/>
      <c r="BS289" s="152">
        <f>SUMIF('Rekapitulasi Maret'!$U$194:$U$375,APS!$B289,'Rekapitulasi Maret'!$V$194:$V$375)+SUMIF('Rekapitulasi Maret'!$U$194:$U$375,APS!$B289,'Rekapitulasi Maret'!$AA$194:$AA$375)</f>
        <v>0</v>
      </c>
      <c r="BT289" s="152">
        <f>SUMIF('Rekapitulasi Maret'!$U$194:$U$375,APS!$B289,'Rekapitulasi Maret'!$W$194:$W$375)</f>
        <v>0</v>
      </c>
      <c r="BU289" s="152">
        <f>SUMIF('Rekapitulasi Maret'!$U$194:$U$375,APS!$B289,'Rekapitulasi Maret'!$AB$194:$AB$375)</f>
        <v>0</v>
      </c>
      <c r="BV289" s="154">
        <f t="shared" si="687"/>
        <v>0</v>
      </c>
      <c r="BW289" s="154">
        <f t="shared" si="688"/>
        <v>0</v>
      </c>
      <c r="BX289" s="10"/>
      <c r="BY289" s="152">
        <f>SUMIF('Rekapitulasi Maret'!$AL$194:$AL$375,APS!$B289,'Rekapitulasi Maret'!$AM$194:$AM$375)+SUMIF('Rekapitulasi Maret'!$AL$194:$AL$375,APS!$B289,'Rekapitulasi Maret'!$AP$194:$AP$375)</f>
        <v>0</v>
      </c>
      <c r="BZ289" s="152">
        <f>SUMIF('Rekapitulasi Maret'!$AL$194:$AL$375,APS!$B289,'Rekapitulasi Maret'!$AN$194:$AN$375)</f>
        <v>0</v>
      </c>
      <c r="CA289" s="152">
        <f>SUMIF('Rekapitulasi Maret'!$AL$194:$AL$375,APS!$B289,'Rekapitulasi Maret'!$AQ$194:$AQ$375)</f>
        <v>0</v>
      </c>
      <c r="CB289" s="154">
        <f t="shared" si="699"/>
        <v>0</v>
      </c>
      <c r="CC289" s="154">
        <f t="shared" si="700"/>
        <v>0</v>
      </c>
      <c r="CD289" s="10"/>
      <c r="CE289" s="152">
        <f>SUMIF('Rekapitulasi Maret'!$BA$194:$BA$375,APS!$B289,'Rekapitulasi Maret'!$BB$194:$BB$375)+SUMIF('Rekapitulasi Maret'!$BA$194:$BA$375,APS!$B289,'Rekapitulasi Maret'!$BE$194:$BE$375)</f>
        <v>0</v>
      </c>
      <c r="CF289" s="152">
        <f>SUMIF('Rekapitulasi Maret'!$BA$194:$BA$375,APS!$B289,'Rekapitulasi Maret'!$BC$194:$BC$375)</f>
        <v>0</v>
      </c>
      <c r="CG289" s="10"/>
      <c r="CH289" s="154">
        <f t="shared" si="677"/>
        <v>0</v>
      </c>
      <c r="CI289" s="154">
        <f t="shared" si="678"/>
        <v>0</v>
      </c>
      <c r="CJ289" s="10"/>
      <c r="CK289" s="152">
        <f>SUMIF('Rekapitulasi Maret'!$BP$194:$BP$375,APS!$B289,'Rekapitulasi Maret'!$BQ$194:$BQ$375)+SUMIF('Rekapitulasi Maret'!$BP$194:$BP$375,APS!$B289,'Rekapitulasi Maret'!$BT$194:$BT$375)</f>
        <v>0</v>
      </c>
      <c r="CL289" s="152">
        <f>SUMIF('Rekapitulasi Maret'!$BP$194:$BP$375,APS!$B289,'Rekapitulasi Maret'!$BR$194:$BR$375)</f>
        <v>0</v>
      </c>
      <c r="CM289" s="152">
        <f>SUMIF('Rekapitulasi Maret'!$BP$194:$BP$375,APS!$B289,'Rekapitulasi Maret'!$BU$194:$BU$375)</f>
        <v>0</v>
      </c>
      <c r="CN289" s="154">
        <f t="shared" si="679"/>
        <v>0</v>
      </c>
      <c r="CO289" s="154">
        <f t="shared" si="680"/>
        <v>0</v>
      </c>
      <c r="CP289" s="76">
        <f t="shared" si="708"/>
        <v>0</v>
      </c>
      <c r="CQ289" s="76">
        <f t="shared" si="709"/>
        <v>0</v>
      </c>
      <c r="CR289" s="76">
        <f t="shared" si="710"/>
        <v>0</v>
      </c>
      <c r="CS289" s="76">
        <f t="shared" si="711"/>
        <v>0</v>
      </c>
      <c r="CT289" s="76">
        <f t="shared" si="712"/>
        <v>0</v>
      </c>
      <c r="CU289" s="76">
        <f t="shared" si="713"/>
        <v>0</v>
      </c>
      <c r="CV289" s="154">
        <f t="shared" si="714"/>
        <v>0</v>
      </c>
      <c r="CW289" s="10"/>
      <c r="CX289" s="10"/>
      <c r="CY289" s="152">
        <f>SUMIF('Rekapitulasi Maret'!$D$391:$D$568,APS!$B289,'Rekapitulasi Maret'!$E$391:$E$568)+SUMIF('Rekapitulasi Maret'!$D$391:$D$568,APS!$B289,'Rekapitulasi Maret'!$J$391:$J$568)</f>
        <v>0</v>
      </c>
      <c r="CZ289" s="152">
        <f>SUMIF('Rekapitulasi Maret'!$D$391:$D$568,APS!$B289,'Rekapitulasi Maret'!$F$391:$F$568)</f>
        <v>0</v>
      </c>
      <c r="DA289" s="152">
        <f>SUMIF('Rekapitulasi Maret'!$D$391:$D$568,APS!$B289,'Rekapitulasi Maret'!$K$391:$K$568)</f>
        <v>0</v>
      </c>
      <c r="DB289" s="154">
        <f t="shared" si="681"/>
        <v>0</v>
      </c>
      <c r="DC289" s="154">
        <f t="shared" si="682"/>
        <v>0</v>
      </c>
      <c r="DD289" s="10"/>
      <c r="DE289" s="152">
        <f>SUMIF('Rekapitulasi Maret'!$U$391:$U$568,APS!$B289,'Rekapitulasi Maret'!$V$391:$V$568)+SUMIF('Rekapitulasi Maret'!$U$391:$U$568,APS!$B289,'Rekapitulasi Maret'!$AA$391:$AA$568)</f>
        <v>0</v>
      </c>
      <c r="DF289" s="152">
        <f>SUMIF('Rekapitulasi Maret'!$U$391:$U$568,APS!$B289,'Rekapitulasi Maret'!$W$391:$W$568)</f>
        <v>0</v>
      </c>
      <c r="DG289" s="152">
        <f>SUMIF('Rekapitulasi Maret'!$U$391:$U$568,APS!$B289,'Rekapitulasi Maret'!$AB$391:$AB$568)</f>
        <v>0</v>
      </c>
      <c r="DH289" s="154">
        <f t="shared" si="715"/>
        <v>0</v>
      </c>
      <c r="DI289" s="154">
        <f t="shared" si="716"/>
        <v>0</v>
      </c>
      <c r="DJ289" s="10"/>
      <c r="DK289" s="152">
        <f>SUMIF('Rekapitulasi Maret'!$AL$391:$AL$568,APS!$B289,'Rekapitulasi Maret'!$AM$391:$AM$568)+SUMIF('Rekapitulasi Maret'!$AL$391:$AL$568,APS!$B289,'Rekapitulasi Maret'!$AP$391:$AP$568)</f>
        <v>5</v>
      </c>
      <c r="DL289" s="152">
        <f>SUMIF('Rekapitulasi Maret'!$AL$391:$AL$568,APS!$B289,'Rekapitulasi Maret'!$AN$391:$AN$568)</f>
        <v>4</v>
      </c>
      <c r="DM289" s="152">
        <f>SUMIF('Rekapitulasi Maret'!$AL$391:$AL$568,APS!$B289,'Rekapitulasi Maret'!$AQ$391:$AQ$568)</f>
        <v>0</v>
      </c>
      <c r="DN289" s="154">
        <f t="shared" si="648"/>
        <v>0</v>
      </c>
      <c r="DO289" s="154">
        <f t="shared" si="649"/>
        <v>80</v>
      </c>
      <c r="DP289" s="10"/>
      <c r="DQ289" s="152">
        <f>SUMIF('Rekapitulasi Maret'!$BA$391:$BA$568,APS!$B289,'Rekapitulasi Maret'!$BB$391:$BB$568)+SUMIF('Rekapitulasi Maret'!$BA$391:$BA$568,APS!$B289,'Rekapitulasi Maret'!$BE$391:$BE$568)</f>
        <v>0</v>
      </c>
      <c r="DR289" s="152">
        <f>SUMIF('Rekapitulasi Maret'!$BA$391:$BA$568,APS!$B289,'Rekapitulasi Maret'!$BC$391:$BC$568)</f>
        <v>1</v>
      </c>
      <c r="DS289" s="152">
        <f>SUMIF('Rekapitulasi Maret'!$BA$391:$BA$568,APS!$B289,'Rekapitulasi Maret'!$BF$391:$BF$568)</f>
        <v>0</v>
      </c>
      <c r="DT289" s="154">
        <f t="shared" si="717"/>
        <v>0</v>
      </c>
      <c r="DU289" s="154">
        <f t="shared" si="718"/>
        <v>0</v>
      </c>
      <c r="DV289" s="10"/>
      <c r="DW289" s="152">
        <f>SUMIF('Rekapitulasi Maret'!$BP$391:$BP$568,APS!$B289,'Rekapitulasi Maret'!$BQ$391:$BQ$568)+SUMIF('Rekapitulasi Maret'!$BP$391:$BP$568,APS!$B289,'Rekapitulasi Maret'!$BT$391:$BT$568)</f>
        <v>0</v>
      </c>
      <c r="DX289" s="152">
        <f>SUMIF('Rekapitulasi Maret'!$BP$391:$BP$568,APS!$B289,'Rekapitulasi Maret'!$BR$391:$BR$568)</f>
        <v>0</v>
      </c>
      <c r="DY289" s="152">
        <f>SUMIF('Rekapitulasi Maret'!$BP$391:$BP$568,APS!$B289,'Rekapitulasi Maret'!$BU$391:$BU$568)</f>
        <v>0</v>
      </c>
      <c r="DZ289" s="154">
        <f t="shared" si="645"/>
        <v>0</v>
      </c>
      <c r="EA289" s="154">
        <f t="shared" si="646"/>
        <v>0</v>
      </c>
      <c r="EB289" s="10"/>
      <c r="EC289" s="152">
        <f>SUMIF('Rekapitulasi Maret'!$CE$391:$CE$568,APS!$B289,'Rekapitulasi Maret'!$CF$391:$CF$568)+SUMIF('Rekapitulasi Maret'!$CE$391:$CE$568,APS!$B289,'Rekapitulasi Maret'!$CI$391:$CI$568)</f>
        <v>0</v>
      </c>
      <c r="ED289" s="152">
        <f>SUMIF('Rekapitulasi Maret'!$CE$391:$CE$568,APS!$B289,'Rekapitulasi Maret'!$CG$391:$CG$568)</f>
        <v>0</v>
      </c>
      <c r="EE289" s="152">
        <f>SUMIF('Rekapitulasi Maret'!$CE$391:$CE$568,APS!$B289,'Rekapitulasi Maret'!$CJ$391:$CJ$568)</f>
        <v>0</v>
      </c>
      <c r="EF289" s="154">
        <f t="shared" si="650"/>
        <v>0</v>
      </c>
      <c r="EG289" s="154">
        <f t="shared" si="651"/>
        <v>0</v>
      </c>
      <c r="EH289" s="76">
        <f t="shared" si="719"/>
        <v>0</v>
      </c>
      <c r="EI289" s="76">
        <f t="shared" si="720"/>
        <v>5</v>
      </c>
      <c r="EJ289" s="76">
        <f t="shared" si="721"/>
        <v>5</v>
      </c>
      <c r="EK289" s="76">
        <f t="shared" si="722"/>
        <v>0</v>
      </c>
      <c r="EL289" s="76">
        <f t="shared" si="723"/>
        <v>5</v>
      </c>
      <c r="EM289" s="76">
        <f t="shared" si="724"/>
        <v>5</v>
      </c>
      <c r="EN289" s="154">
        <f t="shared" si="725"/>
        <v>0</v>
      </c>
      <c r="EO289" s="10"/>
      <c r="EP289" s="10"/>
      <c r="EQ289" s="152">
        <f>SUMIF('Rekapitulasi Maret'!$D$587:$D$768,APS!$B289,'Rekapitulasi Maret'!$E$587:$E$768)+SUMIF('Rekapitulasi Maret'!$D$587:$D$768,APS!$B289,'Rekapitulasi Maret'!$G$587:$G$768)</f>
        <v>0</v>
      </c>
      <c r="ER289" s="152">
        <f>SUMIF('Rekapitulasi Maret'!$D$587:$D$768,APS!$B289,'Rekapitulasi Maret'!$F$587:$F$768)+SUMIF('Rekapitulasi Maret'!$D$587:$D$768,APS!$B289,'Rekapitulasi Maret'!$H$587:$H$768)</f>
        <v>0</v>
      </c>
      <c r="ES289" s="10"/>
      <c r="ET289" s="154">
        <f t="shared" si="652"/>
        <v>0</v>
      </c>
      <c r="EU289" s="154">
        <f t="shared" si="653"/>
        <v>0</v>
      </c>
      <c r="EV289" s="10"/>
      <c r="EW289" s="152">
        <f>SUMIF('Rekapitulasi Maret'!$U$587:$U$768,APS!$B289,'Rekapitulasi Maret'!$V$587:$V$768)+SUMIF('Rekapitulasi Maret'!$U$587:$U$768,APS!$B289,'Rekapitulasi Maret'!$X$587:$X$768)</f>
        <v>0</v>
      </c>
      <c r="EX289" s="152">
        <f>SUMIF('Rekapitulasi Maret'!$U$587:$U$768,APS!$B289,'Rekapitulasi Maret'!$W$587:$W$768)+SUMIF('Rekapitulasi Maret'!$U$587:$U$768,APS!$B289,'Rekapitulasi Maret'!$Y$587:$Y$768)</f>
        <v>0</v>
      </c>
      <c r="EY289" s="10"/>
      <c r="EZ289" s="154">
        <f t="shared" si="654"/>
        <v>0</v>
      </c>
      <c r="FA289" s="154">
        <f t="shared" si="655"/>
        <v>0</v>
      </c>
      <c r="FB289" s="10"/>
      <c r="FC289" s="152">
        <f>SUMIF('Rekapitulasi Maret'!$AL$587:$AL$768,APS!$B289,'Rekapitulasi Maret'!$AM$587:$AM$768)+SUMIF('Rekapitulasi Maret'!$AL$587:$AL$768,APS!$B289,'Rekapitulasi Maret'!$AP$587:$AP$768)</f>
        <v>0</v>
      </c>
      <c r="FD289" s="152">
        <f>SUMIF('Rekapitulasi Maret'!$AL$587:$AL$768,APS!$B289,'Rekapitulasi Maret'!$AN$587:$AN$768)</f>
        <v>0</v>
      </c>
      <c r="FE289" s="10"/>
      <c r="FF289" s="154">
        <f t="shared" si="656"/>
        <v>0</v>
      </c>
      <c r="FG289" s="154">
        <f t="shared" si="657"/>
        <v>0</v>
      </c>
      <c r="FH289" s="10"/>
      <c r="FI289" s="152">
        <f>SUMIF('Rekapitulasi Maret'!$BA$587:$BA$768,APS!$B289,'Rekapitulasi Maret'!$BB$587:$BB$768)+SUMIF('Rekapitulasi Maret'!$BA$587:$BA$768,APS!$B289,'Rekapitulasi Maret'!$BE$587:$BE$768)</f>
        <v>0</v>
      </c>
      <c r="FJ289" s="152">
        <f>SUMIF('Rekapitulasi Maret'!$BA$587:$BA$768,APS!$B289,'Rekapitulasi Maret'!$BC$587:$BC$768)+SUMIF('Rekapitulasi Maret'!$BA$587:$BA$768,APS!$B289,'Rekapitulasi Maret'!$BF$587:$BF$768)</f>
        <v>0</v>
      </c>
      <c r="FK289" s="10"/>
      <c r="FL289" s="154">
        <f t="shared" si="658"/>
        <v>0</v>
      </c>
      <c r="FM289" s="154">
        <f t="shared" si="659"/>
        <v>0</v>
      </c>
      <c r="FN289" s="10"/>
      <c r="FO289" s="152">
        <f>SUMIF('Rekapitulasi Maret'!$BP$587:$BP$768,APS!$B289,'Rekapitulasi Maret'!$BQ$587:$BQ$768)+SUMIF('Rekapitulasi Maret'!$BP$587:$BP$768,APS!$B289,'Rekapitulasi Maret'!$BT$587:$BT$768)</f>
        <v>0</v>
      </c>
      <c r="FP289" s="152">
        <f>SUMIF('Rekapitulasi Maret'!$BP$587:$BP$768,APS!$B289,'Rekapitulasi Maret'!$BR$587:$BR$768)</f>
        <v>0</v>
      </c>
      <c r="FQ289" s="10"/>
      <c r="FR289" s="154">
        <f t="shared" si="660"/>
        <v>0</v>
      </c>
      <c r="FS289" s="154">
        <f t="shared" si="661"/>
        <v>0</v>
      </c>
      <c r="FT289" s="10"/>
      <c r="FU289" s="152">
        <f>SUMIF('Rekapitulasi Maret'!$CE$587:$CE$768,APS!$B289,'Rekapitulasi Maret'!$CI$587:$CI$768)</f>
        <v>0</v>
      </c>
      <c r="FV289" s="10"/>
      <c r="FW289" s="152">
        <f>SUMIF('Rekapitulasi Maret'!$CE$587:$CE$768,APS!$B289,'Rekapitulasi Maret'!$CJ$587:$CJ$768)</f>
        <v>0</v>
      </c>
      <c r="FX289" s="154">
        <f t="shared" si="683"/>
        <v>0</v>
      </c>
      <c r="FY289" s="154">
        <f t="shared" si="684"/>
        <v>0</v>
      </c>
      <c r="FZ289" s="10"/>
      <c r="GA289" s="152">
        <f>SUMIF('Rekapitulasi Maret'!$D$785:$D$963,APS!$B289,'Rekapitulasi Maret'!$E$785:$E$963)+SUMIF('Rekapitulasi Maret'!$D$785:$D$963,APS!$B289,'Rekapitulasi Maret'!$J$785:$J$963)</f>
        <v>0</v>
      </c>
      <c r="GB289" s="152">
        <f>SUMIF('Rekapitulasi Maret'!$D$785:$D$963,APS!$B289,'Rekapitulasi Maret'!$F$785:$F$963)</f>
        <v>0</v>
      </c>
      <c r="GC289" s="152">
        <f>SUMIF('Rekapitulasi Maret'!$D$785:$D$963,APS!$B289,'Rekapitulasi Maret'!$K$785:$K$963)</f>
        <v>0</v>
      </c>
      <c r="GD289" s="154">
        <f t="shared" si="662"/>
        <v>0</v>
      </c>
      <c r="GE289" s="154">
        <f t="shared" si="663"/>
        <v>0</v>
      </c>
      <c r="GF289" s="10"/>
      <c r="GG289" s="152">
        <f>SUMIF('Rekapitulasi Maret'!$U$785:$U$963,APS!$B289,'Rekapitulasi Maret'!$V$785:$V$963)+SUMIF('Rekapitulasi Maret'!$U$785:$U$963,APS!$B289,'Rekapitulasi Maret'!$AA$785:$AA$963)</f>
        <v>0</v>
      </c>
      <c r="GH289" s="152">
        <f>SUMIF('Rekapitulasi Maret'!$U$785:$U$963,APS!$B289,'Rekapitulasi Maret'!$W$785:$W$963)</f>
        <v>0</v>
      </c>
      <c r="GI289" s="152">
        <f>SUMIF('Rekapitulasi Maret'!$U$785:$U$963,APS!$B289,'Rekapitulasi Maret'!$AB$785:$AB$963)</f>
        <v>0</v>
      </c>
      <c r="GJ289" s="154">
        <f t="shared" si="664"/>
        <v>0</v>
      </c>
      <c r="GK289" s="154">
        <f t="shared" si="665"/>
        <v>0</v>
      </c>
      <c r="GL289" s="10"/>
      <c r="GM289" s="152">
        <f>SUMIF('Rekapitulasi Maret'!$AL$785:$AL$963,APS!$B289,'Rekapitulasi Maret'!$AM$785:$AM$963)+SUMIF('Rekapitulasi Maret'!$AL$785:$AL$963,APS!$B289,'Rekapitulasi Maret'!$AP$785:$AP$963)</f>
        <v>0</v>
      </c>
      <c r="GN289" s="152">
        <f>SUMIF('Rekapitulasi Maret'!$AL$785:$AL$963,APS!$B289,'Rekapitulasi Maret'!$AN$785:$AN$963)</f>
        <v>0</v>
      </c>
      <c r="GO289" s="152">
        <f>SUMIF('Rekapitulasi Maret'!$AL$785:$AL$963,APS!$B289,'Rekapitulasi Maret'!$AQ$785:$AQ$963)</f>
        <v>0</v>
      </c>
      <c r="GP289" s="154">
        <f t="shared" si="666"/>
        <v>0</v>
      </c>
      <c r="GQ289" s="154">
        <f t="shared" si="667"/>
        <v>0</v>
      </c>
      <c r="GR289" s="76">
        <f t="shared" si="668"/>
        <v>0</v>
      </c>
      <c r="GS289" s="76">
        <f t="shared" si="669"/>
        <v>0</v>
      </c>
      <c r="GT289" s="76">
        <f t="shared" si="670"/>
        <v>0</v>
      </c>
      <c r="GU289" s="76">
        <f t="shared" si="671"/>
        <v>0</v>
      </c>
      <c r="GV289" s="157">
        <f t="shared" si="672"/>
        <v>0</v>
      </c>
      <c r="GW289" s="157">
        <f t="shared" si="673"/>
        <v>0</v>
      </c>
      <c r="GX289" s="158">
        <f t="shared" si="674"/>
        <v>0</v>
      </c>
      <c r="GY289" s="157">
        <f t="shared" si="691"/>
        <v>5</v>
      </c>
      <c r="GZ289" s="157">
        <f t="shared" si="692"/>
        <v>5</v>
      </c>
      <c r="HA289" s="157">
        <f t="shared" si="693"/>
        <v>5</v>
      </c>
      <c r="HB289" s="157">
        <f t="shared" si="694"/>
        <v>0</v>
      </c>
      <c r="HC289" s="157">
        <f t="shared" si="695"/>
        <v>5</v>
      </c>
      <c r="HD289" s="157">
        <f t="shared" si="696"/>
        <v>0</v>
      </c>
      <c r="HE289" s="158">
        <f t="shared" si="746"/>
        <v>100</v>
      </c>
      <c r="HF289" s="164"/>
      <c r="HG289" s="29" t="s">
        <v>1061</v>
      </c>
      <c r="HH289" s="88"/>
    </row>
    <row r="290" spans="1:216" ht="15.75">
      <c r="A290" s="129" t="s">
        <v>761</v>
      </c>
      <c r="B290" s="129" t="s">
        <v>762</v>
      </c>
      <c r="C290" s="34" t="s">
        <v>196</v>
      </c>
      <c r="D290" s="16" t="s">
        <v>615</v>
      </c>
      <c r="E290" s="16" t="s">
        <v>601</v>
      </c>
      <c r="F290" s="31">
        <v>15</v>
      </c>
      <c r="G290" s="17"/>
      <c r="H290" s="17"/>
      <c r="I290" s="18">
        <v>0</v>
      </c>
      <c r="J290" s="17">
        <v>0</v>
      </c>
      <c r="K290" s="19">
        <f t="shared" si="675"/>
        <v>15</v>
      </c>
      <c r="L290" s="19">
        <f t="shared" si="676"/>
        <v>15</v>
      </c>
      <c r="M290" s="23">
        <v>15</v>
      </c>
      <c r="N290" s="20">
        <f t="shared" si="637"/>
        <v>15</v>
      </c>
      <c r="O290" s="20"/>
      <c r="P290" s="75">
        <f t="shared" si="642"/>
        <v>0</v>
      </c>
      <c r="Q290" s="74">
        <f t="shared" si="641"/>
        <v>15</v>
      </c>
      <c r="R290" s="22">
        <f t="shared" si="747"/>
        <v>15</v>
      </c>
      <c r="S290" s="10">
        <v>15</v>
      </c>
      <c r="T290" s="10"/>
      <c r="U290" s="152">
        <f>SUMIF('Rekapitulasi Maret'!$D$9:$D$173,APS!$B290,'Rekapitulasi Maret'!$E$9:$E$173)</f>
        <v>0</v>
      </c>
      <c r="V290" s="152">
        <f>SUMIF('Rekapitulasi Maret'!$D$9:$D$173,APS!$B290,'Rekapitulasi Maret'!$F$9:$F$173)</f>
        <v>0</v>
      </c>
      <c r="W290" s="10"/>
      <c r="X290" s="154">
        <f t="shared" si="638"/>
        <v>0</v>
      </c>
      <c r="Y290" s="154">
        <f t="shared" si="639"/>
        <v>0</v>
      </c>
      <c r="Z290" s="10"/>
      <c r="AA290" s="152">
        <f>SUMIF('Rekapitulasi Maret'!$U$9:$U$173,APS!$B290,'Rekapitulasi Maret'!$V$9:$V$173)</f>
        <v>0</v>
      </c>
      <c r="AB290" s="152">
        <f>SUMIF('Rekapitulasi Maret'!$U$9:$U$173,APS!$B290,'Rekapitulasi Maret'!$W$9:$W$173)</f>
        <v>0</v>
      </c>
      <c r="AC290" s="152"/>
      <c r="AD290" s="154">
        <f t="shared" si="726"/>
        <v>0</v>
      </c>
      <c r="AE290" s="154">
        <f t="shared" si="727"/>
        <v>0</v>
      </c>
      <c r="AF290" s="10">
        <v>15</v>
      </c>
      <c r="AG290" s="152">
        <f>SUMIF('Rekapitulasi Maret'!$AL$9:$AL$173,APS!$B290,'Rekapitulasi Maret'!$AM$9:$AM$173)</f>
        <v>0</v>
      </c>
      <c r="AH290" s="152">
        <f>SUMIF('Rekapitulasi Maret'!$AL$9:$AL$173,APS!$B290,'Rekapitulasi Maret'!$AN$9:$AN$173)</f>
        <v>0</v>
      </c>
      <c r="AI290" s="152">
        <f>SUMIF('Rekapitulasi Maret'!$AL$9:$AL$173,APS!$B290,'Rekapitulasi Maret'!$AQ$9:$AQ$173)</f>
        <v>0</v>
      </c>
      <c r="AJ290" s="154">
        <f t="shared" si="744"/>
        <v>0</v>
      </c>
      <c r="AK290" s="154">
        <f t="shared" si="745"/>
        <v>0</v>
      </c>
      <c r="AL290" s="10"/>
      <c r="AM290" s="152">
        <f>SUMIF('Rekapitulasi Maret'!$BA$9:$BA$173,APS!$B290,'Rekapitulasi Maret'!$BB$9:$BB$173)</f>
        <v>0</v>
      </c>
      <c r="AN290" s="152">
        <f>SUMIF('Rekapitulasi Maret'!$BA$9:$BA$173,APS!$B290,'Rekapitulasi Maret'!$BC$9:$BC$173)</f>
        <v>0</v>
      </c>
      <c r="AO290" s="10"/>
      <c r="AP290" s="154">
        <f t="shared" si="728"/>
        <v>0</v>
      </c>
      <c r="AQ290" s="154">
        <f t="shared" si="729"/>
        <v>0</v>
      </c>
      <c r="AR290" s="10"/>
      <c r="AS290" s="152">
        <f>SUMIF('Rekapitulasi Maret'!$BP$9:$BP$173,APS!$B290,'Rekapitulasi Maret'!$BQ$9:$BQ$173)</f>
        <v>15</v>
      </c>
      <c r="AT290" s="152">
        <f>SUMIF('Rekapitulasi Maret'!$BP$9:$BP$173,APS!$B290,'Rekapitulasi Maret'!$BR$9:$BR$173)</f>
        <v>9</v>
      </c>
      <c r="AU290" s="10"/>
      <c r="AV290" s="154">
        <f t="shared" si="697"/>
        <v>0</v>
      </c>
      <c r="AW290" s="154">
        <f t="shared" si="698"/>
        <v>60</v>
      </c>
      <c r="AX290" s="10"/>
      <c r="AY290" s="152">
        <f>SUMIF('Rekapitulasi Maret'!$CE$9:$CE$173,APS!$B290,'Rekapitulasi Maret'!$CI$9:$CI$173)</f>
        <v>0</v>
      </c>
      <c r="AZ290" s="10"/>
      <c r="BA290" s="152">
        <f>SUMIF('Rekapitulasi Maret'!$CE$9:$CE$173,APS!$B290,'Rekapitulasi Maret'!$CJ$9:$CJ$173)</f>
        <v>0</v>
      </c>
      <c r="BB290" s="154">
        <f t="shared" si="689"/>
        <v>0</v>
      </c>
      <c r="BC290" s="154">
        <f t="shared" si="690"/>
        <v>0</v>
      </c>
      <c r="BD290" s="76">
        <f t="shared" si="701"/>
        <v>15</v>
      </c>
      <c r="BE290" s="76">
        <f t="shared" si="702"/>
        <v>15</v>
      </c>
      <c r="BF290" s="76">
        <f t="shared" si="703"/>
        <v>9</v>
      </c>
      <c r="BG290" s="76">
        <f t="shared" si="704"/>
        <v>0</v>
      </c>
      <c r="BH290" s="76">
        <f t="shared" si="705"/>
        <v>9</v>
      </c>
      <c r="BI290" s="76">
        <f t="shared" si="706"/>
        <v>-6</v>
      </c>
      <c r="BJ290" s="154">
        <f t="shared" si="707"/>
        <v>60</v>
      </c>
      <c r="BK290" s="10"/>
      <c r="BL290" s="10"/>
      <c r="BM290" s="152">
        <f>SUMIF('Rekapitulasi Maret'!$D$194:$D$375,APS!$B290,'Rekapitulasi Maret'!$E$194:$E$375)+SUMIF('Rekapitulasi Maret'!$D$194:$D$375,APS!$B290,'Rekapitulasi Maret'!$J$194:$J$375)</f>
        <v>0</v>
      </c>
      <c r="BN290" s="152">
        <f>SUMIF('Rekapitulasi Maret'!$D$194:$D$375,APS!$B290,'Rekapitulasi Maret'!$F$194:$F$375)</f>
        <v>14</v>
      </c>
      <c r="BO290" s="152">
        <f>SUMIF('Rekapitulasi Maret'!$D$194:$D$375,APS!$B290,'Rekapitulasi Maret'!$K$194:$K$375)</f>
        <v>0</v>
      </c>
      <c r="BP290" s="154">
        <f t="shared" si="685"/>
        <v>0</v>
      </c>
      <c r="BQ290" s="154">
        <f t="shared" si="686"/>
        <v>0</v>
      </c>
      <c r="BR290" s="10"/>
      <c r="BS290" s="152">
        <f>SUMIF('Rekapitulasi Maret'!$U$194:$U$375,APS!$B290,'Rekapitulasi Maret'!$V$194:$V$375)+SUMIF('Rekapitulasi Maret'!$U$194:$U$375,APS!$B290,'Rekapitulasi Maret'!$AA$194:$AA$375)</f>
        <v>0</v>
      </c>
      <c r="BT290" s="152">
        <f>SUMIF('Rekapitulasi Maret'!$U$194:$U$375,APS!$B290,'Rekapitulasi Maret'!$W$194:$W$375)</f>
        <v>0</v>
      </c>
      <c r="BU290" s="152">
        <f>SUMIF('Rekapitulasi Maret'!$U$194:$U$375,APS!$B290,'Rekapitulasi Maret'!$AB$194:$AB$375)</f>
        <v>0</v>
      </c>
      <c r="BV290" s="154">
        <f t="shared" si="687"/>
        <v>0</v>
      </c>
      <c r="BW290" s="154">
        <f t="shared" si="688"/>
        <v>0</v>
      </c>
      <c r="BX290" s="10"/>
      <c r="BY290" s="152">
        <f>SUMIF('Rekapitulasi Maret'!$AL$194:$AL$375,APS!$B290,'Rekapitulasi Maret'!$AM$194:$AM$375)+SUMIF('Rekapitulasi Maret'!$AL$194:$AL$375,APS!$B290,'Rekapitulasi Maret'!$AP$194:$AP$375)</f>
        <v>0</v>
      </c>
      <c r="BZ290" s="152">
        <f>SUMIF('Rekapitulasi Maret'!$AL$194:$AL$375,APS!$B290,'Rekapitulasi Maret'!$AN$194:$AN$375)</f>
        <v>0</v>
      </c>
      <c r="CA290" s="152">
        <f>SUMIF('Rekapitulasi Maret'!$AL$194:$AL$375,APS!$B290,'Rekapitulasi Maret'!$AQ$194:$AQ$375)</f>
        <v>0</v>
      </c>
      <c r="CB290" s="154">
        <f t="shared" si="699"/>
        <v>0</v>
      </c>
      <c r="CC290" s="154">
        <f t="shared" si="700"/>
        <v>0</v>
      </c>
      <c r="CD290" s="10"/>
      <c r="CE290" s="152">
        <f>SUMIF('Rekapitulasi Maret'!$BA$194:$BA$375,APS!$B290,'Rekapitulasi Maret'!$BB$194:$BB$375)+SUMIF('Rekapitulasi Maret'!$BA$194:$BA$375,APS!$B290,'Rekapitulasi Maret'!$BE$194:$BE$375)</f>
        <v>0</v>
      </c>
      <c r="CF290" s="152">
        <f>SUMIF('Rekapitulasi Maret'!$BA$194:$BA$375,APS!$B290,'Rekapitulasi Maret'!$BC$194:$BC$375)</f>
        <v>0</v>
      </c>
      <c r="CG290" s="10"/>
      <c r="CH290" s="154">
        <f t="shared" si="677"/>
        <v>0</v>
      </c>
      <c r="CI290" s="154">
        <f t="shared" si="678"/>
        <v>0</v>
      </c>
      <c r="CJ290" s="10"/>
      <c r="CK290" s="152">
        <f>SUMIF('Rekapitulasi Maret'!$BP$194:$BP$375,APS!$B290,'Rekapitulasi Maret'!$BQ$194:$BQ$375)+SUMIF('Rekapitulasi Maret'!$BP$194:$BP$375,APS!$B290,'Rekapitulasi Maret'!$BT$194:$BT$375)</f>
        <v>0</v>
      </c>
      <c r="CL290" s="152">
        <f>SUMIF('Rekapitulasi Maret'!$BP$194:$BP$375,APS!$B290,'Rekapitulasi Maret'!$BR$194:$BR$375)</f>
        <v>0</v>
      </c>
      <c r="CM290" s="152">
        <f>SUMIF('Rekapitulasi Maret'!$BP$194:$BP$375,APS!$B290,'Rekapitulasi Maret'!$BU$194:$BU$375)</f>
        <v>0</v>
      </c>
      <c r="CN290" s="154">
        <f t="shared" si="679"/>
        <v>0</v>
      </c>
      <c r="CO290" s="154">
        <f t="shared" si="680"/>
        <v>0</v>
      </c>
      <c r="CP290" s="76">
        <f t="shared" si="708"/>
        <v>0</v>
      </c>
      <c r="CQ290" s="76">
        <f t="shared" si="709"/>
        <v>0</v>
      </c>
      <c r="CR290" s="76">
        <f t="shared" si="710"/>
        <v>14</v>
      </c>
      <c r="CS290" s="76">
        <f t="shared" si="711"/>
        <v>0</v>
      </c>
      <c r="CT290" s="76">
        <f t="shared" si="712"/>
        <v>14</v>
      </c>
      <c r="CU290" s="76">
        <f t="shared" si="713"/>
        <v>14</v>
      </c>
      <c r="CV290" s="154">
        <f t="shared" si="714"/>
        <v>0</v>
      </c>
      <c r="CW290" s="10"/>
      <c r="CX290" s="10"/>
      <c r="CY290" s="152">
        <f>SUMIF('Rekapitulasi Maret'!$D$391:$D$568,APS!$B290,'Rekapitulasi Maret'!$E$391:$E$568)+SUMIF('Rekapitulasi Maret'!$D$391:$D$568,APS!$B290,'Rekapitulasi Maret'!$J$391:$J$568)</f>
        <v>0</v>
      </c>
      <c r="CZ290" s="152">
        <f>SUMIF('Rekapitulasi Maret'!$D$391:$D$568,APS!$B290,'Rekapitulasi Maret'!$F$391:$F$568)</f>
        <v>0</v>
      </c>
      <c r="DA290" s="152">
        <f>SUMIF('Rekapitulasi Maret'!$D$391:$D$568,APS!$B290,'Rekapitulasi Maret'!$K$391:$K$568)</f>
        <v>0</v>
      </c>
      <c r="DB290" s="154">
        <f t="shared" si="681"/>
        <v>0</v>
      </c>
      <c r="DC290" s="154">
        <f t="shared" si="682"/>
        <v>0</v>
      </c>
      <c r="DD290" s="10"/>
      <c r="DE290" s="152">
        <f>SUMIF('Rekapitulasi Maret'!$U$391:$U$568,APS!$B290,'Rekapitulasi Maret'!$V$391:$V$568)+SUMIF('Rekapitulasi Maret'!$U$391:$U$568,APS!$B290,'Rekapitulasi Maret'!$AA$391:$AA$568)</f>
        <v>0</v>
      </c>
      <c r="DF290" s="152">
        <f>SUMIF('Rekapitulasi Maret'!$U$391:$U$568,APS!$B290,'Rekapitulasi Maret'!$W$391:$W$568)</f>
        <v>0</v>
      </c>
      <c r="DG290" s="152">
        <f>SUMIF('Rekapitulasi Maret'!$U$391:$U$568,APS!$B290,'Rekapitulasi Maret'!$AB$391:$AB$568)</f>
        <v>0</v>
      </c>
      <c r="DH290" s="154">
        <f t="shared" si="715"/>
        <v>0</v>
      </c>
      <c r="DI290" s="154">
        <f t="shared" si="716"/>
        <v>0</v>
      </c>
      <c r="DJ290" s="10"/>
      <c r="DK290" s="152">
        <f>SUMIF('Rekapitulasi Maret'!$AL$391:$AL$568,APS!$B290,'Rekapitulasi Maret'!$AM$391:$AM$568)+SUMIF('Rekapitulasi Maret'!$AL$391:$AL$568,APS!$B290,'Rekapitulasi Maret'!$AP$391:$AP$568)</f>
        <v>0</v>
      </c>
      <c r="DL290" s="152">
        <f>SUMIF('Rekapitulasi Maret'!$AL$391:$AL$568,APS!$B290,'Rekapitulasi Maret'!$AN$391:$AN$568)</f>
        <v>0</v>
      </c>
      <c r="DM290" s="152">
        <f>SUMIF('Rekapitulasi Maret'!$AL$391:$AL$568,APS!$B290,'Rekapitulasi Maret'!$AQ$391:$AQ$568)</f>
        <v>0</v>
      </c>
      <c r="DN290" s="154">
        <f t="shared" si="648"/>
        <v>0</v>
      </c>
      <c r="DO290" s="154">
        <f t="shared" si="649"/>
        <v>0</v>
      </c>
      <c r="DP290" s="10"/>
      <c r="DQ290" s="152">
        <f>SUMIF('Rekapitulasi Maret'!$BA$391:$BA$568,APS!$B290,'Rekapitulasi Maret'!$BB$391:$BB$568)+SUMIF('Rekapitulasi Maret'!$BA$391:$BA$568,APS!$B290,'Rekapitulasi Maret'!$BE$391:$BE$568)</f>
        <v>0</v>
      </c>
      <c r="DR290" s="152">
        <f>SUMIF('Rekapitulasi Maret'!$BA$391:$BA$568,APS!$B290,'Rekapitulasi Maret'!$BC$391:$BC$568)</f>
        <v>0</v>
      </c>
      <c r="DS290" s="152">
        <f>SUMIF('Rekapitulasi Maret'!$BA$391:$BA$568,APS!$B290,'Rekapitulasi Maret'!$BF$391:$BF$568)</f>
        <v>0</v>
      </c>
      <c r="DT290" s="154">
        <f t="shared" si="717"/>
        <v>0</v>
      </c>
      <c r="DU290" s="154">
        <f t="shared" si="718"/>
        <v>0</v>
      </c>
      <c r="DV290" s="10"/>
      <c r="DW290" s="152">
        <f>SUMIF('Rekapitulasi Maret'!$BP$391:$BP$568,APS!$B290,'Rekapitulasi Maret'!$BQ$391:$BQ$568)+SUMIF('Rekapitulasi Maret'!$BP$391:$BP$568,APS!$B290,'Rekapitulasi Maret'!$BT$391:$BT$568)</f>
        <v>0</v>
      </c>
      <c r="DX290" s="152">
        <f>SUMIF('Rekapitulasi Maret'!$BP$391:$BP$568,APS!$B290,'Rekapitulasi Maret'!$BR$391:$BR$568)</f>
        <v>0</v>
      </c>
      <c r="DY290" s="152">
        <f>SUMIF('Rekapitulasi Maret'!$BP$391:$BP$568,APS!$B290,'Rekapitulasi Maret'!$BU$391:$BU$568)</f>
        <v>0</v>
      </c>
      <c r="DZ290" s="154">
        <f t="shared" si="645"/>
        <v>0</v>
      </c>
      <c r="EA290" s="154">
        <f t="shared" si="646"/>
        <v>0</v>
      </c>
      <c r="EB290" s="10"/>
      <c r="EC290" s="152">
        <f>SUMIF('Rekapitulasi Maret'!$CE$391:$CE$568,APS!$B290,'Rekapitulasi Maret'!$CF$391:$CF$568)+SUMIF('Rekapitulasi Maret'!$CE$391:$CE$568,APS!$B290,'Rekapitulasi Maret'!$CI$391:$CI$568)</f>
        <v>0</v>
      </c>
      <c r="ED290" s="152">
        <f>SUMIF('Rekapitulasi Maret'!$CE$391:$CE$568,APS!$B290,'Rekapitulasi Maret'!$CG$391:$CG$568)</f>
        <v>0</v>
      </c>
      <c r="EE290" s="152">
        <f>SUMIF('Rekapitulasi Maret'!$CE$391:$CE$568,APS!$B290,'Rekapitulasi Maret'!$CJ$391:$CJ$568)</f>
        <v>0</v>
      </c>
      <c r="EF290" s="154">
        <f t="shared" si="650"/>
        <v>0</v>
      </c>
      <c r="EG290" s="154">
        <f t="shared" si="651"/>
        <v>0</v>
      </c>
      <c r="EH290" s="76">
        <f t="shared" si="719"/>
        <v>0</v>
      </c>
      <c r="EI290" s="76">
        <f t="shared" si="720"/>
        <v>0</v>
      </c>
      <c r="EJ290" s="76">
        <f t="shared" si="721"/>
        <v>0</v>
      </c>
      <c r="EK290" s="76">
        <f t="shared" si="722"/>
        <v>0</v>
      </c>
      <c r="EL290" s="76">
        <f t="shared" si="723"/>
        <v>0</v>
      </c>
      <c r="EM290" s="76">
        <f t="shared" si="724"/>
        <v>0</v>
      </c>
      <c r="EN290" s="154">
        <f t="shared" si="725"/>
        <v>0</v>
      </c>
      <c r="EO290" s="10"/>
      <c r="EP290" s="10"/>
      <c r="EQ290" s="152">
        <f>SUMIF('Rekapitulasi Maret'!$D$587:$D$768,APS!$B290,'Rekapitulasi Maret'!$E$587:$E$768)+SUMIF('Rekapitulasi Maret'!$D$587:$D$768,APS!$B290,'Rekapitulasi Maret'!$G$587:$G$768)</f>
        <v>1</v>
      </c>
      <c r="ER290" s="152">
        <f>SUMIF('Rekapitulasi Maret'!$D$587:$D$768,APS!$B290,'Rekapitulasi Maret'!$F$587:$F$768)+SUMIF('Rekapitulasi Maret'!$D$587:$D$768,APS!$B290,'Rekapitulasi Maret'!$H$587:$H$768)</f>
        <v>0</v>
      </c>
      <c r="ES290" s="10"/>
      <c r="ET290" s="154">
        <f t="shared" si="652"/>
        <v>0</v>
      </c>
      <c r="EU290" s="154">
        <f t="shared" si="653"/>
        <v>0</v>
      </c>
      <c r="EV290" s="10"/>
      <c r="EW290" s="152">
        <f>SUMIF('Rekapitulasi Maret'!$U$587:$U$768,APS!$B290,'Rekapitulasi Maret'!$V$587:$V$768)+SUMIF('Rekapitulasi Maret'!$U$587:$U$768,APS!$B290,'Rekapitulasi Maret'!$X$587:$X$768)</f>
        <v>1</v>
      </c>
      <c r="EX290" s="152">
        <f>SUMIF('Rekapitulasi Maret'!$U$587:$U$768,APS!$B290,'Rekapitulasi Maret'!$W$587:$W$768)+SUMIF('Rekapitulasi Maret'!$U$587:$U$768,APS!$B290,'Rekapitulasi Maret'!$Y$587:$Y$768)</f>
        <v>0</v>
      </c>
      <c r="EY290" s="10"/>
      <c r="EZ290" s="154">
        <f t="shared" si="654"/>
        <v>0</v>
      </c>
      <c r="FA290" s="154">
        <f t="shared" si="655"/>
        <v>0</v>
      </c>
      <c r="FB290" s="10"/>
      <c r="FC290" s="152">
        <f>SUMIF('Rekapitulasi Maret'!$AL$587:$AL$768,APS!$B290,'Rekapitulasi Maret'!$AM$587:$AM$768)+SUMIF('Rekapitulasi Maret'!$AL$587:$AL$768,APS!$B290,'Rekapitulasi Maret'!$AP$587:$AP$768)</f>
        <v>0</v>
      </c>
      <c r="FD290" s="152">
        <f>SUMIF('Rekapitulasi Maret'!$AL$587:$AL$768,APS!$B290,'Rekapitulasi Maret'!$AN$587:$AN$768)</f>
        <v>0</v>
      </c>
      <c r="FE290" s="10"/>
      <c r="FF290" s="154">
        <f t="shared" si="656"/>
        <v>0</v>
      </c>
      <c r="FG290" s="154">
        <f t="shared" si="657"/>
        <v>0</v>
      </c>
      <c r="FH290" s="10"/>
      <c r="FI290" s="152">
        <f>SUMIF('Rekapitulasi Maret'!$BA$587:$BA$768,APS!$B290,'Rekapitulasi Maret'!$BB$587:$BB$768)+SUMIF('Rekapitulasi Maret'!$BA$587:$BA$768,APS!$B290,'Rekapitulasi Maret'!$BE$587:$BE$768)</f>
        <v>0</v>
      </c>
      <c r="FJ290" s="152">
        <f>SUMIF('Rekapitulasi Maret'!$BA$587:$BA$768,APS!$B290,'Rekapitulasi Maret'!$BC$587:$BC$768)+SUMIF('Rekapitulasi Maret'!$BA$587:$BA$768,APS!$B290,'Rekapitulasi Maret'!$BF$587:$BF$768)</f>
        <v>0</v>
      </c>
      <c r="FK290" s="10"/>
      <c r="FL290" s="154">
        <f t="shared" si="658"/>
        <v>0</v>
      </c>
      <c r="FM290" s="154">
        <f t="shared" si="659"/>
        <v>0</v>
      </c>
      <c r="FN290" s="10"/>
      <c r="FO290" s="152">
        <f>SUMIF('Rekapitulasi Maret'!$BP$587:$BP$768,APS!$B290,'Rekapitulasi Maret'!$BQ$587:$BQ$768)+SUMIF('Rekapitulasi Maret'!$BP$587:$BP$768,APS!$B290,'Rekapitulasi Maret'!$BT$587:$BT$768)</f>
        <v>0</v>
      </c>
      <c r="FP290" s="152">
        <f>SUMIF('Rekapitulasi Maret'!$BP$587:$BP$768,APS!$B290,'Rekapitulasi Maret'!$BR$587:$BR$768)</f>
        <v>0</v>
      </c>
      <c r="FQ290" s="10"/>
      <c r="FR290" s="154">
        <f t="shared" si="660"/>
        <v>0</v>
      </c>
      <c r="FS290" s="154">
        <f t="shared" si="661"/>
        <v>0</v>
      </c>
      <c r="FT290" s="10"/>
      <c r="FU290" s="152">
        <f>SUMIF('Rekapitulasi Maret'!$CE$587:$CE$768,APS!$B290,'Rekapitulasi Maret'!$CI$587:$CI$768)</f>
        <v>0</v>
      </c>
      <c r="FV290" s="10"/>
      <c r="FW290" s="152">
        <f>SUMIF('Rekapitulasi Maret'!$CE$587:$CE$768,APS!$B290,'Rekapitulasi Maret'!$CJ$587:$CJ$768)</f>
        <v>0</v>
      </c>
      <c r="FX290" s="154">
        <f t="shared" si="683"/>
        <v>0</v>
      </c>
      <c r="FY290" s="154">
        <f t="shared" si="684"/>
        <v>0</v>
      </c>
      <c r="FZ290" s="10"/>
      <c r="GA290" s="152">
        <f>SUMIF('Rekapitulasi Maret'!$D$785:$D$963,APS!$B290,'Rekapitulasi Maret'!$E$785:$E$963)+SUMIF('Rekapitulasi Maret'!$D$785:$D$963,APS!$B290,'Rekapitulasi Maret'!$J$785:$J$963)</f>
        <v>0</v>
      </c>
      <c r="GB290" s="152">
        <f>SUMIF('Rekapitulasi Maret'!$D$785:$D$963,APS!$B290,'Rekapitulasi Maret'!$F$785:$F$963)</f>
        <v>0</v>
      </c>
      <c r="GC290" s="152">
        <f>SUMIF('Rekapitulasi Maret'!$D$785:$D$963,APS!$B290,'Rekapitulasi Maret'!$K$785:$K$963)</f>
        <v>0</v>
      </c>
      <c r="GD290" s="154">
        <f t="shared" si="662"/>
        <v>0</v>
      </c>
      <c r="GE290" s="154">
        <f t="shared" si="663"/>
        <v>0</v>
      </c>
      <c r="GF290" s="10"/>
      <c r="GG290" s="152">
        <f>SUMIF('Rekapitulasi Maret'!$U$785:$U$963,APS!$B290,'Rekapitulasi Maret'!$V$785:$V$963)+SUMIF('Rekapitulasi Maret'!$U$785:$U$963,APS!$B290,'Rekapitulasi Maret'!$AA$785:$AA$963)</f>
        <v>1</v>
      </c>
      <c r="GH290" s="152">
        <f>SUMIF('Rekapitulasi Maret'!$U$785:$U$963,APS!$B290,'Rekapitulasi Maret'!$W$785:$W$963)</f>
        <v>0</v>
      </c>
      <c r="GI290" s="152">
        <f>SUMIF('Rekapitulasi Maret'!$U$785:$U$963,APS!$B290,'Rekapitulasi Maret'!$AB$785:$AB$963)</f>
        <v>0</v>
      </c>
      <c r="GJ290" s="154">
        <f t="shared" si="664"/>
        <v>0</v>
      </c>
      <c r="GK290" s="154">
        <f t="shared" si="665"/>
        <v>0</v>
      </c>
      <c r="GL290" s="10"/>
      <c r="GM290" s="152">
        <f>SUMIF('Rekapitulasi Maret'!$AL$785:$AL$963,APS!$B290,'Rekapitulasi Maret'!$AM$785:$AM$963)+SUMIF('Rekapitulasi Maret'!$AL$785:$AL$963,APS!$B290,'Rekapitulasi Maret'!$AP$785:$AP$963)</f>
        <v>0</v>
      </c>
      <c r="GN290" s="152">
        <f>SUMIF('Rekapitulasi Maret'!$AL$785:$AL$963,APS!$B290,'Rekapitulasi Maret'!$AN$785:$AN$963)</f>
        <v>0</v>
      </c>
      <c r="GO290" s="152">
        <f>SUMIF('Rekapitulasi Maret'!$AL$785:$AL$963,APS!$B290,'Rekapitulasi Maret'!$AQ$785:$AQ$963)</f>
        <v>0</v>
      </c>
      <c r="GP290" s="154">
        <f t="shared" si="666"/>
        <v>0</v>
      </c>
      <c r="GQ290" s="154">
        <f t="shared" si="667"/>
        <v>0</v>
      </c>
      <c r="GR290" s="76">
        <f t="shared" si="668"/>
        <v>0</v>
      </c>
      <c r="GS290" s="76">
        <f t="shared" si="669"/>
        <v>3</v>
      </c>
      <c r="GT290" s="76">
        <f t="shared" si="670"/>
        <v>0</v>
      </c>
      <c r="GU290" s="76">
        <f t="shared" si="671"/>
        <v>0</v>
      </c>
      <c r="GV290" s="157">
        <f t="shared" si="672"/>
        <v>0</v>
      </c>
      <c r="GW290" s="157">
        <f t="shared" si="673"/>
        <v>0</v>
      </c>
      <c r="GX290" s="158">
        <f t="shared" si="674"/>
        <v>0</v>
      </c>
      <c r="GY290" s="157">
        <f t="shared" si="691"/>
        <v>15</v>
      </c>
      <c r="GZ290" s="157">
        <f t="shared" si="692"/>
        <v>18</v>
      </c>
      <c r="HA290" s="157">
        <f t="shared" si="693"/>
        <v>23</v>
      </c>
      <c r="HB290" s="157">
        <f t="shared" si="694"/>
        <v>0</v>
      </c>
      <c r="HC290" s="157">
        <f t="shared" si="695"/>
        <v>23</v>
      </c>
      <c r="HD290" s="157">
        <f t="shared" si="696"/>
        <v>8</v>
      </c>
      <c r="HE290" s="158">
        <f t="shared" si="746"/>
        <v>153.33333333333334</v>
      </c>
      <c r="HF290" s="164" t="s">
        <v>300</v>
      </c>
      <c r="HG290" s="29" t="s">
        <v>1062</v>
      </c>
      <c r="HH290" s="88"/>
    </row>
    <row r="291" spans="1:216" ht="15.75">
      <c r="A291" s="58"/>
      <c r="B291" s="27" t="s">
        <v>513</v>
      </c>
      <c r="C291" s="34" t="s">
        <v>196</v>
      </c>
      <c r="D291" s="16" t="s">
        <v>615</v>
      </c>
      <c r="E291" s="16" t="s">
        <v>601</v>
      </c>
      <c r="F291" s="31"/>
      <c r="G291" s="17"/>
      <c r="H291" s="17"/>
      <c r="I291" s="18"/>
      <c r="J291" s="17"/>
      <c r="K291" s="19"/>
      <c r="L291" s="19"/>
      <c r="M291" s="23"/>
      <c r="N291" s="20">
        <f t="shared" si="637"/>
        <v>6</v>
      </c>
      <c r="O291" s="20">
        <v>6</v>
      </c>
      <c r="P291" s="75">
        <f t="shared" si="642"/>
        <v>0</v>
      </c>
      <c r="Q291" s="74">
        <f t="shared" si="641"/>
        <v>6</v>
      </c>
      <c r="R291" s="22">
        <f t="shared" si="747"/>
        <v>6</v>
      </c>
      <c r="S291" s="10"/>
      <c r="T291" s="10"/>
      <c r="U291" s="152">
        <f>SUMIF('Rekapitulasi Maret'!$D$9:$D$173,APS!$B291,'Rekapitulasi Maret'!$E$9:$E$173)</f>
        <v>0</v>
      </c>
      <c r="V291" s="152">
        <f>SUMIF('Rekapitulasi Maret'!$D$9:$D$173,APS!$B291,'Rekapitulasi Maret'!$F$9:$F$173)</f>
        <v>0</v>
      </c>
      <c r="W291" s="10"/>
      <c r="X291" s="154">
        <f t="shared" si="638"/>
        <v>0</v>
      </c>
      <c r="Y291" s="154">
        <f t="shared" si="639"/>
        <v>0</v>
      </c>
      <c r="Z291" s="10"/>
      <c r="AA291" s="152">
        <f>SUMIF('Rekapitulasi Maret'!$U$9:$U$173,APS!$B291,'Rekapitulasi Maret'!$V$9:$V$173)</f>
        <v>0</v>
      </c>
      <c r="AB291" s="152">
        <f>SUMIF('Rekapitulasi Maret'!$U$9:$U$173,APS!$B291,'Rekapitulasi Maret'!$W$9:$W$173)</f>
        <v>0</v>
      </c>
      <c r="AC291" s="152"/>
      <c r="AD291" s="154">
        <f t="shared" si="726"/>
        <v>0</v>
      </c>
      <c r="AE291" s="154">
        <f t="shared" si="727"/>
        <v>0</v>
      </c>
      <c r="AF291" s="10"/>
      <c r="AG291" s="152">
        <f>SUMIF('Rekapitulasi Maret'!$AL$9:$AL$173,APS!$B291,'Rekapitulasi Maret'!$AM$9:$AM$173)</f>
        <v>0</v>
      </c>
      <c r="AH291" s="152">
        <f>SUMIF('Rekapitulasi Maret'!$AL$9:$AL$173,APS!$B291,'Rekapitulasi Maret'!$AN$9:$AN$173)</f>
        <v>0</v>
      </c>
      <c r="AI291" s="152">
        <f>SUMIF('Rekapitulasi Maret'!$AL$9:$AL$173,APS!$B291,'Rekapitulasi Maret'!$AQ$9:$AQ$173)</f>
        <v>0</v>
      </c>
      <c r="AJ291" s="154">
        <f t="shared" si="744"/>
        <v>0</v>
      </c>
      <c r="AK291" s="154">
        <f t="shared" si="745"/>
        <v>0</v>
      </c>
      <c r="AL291" s="10"/>
      <c r="AM291" s="152">
        <f>SUMIF('Rekapitulasi Maret'!$BA$9:$BA$173,APS!$B291,'Rekapitulasi Maret'!$BB$9:$BB$173)</f>
        <v>0</v>
      </c>
      <c r="AN291" s="152">
        <f>SUMIF('Rekapitulasi Maret'!$BA$9:$BA$173,APS!$B291,'Rekapitulasi Maret'!$BC$9:$BC$173)</f>
        <v>0</v>
      </c>
      <c r="AO291" s="10"/>
      <c r="AP291" s="154">
        <f t="shared" si="728"/>
        <v>0</v>
      </c>
      <c r="AQ291" s="154">
        <f t="shared" si="729"/>
        <v>0</v>
      </c>
      <c r="AR291" s="10"/>
      <c r="AS291" s="152">
        <f>SUMIF('Rekapitulasi Maret'!$BP$9:$BP$173,APS!$B291,'Rekapitulasi Maret'!$BQ$9:$BQ$173)</f>
        <v>0</v>
      </c>
      <c r="AT291" s="152">
        <f>SUMIF('Rekapitulasi Maret'!$BP$9:$BP$173,APS!$B291,'Rekapitulasi Maret'!$BR$9:$BR$173)</f>
        <v>0</v>
      </c>
      <c r="AU291" s="10"/>
      <c r="AV291" s="154">
        <f t="shared" si="697"/>
        <v>0</v>
      </c>
      <c r="AW291" s="154">
        <f t="shared" si="698"/>
        <v>0</v>
      </c>
      <c r="AX291" s="10"/>
      <c r="AY291" s="152">
        <f>SUMIF('Rekapitulasi Maret'!$CE$9:$CE$173,APS!$B291,'Rekapitulasi Maret'!$CI$9:$CI$173)</f>
        <v>0</v>
      </c>
      <c r="AZ291" s="10"/>
      <c r="BA291" s="152">
        <f>SUMIF('Rekapitulasi Maret'!$CE$9:$CE$173,APS!$B291,'Rekapitulasi Maret'!$CJ$9:$CJ$173)</f>
        <v>0</v>
      </c>
      <c r="BB291" s="154">
        <f t="shared" si="689"/>
        <v>0</v>
      </c>
      <c r="BC291" s="154">
        <f t="shared" si="690"/>
        <v>0</v>
      </c>
      <c r="BD291" s="76">
        <f t="shared" si="701"/>
        <v>0</v>
      </c>
      <c r="BE291" s="76">
        <f t="shared" si="702"/>
        <v>0</v>
      </c>
      <c r="BF291" s="76">
        <f t="shared" si="703"/>
        <v>0</v>
      </c>
      <c r="BG291" s="76">
        <f t="shared" si="704"/>
        <v>0</v>
      </c>
      <c r="BH291" s="76">
        <f t="shared" si="705"/>
        <v>0</v>
      </c>
      <c r="BI291" s="76">
        <f t="shared" si="706"/>
        <v>0</v>
      </c>
      <c r="BJ291" s="154">
        <f t="shared" si="707"/>
        <v>0</v>
      </c>
      <c r="BK291" s="10"/>
      <c r="BL291" s="10"/>
      <c r="BM291" s="152">
        <f>SUMIF('Rekapitulasi Maret'!$D$194:$D$375,APS!$B291,'Rekapitulasi Maret'!$E$194:$E$375)+SUMIF('Rekapitulasi Maret'!$D$194:$D$375,APS!$B291,'Rekapitulasi Maret'!$J$194:$J$375)</f>
        <v>0</v>
      </c>
      <c r="BN291" s="152">
        <f>SUMIF('Rekapitulasi Maret'!$D$194:$D$375,APS!$B291,'Rekapitulasi Maret'!$F$194:$F$375)</f>
        <v>0</v>
      </c>
      <c r="BO291" s="152">
        <f>SUMIF('Rekapitulasi Maret'!$D$194:$D$375,APS!$B291,'Rekapitulasi Maret'!$K$194:$K$375)</f>
        <v>0</v>
      </c>
      <c r="BP291" s="154">
        <f t="shared" si="685"/>
        <v>0</v>
      </c>
      <c r="BQ291" s="154">
        <f t="shared" si="686"/>
        <v>0</v>
      </c>
      <c r="BR291" s="10"/>
      <c r="BS291" s="152">
        <f>SUMIF('Rekapitulasi Maret'!$U$194:$U$375,APS!$B291,'Rekapitulasi Maret'!$V$194:$V$375)+SUMIF('Rekapitulasi Maret'!$U$194:$U$375,APS!$B291,'Rekapitulasi Maret'!$AA$194:$AA$375)</f>
        <v>0</v>
      </c>
      <c r="BT291" s="152">
        <f>SUMIF('Rekapitulasi Maret'!$U$194:$U$375,APS!$B291,'Rekapitulasi Maret'!$W$194:$W$375)</f>
        <v>0</v>
      </c>
      <c r="BU291" s="152">
        <f>SUMIF('Rekapitulasi Maret'!$U$194:$U$375,APS!$B291,'Rekapitulasi Maret'!$AB$194:$AB$375)</f>
        <v>0</v>
      </c>
      <c r="BV291" s="154">
        <f t="shared" si="687"/>
        <v>0</v>
      </c>
      <c r="BW291" s="154">
        <f t="shared" si="688"/>
        <v>0</v>
      </c>
      <c r="BX291" s="10"/>
      <c r="BY291" s="152">
        <f>SUMIF('Rekapitulasi Maret'!$AL$194:$AL$375,APS!$B291,'Rekapitulasi Maret'!$AM$194:$AM$375)+SUMIF('Rekapitulasi Maret'!$AL$194:$AL$375,APS!$B291,'Rekapitulasi Maret'!$AP$194:$AP$375)</f>
        <v>0</v>
      </c>
      <c r="BZ291" s="152">
        <f>SUMIF('Rekapitulasi Maret'!$AL$194:$AL$375,APS!$B291,'Rekapitulasi Maret'!$AN$194:$AN$375)</f>
        <v>0</v>
      </c>
      <c r="CA291" s="152">
        <f>SUMIF('Rekapitulasi Maret'!$AL$194:$AL$375,APS!$B291,'Rekapitulasi Maret'!$AQ$194:$AQ$375)</f>
        <v>0</v>
      </c>
      <c r="CB291" s="154">
        <f t="shared" si="699"/>
        <v>0</v>
      </c>
      <c r="CC291" s="154">
        <f t="shared" si="700"/>
        <v>0</v>
      </c>
      <c r="CD291" s="10"/>
      <c r="CE291" s="152">
        <f>SUMIF('Rekapitulasi Maret'!$BA$194:$BA$375,APS!$B291,'Rekapitulasi Maret'!$BB$194:$BB$375)+SUMIF('Rekapitulasi Maret'!$BA$194:$BA$375,APS!$B291,'Rekapitulasi Maret'!$BE$194:$BE$375)</f>
        <v>0</v>
      </c>
      <c r="CF291" s="152">
        <f>SUMIF('Rekapitulasi Maret'!$BA$194:$BA$375,APS!$B291,'Rekapitulasi Maret'!$BC$194:$BC$375)</f>
        <v>0</v>
      </c>
      <c r="CG291" s="10"/>
      <c r="CH291" s="154">
        <f t="shared" si="677"/>
        <v>0</v>
      </c>
      <c r="CI291" s="154">
        <f t="shared" si="678"/>
        <v>0</v>
      </c>
      <c r="CJ291" s="10"/>
      <c r="CK291" s="152">
        <f>SUMIF('Rekapitulasi Maret'!$BP$194:$BP$375,APS!$B291,'Rekapitulasi Maret'!$BQ$194:$BQ$375)+SUMIF('Rekapitulasi Maret'!$BP$194:$BP$375,APS!$B291,'Rekapitulasi Maret'!$BT$194:$BT$375)</f>
        <v>0</v>
      </c>
      <c r="CL291" s="152">
        <f>SUMIF('Rekapitulasi Maret'!$BP$194:$BP$375,APS!$B291,'Rekapitulasi Maret'!$BR$194:$BR$375)</f>
        <v>0</v>
      </c>
      <c r="CM291" s="152">
        <f>SUMIF('Rekapitulasi Maret'!$BP$194:$BP$375,APS!$B291,'Rekapitulasi Maret'!$BU$194:$BU$375)</f>
        <v>0</v>
      </c>
      <c r="CN291" s="154">
        <f t="shared" si="679"/>
        <v>0</v>
      </c>
      <c r="CO291" s="154">
        <f t="shared" si="680"/>
        <v>0</v>
      </c>
      <c r="CP291" s="76">
        <f t="shared" si="708"/>
        <v>0</v>
      </c>
      <c r="CQ291" s="76">
        <f t="shared" si="709"/>
        <v>0</v>
      </c>
      <c r="CR291" s="76">
        <f t="shared" si="710"/>
        <v>0</v>
      </c>
      <c r="CS291" s="76">
        <f t="shared" si="711"/>
        <v>0</v>
      </c>
      <c r="CT291" s="76">
        <f t="shared" si="712"/>
        <v>0</v>
      </c>
      <c r="CU291" s="76">
        <f t="shared" si="713"/>
        <v>0</v>
      </c>
      <c r="CV291" s="154">
        <f t="shared" si="714"/>
        <v>0</v>
      </c>
      <c r="CW291" s="10"/>
      <c r="CX291" s="10"/>
      <c r="CY291" s="152">
        <f>SUMIF('Rekapitulasi Maret'!$D$391:$D$568,APS!$B291,'Rekapitulasi Maret'!$E$391:$E$568)+SUMIF('Rekapitulasi Maret'!$D$391:$D$568,APS!$B291,'Rekapitulasi Maret'!$J$391:$J$568)</f>
        <v>0</v>
      </c>
      <c r="CZ291" s="152">
        <f>SUMIF('Rekapitulasi Maret'!$D$391:$D$568,APS!$B291,'Rekapitulasi Maret'!$F$391:$F$568)</f>
        <v>0</v>
      </c>
      <c r="DA291" s="152">
        <f>SUMIF('Rekapitulasi Maret'!$D$391:$D$568,APS!$B291,'Rekapitulasi Maret'!$K$391:$K$568)</f>
        <v>0</v>
      </c>
      <c r="DB291" s="154">
        <f t="shared" si="681"/>
        <v>0</v>
      </c>
      <c r="DC291" s="154">
        <f t="shared" si="682"/>
        <v>0</v>
      </c>
      <c r="DD291" s="10"/>
      <c r="DE291" s="152">
        <f>SUMIF('Rekapitulasi Maret'!$U$391:$U$568,APS!$B291,'Rekapitulasi Maret'!$V$391:$V$568)+SUMIF('Rekapitulasi Maret'!$U$391:$U$568,APS!$B291,'Rekapitulasi Maret'!$AA$391:$AA$568)</f>
        <v>0</v>
      </c>
      <c r="DF291" s="152">
        <f>SUMIF('Rekapitulasi Maret'!$U$391:$U$568,APS!$B291,'Rekapitulasi Maret'!$W$391:$W$568)</f>
        <v>0</v>
      </c>
      <c r="DG291" s="152">
        <f>SUMIF('Rekapitulasi Maret'!$U$391:$U$568,APS!$B291,'Rekapitulasi Maret'!$AB$391:$AB$568)</f>
        <v>0</v>
      </c>
      <c r="DH291" s="154">
        <f t="shared" si="715"/>
        <v>0</v>
      </c>
      <c r="DI291" s="154">
        <f t="shared" si="716"/>
        <v>0</v>
      </c>
      <c r="DJ291" s="10"/>
      <c r="DK291" s="152">
        <f>SUMIF('Rekapitulasi Maret'!$AL$391:$AL$568,APS!$B291,'Rekapitulasi Maret'!$AM$391:$AM$568)+SUMIF('Rekapitulasi Maret'!$AL$391:$AL$568,APS!$B291,'Rekapitulasi Maret'!$AP$391:$AP$568)</f>
        <v>0</v>
      </c>
      <c r="DL291" s="152">
        <f>SUMIF('Rekapitulasi Maret'!$AL$391:$AL$568,APS!$B291,'Rekapitulasi Maret'!$AN$391:$AN$568)</f>
        <v>0</v>
      </c>
      <c r="DM291" s="152">
        <f>SUMIF('Rekapitulasi Maret'!$AL$391:$AL$568,APS!$B291,'Rekapitulasi Maret'!$AQ$391:$AQ$568)</f>
        <v>0</v>
      </c>
      <c r="DN291" s="154">
        <f t="shared" si="648"/>
        <v>0</v>
      </c>
      <c r="DO291" s="154">
        <f t="shared" si="649"/>
        <v>0</v>
      </c>
      <c r="DP291" s="10"/>
      <c r="DQ291" s="152">
        <f>SUMIF('Rekapitulasi Maret'!$BA$391:$BA$568,APS!$B291,'Rekapitulasi Maret'!$BB$391:$BB$568)+SUMIF('Rekapitulasi Maret'!$BA$391:$BA$568,APS!$B291,'Rekapitulasi Maret'!$BE$391:$BE$568)</f>
        <v>0</v>
      </c>
      <c r="DR291" s="152">
        <f>SUMIF('Rekapitulasi Maret'!$BA$391:$BA$568,APS!$B291,'Rekapitulasi Maret'!$BC$391:$BC$568)</f>
        <v>0</v>
      </c>
      <c r="DS291" s="152">
        <f>SUMIF('Rekapitulasi Maret'!$BA$391:$BA$568,APS!$B291,'Rekapitulasi Maret'!$BF$391:$BF$568)</f>
        <v>0</v>
      </c>
      <c r="DT291" s="154">
        <f t="shared" si="717"/>
        <v>0</v>
      </c>
      <c r="DU291" s="154">
        <f t="shared" si="718"/>
        <v>0</v>
      </c>
      <c r="DV291" s="10"/>
      <c r="DW291" s="152">
        <f>SUMIF('Rekapitulasi Maret'!$BP$391:$BP$568,APS!$B291,'Rekapitulasi Maret'!$BQ$391:$BQ$568)+SUMIF('Rekapitulasi Maret'!$BP$391:$BP$568,APS!$B291,'Rekapitulasi Maret'!$BT$391:$BT$568)</f>
        <v>0</v>
      </c>
      <c r="DX291" s="152">
        <f>SUMIF('Rekapitulasi Maret'!$BP$391:$BP$568,APS!$B291,'Rekapitulasi Maret'!$BR$391:$BR$568)</f>
        <v>0</v>
      </c>
      <c r="DY291" s="152">
        <f>SUMIF('Rekapitulasi Maret'!$BP$391:$BP$568,APS!$B291,'Rekapitulasi Maret'!$BU$391:$BU$568)</f>
        <v>0</v>
      </c>
      <c r="DZ291" s="154">
        <f t="shared" si="645"/>
        <v>0</v>
      </c>
      <c r="EA291" s="154">
        <f t="shared" si="646"/>
        <v>0</v>
      </c>
      <c r="EB291" s="10"/>
      <c r="EC291" s="152">
        <f>SUMIF('Rekapitulasi Maret'!$CE$391:$CE$568,APS!$B291,'Rekapitulasi Maret'!$CF$391:$CF$568)+SUMIF('Rekapitulasi Maret'!$CE$391:$CE$568,APS!$B291,'Rekapitulasi Maret'!$CI$391:$CI$568)</f>
        <v>0</v>
      </c>
      <c r="ED291" s="152">
        <f>SUMIF('Rekapitulasi Maret'!$CE$391:$CE$568,APS!$B291,'Rekapitulasi Maret'!$CG$391:$CG$568)</f>
        <v>0</v>
      </c>
      <c r="EE291" s="152">
        <f>SUMIF('Rekapitulasi Maret'!$CE$391:$CE$568,APS!$B291,'Rekapitulasi Maret'!$CJ$391:$CJ$568)</f>
        <v>0</v>
      </c>
      <c r="EF291" s="154">
        <f t="shared" si="650"/>
        <v>0</v>
      </c>
      <c r="EG291" s="154">
        <f t="shared" si="651"/>
        <v>0</v>
      </c>
      <c r="EH291" s="76">
        <f t="shared" si="719"/>
        <v>0</v>
      </c>
      <c r="EI291" s="76">
        <f t="shared" si="720"/>
        <v>0</v>
      </c>
      <c r="EJ291" s="76">
        <f t="shared" si="721"/>
        <v>0</v>
      </c>
      <c r="EK291" s="76">
        <f t="shared" si="722"/>
        <v>0</v>
      </c>
      <c r="EL291" s="76">
        <f t="shared" si="723"/>
        <v>0</v>
      </c>
      <c r="EM291" s="76">
        <f t="shared" si="724"/>
        <v>0</v>
      </c>
      <c r="EN291" s="154">
        <f t="shared" si="725"/>
        <v>0</v>
      </c>
      <c r="EO291" s="10">
        <v>6</v>
      </c>
      <c r="EP291" s="10">
        <v>6</v>
      </c>
      <c r="EQ291" s="152">
        <f>SUMIF('Rekapitulasi Maret'!$D$587:$D$768,APS!$B291,'Rekapitulasi Maret'!$E$587:$E$768)+SUMIF('Rekapitulasi Maret'!$D$587:$D$768,APS!$B291,'Rekapitulasi Maret'!$G$587:$G$768)</f>
        <v>0</v>
      </c>
      <c r="ER291" s="152">
        <f>SUMIF('Rekapitulasi Maret'!$D$587:$D$768,APS!$B291,'Rekapitulasi Maret'!$F$587:$F$768)+SUMIF('Rekapitulasi Maret'!$D$587:$D$768,APS!$B291,'Rekapitulasi Maret'!$H$587:$H$768)</f>
        <v>0</v>
      </c>
      <c r="ES291" s="10"/>
      <c r="ET291" s="154">
        <f t="shared" si="652"/>
        <v>0</v>
      </c>
      <c r="EU291" s="154">
        <f t="shared" si="653"/>
        <v>0</v>
      </c>
      <c r="EV291" s="10"/>
      <c r="EW291" s="152">
        <f>SUMIF('Rekapitulasi Maret'!$U$587:$U$768,APS!$B291,'Rekapitulasi Maret'!$V$587:$V$768)+SUMIF('Rekapitulasi Maret'!$U$587:$U$768,APS!$B291,'Rekapitulasi Maret'!$X$587:$X$768)</f>
        <v>6</v>
      </c>
      <c r="EX291" s="152">
        <f>SUMIF('Rekapitulasi Maret'!$U$587:$U$768,APS!$B291,'Rekapitulasi Maret'!$W$587:$W$768)+SUMIF('Rekapitulasi Maret'!$U$587:$U$768,APS!$B291,'Rekapitulasi Maret'!$Y$587:$Y$768)</f>
        <v>0</v>
      </c>
      <c r="EY291" s="10"/>
      <c r="EZ291" s="154">
        <f t="shared" si="654"/>
        <v>0</v>
      </c>
      <c r="FA291" s="154">
        <f t="shared" si="655"/>
        <v>0</v>
      </c>
      <c r="FB291" s="10"/>
      <c r="FC291" s="152">
        <f>SUMIF('Rekapitulasi Maret'!$AL$587:$AL$768,APS!$B291,'Rekapitulasi Maret'!$AM$587:$AM$768)+SUMIF('Rekapitulasi Maret'!$AL$587:$AL$768,APS!$B291,'Rekapitulasi Maret'!$AP$587:$AP$768)</f>
        <v>0</v>
      </c>
      <c r="FD291" s="152">
        <f>SUMIF('Rekapitulasi Maret'!$AL$587:$AL$768,APS!$B291,'Rekapitulasi Maret'!$AN$587:$AN$768)</f>
        <v>0</v>
      </c>
      <c r="FE291" s="10"/>
      <c r="FF291" s="154">
        <f t="shared" si="656"/>
        <v>0</v>
      </c>
      <c r="FG291" s="154">
        <f t="shared" si="657"/>
        <v>0</v>
      </c>
      <c r="FH291" s="10"/>
      <c r="FI291" s="152">
        <f>SUMIF('Rekapitulasi Maret'!$BA$587:$BA$768,APS!$B291,'Rekapitulasi Maret'!$BB$587:$BB$768)+SUMIF('Rekapitulasi Maret'!$BA$587:$BA$768,APS!$B291,'Rekapitulasi Maret'!$BE$587:$BE$768)</f>
        <v>0</v>
      </c>
      <c r="FJ291" s="152">
        <f>SUMIF('Rekapitulasi Maret'!$BA$587:$BA$768,APS!$B291,'Rekapitulasi Maret'!$BC$587:$BC$768)+SUMIF('Rekapitulasi Maret'!$BA$587:$BA$768,APS!$B291,'Rekapitulasi Maret'!$BF$587:$BF$768)</f>
        <v>0</v>
      </c>
      <c r="FK291" s="10"/>
      <c r="FL291" s="154">
        <f t="shared" si="658"/>
        <v>0</v>
      </c>
      <c r="FM291" s="154">
        <f t="shared" si="659"/>
        <v>0</v>
      </c>
      <c r="FN291" s="10"/>
      <c r="FO291" s="152">
        <f>SUMIF('Rekapitulasi Maret'!$BP$587:$BP$768,APS!$B291,'Rekapitulasi Maret'!$BQ$587:$BQ$768)+SUMIF('Rekapitulasi Maret'!$BP$587:$BP$768,APS!$B291,'Rekapitulasi Maret'!$BT$587:$BT$768)</f>
        <v>0</v>
      </c>
      <c r="FP291" s="152">
        <f>SUMIF('Rekapitulasi Maret'!$BP$587:$BP$768,APS!$B291,'Rekapitulasi Maret'!$BR$587:$BR$768)</f>
        <v>0</v>
      </c>
      <c r="FQ291" s="10"/>
      <c r="FR291" s="154">
        <f t="shared" si="660"/>
        <v>0</v>
      </c>
      <c r="FS291" s="154">
        <f t="shared" si="661"/>
        <v>0</v>
      </c>
      <c r="FT291" s="10"/>
      <c r="FU291" s="152">
        <f>SUMIF('Rekapitulasi Maret'!$CE$587:$CE$768,APS!$B291,'Rekapitulasi Maret'!$CI$587:$CI$768)</f>
        <v>0</v>
      </c>
      <c r="FV291" s="10"/>
      <c r="FW291" s="152">
        <f>SUMIF('Rekapitulasi Maret'!$CE$587:$CE$768,APS!$B291,'Rekapitulasi Maret'!$CJ$587:$CJ$768)</f>
        <v>0</v>
      </c>
      <c r="FX291" s="154">
        <f t="shared" si="683"/>
        <v>0</v>
      </c>
      <c r="FY291" s="154">
        <f t="shared" si="684"/>
        <v>0</v>
      </c>
      <c r="FZ291" s="10"/>
      <c r="GA291" s="152">
        <f>SUMIF('Rekapitulasi Maret'!$D$785:$D$963,APS!$B291,'Rekapitulasi Maret'!$E$785:$E$963)+SUMIF('Rekapitulasi Maret'!$D$785:$D$963,APS!$B291,'Rekapitulasi Maret'!$J$785:$J$963)</f>
        <v>0</v>
      </c>
      <c r="GB291" s="152">
        <f>SUMIF('Rekapitulasi Maret'!$D$785:$D$963,APS!$B291,'Rekapitulasi Maret'!$F$785:$F$963)</f>
        <v>0</v>
      </c>
      <c r="GC291" s="152">
        <f>SUMIF('Rekapitulasi Maret'!$D$785:$D$963,APS!$B291,'Rekapitulasi Maret'!$K$785:$K$963)</f>
        <v>0</v>
      </c>
      <c r="GD291" s="154">
        <f t="shared" si="662"/>
        <v>0</v>
      </c>
      <c r="GE291" s="154">
        <f t="shared" si="663"/>
        <v>0</v>
      </c>
      <c r="GF291" s="10"/>
      <c r="GG291" s="152">
        <f>SUMIF('Rekapitulasi Maret'!$U$785:$U$963,APS!$B291,'Rekapitulasi Maret'!$V$785:$V$963)+SUMIF('Rekapitulasi Maret'!$U$785:$U$963,APS!$B291,'Rekapitulasi Maret'!$AA$785:$AA$963)</f>
        <v>6</v>
      </c>
      <c r="GH291" s="152">
        <f>SUMIF('Rekapitulasi Maret'!$U$785:$U$963,APS!$B291,'Rekapitulasi Maret'!$W$785:$W$963)</f>
        <v>0</v>
      </c>
      <c r="GI291" s="152">
        <f>SUMIF('Rekapitulasi Maret'!$U$785:$U$963,APS!$B291,'Rekapitulasi Maret'!$AB$785:$AB$963)</f>
        <v>0</v>
      </c>
      <c r="GJ291" s="154">
        <f t="shared" si="664"/>
        <v>0</v>
      </c>
      <c r="GK291" s="154">
        <f t="shared" si="665"/>
        <v>0</v>
      </c>
      <c r="GL291" s="10"/>
      <c r="GM291" s="152">
        <f>SUMIF('Rekapitulasi Maret'!$AL$785:$AL$963,APS!$B291,'Rekapitulasi Maret'!$AM$785:$AM$963)+SUMIF('Rekapitulasi Maret'!$AL$785:$AL$963,APS!$B291,'Rekapitulasi Maret'!$AP$785:$AP$963)</f>
        <v>0</v>
      </c>
      <c r="GN291" s="152">
        <f>SUMIF('Rekapitulasi Maret'!$AL$785:$AL$963,APS!$B291,'Rekapitulasi Maret'!$AN$785:$AN$963)</f>
        <v>0</v>
      </c>
      <c r="GO291" s="152">
        <f>SUMIF('Rekapitulasi Maret'!$AL$785:$AL$963,APS!$B291,'Rekapitulasi Maret'!$AQ$785:$AQ$963)</f>
        <v>0</v>
      </c>
      <c r="GP291" s="154">
        <f t="shared" si="666"/>
        <v>0</v>
      </c>
      <c r="GQ291" s="154">
        <f t="shared" si="667"/>
        <v>0</v>
      </c>
      <c r="GR291" s="76">
        <f t="shared" si="668"/>
        <v>6</v>
      </c>
      <c r="GS291" s="76">
        <f t="shared" si="669"/>
        <v>12</v>
      </c>
      <c r="GT291" s="76">
        <f t="shared" si="670"/>
        <v>0</v>
      </c>
      <c r="GU291" s="76">
        <f t="shared" si="671"/>
        <v>0</v>
      </c>
      <c r="GV291" s="157">
        <f t="shared" si="672"/>
        <v>0</v>
      </c>
      <c r="GW291" s="157">
        <f t="shared" si="673"/>
        <v>-6</v>
      </c>
      <c r="GX291" s="158">
        <f t="shared" si="674"/>
        <v>0</v>
      </c>
      <c r="GY291" s="157">
        <f t="shared" si="691"/>
        <v>6</v>
      </c>
      <c r="GZ291" s="157">
        <f t="shared" si="692"/>
        <v>12</v>
      </c>
      <c r="HA291" s="157">
        <f t="shared" si="693"/>
        <v>0</v>
      </c>
      <c r="HB291" s="157">
        <f t="shared" si="694"/>
        <v>0</v>
      </c>
      <c r="HC291" s="157">
        <f t="shared" si="695"/>
        <v>0</v>
      </c>
      <c r="HD291" s="157">
        <f t="shared" si="696"/>
        <v>-6</v>
      </c>
      <c r="HE291" s="158">
        <f t="shared" si="746"/>
        <v>0</v>
      </c>
      <c r="HF291" s="164"/>
      <c r="HG291" s="29" t="s">
        <v>1062</v>
      </c>
      <c r="HH291" s="88"/>
    </row>
    <row r="292" spans="1:216" ht="15.75">
      <c r="A292" s="58"/>
      <c r="B292" s="27" t="s">
        <v>514</v>
      </c>
      <c r="C292" s="34" t="s">
        <v>196</v>
      </c>
      <c r="D292" s="34" t="s">
        <v>599</v>
      </c>
      <c r="E292" s="34" t="s">
        <v>620</v>
      </c>
      <c r="F292" s="31"/>
      <c r="G292" s="17"/>
      <c r="H292" s="17"/>
      <c r="I292" s="18"/>
      <c r="J292" s="17"/>
      <c r="K292" s="19"/>
      <c r="L292" s="19"/>
      <c r="M292" s="23"/>
      <c r="N292" s="20">
        <f t="shared" si="637"/>
        <v>30</v>
      </c>
      <c r="O292" s="20">
        <v>30</v>
      </c>
      <c r="P292" s="75">
        <f t="shared" si="642"/>
        <v>0</v>
      </c>
      <c r="Q292" s="74">
        <f t="shared" si="641"/>
        <v>30</v>
      </c>
      <c r="R292" s="22">
        <f t="shared" si="747"/>
        <v>30</v>
      </c>
      <c r="S292" s="10"/>
      <c r="T292" s="10"/>
      <c r="U292" s="152">
        <f>SUMIF('Rekapitulasi Maret'!$D$9:$D$173,APS!$B292,'Rekapitulasi Maret'!$E$9:$E$173)</f>
        <v>0</v>
      </c>
      <c r="V292" s="152">
        <f>SUMIF('Rekapitulasi Maret'!$D$9:$D$173,APS!$B292,'Rekapitulasi Maret'!$F$9:$F$173)</f>
        <v>0</v>
      </c>
      <c r="W292" s="10"/>
      <c r="X292" s="154">
        <f t="shared" ref="X292:X361" si="748">IF(T292=0,0,((V292+W292)/T292)*100)</f>
        <v>0</v>
      </c>
      <c r="Y292" s="154">
        <f t="shared" ref="Y292:Y361" si="749">IF(U292=0,0,((V292+W292)/U292)*100)</f>
        <v>0</v>
      </c>
      <c r="Z292" s="10"/>
      <c r="AA292" s="152">
        <f>SUMIF('Rekapitulasi Maret'!$U$9:$U$173,APS!$B292,'Rekapitulasi Maret'!$V$9:$V$173)</f>
        <v>0</v>
      </c>
      <c r="AB292" s="152">
        <f>SUMIF('Rekapitulasi Maret'!$U$9:$U$173,APS!$B292,'Rekapitulasi Maret'!$W$9:$W$173)</f>
        <v>0</v>
      </c>
      <c r="AC292" s="152"/>
      <c r="AD292" s="154">
        <f t="shared" si="726"/>
        <v>0</v>
      </c>
      <c r="AE292" s="154">
        <f t="shared" si="727"/>
        <v>0</v>
      </c>
      <c r="AF292" s="10"/>
      <c r="AG292" s="152">
        <f>SUMIF('Rekapitulasi Maret'!$AL$9:$AL$173,APS!$B292,'Rekapitulasi Maret'!$AM$9:$AM$173)</f>
        <v>0</v>
      </c>
      <c r="AH292" s="152">
        <f>SUMIF('Rekapitulasi Maret'!$AL$9:$AL$173,APS!$B292,'Rekapitulasi Maret'!$AN$9:$AN$173)</f>
        <v>0</v>
      </c>
      <c r="AI292" s="152">
        <f>SUMIF('Rekapitulasi Maret'!$AL$9:$AL$173,APS!$B292,'Rekapitulasi Maret'!$AQ$9:$AQ$173)</f>
        <v>0</v>
      </c>
      <c r="AJ292" s="154">
        <f t="shared" si="744"/>
        <v>0</v>
      </c>
      <c r="AK292" s="154">
        <f t="shared" si="745"/>
        <v>0</v>
      </c>
      <c r="AL292" s="10"/>
      <c r="AM292" s="152">
        <f>SUMIF('Rekapitulasi Maret'!$BA$9:$BA$173,APS!$B292,'Rekapitulasi Maret'!$BB$9:$BB$173)</f>
        <v>0</v>
      </c>
      <c r="AN292" s="152">
        <f>SUMIF('Rekapitulasi Maret'!$BA$9:$BA$173,APS!$B292,'Rekapitulasi Maret'!$BC$9:$BC$173)</f>
        <v>0</v>
      </c>
      <c r="AO292" s="10"/>
      <c r="AP292" s="154">
        <f t="shared" si="728"/>
        <v>0</v>
      </c>
      <c r="AQ292" s="154">
        <f t="shared" si="729"/>
        <v>0</v>
      </c>
      <c r="AR292" s="10"/>
      <c r="AS292" s="152">
        <f>SUMIF('Rekapitulasi Maret'!$BP$9:$BP$173,APS!$B292,'Rekapitulasi Maret'!$BQ$9:$BQ$173)</f>
        <v>0</v>
      </c>
      <c r="AT292" s="152">
        <f>SUMIF('Rekapitulasi Maret'!$BP$9:$BP$173,APS!$B292,'Rekapitulasi Maret'!$BR$9:$BR$173)</f>
        <v>0</v>
      </c>
      <c r="AU292" s="10"/>
      <c r="AV292" s="154">
        <f t="shared" si="697"/>
        <v>0</v>
      </c>
      <c r="AW292" s="154">
        <f t="shared" si="698"/>
        <v>0</v>
      </c>
      <c r="AX292" s="10"/>
      <c r="AY292" s="152">
        <f>SUMIF('Rekapitulasi Maret'!$CE$9:$CE$173,APS!$B292,'Rekapitulasi Maret'!$CI$9:$CI$173)</f>
        <v>0</v>
      </c>
      <c r="AZ292" s="10"/>
      <c r="BA292" s="152">
        <f>SUMIF('Rekapitulasi Maret'!$CE$9:$CE$173,APS!$B292,'Rekapitulasi Maret'!$CJ$9:$CJ$173)</f>
        <v>0</v>
      </c>
      <c r="BB292" s="154">
        <f t="shared" si="689"/>
        <v>0</v>
      </c>
      <c r="BC292" s="154">
        <f t="shared" si="690"/>
        <v>0</v>
      </c>
      <c r="BD292" s="76">
        <f t="shared" si="701"/>
        <v>0</v>
      </c>
      <c r="BE292" s="76">
        <f t="shared" si="702"/>
        <v>0</v>
      </c>
      <c r="BF292" s="76">
        <f t="shared" si="703"/>
        <v>0</v>
      </c>
      <c r="BG292" s="76">
        <f t="shared" si="704"/>
        <v>0</v>
      </c>
      <c r="BH292" s="76">
        <f t="shared" si="705"/>
        <v>0</v>
      </c>
      <c r="BI292" s="76">
        <f t="shared" si="706"/>
        <v>0</v>
      </c>
      <c r="BJ292" s="154">
        <f t="shared" si="707"/>
        <v>0</v>
      </c>
      <c r="BK292" s="10"/>
      <c r="BL292" s="10"/>
      <c r="BM292" s="152">
        <f>SUMIF('Rekapitulasi Maret'!$D$194:$D$375,APS!$B292,'Rekapitulasi Maret'!$E$194:$E$375)+SUMIF('Rekapitulasi Maret'!$D$194:$D$375,APS!$B292,'Rekapitulasi Maret'!$J$194:$J$375)</f>
        <v>0</v>
      </c>
      <c r="BN292" s="152">
        <f>SUMIF('Rekapitulasi Maret'!$D$194:$D$375,APS!$B292,'Rekapitulasi Maret'!$F$194:$F$375)</f>
        <v>0</v>
      </c>
      <c r="BO292" s="152">
        <f>SUMIF('Rekapitulasi Maret'!$D$194:$D$375,APS!$B292,'Rekapitulasi Maret'!$K$194:$K$375)</f>
        <v>0</v>
      </c>
      <c r="BP292" s="154">
        <f t="shared" si="685"/>
        <v>0</v>
      </c>
      <c r="BQ292" s="154">
        <f t="shared" si="686"/>
        <v>0</v>
      </c>
      <c r="BR292" s="10"/>
      <c r="BS292" s="152">
        <f>SUMIF('Rekapitulasi Maret'!$U$194:$U$375,APS!$B292,'Rekapitulasi Maret'!$V$194:$V$375)+SUMIF('Rekapitulasi Maret'!$U$194:$U$375,APS!$B292,'Rekapitulasi Maret'!$AA$194:$AA$375)</f>
        <v>0</v>
      </c>
      <c r="BT292" s="152">
        <f>SUMIF('Rekapitulasi Maret'!$U$194:$U$375,APS!$B292,'Rekapitulasi Maret'!$W$194:$W$375)</f>
        <v>0</v>
      </c>
      <c r="BU292" s="152">
        <f>SUMIF('Rekapitulasi Maret'!$U$194:$U$375,APS!$B292,'Rekapitulasi Maret'!$AB$194:$AB$375)</f>
        <v>0</v>
      </c>
      <c r="BV292" s="154">
        <f t="shared" si="687"/>
        <v>0</v>
      </c>
      <c r="BW292" s="154">
        <f t="shared" si="688"/>
        <v>0</v>
      </c>
      <c r="BX292" s="10"/>
      <c r="BY292" s="152">
        <f>SUMIF('Rekapitulasi Maret'!$AL$194:$AL$375,APS!$B292,'Rekapitulasi Maret'!$AM$194:$AM$375)+SUMIF('Rekapitulasi Maret'!$AL$194:$AL$375,APS!$B292,'Rekapitulasi Maret'!$AP$194:$AP$375)</f>
        <v>0</v>
      </c>
      <c r="BZ292" s="152">
        <f>SUMIF('Rekapitulasi Maret'!$AL$194:$AL$375,APS!$B292,'Rekapitulasi Maret'!$AN$194:$AN$375)</f>
        <v>0</v>
      </c>
      <c r="CA292" s="152">
        <f>SUMIF('Rekapitulasi Maret'!$AL$194:$AL$375,APS!$B292,'Rekapitulasi Maret'!$AQ$194:$AQ$375)</f>
        <v>0</v>
      </c>
      <c r="CB292" s="154">
        <f t="shared" si="699"/>
        <v>0</v>
      </c>
      <c r="CC292" s="154">
        <f t="shared" si="700"/>
        <v>0</v>
      </c>
      <c r="CD292" s="10"/>
      <c r="CE292" s="152">
        <f>SUMIF('Rekapitulasi Maret'!$BA$194:$BA$375,APS!$B292,'Rekapitulasi Maret'!$BB$194:$BB$375)+SUMIF('Rekapitulasi Maret'!$BA$194:$BA$375,APS!$B292,'Rekapitulasi Maret'!$BE$194:$BE$375)</f>
        <v>0</v>
      </c>
      <c r="CF292" s="152">
        <f>SUMIF('Rekapitulasi Maret'!$BA$194:$BA$375,APS!$B292,'Rekapitulasi Maret'!$BC$194:$BC$375)</f>
        <v>0</v>
      </c>
      <c r="CG292" s="10"/>
      <c r="CH292" s="154">
        <f t="shared" si="677"/>
        <v>0</v>
      </c>
      <c r="CI292" s="154">
        <f t="shared" si="678"/>
        <v>0</v>
      </c>
      <c r="CJ292" s="10"/>
      <c r="CK292" s="152">
        <f>SUMIF('Rekapitulasi Maret'!$BP$194:$BP$375,APS!$B292,'Rekapitulasi Maret'!$BQ$194:$BQ$375)+SUMIF('Rekapitulasi Maret'!$BP$194:$BP$375,APS!$B292,'Rekapitulasi Maret'!$BT$194:$BT$375)</f>
        <v>0</v>
      </c>
      <c r="CL292" s="152">
        <f>SUMIF('Rekapitulasi Maret'!$BP$194:$BP$375,APS!$B292,'Rekapitulasi Maret'!$BR$194:$BR$375)</f>
        <v>0</v>
      </c>
      <c r="CM292" s="152">
        <f>SUMIF('Rekapitulasi Maret'!$BP$194:$BP$375,APS!$B292,'Rekapitulasi Maret'!$BU$194:$BU$375)</f>
        <v>0</v>
      </c>
      <c r="CN292" s="154">
        <f t="shared" si="679"/>
        <v>0</v>
      </c>
      <c r="CO292" s="154">
        <f t="shared" si="680"/>
        <v>0</v>
      </c>
      <c r="CP292" s="76">
        <f t="shared" si="708"/>
        <v>0</v>
      </c>
      <c r="CQ292" s="76">
        <f t="shared" si="709"/>
        <v>0</v>
      </c>
      <c r="CR292" s="76">
        <f t="shared" si="710"/>
        <v>0</v>
      </c>
      <c r="CS292" s="76">
        <f t="shared" si="711"/>
        <v>0</v>
      </c>
      <c r="CT292" s="76">
        <f t="shared" si="712"/>
        <v>0</v>
      </c>
      <c r="CU292" s="76">
        <f t="shared" si="713"/>
        <v>0</v>
      </c>
      <c r="CV292" s="154">
        <f t="shared" si="714"/>
        <v>0</v>
      </c>
      <c r="CW292" s="10"/>
      <c r="CX292" s="10"/>
      <c r="CY292" s="152">
        <f>SUMIF('Rekapitulasi Maret'!$D$391:$D$568,APS!$B292,'Rekapitulasi Maret'!$E$391:$E$568)+SUMIF('Rekapitulasi Maret'!$D$391:$D$568,APS!$B292,'Rekapitulasi Maret'!$J$391:$J$568)</f>
        <v>0</v>
      </c>
      <c r="CZ292" s="152">
        <f>SUMIF('Rekapitulasi Maret'!$D$391:$D$568,APS!$B292,'Rekapitulasi Maret'!$F$391:$F$568)</f>
        <v>0</v>
      </c>
      <c r="DA292" s="152">
        <f>SUMIF('Rekapitulasi Maret'!$D$391:$D$568,APS!$B292,'Rekapitulasi Maret'!$K$391:$K$568)</f>
        <v>0</v>
      </c>
      <c r="DB292" s="154">
        <f t="shared" si="681"/>
        <v>0</v>
      </c>
      <c r="DC292" s="154">
        <f t="shared" si="682"/>
        <v>0</v>
      </c>
      <c r="DD292" s="10"/>
      <c r="DE292" s="152">
        <f>SUMIF('Rekapitulasi Maret'!$U$391:$U$568,APS!$B292,'Rekapitulasi Maret'!$V$391:$V$568)+SUMIF('Rekapitulasi Maret'!$U$391:$U$568,APS!$B292,'Rekapitulasi Maret'!$AA$391:$AA$568)</f>
        <v>0</v>
      </c>
      <c r="DF292" s="152">
        <f>SUMIF('Rekapitulasi Maret'!$U$391:$U$568,APS!$B292,'Rekapitulasi Maret'!$W$391:$W$568)</f>
        <v>0</v>
      </c>
      <c r="DG292" s="152">
        <f>SUMIF('Rekapitulasi Maret'!$U$391:$U$568,APS!$B292,'Rekapitulasi Maret'!$AB$391:$AB$568)</f>
        <v>0</v>
      </c>
      <c r="DH292" s="154">
        <f t="shared" si="715"/>
        <v>0</v>
      </c>
      <c r="DI292" s="154">
        <f t="shared" si="716"/>
        <v>0</v>
      </c>
      <c r="DJ292" s="10"/>
      <c r="DK292" s="152">
        <f>SUMIF('Rekapitulasi Maret'!$AL$391:$AL$568,APS!$B292,'Rekapitulasi Maret'!$AM$391:$AM$568)+SUMIF('Rekapitulasi Maret'!$AL$391:$AL$568,APS!$B292,'Rekapitulasi Maret'!$AP$391:$AP$568)</f>
        <v>0</v>
      </c>
      <c r="DL292" s="152">
        <f>SUMIF('Rekapitulasi Maret'!$AL$391:$AL$568,APS!$B292,'Rekapitulasi Maret'!$AN$391:$AN$568)</f>
        <v>0</v>
      </c>
      <c r="DM292" s="152">
        <f>SUMIF('Rekapitulasi Maret'!$AL$391:$AL$568,APS!$B292,'Rekapitulasi Maret'!$AQ$391:$AQ$568)</f>
        <v>0</v>
      </c>
      <c r="DN292" s="154">
        <f t="shared" si="648"/>
        <v>0</v>
      </c>
      <c r="DO292" s="154">
        <f t="shared" si="649"/>
        <v>0</v>
      </c>
      <c r="DP292" s="10"/>
      <c r="DQ292" s="152">
        <f>SUMIF('Rekapitulasi Maret'!$BA$391:$BA$568,APS!$B292,'Rekapitulasi Maret'!$BB$391:$BB$568)+SUMIF('Rekapitulasi Maret'!$BA$391:$BA$568,APS!$B292,'Rekapitulasi Maret'!$BE$391:$BE$568)</f>
        <v>0</v>
      </c>
      <c r="DR292" s="152">
        <f>SUMIF('Rekapitulasi Maret'!$BA$391:$BA$568,APS!$B292,'Rekapitulasi Maret'!$BC$391:$BC$568)</f>
        <v>0</v>
      </c>
      <c r="DS292" s="152">
        <f>SUMIF('Rekapitulasi Maret'!$BA$391:$BA$568,APS!$B292,'Rekapitulasi Maret'!$BF$391:$BF$568)</f>
        <v>0</v>
      </c>
      <c r="DT292" s="154">
        <f t="shared" si="717"/>
        <v>0</v>
      </c>
      <c r="DU292" s="154">
        <f t="shared" si="718"/>
        <v>0</v>
      </c>
      <c r="DV292" s="10"/>
      <c r="DW292" s="152">
        <f>SUMIF('Rekapitulasi Maret'!$BP$391:$BP$568,APS!$B292,'Rekapitulasi Maret'!$BQ$391:$BQ$568)+SUMIF('Rekapitulasi Maret'!$BP$391:$BP$568,APS!$B292,'Rekapitulasi Maret'!$BT$391:$BT$568)</f>
        <v>0</v>
      </c>
      <c r="DX292" s="152">
        <f>SUMIF('Rekapitulasi Maret'!$BP$391:$BP$568,APS!$B292,'Rekapitulasi Maret'!$BR$391:$BR$568)</f>
        <v>0</v>
      </c>
      <c r="DY292" s="152">
        <f>SUMIF('Rekapitulasi Maret'!$BP$391:$BP$568,APS!$B292,'Rekapitulasi Maret'!$BU$391:$BU$568)</f>
        <v>0</v>
      </c>
      <c r="DZ292" s="154">
        <f t="shared" si="645"/>
        <v>0</v>
      </c>
      <c r="EA292" s="154">
        <f t="shared" si="646"/>
        <v>0</v>
      </c>
      <c r="EB292" s="10"/>
      <c r="EC292" s="152">
        <f>SUMIF('Rekapitulasi Maret'!$CE$391:$CE$568,APS!$B292,'Rekapitulasi Maret'!$CF$391:$CF$568)+SUMIF('Rekapitulasi Maret'!$CE$391:$CE$568,APS!$B292,'Rekapitulasi Maret'!$CI$391:$CI$568)</f>
        <v>0</v>
      </c>
      <c r="ED292" s="152">
        <f>SUMIF('Rekapitulasi Maret'!$CE$391:$CE$568,APS!$B292,'Rekapitulasi Maret'!$CG$391:$CG$568)</f>
        <v>0</v>
      </c>
      <c r="EE292" s="152">
        <f>SUMIF('Rekapitulasi Maret'!$CE$391:$CE$568,APS!$B292,'Rekapitulasi Maret'!$CJ$391:$CJ$568)</f>
        <v>0</v>
      </c>
      <c r="EF292" s="154">
        <f t="shared" si="650"/>
        <v>0</v>
      </c>
      <c r="EG292" s="154">
        <f t="shared" si="651"/>
        <v>0</v>
      </c>
      <c r="EH292" s="76">
        <f t="shared" si="719"/>
        <v>0</v>
      </c>
      <c r="EI292" s="76">
        <f t="shared" si="720"/>
        <v>0</v>
      </c>
      <c r="EJ292" s="76">
        <f t="shared" si="721"/>
        <v>0</v>
      </c>
      <c r="EK292" s="76">
        <f t="shared" si="722"/>
        <v>0</v>
      </c>
      <c r="EL292" s="76">
        <f t="shared" si="723"/>
        <v>0</v>
      </c>
      <c r="EM292" s="76">
        <f t="shared" si="724"/>
        <v>0</v>
      </c>
      <c r="EN292" s="154">
        <f t="shared" si="725"/>
        <v>0</v>
      </c>
      <c r="EO292" s="10">
        <v>30</v>
      </c>
      <c r="EP292" s="10">
        <v>30</v>
      </c>
      <c r="EQ292" s="152">
        <f>SUMIF('Rekapitulasi Maret'!$D$587:$D$768,APS!$B292,'Rekapitulasi Maret'!$E$587:$E$768)+SUMIF('Rekapitulasi Maret'!$D$587:$D$768,APS!$B292,'Rekapitulasi Maret'!$G$587:$G$768)</f>
        <v>0</v>
      </c>
      <c r="ER292" s="152">
        <f>SUMIF('Rekapitulasi Maret'!$D$587:$D$768,APS!$B292,'Rekapitulasi Maret'!$F$587:$F$768)+SUMIF('Rekapitulasi Maret'!$D$587:$D$768,APS!$B292,'Rekapitulasi Maret'!$H$587:$H$768)</f>
        <v>0</v>
      </c>
      <c r="ES292" s="10"/>
      <c r="ET292" s="154">
        <f t="shared" si="652"/>
        <v>0</v>
      </c>
      <c r="EU292" s="154">
        <f t="shared" si="653"/>
        <v>0</v>
      </c>
      <c r="EV292" s="10"/>
      <c r="EW292" s="152">
        <f>SUMIF('Rekapitulasi Maret'!$U$587:$U$768,APS!$B292,'Rekapitulasi Maret'!$V$587:$V$768)+SUMIF('Rekapitulasi Maret'!$U$587:$U$768,APS!$B292,'Rekapitulasi Maret'!$X$587:$X$768)</f>
        <v>0</v>
      </c>
      <c r="EX292" s="152">
        <f>SUMIF('Rekapitulasi Maret'!$U$587:$U$768,APS!$B292,'Rekapitulasi Maret'!$W$587:$W$768)+SUMIF('Rekapitulasi Maret'!$U$587:$U$768,APS!$B292,'Rekapitulasi Maret'!$Y$587:$Y$768)</f>
        <v>0</v>
      </c>
      <c r="EY292" s="10"/>
      <c r="EZ292" s="154">
        <f t="shared" si="654"/>
        <v>0</v>
      </c>
      <c r="FA292" s="154">
        <f t="shared" si="655"/>
        <v>0</v>
      </c>
      <c r="FB292" s="10"/>
      <c r="FC292" s="152">
        <f>SUMIF('Rekapitulasi Maret'!$AL$587:$AL$768,APS!$B292,'Rekapitulasi Maret'!$AM$587:$AM$768)+SUMIF('Rekapitulasi Maret'!$AL$587:$AL$768,APS!$B292,'Rekapitulasi Maret'!$AP$587:$AP$768)</f>
        <v>0</v>
      </c>
      <c r="FD292" s="152">
        <f>SUMIF('Rekapitulasi Maret'!$AL$587:$AL$768,APS!$B292,'Rekapitulasi Maret'!$AN$587:$AN$768)</f>
        <v>0</v>
      </c>
      <c r="FE292" s="10"/>
      <c r="FF292" s="154">
        <f t="shared" si="656"/>
        <v>0</v>
      </c>
      <c r="FG292" s="154">
        <f t="shared" si="657"/>
        <v>0</v>
      </c>
      <c r="FH292" s="10"/>
      <c r="FI292" s="152">
        <f>SUMIF('Rekapitulasi Maret'!$BA$587:$BA$768,APS!$B292,'Rekapitulasi Maret'!$BB$587:$BB$768)+SUMIF('Rekapitulasi Maret'!$BA$587:$BA$768,APS!$B292,'Rekapitulasi Maret'!$BE$587:$BE$768)</f>
        <v>0</v>
      </c>
      <c r="FJ292" s="152">
        <f>SUMIF('Rekapitulasi Maret'!$BA$587:$BA$768,APS!$B292,'Rekapitulasi Maret'!$BC$587:$BC$768)+SUMIF('Rekapitulasi Maret'!$BA$587:$BA$768,APS!$B292,'Rekapitulasi Maret'!$BF$587:$BF$768)</f>
        <v>0</v>
      </c>
      <c r="FK292" s="10"/>
      <c r="FL292" s="154">
        <f t="shared" si="658"/>
        <v>0</v>
      </c>
      <c r="FM292" s="154">
        <f t="shared" si="659"/>
        <v>0</v>
      </c>
      <c r="FN292" s="10"/>
      <c r="FO292" s="152">
        <f>SUMIF('Rekapitulasi Maret'!$BP$587:$BP$768,APS!$B292,'Rekapitulasi Maret'!$BQ$587:$BQ$768)+SUMIF('Rekapitulasi Maret'!$BP$587:$BP$768,APS!$B292,'Rekapitulasi Maret'!$BT$587:$BT$768)</f>
        <v>0</v>
      </c>
      <c r="FP292" s="152">
        <f>SUMIF('Rekapitulasi Maret'!$BP$587:$BP$768,APS!$B292,'Rekapitulasi Maret'!$BR$587:$BR$768)</f>
        <v>0</v>
      </c>
      <c r="FQ292" s="10"/>
      <c r="FR292" s="154">
        <f t="shared" si="660"/>
        <v>0</v>
      </c>
      <c r="FS292" s="154">
        <f t="shared" si="661"/>
        <v>0</v>
      </c>
      <c r="FT292" s="10"/>
      <c r="FU292" s="152">
        <f>SUMIF('Rekapitulasi Maret'!$CE$587:$CE$768,APS!$B292,'Rekapitulasi Maret'!$CI$587:$CI$768)</f>
        <v>0</v>
      </c>
      <c r="FV292" s="10"/>
      <c r="FW292" s="152">
        <f>SUMIF('Rekapitulasi Maret'!$CE$587:$CE$768,APS!$B292,'Rekapitulasi Maret'!$CJ$587:$CJ$768)</f>
        <v>0</v>
      </c>
      <c r="FX292" s="154">
        <f t="shared" si="683"/>
        <v>0</v>
      </c>
      <c r="FY292" s="154">
        <f t="shared" si="684"/>
        <v>0</v>
      </c>
      <c r="FZ292" s="10"/>
      <c r="GA292" s="152">
        <f>SUMIF('Rekapitulasi Maret'!$D$785:$D$963,APS!$B292,'Rekapitulasi Maret'!$E$785:$E$963)+SUMIF('Rekapitulasi Maret'!$D$785:$D$963,APS!$B292,'Rekapitulasi Maret'!$J$785:$J$963)</f>
        <v>0</v>
      </c>
      <c r="GB292" s="152">
        <f>SUMIF('Rekapitulasi Maret'!$D$785:$D$963,APS!$B292,'Rekapitulasi Maret'!$F$785:$F$963)</f>
        <v>0</v>
      </c>
      <c r="GC292" s="152">
        <f>SUMIF('Rekapitulasi Maret'!$D$785:$D$963,APS!$B292,'Rekapitulasi Maret'!$K$785:$K$963)</f>
        <v>0</v>
      </c>
      <c r="GD292" s="154">
        <f t="shared" si="662"/>
        <v>0</v>
      </c>
      <c r="GE292" s="154">
        <f t="shared" si="663"/>
        <v>0</v>
      </c>
      <c r="GF292" s="10"/>
      <c r="GG292" s="152">
        <f>SUMIF('Rekapitulasi Maret'!$U$785:$U$963,APS!$B292,'Rekapitulasi Maret'!$V$785:$V$963)+SUMIF('Rekapitulasi Maret'!$U$785:$U$963,APS!$B292,'Rekapitulasi Maret'!$AA$785:$AA$963)</f>
        <v>30</v>
      </c>
      <c r="GH292" s="152">
        <f>SUMIF('Rekapitulasi Maret'!$U$785:$U$963,APS!$B292,'Rekapitulasi Maret'!$W$785:$W$963)</f>
        <v>30</v>
      </c>
      <c r="GI292" s="152">
        <f>SUMIF('Rekapitulasi Maret'!$U$785:$U$963,APS!$B292,'Rekapitulasi Maret'!$AB$785:$AB$963)</f>
        <v>0</v>
      </c>
      <c r="GJ292" s="154">
        <f t="shared" si="664"/>
        <v>0</v>
      </c>
      <c r="GK292" s="154">
        <f t="shared" si="665"/>
        <v>100</v>
      </c>
      <c r="GL292" s="10"/>
      <c r="GM292" s="152">
        <f>SUMIF('Rekapitulasi Maret'!$AL$785:$AL$963,APS!$B292,'Rekapitulasi Maret'!$AM$785:$AM$963)+SUMIF('Rekapitulasi Maret'!$AL$785:$AL$963,APS!$B292,'Rekapitulasi Maret'!$AP$785:$AP$963)</f>
        <v>0</v>
      </c>
      <c r="GN292" s="152">
        <f>SUMIF('Rekapitulasi Maret'!$AL$785:$AL$963,APS!$B292,'Rekapitulasi Maret'!$AN$785:$AN$963)</f>
        <v>0</v>
      </c>
      <c r="GO292" s="152">
        <f>SUMIF('Rekapitulasi Maret'!$AL$785:$AL$963,APS!$B292,'Rekapitulasi Maret'!$AQ$785:$AQ$963)</f>
        <v>0</v>
      </c>
      <c r="GP292" s="154">
        <f t="shared" si="666"/>
        <v>0</v>
      </c>
      <c r="GQ292" s="154">
        <f t="shared" si="667"/>
        <v>0</v>
      </c>
      <c r="GR292" s="76">
        <f t="shared" si="668"/>
        <v>30</v>
      </c>
      <c r="GS292" s="76">
        <f t="shared" si="669"/>
        <v>30</v>
      </c>
      <c r="GT292" s="76">
        <f t="shared" si="670"/>
        <v>30</v>
      </c>
      <c r="GU292" s="76">
        <f t="shared" si="671"/>
        <v>0</v>
      </c>
      <c r="GV292" s="157">
        <f t="shared" si="672"/>
        <v>30</v>
      </c>
      <c r="GW292" s="157">
        <f t="shared" si="673"/>
        <v>0</v>
      </c>
      <c r="GX292" s="158">
        <f t="shared" si="674"/>
        <v>100</v>
      </c>
      <c r="GY292" s="157">
        <f t="shared" si="691"/>
        <v>30</v>
      </c>
      <c r="GZ292" s="157">
        <f t="shared" si="692"/>
        <v>30</v>
      </c>
      <c r="HA292" s="157">
        <f t="shared" si="693"/>
        <v>30</v>
      </c>
      <c r="HB292" s="157">
        <f t="shared" si="694"/>
        <v>0</v>
      </c>
      <c r="HC292" s="157">
        <f t="shared" si="695"/>
        <v>30</v>
      </c>
      <c r="HD292" s="157">
        <f t="shared" si="696"/>
        <v>0</v>
      </c>
      <c r="HE292" s="158">
        <f t="shared" si="746"/>
        <v>100</v>
      </c>
      <c r="HF292" s="164"/>
      <c r="HG292" s="27" t="s">
        <v>1063</v>
      </c>
      <c r="HH292" s="88"/>
    </row>
    <row r="293" spans="1:216" ht="15.75">
      <c r="A293" s="85"/>
      <c r="B293" s="38" t="s">
        <v>454</v>
      </c>
      <c r="C293" s="34" t="s">
        <v>196</v>
      </c>
      <c r="D293" s="16" t="s">
        <v>621</v>
      </c>
      <c r="E293" s="16"/>
      <c r="F293" s="38">
        <v>2</v>
      </c>
      <c r="G293" s="38"/>
      <c r="H293" s="38"/>
      <c r="I293" s="18">
        <v>0</v>
      </c>
      <c r="J293" s="38">
        <v>0</v>
      </c>
      <c r="K293" s="38"/>
      <c r="L293" s="38"/>
      <c r="M293" s="40">
        <v>2</v>
      </c>
      <c r="N293" s="20">
        <f t="shared" si="637"/>
        <v>2</v>
      </c>
      <c r="O293" s="20"/>
      <c r="P293" s="75">
        <f t="shared" si="642"/>
        <v>0</v>
      </c>
      <c r="Q293" s="74">
        <f t="shared" si="641"/>
        <v>2</v>
      </c>
      <c r="R293" s="22">
        <f t="shared" si="747"/>
        <v>2</v>
      </c>
      <c r="S293" s="40"/>
      <c r="T293" s="40"/>
      <c r="U293" s="152">
        <f>SUMIF('Rekapitulasi Maret'!$D$9:$D$173,APS!$B293,'Rekapitulasi Maret'!$E$9:$E$173)</f>
        <v>0</v>
      </c>
      <c r="V293" s="152">
        <f>SUMIF('Rekapitulasi Maret'!$D$9:$D$173,APS!$B293,'Rekapitulasi Maret'!$F$9:$F$173)</f>
        <v>0</v>
      </c>
      <c r="W293" s="40"/>
      <c r="X293" s="154">
        <f t="shared" si="748"/>
        <v>0</v>
      </c>
      <c r="Y293" s="154">
        <f t="shared" si="749"/>
        <v>0</v>
      </c>
      <c r="Z293" s="40"/>
      <c r="AA293" s="152">
        <f>SUMIF('Rekapitulasi Maret'!$U$9:$U$173,APS!$B293,'Rekapitulasi Maret'!$V$9:$V$173)</f>
        <v>0</v>
      </c>
      <c r="AB293" s="152">
        <f>SUMIF('Rekapitulasi Maret'!$U$9:$U$173,APS!$B293,'Rekapitulasi Maret'!$W$9:$W$173)</f>
        <v>0</v>
      </c>
      <c r="AC293" s="152"/>
      <c r="AD293" s="154">
        <f t="shared" si="726"/>
        <v>0</v>
      </c>
      <c r="AE293" s="154">
        <f t="shared" si="727"/>
        <v>0</v>
      </c>
      <c r="AF293" s="40"/>
      <c r="AG293" s="152">
        <f>SUMIF('Rekapitulasi Maret'!$AL$9:$AL$173,APS!$B293,'Rekapitulasi Maret'!$AM$9:$AM$173)</f>
        <v>0</v>
      </c>
      <c r="AH293" s="152">
        <f>SUMIF('Rekapitulasi Maret'!$AL$9:$AL$173,APS!$B293,'Rekapitulasi Maret'!$AN$9:$AN$173)</f>
        <v>0</v>
      </c>
      <c r="AI293" s="152">
        <f>SUMIF('Rekapitulasi Maret'!$AL$9:$AL$173,APS!$B293,'Rekapitulasi Maret'!$AQ$9:$AQ$173)</f>
        <v>0</v>
      </c>
      <c r="AJ293" s="154">
        <f t="shared" si="744"/>
        <v>0</v>
      </c>
      <c r="AK293" s="154">
        <f t="shared" si="745"/>
        <v>0</v>
      </c>
      <c r="AL293" s="40"/>
      <c r="AM293" s="152">
        <f>SUMIF('Rekapitulasi Maret'!$BA$9:$BA$173,APS!$B293,'Rekapitulasi Maret'!$BB$9:$BB$173)</f>
        <v>0</v>
      </c>
      <c r="AN293" s="152">
        <f>SUMIF('Rekapitulasi Maret'!$BA$9:$BA$173,APS!$B293,'Rekapitulasi Maret'!$BC$9:$BC$173)</f>
        <v>0</v>
      </c>
      <c r="AO293" s="10"/>
      <c r="AP293" s="154">
        <f t="shared" si="728"/>
        <v>0</v>
      </c>
      <c r="AQ293" s="154">
        <f t="shared" si="729"/>
        <v>0</v>
      </c>
      <c r="AR293" s="40"/>
      <c r="AS293" s="152">
        <f>SUMIF('Rekapitulasi Maret'!$BP$9:$BP$173,APS!$B293,'Rekapitulasi Maret'!$BQ$9:$BQ$173)</f>
        <v>0</v>
      </c>
      <c r="AT293" s="152">
        <f>SUMIF('Rekapitulasi Maret'!$BP$9:$BP$173,APS!$B293,'Rekapitulasi Maret'!$BR$9:$BR$173)</f>
        <v>0</v>
      </c>
      <c r="AU293" s="40"/>
      <c r="AV293" s="154">
        <f t="shared" si="697"/>
        <v>0</v>
      </c>
      <c r="AW293" s="154">
        <f t="shared" si="698"/>
        <v>0</v>
      </c>
      <c r="AX293" s="40"/>
      <c r="AY293" s="152">
        <f>SUMIF('Rekapitulasi Maret'!$CE$9:$CE$173,APS!$B293,'Rekapitulasi Maret'!$CI$9:$CI$173)</f>
        <v>0</v>
      </c>
      <c r="AZ293" s="10"/>
      <c r="BA293" s="152">
        <f>SUMIF('Rekapitulasi Maret'!$CE$9:$CE$173,APS!$B293,'Rekapitulasi Maret'!$CJ$9:$CJ$173)</f>
        <v>0</v>
      </c>
      <c r="BB293" s="154">
        <f t="shared" si="689"/>
        <v>0</v>
      </c>
      <c r="BC293" s="154">
        <f t="shared" si="690"/>
        <v>0</v>
      </c>
      <c r="BD293" s="76">
        <f t="shared" si="701"/>
        <v>0</v>
      </c>
      <c r="BE293" s="76">
        <f t="shared" si="702"/>
        <v>0</v>
      </c>
      <c r="BF293" s="76">
        <f t="shared" si="703"/>
        <v>0</v>
      </c>
      <c r="BG293" s="76">
        <f t="shared" si="704"/>
        <v>0</v>
      </c>
      <c r="BH293" s="76">
        <f t="shared" si="705"/>
        <v>0</v>
      </c>
      <c r="BI293" s="76">
        <f t="shared" si="706"/>
        <v>0</v>
      </c>
      <c r="BJ293" s="154">
        <f t="shared" si="707"/>
        <v>0</v>
      </c>
      <c r="BK293" s="40">
        <v>2</v>
      </c>
      <c r="BL293" s="40"/>
      <c r="BM293" s="152">
        <f>SUMIF('Rekapitulasi Maret'!$D$194:$D$375,APS!$B293,'Rekapitulasi Maret'!$E$194:$E$375)+SUMIF('Rekapitulasi Maret'!$D$194:$D$375,APS!$B293,'Rekapitulasi Maret'!$J$194:$J$375)</f>
        <v>0</v>
      </c>
      <c r="BN293" s="152">
        <f>SUMIF('Rekapitulasi Maret'!$D$194:$D$375,APS!$B293,'Rekapitulasi Maret'!$F$194:$F$375)</f>
        <v>0</v>
      </c>
      <c r="BO293" s="152">
        <f>SUMIF('Rekapitulasi Maret'!$D$194:$D$375,APS!$B293,'Rekapitulasi Maret'!$K$194:$K$375)</f>
        <v>0</v>
      </c>
      <c r="BP293" s="154">
        <f t="shared" si="685"/>
        <v>0</v>
      </c>
      <c r="BQ293" s="154">
        <f t="shared" si="686"/>
        <v>0</v>
      </c>
      <c r="BR293" s="40"/>
      <c r="BS293" s="152">
        <f>SUMIF('Rekapitulasi Maret'!$U$194:$U$375,APS!$B293,'Rekapitulasi Maret'!$V$194:$V$375)+SUMIF('Rekapitulasi Maret'!$U$194:$U$375,APS!$B293,'Rekapitulasi Maret'!$AA$194:$AA$375)</f>
        <v>0</v>
      </c>
      <c r="BT293" s="152">
        <f>SUMIF('Rekapitulasi Maret'!$U$194:$U$375,APS!$B293,'Rekapitulasi Maret'!$W$194:$W$375)</f>
        <v>0</v>
      </c>
      <c r="BU293" s="152">
        <f>SUMIF('Rekapitulasi Maret'!$U$194:$U$375,APS!$B293,'Rekapitulasi Maret'!$AB$194:$AB$375)</f>
        <v>0</v>
      </c>
      <c r="BV293" s="154">
        <f t="shared" si="687"/>
        <v>0</v>
      </c>
      <c r="BW293" s="154">
        <f t="shared" si="688"/>
        <v>0</v>
      </c>
      <c r="BX293" s="40">
        <v>2</v>
      </c>
      <c r="BY293" s="152">
        <f>SUMIF('Rekapitulasi Maret'!$AL$194:$AL$375,APS!$B293,'Rekapitulasi Maret'!$AM$194:$AM$375)+SUMIF('Rekapitulasi Maret'!$AL$194:$AL$375,APS!$B293,'Rekapitulasi Maret'!$AP$194:$AP$375)</f>
        <v>0</v>
      </c>
      <c r="BZ293" s="152">
        <f>SUMIF('Rekapitulasi Maret'!$AL$194:$AL$375,APS!$B293,'Rekapitulasi Maret'!$AN$194:$AN$375)</f>
        <v>0</v>
      </c>
      <c r="CA293" s="152">
        <f>SUMIF('Rekapitulasi Maret'!$AL$194:$AL$375,APS!$B293,'Rekapitulasi Maret'!$AQ$194:$AQ$375)</f>
        <v>0</v>
      </c>
      <c r="CB293" s="154">
        <f t="shared" si="699"/>
        <v>0</v>
      </c>
      <c r="CC293" s="154">
        <f t="shared" si="700"/>
        <v>0</v>
      </c>
      <c r="CD293" s="40"/>
      <c r="CE293" s="152">
        <f>SUMIF('Rekapitulasi Maret'!$BA$194:$BA$375,APS!$B293,'Rekapitulasi Maret'!$BB$194:$BB$375)+SUMIF('Rekapitulasi Maret'!$BA$194:$BA$375,APS!$B293,'Rekapitulasi Maret'!$BE$194:$BE$375)</f>
        <v>0</v>
      </c>
      <c r="CF293" s="152">
        <f>SUMIF('Rekapitulasi Maret'!$BA$194:$BA$375,APS!$B293,'Rekapitulasi Maret'!$BC$194:$BC$375)</f>
        <v>0</v>
      </c>
      <c r="CG293" s="40"/>
      <c r="CH293" s="154">
        <f t="shared" si="677"/>
        <v>0</v>
      </c>
      <c r="CI293" s="154">
        <f t="shared" si="678"/>
        <v>0</v>
      </c>
      <c r="CJ293" s="40"/>
      <c r="CK293" s="152">
        <f>SUMIF('Rekapitulasi Maret'!$BP$194:$BP$375,APS!$B293,'Rekapitulasi Maret'!$BQ$194:$BQ$375)+SUMIF('Rekapitulasi Maret'!$BP$194:$BP$375,APS!$B293,'Rekapitulasi Maret'!$BT$194:$BT$375)</f>
        <v>0</v>
      </c>
      <c r="CL293" s="152">
        <f>SUMIF('Rekapitulasi Maret'!$BP$194:$BP$375,APS!$B293,'Rekapitulasi Maret'!$BR$194:$BR$375)</f>
        <v>0</v>
      </c>
      <c r="CM293" s="152">
        <f>SUMIF('Rekapitulasi Maret'!$BP$194:$BP$375,APS!$B293,'Rekapitulasi Maret'!$BU$194:$BU$375)</f>
        <v>0</v>
      </c>
      <c r="CN293" s="154">
        <f t="shared" si="679"/>
        <v>0</v>
      </c>
      <c r="CO293" s="154">
        <f t="shared" si="680"/>
        <v>0</v>
      </c>
      <c r="CP293" s="76">
        <f t="shared" si="708"/>
        <v>2</v>
      </c>
      <c r="CQ293" s="76">
        <f t="shared" si="709"/>
        <v>0</v>
      </c>
      <c r="CR293" s="76">
        <f t="shared" si="710"/>
        <v>0</v>
      </c>
      <c r="CS293" s="76">
        <f t="shared" si="711"/>
        <v>0</v>
      </c>
      <c r="CT293" s="76">
        <f t="shared" si="712"/>
        <v>0</v>
      </c>
      <c r="CU293" s="76">
        <f t="shared" si="713"/>
        <v>-2</v>
      </c>
      <c r="CV293" s="154">
        <f t="shared" si="714"/>
        <v>0</v>
      </c>
      <c r="CW293" s="40"/>
      <c r="CX293" s="40"/>
      <c r="CY293" s="152">
        <f>SUMIF('Rekapitulasi Maret'!$D$391:$D$568,APS!$B293,'Rekapitulasi Maret'!$E$391:$E$568)+SUMIF('Rekapitulasi Maret'!$D$391:$D$568,APS!$B293,'Rekapitulasi Maret'!$J$391:$J$568)</f>
        <v>0</v>
      </c>
      <c r="CZ293" s="152">
        <f>SUMIF('Rekapitulasi Maret'!$D$391:$D$568,APS!$B293,'Rekapitulasi Maret'!$F$391:$F$568)</f>
        <v>0</v>
      </c>
      <c r="DA293" s="152">
        <f>SUMIF('Rekapitulasi Maret'!$D$391:$D$568,APS!$B293,'Rekapitulasi Maret'!$K$391:$K$568)</f>
        <v>0</v>
      </c>
      <c r="DB293" s="154">
        <f t="shared" si="681"/>
        <v>0</v>
      </c>
      <c r="DC293" s="154">
        <f t="shared" si="682"/>
        <v>0</v>
      </c>
      <c r="DD293" s="40"/>
      <c r="DE293" s="152">
        <f>SUMIF('Rekapitulasi Maret'!$U$391:$U$568,APS!$B293,'Rekapitulasi Maret'!$V$391:$V$568)+SUMIF('Rekapitulasi Maret'!$U$391:$U$568,APS!$B293,'Rekapitulasi Maret'!$AA$391:$AA$568)</f>
        <v>0</v>
      </c>
      <c r="DF293" s="152">
        <f>SUMIF('Rekapitulasi Maret'!$U$391:$U$568,APS!$B293,'Rekapitulasi Maret'!$W$391:$W$568)</f>
        <v>0</v>
      </c>
      <c r="DG293" s="152">
        <f>SUMIF('Rekapitulasi Maret'!$U$391:$U$568,APS!$B293,'Rekapitulasi Maret'!$AB$391:$AB$568)</f>
        <v>0</v>
      </c>
      <c r="DH293" s="154">
        <f t="shared" si="715"/>
        <v>0</v>
      </c>
      <c r="DI293" s="154">
        <f t="shared" si="716"/>
        <v>0</v>
      </c>
      <c r="DJ293" s="40"/>
      <c r="DK293" s="152">
        <f>SUMIF('Rekapitulasi Maret'!$AL$391:$AL$568,APS!$B293,'Rekapitulasi Maret'!$AM$391:$AM$568)+SUMIF('Rekapitulasi Maret'!$AL$391:$AL$568,APS!$B293,'Rekapitulasi Maret'!$AP$391:$AP$568)</f>
        <v>0</v>
      </c>
      <c r="DL293" s="152">
        <f>SUMIF('Rekapitulasi Maret'!$AL$391:$AL$568,APS!$B293,'Rekapitulasi Maret'!$AN$391:$AN$568)</f>
        <v>0</v>
      </c>
      <c r="DM293" s="152">
        <f>SUMIF('Rekapitulasi Maret'!$AL$391:$AL$568,APS!$B293,'Rekapitulasi Maret'!$AQ$391:$AQ$568)</f>
        <v>0</v>
      </c>
      <c r="DN293" s="154">
        <f t="shared" si="648"/>
        <v>0</v>
      </c>
      <c r="DO293" s="154">
        <f t="shared" si="649"/>
        <v>0</v>
      </c>
      <c r="DP293" s="40"/>
      <c r="DQ293" s="152">
        <f>SUMIF('Rekapitulasi Maret'!$BA$391:$BA$568,APS!$B293,'Rekapitulasi Maret'!$BB$391:$BB$568)+SUMIF('Rekapitulasi Maret'!$BA$391:$BA$568,APS!$B293,'Rekapitulasi Maret'!$BE$391:$BE$568)</f>
        <v>0</v>
      </c>
      <c r="DR293" s="152">
        <f>SUMIF('Rekapitulasi Maret'!$BA$391:$BA$568,APS!$B293,'Rekapitulasi Maret'!$BC$391:$BC$568)</f>
        <v>0</v>
      </c>
      <c r="DS293" s="152">
        <f>SUMIF('Rekapitulasi Maret'!$BA$391:$BA$568,APS!$B293,'Rekapitulasi Maret'!$BF$391:$BF$568)</f>
        <v>0</v>
      </c>
      <c r="DT293" s="154">
        <f t="shared" si="717"/>
        <v>0</v>
      </c>
      <c r="DU293" s="154">
        <f t="shared" si="718"/>
        <v>0</v>
      </c>
      <c r="DV293" s="40"/>
      <c r="DW293" s="152">
        <f>SUMIF('Rekapitulasi Maret'!$BP$391:$BP$568,APS!$B293,'Rekapitulasi Maret'!$BQ$391:$BQ$568)+SUMIF('Rekapitulasi Maret'!$BP$391:$BP$568,APS!$B293,'Rekapitulasi Maret'!$BT$391:$BT$568)</f>
        <v>0</v>
      </c>
      <c r="DX293" s="152">
        <f>SUMIF('Rekapitulasi Maret'!$BP$391:$BP$568,APS!$B293,'Rekapitulasi Maret'!$BR$391:$BR$568)</f>
        <v>0</v>
      </c>
      <c r="DY293" s="152">
        <f>SUMIF('Rekapitulasi Maret'!$BP$391:$BP$568,APS!$B293,'Rekapitulasi Maret'!$BU$391:$BU$568)</f>
        <v>0</v>
      </c>
      <c r="DZ293" s="154">
        <f t="shared" si="645"/>
        <v>0</v>
      </c>
      <c r="EA293" s="154">
        <f t="shared" si="646"/>
        <v>0</v>
      </c>
      <c r="EB293" s="40"/>
      <c r="EC293" s="152">
        <f>SUMIF('Rekapitulasi Maret'!$CE$391:$CE$568,APS!$B293,'Rekapitulasi Maret'!$CF$391:$CF$568)+SUMIF('Rekapitulasi Maret'!$CE$391:$CE$568,APS!$B293,'Rekapitulasi Maret'!$CI$391:$CI$568)</f>
        <v>0</v>
      </c>
      <c r="ED293" s="152">
        <f>SUMIF('Rekapitulasi Maret'!$CE$391:$CE$568,APS!$B293,'Rekapitulasi Maret'!$CG$391:$CG$568)</f>
        <v>0</v>
      </c>
      <c r="EE293" s="152">
        <f>SUMIF('Rekapitulasi Maret'!$CE$391:$CE$568,APS!$B293,'Rekapitulasi Maret'!$CJ$391:$CJ$568)</f>
        <v>0</v>
      </c>
      <c r="EF293" s="154">
        <f t="shared" si="650"/>
        <v>0</v>
      </c>
      <c r="EG293" s="154">
        <f t="shared" si="651"/>
        <v>0</v>
      </c>
      <c r="EH293" s="76">
        <f t="shared" si="719"/>
        <v>0</v>
      </c>
      <c r="EI293" s="76">
        <f t="shared" si="720"/>
        <v>0</v>
      </c>
      <c r="EJ293" s="76">
        <f t="shared" si="721"/>
        <v>0</v>
      </c>
      <c r="EK293" s="76">
        <f t="shared" si="722"/>
        <v>0</v>
      </c>
      <c r="EL293" s="76">
        <f t="shared" si="723"/>
        <v>0</v>
      </c>
      <c r="EM293" s="76">
        <f t="shared" si="724"/>
        <v>0</v>
      </c>
      <c r="EN293" s="154">
        <f t="shared" si="725"/>
        <v>0</v>
      </c>
      <c r="EO293" s="40"/>
      <c r="EP293" s="10"/>
      <c r="EQ293" s="152">
        <f>SUMIF('Rekapitulasi Maret'!$D$587:$D$768,APS!$B293,'Rekapitulasi Maret'!$E$587:$E$768)+SUMIF('Rekapitulasi Maret'!$D$587:$D$768,APS!$B293,'Rekapitulasi Maret'!$G$587:$G$768)</f>
        <v>0</v>
      </c>
      <c r="ER293" s="152">
        <f>SUMIF('Rekapitulasi Maret'!$D$587:$D$768,APS!$B293,'Rekapitulasi Maret'!$F$587:$F$768)+SUMIF('Rekapitulasi Maret'!$D$587:$D$768,APS!$B293,'Rekapitulasi Maret'!$H$587:$H$768)</f>
        <v>0</v>
      </c>
      <c r="ES293" s="10"/>
      <c r="ET293" s="154">
        <f t="shared" si="652"/>
        <v>0</v>
      </c>
      <c r="EU293" s="154">
        <f t="shared" si="653"/>
        <v>0</v>
      </c>
      <c r="EV293" s="10"/>
      <c r="EW293" s="152">
        <f>SUMIF('Rekapitulasi Maret'!$U$587:$U$768,APS!$B293,'Rekapitulasi Maret'!$V$587:$V$768)+SUMIF('Rekapitulasi Maret'!$U$587:$U$768,APS!$B293,'Rekapitulasi Maret'!$X$587:$X$768)</f>
        <v>0</v>
      </c>
      <c r="EX293" s="152">
        <f>SUMIF('Rekapitulasi Maret'!$U$587:$U$768,APS!$B293,'Rekapitulasi Maret'!$W$587:$W$768)+SUMIF('Rekapitulasi Maret'!$U$587:$U$768,APS!$B293,'Rekapitulasi Maret'!$Y$587:$Y$768)</f>
        <v>0</v>
      </c>
      <c r="EY293" s="10"/>
      <c r="EZ293" s="154">
        <f t="shared" si="654"/>
        <v>0</v>
      </c>
      <c r="FA293" s="154">
        <f t="shared" si="655"/>
        <v>0</v>
      </c>
      <c r="FB293" s="10"/>
      <c r="FC293" s="152">
        <f>SUMIF('Rekapitulasi Maret'!$AL$587:$AL$768,APS!$B293,'Rekapitulasi Maret'!$AM$587:$AM$768)+SUMIF('Rekapitulasi Maret'!$AL$587:$AL$768,APS!$B293,'Rekapitulasi Maret'!$AP$587:$AP$768)</f>
        <v>0</v>
      </c>
      <c r="FD293" s="152">
        <f>SUMIF('Rekapitulasi Maret'!$AL$587:$AL$768,APS!$B293,'Rekapitulasi Maret'!$AN$587:$AN$768)</f>
        <v>0</v>
      </c>
      <c r="FE293" s="10"/>
      <c r="FF293" s="154">
        <f t="shared" si="656"/>
        <v>0</v>
      </c>
      <c r="FG293" s="154">
        <f t="shared" si="657"/>
        <v>0</v>
      </c>
      <c r="FH293" s="10"/>
      <c r="FI293" s="152">
        <f>SUMIF('Rekapitulasi Maret'!$BA$587:$BA$768,APS!$B293,'Rekapitulasi Maret'!$BB$587:$BB$768)+SUMIF('Rekapitulasi Maret'!$BA$587:$BA$768,APS!$B293,'Rekapitulasi Maret'!$BE$587:$BE$768)</f>
        <v>0</v>
      </c>
      <c r="FJ293" s="152">
        <f>SUMIF('Rekapitulasi Maret'!$BA$587:$BA$768,APS!$B293,'Rekapitulasi Maret'!$BC$587:$BC$768)+SUMIF('Rekapitulasi Maret'!$BA$587:$BA$768,APS!$B293,'Rekapitulasi Maret'!$BF$587:$BF$768)</f>
        <v>0</v>
      </c>
      <c r="FK293" s="10"/>
      <c r="FL293" s="154">
        <f t="shared" si="658"/>
        <v>0</v>
      </c>
      <c r="FM293" s="154">
        <f t="shared" si="659"/>
        <v>0</v>
      </c>
      <c r="FN293" s="10"/>
      <c r="FO293" s="152">
        <f>SUMIF('Rekapitulasi Maret'!$BP$587:$BP$768,APS!$B293,'Rekapitulasi Maret'!$BQ$587:$BQ$768)+SUMIF('Rekapitulasi Maret'!$BP$587:$BP$768,APS!$B293,'Rekapitulasi Maret'!$BT$587:$BT$768)</f>
        <v>0</v>
      </c>
      <c r="FP293" s="152">
        <f>SUMIF('Rekapitulasi Maret'!$BP$587:$BP$768,APS!$B293,'Rekapitulasi Maret'!$BR$587:$BR$768)</f>
        <v>0</v>
      </c>
      <c r="FQ293" s="10"/>
      <c r="FR293" s="154">
        <f t="shared" si="660"/>
        <v>0</v>
      </c>
      <c r="FS293" s="154">
        <f t="shared" si="661"/>
        <v>0</v>
      </c>
      <c r="FT293" s="10"/>
      <c r="FU293" s="152">
        <f>SUMIF('Rekapitulasi Maret'!$CE$587:$CE$768,APS!$B293,'Rekapitulasi Maret'!$CI$587:$CI$768)</f>
        <v>0</v>
      </c>
      <c r="FV293" s="10"/>
      <c r="FW293" s="152">
        <f>SUMIF('Rekapitulasi Maret'!$CE$587:$CE$768,APS!$B293,'Rekapitulasi Maret'!$CJ$587:$CJ$768)</f>
        <v>0</v>
      </c>
      <c r="FX293" s="154">
        <f t="shared" si="683"/>
        <v>0</v>
      </c>
      <c r="FY293" s="154">
        <f t="shared" si="684"/>
        <v>0</v>
      </c>
      <c r="FZ293" s="10"/>
      <c r="GA293" s="152">
        <f>SUMIF('Rekapitulasi Maret'!$D$785:$D$963,APS!$B293,'Rekapitulasi Maret'!$E$785:$E$963)+SUMIF('Rekapitulasi Maret'!$D$785:$D$963,APS!$B293,'Rekapitulasi Maret'!$J$785:$J$963)</f>
        <v>0</v>
      </c>
      <c r="GB293" s="152">
        <f>SUMIF('Rekapitulasi Maret'!$D$785:$D$963,APS!$B293,'Rekapitulasi Maret'!$F$785:$F$963)</f>
        <v>0</v>
      </c>
      <c r="GC293" s="152">
        <f>SUMIF('Rekapitulasi Maret'!$D$785:$D$963,APS!$B293,'Rekapitulasi Maret'!$K$785:$K$963)</f>
        <v>0</v>
      </c>
      <c r="GD293" s="154">
        <f t="shared" si="662"/>
        <v>0</v>
      </c>
      <c r="GE293" s="154">
        <f t="shared" si="663"/>
        <v>0</v>
      </c>
      <c r="GF293" s="10"/>
      <c r="GG293" s="152">
        <f>SUMIF('Rekapitulasi Maret'!$U$785:$U$963,APS!$B293,'Rekapitulasi Maret'!$V$785:$V$963)+SUMIF('Rekapitulasi Maret'!$U$785:$U$963,APS!$B293,'Rekapitulasi Maret'!$AA$785:$AA$963)</f>
        <v>0</v>
      </c>
      <c r="GH293" s="152">
        <f>SUMIF('Rekapitulasi Maret'!$U$785:$U$963,APS!$B293,'Rekapitulasi Maret'!$W$785:$W$963)</f>
        <v>0</v>
      </c>
      <c r="GI293" s="152">
        <f>SUMIF('Rekapitulasi Maret'!$U$785:$U$963,APS!$B293,'Rekapitulasi Maret'!$AB$785:$AB$963)</f>
        <v>0</v>
      </c>
      <c r="GJ293" s="154">
        <f t="shared" si="664"/>
        <v>0</v>
      </c>
      <c r="GK293" s="154">
        <f t="shared" si="665"/>
        <v>0</v>
      </c>
      <c r="GL293" s="10"/>
      <c r="GM293" s="152">
        <f>SUMIF('Rekapitulasi Maret'!$AL$785:$AL$963,APS!$B293,'Rekapitulasi Maret'!$AM$785:$AM$963)+SUMIF('Rekapitulasi Maret'!$AL$785:$AL$963,APS!$B293,'Rekapitulasi Maret'!$AP$785:$AP$963)</f>
        <v>0</v>
      </c>
      <c r="GN293" s="152">
        <f>SUMIF('Rekapitulasi Maret'!$AL$785:$AL$963,APS!$B293,'Rekapitulasi Maret'!$AN$785:$AN$963)</f>
        <v>0</v>
      </c>
      <c r="GO293" s="152">
        <f>SUMIF('Rekapitulasi Maret'!$AL$785:$AL$963,APS!$B293,'Rekapitulasi Maret'!$AQ$785:$AQ$963)</f>
        <v>0</v>
      </c>
      <c r="GP293" s="154">
        <f t="shared" si="666"/>
        <v>0</v>
      </c>
      <c r="GQ293" s="154">
        <f t="shared" si="667"/>
        <v>0</v>
      </c>
      <c r="GR293" s="76">
        <f t="shared" si="668"/>
        <v>0</v>
      </c>
      <c r="GS293" s="76">
        <f t="shared" si="669"/>
        <v>0</v>
      </c>
      <c r="GT293" s="76">
        <f t="shared" si="670"/>
        <v>0</v>
      </c>
      <c r="GU293" s="76">
        <f t="shared" si="671"/>
        <v>0</v>
      </c>
      <c r="GV293" s="157">
        <f t="shared" si="672"/>
        <v>0</v>
      </c>
      <c r="GW293" s="157">
        <f t="shared" si="673"/>
        <v>0</v>
      </c>
      <c r="GX293" s="158">
        <f t="shared" si="674"/>
        <v>0</v>
      </c>
      <c r="GY293" s="157">
        <f t="shared" si="691"/>
        <v>2</v>
      </c>
      <c r="GZ293" s="157">
        <f t="shared" si="692"/>
        <v>0</v>
      </c>
      <c r="HA293" s="157">
        <f t="shared" si="693"/>
        <v>0</v>
      </c>
      <c r="HB293" s="157">
        <f t="shared" si="694"/>
        <v>0</v>
      </c>
      <c r="HC293" s="157">
        <f t="shared" si="695"/>
        <v>0</v>
      </c>
      <c r="HD293" s="157">
        <f t="shared" si="696"/>
        <v>-2</v>
      </c>
      <c r="HE293" s="158">
        <f t="shared" si="746"/>
        <v>0</v>
      </c>
      <c r="HF293" s="164"/>
      <c r="HG293" s="38" t="s">
        <v>1064</v>
      </c>
      <c r="HH293" s="88"/>
    </row>
    <row r="294" spans="1:216" ht="15.75">
      <c r="A294" s="60"/>
      <c r="B294" s="38" t="s">
        <v>452</v>
      </c>
      <c r="C294" s="16" t="s">
        <v>196</v>
      </c>
      <c r="D294" s="16" t="s">
        <v>621</v>
      </c>
      <c r="E294" s="16"/>
      <c r="F294" s="38">
        <v>25</v>
      </c>
      <c r="G294" s="38"/>
      <c r="H294" s="38"/>
      <c r="I294" s="18">
        <v>0</v>
      </c>
      <c r="J294" s="38">
        <v>0</v>
      </c>
      <c r="K294" s="38"/>
      <c r="L294" s="38"/>
      <c r="M294" s="40">
        <v>25</v>
      </c>
      <c r="N294" s="20">
        <f t="shared" si="637"/>
        <v>25</v>
      </c>
      <c r="O294" s="20"/>
      <c r="P294" s="75">
        <f t="shared" si="642"/>
        <v>0</v>
      </c>
      <c r="Q294" s="74">
        <f t="shared" si="641"/>
        <v>25</v>
      </c>
      <c r="R294" s="22">
        <f t="shared" si="747"/>
        <v>25</v>
      </c>
      <c r="S294" s="40"/>
      <c r="T294" s="40"/>
      <c r="U294" s="152">
        <f>SUMIF('Rekapitulasi Maret'!$D$9:$D$173,APS!$B294,'Rekapitulasi Maret'!$E$9:$E$173)</f>
        <v>0</v>
      </c>
      <c r="V294" s="152">
        <f>SUMIF('Rekapitulasi Maret'!$D$9:$D$173,APS!$B294,'Rekapitulasi Maret'!$F$9:$F$173)</f>
        <v>0</v>
      </c>
      <c r="W294" s="40"/>
      <c r="X294" s="154">
        <f t="shared" si="748"/>
        <v>0</v>
      </c>
      <c r="Y294" s="154">
        <f t="shared" si="749"/>
        <v>0</v>
      </c>
      <c r="Z294" s="40"/>
      <c r="AA294" s="152">
        <f>SUMIF('Rekapitulasi Maret'!$U$9:$U$173,APS!$B294,'Rekapitulasi Maret'!$V$9:$V$173)</f>
        <v>0</v>
      </c>
      <c r="AB294" s="152">
        <f>SUMIF('Rekapitulasi Maret'!$U$9:$U$173,APS!$B294,'Rekapitulasi Maret'!$W$9:$W$173)</f>
        <v>0</v>
      </c>
      <c r="AC294" s="152"/>
      <c r="AD294" s="154">
        <f t="shared" si="726"/>
        <v>0</v>
      </c>
      <c r="AE294" s="154">
        <f t="shared" si="727"/>
        <v>0</v>
      </c>
      <c r="AF294" s="40"/>
      <c r="AG294" s="152">
        <f>SUMIF('Rekapitulasi Maret'!$AL$9:$AL$173,APS!$B294,'Rekapitulasi Maret'!$AM$9:$AM$173)</f>
        <v>0</v>
      </c>
      <c r="AH294" s="152">
        <f>SUMIF('Rekapitulasi Maret'!$AL$9:$AL$173,APS!$B294,'Rekapitulasi Maret'!$AN$9:$AN$173)</f>
        <v>0</v>
      </c>
      <c r="AI294" s="152">
        <f>SUMIF('Rekapitulasi Maret'!$AL$9:$AL$173,APS!$B294,'Rekapitulasi Maret'!$AQ$9:$AQ$173)</f>
        <v>0</v>
      </c>
      <c r="AJ294" s="154">
        <f t="shared" si="744"/>
        <v>0</v>
      </c>
      <c r="AK294" s="154">
        <f t="shared" si="745"/>
        <v>0</v>
      </c>
      <c r="AL294" s="40"/>
      <c r="AM294" s="152">
        <f>SUMIF('Rekapitulasi Maret'!$BA$9:$BA$173,APS!$B294,'Rekapitulasi Maret'!$BB$9:$BB$173)</f>
        <v>0</v>
      </c>
      <c r="AN294" s="152">
        <f>SUMIF('Rekapitulasi Maret'!$BA$9:$BA$173,APS!$B294,'Rekapitulasi Maret'!$BC$9:$BC$173)</f>
        <v>0</v>
      </c>
      <c r="AO294" s="10"/>
      <c r="AP294" s="154">
        <f t="shared" si="728"/>
        <v>0</v>
      </c>
      <c r="AQ294" s="154">
        <f t="shared" si="729"/>
        <v>0</v>
      </c>
      <c r="AR294" s="40"/>
      <c r="AS294" s="152">
        <f>SUMIF('Rekapitulasi Maret'!$BP$9:$BP$173,APS!$B294,'Rekapitulasi Maret'!$BQ$9:$BQ$173)</f>
        <v>0</v>
      </c>
      <c r="AT294" s="152">
        <f>SUMIF('Rekapitulasi Maret'!$BP$9:$BP$173,APS!$B294,'Rekapitulasi Maret'!$BR$9:$BR$173)</f>
        <v>0</v>
      </c>
      <c r="AU294" s="40"/>
      <c r="AV294" s="154">
        <f t="shared" si="697"/>
        <v>0</v>
      </c>
      <c r="AW294" s="154">
        <f t="shared" si="698"/>
        <v>0</v>
      </c>
      <c r="AX294" s="40"/>
      <c r="AY294" s="152">
        <f>SUMIF('Rekapitulasi Maret'!$CE$9:$CE$173,APS!$B294,'Rekapitulasi Maret'!$CI$9:$CI$173)</f>
        <v>0</v>
      </c>
      <c r="AZ294" s="10"/>
      <c r="BA294" s="152">
        <f>SUMIF('Rekapitulasi Maret'!$CE$9:$CE$173,APS!$B294,'Rekapitulasi Maret'!$CJ$9:$CJ$173)</f>
        <v>0</v>
      </c>
      <c r="BB294" s="154">
        <f t="shared" si="689"/>
        <v>0</v>
      </c>
      <c r="BC294" s="154">
        <f t="shared" si="690"/>
        <v>0</v>
      </c>
      <c r="BD294" s="76">
        <f t="shared" si="701"/>
        <v>0</v>
      </c>
      <c r="BE294" s="76">
        <f t="shared" si="702"/>
        <v>0</v>
      </c>
      <c r="BF294" s="76">
        <f t="shared" si="703"/>
        <v>0</v>
      </c>
      <c r="BG294" s="76">
        <f t="shared" si="704"/>
        <v>0</v>
      </c>
      <c r="BH294" s="76">
        <f t="shared" si="705"/>
        <v>0</v>
      </c>
      <c r="BI294" s="76">
        <f t="shared" si="706"/>
        <v>0</v>
      </c>
      <c r="BJ294" s="154">
        <f t="shared" si="707"/>
        <v>0</v>
      </c>
      <c r="BK294" s="40">
        <v>25</v>
      </c>
      <c r="BL294" s="40"/>
      <c r="BM294" s="152">
        <f>SUMIF('Rekapitulasi Maret'!$D$194:$D$375,APS!$B294,'Rekapitulasi Maret'!$E$194:$E$375)+SUMIF('Rekapitulasi Maret'!$D$194:$D$375,APS!$B294,'Rekapitulasi Maret'!$J$194:$J$375)</f>
        <v>0</v>
      </c>
      <c r="BN294" s="152">
        <f>SUMIF('Rekapitulasi Maret'!$D$194:$D$375,APS!$B294,'Rekapitulasi Maret'!$F$194:$F$375)</f>
        <v>0</v>
      </c>
      <c r="BO294" s="152">
        <f>SUMIF('Rekapitulasi Maret'!$D$194:$D$375,APS!$B294,'Rekapitulasi Maret'!$K$194:$K$375)</f>
        <v>0</v>
      </c>
      <c r="BP294" s="154">
        <f t="shared" si="685"/>
        <v>0</v>
      </c>
      <c r="BQ294" s="154">
        <f t="shared" si="686"/>
        <v>0</v>
      </c>
      <c r="BR294" s="40"/>
      <c r="BS294" s="152">
        <f>SUMIF('Rekapitulasi Maret'!$U$194:$U$375,APS!$B294,'Rekapitulasi Maret'!$V$194:$V$375)+SUMIF('Rekapitulasi Maret'!$U$194:$U$375,APS!$B294,'Rekapitulasi Maret'!$AA$194:$AA$375)</f>
        <v>0</v>
      </c>
      <c r="BT294" s="152">
        <f>SUMIF('Rekapitulasi Maret'!$U$194:$U$375,APS!$B294,'Rekapitulasi Maret'!$W$194:$W$375)</f>
        <v>0</v>
      </c>
      <c r="BU294" s="152">
        <f>SUMIF('Rekapitulasi Maret'!$U$194:$U$375,APS!$B294,'Rekapitulasi Maret'!$AB$194:$AB$375)</f>
        <v>0</v>
      </c>
      <c r="BV294" s="154">
        <f t="shared" si="687"/>
        <v>0</v>
      </c>
      <c r="BW294" s="154">
        <f t="shared" si="688"/>
        <v>0</v>
      </c>
      <c r="BX294" s="40">
        <v>25</v>
      </c>
      <c r="BY294" s="152">
        <f>SUMIF('Rekapitulasi Maret'!$AL$194:$AL$375,APS!$B294,'Rekapitulasi Maret'!$AM$194:$AM$375)+SUMIF('Rekapitulasi Maret'!$AL$194:$AL$375,APS!$B294,'Rekapitulasi Maret'!$AP$194:$AP$375)</f>
        <v>0</v>
      </c>
      <c r="BZ294" s="152">
        <f>SUMIF('Rekapitulasi Maret'!$AL$194:$AL$375,APS!$B294,'Rekapitulasi Maret'!$AN$194:$AN$375)</f>
        <v>0</v>
      </c>
      <c r="CA294" s="152">
        <f>SUMIF('Rekapitulasi Maret'!$AL$194:$AL$375,APS!$B294,'Rekapitulasi Maret'!$AQ$194:$AQ$375)</f>
        <v>0</v>
      </c>
      <c r="CB294" s="154">
        <f t="shared" si="699"/>
        <v>0</v>
      </c>
      <c r="CC294" s="154">
        <f t="shared" si="700"/>
        <v>0</v>
      </c>
      <c r="CD294" s="40"/>
      <c r="CE294" s="152">
        <f>SUMIF('Rekapitulasi Maret'!$BA$194:$BA$375,APS!$B294,'Rekapitulasi Maret'!$BB$194:$BB$375)+SUMIF('Rekapitulasi Maret'!$BA$194:$BA$375,APS!$B294,'Rekapitulasi Maret'!$BE$194:$BE$375)</f>
        <v>0</v>
      </c>
      <c r="CF294" s="152">
        <f>SUMIF('Rekapitulasi Maret'!$BA$194:$BA$375,APS!$B294,'Rekapitulasi Maret'!$BC$194:$BC$375)</f>
        <v>0</v>
      </c>
      <c r="CG294" s="40"/>
      <c r="CH294" s="154">
        <f t="shared" si="677"/>
        <v>0</v>
      </c>
      <c r="CI294" s="154">
        <f t="shared" si="678"/>
        <v>0</v>
      </c>
      <c r="CJ294" s="40"/>
      <c r="CK294" s="152">
        <f>SUMIF('Rekapitulasi Maret'!$BP$194:$BP$375,APS!$B294,'Rekapitulasi Maret'!$BQ$194:$BQ$375)+SUMIF('Rekapitulasi Maret'!$BP$194:$BP$375,APS!$B294,'Rekapitulasi Maret'!$BT$194:$BT$375)</f>
        <v>0</v>
      </c>
      <c r="CL294" s="152">
        <f>SUMIF('Rekapitulasi Maret'!$BP$194:$BP$375,APS!$B294,'Rekapitulasi Maret'!$BR$194:$BR$375)</f>
        <v>0</v>
      </c>
      <c r="CM294" s="152">
        <f>SUMIF('Rekapitulasi Maret'!$BP$194:$BP$375,APS!$B294,'Rekapitulasi Maret'!$BU$194:$BU$375)</f>
        <v>0</v>
      </c>
      <c r="CN294" s="154">
        <f t="shared" si="679"/>
        <v>0</v>
      </c>
      <c r="CO294" s="154">
        <f t="shared" si="680"/>
        <v>0</v>
      </c>
      <c r="CP294" s="76">
        <f t="shared" si="708"/>
        <v>25</v>
      </c>
      <c r="CQ294" s="76">
        <f t="shared" si="709"/>
        <v>0</v>
      </c>
      <c r="CR294" s="76">
        <f t="shared" si="710"/>
        <v>0</v>
      </c>
      <c r="CS294" s="76">
        <f t="shared" si="711"/>
        <v>0</v>
      </c>
      <c r="CT294" s="76">
        <f t="shared" si="712"/>
        <v>0</v>
      </c>
      <c r="CU294" s="76">
        <f t="shared" si="713"/>
        <v>-25</v>
      </c>
      <c r="CV294" s="154">
        <f t="shared" si="714"/>
        <v>0</v>
      </c>
      <c r="CW294" s="40"/>
      <c r="CX294" s="40"/>
      <c r="CY294" s="152">
        <f>SUMIF('Rekapitulasi Maret'!$D$391:$D$568,APS!$B294,'Rekapitulasi Maret'!$E$391:$E$568)+SUMIF('Rekapitulasi Maret'!$D$391:$D$568,APS!$B294,'Rekapitulasi Maret'!$J$391:$J$568)</f>
        <v>0</v>
      </c>
      <c r="CZ294" s="152">
        <f>SUMIF('Rekapitulasi Maret'!$D$391:$D$568,APS!$B294,'Rekapitulasi Maret'!$F$391:$F$568)</f>
        <v>0</v>
      </c>
      <c r="DA294" s="152">
        <f>SUMIF('Rekapitulasi Maret'!$D$391:$D$568,APS!$B294,'Rekapitulasi Maret'!$K$391:$K$568)</f>
        <v>0</v>
      </c>
      <c r="DB294" s="154">
        <f t="shared" si="681"/>
        <v>0</v>
      </c>
      <c r="DC294" s="154">
        <f t="shared" si="682"/>
        <v>0</v>
      </c>
      <c r="DD294" s="40"/>
      <c r="DE294" s="152">
        <f>SUMIF('Rekapitulasi Maret'!$U$391:$U$568,APS!$B294,'Rekapitulasi Maret'!$V$391:$V$568)+SUMIF('Rekapitulasi Maret'!$U$391:$U$568,APS!$B294,'Rekapitulasi Maret'!$AA$391:$AA$568)</f>
        <v>0</v>
      </c>
      <c r="DF294" s="152">
        <f>SUMIF('Rekapitulasi Maret'!$U$391:$U$568,APS!$B294,'Rekapitulasi Maret'!$W$391:$W$568)</f>
        <v>0</v>
      </c>
      <c r="DG294" s="152">
        <f>SUMIF('Rekapitulasi Maret'!$U$391:$U$568,APS!$B294,'Rekapitulasi Maret'!$AB$391:$AB$568)</f>
        <v>0</v>
      </c>
      <c r="DH294" s="154">
        <f t="shared" si="715"/>
        <v>0</v>
      </c>
      <c r="DI294" s="154">
        <f t="shared" si="716"/>
        <v>0</v>
      </c>
      <c r="DJ294" s="40"/>
      <c r="DK294" s="152">
        <f>SUMIF('Rekapitulasi Maret'!$AL$391:$AL$568,APS!$B294,'Rekapitulasi Maret'!$AM$391:$AM$568)+SUMIF('Rekapitulasi Maret'!$AL$391:$AL$568,APS!$B294,'Rekapitulasi Maret'!$AP$391:$AP$568)</f>
        <v>0</v>
      </c>
      <c r="DL294" s="152">
        <f>SUMIF('Rekapitulasi Maret'!$AL$391:$AL$568,APS!$B294,'Rekapitulasi Maret'!$AN$391:$AN$568)</f>
        <v>0</v>
      </c>
      <c r="DM294" s="152">
        <f>SUMIF('Rekapitulasi Maret'!$AL$391:$AL$568,APS!$B294,'Rekapitulasi Maret'!$AQ$391:$AQ$568)</f>
        <v>0</v>
      </c>
      <c r="DN294" s="154">
        <f t="shared" si="648"/>
        <v>0</v>
      </c>
      <c r="DO294" s="154">
        <f t="shared" si="649"/>
        <v>0</v>
      </c>
      <c r="DP294" s="40"/>
      <c r="DQ294" s="152">
        <f>SUMIF('Rekapitulasi Maret'!$BA$391:$BA$568,APS!$B294,'Rekapitulasi Maret'!$BB$391:$BB$568)+SUMIF('Rekapitulasi Maret'!$BA$391:$BA$568,APS!$B294,'Rekapitulasi Maret'!$BE$391:$BE$568)</f>
        <v>0</v>
      </c>
      <c r="DR294" s="152">
        <f>SUMIF('Rekapitulasi Maret'!$BA$391:$BA$568,APS!$B294,'Rekapitulasi Maret'!$BC$391:$BC$568)</f>
        <v>0</v>
      </c>
      <c r="DS294" s="152">
        <f>SUMIF('Rekapitulasi Maret'!$BA$391:$BA$568,APS!$B294,'Rekapitulasi Maret'!$BF$391:$BF$568)</f>
        <v>0</v>
      </c>
      <c r="DT294" s="154">
        <f t="shared" si="717"/>
        <v>0</v>
      </c>
      <c r="DU294" s="154">
        <f t="shared" si="718"/>
        <v>0</v>
      </c>
      <c r="DV294" s="40"/>
      <c r="DW294" s="152">
        <f>SUMIF('Rekapitulasi Maret'!$BP$391:$BP$568,APS!$B294,'Rekapitulasi Maret'!$BQ$391:$BQ$568)+SUMIF('Rekapitulasi Maret'!$BP$391:$BP$568,APS!$B294,'Rekapitulasi Maret'!$BT$391:$BT$568)</f>
        <v>0</v>
      </c>
      <c r="DX294" s="152">
        <f>SUMIF('Rekapitulasi Maret'!$BP$391:$BP$568,APS!$B294,'Rekapitulasi Maret'!$BR$391:$BR$568)</f>
        <v>0</v>
      </c>
      <c r="DY294" s="152">
        <f>SUMIF('Rekapitulasi Maret'!$BP$391:$BP$568,APS!$B294,'Rekapitulasi Maret'!$BU$391:$BU$568)</f>
        <v>0</v>
      </c>
      <c r="DZ294" s="154">
        <f t="shared" si="645"/>
        <v>0</v>
      </c>
      <c r="EA294" s="154">
        <f t="shared" si="646"/>
        <v>0</v>
      </c>
      <c r="EB294" s="40"/>
      <c r="EC294" s="152">
        <f>SUMIF('Rekapitulasi Maret'!$CE$391:$CE$568,APS!$B294,'Rekapitulasi Maret'!$CF$391:$CF$568)+SUMIF('Rekapitulasi Maret'!$CE$391:$CE$568,APS!$B294,'Rekapitulasi Maret'!$CI$391:$CI$568)</f>
        <v>0</v>
      </c>
      <c r="ED294" s="152">
        <f>SUMIF('Rekapitulasi Maret'!$CE$391:$CE$568,APS!$B294,'Rekapitulasi Maret'!$CG$391:$CG$568)</f>
        <v>0</v>
      </c>
      <c r="EE294" s="152">
        <f>SUMIF('Rekapitulasi Maret'!$CE$391:$CE$568,APS!$B294,'Rekapitulasi Maret'!$CJ$391:$CJ$568)</f>
        <v>0</v>
      </c>
      <c r="EF294" s="154">
        <f t="shared" si="650"/>
        <v>0</v>
      </c>
      <c r="EG294" s="154">
        <f t="shared" si="651"/>
        <v>0</v>
      </c>
      <c r="EH294" s="76">
        <f t="shared" si="719"/>
        <v>0</v>
      </c>
      <c r="EI294" s="76">
        <f t="shared" si="720"/>
        <v>0</v>
      </c>
      <c r="EJ294" s="76">
        <f t="shared" si="721"/>
        <v>0</v>
      </c>
      <c r="EK294" s="76">
        <f t="shared" si="722"/>
        <v>0</v>
      </c>
      <c r="EL294" s="76">
        <f t="shared" si="723"/>
        <v>0</v>
      </c>
      <c r="EM294" s="76">
        <f t="shared" si="724"/>
        <v>0</v>
      </c>
      <c r="EN294" s="154">
        <f t="shared" si="725"/>
        <v>0</v>
      </c>
      <c r="EO294" s="40"/>
      <c r="EP294" s="40"/>
      <c r="EQ294" s="152">
        <f>SUMIF('Rekapitulasi Maret'!$D$587:$D$768,APS!$B294,'Rekapitulasi Maret'!$E$587:$E$768)+SUMIF('Rekapitulasi Maret'!$D$587:$D$768,APS!$B294,'Rekapitulasi Maret'!$G$587:$G$768)</f>
        <v>0</v>
      </c>
      <c r="ER294" s="152">
        <f>SUMIF('Rekapitulasi Maret'!$D$587:$D$768,APS!$B294,'Rekapitulasi Maret'!$F$587:$F$768)+SUMIF('Rekapitulasi Maret'!$D$587:$D$768,APS!$B294,'Rekapitulasi Maret'!$H$587:$H$768)</f>
        <v>0</v>
      </c>
      <c r="ES294" s="40"/>
      <c r="ET294" s="154">
        <f t="shared" si="652"/>
        <v>0</v>
      </c>
      <c r="EU294" s="154">
        <f t="shared" si="653"/>
        <v>0</v>
      </c>
      <c r="EV294" s="40"/>
      <c r="EW294" s="152">
        <f>SUMIF('Rekapitulasi Maret'!$U$587:$U$768,APS!$B294,'Rekapitulasi Maret'!$V$587:$V$768)+SUMIF('Rekapitulasi Maret'!$U$587:$U$768,APS!$B294,'Rekapitulasi Maret'!$X$587:$X$768)</f>
        <v>0</v>
      </c>
      <c r="EX294" s="152">
        <f>SUMIF('Rekapitulasi Maret'!$U$587:$U$768,APS!$B294,'Rekapitulasi Maret'!$W$587:$W$768)+SUMIF('Rekapitulasi Maret'!$U$587:$U$768,APS!$B294,'Rekapitulasi Maret'!$Y$587:$Y$768)</f>
        <v>0</v>
      </c>
      <c r="EY294" s="10"/>
      <c r="EZ294" s="154">
        <f t="shared" si="654"/>
        <v>0</v>
      </c>
      <c r="FA294" s="154">
        <f t="shared" si="655"/>
        <v>0</v>
      </c>
      <c r="FB294" s="40"/>
      <c r="FC294" s="152">
        <f>SUMIF('Rekapitulasi Maret'!$AL$587:$AL$768,APS!$B294,'Rekapitulasi Maret'!$AM$587:$AM$768)+SUMIF('Rekapitulasi Maret'!$AL$587:$AL$768,APS!$B294,'Rekapitulasi Maret'!$AP$587:$AP$768)</f>
        <v>0</v>
      </c>
      <c r="FD294" s="152">
        <f>SUMIF('Rekapitulasi Maret'!$AL$587:$AL$768,APS!$B294,'Rekapitulasi Maret'!$AN$587:$AN$768)</f>
        <v>0</v>
      </c>
      <c r="FE294" s="40"/>
      <c r="FF294" s="154">
        <f t="shared" si="656"/>
        <v>0</v>
      </c>
      <c r="FG294" s="154">
        <f t="shared" si="657"/>
        <v>0</v>
      </c>
      <c r="FH294" s="40"/>
      <c r="FI294" s="152">
        <f>SUMIF('Rekapitulasi Maret'!$BA$587:$BA$768,APS!$B294,'Rekapitulasi Maret'!$BB$587:$BB$768)+SUMIF('Rekapitulasi Maret'!$BA$587:$BA$768,APS!$B294,'Rekapitulasi Maret'!$BE$587:$BE$768)</f>
        <v>0</v>
      </c>
      <c r="FJ294" s="152">
        <f>SUMIF('Rekapitulasi Maret'!$BA$587:$BA$768,APS!$B294,'Rekapitulasi Maret'!$BC$587:$BC$768)+SUMIF('Rekapitulasi Maret'!$BA$587:$BA$768,APS!$B294,'Rekapitulasi Maret'!$BF$587:$BF$768)</f>
        <v>0</v>
      </c>
      <c r="FK294" s="10"/>
      <c r="FL294" s="154">
        <f t="shared" si="658"/>
        <v>0</v>
      </c>
      <c r="FM294" s="154">
        <f t="shared" si="659"/>
        <v>0</v>
      </c>
      <c r="FN294" s="40"/>
      <c r="FO294" s="152">
        <f>SUMIF('Rekapitulasi Maret'!$BP$587:$BP$768,APS!$B294,'Rekapitulasi Maret'!$BQ$587:$BQ$768)+SUMIF('Rekapitulasi Maret'!$BP$587:$BP$768,APS!$B294,'Rekapitulasi Maret'!$BT$587:$BT$768)</f>
        <v>0</v>
      </c>
      <c r="FP294" s="152">
        <f>SUMIF('Rekapitulasi Maret'!$BP$587:$BP$768,APS!$B294,'Rekapitulasi Maret'!$BR$587:$BR$768)</f>
        <v>0</v>
      </c>
      <c r="FQ294" s="10"/>
      <c r="FR294" s="154">
        <f t="shared" si="660"/>
        <v>0</v>
      </c>
      <c r="FS294" s="154">
        <f t="shared" si="661"/>
        <v>0</v>
      </c>
      <c r="FT294" s="40"/>
      <c r="FU294" s="152">
        <f>SUMIF('Rekapitulasi Maret'!$CE$587:$CE$768,APS!$B294,'Rekapitulasi Maret'!$CI$587:$CI$768)</f>
        <v>0</v>
      </c>
      <c r="FV294" s="10"/>
      <c r="FW294" s="152">
        <f>SUMIF('Rekapitulasi Maret'!$CE$587:$CE$768,APS!$B294,'Rekapitulasi Maret'!$CJ$587:$CJ$768)</f>
        <v>0</v>
      </c>
      <c r="FX294" s="154">
        <f t="shared" si="683"/>
        <v>0</v>
      </c>
      <c r="FY294" s="154">
        <f t="shared" si="684"/>
        <v>0</v>
      </c>
      <c r="FZ294" s="40"/>
      <c r="GA294" s="152">
        <f>SUMIF('Rekapitulasi Maret'!$D$785:$D$963,APS!$B294,'Rekapitulasi Maret'!$E$785:$E$963)+SUMIF('Rekapitulasi Maret'!$D$785:$D$963,APS!$B294,'Rekapitulasi Maret'!$J$785:$J$963)</f>
        <v>0</v>
      </c>
      <c r="GB294" s="152">
        <f>SUMIF('Rekapitulasi Maret'!$D$785:$D$963,APS!$B294,'Rekapitulasi Maret'!$F$785:$F$963)</f>
        <v>0</v>
      </c>
      <c r="GC294" s="152">
        <f>SUMIF('Rekapitulasi Maret'!$D$785:$D$963,APS!$B294,'Rekapitulasi Maret'!$K$785:$K$963)</f>
        <v>0</v>
      </c>
      <c r="GD294" s="154">
        <f t="shared" si="662"/>
        <v>0</v>
      </c>
      <c r="GE294" s="154">
        <f t="shared" si="663"/>
        <v>0</v>
      </c>
      <c r="GF294" s="40"/>
      <c r="GG294" s="152">
        <f>SUMIF('Rekapitulasi Maret'!$U$785:$U$963,APS!$B294,'Rekapitulasi Maret'!$V$785:$V$963)+SUMIF('Rekapitulasi Maret'!$U$785:$U$963,APS!$B294,'Rekapitulasi Maret'!$AA$785:$AA$963)</f>
        <v>0</v>
      </c>
      <c r="GH294" s="152">
        <f>SUMIF('Rekapitulasi Maret'!$U$785:$U$963,APS!$B294,'Rekapitulasi Maret'!$W$785:$W$963)</f>
        <v>0</v>
      </c>
      <c r="GI294" s="152">
        <f>SUMIF('Rekapitulasi Maret'!$U$785:$U$963,APS!$B294,'Rekapitulasi Maret'!$AB$785:$AB$963)</f>
        <v>0</v>
      </c>
      <c r="GJ294" s="154">
        <f t="shared" si="664"/>
        <v>0</v>
      </c>
      <c r="GK294" s="154">
        <f t="shared" si="665"/>
        <v>0</v>
      </c>
      <c r="GL294" s="40"/>
      <c r="GM294" s="152">
        <f>SUMIF('Rekapitulasi Maret'!$AL$785:$AL$963,APS!$B294,'Rekapitulasi Maret'!$AM$785:$AM$963)+SUMIF('Rekapitulasi Maret'!$AL$785:$AL$963,APS!$B294,'Rekapitulasi Maret'!$AP$785:$AP$963)</f>
        <v>0</v>
      </c>
      <c r="GN294" s="152">
        <f>SUMIF('Rekapitulasi Maret'!$AL$785:$AL$963,APS!$B294,'Rekapitulasi Maret'!$AN$785:$AN$963)</f>
        <v>0</v>
      </c>
      <c r="GO294" s="152">
        <f>SUMIF('Rekapitulasi Maret'!$AL$785:$AL$963,APS!$B294,'Rekapitulasi Maret'!$AQ$785:$AQ$963)</f>
        <v>0</v>
      </c>
      <c r="GP294" s="154">
        <f t="shared" si="666"/>
        <v>0</v>
      </c>
      <c r="GQ294" s="154">
        <f t="shared" si="667"/>
        <v>0</v>
      </c>
      <c r="GR294" s="76">
        <f t="shared" si="668"/>
        <v>0</v>
      </c>
      <c r="GS294" s="76">
        <f t="shared" si="669"/>
        <v>0</v>
      </c>
      <c r="GT294" s="76">
        <f t="shared" si="670"/>
        <v>0</v>
      </c>
      <c r="GU294" s="76">
        <f t="shared" si="671"/>
        <v>0</v>
      </c>
      <c r="GV294" s="157">
        <f t="shared" si="672"/>
        <v>0</v>
      </c>
      <c r="GW294" s="157">
        <f t="shared" si="673"/>
        <v>0</v>
      </c>
      <c r="GX294" s="158">
        <f t="shared" si="674"/>
        <v>0</v>
      </c>
      <c r="GY294" s="157">
        <f t="shared" si="691"/>
        <v>25</v>
      </c>
      <c r="GZ294" s="157">
        <f t="shared" si="692"/>
        <v>0</v>
      </c>
      <c r="HA294" s="157">
        <f t="shared" si="693"/>
        <v>0</v>
      </c>
      <c r="HB294" s="157">
        <f t="shared" si="694"/>
        <v>0</v>
      </c>
      <c r="HC294" s="157">
        <f t="shared" si="695"/>
        <v>0</v>
      </c>
      <c r="HD294" s="157">
        <f t="shared" si="696"/>
        <v>-25</v>
      </c>
      <c r="HE294" s="158">
        <f t="shared" si="746"/>
        <v>0</v>
      </c>
      <c r="HF294" s="165"/>
      <c r="HG294" s="38" t="s">
        <v>1065</v>
      </c>
      <c r="HH294" s="88"/>
    </row>
    <row r="295" spans="1:216" ht="15.75">
      <c r="A295" s="16"/>
      <c r="B295" s="16" t="s">
        <v>382</v>
      </c>
      <c r="C295" s="16" t="s">
        <v>196</v>
      </c>
      <c r="D295" s="16" t="s">
        <v>621</v>
      </c>
      <c r="E295" s="16"/>
      <c r="F295" s="31">
        <v>24</v>
      </c>
      <c r="G295" s="17"/>
      <c r="H295" s="17"/>
      <c r="I295" s="18">
        <v>0</v>
      </c>
      <c r="J295" s="17">
        <v>0</v>
      </c>
      <c r="K295" s="19">
        <f t="shared" ref="K295:K328" si="750">(H295+F295+G295)-(I295+J295)</f>
        <v>24</v>
      </c>
      <c r="L295" s="19">
        <f>IF(K295&gt;0,K295,0)</f>
        <v>24</v>
      </c>
      <c r="M295" s="23">
        <v>24</v>
      </c>
      <c r="N295" s="20">
        <f t="shared" si="637"/>
        <v>24</v>
      </c>
      <c r="O295" s="20"/>
      <c r="P295" s="75">
        <f t="shared" si="642"/>
        <v>0</v>
      </c>
      <c r="Q295" s="74">
        <f t="shared" si="641"/>
        <v>24</v>
      </c>
      <c r="R295" s="22">
        <f t="shared" si="747"/>
        <v>24</v>
      </c>
      <c r="S295" s="10">
        <v>24</v>
      </c>
      <c r="T295" s="10">
        <v>24</v>
      </c>
      <c r="U295" s="152">
        <f>SUMIF('Rekapitulasi Maret'!$D$9:$D$173,APS!$B295,'Rekapitulasi Maret'!$E$9:$E$173)</f>
        <v>0</v>
      </c>
      <c r="V295" s="152">
        <f>SUMIF('Rekapitulasi Maret'!$D$9:$D$173,APS!$B295,'Rekapitulasi Maret'!$F$9:$F$173)</f>
        <v>0</v>
      </c>
      <c r="W295" s="10"/>
      <c r="X295" s="154">
        <f t="shared" si="748"/>
        <v>0</v>
      </c>
      <c r="Y295" s="154">
        <f t="shared" si="749"/>
        <v>0</v>
      </c>
      <c r="Z295" s="10"/>
      <c r="AA295" s="152">
        <f>SUMIF('Rekapitulasi Maret'!$U$9:$U$173,APS!$B295,'Rekapitulasi Maret'!$V$9:$V$173)</f>
        <v>0</v>
      </c>
      <c r="AB295" s="152">
        <f>SUMIF('Rekapitulasi Maret'!$U$9:$U$173,APS!$B295,'Rekapitulasi Maret'!$W$9:$W$173)</f>
        <v>0</v>
      </c>
      <c r="AC295" s="152"/>
      <c r="AD295" s="154">
        <f t="shared" si="726"/>
        <v>0</v>
      </c>
      <c r="AE295" s="154">
        <f t="shared" si="727"/>
        <v>0</v>
      </c>
      <c r="AF295" s="10"/>
      <c r="AG295" s="152">
        <f>SUMIF('Rekapitulasi Maret'!$AL$9:$AL$173,APS!$B295,'Rekapitulasi Maret'!$AM$9:$AM$173)</f>
        <v>0</v>
      </c>
      <c r="AH295" s="152">
        <f>SUMIF('Rekapitulasi Maret'!$AL$9:$AL$173,APS!$B295,'Rekapitulasi Maret'!$AN$9:$AN$173)</f>
        <v>0</v>
      </c>
      <c r="AI295" s="152">
        <f>SUMIF('Rekapitulasi Maret'!$AL$9:$AL$173,APS!$B295,'Rekapitulasi Maret'!$AQ$9:$AQ$173)</f>
        <v>0</v>
      </c>
      <c r="AJ295" s="154">
        <f t="shared" si="744"/>
        <v>0</v>
      </c>
      <c r="AK295" s="154">
        <f t="shared" si="745"/>
        <v>0</v>
      </c>
      <c r="AL295" s="10"/>
      <c r="AM295" s="152">
        <f>SUMIF('Rekapitulasi Maret'!$BA$9:$BA$173,APS!$B295,'Rekapitulasi Maret'!$BB$9:$BB$173)</f>
        <v>0</v>
      </c>
      <c r="AN295" s="152">
        <f>SUMIF('Rekapitulasi Maret'!$BA$9:$BA$173,APS!$B295,'Rekapitulasi Maret'!$BC$9:$BC$173)</f>
        <v>0</v>
      </c>
      <c r="AO295" s="10"/>
      <c r="AP295" s="154">
        <f t="shared" si="728"/>
        <v>0</v>
      </c>
      <c r="AQ295" s="154">
        <f t="shared" si="729"/>
        <v>0</v>
      </c>
      <c r="AR295" s="10"/>
      <c r="AS295" s="152">
        <f>SUMIF('Rekapitulasi Maret'!$BP$9:$BP$173,APS!$B295,'Rekapitulasi Maret'!$BQ$9:$BQ$173)</f>
        <v>0</v>
      </c>
      <c r="AT295" s="152">
        <f>SUMIF('Rekapitulasi Maret'!$BP$9:$BP$173,APS!$B295,'Rekapitulasi Maret'!$BR$9:$BR$173)</f>
        <v>0</v>
      </c>
      <c r="AU295" s="10"/>
      <c r="AV295" s="154">
        <f t="shared" si="697"/>
        <v>0</v>
      </c>
      <c r="AW295" s="154">
        <f t="shared" si="698"/>
        <v>0</v>
      </c>
      <c r="AX295" s="10"/>
      <c r="AY295" s="152">
        <f>SUMIF('Rekapitulasi Maret'!$CE$9:$CE$173,APS!$B295,'Rekapitulasi Maret'!$CI$9:$CI$173)</f>
        <v>0</v>
      </c>
      <c r="AZ295" s="10"/>
      <c r="BA295" s="152">
        <f>SUMIF('Rekapitulasi Maret'!$CE$9:$CE$173,APS!$B295,'Rekapitulasi Maret'!$CJ$9:$CJ$173)</f>
        <v>0</v>
      </c>
      <c r="BB295" s="154">
        <f t="shared" si="689"/>
        <v>0</v>
      </c>
      <c r="BC295" s="154">
        <f t="shared" si="690"/>
        <v>0</v>
      </c>
      <c r="BD295" s="76">
        <f t="shared" si="701"/>
        <v>24</v>
      </c>
      <c r="BE295" s="76">
        <f t="shared" si="702"/>
        <v>0</v>
      </c>
      <c r="BF295" s="76">
        <f t="shared" si="703"/>
        <v>0</v>
      </c>
      <c r="BG295" s="76">
        <f t="shared" si="704"/>
        <v>0</v>
      </c>
      <c r="BH295" s="76">
        <f t="shared" si="705"/>
        <v>0</v>
      </c>
      <c r="BI295" s="76">
        <f t="shared" si="706"/>
        <v>-24</v>
      </c>
      <c r="BJ295" s="154">
        <f t="shared" si="707"/>
        <v>0</v>
      </c>
      <c r="BK295" s="10"/>
      <c r="BL295" s="10"/>
      <c r="BM295" s="152">
        <f>SUMIF('Rekapitulasi Maret'!$D$194:$D$375,APS!$B295,'Rekapitulasi Maret'!$E$194:$E$375)+SUMIF('Rekapitulasi Maret'!$D$194:$D$375,APS!$B295,'Rekapitulasi Maret'!$J$194:$J$375)</f>
        <v>0</v>
      </c>
      <c r="BN295" s="152">
        <f>SUMIF('Rekapitulasi Maret'!$D$194:$D$375,APS!$B295,'Rekapitulasi Maret'!$F$194:$F$375)</f>
        <v>0</v>
      </c>
      <c r="BO295" s="152">
        <f>SUMIF('Rekapitulasi Maret'!$D$194:$D$375,APS!$B295,'Rekapitulasi Maret'!$K$194:$K$375)</f>
        <v>0</v>
      </c>
      <c r="BP295" s="154">
        <f t="shared" si="685"/>
        <v>0</v>
      </c>
      <c r="BQ295" s="154">
        <f t="shared" si="686"/>
        <v>0</v>
      </c>
      <c r="BR295" s="10"/>
      <c r="BS295" s="152">
        <f>SUMIF('Rekapitulasi Maret'!$U$194:$U$375,APS!$B295,'Rekapitulasi Maret'!$V$194:$V$375)+SUMIF('Rekapitulasi Maret'!$U$194:$U$375,APS!$B295,'Rekapitulasi Maret'!$AA$194:$AA$375)</f>
        <v>0</v>
      </c>
      <c r="BT295" s="152">
        <f>SUMIF('Rekapitulasi Maret'!$U$194:$U$375,APS!$B295,'Rekapitulasi Maret'!$W$194:$W$375)</f>
        <v>0</v>
      </c>
      <c r="BU295" s="152">
        <f>SUMIF('Rekapitulasi Maret'!$U$194:$U$375,APS!$B295,'Rekapitulasi Maret'!$AB$194:$AB$375)</f>
        <v>0</v>
      </c>
      <c r="BV295" s="154">
        <f t="shared" si="687"/>
        <v>0</v>
      </c>
      <c r="BW295" s="154">
        <f t="shared" si="688"/>
        <v>0</v>
      </c>
      <c r="BX295" s="10"/>
      <c r="BY295" s="152">
        <f>SUMIF('Rekapitulasi Maret'!$AL$194:$AL$375,APS!$B295,'Rekapitulasi Maret'!$AM$194:$AM$375)+SUMIF('Rekapitulasi Maret'!$AL$194:$AL$375,APS!$B295,'Rekapitulasi Maret'!$AP$194:$AP$375)</f>
        <v>0</v>
      </c>
      <c r="BZ295" s="152">
        <f>SUMIF('Rekapitulasi Maret'!$AL$194:$AL$375,APS!$B295,'Rekapitulasi Maret'!$AN$194:$AN$375)</f>
        <v>0</v>
      </c>
      <c r="CA295" s="152">
        <f>SUMIF('Rekapitulasi Maret'!$AL$194:$AL$375,APS!$B295,'Rekapitulasi Maret'!$AQ$194:$AQ$375)</f>
        <v>0</v>
      </c>
      <c r="CB295" s="154">
        <f t="shared" si="699"/>
        <v>0</v>
      </c>
      <c r="CC295" s="154">
        <f t="shared" si="700"/>
        <v>0</v>
      </c>
      <c r="CD295" s="10"/>
      <c r="CE295" s="152">
        <f>SUMIF('Rekapitulasi Maret'!$BA$194:$BA$375,APS!$B295,'Rekapitulasi Maret'!$BB$194:$BB$375)+SUMIF('Rekapitulasi Maret'!$BA$194:$BA$375,APS!$B295,'Rekapitulasi Maret'!$BE$194:$BE$375)</f>
        <v>0</v>
      </c>
      <c r="CF295" s="152">
        <f>SUMIF('Rekapitulasi Maret'!$BA$194:$BA$375,APS!$B295,'Rekapitulasi Maret'!$BC$194:$BC$375)</f>
        <v>0</v>
      </c>
      <c r="CG295" s="10"/>
      <c r="CH295" s="154">
        <f t="shared" si="677"/>
        <v>0</v>
      </c>
      <c r="CI295" s="154">
        <f t="shared" si="678"/>
        <v>0</v>
      </c>
      <c r="CJ295" s="10"/>
      <c r="CK295" s="152">
        <f>SUMIF('Rekapitulasi Maret'!$BP$194:$BP$375,APS!$B295,'Rekapitulasi Maret'!$BQ$194:$BQ$375)+SUMIF('Rekapitulasi Maret'!$BP$194:$BP$375,APS!$B295,'Rekapitulasi Maret'!$BT$194:$BT$375)</f>
        <v>0</v>
      </c>
      <c r="CL295" s="152">
        <f>SUMIF('Rekapitulasi Maret'!$BP$194:$BP$375,APS!$B295,'Rekapitulasi Maret'!$BR$194:$BR$375)</f>
        <v>0</v>
      </c>
      <c r="CM295" s="152">
        <f>SUMIF('Rekapitulasi Maret'!$BP$194:$BP$375,APS!$B295,'Rekapitulasi Maret'!$BU$194:$BU$375)</f>
        <v>0</v>
      </c>
      <c r="CN295" s="154">
        <f t="shared" si="679"/>
        <v>0</v>
      </c>
      <c r="CO295" s="154">
        <f t="shared" si="680"/>
        <v>0</v>
      </c>
      <c r="CP295" s="76">
        <f t="shared" si="708"/>
        <v>0</v>
      </c>
      <c r="CQ295" s="76">
        <f t="shared" si="709"/>
        <v>0</v>
      </c>
      <c r="CR295" s="76">
        <f t="shared" si="710"/>
        <v>0</v>
      </c>
      <c r="CS295" s="76">
        <f t="shared" si="711"/>
        <v>0</v>
      </c>
      <c r="CT295" s="76">
        <f t="shared" si="712"/>
        <v>0</v>
      </c>
      <c r="CU295" s="76">
        <f t="shared" si="713"/>
        <v>0</v>
      </c>
      <c r="CV295" s="154">
        <f t="shared" si="714"/>
        <v>0</v>
      </c>
      <c r="CW295" s="10"/>
      <c r="CX295" s="10"/>
      <c r="CY295" s="152">
        <f>SUMIF('Rekapitulasi Maret'!$D$391:$D$568,APS!$B295,'Rekapitulasi Maret'!$E$391:$E$568)+SUMIF('Rekapitulasi Maret'!$D$391:$D$568,APS!$B295,'Rekapitulasi Maret'!$J$391:$J$568)</f>
        <v>0</v>
      </c>
      <c r="CZ295" s="152">
        <f>SUMIF('Rekapitulasi Maret'!$D$391:$D$568,APS!$B295,'Rekapitulasi Maret'!$F$391:$F$568)</f>
        <v>0</v>
      </c>
      <c r="DA295" s="152">
        <f>SUMIF('Rekapitulasi Maret'!$D$391:$D$568,APS!$B295,'Rekapitulasi Maret'!$K$391:$K$568)</f>
        <v>0</v>
      </c>
      <c r="DB295" s="154">
        <f t="shared" si="681"/>
        <v>0</v>
      </c>
      <c r="DC295" s="154">
        <f t="shared" si="682"/>
        <v>0</v>
      </c>
      <c r="DD295" s="10"/>
      <c r="DE295" s="152">
        <f>SUMIF('Rekapitulasi Maret'!$U$391:$U$568,APS!$B295,'Rekapitulasi Maret'!$V$391:$V$568)+SUMIF('Rekapitulasi Maret'!$U$391:$U$568,APS!$B295,'Rekapitulasi Maret'!$AA$391:$AA$568)</f>
        <v>0</v>
      </c>
      <c r="DF295" s="152">
        <f>SUMIF('Rekapitulasi Maret'!$U$391:$U$568,APS!$B295,'Rekapitulasi Maret'!$W$391:$W$568)</f>
        <v>0</v>
      </c>
      <c r="DG295" s="152">
        <f>SUMIF('Rekapitulasi Maret'!$U$391:$U$568,APS!$B295,'Rekapitulasi Maret'!$AB$391:$AB$568)</f>
        <v>0</v>
      </c>
      <c r="DH295" s="154">
        <f t="shared" si="715"/>
        <v>0</v>
      </c>
      <c r="DI295" s="154">
        <f t="shared" si="716"/>
        <v>0</v>
      </c>
      <c r="DJ295" s="10"/>
      <c r="DK295" s="152">
        <f>SUMIF('Rekapitulasi Maret'!$AL$391:$AL$568,APS!$B295,'Rekapitulasi Maret'!$AM$391:$AM$568)+SUMIF('Rekapitulasi Maret'!$AL$391:$AL$568,APS!$B295,'Rekapitulasi Maret'!$AP$391:$AP$568)</f>
        <v>0</v>
      </c>
      <c r="DL295" s="152">
        <f>SUMIF('Rekapitulasi Maret'!$AL$391:$AL$568,APS!$B295,'Rekapitulasi Maret'!$AN$391:$AN$568)</f>
        <v>0</v>
      </c>
      <c r="DM295" s="152">
        <f>SUMIF('Rekapitulasi Maret'!$AL$391:$AL$568,APS!$B295,'Rekapitulasi Maret'!$AQ$391:$AQ$568)</f>
        <v>0</v>
      </c>
      <c r="DN295" s="154">
        <f t="shared" si="648"/>
        <v>0</v>
      </c>
      <c r="DO295" s="154">
        <f t="shared" si="649"/>
        <v>0</v>
      </c>
      <c r="DP295" s="10"/>
      <c r="DQ295" s="152">
        <f>SUMIF('Rekapitulasi Maret'!$BA$391:$BA$568,APS!$B295,'Rekapitulasi Maret'!$BB$391:$BB$568)+SUMIF('Rekapitulasi Maret'!$BA$391:$BA$568,APS!$B295,'Rekapitulasi Maret'!$BE$391:$BE$568)</f>
        <v>0</v>
      </c>
      <c r="DR295" s="152">
        <f>SUMIF('Rekapitulasi Maret'!$BA$391:$BA$568,APS!$B295,'Rekapitulasi Maret'!$BC$391:$BC$568)</f>
        <v>0</v>
      </c>
      <c r="DS295" s="152">
        <f>SUMIF('Rekapitulasi Maret'!$BA$391:$BA$568,APS!$B295,'Rekapitulasi Maret'!$BF$391:$BF$568)</f>
        <v>0</v>
      </c>
      <c r="DT295" s="154">
        <f t="shared" si="717"/>
        <v>0</v>
      </c>
      <c r="DU295" s="154">
        <f t="shared" si="718"/>
        <v>0</v>
      </c>
      <c r="DV295" s="10"/>
      <c r="DW295" s="152">
        <f>SUMIF('Rekapitulasi Maret'!$BP$391:$BP$568,APS!$B295,'Rekapitulasi Maret'!$BQ$391:$BQ$568)+SUMIF('Rekapitulasi Maret'!$BP$391:$BP$568,APS!$B295,'Rekapitulasi Maret'!$BT$391:$BT$568)</f>
        <v>0</v>
      </c>
      <c r="DX295" s="152">
        <f>SUMIF('Rekapitulasi Maret'!$BP$391:$BP$568,APS!$B295,'Rekapitulasi Maret'!$BR$391:$BR$568)</f>
        <v>0</v>
      </c>
      <c r="DY295" s="152">
        <f>SUMIF('Rekapitulasi Maret'!$BP$391:$BP$568,APS!$B295,'Rekapitulasi Maret'!$BU$391:$BU$568)</f>
        <v>0</v>
      </c>
      <c r="DZ295" s="154">
        <f t="shared" si="645"/>
        <v>0</v>
      </c>
      <c r="EA295" s="154">
        <f t="shared" si="646"/>
        <v>0</v>
      </c>
      <c r="EB295" s="10"/>
      <c r="EC295" s="152">
        <f>SUMIF('Rekapitulasi Maret'!$CE$391:$CE$568,APS!$B295,'Rekapitulasi Maret'!$CF$391:$CF$568)+SUMIF('Rekapitulasi Maret'!$CE$391:$CE$568,APS!$B295,'Rekapitulasi Maret'!$CI$391:$CI$568)</f>
        <v>0</v>
      </c>
      <c r="ED295" s="152">
        <f>SUMIF('Rekapitulasi Maret'!$CE$391:$CE$568,APS!$B295,'Rekapitulasi Maret'!$CG$391:$CG$568)</f>
        <v>0</v>
      </c>
      <c r="EE295" s="152">
        <f>SUMIF('Rekapitulasi Maret'!$CE$391:$CE$568,APS!$B295,'Rekapitulasi Maret'!$CJ$391:$CJ$568)</f>
        <v>0</v>
      </c>
      <c r="EF295" s="154">
        <f t="shared" si="650"/>
        <v>0</v>
      </c>
      <c r="EG295" s="154">
        <f t="shared" si="651"/>
        <v>0</v>
      </c>
      <c r="EH295" s="76">
        <f t="shared" si="719"/>
        <v>0</v>
      </c>
      <c r="EI295" s="76">
        <f t="shared" si="720"/>
        <v>0</v>
      </c>
      <c r="EJ295" s="76">
        <f t="shared" si="721"/>
        <v>0</v>
      </c>
      <c r="EK295" s="76">
        <f t="shared" si="722"/>
        <v>0</v>
      </c>
      <c r="EL295" s="76">
        <f t="shared" si="723"/>
        <v>0</v>
      </c>
      <c r="EM295" s="76">
        <f t="shared" si="724"/>
        <v>0</v>
      </c>
      <c r="EN295" s="154">
        <f t="shared" si="725"/>
        <v>0</v>
      </c>
      <c r="EO295" s="10"/>
      <c r="EP295" s="40"/>
      <c r="EQ295" s="152">
        <f>SUMIF('Rekapitulasi Maret'!$D$587:$D$768,APS!$B295,'Rekapitulasi Maret'!$E$587:$E$768)+SUMIF('Rekapitulasi Maret'!$D$587:$D$768,APS!$B295,'Rekapitulasi Maret'!$G$587:$G$768)</f>
        <v>0</v>
      </c>
      <c r="ER295" s="152">
        <f>SUMIF('Rekapitulasi Maret'!$D$587:$D$768,APS!$B295,'Rekapitulasi Maret'!$F$587:$F$768)+SUMIF('Rekapitulasi Maret'!$D$587:$D$768,APS!$B295,'Rekapitulasi Maret'!$H$587:$H$768)</f>
        <v>0</v>
      </c>
      <c r="ES295" s="40"/>
      <c r="ET295" s="154">
        <f t="shared" si="652"/>
        <v>0</v>
      </c>
      <c r="EU295" s="154">
        <f t="shared" si="653"/>
        <v>0</v>
      </c>
      <c r="EV295" s="40"/>
      <c r="EW295" s="152">
        <f>SUMIF('Rekapitulasi Maret'!$U$587:$U$768,APS!$B295,'Rekapitulasi Maret'!$V$587:$V$768)+SUMIF('Rekapitulasi Maret'!$U$587:$U$768,APS!$B295,'Rekapitulasi Maret'!$X$587:$X$768)</f>
        <v>0</v>
      </c>
      <c r="EX295" s="152">
        <f>SUMIF('Rekapitulasi Maret'!$U$587:$U$768,APS!$B295,'Rekapitulasi Maret'!$W$587:$W$768)+SUMIF('Rekapitulasi Maret'!$U$587:$U$768,APS!$B295,'Rekapitulasi Maret'!$Y$587:$Y$768)</f>
        <v>0</v>
      </c>
      <c r="EY295" s="10"/>
      <c r="EZ295" s="154">
        <f t="shared" si="654"/>
        <v>0</v>
      </c>
      <c r="FA295" s="154">
        <f t="shared" si="655"/>
        <v>0</v>
      </c>
      <c r="FB295" s="40"/>
      <c r="FC295" s="152">
        <f>SUMIF('Rekapitulasi Maret'!$AL$587:$AL$768,APS!$B295,'Rekapitulasi Maret'!$AM$587:$AM$768)+SUMIF('Rekapitulasi Maret'!$AL$587:$AL$768,APS!$B295,'Rekapitulasi Maret'!$AP$587:$AP$768)</f>
        <v>0</v>
      </c>
      <c r="FD295" s="152">
        <f>SUMIF('Rekapitulasi Maret'!$AL$587:$AL$768,APS!$B295,'Rekapitulasi Maret'!$AN$587:$AN$768)</f>
        <v>0</v>
      </c>
      <c r="FE295" s="40"/>
      <c r="FF295" s="154">
        <f t="shared" si="656"/>
        <v>0</v>
      </c>
      <c r="FG295" s="154">
        <f t="shared" si="657"/>
        <v>0</v>
      </c>
      <c r="FH295" s="40"/>
      <c r="FI295" s="152">
        <f>SUMIF('Rekapitulasi Maret'!$BA$587:$BA$768,APS!$B295,'Rekapitulasi Maret'!$BB$587:$BB$768)+SUMIF('Rekapitulasi Maret'!$BA$587:$BA$768,APS!$B295,'Rekapitulasi Maret'!$BE$587:$BE$768)</f>
        <v>0</v>
      </c>
      <c r="FJ295" s="152">
        <f>SUMIF('Rekapitulasi Maret'!$BA$587:$BA$768,APS!$B295,'Rekapitulasi Maret'!$BC$587:$BC$768)+SUMIF('Rekapitulasi Maret'!$BA$587:$BA$768,APS!$B295,'Rekapitulasi Maret'!$BF$587:$BF$768)</f>
        <v>0</v>
      </c>
      <c r="FK295" s="10"/>
      <c r="FL295" s="154">
        <f t="shared" si="658"/>
        <v>0</v>
      </c>
      <c r="FM295" s="154">
        <f t="shared" si="659"/>
        <v>0</v>
      </c>
      <c r="FN295" s="40"/>
      <c r="FO295" s="152">
        <f>SUMIF('Rekapitulasi Maret'!$BP$587:$BP$768,APS!$B295,'Rekapitulasi Maret'!$BQ$587:$BQ$768)+SUMIF('Rekapitulasi Maret'!$BP$587:$BP$768,APS!$B295,'Rekapitulasi Maret'!$BT$587:$BT$768)</f>
        <v>0</v>
      </c>
      <c r="FP295" s="152">
        <f>SUMIF('Rekapitulasi Maret'!$BP$587:$BP$768,APS!$B295,'Rekapitulasi Maret'!$BR$587:$BR$768)</f>
        <v>0</v>
      </c>
      <c r="FQ295" s="10"/>
      <c r="FR295" s="154">
        <f t="shared" si="660"/>
        <v>0</v>
      </c>
      <c r="FS295" s="154">
        <f t="shared" si="661"/>
        <v>0</v>
      </c>
      <c r="FT295" s="40"/>
      <c r="FU295" s="152">
        <f>SUMIF('Rekapitulasi Maret'!$CE$587:$CE$768,APS!$B295,'Rekapitulasi Maret'!$CI$587:$CI$768)</f>
        <v>0</v>
      </c>
      <c r="FV295" s="10"/>
      <c r="FW295" s="152">
        <f>SUMIF('Rekapitulasi Maret'!$CE$587:$CE$768,APS!$B295,'Rekapitulasi Maret'!$CJ$587:$CJ$768)</f>
        <v>0</v>
      </c>
      <c r="FX295" s="154">
        <f t="shared" si="683"/>
        <v>0</v>
      </c>
      <c r="FY295" s="154">
        <f t="shared" si="684"/>
        <v>0</v>
      </c>
      <c r="FZ295" s="40"/>
      <c r="GA295" s="152">
        <f>SUMIF('Rekapitulasi Maret'!$D$785:$D$963,APS!$B295,'Rekapitulasi Maret'!$E$785:$E$963)+SUMIF('Rekapitulasi Maret'!$D$785:$D$963,APS!$B295,'Rekapitulasi Maret'!$J$785:$J$963)</f>
        <v>0</v>
      </c>
      <c r="GB295" s="152">
        <f>SUMIF('Rekapitulasi Maret'!$D$785:$D$963,APS!$B295,'Rekapitulasi Maret'!$F$785:$F$963)</f>
        <v>0</v>
      </c>
      <c r="GC295" s="152">
        <f>SUMIF('Rekapitulasi Maret'!$D$785:$D$963,APS!$B295,'Rekapitulasi Maret'!$K$785:$K$963)</f>
        <v>0</v>
      </c>
      <c r="GD295" s="154">
        <f t="shared" si="662"/>
        <v>0</v>
      </c>
      <c r="GE295" s="154">
        <f t="shared" si="663"/>
        <v>0</v>
      </c>
      <c r="GF295" s="40"/>
      <c r="GG295" s="152">
        <f>SUMIF('Rekapitulasi Maret'!$U$785:$U$963,APS!$B295,'Rekapitulasi Maret'!$V$785:$V$963)+SUMIF('Rekapitulasi Maret'!$U$785:$U$963,APS!$B295,'Rekapitulasi Maret'!$AA$785:$AA$963)</f>
        <v>0</v>
      </c>
      <c r="GH295" s="152">
        <f>SUMIF('Rekapitulasi Maret'!$U$785:$U$963,APS!$B295,'Rekapitulasi Maret'!$W$785:$W$963)</f>
        <v>0</v>
      </c>
      <c r="GI295" s="152">
        <f>SUMIF('Rekapitulasi Maret'!$U$785:$U$963,APS!$B295,'Rekapitulasi Maret'!$AB$785:$AB$963)</f>
        <v>0</v>
      </c>
      <c r="GJ295" s="154">
        <f t="shared" si="664"/>
        <v>0</v>
      </c>
      <c r="GK295" s="154">
        <f t="shared" si="665"/>
        <v>0</v>
      </c>
      <c r="GL295" s="40"/>
      <c r="GM295" s="152">
        <f>SUMIF('Rekapitulasi Maret'!$AL$785:$AL$963,APS!$B295,'Rekapitulasi Maret'!$AM$785:$AM$963)+SUMIF('Rekapitulasi Maret'!$AL$785:$AL$963,APS!$B295,'Rekapitulasi Maret'!$AP$785:$AP$963)</f>
        <v>0</v>
      </c>
      <c r="GN295" s="152">
        <f>SUMIF('Rekapitulasi Maret'!$AL$785:$AL$963,APS!$B295,'Rekapitulasi Maret'!$AN$785:$AN$963)</f>
        <v>0</v>
      </c>
      <c r="GO295" s="152">
        <f>SUMIF('Rekapitulasi Maret'!$AL$785:$AL$963,APS!$B295,'Rekapitulasi Maret'!$AQ$785:$AQ$963)</f>
        <v>0</v>
      </c>
      <c r="GP295" s="154">
        <f t="shared" si="666"/>
        <v>0</v>
      </c>
      <c r="GQ295" s="154">
        <f t="shared" si="667"/>
        <v>0</v>
      </c>
      <c r="GR295" s="76">
        <f t="shared" si="668"/>
        <v>0</v>
      </c>
      <c r="GS295" s="76">
        <f t="shared" si="669"/>
        <v>0</v>
      </c>
      <c r="GT295" s="76">
        <f t="shared" si="670"/>
        <v>0</v>
      </c>
      <c r="GU295" s="76">
        <f t="shared" si="671"/>
        <v>0</v>
      </c>
      <c r="GV295" s="157">
        <f t="shared" si="672"/>
        <v>0</v>
      </c>
      <c r="GW295" s="157">
        <f t="shared" si="673"/>
        <v>0</v>
      </c>
      <c r="GX295" s="158">
        <f t="shared" si="674"/>
        <v>0</v>
      </c>
      <c r="GY295" s="157">
        <f t="shared" si="691"/>
        <v>24</v>
      </c>
      <c r="GZ295" s="157">
        <f t="shared" si="692"/>
        <v>0</v>
      </c>
      <c r="HA295" s="157">
        <f t="shared" si="693"/>
        <v>0</v>
      </c>
      <c r="HB295" s="157">
        <f t="shared" si="694"/>
        <v>0</v>
      </c>
      <c r="HC295" s="157">
        <f t="shared" si="695"/>
        <v>0</v>
      </c>
      <c r="HD295" s="157">
        <f t="shared" si="696"/>
        <v>-24</v>
      </c>
      <c r="HE295" s="158">
        <f t="shared" si="746"/>
        <v>0</v>
      </c>
      <c r="HF295" s="165"/>
      <c r="HG295" s="38" t="s">
        <v>1065</v>
      </c>
      <c r="HH295" s="88"/>
    </row>
    <row r="296" spans="1:216" ht="15.75">
      <c r="A296" s="44" t="s">
        <v>301</v>
      </c>
      <c r="B296" s="42" t="s">
        <v>302</v>
      </c>
      <c r="C296" s="16" t="s">
        <v>196</v>
      </c>
      <c r="D296" s="16" t="s">
        <v>599</v>
      </c>
      <c r="E296" s="16" t="s">
        <v>598</v>
      </c>
      <c r="F296" s="17">
        <v>240</v>
      </c>
      <c r="G296" s="17">
        <v>0</v>
      </c>
      <c r="H296" s="17">
        <v>0</v>
      </c>
      <c r="I296" s="18">
        <v>0</v>
      </c>
      <c r="J296" s="17">
        <v>0</v>
      </c>
      <c r="K296" s="19">
        <f t="shared" si="750"/>
        <v>240</v>
      </c>
      <c r="L296" s="19">
        <f t="shared" ref="L296:L337" si="751">IF(K296&gt;0,K296,0)</f>
        <v>240</v>
      </c>
      <c r="M296" s="23">
        <v>240</v>
      </c>
      <c r="N296" s="20">
        <f t="shared" si="637"/>
        <v>240</v>
      </c>
      <c r="O296" s="20"/>
      <c r="P296" s="75">
        <f t="shared" si="642"/>
        <v>0</v>
      </c>
      <c r="Q296" s="74">
        <f t="shared" si="641"/>
        <v>240</v>
      </c>
      <c r="R296" s="22">
        <f t="shared" si="747"/>
        <v>240</v>
      </c>
      <c r="S296" s="10">
        <v>140</v>
      </c>
      <c r="T296" s="10"/>
      <c r="U296" s="152">
        <f>SUMIF('Rekapitulasi Maret'!$D$9:$D$173,APS!$B296,'Rekapitulasi Maret'!$E$9:$E$173)</f>
        <v>0</v>
      </c>
      <c r="V296" s="152">
        <f>SUMIF('Rekapitulasi Maret'!$D$9:$D$173,APS!$B296,'Rekapitulasi Maret'!$F$9:$F$173)</f>
        <v>0</v>
      </c>
      <c r="W296" s="10"/>
      <c r="X296" s="154">
        <f t="shared" si="748"/>
        <v>0</v>
      </c>
      <c r="Y296" s="154">
        <f t="shared" si="749"/>
        <v>0</v>
      </c>
      <c r="Z296" s="10">
        <v>140</v>
      </c>
      <c r="AA296" s="152">
        <f>SUMIF('Rekapitulasi Maret'!$U$9:$U$173,APS!$B296,'Rekapitulasi Maret'!$V$9:$V$173)</f>
        <v>0</v>
      </c>
      <c r="AB296" s="152">
        <f>SUMIF('Rekapitulasi Maret'!$U$9:$U$173,APS!$B296,'Rekapitulasi Maret'!$W$9:$W$173)</f>
        <v>0</v>
      </c>
      <c r="AC296" s="152"/>
      <c r="AD296" s="154">
        <f t="shared" si="726"/>
        <v>0</v>
      </c>
      <c r="AE296" s="154">
        <f t="shared" si="727"/>
        <v>0</v>
      </c>
      <c r="AF296" s="10"/>
      <c r="AG296" s="152">
        <f>SUMIF('Rekapitulasi Maret'!$AL$9:$AL$173,APS!$B296,'Rekapitulasi Maret'!$AM$9:$AM$173)</f>
        <v>0</v>
      </c>
      <c r="AH296" s="152">
        <f>SUMIF('Rekapitulasi Maret'!$AL$9:$AL$173,APS!$B296,'Rekapitulasi Maret'!$AN$9:$AN$173)</f>
        <v>0</v>
      </c>
      <c r="AI296" s="152">
        <f>SUMIF('Rekapitulasi Maret'!$AL$9:$AL$173,APS!$B296,'Rekapitulasi Maret'!$AQ$9:$AQ$173)</f>
        <v>0</v>
      </c>
      <c r="AJ296" s="154">
        <f t="shared" si="744"/>
        <v>0</v>
      </c>
      <c r="AK296" s="154">
        <f t="shared" si="745"/>
        <v>0</v>
      </c>
      <c r="AL296" s="10"/>
      <c r="AM296" s="152">
        <f>SUMIF('Rekapitulasi Maret'!$BA$9:$BA$173,APS!$B296,'Rekapitulasi Maret'!$BB$9:$BB$173)</f>
        <v>25</v>
      </c>
      <c r="AN296" s="152">
        <f>SUMIF('Rekapitulasi Maret'!$BA$9:$BA$173,APS!$B296,'Rekapitulasi Maret'!$BC$9:$BC$173)</f>
        <v>25</v>
      </c>
      <c r="AO296" s="10"/>
      <c r="AP296" s="154">
        <f t="shared" si="728"/>
        <v>0</v>
      </c>
      <c r="AQ296" s="154">
        <f t="shared" si="729"/>
        <v>100</v>
      </c>
      <c r="AR296" s="10"/>
      <c r="AS296" s="152">
        <f>SUMIF('Rekapitulasi Maret'!$BP$9:$BP$173,APS!$B296,'Rekapitulasi Maret'!$BQ$9:$BQ$173)</f>
        <v>0</v>
      </c>
      <c r="AT296" s="152">
        <f>SUMIF('Rekapitulasi Maret'!$BP$9:$BP$173,APS!$B296,'Rekapitulasi Maret'!$BR$9:$BR$173)</f>
        <v>0</v>
      </c>
      <c r="AU296" s="10"/>
      <c r="AV296" s="154">
        <f t="shared" si="697"/>
        <v>0</v>
      </c>
      <c r="AW296" s="154">
        <f t="shared" si="698"/>
        <v>0</v>
      </c>
      <c r="AX296" s="10"/>
      <c r="AY296" s="152">
        <f>SUMIF('Rekapitulasi Maret'!$CE$9:$CE$173,APS!$B296,'Rekapitulasi Maret'!$CI$9:$CI$173)</f>
        <v>0</v>
      </c>
      <c r="AZ296" s="10"/>
      <c r="BA296" s="152">
        <f>SUMIF('Rekapitulasi Maret'!$CE$9:$CE$173,APS!$B296,'Rekapitulasi Maret'!$CJ$9:$CJ$173)</f>
        <v>0</v>
      </c>
      <c r="BB296" s="154">
        <f t="shared" si="689"/>
        <v>0</v>
      </c>
      <c r="BC296" s="154">
        <f t="shared" si="690"/>
        <v>0</v>
      </c>
      <c r="BD296" s="76">
        <f t="shared" si="701"/>
        <v>140</v>
      </c>
      <c r="BE296" s="76">
        <f t="shared" si="702"/>
        <v>25</v>
      </c>
      <c r="BF296" s="76">
        <f t="shared" si="703"/>
        <v>25</v>
      </c>
      <c r="BG296" s="76">
        <f t="shared" si="704"/>
        <v>0</v>
      </c>
      <c r="BH296" s="76">
        <f t="shared" si="705"/>
        <v>25</v>
      </c>
      <c r="BI296" s="76">
        <f t="shared" si="706"/>
        <v>-115</v>
      </c>
      <c r="BJ296" s="154">
        <f t="shared" si="707"/>
        <v>17.857142857142858</v>
      </c>
      <c r="BK296" s="10">
        <v>100</v>
      </c>
      <c r="BL296" s="10"/>
      <c r="BM296" s="152">
        <f>SUMIF('Rekapitulasi Maret'!$D$194:$D$375,APS!$B296,'Rekapitulasi Maret'!$E$194:$E$375)+SUMIF('Rekapitulasi Maret'!$D$194:$D$375,APS!$B296,'Rekapitulasi Maret'!$J$194:$J$375)</f>
        <v>0</v>
      </c>
      <c r="BN296" s="152">
        <f>SUMIF('Rekapitulasi Maret'!$D$194:$D$375,APS!$B296,'Rekapitulasi Maret'!$F$194:$F$375)</f>
        <v>20</v>
      </c>
      <c r="BO296" s="152">
        <f>SUMIF('Rekapitulasi Maret'!$D$194:$D$375,APS!$B296,'Rekapitulasi Maret'!$K$194:$K$375)</f>
        <v>0</v>
      </c>
      <c r="BP296" s="154">
        <f t="shared" si="685"/>
        <v>0</v>
      </c>
      <c r="BQ296" s="154">
        <f t="shared" si="686"/>
        <v>0</v>
      </c>
      <c r="BR296" s="10">
        <v>50</v>
      </c>
      <c r="BS296" s="152">
        <f>SUMIF('Rekapitulasi Maret'!$U$194:$U$375,APS!$B296,'Rekapitulasi Maret'!$V$194:$V$375)+SUMIF('Rekapitulasi Maret'!$U$194:$U$375,APS!$B296,'Rekapitulasi Maret'!$AA$194:$AA$375)</f>
        <v>100</v>
      </c>
      <c r="BT296" s="152">
        <f>SUMIF('Rekapitulasi Maret'!$U$194:$U$375,APS!$B296,'Rekapitulasi Maret'!$W$194:$W$375)</f>
        <v>100</v>
      </c>
      <c r="BU296" s="152">
        <f>SUMIF('Rekapitulasi Maret'!$U$194:$U$375,APS!$B296,'Rekapitulasi Maret'!$AB$194:$AB$375)</f>
        <v>0</v>
      </c>
      <c r="BV296" s="154">
        <f t="shared" si="687"/>
        <v>200</v>
      </c>
      <c r="BW296" s="154">
        <f t="shared" si="688"/>
        <v>100</v>
      </c>
      <c r="BX296" s="10">
        <v>50</v>
      </c>
      <c r="BY296" s="152">
        <f>SUMIF('Rekapitulasi Maret'!$AL$194:$AL$375,APS!$B296,'Rekapitulasi Maret'!$AM$194:$AM$375)+SUMIF('Rekapitulasi Maret'!$AL$194:$AL$375,APS!$B296,'Rekapitulasi Maret'!$AP$194:$AP$375)</f>
        <v>0</v>
      </c>
      <c r="BZ296" s="152">
        <f>SUMIF('Rekapitulasi Maret'!$AL$194:$AL$375,APS!$B296,'Rekapitulasi Maret'!$AN$194:$AN$375)</f>
        <v>0</v>
      </c>
      <c r="CA296" s="152">
        <f>SUMIF('Rekapitulasi Maret'!$AL$194:$AL$375,APS!$B296,'Rekapitulasi Maret'!$AQ$194:$AQ$375)</f>
        <v>0</v>
      </c>
      <c r="CB296" s="154">
        <f t="shared" si="699"/>
        <v>0</v>
      </c>
      <c r="CC296" s="154">
        <f t="shared" si="700"/>
        <v>0</v>
      </c>
      <c r="CD296" s="10"/>
      <c r="CE296" s="152">
        <f>SUMIF('Rekapitulasi Maret'!$BA$194:$BA$375,APS!$B296,'Rekapitulasi Maret'!$BB$194:$BB$375)+SUMIF('Rekapitulasi Maret'!$BA$194:$BA$375,APS!$B296,'Rekapitulasi Maret'!$BE$194:$BE$375)</f>
        <v>0</v>
      </c>
      <c r="CF296" s="152">
        <f>SUMIF('Rekapitulasi Maret'!$BA$194:$BA$375,APS!$B296,'Rekapitulasi Maret'!$BC$194:$BC$375)</f>
        <v>0</v>
      </c>
      <c r="CG296" s="10"/>
      <c r="CH296" s="154">
        <f t="shared" si="677"/>
        <v>0</v>
      </c>
      <c r="CI296" s="154">
        <f t="shared" si="678"/>
        <v>0</v>
      </c>
      <c r="CJ296" s="10"/>
      <c r="CK296" s="152">
        <f>SUMIF('Rekapitulasi Maret'!$BP$194:$BP$375,APS!$B296,'Rekapitulasi Maret'!$BQ$194:$BQ$375)+SUMIF('Rekapitulasi Maret'!$BP$194:$BP$375,APS!$B296,'Rekapitulasi Maret'!$BT$194:$BT$375)</f>
        <v>0</v>
      </c>
      <c r="CL296" s="152">
        <f>SUMIF('Rekapitulasi Maret'!$BP$194:$BP$375,APS!$B296,'Rekapitulasi Maret'!$BR$194:$BR$375)</f>
        <v>0</v>
      </c>
      <c r="CM296" s="152">
        <f>SUMIF('Rekapitulasi Maret'!$BP$194:$BP$375,APS!$B296,'Rekapitulasi Maret'!$BU$194:$BU$375)</f>
        <v>0</v>
      </c>
      <c r="CN296" s="154">
        <f t="shared" si="679"/>
        <v>0</v>
      </c>
      <c r="CO296" s="154">
        <f t="shared" si="680"/>
        <v>0</v>
      </c>
      <c r="CP296" s="76">
        <f t="shared" si="708"/>
        <v>100</v>
      </c>
      <c r="CQ296" s="76">
        <f t="shared" si="709"/>
        <v>100</v>
      </c>
      <c r="CR296" s="76">
        <f t="shared" si="710"/>
        <v>120</v>
      </c>
      <c r="CS296" s="76">
        <f t="shared" si="711"/>
        <v>0</v>
      </c>
      <c r="CT296" s="76">
        <f t="shared" si="712"/>
        <v>120</v>
      </c>
      <c r="CU296" s="76">
        <f t="shared" si="713"/>
        <v>20</v>
      </c>
      <c r="CV296" s="154">
        <f t="shared" si="714"/>
        <v>120</v>
      </c>
      <c r="CW296" s="10"/>
      <c r="CX296" s="10"/>
      <c r="CY296" s="152">
        <f>SUMIF('Rekapitulasi Maret'!$D$391:$D$568,APS!$B296,'Rekapitulasi Maret'!$E$391:$E$568)+SUMIF('Rekapitulasi Maret'!$D$391:$D$568,APS!$B296,'Rekapitulasi Maret'!$J$391:$J$568)</f>
        <v>0</v>
      </c>
      <c r="CZ296" s="152">
        <f>SUMIF('Rekapitulasi Maret'!$D$391:$D$568,APS!$B296,'Rekapitulasi Maret'!$F$391:$F$568)</f>
        <v>0</v>
      </c>
      <c r="DA296" s="152">
        <f>SUMIF('Rekapitulasi Maret'!$D$391:$D$568,APS!$B296,'Rekapitulasi Maret'!$K$391:$K$568)</f>
        <v>0</v>
      </c>
      <c r="DB296" s="154">
        <f t="shared" si="681"/>
        <v>0</v>
      </c>
      <c r="DC296" s="154">
        <f t="shared" si="682"/>
        <v>0</v>
      </c>
      <c r="DD296" s="10"/>
      <c r="DE296" s="152">
        <f>SUMIF('Rekapitulasi Maret'!$U$391:$U$568,APS!$B296,'Rekapitulasi Maret'!$V$391:$V$568)+SUMIF('Rekapitulasi Maret'!$U$391:$U$568,APS!$B296,'Rekapitulasi Maret'!$AA$391:$AA$568)</f>
        <v>95</v>
      </c>
      <c r="DF296" s="152">
        <f>SUMIF('Rekapitulasi Maret'!$U$391:$U$568,APS!$B296,'Rekapitulasi Maret'!$W$391:$W$568)</f>
        <v>94</v>
      </c>
      <c r="DG296" s="152">
        <f>SUMIF('Rekapitulasi Maret'!$U$391:$U$568,APS!$B296,'Rekapitulasi Maret'!$AB$391:$AB$568)</f>
        <v>0</v>
      </c>
      <c r="DH296" s="154">
        <f t="shared" si="715"/>
        <v>0</v>
      </c>
      <c r="DI296" s="154">
        <f t="shared" si="716"/>
        <v>98.94736842105263</v>
      </c>
      <c r="DJ296" s="10"/>
      <c r="DK296" s="152">
        <f>SUMIF('Rekapitulasi Maret'!$AL$391:$AL$568,APS!$B296,'Rekapitulasi Maret'!$AM$391:$AM$568)+SUMIF('Rekapitulasi Maret'!$AL$391:$AL$568,APS!$B296,'Rekapitulasi Maret'!$AP$391:$AP$568)</f>
        <v>0</v>
      </c>
      <c r="DL296" s="152">
        <f>SUMIF('Rekapitulasi Maret'!$AL$391:$AL$568,APS!$B296,'Rekapitulasi Maret'!$AN$391:$AN$568)</f>
        <v>0</v>
      </c>
      <c r="DM296" s="152">
        <f>SUMIF('Rekapitulasi Maret'!$AL$391:$AL$568,APS!$B296,'Rekapitulasi Maret'!$AQ$391:$AQ$568)</f>
        <v>0</v>
      </c>
      <c r="DN296" s="154">
        <f t="shared" si="648"/>
        <v>0</v>
      </c>
      <c r="DO296" s="154">
        <f t="shared" si="649"/>
        <v>0</v>
      </c>
      <c r="DP296" s="10"/>
      <c r="DQ296" s="152">
        <f>SUMIF('Rekapitulasi Maret'!$BA$391:$BA$568,APS!$B296,'Rekapitulasi Maret'!$BB$391:$BB$568)+SUMIF('Rekapitulasi Maret'!$BA$391:$BA$568,APS!$B296,'Rekapitulasi Maret'!$BE$391:$BE$568)</f>
        <v>1</v>
      </c>
      <c r="DR296" s="152">
        <f>SUMIF('Rekapitulasi Maret'!$BA$391:$BA$568,APS!$B296,'Rekapitulasi Maret'!$BC$391:$BC$568)</f>
        <v>1</v>
      </c>
      <c r="DS296" s="152">
        <f>SUMIF('Rekapitulasi Maret'!$BA$391:$BA$568,APS!$B296,'Rekapitulasi Maret'!$BF$391:$BF$568)</f>
        <v>0</v>
      </c>
      <c r="DT296" s="154">
        <f t="shared" si="717"/>
        <v>0</v>
      </c>
      <c r="DU296" s="154">
        <f t="shared" si="718"/>
        <v>100</v>
      </c>
      <c r="DV296" s="10"/>
      <c r="DW296" s="152">
        <f>SUMIF('Rekapitulasi Maret'!$BP$391:$BP$568,APS!$B296,'Rekapitulasi Maret'!$BQ$391:$BQ$568)+SUMIF('Rekapitulasi Maret'!$BP$391:$BP$568,APS!$B296,'Rekapitulasi Maret'!$BT$391:$BT$568)</f>
        <v>0</v>
      </c>
      <c r="DX296" s="152">
        <f>SUMIF('Rekapitulasi Maret'!$BP$391:$BP$568,APS!$B296,'Rekapitulasi Maret'!$BR$391:$BR$568)</f>
        <v>0</v>
      </c>
      <c r="DY296" s="152">
        <f>SUMIF('Rekapitulasi Maret'!$BP$391:$BP$568,APS!$B296,'Rekapitulasi Maret'!$BU$391:$BU$568)</f>
        <v>0</v>
      </c>
      <c r="DZ296" s="154">
        <f t="shared" si="645"/>
        <v>0</v>
      </c>
      <c r="EA296" s="154">
        <f t="shared" si="646"/>
        <v>0</v>
      </c>
      <c r="EB296" s="10"/>
      <c r="EC296" s="152">
        <f>SUMIF('Rekapitulasi Maret'!$CE$391:$CE$568,APS!$B296,'Rekapitulasi Maret'!$CF$391:$CF$568)+SUMIF('Rekapitulasi Maret'!$CE$391:$CE$568,APS!$B296,'Rekapitulasi Maret'!$CI$391:$CI$568)</f>
        <v>0</v>
      </c>
      <c r="ED296" s="152">
        <f>SUMIF('Rekapitulasi Maret'!$CE$391:$CE$568,APS!$B296,'Rekapitulasi Maret'!$CG$391:$CG$568)</f>
        <v>0</v>
      </c>
      <c r="EE296" s="152">
        <f>SUMIF('Rekapitulasi Maret'!$CE$391:$CE$568,APS!$B296,'Rekapitulasi Maret'!$CJ$391:$CJ$568)</f>
        <v>0</v>
      </c>
      <c r="EF296" s="154">
        <f t="shared" si="650"/>
        <v>0</v>
      </c>
      <c r="EG296" s="154">
        <f t="shared" si="651"/>
        <v>0</v>
      </c>
      <c r="EH296" s="76">
        <f t="shared" si="719"/>
        <v>0</v>
      </c>
      <c r="EI296" s="76">
        <f t="shared" si="720"/>
        <v>96</v>
      </c>
      <c r="EJ296" s="76">
        <f t="shared" si="721"/>
        <v>95</v>
      </c>
      <c r="EK296" s="76">
        <f t="shared" si="722"/>
        <v>0</v>
      </c>
      <c r="EL296" s="76">
        <f t="shared" si="723"/>
        <v>95</v>
      </c>
      <c r="EM296" s="76">
        <f t="shared" si="724"/>
        <v>95</v>
      </c>
      <c r="EN296" s="154">
        <f t="shared" si="725"/>
        <v>0</v>
      </c>
      <c r="EO296" s="10"/>
      <c r="EP296" s="10"/>
      <c r="EQ296" s="152">
        <f>SUMIF('Rekapitulasi Maret'!$D$587:$D$768,APS!$B296,'Rekapitulasi Maret'!$E$587:$E$768)+SUMIF('Rekapitulasi Maret'!$D$587:$D$768,APS!$B296,'Rekapitulasi Maret'!$G$587:$G$768)</f>
        <v>0</v>
      </c>
      <c r="ER296" s="152">
        <f>SUMIF('Rekapitulasi Maret'!$D$587:$D$768,APS!$B296,'Rekapitulasi Maret'!$F$587:$F$768)+SUMIF('Rekapitulasi Maret'!$D$587:$D$768,APS!$B296,'Rekapitulasi Maret'!$H$587:$H$768)</f>
        <v>0</v>
      </c>
      <c r="ES296" s="10"/>
      <c r="ET296" s="154">
        <f t="shared" si="652"/>
        <v>0</v>
      </c>
      <c r="EU296" s="154">
        <f t="shared" si="653"/>
        <v>0</v>
      </c>
      <c r="EV296" s="10"/>
      <c r="EW296" s="152">
        <f>SUMIF('Rekapitulasi Maret'!$U$587:$U$768,APS!$B296,'Rekapitulasi Maret'!$V$587:$V$768)+SUMIF('Rekapitulasi Maret'!$U$587:$U$768,APS!$B296,'Rekapitulasi Maret'!$X$587:$X$768)</f>
        <v>0</v>
      </c>
      <c r="EX296" s="152">
        <f>SUMIF('Rekapitulasi Maret'!$U$587:$U$768,APS!$B296,'Rekapitulasi Maret'!$W$587:$W$768)+SUMIF('Rekapitulasi Maret'!$U$587:$U$768,APS!$B296,'Rekapitulasi Maret'!$Y$587:$Y$768)</f>
        <v>0</v>
      </c>
      <c r="EY296" s="10"/>
      <c r="EZ296" s="154">
        <f t="shared" si="654"/>
        <v>0</v>
      </c>
      <c r="FA296" s="154">
        <f t="shared" si="655"/>
        <v>0</v>
      </c>
      <c r="FB296" s="10"/>
      <c r="FC296" s="152">
        <f>SUMIF('Rekapitulasi Maret'!$AL$587:$AL$768,APS!$B296,'Rekapitulasi Maret'!$AM$587:$AM$768)+SUMIF('Rekapitulasi Maret'!$AL$587:$AL$768,APS!$B296,'Rekapitulasi Maret'!$AP$587:$AP$768)</f>
        <v>0</v>
      </c>
      <c r="FD296" s="152">
        <f>SUMIF('Rekapitulasi Maret'!$AL$587:$AL$768,APS!$B296,'Rekapitulasi Maret'!$AN$587:$AN$768)</f>
        <v>0</v>
      </c>
      <c r="FE296" s="10"/>
      <c r="FF296" s="154">
        <f t="shared" si="656"/>
        <v>0</v>
      </c>
      <c r="FG296" s="154">
        <f t="shared" si="657"/>
        <v>0</v>
      </c>
      <c r="FH296" s="10"/>
      <c r="FI296" s="152">
        <f>SUMIF('Rekapitulasi Maret'!$BA$587:$BA$768,APS!$B296,'Rekapitulasi Maret'!$BB$587:$BB$768)+SUMIF('Rekapitulasi Maret'!$BA$587:$BA$768,APS!$B296,'Rekapitulasi Maret'!$BE$587:$BE$768)</f>
        <v>0</v>
      </c>
      <c r="FJ296" s="152">
        <f>SUMIF('Rekapitulasi Maret'!$BA$587:$BA$768,APS!$B296,'Rekapitulasi Maret'!$BC$587:$BC$768)+SUMIF('Rekapitulasi Maret'!$BA$587:$BA$768,APS!$B296,'Rekapitulasi Maret'!$BF$587:$BF$768)</f>
        <v>0</v>
      </c>
      <c r="FK296" s="10"/>
      <c r="FL296" s="154">
        <f t="shared" si="658"/>
        <v>0</v>
      </c>
      <c r="FM296" s="154">
        <f t="shared" si="659"/>
        <v>0</v>
      </c>
      <c r="FN296" s="10"/>
      <c r="FO296" s="152">
        <f>SUMIF('Rekapitulasi Maret'!$BP$587:$BP$768,APS!$B296,'Rekapitulasi Maret'!$BQ$587:$BQ$768)+SUMIF('Rekapitulasi Maret'!$BP$587:$BP$768,APS!$B296,'Rekapitulasi Maret'!$BT$587:$BT$768)</f>
        <v>0</v>
      </c>
      <c r="FP296" s="152">
        <f>SUMIF('Rekapitulasi Maret'!$BP$587:$BP$768,APS!$B296,'Rekapitulasi Maret'!$BR$587:$BR$768)</f>
        <v>0</v>
      </c>
      <c r="FQ296" s="10"/>
      <c r="FR296" s="154">
        <f t="shared" si="660"/>
        <v>0</v>
      </c>
      <c r="FS296" s="154">
        <f t="shared" si="661"/>
        <v>0</v>
      </c>
      <c r="FT296" s="10"/>
      <c r="FU296" s="152">
        <f>SUMIF('Rekapitulasi Maret'!$CE$587:$CE$768,APS!$B296,'Rekapitulasi Maret'!$CI$587:$CI$768)</f>
        <v>0</v>
      </c>
      <c r="FV296" s="10"/>
      <c r="FW296" s="152">
        <f>SUMIF('Rekapitulasi Maret'!$CE$587:$CE$768,APS!$B296,'Rekapitulasi Maret'!$CJ$587:$CJ$768)</f>
        <v>0</v>
      </c>
      <c r="FX296" s="154">
        <f t="shared" si="683"/>
        <v>0</v>
      </c>
      <c r="FY296" s="154">
        <f t="shared" si="684"/>
        <v>0</v>
      </c>
      <c r="FZ296" s="10"/>
      <c r="GA296" s="152">
        <f>SUMIF('Rekapitulasi Maret'!$D$785:$D$963,APS!$B296,'Rekapitulasi Maret'!$E$785:$E$963)+SUMIF('Rekapitulasi Maret'!$D$785:$D$963,APS!$B296,'Rekapitulasi Maret'!$J$785:$J$963)</f>
        <v>0</v>
      </c>
      <c r="GB296" s="152">
        <f>SUMIF('Rekapitulasi Maret'!$D$785:$D$963,APS!$B296,'Rekapitulasi Maret'!$F$785:$F$963)</f>
        <v>0</v>
      </c>
      <c r="GC296" s="152">
        <f>SUMIF('Rekapitulasi Maret'!$D$785:$D$963,APS!$B296,'Rekapitulasi Maret'!$K$785:$K$963)</f>
        <v>0</v>
      </c>
      <c r="GD296" s="154">
        <f t="shared" si="662"/>
        <v>0</v>
      </c>
      <c r="GE296" s="154">
        <f t="shared" si="663"/>
        <v>0</v>
      </c>
      <c r="GF296" s="10"/>
      <c r="GG296" s="152">
        <f>SUMIF('Rekapitulasi Maret'!$U$785:$U$963,APS!$B296,'Rekapitulasi Maret'!$V$785:$V$963)+SUMIF('Rekapitulasi Maret'!$U$785:$U$963,APS!$B296,'Rekapitulasi Maret'!$AA$785:$AA$963)</f>
        <v>0</v>
      </c>
      <c r="GH296" s="152">
        <f>SUMIF('Rekapitulasi Maret'!$U$785:$U$963,APS!$B296,'Rekapitulasi Maret'!$W$785:$W$963)</f>
        <v>0</v>
      </c>
      <c r="GI296" s="152">
        <f>SUMIF('Rekapitulasi Maret'!$U$785:$U$963,APS!$B296,'Rekapitulasi Maret'!$AB$785:$AB$963)</f>
        <v>0</v>
      </c>
      <c r="GJ296" s="154">
        <f t="shared" si="664"/>
        <v>0</v>
      </c>
      <c r="GK296" s="154">
        <f t="shared" si="665"/>
        <v>0</v>
      </c>
      <c r="GL296" s="10"/>
      <c r="GM296" s="152">
        <f>SUMIF('Rekapitulasi Maret'!$AL$785:$AL$963,APS!$B296,'Rekapitulasi Maret'!$AM$785:$AM$963)+SUMIF('Rekapitulasi Maret'!$AL$785:$AL$963,APS!$B296,'Rekapitulasi Maret'!$AP$785:$AP$963)</f>
        <v>0</v>
      </c>
      <c r="GN296" s="152">
        <f>SUMIF('Rekapitulasi Maret'!$AL$785:$AL$963,APS!$B296,'Rekapitulasi Maret'!$AN$785:$AN$963)</f>
        <v>0</v>
      </c>
      <c r="GO296" s="152">
        <f>SUMIF('Rekapitulasi Maret'!$AL$785:$AL$963,APS!$B296,'Rekapitulasi Maret'!$AQ$785:$AQ$963)</f>
        <v>0</v>
      </c>
      <c r="GP296" s="154">
        <f t="shared" si="666"/>
        <v>0</v>
      </c>
      <c r="GQ296" s="154">
        <f t="shared" si="667"/>
        <v>0</v>
      </c>
      <c r="GR296" s="76">
        <f t="shared" si="668"/>
        <v>0</v>
      </c>
      <c r="GS296" s="76">
        <f t="shared" si="669"/>
        <v>0</v>
      </c>
      <c r="GT296" s="76">
        <f t="shared" si="670"/>
        <v>0</v>
      </c>
      <c r="GU296" s="76">
        <f t="shared" si="671"/>
        <v>0</v>
      </c>
      <c r="GV296" s="157">
        <f t="shared" si="672"/>
        <v>0</v>
      </c>
      <c r="GW296" s="157">
        <f t="shared" si="673"/>
        <v>0</v>
      </c>
      <c r="GX296" s="158">
        <f t="shared" si="674"/>
        <v>0</v>
      </c>
      <c r="GY296" s="157">
        <f t="shared" si="691"/>
        <v>240</v>
      </c>
      <c r="GZ296" s="157">
        <f t="shared" si="692"/>
        <v>221</v>
      </c>
      <c r="HA296" s="157">
        <f t="shared" si="693"/>
        <v>240</v>
      </c>
      <c r="HB296" s="157">
        <f t="shared" si="694"/>
        <v>0</v>
      </c>
      <c r="HC296" s="157">
        <f t="shared" si="695"/>
        <v>240</v>
      </c>
      <c r="HD296" s="157">
        <f t="shared" si="696"/>
        <v>0</v>
      </c>
      <c r="HE296" s="158">
        <f t="shared" si="746"/>
        <v>100</v>
      </c>
      <c r="HF296" s="164"/>
      <c r="HG296" s="42" t="s">
        <v>1066</v>
      </c>
      <c r="HH296" s="88"/>
    </row>
    <row r="297" spans="1:216" ht="15.75">
      <c r="A297" s="129" t="s">
        <v>730</v>
      </c>
      <c r="B297" s="16" t="s">
        <v>303</v>
      </c>
      <c r="C297" s="16" t="s">
        <v>196</v>
      </c>
      <c r="D297" s="16" t="s">
        <v>599</v>
      </c>
      <c r="E297" s="16" t="s">
        <v>598</v>
      </c>
      <c r="F297" s="17">
        <v>200</v>
      </c>
      <c r="G297" s="17">
        <v>0</v>
      </c>
      <c r="H297" s="17">
        <v>0</v>
      </c>
      <c r="I297" s="18">
        <v>0</v>
      </c>
      <c r="J297" s="17">
        <v>0</v>
      </c>
      <c r="K297" s="19">
        <f t="shared" si="750"/>
        <v>200</v>
      </c>
      <c r="L297" s="19">
        <f t="shared" si="751"/>
        <v>200</v>
      </c>
      <c r="M297" s="23">
        <v>200</v>
      </c>
      <c r="N297" s="20">
        <f t="shared" ref="N297:N367" si="752">IF(M297+O297+(J297*-1)&lt;0,0,(M297+O297+(J297*-1)))</f>
        <v>200</v>
      </c>
      <c r="O297" s="20"/>
      <c r="P297" s="75">
        <f t="shared" si="642"/>
        <v>0</v>
      </c>
      <c r="Q297" s="74">
        <f t="shared" si="641"/>
        <v>200</v>
      </c>
      <c r="R297" s="22">
        <f t="shared" si="747"/>
        <v>200</v>
      </c>
      <c r="S297" s="10">
        <v>200</v>
      </c>
      <c r="T297" s="10"/>
      <c r="U297" s="152">
        <f>SUMIF('Rekapitulasi Maret'!$D$9:$D$173,APS!$B297,'Rekapitulasi Maret'!$E$9:$E$173)</f>
        <v>0</v>
      </c>
      <c r="V297" s="152">
        <f>SUMIF('Rekapitulasi Maret'!$D$9:$D$173,APS!$B297,'Rekapitulasi Maret'!$F$9:$F$173)</f>
        <v>0</v>
      </c>
      <c r="W297" s="10"/>
      <c r="X297" s="154">
        <f t="shared" si="748"/>
        <v>0</v>
      </c>
      <c r="Y297" s="154">
        <f t="shared" si="749"/>
        <v>0</v>
      </c>
      <c r="Z297" s="10"/>
      <c r="AA297" s="152">
        <f>SUMIF('Rekapitulasi Maret'!$U$9:$U$173,APS!$B297,'Rekapitulasi Maret'!$V$9:$V$173)</f>
        <v>0</v>
      </c>
      <c r="AB297" s="152">
        <f>SUMIF('Rekapitulasi Maret'!$U$9:$U$173,APS!$B297,'Rekapitulasi Maret'!$W$9:$W$173)</f>
        <v>0</v>
      </c>
      <c r="AC297" s="152"/>
      <c r="AD297" s="154">
        <f t="shared" si="726"/>
        <v>0</v>
      </c>
      <c r="AE297" s="154">
        <f t="shared" si="727"/>
        <v>0</v>
      </c>
      <c r="AF297" s="10">
        <v>100</v>
      </c>
      <c r="AG297" s="152">
        <f>SUMIF('Rekapitulasi Maret'!$AL$9:$AL$173,APS!$B297,'Rekapitulasi Maret'!$AM$9:$AM$173)</f>
        <v>0</v>
      </c>
      <c r="AH297" s="152">
        <f>SUMIF('Rekapitulasi Maret'!$AL$9:$AL$173,APS!$B297,'Rekapitulasi Maret'!$AN$9:$AN$173)</f>
        <v>0</v>
      </c>
      <c r="AI297" s="152">
        <f>SUMIF('Rekapitulasi Maret'!$AL$9:$AL$173,APS!$B297,'Rekapitulasi Maret'!$AQ$9:$AQ$173)</f>
        <v>0</v>
      </c>
      <c r="AJ297" s="154">
        <f t="shared" si="744"/>
        <v>0</v>
      </c>
      <c r="AK297" s="154">
        <f t="shared" si="745"/>
        <v>0</v>
      </c>
      <c r="AL297" s="10">
        <v>100</v>
      </c>
      <c r="AM297" s="152">
        <f>SUMIF('Rekapitulasi Maret'!$BA$9:$BA$173,APS!$B297,'Rekapitulasi Maret'!$BB$9:$BB$173)</f>
        <v>24</v>
      </c>
      <c r="AN297" s="152">
        <f>SUMIF('Rekapitulasi Maret'!$BA$9:$BA$173,APS!$B297,'Rekapitulasi Maret'!$BC$9:$BC$173)</f>
        <v>10</v>
      </c>
      <c r="AO297" s="10"/>
      <c r="AP297" s="154">
        <f t="shared" si="728"/>
        <v>10</v>
      </c>
      <c r="AQ297" s="154">
        <f t="shared" si="729"/>
        <v>41.666666666666671</v>
      </c>
      <c r="AR297" s="10"/>
      <c r="AS297" s="152">
        <f>SUMIF('Rekapitulasi Maret'!$BP$9:$BP$173,APS!$B297,'Rekapitulasi Maret'!$BQ$9:$BQ$173)</f>
        <v>0</v>
      </c>
      <c r="AT297" s="152">
        <f>SUMIF('Rekapitulasi Maret'!$BP$9:$BP$173,APS!$B297,'Rekapitulasi Maret'!$BR$9:$BR$173)</f>
        <v>0</v>
      </c>
      <c r="AU297" s="10"/>
      <c r="AV297" s="154">
        <f t="shared" si="697"/>
        <v>0</v>
      </c>
      <c r="AW297" s="154">
        <f t="shared" si="698"/>
        <v>0</v>
      </c>
      <c r="AX297" s="10"/>
      <c r="AY297" s="152">
        <f>SUMIF('Rekapitulasi Maret'!$CE$9:$CE$173,APS!$B297,'Rekapitulasi Maret'!$CI$9:$CI$173)</f>
        <v>0</v>
      </c>
      <c r="AZ297" s="10"/>
      <c r="BA297" s="152">
        <f>SUMIF('Rekapitulasi Maret'!$CE$9:$CE$173,APS!$B297,'Rekapitulasi Maret'!$CJ$9:$CJ$173)</f>
        <v>0</v>
      </c>
      <c r="BB297" s="154">
        <f t="shared" si="689"/>
        <v>0</v>
      </c>
      <c r="BC297" s="154">
        <f t="shared" si="690"/>
        <v>0</v>
      </c>
      <c r="BD297" s="76">
        <f t="shared" si="701"/>
        <v>200</v>
      </c>
      <c r="BE297" s="76">
        <f t="shared" si="702"/>
        <v>24</v>
      </c>
      <c r="BF297" s="76">
        <f t="shared" si="703"/>
        <v>10</v>
      </c>
      <c r="BG297" s="76">
        <f t="shared" si="704"/>
        <v>0</v>
      </c>
      <c r="BH297" s="76">
        <f t="shared" si="705"/>
        <v>10</v>
      </c>
      <c r="BI297" s="76">
        <f t="shared" si="706"/>
        <v>-190</v>
      </c>
      <c r="BJ297" s="154">
        <f t="shared" si="707"/>
        <v>5</v>
      </c>
      <c r="BK297" s="10"/>
      <c r="BL297" s="10"/>
      <c r="BM297" s="152">
        <f>SUMIF('Rekapitulasi Maret'!$D$194:$D$375,APS!$B297,'Rekapitulasi Maret'!$E$194:$E$375)+SUMIF('Rekapitulasi Maret'!$D$194:$D$375,APS!$B297,'Rekapitulasi Maret'!$J$194:$J$375)</f>
        <v>0</v>
      </c>
      <c r="BN297" s="152">
        <f>SUMIF('Rekapitulasi Maret'!$D$194:$D$375,APS!$B297,'Rekapitulasi Maret'!$F$194:$F$375)</f>
        <v>0</v>
      </c>
      <c r="BO297" s="152">
        <f>SUMIF('Rekapitulasi Maret'!$D$194:$D$375,APS!$B297,'Rekapitulasi Maret'!$K$194:$K$375)</f>
        <v>0</v>
      </c>
      <c r="BP297" s="154">
        <f t="shared" si="685"/>
        <v>0</v>
      </c>
      <c r="BQ297" s="154">
        <f t="shared" si="686"/>
        <v>0</v>
      </c>
      <c r="BR297" s="10"/>
      <c r="BS297" s="152">
        <f>SUMIF('Rekapitulasi Maret'!$U$194:$U$375,APS!$B297,'Rekapitulasi Maret'!$V$194:$V$375)+SUMIF('Rekapitulasi Maret'!$U$194:$U$375,APS!$B297,'Rekapitulasi Maret'!$AA$194:$AA$375)</f>
        <v>0</v>
      </c>
      <c r="BT297" s="152">
        <f>SUMIF('Rekapitulasi Maret'!$U$194:$U$375,APS!$B297,'Rekapitulasi Maret'!$W$194:$W$375)</f>
        <v>0</v>
      </c>
      <c r="BU297" s="152">
        <f>SUMIF('Rekapitulasi Maret'!$U$194:$U$375,APS!$B297,'Rekapitulasi Maret'!$AB$194:$AB$375)</f>
        <v>0</v>
      </c>
      <c r="BV297" s="154">
        <f t="shared" si="687"/>
        <v>0</v>
      </c>
      <c r="BW297" s="154">
        <f t="shared" si="688"/>
        <v>0</v>
      </c>
      <c r="BX297" s="10"/>
      <c r="BY297" s="152">
        <f>SUMIF('Rekapitulasi Maret'!$AL$194:$AL$375,APS!$B297,'Rekapitulasi Maret'!$AM$194:$AM$375)+SUMIF('Rekapitulasi Maret'!$AL$194:$AL$375,APS!$B297,'Rekapitulasi Maret'!$AP$194:$AP$375)</f>
        <v>0</v>
      </c>
      <c r="BZ297" s="152">
        <f>SUMIF('Rekapitulasi Maret'!$AL$194:$AL$375,APS!$B297,'Rekapitulasi Maret'!$AN$194:$AN$375)</f>
        <v>0</v>
      </c>
      <c r="CA297" s="152">
        <f>SUMIF('Rekapitulasi Maret'!$AL$194:$AL$375,APS!$B297,'Rekapitulasi Maret'!$AQ$194:$AQ$375)</f>
        <v>0</v>
      </c>
      <c r="CB297" s="154">
        <f t="shared" si="699"/>
        <v>0</v>
      </c>
      <c r="CC297" s="154">
        <f t="shared" si="700"/>
        <v>0</v>
      </c>
      <c r="CD297" s="10"/>
      <c r="CE297" s="152">
        <f>SUMIF('Rekapitulasi Maret'!$BA$194:$BA$375,APS!$B297,'Rekapitulasi Maret'!$BB$194:$BB$375)+SUMIF('Rekapitulasi Maret'!$BA$194:$BA$375,APS!$B297,'Rekapitulasi Maret'!$BE$194:$BE$375)</f>
        <v>0</v>
      </c>
      <c r="CF297" s="152">
        <f>SUMIF('Rekapitulasi Maret'!$BA$194:$BA$375,APS!$B297,'Rekapitulasi Maret'!$BC$194:$BC$375)</f>
        <v>0</v>
      </c>
      <c r="CG297" s="10"/>
      <c r="CH297" s="154">
        <f t="shared" si="677"/>
        <v>0</v>
      </c>
      <c r="CI297" s="154">
        <f t="shared" si="678"/>
        <v>0</v>
      </c>
      <c r="CJ297" s="10"/>
      <c r="CK297" s="152">
        <f>SUMIF('Rekapitulasi Maret'!$BP$194:$BP$375,APS!$B297,'Rekapitulasi Maret'!$BQ$194:$BQ$375)+SUMIF('Rekapitulasi Maret'!$BP$194:$BP$375,APS!$B297,'Rekapitulasi Maret'!$BT$194:$BT$375)</f>
        <v>0</v>
      </c>
      <c r="CL297" s="152">
        <f>SUMIF('Rekapitulasi Maret'!$BP$194:$BP$375,APS!$B297,'Rekapitulasi Maret'!$BR$194:$BR$375)</f>
        <v>0</v>
      </c>
      <c r="CM297" s="152">
        <f>SUMIF('Rekapitulasi Maret'!$BP$194:$BP$375,APS!$B297,'Rekapitulasi Maret'!$BU$194:$BU$375)</f>
        <v>0</v>
      </c>
      <c r="CN297" s="154">
        <f t="shared" si="679"/>
        <v>0</v>
      </c>
      <c r="CO297" s="154">
        <f t="shared" si="680"/>
        <v>0</v>
      </c>
      <c r="CP297" s="76">
        <f t="shared" si="708"/>
        <v>0</v>
      </c>
      <c r="CQ297" s="76">
        <f t="shared" si="709"/>
        <v>0</v>
      </c>
      <c r="CR297" s="76">
        <f t="shared" si="710"/>
        <v>0</v>
      </c>
      <c r="CS297" s="76">
        <f t="shared" si="711"/>
        <v>0</v>
      </c>
      <c r="CT297" s="76">
        <f t="shared" si="712"/>
        <v>0</v>
      </c>
      <c r="CU297" s="76">
        <f t="shared" si="713"/>
        <v>0</v>
      </c>
      <c r="CV297" s="154">
        <f t="shared" si="714"/>
        <v>0</v>
      </c>
      <c r="CW297" s="10"/>
      <c r="CX297" s="10"/>
      <c r="CY297" s="152">
        <f>SUMIF('Rekapitulasi Maret'!$D$391:$D$568,APS!$B297,'Rekapitulasi Maret'!$E$391:$E$568)+SUMIF('Rekapitulasi Maret'!$D$391:$D$568,APS!$B297,'Rekapitulasi Maret'!$J$391:$J$568)</f>
        <v>190</v>
      </c>
      <c r="CZ297" s="152">
        <f>SUMIF('Rekapitulasi Maret'!$D$391:$D$568,APS!$B297,'Rekapitulasi Maret'!$F$391:$F$568)</f>
        <v>140</v>
      </c>
      <c r="DA297" s="152">
        <f>SUMIF('Rekapitulasi Maret'!$D$391:$D$568,APS!$B297,'Rekapitulasi Maret'!$K$391:$K$568)</f>
        <v>0</v>
      </c>
      <c r="DB297" s="154">
        <f t="shared" si="681"/>
        <v>0</v>
      </c>
      <c r="DC297" s="154">
        <f t="shared" si="682"/>
        <v>73.68421052631578</v>
      </c>
      <c r="DD297" s="10"/>
      <c r="DE297" s="152">
        <f>SUMIF('Rekapitulasi Maret'!$U$391:$U$568,APS!$B297,'Rekapitulasi Maret'!$V$391:$V$568)+SUMIF('Rekapitulasi Maret'!$U$391:$U$568,APS!$B297,'Rekapitulasi Maret'!$AA$391:$AA$568)</f>
        <v>40</v>
      </c>
      <c r="DF297" s="152">
        <f>SUMIF('Rekapitulasi Maret'!$U$391:$U$568,APS!$B297,'Rekapitulasi Maret'!$W$391:$W$568)</f>
        <v>50</v>
      </c>
      <c r="DG297" s="152">
        <f>SUMIF('Rekapitulasi Maret'!$U$391:$U$568,APS!$B297,'Rekapitulasi Maret'!$AB$391:$AB$568)</f>
        <v>0</v>
      </c>
      <c r="DH297" s="154">
        <f t="shared" si="715"/>
        <v>0</v>
      </c>
      <c r="DI297" s="154">
        <f t="shared" si="716"/>
        <v>125</v>
      </c>
      <c r="DJ297" s="10"/>
      <c r="DK297" s="152">
        <f>SUMIF('Rekapitulasi Maret'!$AL$391:$AL$568,APS!$B297,'Rekapitulasi Maret'!$AM$391:$AM$568)+SUMIF('Rekapitulasi Maret'!$AL$391:$AL$568,APS!$B297,'Rekapitulasi Maret'!$AP$391:$AP$568)</f>
        <v>0</v>
      </c>
      <c r="DL297" s="152">
        <f>SUMIF('Rekapitulasi Maret'!$AL$391:$AL$568,APS!$B297,'Rekapitulasi Maret'!$AN$391:$AN$568)</f>
        <v>0</v>
      </c>
      <c r="DM297" s="152">
        <f>SUMIF('Rekapitulasi Maret'!$AL$391:$AL$568,APS!$B297,'Rekapitulasi Maret'!$AQ$391:$AQ$568)</f>
        <v>0</v>
      </c>
      <c r="DN297" s="154">
        <f t="shared" si="648"/>
        <v>0</v>
      </c>
      <c r="DO297" s="154">
        <f t="shared" si="649"/>
        <v>0</v>
      </c>
      <c r="DP297" s="10"/>
      <c r="DQ297" s="152">
        <f>SUMIF('Rekapitulasi Maret'!$BA$391:$BA$568,APS!$B297,'Rekapitulasi Maret'!$BB$391:$BB$568)+SUMIF('Rekapitulasi Maret'!$BA$391:$BA$568,APS!$B297,'Rekapitulasi Maret'!$BE$391:$BE$568)</f>
        <v>0</v>
      </c>
      <c r="DR297" s="152">
        <f>SUMIF('Rekapitulasi Maret'!$BA$391:$BA$568,APS!$B297,'Rekapitulasi Maret'!$BC$391:$BC$568)</f>
        <v>0</v>
      </c>
      <c r="DS297" s="152">
        <f>SUMIF('Rekapitulasi Maret'!$BA$391:$BA$568,APS!$B297,'Rekapitulasi Maret'!$BF$391:$BF$568)</f>
        <v>0</v>
      </c>
      <c r="DT297" s="154">
        <f t="shared" si="717"/>
        <v>0</v>
      </c>
      <c r="DU297" s="154">
        <f t="shared" si="718"/>
        <v>0</v>
      </c>
      <c r="DV297" s="10"/>
      <c r="DW297" s="152">
        <f>SUMIF('Rekapitulasi Maret'!$BP$391:$BP$568,APS!$B297,'Rekapitulasi Maret'!$BQ$391:$BQ$568)+SUMIF('Rekapitulasi Maret'!$BP$391:$BP$568,APS!$B297,'Rekapitulasi Maret'!$BT$391:$BT$568)</f>
        <v>0</v>
      </c>
      <c r="DX297" s="152">
        <f>SUMIF('Rekapitulasi Maret'!$BP$391:$BP$568,APS!$B297,'Rekapitulasi Maret'!$BR$391:$BR$568)</f>
        <v>0</v>
      </c>
      <c r="DY297" s="152">
        <f>SUMIF('Rekapitulasi Maret'!$BP$391:$BP$568,APS!$B297,'Rekapitulasi Maret'!$BU$391:$BU$568)</f>
        <v>0</v>
      </c>
      <c r="DZ297" s="154">
        <f t="shared" si="645"/>
        <v>0</v>
      </c>
      <c r="EA297" s="154">
        <f t="shared" si="646"/>
        <v>0</v>
      </c>
      <c r="EB297" s="10"/>
      <c r="EC297" s="152">
        <f>SUMIF('Rekapitulasi Maret'!$CE$391:$CE$568,APS!$B297,'Rekapitulasi Maret'!$CF$391:$CF$568)+SUMIF('Rekapitulasi Maret'!$CE$391:$CE$568,APS!$B297,'Rekapitulasi Maret'!$CI$391:$CI$568)</f>
        <v>0</v>
      </c>
      <c r="ED297" s="152">
        <f>SUMIF('Rekapitulasi Maret'!$CE$391:$CE$568,APS!$B297,'Rekapitulasi Maret'!$CG$391:$CG$568)</f>
        <v>0</v>
      </c>
      <c r="EE297" s="152">
        <f>SUMIF('Rekapitulasi Maret'!$CE$391:$CE$568,APS!$B297,'Rekapitulasi Maret'!$CJ$391:$CJ$568)</f>
        <v>0</v>
      </c>
      <c r="EF297" s="154">
        <f t="shared" si="650"/>
        <v>0</v>
      </c>
      <c r="EG297" s="154">
        <f t="shared" si="651"/>
        <v>0</v>
      </c>
      <c r="EH297" s="76">
        <f t="shared" si="719"/>
        <v>0</v>
      </c>
      <c r="EI297" s="76">
        <f t="shared" si="720"/>
        <v>230</v>
      </c>
      <c r="EJ297" s="76">
        <f t="shared" si="721"/>
        <v>190</v>
      </c>
      <c r="EK297" s="76">
        <f t="shared" si="722"/>
        <v>0</v>
      </c>
      <c r="EL297" s="76">
        <f t="shared" si="723"/>
        <v>190</v>
      </c>
      <c r="EM297" s="76">
        <f t="shared" si="724"/>
        <v>190</v>
      </c>
      <c r="EN297" s="154">
        <f t="shared" si="725"/>
        <v>0</v>
      </c>
      <c r="EO297" s="10"/>
      <c r="EP297" s="10"/>
      <c r="EQ297" s="152">
        <f>SUMIF('Rekapitulasi Maret'!$D$587:$D$768,APS!$B297,'Rekapitulasi Maret'!$E$587:$E$768)+SUMIF('Rekapitulasi Maret'!$D$587:$D$768,APS!$B297,'Rekapitulasi Maret'!$G$587:$G$768)</f>
        <v>0</v>
      </c>
      <c r="ER297" s="152">
        <f>SUMIF('Rekapitulasi Maret'!$D$587:$D$768,APS!$B297,'Rekapitulasi Maret'!$F$587:$F$768)+SUMIF('Rekapitulasi Maret'!$D$587:$D$768,APS!$B297,'Rekapitulasi Maret'!$H$587:$H$768)</f>
        <v>0</v>
      </c>
      <c r="ES297" s="10"/>
      <c r="ET297" s="154">
        <f t="shared" si="652"/>
        <v>0</v>
      </c>
      <c r="EU297" s="154">
        <f t="shared" si="653"/>
        <v>0</v>
      </c>
      <c r="EV297" s="10"/>
      <c r="EW297" s="152">
        <f>SUMIF('Rekapitulasi Maret'!$U$587:$U$768,APS!$B297,'Rekapitulasi Maret'!$V$587:$V$768)+SUMIF('Rekapitulasi Maret'!$U$587:$U$768,APS!$B297,'Rekapitulasi Maret'!$X$587:$X$768)</f>
        <v>0</v>
      </c>
      <c r="EX297" s="152">
        <f>SUMIF('Rekapitulasi Maret'!$U$587:$U$768,APS!$B297,'Rekapitulasi Maret'!$W$587:$W$768)+SUMIF('Rekapitulasi Maret'!$U$587:$U$768,APS!$B297,'Rekapitulasi Maret'!$Y$587:$Y$768)</f>
        <v>0</v>
      </c>
      <c r="EY297" s="10"/>
      <c r="EZ297" s="154">
        <f t="shared" si="654"/>
        <v>0</v>
      </c>
      <c r="FA297" s="154">
        <f t="shared" si="655"/>
        <v>0</v>
      </c>
      <c r="FB297" s="10"/>
      <c r="FC297" s="152">
        <f>SUMIF('Rekapitulasi Maret'!$AL$587:$AL$768,APS!$B297,'Rekapitulasi Maret'!$AM$587:$AM$768)+SUMIF('Rekapitulasi Maret'!$AL$587:$AL$768,APS!$B297,'Rekapitulasi Maret'!$AP$587:$AP$768)</f>
        <v>0</v>
      </c>
      <c r="FD297" s="152">
        <f>SUMIF('Rekapitulasi Maret'!$AL$587:$AL$768,APS!$B297,'Rekapitulasi Maret'!$AN$587:$AN$768)</f>
        <v>0</v>
      </c>
      <c r="FE297" s="10"/>
      <c r="FF297" s="154">
        <f t="shared" si="656"/>
        <v>0</v>
      </c>
      <c r="FG297" s="154">
        <f t="shared" si="657"/>
        <v>0</v>
      </c>
      <c r="FH297" s="10"/>
      <c r="FI297" s="152">
        <f>SUMIF('Rekapitulasi Maret'!$BA$587:$BA$768,APS!$B297,'Rekapitulasi Maret'!$BB$587:$BB$768)+SUMIF('Rekapitulasi Maret'!$BA$587:$BA$768,APS!$B297,'Rekapitulasi Maret'!$BE$587:$BE$768)</f>
        <v>0</v>
      </c>
      <c r="FJ297" s="152">
        <f>SUMIF('Rekapitulasi Maret'!$BA$587:$BA$768,APS!$B297,'Rekapitulasi Maret'!$BC$587:$BC$768)+SUMIF('Rekapitulasi Maret'!$BA$587:$BA$768,APS!$B297,'Rekapitulasi Maret'!$BF$587:$BF$768)</f>
        <v>0</v>
      </c>
      <c r="FK297" s="10"/>
      <c r="FL297" s="154">
        <f t="shared" si="658"/>
        <v>0</v>
      </c>
      <c r="FM297" s="154">
        <f t="shared" si="659"/>
        <v>0</v>
      </c>
      <c r="FN297" s="10"/>
      <c r="FO297" s="152">
        <f>SUMIF('Rekapitulasi Maret'!$BP$587:$BP$768,APS!$B297,'Rekapitulasi Maret'!$BQ$587:$BQ$768)+SUMIF('Rekapitulasi Maret'!$BP$587:$BP$768,APS!$B297,'Rekapitulasi Maret'!$BT$587:$BT$768)</f>
        <v>0</v>
      </c>
      <c r="FP297" s="152">
        <f>SUMIF('Rekapitulasi Maret'!$BP$587:$BP$768,APS!$B297,'Rekapitulasi Maret'!$BR$587:$BR$768)</f>
        <v>0</v>
      </c>
      <c r="FQ297" s="10"/>
      <c r="FR297" s="154">
        <f t="shared" si="660"/>
        <v>0</v>
      </c>
      <c r="FS297" s="154">
        <f t="shared" si="661"/>
        <v>0</v>
      </c>
      <c r="FT297" s="10"/>
      <c r="FU297" s="152">
        <f>SUMIF('Rekapitulasi Maret'!$CE$587:$CE$768,APS!$B297,'Rekapitulasi Maret'!$CI$587:$CI$768)</f>
        <v>0</v>
      </c>
      <c r="FV297" s="10"/>
      <c r="FW297" s="152">
        <f>SUMIF('Rekapitulasi Maret'!$CE$587:$CE$768,APS!$B297,'Rekapitulasi Maret'!$CJ$587:$CJ$768)</f>
        <v>0</v>
      </c>
      <c r="FX297" s="154">
        <f t="shared" si="683"/>
        <v>0</v>
      </c>
      <c r="FY297" s="154">
        <f t="shared" si="684"/>
        <v>0</v>
      </c>
      <c r="FZ297" s="10"/>
      <c r="GA297" s="152">
        <f>SUMIF('Rekapitulasi Maret'!$D$785:$D$963,APS!$B297,'Rekapitulasi Maret'!$E$785:$E$963)+SUMIF('Rekapitulasi Maret'!$D$785:$D$963,APS!$B297,'Rekapitulasi Maret'!$J$785:$J$963)</f>
        <v>0</v>
      </c>
      <c r="GB297" s="152">
        <f>SUMIF('Rekapitulasi Maret'!$D$785:$D$963,APS!$B297,'Rekapitulasi Maret'!$F$785:$F$963)</f>
        <v>0</v>
      </c>
      <c r="GC297" s="152">
        <f>SUMIF('Rekapitulasi Maret'!$D$785:$D$963,APS!$B297,'Rekapitulasi Maret'!$K$785:$K$963)</f>
        <v>0</v>
      </c>
      <c r="GD297" s="154">
        <f t="shared" si="662"/>
        <v>0</v>
      </c>
      <c r="GE297" s="154">
        <f t="shared" si="663"/>
        <v>0</v>
      </c>
      <c r="GF297" s="10"/>
      <c r="GG297" s="152">
        <f>SUMIF('Rekapitulasi Maret'!$U$785:$U$963,APS!$B297,'Rekapitulasi Maret'!$V$785:$V$963)+SUMIF('Rekapitulasi Maret'!$U$785:$U$963,APS!$B297,'Rekapitulasi Maret'!$AA$785:$AA$963)</f>
        <v>0</v>
      </c>
      <c r="GH297" s="152">
        <f>SUMIF('Rekapitulasi Maret'!$U$785:$U$963,APS!$B297,'Rekapitulasi Maret'!$W$785:$W$963)</f>
        <v>0</v>
      </c>
      <c r="GI297" s="152">
        <f>SUMIF('Rekapitulasi Maret'!$U$785:$U$963,APS!$B297,'Rekapitulasi Maret'!$AB$785:$AB$963)</f>
        <v>0</v>
      </c>
      <c r="GJ297" s="154">
        <f t="shared" si="664"/>
        <v>0</v>
      </c>
      <c r="GK297" s="154">
        <f t="shared" si="665"/>
        <v>0</v>
      </c>
      <c r="GL297" s="10"/>
      <c r="GM297" s="152">
        <f>SUMIF('Rekapitulasi Maret'!$AL$785:$AL$963,APS!$B297,'Rekapitulasi Maret'!$AM$785:$AM$963)+SUMIF('Rekapitulasi Maret'!$AL$785:$AL$963,APS!$B297,'Rekapitulasi Maret'!$AP$785:$AP$963)</f>
        <v>0</v>
      </c>
      <c r="GN297" s="152">
        <f>SUMIF('Rekapitulasi Maret'!$AL$785:$AL$963,APS!$B297,'Rekapitulasi Maret'!$AN$785:$AN$963)</f>
        <v>0</v>
      </c>
      <c r="GO297" s="152">
        <f>SUMIF('Rekapitulasi Maret'!$AL$785:$AL$963,APS!$B297,'Rekapitulasi Maret'!$AQ$785:$AQ$963)</f>
        <v>0</v>
      </c>
      <c r="GP297" s="154">
        <f t="shared" si="666"/>
        <v>0</v>
      </c>
      <c r="GQ297" s="154">
        <f t="shared" si="667"/>
        <v>0</v>
      </c>
      <c r="GR297" s="76">
        <f t="shared" si="668"/>
        <v>0</v>
      </c>
      <c r="GS297" s="76">
        <f t="shared" si="669"/>
        <v>0</v>
      </c>
      <c r="GT297" s="76">
        <f t="shared" si="670"/>
        <v>0</v>
      </c>
      <c r="GU297" s="76">
        <f t="shared" si="671"/>
        <v>0</v>
      </c>
      <c r="GV297" s="157">
        <f t="shared" si="672"/>
        <v>0</v>
      </c>
      <c r="GW297" s="157">
        <f t="shared" si="673"/>
        <v>0</v>
      </c>
      <c r="GX297" s="158">
        <f t="shared" si="674"/>
        <v>0</v>
      </c>
      <c r="GY297" s="157">
        <f t="shared" si="691"/>
        <v>200</v>
      </c>
      <c r="GZ297" s="157">
        <f t="shared" si="692"/>
        <v>254</v>
      </c>
      <c r="HA297" s="157">
        <f t="shared" si="693"/>
        <v>200</v>
      </c>
      <c r="HB297" s="157">
        <f t="shared" si="694"/>
        <v>0</v>
      </c>
      <c r="HC297" s="157">
        <f t="shared" si="695"/>
        <v>200</v>
      </c>
      <c r="HD297" s="157">
        <f t="shared" si="696"/>
        <v>0</v>
      </c>
      <c r="HE297" s="158">
        <f t="shared" si="746"/>
        <v>100</v>
      </c>
      <c r="HF297" s="164"/>
      <c r="HG297" s="42" t="s">
        <v>1066</v>
      </c>
      <c r="HH297" s="88"/>
    </row>
    <row r="298" spans="1:216" ht="15.75">
      <c r="A298" s="16" t="s">
        <v>304</v>
      </c>
      <c r="B298" s="16" t="s">
        <v>305</v>
      </c>
      <c r="C298" s="16" t="s">
        <v>196</v>
      </c>
      <c r="D298" s="16" t="s">
        <v>599</v>
      </c>
      <c r="E298" s="16" t="s">
        <v>598</v>
      </c>
      <c r="F298" s="17">
        <v>200</v>
      </c>
      <c r="G298" s="17">
        <v>0</v>
      </c>
      <c r="H298" s="17">
        <v>0</v>
      </c>
      <c r="I298" s="18">
        <v>0</v>
      </c>
      <c r="J298" s="17">
        <v>70</v>
      </c>
      <c r="K298" s="19">
        <f t="shared" si="750"/>
        <v>130</v>
      </c>
      <c r="L298" s="19">
        <f t="shared" si="751"/>
        <v>130</v>
      </c>
      <c r="M298" s="23">
        <f>120+30</f>
        <v>150</v>
      </c>
      <c r="N298" s="20">
        <f t="shared" si="752"/>
        <v>120</v>
      </c>
      <c r="O298" s="20">
        <v>40</v>
      </c>
      <c r="P298" s="75">
        <f t="shared" si="642"/>
        <v>0</v>
      </c>
      <c r="Q298" s="74">
        <f t="shared" ref="Q298:Q360" si="753">BD298+CP298+EH298+GR298</f>
        <v>120</v>
      </c>
      <c r="R298" s="22">
        <f t="shared" si="747"/>
        <v>150</v>
      </c>
      <c r="S298" s="10">
        <v>50</v>
      </c>
      <c r="T298" s="10"/>
      <c r="U298" s="152">
        <f>SUMIF('Rekapitulasi Maret'!$D$9:$D$173,APS!$B298,'Rekapitulasi Maret'!$E$9:$E$173)</f>
        <v>0</v>
      </c>
      <c r="V298" s="152">
        <f>SUMIF('Rekapitulasi Maret'!$D$9:$D$173,APS!$B298,'Rekapitulasi Maret'!$F$9:$F$173)</f>
        <v>0</v>
      </c>
      <c r="W298" s="10"/>
      <c r="X298" s="154">
        <f t="shared" si="748"/>
        <v>0</v>
      </c>
      <c r="Y298" s="154">
        <f t="shared" si="749"/>
        <v>0</v>
      </c>
      <c r="Z298" s="10"/>
      <c r="AA298" s="152">
        <f>SUMIF('Rekapitulasi Maret'!$U$9:$U$173,APS!$B298,'Rekapitulasi Maret'!$V$9:$V$173)</f>
        <v>0</v>
      </c>
      <c r="AB298" s="152">
        <f>SUMIF('Rekapitulasi Maret'!$U$9:$U$173,APS!$B298,'Rekapitulasi Maret'!$W$9:$W$173)</f>
        <v>0</v>
      </c>
      <c r="AC298" s="152"/>
      <c r="AD298" s="154">
        <f t="shared" si="726"/>
        <v>0</v>
      </c>
      <c r="AE298" s="154">
        <f t="shared" si="727"/>
        <v>0</v>
      </c>
      <c r="AF298" s="10"/>
      <c r="AG298" s="152">
        <f>SUMIF('Rekapitulasi Maret'!$AL$9:$AL$173,APS!$B298,'Rekapitulasi Maret'!$AM$9:$AM$173)</f>
        <v>0</v>
      </c>
      <c r="AH298" s="152">
        <f>SUMIF('Rekapitulasi Maret'!$AL$9:$AL$173,APS!$B298,'Rekapitulasi Maret'!$AN$9:$AN$173)</f>
        <v>0</v>
      </c>
      <c r="AI298" s="152">
        <f>SUMIF('Rekapitulasi Maret'!$AL$9:$AL$173,APS!$B298,'Rekapitulasi Maret'!$AQ$9:$AQ$173)</f>
        <v>0</v>
      </c>
      <c r="AJ298" s="154">
        <f t="shared" si="744"/>
        <v>0</v>
      </c>
      <c r="AK298" s="154">
        <f t="shared" si="745"/>
        <v>0</v>
      </c>
      <c r="AL298" s="10"/>
      <c r="AM298" s="152">
        <f>SUMIF('Rekapitulasi Maret'!$BA$9:$BA$173,APS!$B298,'Rekapitulasi Maret'!$BB$9:$BB$173)</f>
        <v>0</v>
      </c>
      <c r="AN298" s="152">
        <f>SUMIF('Rekapitulasi Maret'!$BA$9:$BA$173,APS!$B298,'Rekapitulasi Maret'!$BC$9:$BC$173)</f>
        <v>18</v>
      </c>
      <c r="AO298" s="10"/>
      <c r="AP298" s="154">
        <f t="shared" si="728"/>
        <v>0</v>
      </c>
      <c r="AQ298" s="154">
        <f t="shared" si="729"/>
        <v>0</v>
      </c>
      <c r="AR298" s="10">
        <v>50</v>
      </c>
      <c r="AS298" s="152">
        <f>SUMIF('Rekapitulasi Maret'!$BP$9:$BP$173,APS!$B298,'Rekapitulasi Maret'!$BQ$9:$BQ$173)</f>
        <v>50</v>
      </c>
      <c r="AT298" s="152">
        <f>SUMIF('Rekapitulasi Maret'!$BP$9:$BP$173,APS!$B298,'Rekapitulasi Maret'!$BR$9:$BR$173)</f>
        <v>50</v>
      </c>
      <c r="AU298" s="10"/>
      <c r="AV298" s="154">
        <f t="shared" si="697"/>
        <v>100</v>
      </c>
      <c r="AW298" s="154">
        <f t="shared" si="698"/>
        <v>100</v>
      </c>
      <c r="AX298" s="10"/>
      <c r="AY298" s="152">
        <f>SUMIF('Rekapitulasi Maret'!$CE$9:$CE$173,APS!$B298,'Rekapitulasi Maret'!$CI$9:$CI$173)</f>
        <v>0</v>
      </c>
      <c r="AZ298" s="10"/>
      <c r="BA298" s="152">
        <f>SUMIF('Rekapitulasi Maret'!$CE$9:$CE$173,APS!$B298,'Rekapitulasi Maret'!$CJ$9:$CJ$173)</f>
        <v>0</v>
      </c>
      <c r="BB298" s="154">
        <f t="shared" si="689"/>
        <v>0</v>
      </c>
      <c r="BC298" s="154">
        <f t="shared" si="690"/>
        <v>0</v>
      </c>
      <c r="BD298" s="76">
        <f t="shared" si="701"/>
        <v>50</v>
      </c>
      <c r="BE298" s="76">
        <f t="shared" si="702"/>
        <v>50</v>
      </c>
      <c r="BF298" s="76">
        <f t="shared" si="703"/>
        <v>68</v>
      </c>
      <c r="BG298" s="76">
        <f t="shared" si="704"/>
        <v>0</v>
      </c>
      <c r="BH298" s="76">
        <f t="shared" si="705"/>
        <v>68</v>
      </c>
      <c r="BI298" s="76">
        <f t="shared" si="706"/>
        <v>18</v>
      </c>
      <c r="BJ298" s="154">
        <f t="shared" si="707"/>
        <v>136</v>
      </c>
      <c r="BK298" s="10">
        <v>50</v>
      </c>
      <c r="BL298" s="10">
        <v>50</v>
      </c>
      <c r="BM298" s="152">
        <f>SUMIF('Rekapitulasi Maret'!$D$194:$D$375,APS!$B298,'Rekapitulasi Maret'!$E$194:$E$375)+SUMIF('Rekapitulasi Maret'!$D$194:$D$375,APS!$B298,'Rekapitulasi Maret'!$J$194:$J$375)</f>
        <v>102</v>
      </c>
      <c r="BN298" s="152">
        <f>SUMIF('Rekapitulasi Maret'!$D$194:$D$375,APS!$B298,'Rekapitulasi Maret'!$F$194:$F$375)</f>
        <v>0</v>
      </c>
      <c r="BO298" s="152">
        <f>SUMIF('Rekapitulasi Maret'!$D$194:$D$375,APS!$B298,'Rekapitulasi Maret'!$K$194:$K$375)</f>
        <v>0</v>
      </c>
      <c r="BP298" s="154">
        <f t="shared" si="685"/>
        <v>0</v>
      </c>
      <c r="BQ298" s="154">
        <f t="shared" si="686"/>
        <v>0</v>
      </c>
      <c r="BR298" s="10"/>
      <c r="BS298" s="152">
        <f>SUMIF('Rekapitulasi Maret'!$U$194:$U$375,APS!$B298,'Rekapitulasi Maret'!$V$194:$V$375)+SUMIF('Rekapitulasi Maret'!$U$194:$U$375,APS!$B298,'Rekapitulasi Maret'!$AA$194:$AA$375)</f>
        <v>0</v>
      </c>
      <c r="BT298" s="152">
        <f>SUMIF('Rekapitulasi Maret'!$U$194:$U$375,APS!$B298,'Rekapitulasi Maret'!$W$194:$W$375)</f>
        <v>0</v>
      </c>
      <c r="BU298" s="152">
        <f>SUMIF('Rekapitulasi Maret'!$U$194:$U$375,APS!$B298,'Rekapitulasi Maret'!$AB$194:$AB$375)</f>
        <v>0</v>
      </c>
      <c r="BV298" s="154">
        <f t="shared" si="687"/>
        <v>0</v>
      </c>
      <c r="BW298" s="154">
        <f t="shared" si="688"/>
        <v>0</v>
      </c>
      <c r="BX298" s="10"/>
      <c r="BY298" s="152">
        <f>SUMIF('Rekapitulasi Maret'!$AL$194:$AL$375,APS!$B298,'Rekapitulasi Maret'!$AM$194:$AM$375)+SUMIF('Rekapitulasi Maret'!$AL$194:$AL$375,APS!$B298,'Rekapitulasi Maret'!$AP$194:$AP$375)</f>
        <v>0</v>
      </c>
      <c r="BZ298" s="152">
        <f>SUMIF('Rekapitulasi Maret'!$AL$194:$AL$375,APS!$B298,'Rekapitulasi Maret'!$AN$194:$AN$375)</f>
        <v>0</v>
      </c>
      <c r="CA298" s="152">
        <f>SUMIF('Rekapitulasi Maret'!$AL$194:$AL$375,APS!$B298,'Rekapitulasi Maret'!$AQ$194:$AQ$375)</f>
        <v>0</v>
      </c>
      <c r="CB298" s="154">
        <f t="shared" si="699"/>
        <v>0</v>
      </c>
      <c r="CC298" s="154">
        <f t="shared" si="700"/>
        <v>0</v>
      </c>
      <c r="CD298" s="10"/>
      <c r="CE298" s="152">
        <f>SUMIF('Rekapitulasi Maret'!$BA$194:$BA$375,APS!$B298,'Rekapitulasi Maret'!$BB$194:$BB$375)+SUMIF('Rekapitulasi Maret'!$BA$194:$BA$375,APS!$B298,'Rekapitulasi Maret'!$BE$194:$BE$375)</f>
        <v>0</v>
      </c>
      <c r="CF298" s="152">
        <f>SUMIF('Rekapitulasi Maret'!$BA$194:$BA$375,APS!$B298,'Rekapitulasi Maret'!$BC$194:$BC$375)</f>
        <v>0</v>
      </c>
      <c r="CG298" s="10"/>
      <c r="CH298" s="154">
        <f t="shared" si="677"/>
        <v>0</v>
      </c>
      <c r="CI298" s="154">
        <f t="shared" si="678"/>
        <v>0</v>
      </c>
      <c r="CJ298" s="10"/>
      <c r="CK298" s="152">
        <f>SUMIF('Rekapitulasi Maret'!$BP$194:$BP$375,APS!$B298,'Rekapitulasi Maret'!$BQ$194:$BQ$375)+SUMIF('Rekapitulasi Maret'!$BP$194:$BP$375,APS!$B298,'Rekapitulasi Maret'!$BT$194:$BT$375)</f>
        <v>0</v>
      </c>
      <c r="CL298" s="152">
        <f>SUMIF('Rekapitulasi Maret'!$BP$194:$BP$375,APS!$B298,'Rekapitulasi Maret'!$BR$194:$BR$375)</f>
        <v>0</v>
      </c>
      <c r="CM298" s="152">
        <f>SUMIF('Rekapitulasi Maret'!$BP$194:$BP$375,APS!$B298,'Rekapitulasi Maret'!$BU$194:$BU$375)</f>
        <v>0</v>
      </c>
      <c r="CN298" s="154">
        <f t="shared" si="679"/>
        <v>0</v>
      </c>
      <c r="CO298" s="154">
        <f t="shared" si="680"/>
        <v>0</v>
      </c>
      <c r="CP298" s="76">
        <f t="shared" si="708"/>
        <v>50</v>
      </c>
      <c r="CQ298" s="76">
        <f t="shared" si="709"/>
        <v>102</v>
      </c>
      <c r="CR298" s="76">
        <f t="shared" si="710"/>
        <v>0</v>
      </c>
      <c r="CS298" s="76">
        <f t="shared" si="711"/>
        <v>0</v>
      </c>
      <c r="CT298" s="76">
        <f t="shared" si="712"/>
        <v>0</v>
      </c>
      <c r="CU298" s="76">
        <f t="shared" si="713"/>
        <v>-50</v>
      </c>
      <c r="CV298" s="154">
        <f t="shared" si="714"/>
        <v>0</v>
      </c>
      <c r="CW298" s="10">
        <v>50</v>
      </c>
      <c r="CX298" s="10"/>
      <c r="CY298" s="152">
        <f>SUMIF('Rekapitulasi Maret'!$D$391:$D$568,APS!$B298,'Rekapitulasi Maret'!$E$391:$E$568)+SUMIF('Rekapitulasi Maret'!$D$391:$D$568,APS!$B298,'Rekapitulasi Maret'!$J$391:$J$568)</f>
        <v>0</v>
      </c>
      <c r="CZ298" s="152">
        <f>SUMIF('Rekapitulasi Maret'!$D$391:$D$568,APS!$B298,'Rekapitulasi Maret'!$F$391:$F$568)</f>
        <v>0</v>
      </c>
      <c r="DA298" s="152">
        <f>SUMIF('Rekapitulasi Maret'!$D$391:$D$568,APS!$B298,'Rekapitulasi Maret'!$K$391:$K$568)</f>
        <v>0</v>
      </c>
      <c r="DB298" s="154">
        <f t="shared" si="681"/>
        <v>0</v>
      </c>
      <c r="DC298" s="154">
        <f t="shared" si="682"/>
        <v>0</v>
      </c>
      <c r="DD298" s="10">
        <v>20</v>
      </c>
      <c r="DE298" s="152">
        <f>SUMIF('Rekapitulasi Maret'!$U$391:$U$568,APS!$B298,'Rekapitulasi Maret'!$V$391:$V$568)+SUMIF('Rekapitulasi Maret'!$U$391:$U$568,APS!$B298,'Rekapitulasi Maret'!$AA$391:$AA$568)</f>
        <v>0</v>
      </c>
      <c r="DF298" s="152">
        <f>SUMIF('Rekapitulasi Maret'!$U$391:$U$568,APS!$B298,'Rekapitulasi Maret'!$W$391:$W$568)</f>
        <v>0</v>
      </c>
      <c r="DG298" s="152">
        <f>SUMIF('Rekapitulasi Maret'!$U$391:$U$568,APS!$B298,'Rekapitulasi Maret'!$AB$391:$AB$568)</f>
        <v>0</v>
      </c>
      <c r="DH298" s="154">
        <f t="shared" si="715"/>
        <v>0</v>
      </c>
      <c r="DI298" s="154">
        <f t="shared" si="716"/>
        <v>0</v>
      </c>
      <c r="DJ298" s="10"/>
      <c r="DK298" s="152">
        <f>SUMIF('Rekapitulasi Maret'!$AL$391:$AL$568,APS!$B298,'Rekapitulasi Maret'!$AM$391:$AM$568)+SUMIF('Rekapitulasi Maret'!$AL$391:$AL$568,APS!$B298,'Rekapitulasi Maret'!$AP$391:$AP$568)</f>
        <v>0</v>
      </c>
      <c r="DL298" s="152">
        <f>SUMIF('Rekapitulasi Maret'!$AL$391:$AL$568,APS!$B298,'Rekapitulasi Maret'!$AN$391:$AN$568)</f>
        <v>0</v>
      </c>
      <c r="DM298" s="152">
        <f>SUMIF('Rekapitulasi Maret'!$AL$391:$AL$568,APS!$B298,'Rekapitulasi Maret'!$AQ$391:$AQ$568)</f>
        <v>0</v>
      </c>
      <c r="DN298" s="154">
        <f t="shared" si="648"/>
        <v>0</v>
      </c>
      <c r="DO298" s="154">
        <f t="shared" si="649"/>
        <v>0</v>
      </c>
      <c r="DP298" s="10"/>
      <c r="DQ298" s="152">
        <f>SUMIF('Rekapitulasi Maret'!$BA$391:$BA$568,APS!$B298,'Rekapitulasi Maret'!$BB$391:$BB$568)+SUMIF('Rekapitulasi Maret'!$BA$391:$BA$568,APS!$B298,'Rekapitulasi Maret'!$BE$391:$BE$568)</f>
        <v>60</v>
      </c>
      <c r="DR298" s="152">
        <f>SUMIF('Rekapitulasi Maret'!$BA$391:$BA$568,APS!$B298,'Rekapitulasi Maret'!$BC$391:$BC$568)</f>
        <v>36</v>
      </c>
      <c r="DS298" s="152">
        <f>SUMIF('Rekapitulasi Maret'!$BA$391:$BA$568,APS!$B298,'Rekapitulasi Maret'!$BF$391:$BF$568)</f>
        <v>0</v>
      </c>
      <c r="DT298" s="154">
        <f t="shared" si="717"/>
        <v>0</v>
      </c>
      <c r="DU298" s="154">
        <f t="shared" si="718"/>
        <v>60</v>
      </c>
      <c r="DV298" s="10"/>
      <c r="DW298" s="152">
        <f>SUMIF('Rekapitulasi Maret'!$BP$391:$BP$568,APS!$B298,'Rekapitulasi Maret'!$BQ$391:$BQ$568)+SUMIF('Rekapitulasi Maret'!$BP$391:$BP$568,APS!$B298,'Rekapitulasi Maret'!$BT$391:$BT$568)</f>
        <v>0</v>
      </c>
      <c r="DX298" s="152">
        <f>SUMIF('Rekapitulasi Maret'!$BP$391:$BP$568,APS!$B298,'Rekapitulasi Maret'!$BR$391:$BR$568)</f>
        <v>0</v>
      </c>
      <c r="DY298" s="152">
        <f>SUMIF('Rekapitulasi Maret'!$BP$391:$BP$568,APS!$B298,'Rekapitulasi Maret'!$BU$391:$BU$568)</f>
        <v>0</v>
      </c>
      <c r="DZ298" s="154">
        <f t="shared" si="645"/>
        <v>0</v>
      </c>
      <c r="EA298" s="154">
        <f t="shared" si="646"/>
        <v>0</v>
      </c>
      <c r="EB298" s="10"/>
      <c r="EC298" s="152">
        <f>SUMIF('Rekapitulasi Maret'!$CE$391:$CE$568,APS!$B298,'Rekapitulasi Maret'!$CF$391:$CF$568)+SUMIF('Rekapitulasi Maret'!$CE$391:$CE$568,APS!$B298,'Rekapitulasi Maret'!$CI$391:$CI$568)</f>
        <v>0</v>
      </c>
      <c r="ED298" s="152">
        <f>SUMIF('Rekapitulasi Maret'!$CE$391:$CE$568,APS!$B298,'Rekapitulasi Maret'!$CG$391:$CG$568)</f>
        <v>0</v>
      </c>
      <c r="EE298" s="152">
        <f>SUMIF('Rekapitulasi Maret'!$CE$391:$CE$568,APS!$B298,'Rekapitulasi Maret'!$CJ$391:$CJ$568)</f>
        <v>0</v>
      </c>
      <c r="EF298" s="154">
        <f t="shared" si="650"/>
        <v>0</v>
      </c>
      <c r="EG298" s="154">
        <f t="shared" si="651"/>
        <v>0</v>
      </c>
      <c r="EH298" s="76">
        <f t="shared" si="719"/>
        <v>20</v>
      </c>
      <c r="EI298" s="76">
        <f t="shared" si="720"/>
        <v>60</v>
      </c>
      <c r="EJ298" s="76">
        <f t="shared" si="721"/>
        <v>36</v>
      </c>
      <c r="EK298" s="76">
        <f t="shared" si="722"/>
        <v>0</v>
      </c>
      <c r="EL298" s="76">
        <f t="shared" si="723"/>
        <v>36</v>
      </c>
      <c r="EM298" s="76">
        <f t="shared" si="724"/>
        <v>16</v>
      </c>
      <c r="EN298" s="154">
        <f t="shared" si="725"/>
        <v>180</v>
      </c>
      <c r="EO298" s="10"/>
      <c r="EP298" s="10"/>
      <c r="EQ298" s="152">
        <f>SUMIF('Rekapitulasi Maret'!$D$587:$D$768,APS!$B298,'Rekapitulasi Maret'!$E$587:$E$768)+SUMIF('Rekapitulasi Maret'!$D$587:$D$768,APS!$B298,'Rekapitulasi Maret'!$G$587:$G$768)</f>
        <v>62</v>
      </c>
      <c r="ER298" s="152">
        <f>SUMIF('Rekapitulasi Maret'!$D$587:$D$768,APS!$B298,'Rekapitulasi Maret'!$F$587:$F$768)+SUMIF('Rekapitulasi Maret'!$D$587:$D$768,APS!$B298,'Rekapitulasi Maret'!$H$587:$H$768)</f>
        <v>40</v>
      </c>
      <c r="ES298" s="10"/>
      <c r="ET298" s="154">
        <f t="shared" si="652"/>
        <v>0</v>
      </c>
      <c r="EU298" s="154">
        <f t="shared" si="653"/>
        <v>64.516129032258064</v>
      </c>
      <c r="EV298" s="10"/>
      <c r="EW298" s="152">
        <f>SUMIF('Rekapitulasi Maret'!$U$587:$U$768,APS!$B298,'Rekapitulasi Maret'!$V$587:$V$768)+SUMIF('Rekapitulasi Maret'!$U$587:$U$768,APS!$B298,'Rekapitulasi Maret'!$X$587:$X$768)</f>
        <v>0</v>
      </c>
      <c r="EX298" s="152">
        <f>SUMIF('Rekapitulasi Maret'!$U$587:$U$768,APS!$B298,'Rekapitulasi Maret'!$W$587:$W$768)+SUMIF('Rekapitulasi Maret'!$U$587:$U$768,APS!$B298,'Rekapitulasi Maret'!$Y$587:$Y$768)</f>
        <v>0</v>
      </c>
      <c r="EY298" s="10"/>
      <c r="EZ298" s="154">
        <f t="shared" si="654"/>
        <v>0</v>
      </c>
      <c r="FA298" s="154">
        <f t="shared" si="655"/>
        <v>0</v>
      </c>
      <c r="FB298" s="10"/>
      <c r="FC298" s="152">
        <f>SUMIF('Rekapitulasi Maret'!$AL$587:$AL$768,APS!$B298,'Rekapitulasi Maret'!$AM$587:$AM$768)+SUMIF('Rekapitulasi Maret'!$AL$587:$AL$768,APS!$B298,'Rekapitulasi Maret'!$AP$587:$AP$768)</f>
        <v>0</v>
      </c>
      <c r="FD298" s="152">
        <f>SUMIF('Rekapitulasi Maret'!$AL$587:$AL$768,APS!$B298,'Rekapitulasi Maret'!$AN$587:$AN$768)</f>
        <v>0</v>
      </c>
      <c r="FE298" s="10"/>
      <c r="FF298" s="154">
        <f t="shared" si="656"/>
        <v>0</v>
      </c>
      <c r="FG298" s="154">
        <f t="shared" si="657"/>
        <v>0</v>
      </c>
      <c r="FH298" s="10"/>
      <c r="FI298" s="152">
        <f>SUMIF('Rekapitulasi Maret'!$BA$587:$BA$768,APS!$B298,'Rekapitulasi Maret'!$BB$587:$BB$768)+SUMIF('Rekapitulasi Maret'!$BA$587:$BA$768,APS!$B298,'Rekapitulasi Maret'!$BE$587:$BE$768)</f>
        <v>0</v>
      </c>
      <c r="FJ298" s="152">
        <f>SUMIF('Rekapitulasi Maret'!$BA$587:$BA$768,APS!$B298,'Rekapitulasi Maret'!$BC$587:$BC$768)+SUMIF('Rekapitulasi Maret'!$BA$587:$BA$768,APS!$B298,'Rekapitulasi Maret'!$BF$587:$BF$768)</f>
        <v>0</v>
      </c>
      <c r="FK298" s="10"/>
      <c r="FL298" s="154">
        <f t="shared" si="658"/>
        <v>0</v>
      </c>
      <c r="FM298" s="154">
        <f t="shared" si="659"/>
        <v>0</v>
      </c>
      <c r="FN298" s="10"/>
      <c r="FO298" s="152">
        <f>SUMIF('Rekapitulasi Maret'!$BP$587:$BP$768,APS!$B298,'Rekapitulasi Maret'!$BQ$587:$BQ$768)+SUMIF('Rekapitulasi Maret'!$BP$587:$BP$768,APS!$B298,'Rekapitulasi Maret'!$BT$587:$BT$768)</f>
        <v>0</v>
      </c>
      <c r="FP298" s="152">
        <f>SUMIF('Rekapitulasi Maret'!$BP$587:$BP$768,APS!$B298,'Rekapitulasi Maret'!$BR$587:$BR$768)</f>
        <v>0</v>
      </c>
      <c r="FQ298" s="10"/>
      <c r="FR298" s="154">
        <f t="shared" si="660"/>
        <v>0</v>
      </c>
      <c r="FS298" s="154">
        <f t="shared" si="661"/>
        <v>0</v>
      </c>
      <c r="FT298" s="10"/>
      <c r="FU298" s="152">
        <f>SUMIF('Rekapitulasi Maret'!$CE$587:$CE$768,APS!$B298,'Rekapitulasi Maret'!$CI$587:$CI$768)</f>
        <v>0</v>
      </c>
      <c r="FV298" s="10"/>
      <c r="FW298" s="152">
        <f>SUMIF('Rekapitulasi Maret'!$CE$587:$CE$768,APS!$B298,'Rekapitulasi Maret'!$CJ$587:$CJ$768)</f>
        <v>0</v>
      </c>
      <c r="FX298" s="154">
        <f t="shared" si="683"/>
        <v>0</v>
      </c>
      <c r="FY298" s="154">
        <f t="shared" si="684"/>
        <v>0</v>
      </c>
      <c r="FZ298" s="10"/>
      <c r="GA298" s="152">
        <f>SUMIF('Rekapitulasi Maret'!$D$785:$D$963,APS!$B298,'Rekapitulasi Maret'!$E$785:$E$963)+SUMIF('Rekapitulasi Maret'!$D$785:$D$963,APS!$B298,'Rekapitulasi Maret'!$J$785:$J$963)</f>
        <v>0</v>
      </c>
      <c r="GB298" s="152">
        <f>SUMIF('Rekapitulasi Maret'!$D$785:$D$963,APS!$B298,'Rekapitulasi Maret'!$F$785:$F$963)</f>
        <v>0</v>
      </c>
      <c r="GC298" s="152">
        <f>SUMIF('Rekapitulasi Maret'!$D$785:$D$963,APS!$B298,'Rekapitulasi Maret'!$K$785:$K$963)</f>
        <v>0</v>
      </c>
      <c r="GD298" s="154">
        <f t="shared" si="662"/>
        <v>0</v>
      </c>
      <c r="GE298" s="154">
        <f t="shared" si="663"/>
        <v>0</v>
      </c>
      <c r="GF298" s="10"/>
      <c r="GG298" s="152">
        <f>SUMIF('Rekapitulasi Maret'!$U$785:$U$963,APS!$B298,'Rekapitulasi Maret'!$V$785:$V$963)+SUMIF('Rekapitulasi Maret'!$U$785:$U$963,APS!$B298,'Rekapitulasi Maret'!$AA$785:$AA$963)</f>
        <v>30</v>
      </c>
      <c r="GH298" s="152">
        <f>SUMIF('Rekapitulasi Maret'!$U$785:$U$963,APS!$B298,'Rekapitulasi Maret'!$W$785:$W$963)</f>
        <v>30</v>
      </c>
      <c r="GI298" s="152">
        <f>SUMIF('Rekapitulasi Maret'!$U$785:$U$963,APS!$B298,'Rekapitulasi Maret'!$AB$785:$AB$963)</f>
        <v>0</v>
      </c>
      <c r="GJ298" s="154">
        <f t="shared" si="664"/>
        <v>0</v>
      </c>
      <c r="GK298" s="154">
        <f t="shared" si="665"/>
        <v>100</v>
      </c>
      <c r="GL298" s="10"/>
      <c r="GM298" s="152">
        <f>SUMIF('Rekapitulasi Maret'!$AL$785:$AL$963,APS!$B298,'Rekapitulasi Maret'!$AM$785:$AM$963)+SUMIF('Rekapitulasi Maret'!$AL$785:$AL$963,APS!$B298,'Rekapitulasi Maret'!$AP$785:$AP$963)</f>
        <v>0</v>
      </c>
      <c r="GN298" s="152">
        <f>SUMIF('Rekapitulasi Maret'!$AL$785:$AL$963,APS!$B298,'Rekapitulasi Maret'!$AN$785:$AN$963)</f>
        <v>0</v>
      </c>
      <c r="GO298" s="152">
        <f>SUMIF('Rekapitulasi Maret'!$AL$785:$AL$963,APS!$B298,'Rekapitulasi Maret'!$AQ$785:$AQ$963)</f>
        <v>0</v>
      </c>
      <c r="GP298" s="154">
        <f t="shared" si="666"/>
        <v>0</v>
      </c>
      <c r="GQ298" s="154">
        <f t="shared" si="667"/>
        <v>0</v>
      </c>
      <c r="GR298" s="76">
        <f t="shared" si="668"/>
        <v>0</v>
      </c>
      <c r="GS298" s="76">
        <f t="shared" si="669"/>
        <v>92</v>
      </c>
      <c r="GT298" s="76">
        <f t="shared" si="670"/>
        <v>70</v>
      </c>
      <c r="GU298" s="76">
        <f t="shared" si="671"/>
        <v>0</v>
      </c>
      <c r="GV298" s="157">
        <f t="shared" si="672"/>
        <v>70</v>
      </c>
      <c r="GW298" s="157">
        <f t="shared" si="673"/>
        <v>70</v>
      </c>
      <c r="GX298" s="158">
        <f t="shared" si="674"/>
        <v>0</v>
      </c>
      <c r="GY298" s="157">
        <f t="shared" si="691"/>
        <v>120</v>
      </c>
      <c r="GZ298" s="157">
        <f t="shared" si="692"/>
        <v>304</v>
      </c>
      <c r="HA298" s="157">
        <f t="shared" si="693"/>
        <v>174</v>
      </c>
      <c r="HB298" s="157">
        <f t="shared" si="694"/>
        <v>0</v>
      </c>
      <c r="HC298" s="157">
        <f t="shared" si="695"/>
        <v>174</v>
      </c>
      <c r="HD298" s="157">
        <f t="shared" si="696"/>
        <v>54</v>
      </c>
      <c r="HE298" s="158">
        <f t="shared" si="746"/>
        <v>145</v>
      </c>
      <c r="HF298" s="164"/>
      <c r="HG298" s="42" t="s">
        <v>1066</v>
      </c>
      <c r="HH298" s="88"/>
    </row>
    <row r="299" spans="1:216" ht="15.75">
      <c r="A299" s="16" t="s">
        <v>306</v>
      </c>
      <c r="B299" s="16" t="s">
        <v>307</v>
      </c>
      <c r="C299" s="16" t="s">
        <v>196</v>
      </c>
      <c r="D299" s="16" t="s">
        <v>599</v>
      </c>
      <c r="E299" s="16" t="s">
        <v>598</v>
      </c>
      <c r="F299" s="17">
        <v>14</v>
      </c>
      <c r="G299" s="17">
        <v>0</v>
      </c>
      <c r="H299" s="17">
        <v>0</v>
      </c>
      <c r="I299" s="18">
        <v>0</v>
      </c>
      <c r="J299" s="17">
        <v>0</v>
      </c>
      <c r="K299" s="19">
        <f t="shared" si="750"/>
        <v>14</v>
      </c>
      <c r="L299" s="19">
        <f t="shared" si="751"/>
        <v>14</v>
      </c>
      <c r="M299" s="23">
        <v>20</v>
      </c>
      <c r="N299" s="20">
        <f t="shared" si="752"/>
        <v>20</v>
      </c>
      <c r="O299" s="20"/>
      <c r="P299" s="75">
        <f t="shared" ref="P299:P368" si="754">+Q299-N299</f>
        <v>0</v>
      </c>
      <c r="Q299" s="74">
        <f t="shared" si="753"/>
        <v>20</v>
      </c>
      <c r="R299" s="22">
        <f t="shared" si="747"/>
        <v>20</v>
      </c>
      <c r="S299" s="10"/>
      <c r="T299" s="10"/>
      <c r="U299" s="152">
        <f>SUMIF('Rekapitulasi Maret'!$D$9:$D$173,APS!$B299,'Rekapitulasi Maret'!$E$9:$E$173)</f>
        <v>0</v>
      </c>
      <c r="V299" s="152">
        <f>SUMIF('Rekapitulasi Maret'!$D$9:$D$173,APS!$B299,'Rekapitulasi Maret'!$F$9:$F$173)</f>
        <v>0</v>
      </c>
      <c r="W299" s="10"/>
      <c r="X299" s="154">
        <f t="shared" si="748"/>
        <v>0</v>
      </c>
      <c r="Y299" s="154">
        <f t="shared" si="749"/>
        <v>0</v>
      </c>
      <c r="Z299" s="10"/>
      <c r="AA299" s="152">
        <f>SUMIF('Rekapitulasi Maret'!$U$9:$U$173,APS!$B299,'Rekapitulasi Maret'!$V$9:$V$173)</f>
        <v>0</v>
      </c>
      <c r="AB299" s="152">
        <f>SUMIF('Rekapitulasi Maret'!$U$9:$U$173,APS!$B299,'Rekapitulasi Maret'!$W$9:$W$173)</f>
        <v>0</v>
      </c>
      <c r="AC299" s="152"/>
      <c r="AD299" s="154">
        <f t="shared" si="726"/>
        <v>0</v>
      </c>
      <c r="AE299" s="154">
        <f t="shared" si="727"/>
        <v>0</v>
      </c>
      <c r="AF299" s="10"/>
      <c r="AG299" s="152">
        <f>SUMIF('Rekapitulasi Maret'!$AL$9:$AL$173,APS!$B299,'Rekapitulasi Maret'!$AM$9:$AM$173)</f>
        <v>0</v>
      </c>
      <c r="AH299" s="152">
        <f>SUMIF('Rekapitulasi Maret'!$AL$9:$AL$173,APS!$B299,'Rekapitulasi Maret'!$AN$9:$AN$173)</f>
        <v>0</v>
      </c>
      <c r="AI299" s="152">
        <f>SUMIF('Rekapitulasi Maret'!$AL$9:$AL$173,APS!$B299,'Rekapitulasi Maret'!$AQ$9:$AQ$173)</f>
        <v>0</v>
      </c>
      <c r="AJ299" s="154">
        <f t="shared" si="744"/>
        <v>0</v>
      </c>
      <c r="AK299" s="154">
        <f t="shared" si="745"/>
        <v>0</v>
      </c>
      <c r="AL299" s="10"/>
      <c r="AM299" s="152">
        <f>SUMIF('Rekapitulasi Maret'!$BA$9:$BA$173,APS!$B299,'Rekapitulasi Maret'!$BB$9:$BB$173)</f>
        <v>20</v>
      </c>
      <c r="AN299" s="152">
        <f>SUMIF('Rekapitulasi Maret'!$BA$9:$BA$173,APS!$B299,'Rekapitulasi Maret'!$BC$9:$BC$173)</f>
        <v>20</v>
      </c>
      <c r="AO299" s="10"/>
      <c r="AP299" s="154">
        <f t="shared" si="728"/>
        <v>0</v>
      </c>
      <c r="AQ299" s="154">
        <f t="shared" si="729"/>
        <v>100</v>
      </c>
      <c r="AR299" s="10"/>
      <c r="AS299" s="152">
        <f>SUMIF('Rekapitulasi Maret'!$BP$9:$BP$173,APS!$B299,'Rekapitulasi Maret'!$BQ$9:$BQ$173)</f>
        <v>0</v>
      </c>
      <c r="AT299" s="152">
        <f>SUMIF('Rekapitulasi Maret'!$BP$9:$BP$173,APS!$B299,'Rekapitulasi Maret'!$BR$9:$BR$173)</f>
        <v>0</v>
      </c>
      <c r="AU299" s="10"/>
      <c r="AV299" s="154">
        <f t="shared" si="697"/>
        <v>0</v>
      </c>
      <c r="AW299" s="154">
        <f t="shared" si="698"/>
        <v>0</v>
      </c>
      <c r="AX299" s="10"/>
      <c r="AY299" s="152">
        <f>SUMIF('Rekapitulasi Maret'!$CE$9:$CE$173,APS!$B299,'Rekapitulasi Maret'!$CI$9:$CI$173)</f>
        <v>0</v>
      </c>
      <c r="AZ299" s="10"/>
      <c r="BA299" s="152">
        <f>SUMIF('Rekapitulasi Maret'!$CE$9:$CE$173,APS!$B299,'Rekapitulasi Maret'!$CJ$9:$CJ$173)</f>
        <v>0</v>
      </c>
      <c r="BB299" s="154">
        <f t="shared" si="689"/>
        <v>0</v>
      </c>
      <c r="BC299" s="154">
        <f t="shared" si="690"/>
        <v>0</v>
      </c>
      <c r="BD299" s="76">
        <f t="shared" si="701"/>
        <v>0</v>
      </c>
      <c r="BE299" s="76">
        <f t="shared" si="702"/>
        <v>20</v>
      </c>
      <c r="BF299" s="76">
        <f t="shared" si="703"/>
        <v>20</v>
      </c>
      <c r="BG299" s="76">
        <f t="shared" si="704"/>
        <v>0</v>
      </c>
      <c r="BH299" s="76">
        <f t="shared" si="705"/>
        <v>20</v>
      </c>
      <c r="BI299" s="76">
        <f t="shared" si="706"/>
        <v>20</v>
      </c>
      <c r="BJ299" s="154">
        <f t="shared" si="707"/>
        <v>0</v>
      </c>
      <c r="BK299" s="10"/>
      <c r="BL299" s="10"/>
      <c r="BM299" s="152">
        <f>SUMIF('Rekapitulasi Maret'!$D$194:$D$375,APS!$B299,'Rekapitulasi Maret'!$E$194:$E$375)+SUMIF('Rekapitulasi Maret'!$D$194:$D$375,APS!$B299,'Rekapitulasi Maret'!$J$194:$J$375)</f>
        <v>0</v>
      </c>
      <c r="BN299" s="152">
        <f>SUMIF('Rekapitulasi Maret'!$D$194:$D$375,APS!$B299,'Rekapitulasi Maret'!$F$194:$F$375)</f>
        <v>0</v>
      </c>
      <c r="BO299" s="152">
        <f>SUMIF('Rekapitulasi Maret'!$D$194:$D$375,APS!$B299,'Rekapitulasi Maret'!$K$194:$K$375)</f>
        <v>0</v>
      </c>
      <c r="BP299" s="154">
        <f t="shared" si="685"/>
        <v>0</v>
      </c>
      <c r="BQ299" s="154">
        <f t="shared" si="686"/>
        <v>0</v>
      </c>
      <c r="BR299" s="10"/>
      <c r="BS299" s="152">
        <f>SUMIF('Rekapitulasi Maret'!$U$194:$U$375,APS!$B299,'Rekapitulasi Maret'!$V$194:$V$375)+SUMIF('Rekapitulasi Maret'!$U$194:$U$375,APS!$B299,'Rekapitulasi Maret'!$AA$194:$AA$375)</f>
        <v>0</v>
      </c>
      <c r="BT299" s="152">
        <f>SUMIF('Rekapitulasi Maret'!$U$194:$U$375,APS!$B299,'Rekapitulasi Maret'!$W$194:$W$375)</f>
        <v>0</v>
      </c>
      <c r="BU299" s="152">
        <f>SUMIF('Rekapitulasi Maret'!$U$194:$U$375,APS!$B299,'Rekapitulasi Maret'!$AB$194:$AB$375)</f>
        <v>0</v>
      </c>
      <c r="BV299" s="154">
        <f t="shared" si="687"/>
        <v>0</v>
      </c>
      <c r="BW299" s="154">
        <f t="shared" si="688"/>
        <v>0</v>
      </c>
      <c r="BX299" s="10"/>
      <c r="BY299" s="152">
        <f>SUMIF('Rekapitulasi Maret'!$AL$194:$AL$375,APS!$B299,'Rekapitulasi Maret'!$AM$194:$AM$375)+SUMIF('Rekapitulasi Maret'!$AL$194:$AL$375,APS!$B299,'Rekapitulasi Maret'!$AP$194:$AP$375)</f>
        <v>0</v>
      </c>
      <c r="BZ299" s="152">
        <f>SUMIF('Rekapitulasi Maret'!$AL$194:$AL$375,APS!$B299,'Rekapitulasi Maret'!$AN$194:$AN$375)</f>
        <v>0</v>
      </c>
      <c r="CA299" s="152">
        <f>SUMIF('Rekapitulasi Maret'!$AL$194:$AL$375,APS!$B299,'Rekapitulasi Maret'!$AQ$194:$AQ$375)</f>
        <v>0</v>
      </c>
      <c r="CB299" s="154">
        <f t="shared" si="699"/>
        <v>0</v>
      </c>
      <c r="CC299" s="154">
        <f t="shared" si="700"/>
        <v>0</v>
      </c>
      <c r="CD299" s="10"/>
      <c r="CE299" s="152">
        <f>SUMIF('Rekapitulasi Maret'!$BA$194:$BA$375,APS!$B299,'Rekapitulasi Maret'!$BB$194:$BB$375)+SUMIF('Rekapitulasi Maret'!$BA$194:$BA$375,APS!$B299,'Rekapitulasi Maret'!$BE$194:$BE$375)</f>
        <v>0</v>
      </c>
      <c r="CF299" s="152">
        <f>SUMIF('Rekapitulasi Maret'!$BA$194:$BA$375,APS!$B299,'Rekapitulasi Maret'!$BC$194:$BC$375)</f>
        <v>0</v>
      </c>
      <c r="CG299" s="10"/>
      <c r="CH299" s="154">
        <f t="shared" si="677"/>
        <v>0</v>
      </c>
      <c r="CI299" s="154">
        <f t="shared" si="678"/>
        <v>0</v>
      </c>
      <c r="CJ299" s="10"/>
      <c r="CK299" s="152">
        <f>SUMIF('Rekapitulasi Maret'!$BP$194:$BP$375,APS!$B299,'Rekapitulasi Maret'!$BQ$194:$BQ$375)+SUMIF('Rekapitulasi Maret'!$BP$194:$BP$375,APS!$B299,'Rekapitulasi Maret'!$BT$194:$BT$375)</f>
        <v>0</v>
      </c>
      <c r="CL299" s="152">
        <f>SUMIF('Rekapitulasi Maret'!$BP$194:$BP$375,APS!$B299,'Rekapitulasi Maret'!$BR$194:$BR$375)</f>
        <v>0</v>
      </c>
      <c r="CM299" s="152">
        <f>SUMIF('Rekapitulasi Maret'!$BP$194:$BP$375,APS!$B299,'Rekapitulasi Maret'!$BU$194:$BU$375)</f>
        <v>0</v>
      </c>
      <c r="CN299" s="154">
        <f t="shared" si="679"/>
        <v>0</v>
      </c>
      <c r="CO299" s="154">
        <f t="shared" si="680"/>
        <v>0</v>
      </c>
      <c r="CP299" s="76">
        <f t="shared" si="708"/>
        <v>0</v>
      </c>
      <c r="CQ299" s="76">
        <f t="shared" si="709"/>
        <v>0</v>
      </c>
      <c r="CR299" s="76">
        <f t="shared" si="710"/>
        <v>0</v>
      </c>
      <c r="CS299" s="76">
        <f t="shared" si="711"/>
        <v>0</v>
      </c>
      <c r="CT299" s="76">
        <f t="shared" si="712"/>
        <v>0</v>
      </c>
      <c r="CU299" s="76">
        <f t="shared" si="713"/>
        <v>0</v>
      </c>
      <c r="CV299" s="154">
        <f t="shared" si="714"/>
        <v>0</v>
      </c>
      <c r="CW299" s="10">
        <v>20</v>
      </c>
      <c r="CX299" s="10"/>
      <c r="CY299" s="152">
        <f>SUMIF('Rekapitulasi Maret'!$D$391:$D$568,APS!$B299,'Rekapitulasi Maret'!$E$391:$E$568)+SUMIF('Rekapitulasi Maret'!$D$391:$D$568,APS!$B299,'Rekapitulasi Maret'!$J$391:$J$568)</f>
        <v>0</v>
      </c>
      <c r="CZ299" s="152">
        <f>SUMIF('Rekapitulasi Maret'!$D$391:$D$568,APS!$B299,'Rekapitulasi Maret'!$F$391:$F$568)</f>
        <v>0</v>
      </c>
      <c r="DA299" s="152">
        <f>SUMIF('Rekapitulasi Maret'!$D$391:$D$568,APS!$B299,'Rekapitulasi Maret'!$K$391:$K$568)</f>
        <v>0</v>
      </c>
      <c r="DB299" s="154">
        <f t="shared" si="681"/>
        <v>0</v>
      </c>
      <c r="DC299" s="154">
        <f t="shared" si="682"/>
        <v>0</v>
      </c>
      <c r="DD299" s="10">
        <v>20</v>
      </c>
      <c r="DE299" s="152">
        <f>SUMIF('Rekapitulasi Maret'!$U$391:$U$568,APS!$B299,'Rekapitulasi Maret'!$V$391:$V$568)+SUMIF('Rekapitulasi Maret'!$U$391:$U$568,APS!$B299,'Rekapitulasi Maret'!$AA$391:$AA$568)</f>
        <v>0</v>
      </c>
      <c r="DF299" s="152">
        <f>SUMIF('Rekapitulasi Maret'!$U$391:$U$568,APS!$B299,'Rekapitulasi Maret'!$W$391:$W$568)</f>
        <v>0</v>
      </c>
      <c r="DG299" s="152">
        <f>SUMIF('Rekapitulasi Maret'!$U$391:$U$568,APS!$B299,'Rekapitulasi Maret'!$AB$391:$AB$568)</f>
        <v>0</v>
      </c>
      <c r="DH299" s="154">
        <f t="shared" si="715"/>
        <v>0</v>
      </c>
      <c r="DI299" s="154">
        <f t="shared" si="716"/>
        <v>0</v>
      </c>
      <c r="DJ299" s="10"/>
      <c r="DK299" s="152">
        <f>SUMIF('Rekapitulasi Maret'!$AL$391:$AL$568,APS!$B299,'Rekapitulasi Maret'!$AM$391:$AM$568)+SUMIF('Rekapitulasi Maret'!$AL$391:$AL$568,APS!$B299,'Rekapitulasi Maret'!$AP$391:$AP$568)</f>
        <v>0</v>
      </c>
      <c r="DL299" s="152">
        <f>SUMIF('Rekapitulasi Maret'!$AL$391:$AL$568,APS!$B299,'Rekapitulasi Maret'!$AN$391:$AN$568)</f>
        <v>0</v>
      </c>
      <c r="DM299" s="152">
        <f>SUMIF('Rekapitulasi Maret'!$AL$391:$AL$568,APS!$B299,'Rekapitulasi Maret'!$AQ$391:$AQ$568)</f>
        <v>0</v>
      </c>
      <c r="DN299" s="154">
        <f t="shared" si="648"/>
        <v>0</v>
      </c>
      <c r="DO299" s="154">
        <f t="shared" si="649"/>
        <v>0</v>
      </c>
      <c r="DP299" s="10"/>
      <c r="DQ299" s="152">
        <f>SUMIF('Rekapitulasi Maret'!$BA$391:$BA$568,APS!$B299,'Rekapitulasi Maret'!$BB$391:$BB$568)+SUMIF('Rekapitulasi Maret'!$BA$391:$BA$568,APS!$B299,'Rekapitulasi Maret'!$BE$391:$BE$568)</f>
        <v>0</v>
      </c>
      <c r="DR299" s="152">
        <f>SUMIF('Rekapitulasi Maret'!$BA$391:$BA$568,APS!$B299,'Rekapitulasi Maret'!$BC$391:$BC$568)</f>
        <v>0</v>
      </c>
      <c r="DS299" s="152">
        <f>SUMIF('Rekapitulasi Maret'!$BA$391:$BA$568,APS!$B299,'Rekapitulasi Maret'!$BF$391:$BF$568)</f>
        <v>0</v>
      </c>
      <c r="DT299" s="154">
        <f t="shared" si="717"/>
        <v>0</v>
      </c>
      <c r="DU299" s="154">
        <f t="shared" si="718"/>
        <v>0</v>
      </c>
      <c r="DV299" s="10"/>
      <c r="DW299" s="152">
        <f>SUMIF('Rekapitulasi Maret'!$BP$391:$BP$568,APS!$B299,'Rekapitulasi Maret'!$BQ$391:$BQ$568)+SUMIF('Rekapitulasi Maret'!$BP$391:$BP$568,APS!$B299,'Rekapitulasi Maret'!$BT$391:$BT$568)</f>
        <v>0</v>
      </c>
      <c r="DX299" s="152">
        <f>SUMIF('Rekapitulasi Maret'!$BP$391:$BP$568,APS!$B299,'Rekapitulasi Maret'!$BR$391:$BR$568)</f>
        <v>0</v>
      </c>
      <c r="DY299" s="152">
        <f>SUMIF('Rekapitulasi Maret'!$BP$391:$BP$568,APS!$B299,'Rekapitulasi Maret'!$BU$391:$BU$568)</f>
        <v>0</v>
      </c>
      <c r="DZ299" s="154">
        <f t="shared" si="645"/>
        <v>0</v>
      </c>
      <c r="EA299" s="154">
        <f t="shared" si="646"/>
        <v>0</v>
      </c>
      <c r="EB299" s="10"/>
      <c r="EC299" s="152">
        <f>SUMIF('Rekapitulasi Maret'!$CE$391:$CE$568,APS!$B299,'Rekapitulasi Maret'!$CF$391:$CF$568)+SUMIF('Rekapitulasi Maret'!$CE$391:$CE$568,APS!$B299,'Rekapitulasi Maret'!$CI$391:$CI$568)</f>
        <v>0</v>
      </c>
      <c r="ED299" s="152">
        <f>SUMIF('Rekapitulasi Maret'!$CE$391:$CE$568,APS!$B299,'Rekapitulasi Maret'!$CG$391:$CG$568)</f>
        <v>0</v>
      </c>
      <c r="EE299" s="152">
        <f>SUMIF('Rekapitulasi Maret'!$CE$391:$CE$568,APS!$B299,'Rekapitulasi Maret'!$CJ$391:$CJ$568)</f>
        <v>0</v>
      </c>
      <c r="EF299" s="154">
        <f t="shared" si="650"/>
        <v>0</v>
      </c>
      <c r="EG299" s="154">
        <f t="shared" si="651"/>
        <v>0</v>
      </c>
      <c r="EH299" s="76">
        <f t="shared" si="719"/>
        <v>20</v>
      </c>
      <c r="EI299" s="76">
        <f t="shared" si="720"/>
        <v>0</v>
      </c>
      <c r="EJ299" s="76">
        <f t="shared" si="721"/>
        <v>0</v>
      </c>
      <c r="EK299" s="76">
        <f t="shared" si="722"/>
        <v>0</v>
      </c>
      <c r="EL299" s="76">
        <f t="shared" si="723"/>
        <v>0</v>
      </c>
      <c r="EM299" s="76">
        <f t="shared" si="724"/>
        <v>-20</v>
      </c>
      <c r="EN299" s="154">
        <f t="shared" si="725"/>
        <v>0</v>
      </c>
      <c r="EO299" s="10"/>
      <c r="EP299" s="10"/>
      <c r="EQ299" s="152">
        <f>SUMIF('Rekapitulasi Maret'!$D$587:$D$768,APS!$B299,'Rekapitulasi Maret'!$E$587:$E$768)+SUMIF('Rekapitulasi Maret'!$D$587:$D$768,APS!$B299,'Rekapitulasi Maret'!$G$587:$G$768)</f>
        <v>0</v>
      </c>
      <c r="ER299" s="152">
        <f>SUMIF('Rekapitulasi Maret'!$D$587:$D$768,APS!$B299,'Rekapitulasi Maret'!$F$587:$F$768)+SUMIF('Rekapitulasi Maret'!$D$587:$D$768,APS!$B299,'Rekapitulasi Maret'!$H$587:$H$768)</f>
        <v>0</v>
      </c>
      <c r="ES299" s="10"/>
      <c r="ET299" s="154">
        <f t="shared" si="652"/>
        <v>0</v>
      </c>
      <c r="EU299" s="154">
        <f t="shared" si="653"/>
        <v>0</v>
      </c>
      <c r="EV299" s="10"/>
      <c r="EW299" s="152">
        <f>SUMIF('Rekapitulasi Maret'!$U$587:$U$768,APS!$B299,'Rekapitulasi Maret'!$V$587:$V$768)+SUMIF('Rekapitulasi Maret'!$U$587:$U$768,APS!$B299,'Rekapitulasi Maret'!$X$587:$X$768)</f>
        <v>0</v>
      </c>
      <c r="EX299" s="152">
        <f>SUMIF('Rekapitulasi Maret'!$U$587:$U$768,APS!$B299,'Rekapitulasi Maret'!$W$587:$W$768)+SUMIF('Rekapitulasi Maret'!$U$587:$U$768,APS!$B299,'Rekapitulasi Maret'!$Y$587:$Y$768)</f>
        <v>0</v>
      </c>
      <c r="EY299" s="10"/>
      <c r="EZ299" s="154">
        <f t="shared" si="654"/>
        <v>0</v>
      </c>
      <c r="FA299" s="154">
        <f t="shared" si="655"/>
        <v>0</v>
      </c>
      <c r="FB299" s="10"/>
      <c r="FC299" s="152">
        <f>SUMIF('Rekapitulasi Maret'!$AL$587:$AL$768,APS!$B299,'Rekapitulasi Maret'!$AM$587:$AM$768)+SUMIF('Rekapitulasi Maret'!$AL$587:$AL$768,APS!$B299,'Rekapitulasi Maret'!$AP$587:$AP$768)</f>
        <v>0</v>
      </c>
      <c r="FD299" s="152">
        <f>SUMIF('Rekapitulasi Maret'!$AL$587:$AL$768,APS!$B299,'Rekapitulasi Maret'!$AN$587:$AN$768)</f>
        <v>0</v>
      </c>
      <c r="FE299" s="10"/>
      <c r="FF299" s="154">
        <f t="shared" si="656"/>
        <v>0</v>
      </c>
      <c r="FG299" s="154">
        <f t="shared" si="657"/>
        <v>0</v>
      </c>
      <c r="FH299" s="10"/>
      <c r="FI299" s="152">
        <f>SUMIF('Rekapitulasi Maret'!$BA$587:$BA$768,APS!$B299,'Rekapitulasi Maret'!$BB$587:$BB$768)+SUMIF('Rekapitulasi Maret'!$BA$587:$BA$768,APS!$B299,'Rekapitulasi Maret'!$BE$587:$BE$768)</f>
        <v>0</v>
      </c>
      <c r="FJ299" s="152">
        <f>SUMIF('Rekapitulasi Maret'!$BA$587:$BA$768,APS!$B299,'Rekapitulasi Maret'!$BC$587:$BC$768)+SUMIF('Rekapitulasi Maret'!$BA$587:$BA$768,APS!$B299,'Rekapitulasi Maret'!$BF$587:$BF$768)</f>
        <v>0</v>
      </c>
      <c r="FK299" s="10"/>
      <c r="FL299" s="154">
        <f t="shared" si="658"/>
        <v>0</v>
      </c>
      <c r="FM299" s="154">
        <f t="shared" si="659"/>
        <v>0</v>
      </c>
      <c r="FN299" s="10"/>
      <c r="FO299" s="152">
        <f>SUMIF('Rekapitulasi Maret'!$BP$587:$BP$768,APS!$B299,'Rekapitulasi Maret'!$BQ$587:$BQ$768)+SUMIF('Rekapitulasi Maret'!$BP$587:$BP$768,APS!$B299,'Rekapitulasi Maret'!$BT$587:$BT$768)</f>
        <v>0</v>
      </c>
      <c r="FP299" s="152">
        <f>SUMIF('Rekapitulasi Maret'!$BP$587:$BP$768,APS!$B299,'Rekapitulasi Maret'!$BR$587:$BR$768)</f>
        <v>0</v>
      </c>
      <c r="FQ299" s="10"/>
      <c r="FR299" s="154">
        <f t="shared" si="660"/>
        <v>0</v>
      </c>
      <c r="FS299" s="154">
        <f t="shared" si="661"/>
        <v>0</v>
      </c>
      <c r="FT299" s="10"/>
      <c r="FU299" s="152">
        <f>SUMIF('Rekapitulasi Maret'!$CE$587:$CE$768,APS!$B299,'Rekapitulasi Maret'!$CI$587:$CI$768)</f>
        <v>0</v>
      </c>
      <c r="FV299" s="10"/>
      <c r="FW299" s="152">
        <f>SUMIF('Rekapitulasi Maret'!$CE$587:$CE$768,APS!$B299,'Rekapitulasi Maret'!$CJ$587:$CJ$768)</f>
        <v>0</v>
      </c>
      <c r="FX299" s="154">
        <f t="shared" si="683"/>
        <v>0</v>
      </c>
      <c r="FY299" s="154">
        <f t="shared" si="684"/>
        <v>0</v>
      </c>
      <c r="FZ299" s="10"/>
      <c r="GA299" s="152">
        <f>SUMIF('Rekapitulasi Maret'!$D$785:$D$963,APS!$B299,'Rekapitulasi Maret'!$E$785:$E$963)+SUMIF('Rekapitulasi Maret'!$D$785:$D$963,APS!$B299,'Rekapitulasi Maret'!$J$785:$J$963)</f>
        <v>0</v>
      </c>
      <c r="GB299" s="152">
        <f>SUMIF('Rekapitulasi Maret'!$D$785:$D$963,APS!$B299,'Rekapitulasi Maret'!$F$785:$F$963)</f>
        <v>0</v>
      </c>
      <c r="GC299" s="152">
        <f>SUMIF('Rekapitulasi Maret'!$D$785:$D$963,APS!$B299,'Rekapitulasi Maret'!$K$785:$K$963)</f>
        <v>0</v>
      </c>
      <c r="GD299" s="154">
        <f t="shared" si="662"/>
        <v>0</v>
      </c>
      <c r="GE299" s="154">
        <f t="shared" si="663"/>
        <v>0</v>
      </c>
      <c r="GF299" s="10"/>
      <c r="GG299" s="152">
        <f>SUMIF('Rekapitulasi Maret'!$U$785:$U$963,APS!$B299,'Rekapitulasi Maret'!$V$785:$V$963)+SUMIF('Rekapitulasi Maret'!$U$785:$U$963,APS!$B299,'Rekapitulasi Maret'!$AA$785:$AA$963)</f>
        <v>0</v>
      </c>
      <c r="GH299" s="152">
        <f>SUMIF('Rekapitulasi Maret'!$U$785:$U$963,APS!$B299,'Rekapitulasi Maret'!$W$785:$W$963)</f>
        <v>0</v>
      </c>
      <c r="GI299" s="152">
        <f>SUMIF('Rekapitulasi Maret'!$U$785:$U$963,APS!$B299,'Rekapitulasi Maret'!$AB$785:$AB$963)</f>
        <v>0</v>
      </c>
      <c r="GJ299" s="154">
        <f t="shared" si="664"/>
        <v>0</v>
      </c>
      <c r="GK299" s="154">
        <f t="shared" si="665"/>
        <v>0</v>
      </c>
      <c r="GL299" s="10"/>
      <c r="GM299" s="152">
        <f>SUMIF('Rekapitulasi Maret'!$AL$785:$AL$963,APS!$B299,'Rekapitulasi Maret'!$AM$785:$AM$963)+SUMIF('Rekapitulasi Maret'!$AL$785:$AL$963,APS!$B299,'Rekapitulasi Maret'!$AP$785:$AP$963)</f>
        <v>0</v>
      </c>
      <c r="GN299" s="152">
        <f>SUMIF('Rekapitulasi Maret'!$AL$785:$AL$963,APS!$B299,'Rekapitulasi Maret'!$AN$785:$AN$963)</f>
        <v>0</v>
      </c>
      <c r="GO299" s="152">
        <f>SUMIF('Rekapitulasi Maret'!$AL$785:$AL$963,APS!$B299,'Rekapitulasi Maret'!$AQ$785:$AQ$963)</f>
        <v>0</v>
      </c>
      <c r="GP299" s="154">
        <f t="shared" si="666"/>
        <v>0</v>
      </c>
      <c r="GQ299" s="154">
        <f t="shared" si="667"/>
        <v>0</v>
      </c>
      <c r="GR299" s="76">
        <f t="shared" si="668"/>
        <v>0</v>
      </c>
      <c r="GS299" s="76">
        <f t="shared" si="669"/>
        <v>0</v>
      </c>
      <c r="GT299" s="76">
        <f t="shared" si="670"/>
        <v>0</v>
      </c>
      <c r="GU299" s="76">
        <f t="shared" si="671"/>
        <v>0</v>
      </c>
      <c r="GV299" s="157">
        <f t="shared" si="672"/>
        <v>0</v>
      </c>
      <c r="GW299" s="157">
        <f t="shared" si="673"/>
        <v>0</v>
      </c>
      <c r="GX299" s="158">
        <f t="shared" si="674"/>
        <v>0</v>
      </c>
      <c r="GY299" s="157">
        <f t="shared" si="691"/>
        <v>20</v>
      </c>
      <c r="GZ299" s="157">
        <f t="shared" si="692"/>
        <v>20</v>
      </c>
      <c r="HA299" s="157">
        <f t="shared" si="693"/>
        <v>20</v>
      </c>
      <c r="HB299" s="157">
        <f t="shared" si="694"/>
        <v>0</v>
      </c>
      <c r="HC299" s="157">
        <f t="shared" si="695"/>
        <v>20</v>
      </c>
      <c r="HD299" s="157">
        <f t="shared" si="696"/>
        <v>0</v>
      </c>
      <c r="HE299" s="158">
        <f t="shared" si="746"/>
        <v>100</v>
      </c>
      <c r="HF299" s="164"/>
      <c r="HG299" s="42" t="s">
        <v>1066</v>
      </c>
      <c r="HH299" s="88"/>
    </row>
    <row r="300" spans="1:216" ht="15.75">
      <c r="A300" s="34"/>
      <c r="B300" s="34" t="s">
        <v>435</v>
      </c>
      <c r="C300" s="34" t="s">
        <v>196</v>
      </c>
      <c r="D300" s="34" t="s">
        <v>619</v>
      </c>
      <c r="E300" s="34"/>
      <c r="F300" s="31">
        <v>45</v>
      </c>
      <c r="G300" s="17"/>
      <c r="H300" s="17"/>
      <c r="I300" s="18">
        <v>0</v>
      </c>
      <c r="J300" s="17">
        <v>0</v>
      </c>
      <c r="K300" s="19">
        <f t="shared" si="750"/>
        <v>45</v>
      </c>
      <c r="L300" s="19">
        <f t="shared" si="751"/>
        <v>45</v>
      </c>
      <c r="M300" s="23">
        <v>45</v>
      </c>
      <c r="N300" s="20">
        <f t="shared" si="752"/>
        <v>55</v>
      </c>
      <c r="O300" s="20">
        <v>10</v>
      </c>
      <c r="P300" s="75">
        <f t="shared" si="754"/>
        <v>0</v>
      </c>
      <c r="Q300" s="74">
        <f t="shared" si="753"/>
        <v>55</v>
      </c>
      <c r="R300" s="22">
        <f t="shared" si="747"/>
        <v>55</v>
      </c>
      <c r="S300" s="10"/>
      <c r="T300" s="10"/>
      <c r="U300" s="152">
        <f>SUMIF('Rekapitulasi Maret'!$D$9:$D$173,APS!$B300,'Rekapitulasi Maret'!$E$9:$E$173)</f>
        <v>0</v>
      </c>
      <c r="V300" s="152">
        <f>SUMIF('Rekapitulasi Maret'!$D$9:$D$173,APS!$B300,'Rekapitulasi Maret'!$F$9:$F$173)</f>
        <v>0</v>
      </c>
      <c r="W300" s="10"/>
      <c r="X300" s="154">
        <f t="shared" si="748"/>
        <v>0</v>
      </c>
      <c r="Y300" s="154">
        <f t="shared" si="749"/>
        <v>0</v>
      </c>
      <c r="Z300" s="10"/>
      <c r="AA300" s="152">
        <f>SUMIF('Rekapitulasi Maret'!$U$9:$U$173,APS!$B300,'Rekapitulasi Maret'!$V$9:$V$173)</f>
        <v>0</v>
      </c>
      <c r="AB300" s="152">
        <f>SUMIF('Rekapitulasi Maret'!$U$9:$U$173,APS!$B300,'Rekapitulasi Maret'!$W$9:$W$173)</f>
        <v>0</v>
      </c>
      <c r="AC300" s="152"/>
      <c r="AD300" s="154">
        <f t="shared" si="726"/>
        <v>0</v>
      </c>
      <c r="AE300" s="154">
        <f t="shared" si="727"/>
        <v>0</v>
      </c>
      <c r="AF300" s="10"/>
      <c r="AG300" s="152">
        <f>SUMIF('Rekapitulasi Maret'!$AL$9:$AL$173,APS!$B300,'Rekapitulasi Maret'!$AM$9:$AM$173)</f>
        <v>0</v>
      </c>
      <c r="AH300" s="152">
        <f>SUMIF('Rekapitulasi Maret'!$AL$9:$AL$173,APS!$B300,'Rekapitulasi Maret'!$AN$9:$AN$173)</f>
        <v>0</v>
      </c>
      <c r="AI300" s="152">
        <f>SUMIF('Rekapitulasi Maret'!$AL$9:$AL$173,APS!$B300,'Rekapitulasi Maret'!$AQ$9:$AQ$173)</f>
        <v>0</v>
      </c>
      <c r="AJ300" s="154">
        <f t="shared" si="744"/>
        <v>0</v>
      </c>
      <c r="AK300" s="154">
        <f t="shared" si="745"/>
        <v>0</v>
      </c>
      <c r="AL300" s="10"/>
      <c r="AM300" s="152">
        <f>SUMIF('Rekapitulasi Maret'!$BA$9:$BA$173,APS!$B300,'Rekapitulasi Maret'!$BB$9:$BB$173)</f>
        <v>0</v>
      </c>
      <c r="AN300" s="152">
        <f>SUMIF('Rekapitulasi Maret'!$BA$9:$BA$173,APS!$B300,'Rekapitulasi Maret'!$BC$9:$BC$173)</f>
        <v>0</v>
      </c>
      <c r="AO300" s="10"/>
      <c r="AP300" s="154">
        <f t="shared" si="728"/>
        <v>0</v>
      </c>
      <c r="AQ300" s="154">
        <f t="shared" si="729"/>
        <v>0</v>
      </c>
      <c r="AR300" s="10"/>
      <c r="AS300" s="152">
        <f>SUMIF('Rekapitulasi Maret'!$BP$9:$BP$173,APS!$B300,'Rekapitulasi Maret'!$BQ$9:$BQ$173)</f>
        <v>0</v>
      </c>
      <c r="AT300" s="152">
        <f>SUMIF('Rekapitulasi Maret'!$BP$9:$BP$173,APS!$B300,'Rekapitulasi Maret'!$BR$9:$BR$173)</f>
        <v>0</v>
      </c>
      <c r="AU300" s="10"/>
      <c r="AV300" s="154">
        <f t="shared" si="697"/>
        <v>0</v>
      </c>
      <c r="AW300" s="154">
        <f t="shared" si="698"/>
        <v>0</v>
      </c>
      <c r="AX300" s="10"/>
      <c r="AY300" s="152">
        <f>SUMIF('Rekapitulasi Maret'!$CE$9:$CE$173,APS!$B300,'Rekapitulasi Maret'!$CI$9:$CI$173)</f>
        <v>0</v>
      </c>
      <c r="AZ300" s="10"/>
      <c r="BA300" s="152">
        <f>SUMIF('Rekapitulasi Maret'!$CE$9:$CE$173,APS!$B300,'Rekapitulasi Maret'!$CJ$9:$CJ$173)</f>
        <v>0</v>
      </c>
      <c r="BB300" s="154">
        <f t="shared" si="689"/>
        <v>0</v>
      </c>
      <c r="BC300" s="154">
        <f t="shared" si="690"/>
        <v>0</v>
      </c>
      <c r="BD300" s="76">
        <f t="shared" si="701"/>
        <v>0</v>
      </c>
      <c r="BE300" s="76">
        <f t="shared" si="702"/>
        <v>0</v>
      </c>
      <c r="BF300" s="76">
        <f t="shared" si="703"/>
        <v>0</v>
      </c>
      <c r="BG300" s="76">
        <f t="shared" si="704"/>
        <v>0</v>
      </c>
      <c r="BH300" s="76">
        <f t="shared" si="705"/>
        <v>0</v>
      </c>
      <c r="BI300" s="76">
        <f t="shared" si="706"/>
        <v>0</v>
      </c>
      <c r="BJ300" s="154">
        <f t="shared" si="707"/>
        <v>0</v>
      </c>
      <c r="BK300" s="10">
        <f>45+10</f>
        <v>55</v>
      </c>
      <c r="BL300" s="10"/>
      <c r="BM300" s="152">
        <f>SUMIF('Rekapitulasi Maret'!$D$194:$D$375,APS!$B300,'Rekapitulasi Maret'!$E$194:$E$375)+SUMIF('Rekapitulasi Maret'!$D$194:$D$375,APS!$B300,'Rekapitulasi Maret'!$J$194:$J$375)</f>
        <v>0</v>
      </c>
      <c r="BN300" s="152">
        <f>SUMIF('Rekapitulasi Maret'!$D$194:$D$375,APS!$B300,'Rekapitulasi Maret'!$F$194:$F$375)</f>
        <v>0</v>
      </c>
      <c r="BO300" s="152">
        <f>SUMIF('Rekapitulasi Maret'!$D$194:$D$375,APS!$B300,'Rekapitulasi Maret'!$K$194:$K$375)</f>
        <v>0</v>
      </c>
      <c r="BP300" s="154">
        <f t="shared" si="685"/>
        <v>0</v>
      </c>
      <c r="BQ300" s="154">
        <f t="shared" si="686"/>
        <v>0</v>
      </c>
      <c r="BR300" s="10"/>
      <c r="BS300" s="152">
        <f>SUMIF('Rekapitulasi Maret'!$U$194:$U$375,APS!$B300,'Rekapitulasi Maret'!$V$194:$V$375)+SUMIF('Rekapitulasi Maret'!$U$194:$U$375,APS!$B300,'Rekapitulasi Maret'!$AA$194:$AA$375)</f>
        <v>0</v>
      </c>
      <c r="BT300" s="152">
        <f>SUMIF('Rekapitulasi Maret'!$U$194:$U$375,APS!$B300,'Rekapitulasi Maret'!$W$194:$W$375)</f>
        <v>0</v>
      </c>
      <c r="BU300" s="152">
        <f>SUMIF('Rekapitulasi Maret'!$U$194:$U$375,APS!$B300,'Rekapitulasi Maret'!$AB$194:$AB$375)</f>
        <v>0</v>
      </c>
      <c r="BV300" s="154">
        <f t="shared" si="687"/>
        <v>0</v>
      </c>
      <c r="BW300" s="154">
        <f t="shared" si="688"/>
        <v>0</v>
      </c>
      <c r="BX300" s="10"/>
      <c r="BY300" s="152">
        <f>SUMIF('Rekapitulasi Maret'!$AL$194:$AL$375,APS!$B300,'Rekapitulasi Maret'!$AM$194:$AM$375)+SUMIF('Rekapitulasi Maret'!$AL$194:$AL$375,APS!$B300,'Rekapitulasi Maret'!$AP$194:$AP$375)</f>
        <v>0</v>
      </c>
      <c r="BZ300" s="152">
        <f>SUMIF('Rekapitulasi Maret'!$AL$194:$AL$375,APS!$B300,'Rekapitulasi Maret'!$AN$194:$AN$375)</f>
        <v>0</v>
      </c>
      <c r="CA300" s="152">
        <f>SUMIF('Rekapitulasi Maret'!$AL$194:$AL$375,APS!$B300,'Rekapitulasi Maret'!$AQ$194:$AQ$375)</f>
        <v>0</v>
      </c>
      <c r="CB300" s="154">
        <f t="shared" si="699"/>
        <v>0</v>
      </c>
      <c r="CC300" s="154">
        <f t="shared" si="700"/>
        <v>0</v>
      </c>
      <c r="CD300" s="10">
        <v>55</v>
      </c>
      <c r="CE300" s="152">
        <f>SUMIF('Rekapitulasi Maret'!$BA$194:$BA$375,APS!$B300,'Rekapitulasi Maret'!$BB$194:$BB$375)+SUMIF('Rekapitulasi Maret'!$BA$194:$BA$375,APS!$B300,'Rekapitulasi Maret'!$BE$194:$BE$375)</f>
        <v>0</v>
      </c>
      <c r="CF300" s="152">
        <f>SUMIF('Rekapitulasi Maret'!$BA$194:$BA$375,APS!$B300,'Rekapitulasi Maret'!$BC$194:$BC$375)</f>
        <v>0</v>
      </c>
      <c r="CG300" s="10"/>
      <c r="CH300" s="154">
        <f t="shared" si="677"/>
        <v>0</v>
      </c>
      <c r="CI300" s="154">
        <f t="shared" si="678"/>
        <v>0</v>
      </c>
      <c r="CJ300" s="10"/>
      <c r="CK300" s="152">
        <f>SUMIF('Rekapitulasi Maret'!$BP$194:$BP$375,APS!$B300,'Rekapitulasi Maret'!$BQ$194:$BQ$375)+SUMIF('Rekapitulasi Maret'!$BP$194:$BP$375,APS!$B300,'Rekapitulasi Maret'!$BT$194:$BT$375)</f>
        <v>0</v>
      </c>
      <c r="CL300" s="152">
        <f>SUMIF('Rekapitulasi Maret'!$BP$194:$BP$375,APS!$B300,'Rekapitulasi Maret'!$BR$194:$BR$375)</f>
        <v>0</v>
      </c>
      <c r="CM300" s="152">
        <f>SUMIF('Rekapitulasi Maret'!$BP$194:$BP$375,APS!$B300,'Rekapitulasi Maret'!$BU$194:$BU$375)</f>
        <v>0</v>
      </c>
      <c r="CN300" s="154">
        <f t="shared" si="679"/>
        <v>0</v>
      </c>
      <c r="CO300" s="154">
        <f t="shared" si="680"/>
        <v>0</v>
      </c>
      <c r="CP300" s="76">
        <f t="shared" si="708"/>
        <v>55</v>
      </c>
      <c r="CQ300" s="76">
        <f t="shared" si="709"/>
        <v>0</v>
      </c>
      <c r="CR300" s="76">
        <f t="shared" si="710"/>
        <v>0</v>
      </c>
      <c r="CS300" s="76">
        <f t="shared" si="711"/>
        <v>0</v>
      </c>
      <c r="CT300" s="76">
        <f t="shared" si="712"/>
        <v>0</v>
      </c>
      <c r="CU300" s="76">
        <f t="shared" si="713"/>
        <v>-55</v>
      </c>
      <c r="CV300" s="154">
        <f t="shared" si="714"/>
        <v>0</v>
      </c>
      <c r="CW300" s="10"/>
      <c r="CX300" s="10"/>
      <c r="CY300" s="152">
        <f>SUMIF('Rekapitulasi Maret'!$D$391:$D$568,APS!$B300,'Rekapitulasi Maret'!$E$391:$E$568)+SUMIF('Rekapitulasi Maret'!$D$391:$D$568,APS!$B300,'Rekapitulasi Maret'!$J$391:$J$568)</f>
        <v>0</v>
      </c>
      <c r="CZ300" s="152">
        <f>SUMIF('Rekapitulasi Maret'!$D$391:$D$568,APS!$B300,'Rekapitulasi Maret'!$F$391:$F$568)</f>
        <v>0</v>
      </c>
      <c r="DA300" s="152">
        <f>SUMIF('Rekapitulasi Maret'!$D$391:$D$568,APS!$B300,'Rekapitulasi Maret'!$K$391:$K$568)</f>
        <v>0</v>
      </c>
      <c r="DB300" s="154">
        <f t="shared" si="681"/>
        <v>0</v>
      </c>
      <c r="DC300" s="154">
        <f t="shared" si="682"/>
        <v>0</v>
      </c>
      <c r="DD300" s="10"/>
      <c r="DE300" s="152">
        <f>SUMIF('Rekapitulasi Maret'!$U$391:$U$568,APS!$B300,'Rekapitulasi Maret'!$V$391:$V$568)+SUMIF('Rekapitulasi Maret'!$U$391:$U$568,APS!$B300,'Rekapitulasi Maret'!$AA$391:$AA$568)</f>
        <v>0</v>
      </c>
      <c r="DF300" s="152">
        <f>SUMIF('Rekapitulasi Maret'!$U$391:$U$568,APS!$B300,'Rekapitulasi Maret'!$W$391:$W$568)</f>
        <v>0</v>
      </c>
      <c r="DG300" s="152">
        <f>SUMIF('Rekapitulasi Maret'!$U$391:$U$568,APS!$B300,'Rekapitulasi Maret'!$AB$391:$AB$568)</f>
        <v>0</v>
      </c>
      <c r="DH300" s="154">
        <f t="shared" si="715"/>
        <v>0</v>
      </c>
      <c r="DI300" s="154">
        <f t="shared" si="716"/>
        <v>0</v>
      </c>
      <c r="DJ300" s="10"/>
      <c r="DK300" s="152">
        <f>SUMIF('Rekapitulasi Maret'!$AL$391:$AL$568,APS!$B300,'Rekapitulasi Maret'!$AM$391:$AM$568)+SUMIF('Rekapitulasi Maret'!$AL$391:$AL$568,APS!$B300,'Rekapitulasi Maret'!$AP$391:$AP$568)</f>
        <v>0</v>
      </c>
      <c r="DL300" s="152">
        <f>SUMIF('Rekapitulasi Maret'!$AL$391:$AL$568,APS!$B300,'Rekapitulasi Maret'!$AN$391:$AN$568)</f>
        <v>0</v>
      </c>
      <c r="DM300" s="152">
        <f>SUMIF('Rekapitulasi Maret'!$AL$391:$AL$568,APS!$B300,'Rekapitulasi Maret'!$AQ$391:$AQ$568)</f>
        <v>0</v>
      </c>
      <c r="DN300" s="154">
        <f t="shared" si="648"/>
        <v>0</v>
      </c>
      <c r="DO300" s="154">
        <f t="shared" si="649"/>
        <v>0</v>
      </c>
      <c r="DP300" s="10"/>
      <c r="DQ300" s="152">
        <f>SUMIF('Rekapitulasi Maret'!$BA$391:$BA$568,APS!$B300,'Rekapitulasi Maret'!$BB$391:$BB$568)+SUMIF('Rekapitulasi Maret'!$BA$391:$BA$568,APS!$B300,'Rekapitulasi Maret'!$BE$391:$BE$568)</f>
        <v>0</v>
      </c>
      <c r="DR300" s="152">
        <f>SUMIF('Rekapitulasi Maret'!$BA$391:$BA$568,APS!$B300,'Rekapitulasi Maret'!$BC$391:$BC$568)</f>
        <v>0</v>
      </c>
      <c r="DS300" s="152">
        <f>SUMIF('Rekapitulasi Maret'!$BA$391:$BA$568,APS!$B300,'Rekapitulasi Maret'!$BF$391:$BF$568)</f>
        <v>0</v>
      </c>
      <c r="DT300" s="154">
        <f t="shared" si="717"/>
        <v>0</v>
      </c>
      <c r="DU300" s="154">
        <f t="shared" si="718"/>
        <v>0</v>
      </c>
      <c r="DV300" s="10"/>
      <c r="DW300" s="152">
        <f>SUMIF('Rekapitulasi Maret'!$BP$391:$BP$568,APS!$B300,'Rekapitulasi Maret'!$BQ$391:$BQ$568)+SUMIF('Rekapitulasi Maret'!$BP$391:$BP$568,APS!$B300,'Rekapitulasi Maret'!$BT$391:$BT$568)</f>
        <v>0</v>
      </c>
      <c r="DX300" s="152">
        <f>SUMIF('Rekapitulasi Maret'!$BP$391:$BP$568,APS!$B300,'Rekapitulasi Maret'!$BR$391:$BR$568)</f>
        <v>0</v>
      </c>
      <c r="DY300" s="152">
        <f>SUMIF('Rekapitulasi Maret'!$BP$391:$BP$568,APS!$B300,'Rekapitulasi Maret'!$BU$391:$BU$568)</f>
        <v>0</v>
      </c>
      <c r="DZ300" s="154">
        <f t="shared" si="645"/>
        <v>0</v>
      </c>
      <c r="EA300" s="154">
        <f t="shared" si="646"/>
        <v>0</v>
      </c>
      <c r="EB300" s="10"/>
      <c r="EC300" s="152">
        <f>SUMIF('Rekapitulasi Maret'!$CE$391:$CE$568,APS!$B300,'Rekapitulasi Maret'!$CF$391:$CF$568)+SUMIF('Rekapitulasi Maret'!$CE$391:$CE$568,APS!$B300,'Rekapitulasi Maret'!$CI$391:$CI$568)</f>
        <v>0</v>
      </c>
      <c r="ED300" s="152">
        <f>SUMIF('Rekapitulasi Maret'!$CE$391:$CE$568,APS!$B300,'Rekapitulasi Maret'!$CG$391:$CG$568)</f>
        <v>0</v>
      </c>
      <c r="EE300" s="152">
        <f>SUMIF('Rekapitulasi Maret'!$CE$391:$CE$568,APS!$B300,'Rekapitulasi Maret'!$CJ$391:$CJ$568)</f>
        <v>0</v>
      </c>
      <c r="EF300" s="154">
        <f t="shared" si="650"/>
        <v>0</v>
      </c>
      <c r="EG300" s="154">
        <f t="shared" si="651"/>
        <v>0</v>
      </c>
      <c r="EH300" s="76">
        <f t="shared" si="719"/>
        <v>0</v>
      </c>
      <c r="EI300" s="76">
        <f t="shared" si="720"/>
        <v>0</v>
      </c>
      <c r="EJ300" s="76">
        <f t="shared" si="721"/>
        <v>0</v>
      </c>
      <c r="EK300" s="76">
        <f t="shared" si="722"/>
        <v>0</v>
      </c>
      <c r="EL300" s="76">
        <f t="shared" si="723"/>
        <v>0</v>
      </c>
      <c r="EM300" s="76">
        <f t="shared" si="724"/>
        <v>0</v>
      </c>
      <c r="EN300" s="154">
        <f t="shared" si="725"/>
        <v>0</v>
      </c>
      <c r="EO300" s="10"/>
      <c r="EP300" s="10"/>
      <c r="EQ300" s="152">
        <f>SUMIF('Rekapitulasi Maret'!$D$587:$D$768,APS!$B300,'Rekapitulasi Maret'!$E$587:$E$768)+SUMIF('Rekapitulasi Maret'!$D$587:$D$768,APS!$B300,'Rekapitulasi Maret'!$G$587:$G$768)</f>
        <v>0</v>
      </c>
      <c r="ER300" s="152">
        <f>SUMIF('Rekapitulasi Maret'!$D$587:$D$768,APS!$B300,'Rekapitulasi Maret'!$F$587:$F$768)+SUMIF('Rekapitulasi Maret'!$D$587:$D$768,APS!$B300,'Rekapitulasi Maret'!$H$587:$H$768)</f>
        <v>0</v>
      </c>
      <c r="ES300" s="10"/>
      <c r="ET300" s="154">
        <f t="shared" si="652"/>
        <v>0</v>
      </c>
      <c r="EU300" s="154">
        <f t="shared" si="653"/>
        <v>0</v>
      </c>
      <c r="EV300" s="10"/>
      <c r="EW300" s="152">
        <f>SUMIF('Rekapitulasi Maret'!$U$587:$U$768,APS!$B300,'Rekapitulasi Maret'!$V$587:$V$768)+SUMIF('Rekapitulasi Maret'!$U$587:$U$768,APS!$B300,'Rekapitulasi Maret'!$X$587:$X$768)</f>
        <v>0</v>
      </c>
      <c r="EX300" s="152">
        <f>SUMIF('Rekapitulasi Maret'!$U$587:$U$768,APS!$B300,'Rekapitulasi Maret'!$W$587:$W$768)+SUMIF('Rekapitulasi Maret'!$U$587:$U$768,APS!$B300,'Rekapitulasi Maret'!$Y$587:$Y$768)</f>
        <v>0</v>
      </c>
      <c r="EY300" s="10"/>
      <c r="EZ300" s="154">
        <f t="shared" si="654"/>
        <v>0</v>
      </c>
      <c r="FA300" s="154">
        <f t="shared" si="655"/>
        <v>0</v>
      </c>
      <c r="FB300" s="10"/>
      <c r="FC300" s="152">
        <f>SUMIF('Rekapitulasi Maret'!$AL$587:$AL$768,APS!$B300,'Rekapitulasi Maret'!$AM$587:$AM$768)+SUMIF('Rekapitulasi Maret'!$AL$587:$AL$768,APS!$B300,'Rekapitulasi Maret'!$AP$587:$AP$768)</f>
        <v>0</v>
      </c>
      <c r="FD300" s="152">
        <f>SUMIF('Rekapitulasi Maret'!$AL$587:$AL$768,APS!$B300,'Rekapitulasi Maret'!$AN$587:$AN$768)</f>
        <v>0</v>
      </c>
      <c r="FE300" s="10"/>
      <c r="FF300" s="154">
        <f t="shared" si="656"/>
        <v>0</v>
      </c>
      <c r="FG300" s="154">
        <f t="shared" si="657"/>
        <v>0</v>
      </c>
      <c r="FH300" s="10"/>
      <c r="FI300" s="152">
        <f>SUMIF('Rekapitulasi Maret'!$BA$587:$BA$768,APS!$B300,'Rekapitulasi Maret'!$BB$587:$BB$768)+SUMIF('Rekapitulasi Maret'!$BA$587:$BA$768,APS!$B300,'Rekapitulasi Maret'!$BE$587:$BE$768)</f>
        <v>0</v>
      </c>
      <c r="FJ300" s="152">
        <f>SUMIF('Rekapitulasi Maret'!$BA$587:$BA$768,APS!$B300,'Rekapitulasi Maret'!$BC$587:$BC$768)+SUMIF('Rekapitulasi Maret'!$BA$587:$BA$768,APS!$B300,'Rekapitulasi Maret'!$BF$587:$BF$768)</f>
        <v>0</v>
      </c>
      <c r="FK300" s="10"/>
      <c r="FL300" s="154">
        <f t="shared" si="658"/>
        <v>0</v>
      </c>
      <c r="FM300" s="154">
        <f t="shared" si="659"/>
        <v>0</v>
      </c>
      <c r="FN300" s="10"/>
      <c r="FO300" s="152">
        <f>SUMIF('Rekapitulasi Maret'!$BP$587:$BP$768,APS!$B300,'Rekapitulasi Maret'!$BQ$587:$BQ$768)+SUMIF('Rekapitulasi Maret'!$BP$587:$BP$768,APS!$B300,'Rekapitulasi Maret'!$BT$587:$BT$768)</f>
        <v>0</v>
      </c>
      <c r="FP300" s="152">
        <f>SUMIF('Rekapitulasi Maret'!$BP$587:$BP$768,APS!$B300,'Rekapitulasi Maret'!$BR$587:$BR$768)</f>
        <v>0</v>
      </c>
      <c r="FQ300" s="10"/>
      <c r="FR300" s="154">
        <f t="shared" si="660"/>
        <v>0</v>
      </c>
      <c r="FS300" s="154">
        <f t="shared" si="661"/>
        <v>0</v>
      </c>
      <c r="FT300" s="10"/>
      <c r="FU300" s="152">
        <f>SUMIF('Rekapitulasi Maret'!$CE$587:$CE$768,APS!$B300,'Rekapitulasi Maret'!$CI$587:$CI$768)</f>
        <v>0</v>
      </c>
      <c r="FV300" s="10"/>
      <c r="FW300" s="152">
        <f>SUMIF('Rekapitulasi Maret'!$CE$587:$CE$768,APS!$B300,'Rekapitulasi Maret'!$CJ$587:$CJ$768)</f>
        <v>0</v>
      </c>
      <c r="FX300" s="154">
        <f t="shared" si="683"/>
        <v>0</v>
      </c>
      <c r="FY300" s="154">
        <f t="shared" si="684"/>
        <v>0</v>
      </c>
      <c r="FZ300" s="10"/>
      <c r="GA300" s="152">
        <f>SUMIF('Rekapitulasi Maret'!$D$785:$D$963,APS!$B300,'Rekapitulasi Maret'!$E$785:$E$963)+SUMIF('Rekapitulasi Maret'!$D$785:$D$963,APS!$B300,'Rekapitulasi Maret'!$J$785:$J$963)</f>
        <v>0</v>
      </c>
      <c r="GB300" s="152">
        <f>SUMIF('Rekapitulasi Maret'!$D$785:$D$963,APS!$B300,'Rekapitulasi Maret'!$F$785:$F$963)</f>
        <v>0</v>
      </c>
      <c r="GC300" s="152">
        <f>SUMIF('Rekapitulasi Maret'!$D$785:$D$963,APS!$B300,'Rekapitulasi Maret'!$K$785:$K$963)</f>
        <v>0</v>
      </c>
      <c r="GD300" s="154">
        <f t="shared" si="662"/>
        <v>0</v>
      </c>
      <c r="GE300" s="154">
        <f t="shared" si="663"/>
        <v>0</v>
      </c>
      <c r="GF300" s="10"/>
      <c r="GG300" s="152">
        <f>SUMIF('Rekapitulasi Maret'!$U$785:$U$963,APS!$B300,'Rekapitulasi Maret'!$V$785:$V$963)+SUMIF('Rekapitulasi Maret'!$U$785:$U$963,APS!$B300,'Rekapitulasi Maret'!$AA$785:$AA$963)</f>
        <v>0</v>
      </c>
      <c r="GH300" s="152">
        <f>SUMIF('Rekapitulasi Maret'!$U$785:$U$963,APS!$B300,'Rekapitulasi Maret'!$W$785:$W$963)</f>
        <v>0</v>
      </c>
      <c r="GI300" s="152">
        <f>SUMIF('Rekapitulasi Maret'!$U$785:$U$963,APS!$B300,'Rekapitulasi Maret'!$AB$785:$AB$963)</f>
        <v>0</v>
      </c>
      <c r="GJ300" s="154">
        <f t="shared" si="664"/>
        <v>0</v>
      </c>
      <c r="GK300" s="154">
        <f t="shared" si="665"/>
        <v>0</v>
      </c>
      <c r="GL300" s="10"/>
      <c r="GM300" s="152">
        <f>SUMIF('Rekapitulasi Maret'!$AL$785:$AL$963,APS!$B300,'Rekapitulasi Maret'!$AM$785:$AM$963)+SUMIF('Rekapitulasi Maret'!$AL$785:$AL$963,APS!$B300,'Rekapitulasi Maret'!$AP$785:$AP$963)</f>
        <v>0</v>
      </c>
      <c r="GN300" s="152">
        <f>SUMIF('Rekapitulasi Maret'!$AL$785:$AL$963,APS!$B300,'Rekapitulasi Maret'!$AN$785:$AN$963)</f>
        <v>0</v>
      </c>
      <c r="GO300" s="152">
        <f>SUMIF('Rekapitulasi Maret'!$AL$785:$AL$963,APS!$B300,'Rekapitulasi Maret'!$AQ$785:$AQ$963)</f>
        <v>0</v>
      </c>
      <c r="GP300" s="154">
        <f t="shared" si="666"/>
        <v>0</v>
      </c>
      <c r="GQ300" s="154">
        <f t="shared" si="667"/>
        <v>0</v>
      </c>
      <c r="GR300" s="76">
        <f t="shared" si="668"/>
        <v>0</v>
      </c>
      <c r="GS300" s="76">
        <f t="shared" si="669"/>
        <v>0</v>
      </c>
      <c r="GT300" s="76">
        <f t="shared" si="670"/>
        <v>0</v>
      </c>
      <c r="GU300" s="76">
        <f t="shared" si="671"/>
        <v>0</v>
      </c>
      <c r="GV300" s="157">
        <f t="shared" si="672"/>
        <v>0</v>
      </c>
      <c r="GW300" s="157">
        <f t="shared" si="673"/>
        <v>0</v>
      </c>
      <c r="GX300" s="158">
        <f t="shared" si="674"/>
        <v>0</v>
      </c>
      <c r="GY300" s="157">
        <f t="shared" si="691"/>
        <v>55</v>
      </c>
      <c r="GZ300" s="157">
        <f t="shared" si="692"/>
        <v>0</v>
      </c>
      <c r="HA300" s="157">
        <f t="shared" si="693"/>
        <v>0</v>
      </c>
      <c r="HB300" s="157">
        <f t="shared" si="694"/>
        <v>0</v>
      </c>
      <c r="HC300" s="157">
        <f t="shared" si="695"/>
        <v>0</v>
      </c>
      <c r="HD300" s="157">
        <f t="shared" si="696"/>
        <v>-55</v>
      </c>
      <c r="HE300" s="158">
        <f t="shared" si="746"/>
        <v>0</v>
      </c>
      <c r="HF300" s="164" t="s">
        <v>182</v>
      </c>
      <c r="HG300" s="34" t="s">
        <v>1067</v>
      </c>
      <c r="HH300" s="88"/>
    </row>
    <row r="301" spans="1:216" ht="15.75">
      <c r="A301" s="34"/>
      <c r="B301" s="34" t="s">
        <v>512</v>
      </c>
      <c r="C301" s="34" t="s">
        <v>196</v>
      </c>
      <c r="D301" s="34" t="s">
        <v>619</v>
      </c>
      <c r="E301" s="34"/>
      <c r="F301" s="31"/>
      <c r="G301" s="17"/>
      <c r="H301" s="17"/>
      <c r="I301" s="18"/>
      <c r="J301" s="17"/>
      <c r="K301" s="19"/>
      <c r="L301" s="19"/>
      <c r="M301" s="23"/>
      <c r="N301" s="20">
        <f t="shared" si="752"/>
        <v>10</v>
      </c>
      <c r="O301" s="20">
        <v>10</v>
      </c>
      <c r="P301" s="75">
        <f t="shared" si="754"/>
        <v>0</v>
      </c>
      <c r="Q301" s="74">
        <f t="shared" si="753"/>
        <v>10</v>
      </c>
      <c r="R301" s="22">
        <f t="shared" si="747"/>
        <v>10</v>
      </c>
      <c r="S301" s="10"/>
      <c r="T301" s="10"/>
      <c r="U301" s="152">
        <f>SUMIF('Rekapitulasi Maret'!$D$9:$D$173,APS!$B301,'Rekapitulasi Maret'!$E$9:$E$173)</f>
        <v>0</v>
      </c>
      <c r="V301" s="152">
        <f>SUMIF('Rekapitulasi Maret'!$D$9:$D$173,APS!$B301,'Rekapitulasi Maret'!$F$9:$F$173)</f>
        <v>0</v>
      </c>
      <c r="W301" s="10"/>
      <c r="X301" s="154">
        <f t="shared" si="748"/>
        <v>0</v>
      </c>
      <c r="Y301" s="154">
        <f t="shared" si="749"/>
        <v>0</v>
      </c>
      <c r="Z301" s="10"/>
      <c r="AA301" s="152">
        <f>SUMIF('Rekapitulasi Maret'!$U$9:$U$173,APS!$B301,'Rekapitulasi Maret'!$V$9:$V$173)</f>
        <v>0</v>
      </c>
      <c r="AB301" s="152">
        <f>SUMIF('Rekapitulasi Maret'!$U$9:$U$173,APS!$B301,'Rekapitulasi Maret'!$W$9:$W$173)</f>
        <v>0</v>
      </c>
      <c r="AC301" s="152"/>
      <c r="AD301" s="154">
        <f t="shared" si="726"/>
        <v>0</v>
      </c>
      <c r="AE301" s="154">
        <f t="shared" si="727"/>
        <v>0</v>
      </c>
      <c r="AF301" s="10"/>
      <c r="AG301" s="152">
        <f>SUMIF('Rekapitulasi Maret'!$AL$9:$AL$173,APS!$B301,'Rekapitulasi Maret'!$AM$9:$AM$173)</f>
        <v>0</v>
      </c>
      <c r="AH301" s="152">
        <f>SUMIF('Rekapitulasi Maret'!$AL$9:$AL$173,APS!$B301,'Rekapitulasi Maret'!$AN$9:$AN$173)</f>
        <v>0</v>
      </c>
      <c r="AI301" s="152">
        <f>SUMIF('Rekapitulasi Maret'!$AL$9:$AL$173,APS!$B301,'Rekapitulasi Maret'!$AQ$9:$AQ$173)</f>
        <v>0</v>
      </c>
      <c r="AJ301" s="154">
        <f t="shared" si="744"/>
        <v>0</v>
      </c>
      <c r="AK301" s="154">
        <f t="shared" si="745"/>
        <v>0</v>
      </c>
      <c r="AL301" s="10"/>
      <c r="AM301" s="152">
        <f>SUMIF('Rekapitulasi Maret'!$BA$9:$BA$173,APS!$B301,'Rekapitulasi Maret'!$BB$9:$BB$173)</f>
        <v>0</v>
      </c>
      <c r="AN301" s="152">
        <f>SUMIF('Rekapitulasi Maret'!$BA$9:$BA$173,APS!$B301,'Rekapitulasi Maret'!$BC$9:$BC$173)</f>
        <v>0</v>
      </c>
      <c r="AO301" s="10"/>
      <c r="AP301" s="154">
        <f t="shared" si="728"/>
        <v>0</v>
      </c>
      <c r="AQ301" s="154">
        <f t="shared" si="729"/>
        <v>0</v>
      </c>
      <c r="AR301" s="10"/>
      <c r="AS301" s="152">
        <f>SUMIF('Rekapitulasi Maret'!$BP$9:$BP$173,APS!$B301,'Rekapitulasi Maret'!$BQ$9:$BQ$173)</f>
        <v>0</v>
      </c>
      <c r="AT301" s="152">
        <f>SUMIF('Rekapitulasi Maret'!$BP$9:$BP$173,APS!$B301,'Rekapitulasi Maret'!$BR$9:$BR$173)</f>
        <v>0</v>
      </c>
      <c r="AU301" s="10"/>
      <c r="AV301" s="154">
        <f t="shared" si="697"/>
        <v>0</v>
      </c>
      <c r="AW301" s="154">
        <f t="shared" si="698"/>
        <v>0</v>
      </c>
      <c r="AX301" s="10"/>
      <c r="AY301" s="152">
        <f>SUMIF('Rekapitulasi Maret'!$CE$9:$CE$173,APS!$B301,'Rekapitulasi Maret'!$CI$9:$CI$173)</f>
        <v>0</v>
      </c>
      <c r="AZ301" s="10"/>
      <c r="BA301" s="152">
        <f>SUMIF('Rekapitulasi Maret'!$CE$9:$CE$173,APS!$B301,'Rekapitulasi Maret'!$CJ$9:$CJ$173)</f>
        <v>0</v>
      </c>
      <c r="BB301" s="154">
        <f t="shared" si="689"/>
        <v>0</v>
      </c>
      <c r="BC301" s="154">
        <f t="shared" si="690"/>
        <v>0</v>
      </c>
      <c r="BD301" s="76">
        <f t="shared" si="701"/>
        <v>0</v>
      </c>
      <c r="BE301" s="76">
        <f t="shared" si="702"/>
        <v>0</v>
      </c>
      <c r="BF301" s="76">
        <f t="shared" si="703"/>
        <v>0</v>
      </c>
      <c r="BG301" s="76">
        <f t="shared" si="704"/>
        <v>0</v>
      </c>
      <c r="BH301" s="76">
        <f t="shared" si="705"/>
        <v>0</v>
      </c>
      <c r="BI301" s="76">
        <f t="shared" si="706"/>
        <v>0</v>
      </c>
      <c r="BJ301" s="154">
        <f t="shared" si="707"/>
        <v>0</v>
      </c>
      <c r="BK301" s="10"/>
      <c r="BL301" s="10"/>
      <c r="BM301" s="152">
        <f>SUMIF('Rekapitulasi Maret'!$D$194:$D$375,APS!$B301,'Rekapitulasi Maret'!$E$194:$E$375)+SUMIF('Rekapitulasi Maret'!$D$194:$D$375,APS!$B301,'Rekapitulasi Maret'!$J$194:$J$375)</f>
        <v>0</v>
      </c>
      <c r="BN301" s="152">
        <f>SUMIF('Rekapitulasi Maret'!$D$194:$D$375,APS!$B301,'Rekapitulasi Maret'!$F$194:$F$375)</f>
        <v>0</v>
      </c>
      <c r="BO301" s="152">
        <f>SUMIF('Rekapitulasi Maret'!$D$194:$D$375,APS!$B301,'Rekapitulasi Maret'!$K$194:$K$375)</f>
        <v>0</v>
      </c>
      <c r="BP301" s="154">
        <f t="shared" si="685"/>
        <v>0</v>
      </c>
      <c r="BQ301" s="154">
        <f t="shared" si="686"/>
        <v>0</v>
      </c>
      <c r="BR301" s="10"/>
      <c r="BS301" s="152">
        <f>SUMIF('Rekapitulasi Maret'!$U$194:$U$375,APS!$B301,'Rekapitulasi Maret'!$V$194:$V$375)+SUMIF('Rekapitulasi Maret'!$U$194:$U$375,APS!$B301,'Rekapitulasi Maret'!$AA$194:$AA$375)</f>
        <v>0</v>
      </c>
      <c r="BT301" s="152">
        <f>SUMIF('Rekapitulasi Maret'!$U$194:$U$375,APS!$B301,'Rekapitulasi Maret'!$W$194:$W$375)</f>
        <v>0</v>
      </c>
      <c r="BU301" s="152">
        <f>SUMIF('Rekapitulasi Maret'!$U$194:$U$375,APS!$B301,'Rekapitulasi Maret'!$AB$194:$AB$375)</f>
        <v>0</v>
      </c>
      <c r="BV301" s="154">
        <f t="shared" si="687"/>
        <v>0</v>
      </c>
      <c r="BW301" s="154">
        <f t="shared" si="688"/>
        <v>0</v>
      </c>
      <c r="BX301" s="10"/>
      <c r="BY301" s="152">
        <f>SUMIF('Rekapitulasi Maret'!$AL$194:$AL$375,APS!$B301,'Rekapitulasi Maret'!$AM$194:$AM$375)+SUMIF('Rekapitulasi Maret'!$AL$194:$AL$375,APS!$B301,'Rekapitulasi Maret'!$AP$194:$AP$375)</f>
        <v>0</v>
      </c>
      <c r="BZ301" s="152">
        <f>SUMIF('Rekapitulasi Maret'!$AL$194:$AL$375,APS!$B301,'Rekapitulasi Maret'!$AN$194:$AN$375)</f>
        <v>0</v>
      </c>
      <c r="CA301" s="152">
        <f>SUMIF('Rekapitulasi Maret'!$AL$194:$AL$375,APS!$B301,'Rekapitulasi Maret'!$AQ$194:$AQ$375)</f>
        <v>0</v>
      </c>
      <c r="CB301" s="154">
        <f t="shared" si="699"/>
        <v>0</v>
      </c>
      <c r="CC301" s="154">
        <f t="shared" si="700"/>
        <v>0</v>
      </c>
      <c r="CD301" s="10"/>
      <c r="CE301" s="152">
        <f>SUMIF('Rekapitulasi Maret'!$BA$194:$BA$375,APS!$B301,'Rekapitulasi Maret'!$BB$194:$BB$375)+SUMIF('Rekapitulasi Maret'!$BA$194:$BA$375,APS!$B301,'Rekapitulasi Maret'!$BE$194:$BE$375)</f>
        <v>0</v>
      </c>
      <c r="CF301" s="152">
        <f>SUMIF('Rekapitulasi Maret'!$BA$194:$BA$375,APS!$B301,'Rekapitulasi Maret'!$BC$194:$BC$375)</f>
        <v>0</v>
      </c>
      <c r="CG301" s="10"/>
      <c r="CH301" s="154">
        <f t="shared" si="677"/>
        <v>0</v>
      </c>
      <c r="CI301" s="154">
        <f t="shared" si="678"/>
        <v>0</v>
      </c>
      <c r="CJ301" s="10"/>
      <c r="CK301" s="152">
        <f>SUMIF('Rekapitulasi Maret'!$BP$194:$BP$375,APS!$B301,'Rekapitulasi Maret'!$BQ$194:$BQ$375)+SUMIF('Rekapitulasi Maret'!$BP$194:$BP$375,APS!$B301,'Rekapitulasi Maret'!$BT$194:$BT$375)</f>
        <v>0</v>
      </c>
      <c r="CL301" s="152">
        <f>SUMIF('Rekapitulasi Maret'!$BP$194:$BP$375,APS!$B301,'Rekapitulasi Maret'!$BR$194:$BR$375)</f>
        <v>0</v>
      </c>
      <c r="CM301" s="152">
        <f>SUMIF('Rekapitulasi Maret'!$BP$194:$BP$375,APS!$B301,'Rekapitulasi Maret'!$BU$194:$BU$375)</f>
        <v>0</v>
      </c>
      <c r="CN301" s="154">
        <f t="shared" si="679"/>
        <v>0</v>
      </c>
      <c r="CO301" s="154">
        <f t="shared" si="680"/>
        <v>0</v>
      </c>
      <c r="CP301" s="76">
        <f t="shared" si="708"/>
        <v>0</v>
      </c>
      <c r="CQ301" s="76">
        <f t="shared" si="709"/>
        <v>0</v>
      </c>
      <c r="CR301" s="76">
        <f t="shared" si="710"/>
        <v>0</v>
      </c>
      <c r="CS301" s="76">
        <f t="shared" si="711"/>
        <v>0</v>
      </c>
      <c r="CT301" s="76">
        <f t="shared" si="712"/>
        <v>0</v>
      </c>
      <c r="CU301" s="76">
        <f t="shared" si="713"/>
        <v>0</v>
      </c>
      <c r="CV301" s="154">
        <f t="shared" si="714"/>
        <v>0</v>
      </c>
      <c r="CW301" s="10"/>
      <c r="CX301" s="10"/>
      <c r="CY301" s="152">
        <f>SUMIF('Rekapitulasi Maret'!$D$391:$D$568,APS!$B301,'Rekapitulasi Maret'!$E$391:$E$568)+SUMIF('Rekapitulasi Maret'!$D$391:$D$568,APS!$B301,'Rekapitulasi Maret'!$J$391:$J$568)</f>
        <v>0</v>
      </c>
      <c r="CZ301" s="152">
        <f>SUMIF('Rekapitulasi Maret'!$D$391:$D$568,APS!$B301,'Rekapitulasi Maret'!$F$391:$F$568)</f>
        <v>0</v>
      </c>
      <c r="DA301" s="152">
        <f>SUMIF('Rekapitulasi Maret'!$D$391:$D$568,APS!$B301,'Rekapitulasi Maret'!$K$391:$K$568)</f>
        <v>0</v>
      </c>
      <c r="DB301" s="154">
        <f t="shared" si="681"/>
        <v>0</v>
      </c>
      <c r="DC301" s="154">
        <f t="shared" si="682"/>
        <v>0</v>
      </c>
      <c r="DD301" s="10"/>
      <c r="DE301" s="152">
        <f>SUMIF('Rekapitulasi Maret'!$U$391:$U$568,APS!$B301,'Rekapitulasi Maret'!$V$391:$V$568)+SUMIF('Rekapitulasi Maret'!$U$391:$U$568,APS!$B301,'Rekapitulasi Maret'!$AA$391:$AA$568)</f>
        <v>0</v>
      </c>
      <c r="DF301" s="152">
        <f>SUMIF('Rekapitulasi Maret'!$U$391:$U$568,APS!$B301,'Rekapitulasi Maret'!$W$391:$W$568)</f>
        <v>0</v>
      </c>
      <c r="DG301" s="152">
        <f>SUMIF('Rekapitulasi Maret'!$U$391:$U$568,APS!$B301,'Rekapitulasi Maret'!$AB$391:$AB$568)</f>
        <v>0</v>
      </c>
      <c r="DH301" s="154">
        <f t="shared" si="715"/>
        <v>0</v>
      </c>
      <c r="DI301" s="154">
        <f t="shared" si="716"/>
        <v>0</v>
      </c>
      <c r="DJ301" s="10"/>
      <c r="DK301" s="152">
        <f>SUMIF('Rekapitulasi Maret'!$AL$391:$AL$568,APS!$B301,'Rekapitulasi Maret'!$AM$391:$AM$568)+SUMIF('Rekapitulasi Maret'!$AL$391:$AL$568,APS!$B301,'Rekapitulasi Maret'!$AP$391:$AP$568)</f>
        <v>0</v>
      </c>
      <c r="DL301" s="152">
        <f>SUMIF('Rekapitulasi Maret'!$AL$391:$AL$568,APS!$B301,'Rekapitulasi Maret'!$AN$391:$AN$568)</f>
        <v>0</v>
      </c>
      <c r="DM301" s="152">
        <f>SUMIF('Rekapitulasi Maret'!$AL$391:$AL$568,APS!$B301,'Rekapitulasi Maret'!$AQ$391:$AQ$568)</f>
        <v>0</v>
      </c>
      <c r="DN301" s="154">
        <f t="shared" si="648"/>
        <v>0</v>
      </c>
      <c r="DO301" s="154">
        <f t="shared" si="649"/>
        <v>0</v>
      </c>
      <c r="DP301" s="10"/>
      <c r="DQ301" s="152">
        <f>SUMIF('Rekapitulasi Maret'!$BA$391:$BA$568,APS!$B301,'Rekapitulasi Maret'!$BB$391:$BB$568)+SUMIF('Rekapitulasi Maret'!$BA$391:$BA$568,APS!$B301,'Rekapitulasi Maret'!$BE$391:$BE$568)</f>
        <v>0</v>
      </c>
      <c r="DR301" s="152">
        <f>SUMIF('Rekapitulasi Maret'!$BA$391:$BA$568,APS!$B301,'Rekapitulasi Maret'!$BC$391:$BC$568)</f>
        <v>0</v>
      </c>
      <c r="DS301" s="152">
        <f>SUMIF('Rekapitulasi Maret'!$BA$391:$BA$568,APS!$B301,'Rekapitulasi Maret'!$BF$391:$BF$568)</f>
        <v>0</v>
      </c>
      <c r="DT301" s="154">
        <f t="shared" si="717"/>
        <v>0</v>
      </c>
      <c r="DU301" s="154">
        <f t="shared" si="718"/>
        <v>0</v>
      </c>
      <c r="DV301" s="10"/>
      <c r="DW301" s="152">
        <f>SUMIF('Rekapitulasi Maret'!$BP$391:$BP$568,APS!$B301,'Rekapitulasi Maret'!$BQ$391:$BQ$568)+SUMIF('Rekapitulasi Maret'!$BP$391:$BP$568,APS!$B301,'Rekapitulasi Maret'!$BT$391:$BT$568)</f>
        <v>0</v>
      </c>
      <c r="DX301" s="152">
        <f>SUMIF('Rekapitulasi Maret'!$BP$391:$BP$568,APS!$B301,'Rekapitulasi Maret'!$BR$391:$BR$568)</f>
        <v>0</v>
      </c>
      <c r="DY301" s="152">
        <f>SUMIF('Rekapitulasi Maret'!$BP$391:$BP$568,APS!$B301,'Rekapitulasi Maret'!$BU$391:$BU$568)</f>
        <v>0</v>
      </c>
      <c r="DZ301" s="154">
        <f t="shared" si="645"/>
        <v>0</v>
      </c>
      <c r="EA301" s="154">
        <f t="shared" si="646"/>
        <v>0</v>
      </c>
      <c r="EB301" s="10"/>
      <c r="EC301" s="152">
        <f>SUMIF('Rekapitulasi Maret'!$CE$391:$CE$568,APS!$B301,'Rekapitulasi Maret'!$CF$391:$CF$568)+SUMIF('Rekapitulasi Maret'!$CE$391:$CE$568,APS!$B301,'Rekapitulasi Maret'!$CI$391:$CI$568)</f>
        <v>0</v>
      </c>
      <c r="ED301" s="152">
        <f>SUMIF('Rekapitulasi Maret'!$CE$391:$CE$568,APS!$B301,'Rekapitulasi Maret'!$CG$391:$CG$568)</f>
        <v>0</v>
      </c>
      <c r="EE301" s="152">
        <f>SUMIF('Rekapitulasi Maret'!$CE$391:$CE$568,APS!$B301,'Rekapitulasi Maret'!$CJ$391:$CJ$568)</f>
        <v>0</v>
      </c>
      <c r="EF301" s="154">
        <f t="shared" si="650"/>
        <v>0</v>
      </c>
      <c r="EG301" s="154">
        <f t="shared" si="651"/>
        <v>0</v>
      </c>
      <c r="EH301" s="76">
        <f t="shared" si="719"/>
        <v>0</v>
      </c>
      <c r="EI301" s="76">
        <f t="shared" si="720"/>
        <v>0</v>
      </c>
      <c r="EJ301" s="76">
        <f t="shared" si="721"/>
        <v>0</v>
      </c>
      <c r="EK301" s="76">
        <f t="shared" si="722"/>
        <v>0</v>
      </c>
      <c r="EL301" s="76">
        <f t="shared" si="723"/>
        <v>0</v>
      </c>
      <c r="EM301" s="76">
        <f t="shared" si="724"/>
        <v>0</v>
      </c>
      <c r="EN301" s="154">
        <f t="shared" si="725"/>
        <v>0</v>
      </c>
      <c r="EO301" s="10">
        <v>10</v>
      </c>
      <c r="EP301" s="10">
        <v>10</v>
      </c>
      <c r="EQ301" s="152">
        <f>SUMIF('Rekapitulasi Maret'!$D$587:$D$768,APS!$B301,'Rekapitulasi Maret'!$E$587:$E$768)+SUMIF('Rekapitulasi Maret'!$D$587:$D$768,APS!$B301,'Rekapitulasi Maret'!$G$587:$G$768)</f>
        <v>0</v>
      </c>
      <c r="ER301" s="152">
        <f>SUMIF('Rekapitulasi Maret'!$D$587:$D$768,APS!$B301,'Rekapitulasi Maret'!$F$587:$F$768)+SUMIF('Rekapitulasi Maret'!$D$587:$D$768,APS!$B301,'Rekapitulasi Maret'!$H$587:$H$768)</f>
        <v>0</v>
      </c>
      <c r="ES301" s="10"/>
      <c r="ET301" s="154">
        <f t="shared" si="652"/>
        <v>0</v>
      </c>
      <c r="EU301" s="154">
        <f t="shared" si="653"/>
        <v>0</v>
      </c>
      <c r="EV301" s="10"/>
      <c r="EW301" s="152">
        <f>SUMIF('Rekapitulasi Maret'!$U$587:$U$768,APS!$B301,'Rekapitulasi Maret'!$V$587:$V$768)+SUMIF('Rekapitulasi Maret'!$U$587:$U$768,APS!$B301,'Rekapitulasi Maret'!$X$587:$X$768)</f>
        <v>0</v>
      </c>
      <c r="EX301" s="152">
        <f>SUMIF('Rekapitulasi Maret'!$U$587:$U$768,APS!$B301,'Rekapitulasi Maret'!$W$587:$W$768)+SUMIF('Rekapitulasi Maret'!$U$587:$U$768,APS!$B301,'Rekapitulasi Maret'!$Y$587:$Y$768)</f>
        <v>0</v>
      </c>
      <c r="EY301" s="10"/>
      <c r="EZ301" s="154">
        <f t="shared" si="654"/>
        <v>0</v>
      </c>
      <c r="FA301" s="154">
        <f t="shared" si="655"/>
        <v>0</v>
      </c>
      <c r="FB301" s="10"/>
      <c r="FC301" s="152">
        <f>SUMIF('Rekapitulasi Maret'!$AL$587:$AL$768,APS!$B301,'Rekapitulasi Maret'!$AM$587:$AM$768)+SUMIF('Rekapitulasi Maret'!$AL$587:$AL$768,APS!$B301,'Rekapitulasi Maret'!$AP$587:$AP$768)</f>
        <v>0</v>
      </c>
      <c r="FD301" s="152">
        <f>SUMIF('Rekapitulasi Maret'!$AL$587:$AL$768,APS!$B301,'Rekapitulasi Maret'!$AN$587:$AN$768)</f>
        <v>0</v>
      </c>
      <c r="FE301" s="10"/>
      <c r="FF301" s="154">
        <f t="shared" si="656"/>
        <v>0</v>
      </c>
      <c r="FG301" s="154">
        <f t="shared" si="657"/>
        <v>0</v>
      </c>
      <c r="FH301" s="10"/>
      <c r="FI301" s="152">
        <f>SUMIF('Rekapitulasi Maret'!$BA$587:$BA$768,APS!$B301,'Rekapitulasi Maret'!$BB$587:$BB$768)+SUMIF('Rekapitulasi Maret'!$BA$587:$BA$768,APS!$B301,'Rekapitulasi Maret'!$BE$587:$BE$768)</f>
        <v>0</v>
      </c>
      <c r="FJ301" s="152">
        <f>SUMIF('Rekapitulasi Maret'!$BA$587:$BA$768,APS!$B301,'Rekapitulasi Maret'!$BC$587:$BC$768)+SUMIF('Rekapitulasi Maret'!$BA$587:$BA$768,APS!$B301,'Rekapitulasi Maret'!$BF$587:$BF$768)</f>
        <v>0</v>
      </c>
      <c r="FK301" s="10"/>
      <c r="FL301" s="154">
        <f t="shared" si="658"/>
        <v>0</v>
      </c>
      <c r="FM301" s="154">
        <f t="shared" si="659"/>
        <v>0</v>
      </c>
      <c r="FN301" s="10"/>
      <c r="FO301" s="152">
        <f>SUMIF('Rekapitulasi Maret'!$BP$587:$BP$768,APS!$B301,'Rekapitulasi Maret'!$BQ$587:$BQ$768)+SUMIF('Rekapitulasi Maret'!$BP$587:$BP$768,APS!$B301,'Rekapitulasi Maret'!$BT$587:$BT$768)</f>
        <v>0</v>
      </c>
      <c r="FP301" s="152">
        <f>SUMIF('Rekapitulasi Maret'!$BP$587:$BP$768,APS!$B301,'Rekapitulasi Maret'!$BR$587:$BR$768)</f>
        <v>0</v>
      </c>
      <c r="FQ301" s="10"/>
      <c r="FR301" s="154">
        <f t="shared" si="660"/>
        <v>0</v>
      </c>
      <c r="FS301" s="154">
        <f t="shared" si="661"/>
        <v>0</v>
      </c>
      <c r="FT301" s="10"/>
      <c r="FU301" s="152">
        <f>SUMIF('Rekapitulasi Maret'!$CE$587:$CE$768,APS!$B301,'Rekapitulasi Maret'!$CI$587:$CI$768)</f>
        <v>0</v>
      </c>
      <c r="FV301" s="10"/>
      <c r="FW301" s="152">
        <f>SUMIF('Rekapitulasi Maret'!$CE$587:$CE$768,APS!$B301,'Rekapitulasi Maret'!$CJ$587:$CJ$768)</f>
        <v>0</v>
      </c>
      <c r="FX301" s="154">
        <f t="shared" si="683"/>
        <v>0</v>
      </c>
      <c r="FY301" s="154">
        <f t="shared" si="684"/>
        <v>0</v>
      </c>
      <c r="FZ301" s="10"/>
      <c r="GA301" s="152">
        <f>SUMIF('Rekapitulasi Maret'!$D$785:$D$963,APS!$B301,'Rekapitulasi Maret'!$E$785:$E$963)+SUMIF('Rekapitulasi Maret'!$D$785:$D$963,APS!$B301,'Rekapitulasi Maret'!$J$785:$J$963)</f>
        <v>0</v>
      </c>
      <c r="GB301" s="152">
        <f>SUMIF('Rekapitulasi Maret'!$D$785:$D$963,APS!$B301,'Rekapitulasi Maret'!$F$785:$F$963)</f>
        <v>0</v>
      </c>
      <c r="GC301" s="152">
        <f>SUMIF('Rekapitulasi Maret'!$D$785:$D$963,APS!$B301,'Rekapitulasi Maret'!$K$785:$K$963)</f>
        <v>0</v>
      </c>
      <c r="GD301" s="154">
        <f t="shared" si="662"/>
        <v>0</v>
      </c>
      <c r="GE301" s="154">
        <f t="shared" si="663"/>
        <v>0</v>
      </c>
      <c r="GF301" s="10"/>
      <c r="GG301" s="152">
        <f>SUMIF('Rekapitulasi Maret'!$U$785:$U$963,APS!$B301,'Rekapitulasi Maret'!$V$785:$V$963)+SUMIF('Rekapitulasi Maret'!$U$785:$U$963,APS!$B301,'Rekapitulasi Maret'!$AA$785:$AA$963)</f>
        <v>0</v>
      </c>
      <c r="GH301" s="152">
        <f>SUMIF('Rekapitulasi Maret'!$U$785:$U$963,APS!$B301,'Rekapitulasi Maret'!$W$785:$W$963)</f>
        <v>0</v>
      </c>
      <c r="GI301" s="152">
        <f>SUMIF('Rekapitulasi Maret'!$U$785:$U$963,APS!$B301,'Rekapitulasi Maret'!$AB$785:$AB$963)</f>
        <v>0</v>
      </c>
      <c r="GJ301" s="154">
        <f t="shared" si="664"/>
        <v>0</v>
      </c>
      <c r="GK301" s="154">
        <f t="shared" si="665"/>
        <v>0</v>
      </c>
      <c r="GL301" s="10"/>
      <c r="GM301" s="152">
        <f>SUMIF('Rekapitulasi Maret'!$AL$785:$AL$963,APS!$B301,'Rekapitulasi Maret'!$AM$785:$AM$963)+SUMIF('Rekapitulasi Maret'!$AL$785:$AL$963,APS!$B301,'Rekapitulasi Maret'!$AP$785:$AP$963)</f>
        <v>0</v>
      </c>
      <c r="GN301" s="152">
        <f>SUMIF('Rekapitulasi Maret'!$AL$785:$AL$963,APS!$B301,'Rekapitulasi Maret'!$AN$785:$AN$963)</f>
        <v>0</v>
      </c>
      <c r="GO301" s="152">
        <f>SUMIF('Rekapitulasi Maret'!$AL$785:$AL$963,APS!$B301,'Rekapitulasi Maret'!$AQ$785:$AQ$963)</f>
        <v>0</v>
      </c>
      <c r="GP301" s="154">
        <f t="shared" si="666"/>
        <v>0</v>
      </c>
      <c r="GQ301" s="154">
        <f t="shared" si="667"/>
        <v>0</v>
      </c>
      <c r="GR301" s="76">
        <f t="shared" si="668"/>
        <v>10</v>
      </c>
      <c r="GS301" s="76">
        <f t="shared" si="669"/>
        <v>0</v>
      </c>
      <c r="GT301" s="76">
        <f t="shared" si="670"/>
        <v>0</v>
      </c>
      <c r="GU301" s="76">
        <f t="shared" si="671"/>
        <v>0</v>
      </c>
      <c r="GV301" s="157">
        <f t="shared" si="672"/>
        <v>0</v>
      </c>
      <c r="GW301" s="157">
        <f t="shared" si="673"/>
        <v>-10</v>
      </c>
      <c r="GX301" s="158">
        <f t="shared" si="674"/>
        <v>0</v>
      </c>
      <c r="GY301" s="157">
        <f t="shared" si="691"/>
        <v>10</v>
      </c>
      <c r="GZ301" s="157">
        <f t="shared" si="692"/>
        <v>0</v>
      </c>
      <c r="HA301" s="157">
        <f t="shared" si="693"/>
        <v>0</v>
      </c>
      <c r="HB301" s="157">
        <f t="shared" si="694"/>
        <v>0</v>
      </c>
      <c r="HC301" s="157">
        <f t="shared" si="695"/>
        <v>0</v>
      </c>
      <c r="HD301" s="157">
        <f t="shared" si="696"/>
        <v>-10</v>
      </c>
      <c r="HE301" s="158">
        <f t="shared" si="746"/>
        <v>0</v>
      </c>
      <c r="HF301" s="164"/>
      <c r="HG301" s="34" t="s">
        <v>1068</v>
      </c>
      <c r="HH301" s="88"/>
    </row>
    <row r="302" spans="1:216" ht="15.75">
      <c r="A302" s="16" t="s">
        <v>480</v>
      </c>
      <c r="B302" s="47" t="s">
        <v>360</v>
      </c>
      <c r="C302" s="16" t="s">
        <v>310</v>
      </c>
      <c r="D302" s="16" t="s">
        <v>614</v>
      </c>
      <c r="E302" s="16"/>
      <c r="F302" s="30">
        <v>4</v>
      </c>
      <c r="G302" s="17"/>
      <c r="H302" s="17"/>
      <c r="I302" s="18">
        <v>0</v>
      </c>
      <c r="J302" s="17">
        <v>0</v>
      </c>
      <c r="K302" s="19">
        <f t="shared" si="750"/>
        <v>4</v>
      </c>
      <c r="L302" s="19">
        <f t="shared" si="751"/>
        <v>4</v>
      </c>
      <c r="M302" s="23">
        <v>4</v>
      </c>
      <c r="N302" s="20">
        <f t="shared" si="752"/>
        <v>4</v>
      </c>
      <c r="O302" s="20"/>
      <c r="P302" s="75">
        <f t="shared" si="754"/>
        <v>0</v>
      </c>
      <c r="Q302" s="74">
        <f t="shared" si="753"/>
        <v>4</v>
      </c>
      <c r="R302" s="22">
        <f t="shared" si="747"/>
        <v>4</v>
      </c>
      <c r="S302" s="10">
        <v>4</v>
      </c>
      <c r="T302" s="10"/>
      <c r="U302" s="152">
        <f>SUMIF('Rekapitulasi Maret'!$D$9:$D$173,APS!$B302,'Rekapitulasi Maret'!$E$9:$E$173)</f>
        <v>0</v>
      </c>
      <c r="V302" s="152">
        <f>SUMIF('Rekapitulasi Maret'!$D$9:$D$173,APS!$B302,'Rekapitulasi Maret'!$F$9:$F$173)</f>
        <v>0</v>
      </c>
      <c r="W302" s="10"/>
      <c r="X302" s="154">
        <f t="shared" si="748"/>
        <v>0</v>
      </c>
      <c r="Y302" s="154">
        <f t="shared" si="749"/>
        <v>0</v>
      </c>
      <c r="Z302" s="10">
        <v>4</v>
      </c>
      <c r="AA302" s="152">
        <f>SUMIF('Rekapitulasi Maret'!$U$9:$U$173,APS!$B302,'Rekapitulasi Maret'!$V$9:$V$173)</f>
        <v>0</v>
      </c>
      <c r="AB302" s="152">
        <f>SUMIF('Rekapitulasi Maret'!$U$9:$U$173,APS!$B302,'Rekapitulasi Maret'!$W$9:$W$173)</f>
        <v>0</v>
      </c>
      <c r="AC302" s="152"/>
      <c r="AD302" s="154">
        <f t="shared" si="726"/>
        <v>0</v>
      </c>
      <c r="AE302" s="154">
        <f t="shared" si="727"/>
        <v>0</v>
      </c>
      <c r="AF302" s="10"/>
      <c r="AG302" s="152">
        <f>SUMIF('Rekapitulasi Maret'!$AL$9:$AL$173,APS!$B302,'Rekapitulasi Maret'!$AM$9:$AM$173)</f>
        <v>0</v>
      </c>
      <c r="AH302" s="152">
        <f>SUMIF('Rekapitulasi Maret'!$AL$9:$AL$173,APS!$B302,'Rekapitulasi Maret'!$AN$9:$AN$173)</f>
        <v>0</v>
      </c>
      <c r="AI302" s="152">
        <f>SUMIF('Rekapitulasi Maret'!$AL$9:$AL$173,APS!$B302,'Rekapitulasi Maret'!$AQ$9:$AQ$173)</f>
        <v>0</v>
      </c>
      <c r="AJ302" s="154">
        <f t="shared" si="744"/>
        <v>0</v>
      </c>
      <c r="AK302" s="154">
        <f t="shared" si="745"/>
        <v>0</v>
      </c>
      <c r="AL302" s="10"/>
      <c r="AM302" s="152">
        <f>SUMIF('Rekapitulasi Maret'!$BA$9:$BA$173,APS!$B302,'Rekapitulasi Maret'!$BB$9:$BB$173)</f>
        <v>0</v>
      </c>
      <c r="AN302" s="152">
        <f>SUMIF('Rekapitulasi Maret'!$BA$9:$BA$173,APS!$B302,'Rekapitulasi Maret'!$BC$9:$BC$173)</f>
        <v>0</v>
      </c>
      <c r="AO302" s="10"/>
      <c r="AP302" s="154">
        <f t="shared" si="728"/>
        <v>0</v>
      </c>
      <c r="AQ302" s="154">
        <f t="shared" si="729"/>
        <v>0</v>
      </c>
      <c r="AR302" s="10"/>
      <c r="AS302" s="152">
        <f>SUMIF('Rekapitulasi Maret'!$BP$9:$BP$173,APS!$B302,'Rekapitulasi Maret'!$BQ$9:$BQ$173)</f>
        <v>0</v>
      </c>
      <c r="AT302" s="152">
        <f>SUMIF('Rekapitulasi Maret'!$BP$9:$BP$173,APS!$B302,'Rekapitulasi Maret'!$BR$9:$BR$173)</f>
        <v>0</v>
      </c>
      <c r="AU302" s="10"/>
      <c r="AV302" s="154">
        <f t="shared" si="697"/>
        <v>0</v>
      </c>
      <c r="AW302" s="154">
        <f t="shared" si="698"/>
        <v>0</v>
      </c>
      <c r="AX302" s="10"/>
      <c r="AY302" s="152">
        <f>SUMIF('Rekapitulasi Maret'!$CE$9:$CE$173,APS!$B302,'Rekapitulasi Maret'!$CI$9:$CI$173)</f>
        <v>0</v>
      </c>
      <c r="AZ302" s="10"/>
      <c r="BA302" s="152">
        <f>SUMIF('Rekapitulasi Maret'!$CE$9:$CE$173,APS!$B302,'Rekapitulasi Maret'!$CJ$9:$CJ$173)</f>
        <v>0</v>
      </c>
      <c r="BB302" s="154">
        <f t="shared" si="689"/>
        <v>0</v>
      </c>
      <c r="BC302" s="154">
        <f t="shared" si="690"/>
        <v>0</v>
      </c>
      <c r="BD302" s="76">
        <f t="shared" si="701"/>
        <v>4</v>
      </c>
      <c r="BE302" s="76">
        <f t="shared" si="702"/>
        <v>0</v>
      </c>
      <c r="BF302" s="76">
        <f t="shared" si="703"/>
        <v>0</v>
      </c>
      <c r="BG302" s="76">
        <f t="shared" si="704"/>
        <v>0</v>
      </c>
      <c r="BH302" s="76">
        <f t="shared" si="705"/>
        <v>0</v>
      </c>
      <c r="BI302" s="76">
        <f t="shared" si="706"/>
        <v>-4</v>
      </c>
      <c r="BJ302" s="154">
        <f t="shared" si="707"/>
        <v>0</v>
      </c>
      <c r="BK302" s="10"/>
      <c r="BL302" s="10"/>
      <c r="BM302" s="152">
        <f>SUMIF('Rekapitulasi Maret'!$D$194:$D$375,APS!$B302,'Rekapitulasi Maret'!$E$194:$E$375)+SUMIF('Rekapitulasi Maret'!$D$194:$D$375,APS!$B302,'Rekapitulasi Maret'!$J$194:$J$375)</f>
        <v>0</v>
      </c>
      <c r="BN302" s="152">
        <f>SUMIF('Rekapitulasi Maret'!$D$194:$D$375,APS!$B302,'Rekapitulasi Maret'!$F$194:$F$375)</f>
        <v>0</v>
      </c>
      <c r="BO302" s="152">
        <f>SUMIF('Rekapitulasi Maret'!$D$194:$D$375,APS!$B302,'Rekapitulasi Maret'!$K$194:$K$375)</f>
        <v>0</v>
      </c>
      <c r="BP302" s="154">
        <f t="shared" si="685"/>
        <v>0</v>
      </c>
      <c r="BQ302" s="154">
        <f t="shared" si="686"/>
        <v>0</v>
      </c>
      <c r="BR302" s="10"/>
      <c r="BS302" s="152">
        <f>SUMIF('Rekapitulasi Maret'!$U$194:$U$375,APS!$B302,'Rekapitulasi Maret'!$V$194:$V$375)+SUMIF('Rekapitulasi Maret'!$U$194:$U$375,APS!$B302,'Rekapitulasi Maret'!$AA$194:$AA$375)</f>
        <v>0</v>
      </c>
      <c r="BT302" s="152">
        <f>SUMIF('Rekapitulasi Maret'!$U$194:$U$375,APS!$B302,'Rekapitulasi Maret'!$W$194:$W$375)</f>
        <v>0</v>
      </c>
      <c r="BU302" s="152">
        <f>SUMIF('Rekapitulasi Maret'!$U$194:$U$375,APS!$B302,'Rekapitulasi Maret'!$AB$194:$AB$375)</f>
        <v>0</v>
      </c>
      <c r="BV302" s="154">
        <f t="shared" si="687"/>
        <v>0</v>
      </c>
      <c r="BW302" s="154">
        <f t="shared" si="688"/>
        <v>0</v>
      </c>
      <c r="BX302" s="10"/>
      <c r="BY302" s="152">
        <f>SUMIF('Rekapitulasi Maret'!$AL$194:$AL$375,APS!$B302,'Rekapitulasi Maret'!$AM$194:$AM$375)+SUMIF('Rekapitulasi Maret'!$AL$194:$AL$375,APS!$B302,'Rekapitulasi Maret'!$AP$194:$AP$375)</f>
        <v>0</v>
      </c>
      <c r="BZ302" s="152">
        <f>SUMIF('Rekapitulasi Maret'!$AL$194:$AL$375,APS!$B302,'Rekapitulasi Maret'!$AN$194:$AN$375)</f>
        <v>0</v>
      </c>
      <c r="CA302" s="152">
        <f>SUMIF('Rekapitulasi Maret'!$AL$194:$AL$375,APS!$B302,'Rekapitulasi Maret'!$AQ$194:$AQ$375)</f>
        <v>0</v>
      </c>
      <c r="CB302" s="154">
        <f t="shared" si="699"/>
        <v>0</v>
      </c>
      <c r="CC302" s="154">
        <f t="shared" si="700"/>
        <v>0</v>
      </c>
      <c r="CD302" s="10"/>
      <c r="CE302" s="152">
        <f>SUMIF('Rekapitulasi Maret'!$BA$194:$BA$375,APS!$B302,'Rekapitulasi Maret'!$BB$194:$BB$375)+SUMIF('Rekapitulasi Maret'!$BA$194:$BA$375,APS!$B302,'Rekapitulasi Maret'!$BE$194:$BE$375)</f>
        <v>0</v>
      </c>
      <c r="CF302" s="152">
        <f>SUMIF('Rekapitulasi Maret'!$BA$194:$BA$375,APS!$B302,'Rekapitulasi Maret'!$BC$194:$BC$375)</f>
        <v>0</v>
      </c>
      <c r="CG302" s="10"/>
      <c r="CH302" s="154">
        <f t="shared" si="677"/>
        <v>0</v>
      </c>
      <c r="CI302" s="154">
        <f t="shared" si="678"/>
        <v>0</v>
      </c>
      <c r="CJ302" s="10"/>
      <c r="CK302" s="152">
        <f>SUMIF('Rekapitulasi Maret'!$BP$194:$BP$375,APS!$B302,'Rekapitulasi Maret'!$BQ$194:$BQ$375)+SUMIF('Rekapitulasi Maret'!$BP$194:$BP$375,APS!$B302,'Rekapitulasi Maret'!$BT$194:$BT$375)</f>
        <v>0</v>
      </c>
      <c r="CL302" s="152">
        <f>SUMIF('Rekapitulasi Maret'!$BP$194:$BP$375,APS!$B302,'Rekapitulasi Maret'!$BR$194:$BR$375)</f>
        <v>0</v>
      </c>
      <c r="CM302" s="152">
        <f>SUMIF('Rekapitulasi Maret'!$BP$194:$BP$375,APS!$B302,'Rekapitulasi Maret'!$BU$194:$BU$375)</f>
        <v>0</v>
      </c>
      <c r="CN302" s="154">
        <f t="shared" si="679"/>
        <v>0</v>
      </c>
      <c r="CO302" s="154">
        <f t="shared" si="680"/>
        <v>0</v>
      </c>
      <c r="CP302" s="76">
        <f t="shared" si="708"/>
        <v>0</v>
      </c>
      <c r="CQ302" s="76">
        <f t="shared" si="709"/>
        <v>0</v>
      </c>
      <c r="CR302" s="76">
        <f t="shared" si="710"/>
        <v>0</v>
      </c>
      <c r="CS302" s="76">
        <f t="shared" si="711"/>
        <v>0</v>
      </c>
      <c r="CT302" s="76">
        <f t="shared" si="712"/>
        <v>0</v>
      </c>
      <c r="CU302" s="76">
        <f t="shared" si="713"/>
        <v>0</v>
      </c>
      <c r="CV302" s="154">
        <f t="shared" si="714"/>
        <v>0</v>
      </c>
      <c r="CW302" s="10"/>
      <c r="CX302" s="10"/>
      <c r="CY302" s="152">
        <f>SUMIF('Rekapitulasi Maret'!$D$391:$D$568,APS!$B302,'Rekapitulasi Maret'!$E$391:$E$568)+SUMIF('Rekapitulasi Maret'!$D$391:$D$568,APS!$B302,'Rekapitulasi Maret'!$J$391:$J$568)</f>
        <v>0</v>
      </c>
      <c r="CZ302" s="152">
        <f>SUMIF('Rekapitulasi Maret'!$D$391:$D$568,APS!$B302,'Rekapitulasi Maret'!$F$391:$F$568)</f>
        <v>0</v>
      </c>
      <c r="DA302" s="152">
        <f>SUMIF('Rekapitulasi Maret'!$D$391:$D$568,APS!$B302,'Rekapitulasi Maret'!$K$391:$K$568)</f>
        <v>0</v>
      </c>
      <c r="DB302" s="154">
        <f t="shared" si="681"/>
        <v>0</v>
      </c>
      <c r="DC302" s="154">
        <f t="shared" si="682"/>
        <v>0</v>
      </c>
      <c r="DD302" s="10"/>
      <c r="DE302" s="152">
        <f>SUMIF('Rekapitulasi Maret'!$U$391:$U$568,APS!$B302,'Rekapitulasi Maret'!$V$391:$V$568)+SUMIF('Rekapitulasi Maret'!$U$391:$U$568,APS!$B302,'Rekapitulasi Maret'!$AA$391:$AA$568)</f>
        <v>0</v>
      </c>
      <c r="DF302" s="152">
        <f>SUMIF('Rekapitulasi Maret'!$U$391:$U$568,APS!$B302,'Rekapitulasi Maret'!$W$391:$W$568)</f>
        <v>0</v>
      </c>
      <c r="DG302" s="152">
        <f>SUMIF('Rekapitulasi Maret'!$U$391:$U$568,APS!$B302,'Rekapitulasi Maret'!$AB$391:$AB$568)</f>
        <v>0</v>
      </c>
      <c r="DH302" s="154">
        <f t="shared" si="715"/>
        <v>0</v>
      </c>
      <c r="DI302" s="154">
        <f t="shared" si="716"/>
        <v>0</v>
      </c>
      <c r="DJ302" s="10"/>
      <c r="DK302" s="152">
        <f>SUMIF('Rekapitulasi Maret'!$AL$391:$AL$568,APS!$B302,'Rekapitulasi Maret'!$AM$391:$AM$568)+SUMIF('Rekapitulasi Maret'!$AL$391:$AL$568,APS!$B302,'Rekapitulasi Maret'!$AP$391:$AP$568)</f>
        <v>0</v>
      </c>
      <c r="DL302" s="152">
        <f>SUMIF('Rekapitulasi Maret'!$AL$391:$AL$568,APS!$B302,'Rekapitulasi Maret'!$AN$391:$AN$568)</f>
        <v>0</v>
      </c>
      <c r="DM302" s="152">
        <f>SUMIF('Rekapitulasi Maret'!$AL$391:$AL$568,APS!$B302,'Rekapitulasi Maret'!$AQ$391:$AQ$568)</f>
        <v>0</v>
      </c>
      <c r="DN302" s="154">
        <f t="shared" si="648"/>
        <v>0</v>
      </c>
      <c r="DO302" s="154">
        <f t="shared" si="649"/>
        <v>0</v>
      </c>
      <c r="DP302" s="10"/>
      <c r="DQ302" s="152">
        <f>SUMIF('Rekapitulasi Maret'!$BA$391:$BA$568,APS!$B302,'Rekapitulasi Maret'!$BB$391:$BB$568)+SUMIF('Rekapitulasi Maret'!$BA$391:$BA$568,APS!$B302,'Rekapitulasi Maret'!$BE$391:$BE$568)</f>
        <v>0</v>
      </c>
      <c r="DR302" s="152">
        <f>SUMIF('Rekapitulasi Maret'!$BA$391:$BA$568,APS!$B302,'Rekapitulasi Maret'!$BC$391:$BC$568)</f>
        <v>0</v>
      </c>
      <c r="DS302" s="152">
        <f>SUMIF('Rekapitulasi Maret'!$BA$391:$BA$568,APS!$B302,'Rekapitulasi Maret'!$BF$391:$BF$568)</f>
        <v>0</v>
      </c>
      <c r="DT302" s="154">
        <f t="shared" si="717"/>
        <v>0</v>
      </c>
      <c r="DU302" s="154">
        <f t="shared" si="718"/>
        <v>0</v>
      </c>
      <c r="DV302" s="10"/>
      <c r="DW302" s="152">
        <f>SUMIF('Rekapitulasi Maret'!$BP$391:$BP$568,APS!$B302,'Rekapitulasi Maret'!$BQ$391:$BQ$568)+SUMIF('Rekapitulasi Maret'!$BP$391:$BP$568,APS!$B302,'Rekapitulasi Maret'!$BT$391:$BT$568)</f>
        <v>0</v>
      </c>
      <c r="DX302" s="152">
        <f>SUMIF('Rekapitulasi Maret'!$BP$391:$BP$568,APS!$B302,'Rekapitulasi Maret'!$BR$391:$BR$568)</f>
        <v>0</v>
      </c>
      <c r="DY302" s="152">
        <f>SUMIF('Rekapitulasi Maret'!$BP$391:$BP$568,APS!$B302,'Rekapitulasi Maret'!$BU$391:$BU$568)</f>
        <v>0</v>
      </c>
      <c r="DZ302" s="154">
        <f t="shared" si="645"/>
        <v>0</v>
      </c>
      <c r="EA302" s="154">
        <f t="shared" si="646"/>
        <v>0</v>
      </c>
      <c r="EB302" s="10"/>
      <c r="EC302" s="152">
        <f>SUMIF('Rekapitulasi Maret'!$CE$391:$CE$568,APS!$B302,'Rekapitulasi Maret'!$CF$391:$CF$568)+SUMIF('Rekapitulasi Maret'!$CE$391:$CE$568,APS!$B302,'Rekapitulasi Maret'!$CI$391:$CI$568)</f>
        <v>0</v>
      </c>
      <c r="ED302" s="152">
        <f>SUMIF('Rekapitulasi Maret'!$CE$391:$CE$568,APS!$B302,'Rekapitulasi Maret'!$CG$391:$CG$568)</f>
        <v>0</v>
      </c>
      <c r="EE302" s="152">
        <f>SUMIF('Rekapitulasi Maret'!$CE$391:$CE$568,APS!$B302,'Rekapitulasi Maret'!$CJ$391:$CJ$568)</f>
        <v>0</v>
      </c>
      <c r="EF302" s="154">
        <f t="shared" si="650"/>
        <v>0</v>
      </c>
      <c r="EG302" s="154">
        <f t="shared" si="651"/>
        <v>0</v>
      </c>
      <c r="EH302" s="76">
        <f t="shared" si="719"/>
        <v>0</v>
      </c>
      <c r="EI302" s="76">
        <f t="shared" si="720"/>
        <v>0</v>
      </c>
      <c r="EJ302" s="76">
        <f t="shared" si="721"/>
        <v>0</v>
      </c>
      <c r="EK302" s="76">
        <f t="shared" si="722"/>
        <v>0</v>
      </c>
      <c r="EL302" s="76">
        <f t="shared" si="723"/>
        <v>0</v>
      </c>
      <c r="EM302" s="76">
        <f t="shared" si="724"/>
        <v>0</v>
      </c>
      <c r="EN302" s="154">
        <f t="shared" si="725"/>
        <v>0</v>
      </c>
      <c r="EO302" s="10"/>
      <c r="EP302" s="10"/>
      <c r="EQ302" s="152">
        <f>SUMIF('Rekapitulasi Maret'!$D$587:$D$768,APS!$B302,'Rekapitulasi Maret'!$E$587:$E$768)+SUMIF('Rekapitulasi Maret'!$D$587:$D$768,APS!$B302,'Rekapitulasi Maret'!$G$587:$G$768)</f>
        <v>0</v>
      </c>
      <c r="ER302" s="152">
        <f>SUMIF('Rekapitulasi Maret'!$D$587:$D$768,APS!$B302,'Rekapitulasi Maret'!$F$587:$F$768)+SUMIF('Rekapitulasi Maret'!$D$587:$D$768,APS!$B302,'Rekapitulasi Maret'!$H$587:$H$768)</f>
        <v>0</v>
      </c>
      <c r="ES302" s="10"/>
      <c r="ET302" s="154">
        <f t="shared" si="652"/>
        <v>0</v>
      </c>
      <c r="EU302" s="154">
        <f t="shared" si="653"/>
        <v>0</v>
      </c>
      <c r="EV302" s="10"/>
      <c r="EW302" s="152">
        <f>SUMIF('Rekapitulasi Maret'!$U$587:$U$768,APS!$B302,'Rekapitulasi Maret'!$V$587:$V$768)+SUMIF('Rekapitulasi Maret'!$U$587:$U$768,APS!$B302,'Rekapitulasi Maret'!$X$587:$X$768)</f>
        <v>0</v>
      </c>
      <c r="EX302" s="152">
        <f>SUMIF('Rekapitulasi Maret'!$U$587:$U$768,APS!$B302,'Rekapitulasi Maret'!$W$587:$W$768)+SUMIF('Rekapitulasi Maret'!$U$587:$U$768,APS!$B302,'Rekapitulasi Maret'!$Y$587:$Y$768)</f>
        <v>0</v>
      </c>
      <c r="EY302" s="10"/>
      <c r="EZ302" s="154">
        <f t="shared" si="654"/>
        <v>0</v>
      </c>
      <c r="FA302" s="154">
        <f t="shared" si="655"/>
        <v>0</v>
      </c>
      <c r="FB302" s="10"/>
      <c r="FC302" s="152">
        <f>SUMIF('Rekapitulasi Maret'!$AL$587:$AL$768,APS!$B302,'Rekapitulasi Maret'!$AM$587:$AM$768)+SUMIF('Rekapitulasi Maret'!$AL$587:$AL$768,APS!$B302,'Rekapitulasi Maret'!$AP$587:$AP$768)</f>
        <v>0</v>
      </c>
      <c r="FD302" s="152">
        <f>SUMIF('Rekapitulasi Maret'!$AL$587:$AL$768,APS!$B302,'Rekapitulasi Maret'!$AN$587:$AN$768)</f>
        <v>0</v>
      </c>
      <c r="FE302" s="10"/>
      <c r="FF302" s="154">
        <f t="shared" si="656"/>
        <v>0</v>
      </c>
      <c r="FG302" s="154">
        <f t="shared" si="657"/>
        <v>0</v>
      </c>
      <c r="FH302" s="10"/>
      <c r="FI302" s="152">
        <f>SUMIF('Rekapitulasi Maret'!$BA$587:$BA$768,APS!$B302,'Rekapitulasi Maret'!$BB$587:$BB$768)+SUMIF('Rekapitulasi Maret'!$BA$587:$BA$768,APS!$B302,'Rekapitulasi Maret'!$BE$587:$BE$768)</f>
        <v>0</v>
      </c>
      <c r="FJ302" s="152">
        <f>SUMIF('Rekapitulasi Maret'!$BA$587:$BA$768,APS!$B302,'Rekapitulasi Maret'!$BC$587:$BC$768)+SUMIF('Rekapitulasi Maret'!$BA$587:$BA$768,APS!$B302,'Rekapitulasi Maret'!$BF$587:$BF$768)</f>
        <v>0</v>
      </c>
      <c r="FK302" s="10"/>
      <c r="FL302" s="154">
        <f t="shared" si="658"/>
        <v>0</v>
      </c>
      <c r="FM302" s="154">
        <f t="shared" si="659"/>
        <v>0</v>
      </c>
      <c r="FN302" s="10"/>
      <c r="FO302" s="152">
        <f>SUMIF('Rekapitulasi Maret'!$BP$587:$BP$768,APS!$B302,'Rekapitulasi Maret'!$BQ$587:$BQ$768)+SUMIF('Rekapitulasi Maret'!$BP$587:$BP$768,APS!$B302,'Rekapitulasi Maret'!$BT$587:$BT$768)</f>
        <v>0</v>
      </c>
      <c r="FP302" s="152">
        <f>SUMIF('Rekapitulasi Maret'!$BP$587:$BP$768,APS!$B302,'Rekapitulasi Maret'!$BR$587:$BR$768)</f>
        <v>0</v>
      </c>
      <c r="FQ302" s="10"/>
      <c r="FR302" s="154">
        <f t="shared" si="660"/>
        <v>0</v>
      </c>
      <c r="FS302" s="154">
        <f t="shared" si="661"/>
        <v>0</v>
      </c>
      <c r="FT302" s="10"/>
      <c r="FU302" s="152">
        <f>SUMIF('Rekapitulasi Maret'!$CE$587:$CE$768,APS!$B302,'Rekapitulasi Maret'!$CI$587:$CI$768)</f>
        <v>0</v>
      </c>
      <c r="FV302" s="10"/>
      <c r="FW302" s="152">
        <f>SUMIF('Rekapitulasi Maret'!$CE$587:$CE$768,APS!$B302,'Rekapitulasi Maret'!$CJ$587:$CJ$768)</f>
        <v>0</v>
      </c>
      <c r="FX302" s="154">
        <f t="shared" si="683"/>
        <v>0</v>
      </c>
      <c r="FY302" s="154">
        <f t="shared" si="684"/>
        <v>0</v>
      </c>
      <c r="FZ302" s="10"/>
      <c r="GA302" s="152">
        <f>SUMIF('Rekapitulasi Maret'!$D$785:$D$963,APS!$B302,'Rekapitulasi Maret'!$E$785:$E$963)+SUMIF('Rekapitulasi Maret'!$D$785:$D$963,APS!$B302,'Rekapitulasi Maret'!$J$785:$J$963)</f>
        <v>0</v>
      </c>
      <c r="GB302" s="152">
        <f>SUMIF('Rekapitulasi Maret'!$D$785:$D$963,APS!$B302,'Rekapitulasi Maret'!$F$785:$F$963)</f>
        <v>0</v>
      </c>
      <c r="GC302" s="152">
        <f>SUMIF('Rekapitulasi Maret'!$D$785:$D$963,APS!$B302,'Rekapitulasi Maret'!$K$785:$K$963)</f>
        <v>0</v>
      </c>
      <c r="GD302" s="154">
        <f t="shared" si="662"/>
        <v>0</v>
      </c>
      <c r="GE302" s="154">
        <f t="shared" si="663"/>
        <v>0</v>
      </c>
      <c r="GF302" s="10"/>
      <c r="GG302" s="152">
        <f>SUMIF('Rekapitulasi Maret'!$U$785:$U$963,APS!$B302,'Rekapitulasi Maret'!$V$785:$V$963)+SUMIF('Rekapitulasi Maret'!$U$785:$U$963,APS!$B302,'Rekapitulasi Maret'!$AA$785:$AA$963)</f>
        <v>0</v>
      </c>
      <c r="GH302" s="152">
        <f>SUMIF('Rekapitulasi Maret'!$U$785:$U$963,APS!$B302,'Rekapitulasi Maret'!$W$785:$W$963)</f>
        <v>0</v>
      </c>
      <c r="GI302" s="152">
        <f>SUMIF('Rekapitulasi Maret'!$U$785:$U$963,APS!$B302,'Rekapitulasi Maret'!$AB$785:$AB$963)</f>
        <v>0</v>
      </c>
      <c r="GJ302" s="154">
        <f t="shared" si="664"/>
        <v>0</v>
      </c>
      <c r="GK302" s="154">
        <f t="shared" si="665"/>
        <v>0</v>
      </c>
      <c r="GL302" s="10"/>
      <c r="GM302" s="152">
        <f>SUMIF('Rekapitulasi Maret'!$AL$785:$AL$963,APS!$B302,'Rekapitulasi Maret'!$AM$785:$AM$963)+SUMIF('Rekapitulasi Maret'!$AL$785:$AL$963,APS!$B302,'Rekapitulasi Maret'!$AP$785:$AP$963)</f>
        <v>0</v>
      </c>
      <c r="GN302" s="152">
        <f>SUMIF('Rekapitulasi Maret'!$AL$785:$AL$963,APS!$B302,'Rekapitulasi Maret'!$AN$785:$AN$963)</f>
        <v>0</v>
      </c>
      <c r="GO302" s="152">
        <f>SUMIF('Rekapitulasi Maret'!$AL$785:$AL$963,APS!$B302,'Rekapitulasi Maret'!$AQ$785:$AQ$963)</f>
        <v>0</v>
      </c>
      <c r="GP302" s="154">
        <f t="shared" si="666"/>
        <v>0</v>
      </c>
      <c r="GQ302" s="154">
        <f t="shared" si="667"/>
        <v>0</v>
      </c>
      <c r="GR302" s="76">
        <f t="shared" si="668"/>
        <v>0</v>
      </c>
      <c r="GS302" s="76">
        <f t="shared" si="669"/>
        <v>0</v>
      </c>
      <c r="GT302" s="76">
        <f t="shared" si="670"/>
        <v>0</v>
      </c>
      <c r="GU302" s="76">
        <f t="shared" si="671"/>
        <v>0</v>
      </c>
      <c r="GV302" s="157">
        <f t="shared" si="672"/>
        <v>0</v>
      </c>
      <c r="GW302" s="157">
        <f t="shared" si="673"/>
        <v>0</v>
      </c>
      <c r="GX302" s="158">
        <f t="shared" si="674"/>
        <v>0</v>
      </c>
      <c r="GY302" s="157">
        <f t="shared" si="691"/>
        <v>4</v>
      </c>
      <c r="GZ302" s="157">
        <f t="shared" si="692"/>
        <v>0</v>
      </c>
      <c r="HA302" s="157">
        <f t="shared" si="693"/>
        <v>0</v>
      </c>
      <c r="HB302" s="157">
        <f t="shared" si="694"/>
        <v>0</v>
      </c>
      <c r="HC302" s="157">
        <f t="shared" si="695"/>
        <v>0</v>
      </c>
      <c r="HD302" s="157">
        <f t="shared" si="696"/>
        <v>-4</v>
      </c>
      <c r="HE302" s="158">
        <f t="shared" si="746"/>
        <v>0</v>
      </c>
      <c r="HF302" s="164"/>
      <c r="HG302" s="47" t="s">
        <v>1069</v>
      </c>
      <c r="HH302" s="88"/>
    </row>
    <row r="303" spans="1:216" ht="15.75">
      <c r="A303" s="16" t="s">
        <v>480</v>
      </c>
      <c r="B303" s="16" t="s">
        <v>386</v>
      </c>
      <c r="C303" s="16" t="s">
        <v>310</v>
      </c>
      <c r="D303" s="16" t="s">
        <v>614</v>
      </c>
      <c r="E303" s="16"/>
      <c r="F303" s="31">
        <v>5</v>
      </c>
      <c r="G303" s="17"/>
      <c r="H303" s="17"/>
      <c r="I303" s="18">
        <v>0</v>
      </c>
      <c r="J303" s="17">
        <v>0</v>
      </c>
      <c r="K303" s="19">
        <f t="shared" si="750"/>
        <v>5</v>
      </c>
      <c r="L303" s="19">
        <f t="shared" si="751"/>
        <v>5</v>
      </c>
      <c r="M303" s="23">
        <v>5</v>
      </c>
      <c r="N303" s="20">
        <f t="shared" si="752"/>
        <v>5</v>
      </c>
      <c r="O303" s="20"/>
      <c r="P303" s="75">
        <f t="shared" si="754"/>
        <v>0</v>
      </c>
      <c r="Q303" s="74">
        <f t="shared" si="753"/>
        <v>5</v>
      </c>
      <c r="R303" s="22">
        <f t="shared" si="747"/>
        <v>5</v>
      </c>
      <c r="S303" s="10"/>
      <c r="T303" s="10"/>
      <c r="U303" s="152">
        <f>SUMIF('Rekapitulasi Maret'!$D$9:$D$173,APS!$B303,'Rekapitulasi Maret'!$E$9:$E$173)</f>
        <v>0</v>
      </c>
      <c r="V303" s="152">
        <f>SUMIF('Rekapitulasi Maret'!$D$9:$D$173,APS!$B303,'Rekapitulasi Maret'!$F$9:$F$173)</f>
        <v>0</v>
      </c>
      <c r="W303" s="10"/>
      <c r="X303" s="154">
        <f t="shared" si="748"/>
        <v>0</v>
      </c>
      <c r="Y303" s="154">
        <f t="shared" si="749"/>
        <v>0</v>
      </c>
      <c r="Z303" s="10"/>
      <c r="AA303" s="152">
        <f>SUMIF('Rekapitulasi Maret'!$U$9:$U$173,APS!$B303,'Rekapitulasi Maret'!$V$9:$V$173)</f>
        <v>0</v>
      </c>
      <c r="AB303" s="152">
        <f>SUMIF('Rekapitulasi Maret'!$U$9:$U$173,APS!$B303,'Rekapitulasi Maret'!$W$9:$W$173)</f>
        <v>0</v>
      </c>
      <c r="AC303" s="152"/>
      <c r="AD303" s="154">
        <f t="shared" si="726"/>
        <v>0</v>
      </c>
      <c r="AE303" s="154">
        <f t="shared" si="727"/>
        <v>0</v>
      </c>
      <c r="AF303" s="10"/>
      <c r="AG303" s="152">
        <f>SUMIF('Rekapitulasi Maret'!$AL$9:$AL$173,APS!$B303,'Rekapitulasi Maret'!$AM$9:$AM$173)</f>
        <v>0</v>
      </c>
      <c r="AH303" s="152">
        <f>SUMIF('Rekapitulasi Maret'!$AL$9:$AL$173,APS!$B303,'Rekapitulasi Maret'!$AN$9:$AN$173)</f>
        <v>0</v>
      </c>
      <c r="AI303" s="152">
        <f>SUMIF('Rekapitulasi Maret'!$AL$9:$AL$173,APS!$B303,'Rekapitulasi Maret'!$AQ$9:$AQ$173)</f>
        <v>0</v>
      </c>
      <c r="AJ303" s="154">
        <f t="shared" si="744"/>
        <v>0</v>
      </c>
      <c r="AK303" s="154">
        <f t="shared" si="745"/>
        <v>0</v>
      </c>
      <c r="AL303" s="10"/>
      <c r="AM303" s="152">
        <f>SUMIF('Rekapitulasi Maret'!$BA$9:$BA$173,APS!$B303,'Rekapitulasi Maret'!$BB$9:$BB$173)</f>
        <v>0</v>
      </c>
      <c r="AN303" s="152">
        <f>SUMIF('Rekapitulasi Maret'!$BA$9:$BA$173,APS!$B303,'Rekapitulasi Maret'!$BC$9:$BC$173)</f>
        <v>0</v>
      </c>
      <c r="AO303" s="10"/>
      <c r="AP303" s="154">
        <f t="shared" si="728"/>
        <v>0</v>
      </c>
      <c r="AQ303" s="154">
        <f t="shared" si="729"/>
        <v>0</v>
      </c>
      <c r="AR303" s="10"/>
      <c r="AS303" s="152">
        <f>SUMIF('Rekapitulasi Maret'!$BP$9:$BP$173,APS!$B303,'Rekapitulasi Maret'!$BQ$9:$BQ$173)</f>
        <v>0</v>
      </c>
      <c r="AT303" s="152">
        <f>SUMIF('Rekapitulasi Maret'!$BP$9:$BP$173,APS!$B303,'Rekapitulasi Maret'!$BR$9:$BR$173)</f>
        <v>0</v>
      </c>
      <c r="AU303" s="10"/>
      <c r="AV303" s="154">
        <f t="shared" si="697"/>
        <v>0</v>
      </c>
      <c r="AW303" s="154">
        <f t="shared" si="698"/>
        <v>0</v>
      </c>
      <c r="AX303" s="10"/>
      <c r="AY303" s="152">
        <f>SUMIF('Rekapitulasi Maret'!$CE$9:$CE$173,APS!$B303,'Rekapitulasi Maret'!$CI$9:$CI$173)</f>
        <v>0</v>
      </c>
      <c r="AZ303" s="10"/>
      <c r="BA303" s="152">
        <f>SUMIF('Rekapitulasi Maret'!$CE$9:$CE$173,APS!$B303,'Rekapitulasi Maret'!$CJ$9:$CJ$173)</f>
        <v>0</v>
      </c>
      <c r="BB303" s="154">
        <f t="shared" si="689"/>
        <v>0</v>
      </c>
      <c r="BC303" s="154">
        <f t="shared" si="690"/>
        <v>0</v>
      </c>
      <c r="BD303" s="76">
        <f t="shared" si="701"/>
        <v>0</v>
      </c>
      <c r="BE303" s="76">
        <f t="shared" si="702"/>
        <v>0</v>
      </c>
      <c r="BF303" s="76">
        <f t="shared" si="703"/>
        <v>0</v>
      </c>
      <c r="BG303" s="76">
        <f t="shared" si="704"/>
        <v>0</v>
      </c>
      <c r="BH303" s="76">
        <f t="shared" si="705"/>
        <v>0</v>
      </c>
      <c r="BI303" s="76">
        <f t="shared" si="706"/>
        <v>0</v>
      </c>
      <c r="BJ303" s="154">
        <f t="shared" si="707"/>
        <v>0</v>
      </c>
      <c r="BK303" s="10"/>
      <c r="BL303" s="10"/>
      <c r="BM303" s="152">
        <f>SUMIF('Rekapitulasi Maret'!$D$194:$D$375,APS!$B303,'Rekapitulasi Maret'!$E$194:$E$375)+SUMIF('Rekapitulasi Maret'!$D$194:$D$375,APS!$B303,'Rekapitulasi Maret'!$J$194:$J$375)</f>
        <v>0</v>
      </c>
      <c r="BN303" s="152">
        <f>SUMIF('Rekapitulasi Maret'!$D$194:$D$375,APS!$B303,'Rekapitulasi Maret'!$F$194:$F$375)</f>
        <v>0</v>
      </c>
      <c r="BO303" s="152">
        <f>SUMIF('Rekapitulasi Maret'!$D$194:$D$375,APS!$B303,'Rekapitulasi Maret'!$K$194:$K$375)</f>
        <v>0</v>
      </c>
      <c r="BP303" s="154">
        <f t="shared" si="685"/>
        <v>0</v>
      </c>
      <c r="BQ303" s="154">
        <f t="shared" si="686"/>
        <v>0</v>
      </c>
      <c r="BR303" s="10"/>
      <c r="BS303" s="152">
        <f>SUMIF('Rekapitulasi Maret'!$U$194:$U$375,APS!$B303,'Rekapitulasi Maret'!$V$194:$V$375)+SUMIF('Rekapitulasi Maret'!$U$194:$U$375,APS!$B303,'Rekapitulasi Maret'!$AA$194:$AA$375)</f>
        <v>0</v>
      </c>
      <c r="BT303" s="152">
        <f>SUMIF('Rekapitulasi Maret'!$U$194:$U$375,APS!$B303,'Rekapitulasi Maret'!$W$194:$W$375)</f>
        <v>0</v>
      </c>
      <c r="BU303" s="152">
        <f>SUMIF('Rekapitulasi Maret'!$U$194:$U$375,APS!$B303,'Rekapitulasi Maret'!$AB$194:$AB$375)</f>
        <v>0</v>
      </c>
      <c r="BV303" s="154">
        <f t="shared" si="687"/>
        <v>0</v>
      </c>
      <c r="BW303" s="154">
        <f t="shared" si="688"/>
        <v>0</v>
      </c>
      <c r="BX303" s="10"/>
      <c r="BY303" s="152">
        <f>SUMIF('Rekapitulasi Maret'!$AL$194:$AL$375,APS!$B303,'Rekapitulasi Maret'!$AM$194:$AM$375)+SUMIF('Rekapitulasi Maret'!$AL$194:$AL$375,APS!$B303,'Rekapitulasi Maret'!$AP$194:$AP$375)</f>
        <v>0</v>
      </c>
      <c r="BZ303" s="152">
        <f>SUMIF('Rekapitulasi Maret'!$AL$194:$AL$375,APS!$B303,'Rekapitulasi Maret'!$AN$194:$AN$375)</f>
        <v>0</v>
      </c>
      <c r="CA303" s="152">
        <f>SUMIF('Rekapitulasi Maret'!$AL$194:$AL$375,APS!$B303,'Rekapitulasi Maret'!$AQ$194:$AQ$375)</f>
        <v>0</v>
      </c>
      <c r="CB303" s="154">
        <f t="shared" si="699"/>
        <v>0</v>
      </c>
      <c r="CC303" s="154">
        <f t="shared" si="700"/>
        <v>0</v>
      </c>
      <c r="CD303" s="10"/>
      <c r="CE303" s="152">
        <f>SUMIF('Rekapitulasi Maret'!$BA$194:$BA$375,APS!$B303,'Rekapitulasi Maret'!$BB$194:$BB$375)+SUMIF('Rekapitulasi Maret'!$BA$194:$BA$375,APS!$B303,'Rekapitulasi Maret'!$BE$194:$BE$375)</f>
        <v>0</v>
      </c>
      <c r="CF303" s="152">
        <f>SUMIF('Rekapitulasi Maret'!$BA$194:$BA$375,APS!$B303,'Rekapitulasi Maret'!$BC$194:$BC$375)</f>
        <v>0</v>
      </c>
      <c r="CG303" s="10"/>
      <c r="CH303" s="154">
        <f t="shared" si="677"/>
        <v>0</v>
      </c>
      <c r="CI303" s="154">
        <f t="shared" si="678"/>
        <v>0</v>
      </c>
      <c r="CJ303" s="10"/>
      <c r="CK303" s="152">
        <f>SUMIF('Rekapitulasi Maret'!$BP$194:$BP$375,APS!$B303,'Rekapitulasi Maret'!$BQ$194:$BQ$375)+SUMIF('Rekapitulasi Maret'!$BP$194:$BP$375,APS!$B303,'Rekapitulasi Maret'!$BT$194:$BT$375)</f>
        <v>0</v>
      </c>
      <c r="CL303" s="152">
        <f>SUMIF('Rekapitulasi Maret'!$BP$194:$BP$375,APS!$B303,'Rekapitulasi Maret'!$BR$194:$BR$375)</f>
        <v>0</v>
      </c>
      <c r="CM303" s="152">
        <f>SUMIF('Rekapitulasi Maret'!$BP$194:$BP$375,APS!$B303,'Rekapitulasi Maret'!$BU$194:$BU$375)</f>
        <v>0</v>
      </c>
      <c r="CN303" s="154">
        <f t="shared" si="679"/>
        <v>0</v>
      </c>
      <c r="CO303" s="154">
        <f t="shared" si="680"/>
        <v>0</v>
      </c>
      <c r="CP303" s="76">
        <f t="shared" si="708"/>
        <v>0</v>
      </c>
      <c r="CQ303" s="76">
        <f t="shared" si="709"/>
        <v>0</v>
      </c>
      <c r="CR303" s="76">
        <f t="shared" si="710"/>
        <v>0</v>
      </c>
      <c r="CS303" s="76">
        <f t="shared" si="711"/>
        <v>0</v>
      </c>
      <c r="CT303" s="76">
        <f t="shared" si="712"/>
        <v>0</v>
      </c>
      <c r="CU303" s="76">
        <f t="shared" si="713"/>
        <v>0</v>
      </c>
      <c r="CV303" s="154">
        <f t="shared" si="714"/>
        <v>0</v>
      </c>
      <c r="CW303" s="10"/>
      <c r="CX303" s="10"/>
      <c r="CY303" s="152">
        <f>SUMIF('Rekapitulasi Maret'!$D$391:$D$568,APS!$B303,'Rekapitulasi Maret'!$E$391:$E$568)+SUMIF('Rekapitulasi Maret'!$D$391:$D$568,APS!$B303,'Rekapitulasi Maret'!$J$391:$J$568)</f>
        <v>0</v>
      </c>
      <c r="CZ303" s="152">
        <f>SUMIF('Rekapitulasi Maret'!$D$391:$D$568,APS!$B303,'Rekapitulasi Maret'!$F$391:$F$568)</f>
        <v>0</v>
      </c>
      <c r="DA303" s="152">
        <f>SUMIF('Rekapitulasi Maret'!$D$391:$D$568,APS!$B303,'Rekapitulasi Maret'!$K$391:$K$568)</f>
        <v>0</v>
      </c>
      <c r="DB303" s="154">
        <f t="shared" si="681"/>
        <v>0</v>
      </c>
      <c r="DC303" s="154">
        <f t="shared" si="682"/>
        <v>0</v>
      </c>
      <c r="DD303" s="10">
        <v>5</v>
      </c>
      <c r="DE303" s="152">
        <f>SUMIF('Rekapitulasi Maret'!$U$391:$U$568,APS!$B303,'Rekapitulasi Maret'!$V$391:$V$568)+SUMIF('Rekapitulasi Maret'!$U$391:$U$568,APS!$B303,'Rekapitulasi Maret'!$AA$391:$AA$568)</f>
        <v>0</v>
      </c>
      <c r="DF303" s="152">
        <f>SUMIF('Rekapitulasi Maret'!$U$391:$U$568,APS!$B303,'Rekapitulasi Maret'!$W$391:$W$568)</f>
        <v>0</v>
      </c>
      <c r="DG303" s="152">
        <f>SUMIF('Rekapitulasi Maret'!$U$391:$U$568,APS!$B303,'Rekapitulasi Maret'!$AB$391:$AB$568)</f>
        <v>0</v>
      </c>
      <c r="DH303" s="154">
        <f t="shared" si="715"/>
        <v>0</v>
      </c>
      <c r="DI303" s="154">
        <f t="shared" si="716"/>
        <v>0</v>
      </c>
      <c r="DJ303" s="10"/>
      <c r="DK303" s="152">
        <f>SUMIF('Rekapitulasi Maret'!$AL$391:$AL$568,APS!$B303,'Rekapitulasi Maret'!$AM$391:$AM$568)+SUMIF('Rekapitulasi Maret'!$AL$391:$AL$568,APS!$B303,'Rekapitulasi Maret'!$AP$391:$AP$568)</f>
        <v>0</v>
      </c>
      <c r="DL303" s="152">
        <f>SUMIF('Rekapitulasi Maret'!$AL$391:$AL$568,APS!$B303,'Rekapitulasi Maret'!$AN$391:$AN$568)</f>
        <v>0</v>
      </c>
      <c r="DM303" s="152">
        <f>SUMIF('Rekapitulasi Maret'!$AL$391:$AL$568,APS!$B303,'Rekapitulasi Maret'!$AQ$391:$AQ$568)</f>
        <v>0</v>
      </c>
      <c r="DN303" s="154">
        <f t="shared" si="648"/>
        <v>0</v>
      </c>
      <c r="DO303" s="154">
        <f t="shared" si="649"/>
        <v>0</v>
      </c>
      <c r="DP303" s="10"/>
      <c r="DQ303" s="152">
        <f>SUMIF('Rekapitulasi Maret'!$BA$391:$BA$568,APS!$B303,'Rekapitulasi Maret'!$BB$391:$BB$568)+SUMIF('Rekapitulasi Maret'!$BA$391:$BA$568,APS!$B303,'Rekapitulasi Maret'!$BE$391:$BE$568)</f>
        <v>0</v>
      </c>
      <c r="DR303" s="152">
        <f>SUMIF('Rekapitulasi Maret'!$BA$391:$BA$568,APS!$B303,'Rekapitulasi Maret'!$BC$391:$BC$568)</f>
        <v>0</v>
      </c>
      <c r="DS303" s="152">
        <f>SUMIF('Rekapitulasi Maret'!$BA$391:$BA$568,APS!$B303,'Rekapitulasi Maret'!$BF$391:$BF$568)</f>
        <v>0</v>
      </c>
      <c r="DT303" s="154">
        <f t="shared" si="717"/>
        <v>0</v>
      </c>
      <c r="DU303" s="154">
        <f t="shared" si="718"/>
        <v>0</v>
      </c>
      <c r="DV303" s="10"/>
      <c r="DW303" s="152">
        <f>SUMIF('Rekapitulasi Maret'!$BP$391:$BP$568,APS!$B303,'Rekapitulasi Maret'!$BQ$391:$BQ$568)+SUMIF('Rekapitulasi Maret'!$BP$391:$BP$568,APS!$B303,'Rekapitulasi Maret'!$BT$391:$BT$568)</f>
        <v>0</v>
      </c>
      <c r="DX303" s="152">
        <f>SUMIF('Rekapitulasi Maret'!$BP$391:$BP$568,APS!$B303,'Rekapitulasi Maret'!$BR$391:$BR$568)</f>
        <v>0</v>
      </c>
      <c r="DY303" s="152">
        <f>SUMIF('Rekapitulasi Maret'!$BP$391:$BP$568,APS!$B303,'Rekapitulasi Maret'!$BU$391:$BU$568)</f>
        <v>0</v>
      </c>
      <c r="DZ303" s="154">
        <f t="shared" si="645"/>
        <v>0</v>
      </c>
      <c r="EA303" s="154">
        <f t="shared" si="646"/>
        <v>0</v>
      </c>
      <c r="EB303" s="10"/>
      <c r="EC303" s="152">
        <f>SUMIF('Rekapitulasi Maret'!$CE$391:$CE$568,APS!$B303,'Rekapitulasi Maret'!$CF$391:$CF$568)+SUMIF('Rekapitulasi Maret'!$CE$391:$CE$568,APS!$B303,'Rekapitulasi Maret'!$CI$391:$CI$568)</f>
        <v>0</v>
      </c>
      <c r="ED303" s="152">
        <f>SUMIF('Rekapitulasi Maret'!$CE$391:$CE$568,APS!$B303,'Rekapitulasi Maret'!$CG$391:$CG$568)</f>
        <v>0</v>
      </c>
      <c r="EE303" s="152">
        <f>SUMIF('Rekapitulasi Maret'!$CE$391:$CE$568,APS!$B303,'Rekapitulasi Maret'!$CJ$391:$CJ$568)</f>
        <v>0</v>
      </c>
      <c r="EF303" s="154">
        <f t="shared" si="650"/>
        <v>0</v>
      </c>
      <c r="EG303" s="154">
        <f t="shared" si="651"/>
        <v>0</v>
      </c>
      <c r="EH303" s="76">
        <f t="shared" si="719"/>
        <v>5</v>
      </c>
      <c r="EI303" s="76">
        <f t="shared" si="720"/>
        <v>0</v>
      </c>
      <c r="EJ303" s="76">
        <f t="shared" si="721"/>
        <v>0</v>
      </c>
      <c r="EK303" s="76">
        <f t="shared" si="722"/>
        <v>0</v>
      </c>
      <c r="EL303" s="76">
        <f t="shared" si="723"/>
        <v>0</v>
      </c>
      <c r="EM303" s="76">
        <f t="shared" si="724"/>
        <v>-5</v>
      </c>
      <c r="EN303" s="154">
        <f t="shared" si="725"/>
        <v>0</v>
      </c>
      <c r="EO303" s="10">
        <v>5</v>
      </c>
      <c r="EP303" s="10"/>
      <c r="EQ303" s="152">
        <f>SUMIF('Rekapitulasi Maret'!$D$587:$D$768,APS!$B303,'Rekapitulasi Maret'!$E$587:$E$768)+SUMIF('Rekapitulasi Maret'!$D$587:$D$768,APS!$B303,'Rekapitulasi Maret'!$G$587:$G$768)</f>
        <v>0</v>
      </c>
      <c r="ER303" s="152">
        <f>SUMIF('Rekapitulasi Maret'!$D$587:$D$768,APS!$B303,'Rekapitulasi Maret'!$F$587:$F$768)+SUMIF('Rekapitulasi Maret'!$D$587:$D$768,APS!$B303,'Rekapitulasi Maret'!$H$587:$H$768)</f>
        <v>0</v>
      </c>
      <c r="ES303" s="10"/>
      <c r="ET303" s="154">
        <f t="shared" si="652"/>
        <v>0</v>
      </c>
      <c r="EU303" s="154">
        <f t="shared" si="653"/>
        <v>0</v>
      </c>
      <c r="EV303" s="10"/>
      <c r="EW303" s="152">
        <f>SUMIF('Rekapitulasi Maret'!$U$587:$U$768,APS!$B303,'Rekapitulasi Maret'!$V$587:$V$768)+SUMIF('Rekapitulasi Maret'!$U$587:$U$768,APS!$B303,'Rekapitulasi Maret'!$X$587:$X$768)</f>
        <v>0</v>
      </c>
      <c r="EX303" s="152">
        <f>SUMIF('Rekapitulasi Maret'!$U$587:$U$768,APS!$B303,'Rekapitulasi Maret'!$W$587:$W$768)+SUMIF('Rekapitulasi Maret'!$U$587:$U$768,APS!$B303,'Rekapitulasi Maret'!$Y$587:$Y$768)</f>
        <v>0</v>
      </c>
      <c r="EY303" s="10"/>
      <c r="EZ303" s="154">
        <f t="shared" si="654"/>
        <v>0</v>
      </c>
      <c r="FA303" s="154">
        <f t="shared" si="655"/>
        <v>0</v>
      </c>
      <c r="FB303" s="10"/>
      <c r="FC303" s="152">
        <f>SUMIF('Rekapitulasi Maret'!$AL$587:$AL$768,APS!$B303,'Rekapitulasi Maret'!$AM$587:$AM$768)+SUMIF('Rekapitulasi Maret'!$AL$587:$AL$768,APS!$B303,'Rekapitulasi Maret'!$AP$587:$AP$768)</f>
        <v>0</v>
      </c>
      <c r="FD303" s="152">
        <f>SUMIF('Rekapitulasi Maret'!$AL$587:$AL$768,APS!$B303,'Rekapitulasi Maret'!$AN$587:$AN$768)</f>
        <v>0</v>
      </c>
      <c r="FE303" s="10"/>
      <c r="FF303" s="154">
        <f t="shared" si="656"/>
        <v>0</v>
      </c>
      <c r="FG303" s="154">
        <f t="shared" si="657"/>
        <v>0</v>
      </c>
      <c r="FH303" s="10"/>
      <c r="FI303" s="152">
        <f>SUMIF('Rekapitulasi Maret'!$BA$587:$BA$768,APS!$B303,'Rekapitulasi Maret'!$BB$587:$BB$768)+SUMIF('Rekapitulasi Maret'!$BA$587:$BA$768,APS!$B303,'Rekapitulasi Maret'!$BE$587:$BE$768)</f>
        <v>0</v>
      </c>
      <c r="FJ303" s="152">
        <f>SUMIF('Rekapitulasi Maret'!$BA$587:$BA$768,APS!$B303,'Rekapitulasi Maret'!$BC$587:$BC$768)+SUMIF('Rekapitulasi Maret'!$BA$587:$BA$768,APS!$B303,'Rekapitulasi Maret'!$BF$587:$BF$768)</f>
        <v>0</v>
      </c>
      <c r="FK303" s="10"/>
      <c r="FL303" s="154">
        <f t="shared" si="658"/>
        <v>0</v>
      </c>
      <c r="FM303" s="154">
        <f t="shared" si="659"/>
        <v>0</v>
      </c>
      <c r="FN303" s="10"/>
      <c r="FO303" s="152">
        <f>SUMIF('Rekapitulasi Maret'!$BP$587:$BP$768,APS!$B303,'Rekapitulasi Maret'!$BQ$587:$BQ$768)+SUMIF('Rekapitulasi Maret'!$BP$587:$BP$768,APS!$B303,'Rekapitulasi Maret'!$BT$587:$BT$768)</f>
        <v>0</v>
      </c>
      <c r="FP303" s="152">
        <f>SUMIF('Rekapitulasi Maret'!$BP$587:$BP$768,APS!$B303,'Rekapitulasi Maret'!$BR$587:$BR$768)</f>
        <v>0</v>
      </c>
      <c r="FQ303" s="10"/>
      <c r="FR303" s="154">
        <f t="shared" si="660"/>
        <v>0</v>
      </c>
      <c r="FS303" s="154">
        <f t="shared" si="661"/>
        <v>0</v>
      </c>
      <c r="FT303" s="10"/>
      <c r="FU303" s="152">
        <f>SUMIF('Rekapitulasi Maret'!$CE$587:$CE$768,APS!$B303,'Rekapitulasi Maret'!$CI$587:$CI$768)</f>
        <v>0</v>
      </c>
      <c r="FV303" s="10"/>
      <c r="FW303" s="152">
        <f>SUMIF('Rekapitulasi Maret'!$CE$587:$CE$768,APS!$B303,'Rekapitulasi Maret'!$CJ$587:$CJ$768)</f>
        <v>0</v>
      </c>
      <c r="FX303" s="154">
        <f t="shared" si="683"/>
        <v>0</v>
      </c>
      <c r="FY303" s="154">
        <f t="shared" si="684"/>
        <v>0</v>
      </c>
      <c r="FZ303" s="10"/>
      <c r="GA303" s="152">
        <f>SUMIF('Rekapitulasi Maret'!$D$785:$D$963,APS!$B303,'Rekapitulasi Maret'!$E$785:$E$963)+SUMIF('Rekapitulasi Maret'!$D$785:$D$963,APS!$B303,'Rekapitulasi Maret'!$J$785:$J$963)</f>
        <v>0</v>
      </c>
      <c r="GB303" s="152">
        <f>SUMIF('Rekapitulasi Maret'!$D$785:$D$963,APS!$B303,'Rekapitulasi Maret'!$F$785:$F$963)</f>
        <v>0</v>
      </c>
      <c r="GC303" s="152">
        <f>SUMIF('Rekapitulasi Maret'!$D$785:$D$963,APS!$B303,'Rekapitulasi Maret'!$K$785:$K$963)</f>
        <v>0</v>
      </c>
      <c r="GD303" s="154">
        <f t="shared" si="662"/>
        <v>0</v>
      </c>
      <c r="GE303" s="154">
        <f t="shared" si="663"/>
        <v>0</v>
      </c>
      <c r="GF303" s="10"/>
      <c r="GG303" s="152">
        <f>SUMIF('Rekapitulasi Maret'!$U$785:$U$963,APS!$B303,'Rekapitulasi Maret'!$V$785:$V$963)+SUMIF('Rekapitulasi Maret'!$U$785:$U$963,APS!$B303,'Rekapitulasi Maret'!$AA$785:$AA$963)</f>
        <v>0</v>
      </c>
      <c r="GH303" s="152">
        <f>SUMIF('Rekapitulasi Maret'!$U$785:$U$963,APS!$B303,'Rekapitulasi Maret'!$W$785:$W$963)</f>
        <v>0</v>
      </c>
      <c r="GI303" s="152">
        <f>SUMIF('Rekapitulasi Maret'!$U$785:$U$963,APS!$B303,'Rekapitulasi Maret'!$AB$785:$AB$963)</f>
        <v>0</v>
      </c>
      <c r="GJ303" s="154">
        <f t="shared" si="664"/>
        <v>0</v>
      </c>
      <c r="GK303" s="154">
        <f t="shared" si="665"/>
        <v>0</v>
      </c>
      <c r="GL303" s="10"/>
      <c r="GM303" s="152">
        <f>SUMIF('Rekapitulasi Maret'!$AL$785:$AL$963,APS!$B303,'Rekapitulasi Maret'!$AM$785:$AM$963)+SUMIF('Rekapitulasi Maret'!$AL$785:$AL$963,APS!$B303,'Rekapitulasi Maret'!$AP$785:$AP$963)</f>
        <v>0</v>
      </c>
      <c r="GN303" s="152">
        <f>SUMIF('Rekapitulasi Maret'!$AL$785:$AL$963,APS!$B303,'Rekapitulasi Maret'!$AN$785:$AN$963)</f>
        <v>0</v>
      </c>
      <c r="GO303" s="152">
        <f>SUMIF('Rekapitulasi Maret'!$AL$785:$AL$963,APS!$B303,'Rekapitulasi Maret'!$AQ$785:$AQ$963)</f>
        <v>0</v>
      </c>
      <c r="GP303" s="154">
        <f t="shared" si="666"/>
        <v>0</v>
      </c>
      <c r="GQ303" s="154">
        <f t="shared" si="667"/>
        <v>0</v>
      </c>
      <c r="GR303" s="76">
        <f t="shared" si="668"/>
        <v>0</v>
      </c>
      <c r="GS303" s="76">
        <f t="shared" si="669"/>
        <v>0</v>
      </c>
      <c r="GT303" s="76">
        <f t="shared" si="670"/>
        <v>0</v>
      </c>
      <c r="GU303" s="76">
        <f t="shared" si="671"/>
        <v>0</v>
      </c>
      <c r="GV303" s="157">
        <f t="shared" si="672"/>
        <v>0</v>
      </c>
      <c r="GW303" s="157">
        <f t="shared" si="673"/>
        <v>0</v>
      </c>
      <c r="GX303" s="158">
        <f t="shared" si="674"/>
        <v>0</v>
      </c>
      <c r="GY303" s="157">
        <f t="shared" si="691"/>
        <v>5</v>
      </c>
      <c r="GZ303" s="157">
        <f t="shared" si="692"/>
        <v>0</v>
      </c>
      <c r="HA303" s="157">
        <f t="shared" si="693"/>
        <v>0</v>
      </c>
      <c r="HB303" s="157">
        <f t="shared" si="694"/>
        <v>0</v>
      </c>
      <c r="HC303" s="157">
        <f t="shared" si="695"/>
        <v>0</v>
      </c>
      <c r="HD303" s="157">
        <f t="shared" si="696"/>
        <v>-5</v>
      </c>
      <c r="HE303" s="158">
        <f t="shared" si="746"/>
        <v>0</v>
      </c>
      <c r="HF303" s="164"/>
      <c r="HG303" s="47" t="s">
        <v>1069</v>
      </c>
      <c r="HH303" s="88"/>
    </row>
    <row r="304" spans="1:216" ht="15.75">
      <c r="A304" s="16" t="s">
        <v>480</v>
      </c>
      <c r="B304" s="16" t="s">
        <v>309</v>
      </c>
      <c r="C304" s="16" t="s">
        <v>310</v>
      </c>
      <c r="D304" s="16" t="s">
        <v>614</v>
      </c>
      <c r="E304" s="16"/>
      <c r="F304" s="17">
        <v>0</v>
      </c>
      <c r="G304" s="17">
        <v>0</v>
      </c>
      <c r="H304" s="17">
        <v>0</v>
      </c>
      <c r="I304" s="18">
        <v>0</v>
      </c>
      <c r="J304" s="17">
        <v>0</v>
      </c>
      <c r="K304" s="19">
        <f t="shared" si="750"/>
        <v>0</v>
      </c>
      <c r="L304" s="19">
        <f t="shared" si="751"/>
        <v>0</v>
      </c>
      <c r="M304" s="23">
        <v>0</v>
      </c>
      <c r="N304" s="20">
        <f t="shared" si="752"/>
        <v>0</v>
      </c>
      <c r="O304" s="20"/>
      <c r="P304" s="75">
        <f t="shared" si="754"/>
        <v>0</v>
      </c>
      <c r="Q304" s="74">
        <f t="shared" si="753"/>
        <v>0</v>
      </c>
      <c r="R304" s="22">
        <f t="shared" si="747"/>
        <v>0</v>
      </c>
      <c r="S304" s="10"/>
      <c r="T304" s="10"/>
      <c r="U304" s="152">
        <f>SUMIF('Rekapitulasi Maret'!$D$9:$D$173,APS!$B304,'Rekapitulasi Maret'!$E$9:$E$173)</f>
        <v>0</v>
      </c>
      <c r="V304" s="152">
        <f>SUMIF('Rekapitulasi Maret'!$D$9:$D$173,APS!$B304,'Rekapitulasi Maret'!$F$9:$F$173)</f>
        <v>0</v>
      </c>
      <c r="W304" s="10"/>
      <c r="X304" s="154">
        <f t="shared" si="748"/>
        <v>0</v>
      </c>
      <c r="Y304" s="154">
        <f t="shared" si="749"/>
        <v>0</v>
      </c>
      <c r="Z304" s="10"/>
      <c r="AA304" s="152">
        <f>SUMIF('Rekapitulasi Maret'!$U$9:$U$173,APS!$B304,'Rekapitulasi Maret'!$V$9:$V$173)</f>
        <v>0</v>
      </c>
      <c r="AB304" s="152">
        <f>SUMIF('Rekapitulasi Maret'!$U$9:$U$173,APS!$B304,'Rekapitulasi Maret'!$W$9:$W$173)</f>
        <v>0</v>
      </c>
      <c r="AC304" s="152"/>
      <c r="AD304" s="154">
        <f t="shared" si="726"/>
        <v>0</v>
      </c>
      <c r="AE304" s="154">
        <f t="shared" si="727"/>
        <v>0</v>
      </c>
      <c r="AF304" s="10"/>
      <c r="AG304" s="152">
        <f>SUMIF('Rekapitulasi Maret'!$AL$9:$AL$173,APS!$B304,'Rekapitulasi Maret'!$AM$9:$AM$173)</f>
        <v>0</v>
      </c>
      <c r="AH304" s="152">
        <f>SUMIF('Rekapitulasi Maret'!$AL$9:$AL$173,APS!$B304,'Rekapitulasi Maret'!$AN$9:$AN$173)</f>
        <v>0</v>
      </c>
      <c r="AI304" s="152">
        <f>SUMIF('Rekapitulasi Maret'!$AL$9:$AL$173,APS!$B304,'Rekapitulasi Maret'!$AQ$9:$AQ$173)</f>
        <v>0</v>
      </c>
      <c r="AJ304" s="154">
        <f t="shared" si="744"/>
        <v>0</v>
      </c>
      <c r="AK304" s="154">
        <f t="shared" si="745"/>
        <v>0</v>
      </c>
      <c r="AL304" s="10"/>
      <c r="AM304" s="152">
        <f>SUMIF('Rekapitulasi Maret'!$BA$9:$BA$173,APS!$B304,'Rekapitulasi Maret'!$BB$9:$BB$173)</f>
        <v>0</v>
      </c>
      <c r="AN304" s="152">
        <f>SUMIF('Rekapitulasi Maret'!$BA$9:$BA$173,APS!$B304,'Rekapitulasi Maret'!$BC$9:$BC$173)</f>
        <v>0</v>
      </c>
      <c r="AO304" s="10"/>
      <c r="AP304" s="154">
        <f t="shared" si="728"/>
        <v>0</v>
      </c>
      <c r="AQ304" s="154">
        <f t="shared" si="729"/>
        <v>0</v>
      </c>
      <c r="AR304" s="10"/>
      <c r="AS304" s="152">
        <f>SUMIF('Rekapitulasi Maret'!$BP$9:$BP$173,APS!$B304,'Rekapitulasi Maret'!$BQ$9:$BQ$173)</f>
        <v>0</v>
      </c>
      <c r="AT304" s="152">
        <f>SUMIF('Rekapitulasi Maret'!$BP$9:$BP$173,APS!$B304,'Rekapitulasi Maret'!$BR$9:$BR$173)</f>
        <v>0</v>
      </c>
      <c r="AU304" s="10"/>
      <c r="AV304" s="154">
        <f t="shared" si="697"/>
        <v>0</v>
      </c>
      <c r="AW304" s="154">
        <f t="shared" si="698"/>
        <v>0</v>
      </c>
      <c r="AX304" s="10"/>
      <c r="AY304" s="152">
        <f>SUMIF('Rekapitulasi Maret'!$CE$9:$CE$173,APS!$B304,'Rekapitulasi Maret'!$CI$9:$CI$173)</f>
        <v>0</v>
      </c>
      <c r="AZ304" s="10"/>
      <c r="BA304" s="152">
        <f>SUMIF('Rekapitulasi Maret'!$CE$9:$CE$173,APS!$B304,'Rekapitulasi Maret'!$CJ$9:$CJ$173)</f>
        <v>0</v>
      </c>
      <c r="BB304" s="154">
        <f t="shared" si="689"/>
        <v>0</v>
      </c>
      <c r="BC304" s="154">
        <f t="shared" si="690"/>
        <v>0</v>
      </c>
      <c r="BD304" s="76">
        <f t="shared" si="701"/>
        <v>0</v>
      </c>
      <c r="BE304" s="76">
        <f t="shared" si="702"/>
        <v>0</v>
      </c>
      <c r="BF304" s="76">
        <f t="shared" si="703"/>
        <v>0</v>
      </c>
      <c r="BG304" s="76">
        <f t="shared" si="704"/>
        <v>0</v>
      </c>
      <c r="BH304" s="76">
        <f t="shared" si="705"/>
        <v>0</v>
      </c>
      <c r="BI304" s="76">
        <f t="shared" si="706"/>
        <v>0</v>
      </c>
      <c r="BJ304" s="154">
        <f t="shared" si="707"/>
        <v>0</v>
      </c>
      <c r="BK304" s="10"/>
      <c r="BL304" s="10"/>
      <c r="BM304" s="152">
        <f>SUMIF('Rekapitulasi Maret'!$D$194:$D$375,APS!$B304,'Rekapitulasi Maret'!$E$194:$E$375)+SUMIF('Rekapitulasi Maret'!$D$194:$D$375,APS!$B304,'Rekapitulasi Maret'!$J$194:$J$375)</f>
        <v>0</v>
      </c>
      <c r="BN304" s="152">
        <f>SUMIF('Rekapitulasi Maret'!$D$194:$D$375,APS!$B304,'Rekapitulasi Maret'!$F$194:$F$375)</f>
        <v>0</v>
      </c>
      <c r="BO304" s="152">
        <f>SUMIF('Rekapitulasi Maret'!$D$194:$D$375,APS!$B304,'Rekapitulasi Maret'!$K$194:$K$375)</f>
        <v>0</v>
      </c>
      <c r="BP304" s="154">
        <f t="shared" si="685"/>
        <v>0</v>
      </c>
      <c r="BQ304" s="154">
        <f t="shared" si="686"/>
        <v>0</v>
      </c>
      <c r="BR304" s="10"/>
      <c r="BS304" s="152">
        <f>SUMIF('Rekapitulasi Maret'!$U$194:$U$375,APS!$B304,'Rekapitulasi Maret'!$V$194:$V$375)+SUMIF('Rekapitulasi Maret'!$U$194:$U$375,APS!$B304,'Rekapitulasi Maret'!$AA$194:$AA$375)</f>
        <v>0</v>
      </c>
      <c r="BT304" s="152">
        <f>SUMIF('Rekapitulasi Maret'!$U$194:$U$375,APS!$B304,'Rekapitulasi Maret'!$W$194:$W$375)</f>
        <v>0</v>
      </c>
      <c r="BU304" s="152">
        <f>SUMIF('Rekapitulasi Maret'!$U$194:$U$375,APS!$B304,'Rekapitulasi Maret'!$AB$194:$AB$375)</f>
        <v>0</v>
      </c>
      <c r="BV304" s="154">
        <f t="shared" si="687"/>
        <v>0</v>
      </c>
      <c r="BW304" s="154">
        <f t="shared" si="688"/>
        <v>0</v>
      </c>
      <c r="BX304" s="10"/>
      <c r="BY304" s="152">
        <f>SUMIF('Rekapitulasi Maret'!$AL$194:$AL$375,APS!$B304,'Rekapitulasi Maret'!$AM$194:$AM$375)+SUMIF('Rekapitulasi Maret'!$AL$194:$AL$375,APS!$B304,'Rekapitulasi Maret'!$AP$194:$AP$375)</f>
        <v>0</v>
      </c>
      <c r="BZ304" s="152">
        <f>SUMIF('Rekapitulasi Maret'!$AL$194:$AL$375,APS!$B304,'Rekapitulasi Maret'!$AN$194:$AN$375)</f>
        <v>0</v>
      </c>
      <c r="CA304" s="152">
        <f>SUMIF('Rekapitulasi Maret'!$AL$194:$AL$375,APS!$B304,'Rekapitulasi Maret'!$AQ$194:$AQ$375)</f>
        <v>0</v>
      </c>
      <c r="CB304" s="154">
        <f t="shared" si="699"/>
        <v>0</v>
      </c>
      <c r="CC304" s="154">
        <f t="shared" si="700"/>
        <v>0</v>
      </c>
      <c r="CD304" s="10"/>
      <c r="CE304" s="152">
        <f>SUMIF('Rekapitulasi Maret'!$BA$194:$BA$375,APS!$B304,'Rekapitulasi Maret'!$BB$194:$BB$375)+SUMIF('Rekapitulasi Maret'!$BA$194:$BA$375,APS!$B304,'Rekapitulasi Maret'!$BE$194:$BE$375)</f>
        <v>0</v>
      </c>
      <c r="CF304" s="152">
        <f>SUMIF('Rekapitulasi Maret'!$BA$194:$BA$375,APS!$B304,'Rekapitulasi Maret'!$BC$194:$BC$375)</f>
        <v>0</v>
      </c>
      <c r="CG304" s="10"/>
      <c r="CH304" s="154">
        <f t="shared" si="677"/>
        <v>0</v>
      </c>
      <c r="CI304" s="154">
        <f t="shared" si="678"/>
        <v>0</v>
      </c>
      <c r="CJ304" s="10"/>
      <c r="CK304" s="152">
        <f>SUMIF('Rekapitulasi Maret'!$BP$194:$BP$375,APS!$B304,'Rekapitulasi Maret'!$BQ$194:$BQ$375)+SUMIF('Rekapitulasi Maret'!$BP$194:$BP$375,APS!$B304,'Rekapitulasi Maret'!$BT$194:$BT$375)</f>
        <v>0</v>
      </c>
      <c r="CL304" s="152">
        <f>SUMIF('Rekapitulasi Maret'!$BP$194:$BP$375,APS!$B304,'Rekapitulasi Maret'!$BR$194:$BR$375)</f>
        <v>0</v>
      </c>
      <c r="CM304" s="152">
        <f>SUMIF('Rekapitulasi Maret'!$BP$194:$BP$375,APS!$B304,'Rekapitulasi Maret'!$BU$194:$BU$375)</f>
        <v>0</v>
      </c>
      <c r="CN304" s="154">
        <f t="shared" si="679"/>
        <v>0</v>
      </c>
      <c r="CO304" s="154">
        <f t="shared" si="680"/>
        <v>0</v>
      </c>
      <c r="CP304" s="76">
        <f t="shared" si="708"/>
        <v>0</v>
      </c>
      <c r="CQ304" s="76">
        <f t="shared" si="709"/>
        <v>0</v>
      </c>
      <c r="CR304" s="76">
        <f t="shared" si="710"/>
        <v>0</v>
      </c>
      <c r="CS304" s="76">
        <f t="shared" si="711"/>
        <v>0</v>
      </c>
      <c r="CT304" s="76">
        <f t="shared" si="712"/>
        <v>0</v>
      </c>
      <c r="CU304" s="76">
        <f t="shared" si="713"/>
        <v>0</v>
      </c>
      <c r="CV304" s="154">
        <f t="shared" si="714"/>
        <v>0</v>
      </c>
      <c r="CW304" s="10"/>
      <c r="CX304" s="10"/>
      <c r="CY304" s="152">
        <f>SUMIF('Rekapitulasi Maret'!$D$391:$D$568,APS!$B304,'Rekapitulasi Maret'!$E$391:$E$568)+SUMIF('Rekapitulasi Maret'!$D$391:$D$568,APS!$B304,'Rekapitulasi Maret'!$J$391:$J$568)</f>
        <v>0</v>
      </c>
      <c r="CZ304" s="152">
        <f>SUMIF('Rekapitulasi Maret'!$D$391:$D$568,APS!$B304,'Rekapitulasi Maret'!$F$391:$F$568)</f>
        <v>0</v>
      </c>
      <c r="DA304" s="152">
        <f>SUMIF('Rekapitulasi Maret'!$D$391:$D$568,APS!$B304,'Rekapitulasi Maret'!$K$391:$K$568)</f>
        <v>0</v>
      </c>
      <c r="DB304" s="154">
        <f t="shared" si="681"/>
        <v>0</v>
      </c>
      <c r="DC304" s="154">
        <f t="shared" si="682"/>
        <v>0</v>
      </c>
      <c r="DD304" s="10"/>
      <c r="DE304" s="152">
        <f>SUMIF('Rekapitulasi Maret'!$U$391:$U$568,APS!$B304,'Rekapitulasi Maret'!$V$391:$V$568)+SUMIF('Rekapitulasi Maret'!$U$391:$U$568,APS!$B304,'Rekapitulasi Maret'!$AA$391:$AA$568)</f>
        <v>0</v>
      </c>
      <c r="DF304" s="152">
        <f>SUMIF('Rekapitulasi Maret'!$U$391:$U$568,APS!$B304,'Rekapitulasi Maret'!$W$391:$W$568)</f>
        <v>0</v>
      </c>
      <c r="DG304" s="152">
        <f>SUMIF('Rekapitulasi Maret'!$U$391:$U$568,APS!$B304,'Rekapitulasi Maret'!$AB$391:$AB$568)</f>
        <v>0</v>
      </c>
      <c r="DH304" s="154">
        <f t="shared" si="715"/>
        <v>0</v>
      </c>
      <c r="DI304" s="154">
        <f t="shared" si="716"/>
        <v>0</v>
      </c>
      <c r="DJ304" s="10"/>
      <c r="DK304" s="152">
        <f>SUMIF('Rekapitulasi Maret'!$AL$391:$AL$568,APS!$B304,'Rekapitulasi Maret'!$AM$391:$AM$568)+SUMIF('Rekapitulasi Maret'!$AL$391:$AL$568,APS!$B304,'Rekapitulasi Maret'!$AP$391:$AP$568)</f>
        <v>0</v>
      </c>
      <c r="DL304" s="152">
        <f>SUMIF('Rekapitulasi Maret'!$AL$391:$AL$568,APS!$B304,'Rekapitulasi Maret'!$AN$391:$AN$568)</f>
        <v>0</v>
      </c>
      <c r="DM304" s="152">
        <f>SUMIF('Rekapitulasi Maret'!$AL$391:$AL$568,APS!$B304,'Rekapitulasi Maret'!$AQ$391:$AQ$568)</f>
        <v>0</v>
      </c>
      <c r="DN304" s="154">
        <f t="shared" si="648"/>
        <v>0</v>
      </c>
      <c r="DO304" s="154">
        <f t="shared" si="649"/>
        <v>0</v>
      </c>
      <c r="DP304" s="10"/>
      <c r="DQ304" s="152">
        <f>SUMIF('Rekapitulasi Maret'!$BA$391:$BA$568,APS!$B304,'Rekapitulasi Maret'!$BB$391:$BB$568)+SUMIF('Rekapitulasi Maret'!$BA$391:$BA$568,APS!$B304,'Rekapitulasi Maret'!$BE$391:$BE$568)</f>
        <v>0</v>
      </c>
      <c r="DR304" s="152">
        <f>SUMIF('Rekapitulasi Maret'!$BA$391:$BA$568,APS!$B304,'Rekapitulasi Maret'!$BC$391:$BC$568)</f>
        <v>0</v>
      </c>
      <c r="DS304" s="152">
        <f>SUMIF('Rekapitulasi Maret'!$BA$391:$BA$568,APS!$B304,'Rekapitulasi Maret'!$BF$391:$BF$568)</f>
        <v>0</v>
      </c>
      <c r="DT304" s="154">
        <f t="shared" si="717"/>
        <v>0</v>
      </c>
      <c r="DU304" s="154">
        <f t="shared" si="718"/>
        <v>0</v>
      </c>
      <c r="DV304" s="10"/>
      <c r="DW304" s="152">
        <f>SUMIF('Rekapitulasi Maret'!$BP$391:$BP$568,APS!$B304,'Rekapitulasi Maret'!$BQ$391:$BQ$568)+SUMIF('Rekapitulasi Maret'!$BP$391:$BP$568,APS!$B304,'Rekapitulasi Maret'!$BT$391:$BT$568)</f>
        <v>0</v>
      </c>
      <c r="DX304" s="152">
        <f>SUMIF('Rekapitulasi Maret'!$BP$391:$BP$568,APS!$B304,'Rekapitulasi Maret'!$BR$391:$BR$568)</f>
        <v>0</v>
      </c>
      <c r="DY304" s="152">
        <f>SUMIF('Rekapitulasi Maret'!$BP$391:$BP$568,APS!$B304,'Rekapitulasi Maret'!$BU$391:$BU$568)</f>
        <v>0</v>
      </c>
      <c r="DZ304" s="154">
        <f t="shared" si="645"/>
        <v>0</v>
      </c>
      <c r="EA304" s="154">
        <f t="shared" si="646"/>
        <v>0</v>
      </c>
      <c r="EB304" s="10"/>
      <c r="EC304" s="152">
        <f>SUMIF('Rekapitulasi Maret'!$CE$391:$CE$568,APS!$B304,'Rekapitulasi Maret'!$CF$391:$CF$568)+SUMIF('Rekapitulasi Maret'!$CE$391:$CE$568,APS!$B304,'Rekapitulasi Maret'!$CI$391:$CI$568)</f>
        <v>0</v>
      </c>
      <c r="ED304" s="152">
        <f>SUMIF('Rekapitulasi Maret'!$CE$391:$CE$568,APS!$B304,'Rekapitulasi Maret'!$CG$391:$CG$568)</f>
        <v>0</v>
      </c>
      <c r="EE304" s="152">
        <f>SUMIF('Rekapitulasi Maret'!$CE$391:$CE$568,APS!$B304,'Rekapitulasi Maret'!$CJ$391:$CJ$568)</f>
        <v>0</v>
      </c>
      <c r="EF304" s="154">
        <f t="shared" si="650"/>
        <v>0</v>
      </c>
      <c r="EG304" s="154">
        <f t="shared" si="651"/>
        <v>0</v>
      </c>
      <c r="EH304" s="76">
        <f t="shared" si="719"/>
        <v>0</v>
      </c>
      <c r="EI304" s="76">
        <f t="shared" si="720"/>
        <v>0</v>
      </c>
      <c r="EJ304" s="76">
        <f t="shared" si="721"/>
        <v>0</v>
      </c>
      <c r="EK304" s="76">
        <f t="shared" si="722"/>
        <v>0</v>
      </c>
      <c r="EL304" s="76">
        <f t="shared" si="723"/>
        <v>0</v>
      </c>
      <c r="EM304" s="76">
        <f t="shared" si="724"/>
        <v>0</v>
      </c>
      <c r="EN304" s="154">
        <f t="shared" si="725"/>
        <v>0</v>
      </c>
      <c r="EO304" s="10"/>
      <c r="EP304" s="10"/>
      <c r="EQ304" s="152">
        <f>SUMIF('Rekapitulasi Maret'!$D$587:$D$768,APS!$B304,'Rekapitulasi Maret'!$E$587:$E$768)+SUMIF('Rekapitulasi Maret'!$D$587:$D$768,APS!$B304,'Rekapitulasi Maret'!$G$587:$G$768)</f>
        <v>0</v>
      </c>
      <c r="ER304" s="152">
        <f>SUMIF('Rekapitulasi Maret'!$D$587:$D$768,APS!$B304,'Rekapitulasi Maret'!$F$587:$F$768)+SUMIF('Rekapitulasi Maret'!$D$587:$D$768,APS!$B304,'Rekapitulasi Maret'!$H$587:$H$768)</f>
        <v>0</v>
      </c>
      <c r="ES304" s="10"/>
      <c r="ET304" s="154">
        <f t="shared" si="652"/>
        <v>0</v>
      </c>
      <c r="EU304" s="154">
        <f t="shared" si="653"/>
        <v>0</v>
      </c>
      <c r="EV304" s="10"/>
      <c r="EW304" s="152">
        <f>SUMIF('Rekapitulasi Maret'!$U$587:$U$768,APS!$B304,'Rekapitulasi Maret'!$V$587:$V$768)+SUMIF('Rekapitulasi Maret'!$U$587:$U$768,APS!$B304,'Rekapitulasi Maret'!$X$587:$X$768)</f>
        <v>0</v>
      </c>
      <c r="EX304" s="152">
        <f>SUMIF('Rekapitulasi Maret'!$U$587:$U$768,APS!$B304,'Rekapitulasi Maret'!$W$587:$W$768)+SUMIF('Rekapitulasi Maret'!$U$587:$U$768,APS!$B304,'Rekapitulasi Maret'!$Y$587:$Y$768)</f>
        <v>0</v>
      </c>
      <c r="EY304" s="10"/>
      <c r="EZ304" s="154">
        <f t="shared" si="654"/>
        <v>0</v>
      </c>
      <c r="FA304" s="154">
        <f t="shared" si="655"/>
        <v>0</v>
      </c>
      <c r="FB304" s="10"/>
      <c r="FC304" s="152">
        <f>SUMIF('Rekapitulasi Maret'!$AL$587:$AL$768,APS!$B304,'Rekapitulasi Maret'!$AM$587:$AM$768)+SUMIF('Rekapitulasi Maret'!$AL$587:$AL$768,APS!$B304,'Rekapitulasi Maret'!$AP$587:$AP$768)</f>
        <v>0</v>
      </c>
      <c r="FD304" s="152">
        <f>SUMIF('Rekapitulasi Maret'!$AL$587:$AL$768,APS!$B304,'Rekapitulasi Maret'!$AN$587:$AN$768)</f>
        <v>0</v>
      </c>
      <c r="FE304" s="10"/>
      <c r="FF304" s="154">
        <f t="shared" si="656"/>
        <v>0</v>
      </c>
      <c r="FG304" s="154">
        <f t="shared" si="657"/>
        <v>0</v>
      </c>
      <c r="FH304" s="10"/>
      <c r="FI304" s="152">
        <f>SUMIF('Rekapitulasi Maret'!$BA$587:$BA$768,APS!$B304,'Rekapitulasi Maret'!$BB$587:$BB$768)+SUMIF('Rekapitulasi Maret'!$BA$587:$BA$768,APS!$B304,'Rekapitulasi Maret'!$BE$587:$BE$768)</f>
        <v>0</v>
      </c>
      <c r="FJ304" s="152">
        <f>SUMIF('Rekapitulasi Maret'!$BA$587:$BA$768,APS!$B304,'Rekapitulasi Maret'!$BC$587:$BC$768)+SUMIF('Rekapitulasi Maret'!$BA$587:$BA$768,APS!$B304,'Rekapitulasi Maret'!$BF$587:$BF$768)</f>
        <v>0</v>
      </c>
      <c r="FK304" s="10"/>
      <c r="FL304" s="154">
        <f t="shared" si="658"/>
        <v>0</v>
      </c>
      <c r="FM304" s="154">
        <f t="shared" si="659"/>
        <v>0</v>
      </c>
      <c r="FN304" s="10"/>
      <c r="FO304" s="152">
        <f>SUMIF('Rekapitulasi Maret'!$BP$587:$BP$768,APS!$B304,'Rekapitulasi Maret'!$BQ$587:$BQ$768)+SUMIF('Rekapitulasi Maret'!$BP$587:$BP$768,APS!$B304,'Rekapitulasi Maret'!$BT$587:$BT$768)</f>
        <v>0</v>
      </c>
      <c r="FP304" s="152">
        <f>SUMIF('Rekapitulasi Maret'!$BP$587:$BP$768,APS!$B304,'Rekapitulasi Maret'!$BR$587:$BR$768)</f>
        <v>0</v>
      </c>
      <c r="FQ304" s="10"/>
      <c r="FR304" s="154">
        <f t="shared" si="660"/>
        <v>0</v>
      </c>
      <c r="FS304" s="154">
        <f t="shared" si="661"/>
        <v>0</v>
      </c>
      <c r="FT304" s="10"/>
      <c r="FU304" s="152">
        <f>SUMIF('Rekapitulasi Maret'!$CE$587:$CE$768,APS!$B304,'Rekapitulasi Maret'!$CI$587:$CI$768)</f>
        <v>0</v>
      </c>
      <c r="FV304" s="10"/>
      <c r="FW304" s="152">
        <f>SUMIF('Rekapitulasi Maret'!$CE$587:$CE$768,APS!$B304,'Rekapitulasi Maret'!$CJ$587:$CJ$768)</f>
        <v>0</v>
      </c>
      <c r="FX304" s="154">
        <f t="shared" si="683"/>
        <v>0</v>
      </c>
      <c r="FY304" s="154">
        <f t="shared" si="684"/>
        <v>0</v>
      </c>
      <c r="FZ304" s="10"/>
      <c r="GA304" s="152">
        <f>SUMIF('Rekapitulasi Maret'!$D$785:$D$963,APS!$B304,'Rekapitulasi Maret'!$E$785:$E$963)+SUMIF('Rekapitulasi Maret'!$D$785:$D$963,APS!$B304,'Rekapitulasi Maret'!$J$785:$J$963)</f>
        <v>0</v>
      </c>
      <c r="GB304" s="152">
        <f>SUMIF('Rekapitulasi Maret'!$D$785:$D$963,APS!$B304,'Rekapitulasi Maret'!$F$785:$F$963)</f>
        <v>0</v>
      </c>
      <c r="GC304" s="152">
        <f>SUMIF('Rekapitulasi Maret'!$D$785:$D$963,APS!$B304,'Rekapitulasi Maret'!$K$785:$K$963)</f>
        <v>0</v>
      </c>
      <c r="GD304" s="154">
        <f t="shared" si="662"/>
        <v>0</v>
      </c>
      <c r="GE304" s="154">
        <f t="shared" si="663"/>
        <v>0</v>
      </c>
      <c r="GF304" s="10"/>
      <c r="GG304" s="152">
        <f>SUMIF('Rekapitulasi Maret'!$U$785:$U$963,APS!$B304,'Rekapitulasi Maret'!$V$785:$V$963)+SUMIF('Rekapitulasi Maret'!$U$785:$U$963,APS!$B304,'Rekapitulasi Maret'!$AA$785:$AA$963)</f>
        <v>0</v>
      </c>
      <c r="GH304" s="152">
        <f>SUMIF('Rekapitulasi Maret'!$U$785:$U$963,APS!$B304,'Rekapitulasi Maret'!$W$785:$W$963)</f>
        <v>0</v>
      </c>
      <c r="GI304" s="152">
        <f>SUMIF('Rekapitulasi Maret'!$U$785:$U$963,APS!$B304,'Rekapitulasi Maret'!$AB$785:$AB$963)</f>
        <v>0</v>
      </c>
      <c r="GJ304" s="154">
        <f t="shared" si="664"/>
        <v>0</v>
      </c>
      <c r="GK304" s="154">
        <f t="shared" si="665"/>
        <v>0</v>
      </c>
      <c r="GL304" s="10"/>
      <c r="GM304" s="152">
        <f>SUMIF('Rekapitulasi Maret'!$AL$785:$AL$963,APS!$B304,'Rekapitulasi Maret'!$AM$785:$AM$963)+SUMIF('Rekapitulasi Maret'!$AL$785:$AL$963,APS!$B304,'Rekapitulasi Maret'!$AP$785:$AP$963)</f>
        <v>0</v>
      </c>
      <c r="GN304" s="152">
        <f>SUMIF('Rekapitulasi Maret'!$AL$785:$AL$963,APS!$B304,'Rekapitulasi Maret'!$AN$785:$AN$963)</f>
        <v>0</v>
      </c>
      <c r="GO304" s="152">
        <f>SUMIF('Rekapitulasi Maret'!$AL$785:$AL$963,APS!$B304,'Rekapitulasi Maret'!$AQ$785:$AQ$963)</f>
        <v>0</v>
      </c>
      <c r="GP304" s="154">
        <f t="shared" si="666"/>
        <v>0</v>
      </c>
      <c r="GQ304" s="154">
        <f t="shared" si="667"/>
        <v>0</v>
      </c>
      <c r="GR304" s="76">
        <f t="shared" si="668"/>
        <v>0</v>
      </c>
      <c r="GS304" s="76">
        <f t="shared" si="669"/>
        <v>0</v>
      </c>
      <c r="GT304" s="76">
        <f t="shared" si="670"/>
        <v>0</v>
      </c>
      <c r="GU304" s="76">
        <f t="shared" si="671"/>
        <v>0</v>
      </c>
      <c r="GV304" s="157">
        <f t="shared" si="672"/>
        <v>0</v>
      </c>
      <c r="GW304" s="157">
        <f t="shared" si="673"/>
        <v>0</v>
      </c>
      <c r="GX304" s="158">
        <f t="shared" si="674"/>
        <v>0</v>
      </c>
      <c r="GY304" s="157">
        <f t="shared" si="691"/>
        <v>0</v>
      </c>
      <c r="GZ304" s="157">
        <f t="shared" si="692"/>
        <v>0</v>
      </c>
      <c r="HA304" s="157">
        <f t="shared" si="693"/>
        <v>0</v>
      </c>
      <c r="HB304" s="157">
        <f t="shared" si="694"/>
        <v>0</v>
      </c>
      <c r="HC304" s="157">
        <f t="shared" si="695"/>
        <v>0</v>
      </c>
      <c r="HD304" s="157">
        <f t="shared" si="696"/>
        <v>0</v>
      </c>
      <c r="HE304" s="158">
        <f t="shared" si="746"/>
        <v>0</v>
      </c>
      <c r="HF304" s="164"/>
      <c r="HG304" s="47" t="s">
        <v>1069</v>
      </c>
      <c r="HH304" s="88"/>
    </row>
    <row r="305" spans="1:216" ht="15.75">
      <c r="A305" s="16" t="s">
        <v>480</v>
      </c>
      <c r="B305" s="47" t="s">
        <v>309</v>
      </c>
      <c r="C305" s="16" t="s">
        <v>310</v>
      </c>
      <c r="D305" s="16" t="s">
        <v>614</v>
      </c>
      <c r="E305" s="16"/>
      <c r="F305" s="30">
        <v>2</v>
      </c>
      <c r="G305" s="17"/>
      <c r="H305" s="17"/>
      <c r="I305" s="18">
        <v>0</v>
      </c>
      <c r="J305" s="17">
        <v>0</v>
      </c>
      <c r="K305" s="19">
        <f t="shared" si="750"/>
        <v>2</v>
      </c>
      <c r="L305" s="19">
        <f t="shared" si="751"/>
        <v>2</v>
      </c>
      <c r="M305" s="23">
        <v>2</v>
      </c>
      <c r="N305" s="20">
        <f t="shared" si="752"/>
        <v>2</v>
      </c>
      <c r="O305" s="20"/>
      <c r="P305" s="75">
        <f t="shared" si="754"/>
        <v>0</v>
      </c>
      <c r="Q305" s="74">
        <f t="shared" si="753"/>
        <v>2</v>
      </c>
      <c r="R305" s="22">
        <f t="shared" si="747"/>
        <v>2</v>
      </c>
      <c r="S305" s="10">
        <v>2</v>
      </c>
      <c r="T305" s="10"/>
      <c r="U305" s="152">
        <f>SUMIF('Rekapitulasi Maret'!$D$9:$D$173,APS!$B305,'Rekapitulasi Maret'!$E$9:$E$173)</f>
        <v>0</v>
      </c>
      <c r="V305" s="152">
        <f>SUMIF('Rekapitulasi Maret'!$D$9:$D$173,APS!$B305,'Rekapitulasi Maret'!$F$9:$F$173)</f>
        <v>0</v>
      </c>
      <c r="W305" s="10"/>
      <c r="X305" s="154">
        <f t="shared" si="748"/>
        <v>0</v>
      </c>
      <c r="Y305" s="154">
        <f t="shared" si="749"/>
        <v>0</v>
      </c>
      <c r="Z305" s="10">
        <v>2</v>
      </c>
      <c r="AA305" s="152">
        <f>SUMIF('Rekapitulasi Maret'!$U$9:$U$173,APS!$B305,'Rekapitulasi Maret'!$V$9:$V$173)</f>
        <v>0</v>
      </c>
      <c r="AB305" s="152">
        <f>SUMIF('Rekapitulasi Maret'!$U$9:$U$173,APS!$B305,'Rekapitulasi Maret'!$W$9:$W$173)</f>
        <v>0</v>
      </c>
      <c r="AC305" s="152"/>
      <c r="AD305" s="154">
        <f t="shared" si="726"/>
        <v>0</v>
      </c>
      <c r="AE305" s="154">
        <f t="shared" si="727"/>
        <v>0</v>
      </c>
      <c r="AF305" s="10"/>
      <c r="AG305" s="152">
        <f>SUMIF('Rekapitulasi Maret'!$AL$9:$AL$173,APS!$B305,'Rekapitulasi Maret'!$AM$9:$AM$173)</f>
        <v>0</v>
      </c>
      <c r="AH305" s="152">
        <f>SUMIF('Rekapitulasi Maret'!$AL$9:$AL$173,APS!$B305,'Rekapitulasi Maret'!$AN$9:$AN$173)</f>
        <v>0</v>
      </c>
      <c r="AI305" s="152">
        <f>SUMIF('Rekapitulasi Maret'!$AL$9:$AL$173,APS!$B305,'Rekapitulasi Maret'!$AQ$9:$AQ$173)</f>
        <v>0</v>
      </c>
      <c r="AJ305" s="154">
        <f t="shared" si="744"/>
        <v>0</v>
      </c>
      <c r="AK305" s="154">
        <f t="shared" si="745"/>
        <v>0</v>
      </c>
      <c r="AL305" s="10"/>
      <c r="AM305" s="152">
        <f>SUMIF('Rekapitulasi Maret'!$BA$9:$BA$173,APS!$B305,'Rekapitulasi Maret'!$BB$9:$BB$173)</f>
        <v>0</v>
      </c>
      <c r="AN305" s="152">
        <f>SUMIF('Rekapitulasi Maret'!$BA$9:$BA$173,APS!$B305,'Rekapitulasi Maret'!$BC$9:$BC$173)</f>
        <v>0</v>
      </c>
      <c r="AO305" s="10"/>
      <c r="AP305" s="154">
        <f t="shared" si="728"/>
        <v>0</v>
      </c>
      <c r="AQ305" s="154">
        <f t="shared" si="729"/>
        <v>0</v>
      </c>
      <c r="AR305" s="10"/>
      <c r="AS305" s="152">
        <f>SUMIF('Rekapitulasi Maret'!$BP$9:$BP$173,APS!$B305,'Rekapitulasi Maret'!$BQ$9:$BQ$173)</f>
        <v>0</v>
      </c>
      <c r="AT305" s="152">
        <f>SUMIF('Rekapitulasi Maret'!$BP$9:$BP$173,APS!$B305,'Rekapitulasi Maret'!$BR$9:$BR$173)</f>
        <v>0</v>
      </c>
      <c r="AU305" s="10"/>
      <c r="AV305" s="154">
        <f t="shared" si="697"/>
        <v>0</v>
      </c>
      <c r="AW305" s="154">
        <f t="shared" si="698"/>
        <v>0</v>
      </c>
      <c r="AX305" s="10"/>
      <c r="AY305" s="152">
        <f>SUMIF('Rekapitulasi Maret'!$CE$9:$CE$173,APS!$B305,'Rekapitulasi Maret'!$CI$9:$CI$173)</f>
        <v>0</v>
      </c>
      <c r="AZ305" s="10"/>
      <c r="BA305" s="152">
        <f>SUMIF('Rekapitulasi Maret'!$CE$9:$CE$173,APS!$B305,'Rekapitulasi Maret'!$CJ$9:$CJ$173)</f>
        <v>0</v>
      </c>
      <c r="BB305" s="154">
        <f t="shared" si="689"/>
        <v>0</v>
      </c>
      <c r="BC305" s="154">
        <f t="shared" si="690"/>
        <v>0</v>
      </c>
      <c r="BD305" s="76">
        <f t="shared" si="701"/>
        <v>2</v>
      </c>
      <c r="BE305" s="76">
        <f t="shared" si="702"/>
        <v>0</v>
      </c>
      <c r="BF305" s="76">
        <f t="shared" si="703"/>
        <v>0</v>
      </c>
      <c r="BG305" s="76">
        <f t="shared" si="704"/>
        <v>0</v>
      </c>
      <c r="BH305" s="76">
        <f t="shared" si="705"/>
        <v>0</v>
      </c>
      <c r="BI305" s="76">
        <f t="shared" si="706"/>
        <v>-2</v>
      </c>
      <c r="BJ305" s="154">
        <f t="shared" si="707"/>
        <v>0</v>
      </c>
      <c r="BK305" s="10"/>
      <c r="BL305" s="10"/>
      <c r="BM305" s="152">
        <f>SUMIF('Rekapitulasi Maret'!$D$194:$D$375,APS!$B305,'Rekapitulasi Maret'!$E$194:$E$375)+SUMIF('Rekapitulasi Maret'!$D$194:$D$375,APS!$B305,'Rekapitulasi Maret'!$J$194:$J$375)</f>
        <v>0</v>
      </c>
      <c r="BN305" s="152">
        <f>SUMIF('Rekapitulasi Maret'!$D$194:$D$375,APS!$B305,'Rekapitulasi Maret'!$F$194:$F$375)</f>
        <v>0</v>
      </c>
      <c r="BO305" s="152">
        <f>SUMIF('Rekapitulasi Maret'!$D$194:$D$375,APS!$B305,'Rekapitulasi Maret'!$K$194:$K$375)</f>
        <v>0</v>
      </c>
      <c r="BP305" s="154">
        <f t="shared" si="685"/>
        <v>0</v>
      </c>
      <c r="BQ305" s="154">
        <f t="shared" si="686"/>
        <v>0</v>
      </c>
      <c r="BR305" s="10"/>
      <c r="BS305" s="152">
        <f>SUMIF('Rekapitulasi Maret'!$U$194:$U$375,APS!$B305,'Rekapitulasi Maret'!$V$194:$V$375)+SUMIF('Rekapitulasi Maret'!$U$194:$U$375,APS!$B305,'Rekapitulasi Maret'!$AA$194:$AA$375)</f>
        <v>0</v>
      </c>
      <c r="BT305" s="152">
        <f>SUMIF('Rekapitulasi Maret'!$U$194:$U$375,APS!$B305,'Rekapitulasi Maret'!$W$194:$W$375)</f>
        <v>0</v>
      </c>
      <c r="BU305" s="152">
        <f>SUMIF('Rekapitulasi Maret'!$U$194:$U$375,APS!$B305,'Rekapitulasi Maret'!$AB$194:$AB$375)</f>
        <v>0</v>
      </c>
      <c r="BV305" s="154">
        <f t="shared" si="687"/>
        <v>0</v>
      </c>
      <c r="BW305" s="154">
        <f t="shared" si="688"/>
        <v>0</v>
      </c>
      <c r="BX305" s="10"/>
      <c r="BY305" s="152">
        <f>SUMIF('Rekapitulasi Maret'!$AL$194:$AL$375,APS!$B305,'Rekapitulasi Maret'!$AM$194:$AM$375)+SUMIF('Rekapitulasi Maret'!$AL$194:$AL$375,APS!$B305,'Rekapitulasi Maret'!$AP$194:$AP$375)</f>
        <v>0</v>
      </c>
      <c r="BZ305" s="152">
        <f>SUMIF('Rekapitulasi Maret'!$AL$194:$AL$375,APS!$B305,'Rekapitulasi Maret'!$AN$194:$AN$375)</f>
        <v>0</v>
      </c>
      <c r="CA305" s="152">
        <f>SUMIF('Rekapitulasi Maret'!$AL$194:$AL$375,APS!$B305,'Rekapitulasi Maret'!$AQ$194:$AQ$375)</f>
        <v>0</v>
      </c>
      <c r="CB305" s="154">
        <f t="shared" si="699"/>
        <v>0</v>
      </c>
      <c r="CC305" s="154">
        <f t="shared" si="700"/>
        <v>0</v>
      </c>
      <c r="CD305" s="10"/>
      <c r="CE305" s="152">
        <f>SUMIF('Rekapitulasi Maret'!$BA$194:$BA$375,APS!$B305,'Rekapitulasi Maret'!$BB$194:$BB$375)+SUMIF('Rekapitulasi Maret'!$BA$194:$BA$375,APS!$B305,'Rekapitulasi Maret'!$BE$194:$BE$375)</f>
        <v>0</v>
      </c>
      <c r="CF305" s="152">
        <f>SUMIF('Rekapitulasi Maret'!$BA$194:$BA$375,APS!$B305,'Rekapitulasi Maret'!$BC$194:$BC$375)</f>
        <v>0</v>
      </c>
      <c r="CG305" s="10"/>
      <c r="CH305" s="154">
        <f t="shared" si="677"/>
        <v>0</v>
      </c>
      <c r="CI305" s="154">
        <f t="shared" si="678"/>
        <v>0</v>
      </c>
      <c r="CJ305" s="10"/>
      <c r="CK305" s="152">
        <f>SUMIF('Rekapitulasi Maret'!$BP$194:$BP$375,APS!$B305,'Rekapitulasi Maret'!$BQ$194:$BQ$375)+SUMIF('Rekapitulasi Maret'!$BP$194:$BP$375,APS!$B305,'Rekapitulasi Maret'!$BT$194:$BT$375)</f>
        <v>0</v>
      </c>
      <c r="CL305" s="152">
        <f>SUMIF('Rekapitulasi Maret'!$BP$194:$BP$375,APS!$B305,'Rekapitulasi Maret'!$BR$194:$BR$375)</f>
        <v>0</v>
      </c>
      <c r="CM305" s="152">
        <f>SUMIF('Rekapitulasi Maret'!$BP$194:$BP$375,APS!$B305,'Rekapitulasi Maret'!$BU$194:$BU$375)</f>
        <v>0</v>
      </c>
      <c r="CN305" s="154">
        <f t="shared" si="679"/>
        <v>0</v>
      </c>
      <c r="CO305" s="154">
        <f t="shared" si="680"/>
        <v>0</v>
      </c>
      <c r="CP305" s="76">
        <f t="shared" si="708"/>
        <v>0</v>
      </c>
      <c r="CQ305" s="76">
        <f t="shared" si="709"/>
        <v>0</v>
      </c>
      <c r="CR305" s="76">
        <f t="shared" si="710"/>
        <v>0</v>
      </c>
      <c r="CS305" s="76">
        <f t="shared" si="711"/>
        <v>0</v>
      </c>
      <c r="CT305" s="76">
        <f t="shared" si="712"/>
        <v>0</v>
      </c>
      <c r="CU305" s="76">
        <f t="shared" si="713"/>
        <v>0</v>
      </c>
      <c r="CV305" s="154">
        <f t="shared" si="714"/>
        <v>0</v>
      </c>
      <c r="CW305" s="10"/>
      <c r="CX305" s="10"/>
      <c r="CY305" s="152">
        <f>SUMIF('Rekapitulasi Maret'!$D$391:$D$568,APS!$B305,'Rekapitulasi Maret'!$E$391:$E$568)+SUMIF('Rekapitulasi Maret'!$D$391:$D$568,APS!$B305,'Rekapitulasi Maret'!$J$391:$J$568)</f>
        <v>0</v>
      </c>
      <c r="CZ305" s="152">
        <f>SUMIF('Rekapitulasi Maret'!$D$391:$D$568,APS!$B305,'Rekapitulasi Maret'!$F$391:$F$568)</f>
        <v>0</v>
      </c>
      <c r="DA305" s="152">
        <f>SUMIF('Rekapitulasi Maret'!$D$391:$D$568,APS!$B305,'Rekapitulasi Maret'!$K$391:$K$568)</f>
        <v>0</v>
      </c>
      <c r="DB305" s="154">
        <f t="shared" si="681"/>
        <v>0</v>
      </c>
      <c r="DC305" s="154">
        <f t="shared" si="682"/>
        <v>0</v>
      </c>
      <c r="DD305" s="10"/>
      <c r="DE305" s="152">
        <f>SUMIF('Rekapitulasi Maret'!$U$391:$U$568,APS!$B305,'Rekapitulasi Maret'!$V$391:$V$568)+SUMIF('Rekapitulasi Maret'!$U$391:$U$568,APS!$B305,'Rekapitulasi Maret'!$AA$391:$AA$568)</f>
        <v>0</v>
      </c>
      <c r="DF305" s="152">
        <f>SUMIF('Rekapitulasi Maret'!$U$391:$U$568,APS!$B305,'Rekapitulasi Maret'!$W$391:$W$568)</f>
        <v>0</v>
      </c>
      <c r="DG305" s="152">
        <f>SUMIF('Rekapitulasi Maret'!$U$391:$U$568,APS!$B305,'Rekapitulasi Maret'!$AB$391:$AB$568)</f>
        <v>0</v>
      </c>
      <c r="DH305" s="154">
        <f t="shared" si="715"/>
        <v>0</v>
      </c>
      <c r="DI305" s="154">
        <f t="shared" si="716"/>
        <v>0</v>
      </c>
      <c r="DJ305" s="10"/>
      <c r="DK305" s="152">
        <f>SUMIF('Rekapitulasi Maret'!$AL$391:$AL$568,APS!$B305,'Rekapitulasi Maret'!$AM$391:$AM$568)+SUMIF('Rekapitulasi Maret'!$AL$391:$AL$568,APS!$B305,'Rekapitulasi Maret'!$AP$391:$AP$568)</f>
        <v>0</v>
      </c>
      <c r="DL305" s="152">
        <f>SUMIF('Rekapitulasi Maret'!$AL$391:$AL$568,APS!$B305,'Rekapitulasi Maret'!$AN$391:$AN$568)</f>
        <v>0</v>
      </c>
      <c r="DM305" s="152">
        <f>SUMIF('Rekapitulasi Maret'!$AL$391:$AL$568,APS!$B305,'Rekapitulasi Maret'!$AQ$391:$AQ$568)</f>
        <v>0</v>
      </c>
      <c r="DN305" s="154">
        <f t="shared" si="648"/>
        <v>0</v>
      </c>
      <c r="DO305" s="154">
        <f t="shared" si="649"/>
        <v>0</v>
      </c>
      <c r="DP305" s="10"/>
      <c r="DQ305" s="152">
        <f>SUMIF('Rekapitulasi Maret'!$BA$391:$BA$568,APS!$B305,'Rekapitulasi Maret'!$BB$391:$BB$568)+SUMIF('Rekapitulasi Maret'!$BA$391:$BA$568,APS!$B305,'Rekapitulasi Maret'!$BE$391:$BE$568)</f>
        <v>0</v>
      </c>
      <c r="DR305" s="152">
        <f>SUMIF('Rekapitulasi Maret'!$BA$391:$BA$568,APS!$B305,'Rekapitulasi Maret'!$BC$391:$BC$568)</f>
        <v>0</v>
      </c>
      <c r="DS305" s="152">
        <f>SUMIF('Rekapitulasi Maret'!$BA$391:$BA$568,APS!$B305,'Rekapitulasi Maret'!$BF$391:$BF$568)</f>
        <v>0</v>
      </c>
      <c r="DT305" s="154">
        <f t="shared" si="717"/>
        <v>0</v>
      </c>
      <c r="DU305" s="154">
        <f t="shared" si="718"/>
        <v>0</v>
      </c>
      <c r="DV305" s="10"/>
      <c r="DW305" s="152">
        <f>SUMIF('Rekapitulasi Maret'!$BP$391:$BP$568,APS!$B305,'Rekapitulasi Maret'!$BQ$391:$BQ$568)+SUMIF('Rekapitulasi Maret'!$BP$391:$BP$568,APS!$B305,'Rekapitulasi Maret'!$BT$391:$BT$568)</f>
        <v>0</v>
      </c>
      <c r="DX305" s="152">
        <f>SUMIF('Rekapitulasi Maret'!$BP$391:$BP$568,APS!$B305,'Rekapitulasi Maret'!$BR$391:$BR$568)</f>
        <v>0</v>
      </c>
      <c r="DY305" s="152">
        <f>SUMIF('Rekapitulasi Maret'!$BP$391:$BP$568,APS!$B305,'Rekapitulasi Maret'!$BU$391:$BU$568)</f>
        <v>0</v>
      </c>
      <c r="DZ305" s="154">
        <f t="shared" si="645"/>
        <v>0</v>
      </c>
      <c r="EA305" s="154">
        <f t="shared" si="646"/>
        <v>0</v>
      </c>
      <c r="EB305" s="10"/>
      <c r="EC305" s="152">
        <f>SUMIF('Rekapitulasi Maret'!$CE$391:$CE$568,APS!$B305,'Rekapitulasi Maret'!$CF$391:$CF$568)+SUMIF('Rekapitulasi Maret'!$CE$391:$CE$568,APS!$B305,'Rekapitulasi Maret'!$CI$391:$CI$568)</f>
        <v>0</v>
      </c>
      <c r="ED305" s="152">
        <f>SUMIF('Rekapitulasi Maret'!$CE$391:$CE$568,APS!$B305,'Rekapitulasi Maret'!$CG$391:$CG$568)</f>
        <v>0</v>
      </c>
      <c r="EE305" s="152">
        <f>SUMIF('Rekapitulasi Maret'!$CE$391:$CE$568,APS!$B305,'Rekapitulasi Maret'!$CJ$391:$CJ$568)</f>
        <v>0</v>
      </c>
      <c r="EF305" s="154">
        <f t="shared" si="650"/>
        <v>0</v>
      </c>
      <c r="EG305" s="154">
        <f t="shared" si="651"/>
        <v>0</v>
      </c>
      <c r="EH305" s="76">
        <f t="shared" si="719"/>
        <v>0</v>
      </c>
      <c r="EI305" s="76">
        <f t="shared" si="720"/>
        <v>0</v>
      </c>
      <c r="EJ305" s="76">
        <f t="shared" si="721"/>
        <v>0</v>
      </c>
      <c r="EK305" s="76">
        <f t="shared" si="722"/>
        <v>0</v>
      </c>
      <c r="EL305" s="76">
        <f t="shared" si="723"/>
        <v>0</v>
      </c>
      <c r="EM305" s="76">
        <f t="shared" si="724"/>
        <v>0</v>
      </c>
      <c r="EN305" s="154">
        <f t="shared" si="725"/>
        <v>0</v>
      </c>
      <c r="EO305" s="10"/>
      <c r="EP305" s="10"/>
      <c r="EQ305" s="152">
        <f>SUMIF('Rekapitulasi Maret'!$D$587:$D$768,APS!$B305,'Rekapitulasi Maret'!$E$587:$E$768)+SUMIF('Rekapitulasi Maret'!$D$587:$D$768,APS!$B305,'Rekapitulasi Maret'!$G$587:$G$768)</f>
        <v>0</v>
      </c>
      <c r="ER305" s="152">
        <f>SUMIF('Rekapitulasi Maret'!$D$587:$D$768,APS!$B305,'Rekapitulasi Maret'!$F$587:$F$768)+SUMIF('Rekapitulasi Maret'!$D$587:$D$768,APS!$B305,'Rekapitulasi Maret'!$H$587:$H$768)</f>
        <v>0</v>
      </c>
      <c r="ES305" s="10"/>
      <c r="ET305" s="154">
        <f t="shared" si="652"/>
        <v>0</v>
      </c>
      <c r="EU305" s="154">
        <f t="shared" si="653"/>
        <v>0</v>
      </c>
      <c r="EV305" s="10"/>
      <c r="EW305" s="152">
        <f>SUMIF('Rekapitulasi Maret'!$U$587:$U$768,APS!$B305,'Rekapitulasi Maret'!$V$587:$V$768)+SUMIF('Rekapitulasi Maret'!$U$587:$U$768,APS!$B305,'Rekapitulasi Maret'!$X$587:$X$768)</f>
        <v>0</v>
      </c>
      <c r="EX305" s="152">
        <f>SUMIF('Rekapitulasi Maret'!$U$587:$U$768,APS!$B305,'Rekapitulasi Maret'!$W$587:$W$768)+SUMIF('Rekapitulasi Maret'!$U$587:$U$768,APS!$B305,'Rekapitulasi Maret'!$Y$587:$Y$768)</f>
        <v>0</v>
      </c>
      <c r="EY305" s="10"/>
      <c r="EZ305" s="154">
        <f t="shared" si="654"/>
        <v>0</v>
      </c>
      <c r="FA305" s="154">
        <f t="shared" si="655"/>
        <v>0</v>
      </c>
      <c r="FB305" s="10"/>
      <c r="FC305" s="152">
        <f>SUMIF('Rekapitulasi Maret'!$AL$587:$AL$768,APS!$B305,'Rekapitulasi Maret'!$AM$587:$AM$768)+SUMIF('Rekapitulasi Maret'!$AL$587:$AL$768,APS!$B305,'Rekapitulasi Maret'!$AP$587:$AP$768)</f>
        <v>0</v>
      </c>
      <c r="FD305" s="152">
        <f>SUMIF('Rekapitulasi Maret'!$AL$587:$AL$768,APS!$B305,'Rekapitulasi Maret'!$AN$587:$AN$768)</f>
        <v>0</v>
      </c>
      <c r="FE305" s="10"/>
      <c r="FF305" s="154">
        <f t="shared" si="656"/>
        <v>0</v>
      </c>
      <c r="FG305" s="154">
        <f t="shared" si="657"/>
        <v>0</v>
      </c>
      <c r="FH305" s="10"/>
      <c r="FI305" s="152">
        <f>SUMIF('Rekapitulasi Maret'!$BA$587:$BA$768,APS!$B305,'Rekapitulasi Maret'!$BB$587:$BB$768)+SUMIF('Rekapitulasi Maret'!$BA$587:$BA$768,APS!$B305,'Rekapitulasi Maret'!$BE$587:$BE$768)</f>
        <v>0</v>
      </c>
      <c r="FJ305" s="152">
        <f>SUMIF('Rekapitulasi Maret'!$BA$587:$BA$768,APS!$B305,'Rekapitulasi Maret'!$BC$587:$BC$768)+SUMIF('Rekapitulasi Maret'!$BA$587:$BA$768,APS!$B305,'Rekapitulasi Maret'!$BF$587:$BF$768)</f>
        <v>0</v>
      </c>
      <c r="FK305" s="10"/>
      <c r="FL305" s="154">
        <f t="shared" si="658"/>
        <v>0</v>
      </c>
      <c r="FM305" s="154">
        <f t="shared" si="659"/>
        <v>0</v>
      </c>
      <c r="FN305" s="10"/>
      <c r="FO305" s="152">
        <f>SUMIF('Rekapitulasi Maret'!$BP$587:$BP$768,APS!$B305,'Rekapitulasi Maret'!$BQ$587:$BQ$768)+SUMIF('Rekapitulasi Maret'!$BP$587:$BP$768,APS!$B305,'Rekapitulasi Maret'!$BT$587:$BT$768)</f>
        <v>0</v>
      </c>
      <c r="FP305" s="152">
        <f>SUMIF('Rekapitulasi Maret'!$BP$587:$BP$768,APS!$B305,'Rekapitulasi Maret'!$BR$587:$BR$768)</f>
        <v>0</v>
      </c>
      <c r="FQ305" s="10"/>
      <c r="FR305" s="154">
        <f t="shared" si="660"/>
        <v>0</v>
      </c>
      <c r="FS305" s="154">
        <f t="shared" si="661"/>
        <v>0</v>
      </c>
      <c r="FT305" s="10"/>
      <c r="FU305" s="152">
        <f>SUMIF('Rekapitulasi Maret'!$CE$587:$CE$768,APS!$B305,'Rekapitulasi Maret'!$CI$587:$CI$768)</f>
        <v>0</v>
      </c>
      <c r="FV305" s="10"/>
      <c r="FW305" s="152">
        <f>SUMIF('Rekapitulasi Maret'!$CE$587:$CE$768,APS!$B305,'Rekapitulasi Maret'!$CJ$587:$CJ$768)</f>
        <v>0</v>
      </c>
      <c r="FX305" s="154">
        <f t="shared" si="683"/>
        <v>0</v>
      </c>
      <c r="FY305" s="154">
        <f t="shared" si="684"/>
        <v>0</v>
      </c>
      <c r="FZ305" s="10"/>
      <c r="GA305" s="152">
        <f>SUMIF('Rekapitulasi Maret'!$D$785:$D$963,APS!$B305,'Rekapitulasi Maret'!$E$785:$E$963)+SUMIF('Rekapitulasi Maret'!$D$785:$D$963,APS!$B305,'Rekapitulasi Maret'!$J$785:$J$963)</f>
        <v>0</v>
      </c>
      <c r="GB305" s="152">
        <f>SUMIF('Rekapitulasi Maret'!$D$785:$D$963,APS!$B305,'Rekapitulasi Maret'!$F$785:$F$963)</f>
        <v>0</v>
      </c>
      <c r="GC305" s="152">
        <f>SUMIF('Rekapitulasi Maret'!$D$785:$D$963,APS!$B305,'Rekapitulasi Maret'!$K$785:$K$963)</f>
        <v>0</v>
      </c>
      <c r="GD305" s="154">
        <f t="shared" si="662"/>
        <v>0</v>
      </c>
      <c r="GE305" s="154">
        <f t="shared" si="663"/>
        <v>0</v>
      </c>
      <c r="GF305" s="10"/>
      <c r="GG305" s="152">
        <f>SUMIF('Rekapitulasi Maret'!$U$785:$U$963,APS!$B305,'Rekapitulasi Maret'!$V$785:$V$963)+SUMIF('Rekapitulasi Maret'!$U$785:$U$963,APS!$B305,'Rekapitulasi Maret'!$AA$785:$AA$963)</f>
        <v>0</v>
      </c>
      <c r="GH305" s="152">
        <f>SUMIF('Rekapitulasi Maret'!$U$785:$U$963,APS!$B305,'Rekapitulasi Maret'!$W$785:$W$963)</f>
        <v>0</v>
      </c>
      <c r="GI305" s="152">
        <f>SUMIF('Rekapitulasi Maret'!$U$785:$U$963,APS!$B305,'Rekapitulasi Maret'!$AB$785:$AB$963)</f>
        <v>0</v>
      </c>
      <c r="GJ305" s="154">
        <f t="shared" si="664"/>
        <v>0</v>
      </c>
      <c r="GK305" s="154">
        <f t="shared" si="665"/>
        <v>0</v>
      </c>
      <c r="GL305" s="10"/>
      <c r="GM305" s="152">
        <f>SUMIF('Rekapitulasi Maret'!$AL$785:$AL$963,APS!$B305,'Rekapitulasi Maret'!$AM$785:$AM$963)+SUMIF('Rekapitulasi Maret'!$AL$785:$AL$963,APS!$B305,'Rekapitulasi Maret'!$AP$785:$AP$963)</f>
        <v>0</v>
      </c>
      <c r="GN305" s="152">
        <f>SUMIF('Rekapitulasi Maret'!$AL$785:$AL$963,APS!$B305,'Rekapitulasi Maret'!$AN$785:$AN$963)</f>
        <v>0</v>
      </c>
      <c r="GO305" s="152">
        <f>SUMIF('Rekapitulasi Maret'!$AL$785:$AL$963,APS!$B305,'Rekapitulasi Maret'!$AQ$785:$AQ$963)</f>
        <v>0</v>
      </c>
      <c r="GP305" s="154">
        <f t="shared" si="666"/>
        <v>0</v>
      </c>
      <c r="GQ305" s="154">
        <f t="shared" si="667"/>
        <v>0</v>
      </c>
      <c r="GR305" s="76">
        <f t="shared" si="668"/>
        <v>0</v>
      </c>
      <c r="GS305" s="76">
        <f t="shared" si="669"/>
        <v>0</v>
      </c>
      <c r="GT305" s="76">
        <f t="shared" si="670"/>
        <v>0</v>
      </c>
      <c r="GU305" s="76">
        <f t="shared" si="671"/>
        <v>0</v>
      </c>
      <c r="GV305" s="157">
        <f t="shared" si="672"/>
        <v>0</v>
      </c>
      <c r="GW305" s="157">
        <f t="shared" si="673"/>
        <v>0</v>
      </c>
      <c r="GX305" s="158">
        <f t="shared" si="674"/>
        <v>0</v>
      </c>
      <c r="GY305" s="157">
        <f t="shared" si="691"/>
        <v>2</v>
      </c>
      <c r="GZ305" s="157">
        <f t="shared" si="692"/>
        <v>0</v>
      </c>
      <c r="HA305" s="157">
        <f t="shared" si="693"/>
        <v>0</v>
      </c>
      <c r="HB305" s="157">
        <f t="shared" si="694"/>
        <v>0</v>
      </c>
      <c r="HC305" s="157">
        <f t="shared" si="695"/>
        <v>0</v>
      </c>
      <c r="HD305" s="157">
        <f t="shared" si="696"/>
        <v>-2</v>
      </c>
      <c r="HE305" s="158">
        <f t="shared" si="746"/>
        <v>0</v>
      </c>
      <c r="HF305" s="164"/>
      <c r="HG305" s="47" t="s">
        <v>1069</v>
      </c>
      <c r="HH305" s="88"/>
    </row>
    <row r="306" spans="1:216" ht="15.75">
      <c r="A306" s="16" t="s">
        <v>311</v>
      </c>
      <c r="B306" s="16" t="s">
        <v>312</v>
      </c>
      <c r="C306" s="16" t="s">
        <v>310</v>
      </c>
      <c r="D306" s="16" t="s">
        <v>614</v>
      </c>
      <c r="E306" s="16"/>
      <c r="F306" s="17">
        <v>0</v>
      </c>
      <c r="G306" s="17">
        <v>0</v>
      </c>
      <c r="H306" s="17">
        <v>0</v>
      </c>
      <c r="I306" s="18">
        <v>0</v>
      </c>
      <c r="J306" s="17">
        <v>0</v>
      </c>
      <c r="K306" s="19">
        <f t="shared" si="750"/>
        <v>0</v>
      </c>
      <c r="L306" s="19">
        <f t="shared" si="751"/>
        <v>0</v>
      </c>
      <c r="M306" s="23">
        <v>0</v>
      </c>
      <c r="N306" s="20">
        <f t="shared" si="752"/>
        <v>0</v>
      </c>
      <c r="O306" s="20"/>
      <c r="P306" s="75">
        <f t="shared" si="754"/>
        <v>0</v>
      </c>
      <c r="Q306" s="74">
        <f t="shared" si="753"/>
        <v>0</v>
      </c>
      <c r="R306" s="22">
        <f t="shared" si="747"/>
        <v>0</v>
      </c>
      <c r="S306" s="10"/>
      <c r="T306" s="10"/>
      <c r="U306" s="152">
        <f>SUMIF('Rekapitulasi Maret'!$D$9:$D$173,APS!$B306,'Rekapitulasi Maret'!$E$9:$E$173)</f>
        <v>0</v>
      </c>
      <c r="V306" s="152">
        <f>SUMIF('Rekapitulasi Maret'!$D$9:$D$173,APS!$B306,'Rekapitulasi Maret'!$F$9:$F$173)</f>
        <v>0</v>
      </c>
      <c r="W306" s="10"/>
      <c r="X306" s="154">
        <f t="shared" si="748"/>
        <v>0</v>
      </c>
      <c r="Y306" s="154">
        <f t="shared" si="749"/>
        <v>0</v>
      </c>
      <c r="Z306" s="10"/>
      <c r="AA306" s="152">
        <f>SUMIF('Rekapitulasi Maret'!$U$9:$U$173,APS!$B306,'Rekapitulasi Maret'!$V$9:$V$173)</f>
        <v>0</v>
      </c>
      <c r="AB306" s="152">
        <f>SUMIF('Rekapitulasi Maret'!$U$9:$U$173,APS!$B306,'Rekapitulasi Maret'!$W$9:$W$173)</f>
        <v>0</v>
      </c>
      <c r="AC306" s="152"/>
      <c r="AD306" s="154">
        <f t="shared" si="726"/>
        <v>0</v>
      </c>
      <c r="AE306" s="154">
        <f t="shared" si="727"/>
        <v>0</v>
      </c>
      <c r="AF306" s="10"/>
      <c r="AG306" s="152">
        <f>SUMIF('Rekapitulasi Maret'!$AL$9:$AL$173,APS!$B306,'Rekapitulasi Maret'!$AM$9:$AM$173)</f>
        <v>0</v>
      </c>
      <c r="AH306" s="152">
        <f>SUMIF('Rekapitulasi Maret'!$AL$9:$AL$173,APS!$B306,'Rekapitulasi Maret'!$AN$9:$AN$173)</f>
        <v>0</v>
      </c>
      <c r="AI306" s="152">
        <f>SUMIF('Rekapitulasi Maret'!$AL$9:$AL$173,APS!$B306,'Rekapitulasi Maret'!$AQ$9:$AQ$173)</f>
        <v>0</v>
      </c>
      <c r="AJ306" s="154">
        <f t="shared" si="744"/>
        <v>0</v>
      </c>
      <c r="AK306" s="154">
        <f t="shared" si="745"/>
        <v>0</v>
      </c>
      <c r="AL306" s="10"/>
      <c r="AM306" s="152">
        <f>SUMIF('Rekapitulasi Maret'!$BA$9:$BA$173,APS!$B306,'Rekapitulasi Maret'!$BB$9:$BB$173)</f>
        <v>0</v>
      </c>
      <c r="AN306" s="152">
        <f>SUMIF('Rekapitulasi Maret'!$BA$9:$BA$173,APS!$B306,'Rekapitulasi Maret'!$BC$9:$BC$173)</f>
        <v>0</v>
      </c>
      <c r="AO306" s="10"/>
      <c r="AP306" s="154">
        <f t="shared" si="728"/>
        <v>0</v>
      </c>
      <c r="AQ306" s="154">
        <f t="shared" si="729"/>
        <v>0</v>
      </c>
      <c r="AR306" s="10"/>
      <c r="AS306" s="152">
        <f>SUMIF('Rekapitulasi Maret'!$BP$9:$BP$173,APS!$B306,'Rekapitulasi Maret'!$BQ$9:$BQ$173)</f>
        <v>0</v>
      </c>
      <c r="AT306" s="152">
        <f>SUMIF('Rekapitulasi Maret'!$BP$9:$BP$173,APS!$B306,'Rekapitulasi Maret'!$BR$9:$BR$173)</f>
        <v>0</v>
      </c>
      <c r="AU306" s="10"/>
      <c r="AV306" s="154">
        <f t="shared" si="697"/>
        <v>0</v>
      </c>
      <c r="AW306" s="154">
        <f t="shared" si="698"/>
        <v>0</v>
      </c>
      <c r="AX306" s="10"/>
      <c r="AY306" s="152">
        <f>SUMIF('Rekapitulasi Maret'!$CE$9:$CE$173,APS!$B306,'Rekapitulasi Maret'!$CI$9:$CI$173)</f>
        <v>0</v>
      </c>
      <c r="AZ306" s="10"/>
      <c r="BA306" s="152">
        <f>SUMIF('Rekapitulasi Maret'!$CE$9:$CE$173,APS!$B306,'Rekapitulasi Maret'!$CJ$9:$CJ$173)</f>
        <v>0</v>
      </c>
      <c r="BB306" s="154">
        <f t="shared" si="689"/>
        <v>0</v>
      </c>
      <c r="BC306" s="154">
        <f t="shared" si="690"/>
        <v>0</v>
      </c>
      <c r="BD306" s="76">
        <f t="shared" si="701"/>
        <v>0</v>
      </c>
      <c r="BE306" s="76">
        <f t="shared" si="702"/>
        <v>0</v>
      </c>
      <c r="BF306" s="76">
        <f t="shared" si="703"/>
        <v>0</v>
      </c>
      <c r="BG306" s="76">
        <f t="shared" si="704"/>
        <v>0</v>
      </c>
      <c r="BH306" s="76">
        <f t="shared" si="705"/>
        <v>0</v>
      </c>
      <c r="BI306" s="76">
        <f t="shared" si="706"/>
        <v>0</v>
      </c>
      <c r="BJ306" s="154">
        <f t="shared" si="707"/>
        <v>0</v>
      </c>
      <c r="BK306" s="10"/>
      <c r="BL306" s="10"/>
      <c r="BM306" s="152">
        <f>SUMIF('Rekapitulasi Maret'!$D$194:$D$375,APS!$B306,'Rekapitulasi Maret'!$E$194:$E$375)+SUMIF('Rekapitulasi Maret'!$D$194:$D$375,APS!$B306,'Rekapitulasi Maret'!$J$194:$J$375)</f>
        <v>0</v>
      </c>
      <c r="BN306" s="152">
        <f>SUMIF('Rekapitulasi Maret'!$D$194:$D$375,APS!$B306,'Rekapitulasi Maret'!$F$194:$F$375)</f>
        <v>0</v>
      </c>
      <c r="BO306" s="152">
        <f>SUMIF('Rekapitulasi Maret'!$D$194:$D$375,APS!$B306,'Rekapitulasi Maret'!$K$194:$K$375)</f>
        <v>0</v>
      </c>
      <c r="BP306" s="154">
        <f t="shared" si="685"/>
        <v>0</v>
      </c>
      <c r="BQ306" s="154">
        <f t="shared" si="686"/>
        <v>0</v>
      </c>
      <c r="BR306" s="10"/>
      <c r="BS306" s="152">
        <f>SUMIF('Rekapitulasi Maret'!$U$194:$U$375,APS!$B306,'Rekapitulasi Maret'!$V$194:$V$375)+SUMIF('Rekapitulasi Maret'!$U$194:$U$375,APS!$B306,'Rekapitulasi Maret'!$AA$194:$AA$375)</f>
        <v>0</v>
      </c>
      <c r="BT306" s="152">
        <f>SUMIF('Rekapitulasi Maret'!$U$194:$U$375,APS!$B306,'Rekapitulasi Maret'!$W$194:$W$375)</f>
        <v>0</v>
      </c>
      <c r="BU306" s="152">
        <f>SUMIF('Rekapitulasi Maret'!$U$194:$U$375,APS!$B306,'Rekapitulasi Maret'!$AB$194:$AB$375)</f>
        <v>0</v>
      </c>
      <c r="BV306" s="154">
        <f t="shared" si="687"/>
        <v>0</v>
      </c>
      <c r="BW306" s="154">
        <f t="shared" si="688"/>
        <v>0</v>
      </c>
      <c r="BX306" s="10"/>
      <c r="BY306" s="152">
        <f>SUMIF('Rekapitulasi Maret'!$AL$194:$AL$375,APS!$B306,'Rekapitulasi Maret'!$AM$194:$AM$375)+SUMIF('Rekapitulasi Maret'!$AL$194:$AL$375,APS!$B306,'Rekapitulasi Maret'!$AP$194:$AP$375)</f>
        <v>0</v>
      </c>
      <c r="BZ306" s="152">
        <f>SUMIF('Rekapitulasi Maret'!$AL$194:$AL$375,APS!$B306,'Rekapitulasi Maret'!$AN$194:$AN$375)</f>
        <v>0</v>
      </c>
      <c r="CA306" s="152">
        <f>SUMIF('Rekapitulasi Maret'!$AL$194:$AL$375,APS!$B306,'Rekapitulasi Maret'!$AQ$194:$AQ$375)</f>
        <v>0</v>
      </c>
      <c r="CB306" s="154">
        <f t="shared" si="699"/>
        <v>0</v>
      </c>
      <c r="CC306" s="154">
        <f t="shared" si="700"/>
        <v>0</v>
      </c>
      <c r="CD306" s="10"/>
      <c r="CE306" s="152">
        <f>SUMIF('Rekapitulasi Maret'!$BA$194:$BA$375,APS!$B306,'Rekapitulasi Maret'!$BB$194:$BB$375)+SUMIF('Rekapitulasi Maret'!$BA$194:$BA$375,APS!$B306,'Rekapitulasi Maret'!$BE$194:$BE$375)</f>
        <v>0</v>
      </c>
      <c r="CF306" s="152">
        <f>SUMIF('Rekapitulasi Maret'!$BA$194:$BA$375,APS!$B306,'Rekapitulasi Maret'!$BC$194:$BC$375)</f>
        <v>0</v>
      </c>
      <c r="CG306" s="10"/>
      <c r="CH306" s="154">
        <f t="shared" si="677"/>
        <v>0</v>
      </c>
      <c r="CI306" s="154">
        <f t="shared" si="678"/>
        <v>0</v>
      </c>
      <c r="CJ306" s="10"/>
      <c r="CK306" s="152">
        <f>SUMIF('Rekapitulasi Maret'!$BP$194:$BP$375,APS!$B306,'Rekapitulasi Maret'!$BQ$194:$BQ$375)+SUMIF('Rekapitulasi Maret'!$BP$194:$BP$375,APS!$B306,'Rekapitulasi Maret'!$BT$194:$BT$375)</f>
        <v>0</v>
      </c>
      <c r="CL306" s="152">
        <f>SUMIF('Rekapitulasi Maret'!$BP$194:$BP$375,APS!$B306,'Rekapitulasi Maret'!$BR$194:$BR$375)</f>
        <v>0</v>
      </c>
      <c r="CM306" s="152">
        <f>SUMIF('Rekapitulasi Maret'!$BP$194:$BP$375,APS!$B306,'Rekapitulasi Maret'!$BU$194:$BU$375)</f>
        <v>0</v>
      </c>
      <c r="CN306" s="154">
        <f t="shared" si="679"/>
        <v>0</v>
      </c>
      <c r="CO306" s="154">
        <f t="shared" si="680"/>
        <v>0</v>
      </c>
      <c r="CP306" s="76">
        <f t="shared" si="708"/>
        <v>0</v>
      </c>
      <c r="CQ306" s="76">
        <f t="shared" si="709"/>
        <v>0</v>
      </c>
      <c r="CR306" s="76">
        <f t="shared" si="710"/>
        <v>0</v>
      </c>
      <c r="CS306" s="76">
        <f t="shared" si="711"/>
        <v>0</v>
      </c>
      <c r="CT306" s="76">
        <f t="shared" si="712"/>
        <v>0</v>
      </c>
      <c r="CU306" s="76">
        <f t="shared" si="713"/>
        <v>0</v>
      </c>
      <c r="CV306" s="154">
        <f t="shared" si="714"/>
        <v>0</v>
      </c>
      <c r="CW306" s="10"/>
      <c r="CX306" s="10"/>
      <c r="CY306" s="152">
        <f>SUMIF('Rekapitulasi Maret'!$D$391:$D$568,APS!$B306,'Rekapitulasi Maret'!$E$391:$E$568)+SUMIF('Rekapitulasi Maret'!$D$391:$D$568,APS!$B306,'Rekapitulasi Maret'!$J$391:$J$568)</f>
        <v>0</v>
      </c>
      <c r="CZ306" s="152">
        <f>SUMIF('Rekapitulasi Maret'!$D$391:$D$568,APS!$B306,'Rekapitulasi Maret'!$F$391:$F$568)</f>
        <v>0</v>
      </c>
      <c r="DA306" s="152">
        <f>SUMIF('Rekapitulasi Maret'!$D$391:$D$568,APS!$B306,'Rekapitulasi Maret'!$K$391:$K$568)</f>
        <v>0</v>
      </c>
      <c r="DB306" s="154">
        <f t="shared" si="681"/>
        <v>0</v>
      </c>
      <c r="DC306" s="154">
        <f t="shared" si="682"/>
        <v>0</v>
      </c>
      <c r="DD306" s="10"/>
      <c r="DE306" s="152">
        <f>SUMIF('Rekapitulasi Maret'!$U$391:$U$568,APS!$B306,'Rekapitulasi Maret'!$V$391:$V$568)+SUMIF('Rekapitulasi Maret'!$U$391:$U$568,APS!$B306,'Rekapitulasi Maret'!$AA$391:$AA$568)</f>
        <v>0</v>
      </c>
      <c r="DF306" s="152">
        <f>SUMIF('Rekapitulasi Maret'!$U$391:$U$568,APS!$B306,'Rekapitulasi Maret'!$W$391:$W$568)</f>
        <v>0</v>
      </c>
      <c r="DG306" s="152">
        <f>SUMIF('Rekapitulasi Maret'!$U$391:$U$568,APS!$B306,'Rekapitulasi Maret'!$AB$391:$AB$568)</f>
        <v>0</v>
      </c>
      <c r="DH306" s="154">
        <f t="shared" si="715"/>
        <v>0</v>
      </c>
      <c r="DI306" s="154">
        <f t="shared" si="716"/>
        <v>0</v>
      </c>
      <c r="DJ306" s="10"/>
      <c r="DK306" s="152">
        <f>SUMIF('Rekapitulasi Maret'!$AL$391:$AL$568,APS!$B306,'Rekapitulasi Maret'!$AM$391:$AM$568)+SUMIF('Rekapitulasi Maret'!$AL$391:$AL$568,APS!$B306,'Rekapitulasi Maret'!$AP$391:$AP$568)</f>
        <v>0</v>
      </c>
      <c r="DL306" s="152">
        <f>SUMIF('Rekapitulasi Maret'!$AL$391:$AL$568,APS!$B306,'Rekapitulasi Maret'!$AN$391:$AN$568)</f>
        <v>0</v>
      </c>
      <c r="DM306" s="152">
        <f>SUMIF('Rekapitulasi Maret'!$AL$391:$AL$568,APS!$B306,'Rekapitulasi Maret'!$AQ$391:$AQ$568)</f>
        <v>0</v>
      </c>
      <c r="DN306" s="154">
        <f t="shared" si="648"/>
        <v>0</v>
      </c>
      <c r="DO306" s="154">
        <f t="shared" si="649"/>
        <v>0</v>
      </c>
      <c r="DP306" s="10"/>
      <c r="DQ306" s="152">
        <f>SUMIF('Rekapitulasi Maret'!$BA$391:$BA$568,APS!$B306,'Rekapitulasi Maret'!$BB$391:$BB$568)+SUMIF('Rekapitulasi Maret'!$BA$391:$BA$568,APS!$B306,'Rekapitulasi Maret'!$BE$391:$BE$568)</f>
        <v>0</v>
      </c>
      <c r="DR306" s="152">
        <f>SUMIF('Rekapitulasi Maret'!$BA$391:$BA$568,APS!$B306,'Rekapitulasi Maret'!$BC$391:$BC$568)</f>
        <v>0</v>
      </c>
      <c r="DS306" s="152">
        <f>SUMIF('Rekapitulasi Maret'!$BA$391:$BA$568,APS!$B306,'Rekapitulasi Maret'!$BF$391:$BF$568)</f>
        <v>0</v>
      </c>
      <c r="DT306" s="154">
        <f t="shared" si="717"/>
        <v>0</v>
      </c>
      <c r="DU306" s="154">
        <f t="shared" si="718"/>
        <v>0</v>
      </c>
      <c r="DV306" s="10"/>
      <c r="DW306" s="152">
        <f>SUMIF('Rekapitulasi Maret'!$BP$391:$BP$568,APS!$B306,'Rekapitulasi Maret'!$BQ$391:$BQ$568)+SUMIF('Rekapitulasi Maret'!$BP$391:$BP$568,APS!$B306,'Rekapitulasi Maret'!$BT$391:$BT$568)</f>
        <v>0</v>
      </c>
      <c r="DX306" s="152">
        <f>SUMIF('Rekapitulasi Maret'!$BP$391:$BP$568,APS!$B306,'Rekapitulasi Maret'!$BR$391:$BR$568)</f>
        <v>0</v>
      </c>
      <c r="DY306" s="152">
        <f>SUMIF('Rekapitulasi Maret'!$BP$391:$BP$568,APS!$B306,'Rekapitulasi Maret'!$BU$391:$BU$568)</f>
        <v>0</v>
      </c>
      <c r="DZ306" s="154">
        <f t="shared" si="645"/>
        <v>0</v>
      </c>
      <c r="EA306" s="154">
        <f t="shared" si="646"/>
        <v>0</v>
      </c>
      <c r="EB306" s="10"/>
      <c r="EC306" s="152">
        <f>SUMIF('Rekapitulasi Maret'!$CE$391:$CE$568,APS!$B306,'Rekapitulasi Maret'!$CF$391:$CF$568)+SUMIF('Rekapitulasi Maret'!$CE$391:$CE$568,APS!$B306,'Rekapitulasi Maret'!$CI$391:$CI$568)</f>
        <v>0</v>
      </c>
      <c r="ED306" s="152">
        <f>SUMIF('Rekapitulasi Maret'!$CE$391:$CE$568,APS!$B306,'Rekapitulasi Maret'!$CG$391:$CG$568)</f>
        <v>0</v>
      </c>
      <c r="EE306" s="152">
        <f>SUMIF('Rekapitulasi Maret'!$CE$391:$CE$568,APS!$B306,'Rekapitulasi Maret'!$CJ$391:$CJ$568)</f>
        <v>0</v>
      </c>
      <c r="EF306" s="154">
        <f t="shared" si="650"/>
        <v>0</v>
      </c>
      <c r="EG306" s="154">
        <f t="shared" si="651"/>
        <v>0</v>
      </c>
      <c r="EH306" s="76">
        <f t="shared" si="719"/>
        <v>0</v>
      </c>
      <c r="EI306" s="76">
        <f t="shared" si="720"/>
        <v>0</v>
      </c>
      <c r="EJ306" s="76">
        <f t="shared" si="721"/>
        <v>0</v>
      </c>
      <c r="EK306" s="76">
        <f t="shared" si="722"/>
        <v>0</v>
      </c>
      <c r="EL306" s="76">
        <f t="shared" si="723"/>
        <v>0</v>
      </c>
      <c r="EM306" s="76">
        <f t="shared" si="724"/>
        <v>0</v>
      </c>
      <c r="EN306" s="154">
        <f t="shared" si="725"/>
        <v>0</v>
      </c>
      <c r="EO306" s="10"/>
      <c r="EP306" s="10"/>
      <c r="EQ306" s="152">
        <f>SUMIF('Rekapitulasi Maret'!$D$587:$D$768,APS!$B306,'Rekapitulasi Maret'!$E$587:$E$768)+SUMIF('Rekapitulasi Maret'!$D$587:$D$768,APS!$B306,'Rekapitulasi Maret'!$G$587:$G$768)</f>
        <v>0</v>
      </c>
      <c r="ER306" s="152">
        <f>SUMIF('Rekapitulasi Maret'!$D$587:$D$768,APS!$B306,'Rekapitulasi Maret'!$F$587:$F$768)+SUMIF('Rekapitulasi Maret'!$D$587:$D$768,APS!$B306,'Rekapitulasi Maret'!$H$587:$H$768)</f>
        <v>0</v>
      </c>
      <c r="ES306" s="10"/>
      <c r="ET306" s="154">
        <f t="shared" si="652"/>
        <v>0</v>
      </c>
      <c r="EU306" s="154">
        <f t="shared" si="653"/>
        <v>0</v>
      </c>
      <c r="EV306" s="10"/>
      <c r="EW306" s="152">
        <f>SUMIF('Rekapitulasi Maret'!$U$587:$U$768,APS!$B306,'Rekapitulasi Maret'!$V$587:$V$768)+SUMIF('Rekapitulasi Maret'!$U$587:$U$768,APS!$B306,'Rekapitulasi Maret'!$X$587:$X$768)</f>
        <v>0</v>
      </c>
      <c r="EX306" s="152">
        <f>SUMIF('Rekapitulasi Maret'!$U$587:$U$768,APS!$B306,'Rekapitulasi Maret'!$W$587:$W$768)+SUMIF('Rekapitulasi Maret'!$U$587:$U$768,APS!$B306,'Rekapitulasi Maret'!$Y$587:$Y$768)</f>
        <v>0</v>
      </c>
      <c r="EY306" s="10"/>
      <c r="EZ306" s="154">
        <f t="shared" si="654"/>
        <v>0</v>
      </c>
      <c r="FA306" s="154">
        <f t="shared" si="655"/>
        <v>0</v>
      </c>
      <c r="FB306" s="10"/>
      <c r="FC306" s="152">
        <f>SUMIF('Rekapitulasi Maret'!$AL$587:$AL$768,APS!$B306,'Rekapitulasi Maret'!$AM$587:$AM$768)+SUMIF('Rekapitulasi Maret'!$AL$587:$AL$768,APS!$B306,'Rekapitulasi Maret'!$AP$587:$AP$768)</f>
        <v>0</v>
      </c>
      <c r="FD306" s="152">
        <f>SUMIF('Rekapitulasi Maret'!$AL$587:$AL$768,APS!$B306,'Rekapitulasi Maret'!$AN$587:$AN$768)</f>
        <v>0</v>
      </c>
      <c r="FE306" s="10"/>
      <c r="FF306" s="154">
        <f t="shared" si="656"/>
        <v>0</v>
      </c>
      <c r="FG306" s="154">
        <f t="shared" si="657"/>
        <v>0</v>
      </c>
      <c r="FH306" s="10"/>
      <c r="FI306" s="152">
        <f>SUMIF('Rekapitulasi Maret'!$BA$587:$BA$768,APS!$B306,'Rekapitulasi Maret'!$BB$587:$BB$768)+SUMIF('Rekapitulasi Maret'!$BA$587:$BA$768,APS!$B306,'Rekapitulasi Maret'!$BE$587:$BE$768)</f>
        <v>0</v>
      </c>
      <c r="FJ306" s="152">
        <f>SUMIF('Rekapitulasi Maret'!$BA$587:$BA$768,APS!$B306,'Rekapitulasi Maret'!$BC$587:$BC$768)+SUMIF('Rekapitulasi Maret'!$BA$587:$BA$768,APS!$B306,'Rekapitulasi Maret'!$BF$587:$BF$768)</f>
        <v>0</v>
      </c>
      <c r="FK306" s="10"/>
      <c r="FL306" s="154">
        <f t="shared" si="658"/>
        <v>0</v>
      </c>
      <c r="FM306" s="154">
        <f t="shared" si="659"/>
        <v>0</v>
      </c>
      <c r="FN306" s="10"/>
      <c r="FO306" s="152">
        <f>SUMIF('Rekapitulasi Maret'!$BP$587:$BP$768,APS!$B306,'Rekapitulasi Maret'!$BQ$587:$BQ$768)+SUMIF('Rekapitulasi Maret'!$BP$587:$BP$768,APS!$B306,'Rekapitulasi Maret'!$BT$587:$BT$768)</f>
        <v>0</v>
      </c>
      <c r="FP306" s="152">
        <f>SUMIF('Rekapitulasi Maret'!$BP$587:$BP$768,APS!$B306,'Rekapitulasi Maret'!$BR$587:$BR$768)</f>
        <v>0</v>
      </c>
      <c r="FQ306" s="10"/>
      <c r="FR306" s="154">
        <f t="shared" si="660"/>
        <v>0</v>
      </c>
      <c r="FS306" s="154">
        <f t="shared" si="661"/>
        <v>0</v>
      </c>
      <c r="FT306" s="10"/>
      <c r="FU306" s="152">
        <f>SUMIF('Rekapitulasi Maret'!$CE$587:$CE$768,APS!$B306,'Rekapitulasi Maret'!$CI$587:$CI$768)</f>
        <v>0</v>
      </c>
      <c r="FV306" s="10"/>
      <c r="FW306" s="152">
        <f>SUMIF('Rekapitulasi Maret'!$CE$587:$CE$768,APS!$B306,'Rekapitulasi Maret'!$CJ$587:$CJ$768)</f>
        <v>0</v>
      </c>
      <c r="FX306" s="154">
        <f t="shared" si="683"/>
        <v>0</v>
      </c>
      <c r="FY306" s="154">
        <f t="shared" si="684"/>
        <v>0</v>
      </c>
      <c r="FZ306" s="10"/>
      <c r="GA306" s="152">
        <f>SUMIF('Rekapitulasi Maret'!$D$785:$D$963,APS!$B306,'Rekapitulasi Maret'!$E$785:$E$963)+SUMIF('Rekapitulasi Maret'!$D$785:$D$963,APS!$B306,'Rekapitulasi Maret'!$J$785:$J$963)</f>
        <v>0</v>
      </c>
      <c r="GB306" s="152">
        <f>SUMIF('Rekapitulasi Maret'!$D$785:$D$963,APS!$B306,'Rekapitulasi Maret'!$F$785:$F$963)</f>
        <v>0</v>
      </c>
      <c r="GC306" s="152">
        <f>SUMIF('Rekapitulasi Maret'!$D$785:$D$963,APS!$B306,'Rekapitulasi Maret'!$K$785:$K$963)</f>
        <v>0</v>
      </c>
      <c r="GD306" s="154">
        <f t="shared" si="662"/>
        <v>0</v>
      </c>
      <c r="GE306" s="154">
        <f t="shared" si="663"/>
        <v>0</v>
      </c>
      <c r="GF306" s="10"/>
      <c r="GG306" s="152">
        <f>SUMIF('Rekapitulasi Maret'!$U$785:$U$963,APS!$B306,'Rekapitulasi Maret'!$V$785:$V$963)+SUMIF('Rekapitulasi Maret'!$U$785:$U$963,APS!$B306,'Rekapitulasi Maret'!$AA$785:$AA$963)</f>
        <v>0</v>
      </c>
      <c r="GH306" s="152">
        <f>SUMIF('Rekapitulasi Maret'!$U$785:$U$963,APS!$B306,'Rekapitulasi Maret'!$W$785:$W$963)</f>
        <v>0</v>
      </c>
      <c r="GI306" s="152">
        <f>SUMIF('Rekapitulasi Maret'!$U$785:$U$963,APS!$B306,'Rekapitulasi Maret'!$AB$785:$AB$963)</f>
        <v>0</v>
      </c>
      <c r="GJ306" s="154">
        <f t="shared" si="664"/>
        <v>0</v>
      </c>
      <c r="GK306" s="154">
        <f t="shared" si="665"/>
        <v>0</v>
      </c>
      <c r="GL306" s="10"/>
      <c r="GM306" s="152">
        <f>SUMIF('Rekapitulasi Maret'!$AL$785:$AL$963,APS!$B306,'Rekapitulasi Maret'!$AM$785:$AM$963)+SUMIF('Rekapitulasi Maret'!$AL$785:$AL$963,APS!$B306,'Rekapitulasi Maret'!$AP$785:$AP$963)</f>
        <v>0</v>
      </c>
      <c r="GN306" s="152">
        <f>SUMIF('Rekapitulasi Maret'!$AL$785:$AL$963,APS!$B306,'Rekapitulasi Maret'!$AN$785:$AN$963)</f>
        <v>0</v>
      </c>
      <c r="GO306" s="152">
        <f>SUMIF('Rekapitulasi Maret'!$AL$785:$AL$963,APS!$B306,'Rekapitulasi Maret'!$AQ$785:$AQ$963)</f>
        <v>0</v>
      </c>
      <c r="GP306" s="154">
        <f t="shared" si="666"/>
        <v>0</v>
      </c>
      <c r="GQ306" s="154">
        <f t="shared" si="667"/>
        <v>0</v>
      </c>
      <c r="GR306" s="76">
        <f t="shared" si="668"/>
        <v>0</v>
      </c>
      <c r="GS306" s="76">
        <f t="shared" si="669"/>
        <v>0</v>
      </c>
      <c r="GT306" s="76">
        <f t="shared" si="670"/>
        <v>0</v>
      </c>
      <c r="GU306" s="76">
        <f t="shared" si="671"/>
        <v>0</v>
      </c>
      <c r="GV306" s="157">
        <f t="shared" si="672"/>
        <v>0</v>
      </c>
      <c r="GW306" s="157">
        <f t="shared" si="673"/>
        <v>0</v>
      </c>
      <c r="GX306" s="158">
        <f t="shared" si="674"/>
        <v>0</v>
      </c>
      <c r="GY306" s="157">
        <f t="shared" si="691"/>
        <v>0</v>
      </c>
      <c r="GZ306" s="157">
        <f t="shared" si="692"/>
        <v>0</v>
      </c>
      <c r="HA306" s="157">
        <f t="shared" si="693"/>
        <v>0</v>
      </c>
      <c r="HB306" s="157">
        <f t="shared" si="694"/>
        <v>0</v>
      </c>
      <c r="HC306" s="157">
        <f t="shared" si="695"/>
        <v>0</v>
      </c>
      <c r="HD306" s="157">
        <f t="shared" si="696"/>
        <v>0</v>
      </c>
      <c r="HE306" s="158">
        <f t="shared" si="746"/>
        <v>0</v>
      </c>
      <c r="HF306" s="164"/>
      <c r="HG306" s="47" t="s">
        <v>1069</v>
      </c>
      <c r="HH306" s="88"/>
    </row>
    <row r="307" spans="1:216" ht="15.75">
      <c r="A307" s="16" t="s">
        <v>311</v>
      </c>
      <c r="B307" s="47" t="s">
        <v>312</v>
      </c>
      <c r="C307" s="16" t="s">
        <v>310</v>
      </c>
      <c r="D307" s="16" t="s">
        <v>614</v>
      </c>
      <c r="E307" s="16"/>
      <c r="F307" s="30">
        <v>5</v>
      </c>
      <c r="G307" s="17"/>
      <c r="H307" s="17"/>
      <c r="I307" s="18">
        <v>0</v>
      </c>
      <c r="J307" s="17">
        <v>0</v>
      </c>
      <c r="K307" s="19">
        <f t="shared" si="750"/>
        <v>5</v>
      </c>
      <c r="L307" s="19">
        <f t="shared" si="751"/>
        <v>5</v>
      </c>
      <c r="M307" s="23">
        <v>5</v>
      </c>
      <c r="N307" s="20">
        <f t="shared" si="752"/>
        <v>5</v>
      </c>
      <c r="O307" s="20"/>
      <c r="P307" s="75">
        <f t="shared" si="754"/>
        <v>0</v>
      </c>
      <c r="Q307" s="74">
        <f t="shared" si="753"/>
        <v>5</v>
      </c>
      <c r="R307" s="22">
        <f t="shared" si="747"/>
        <v>5</v>
      </c>
      <c r="S307" s="10">
        <v>5</v>
      </c>
      <c r="T307" s="10"/>
      <c r="U307" s="152">
        <f>SUMIF('Rekapitulasi Maret'!$D$9:$D$173,APS!$B307,'Rekapitulasi Maret'!$E$9:$E$173)</f>
        <v>0</v>
      </c>
      <c r="V307" s="152">
        <f>SUMIF('Rekapitulasi Maret'!$D$9:$D$173,APS!$B307,'Rekapitulasi Maret'!$F$9:$F$173)</f>
        <v>0</v>
      </c>
      <c r="W307" s="10"/>
      <c r="X307" s="154">
        <f t="shared" si="748"/>
        <v>0</v>
      </c>
      <c r="Y307" s="154">
        <f t="shared" si="749"/>
        <v>0</v>
      </c>
      <c r="Z307" s="10">
        <v>5</v>
      </c>
      <c r="AA307" s="152">
        <f>SUMIF('Rekapitulasi Maret'!$U$9:$U$173,APS!$B307,'Rekapitulasi Maret'!$V$9:$V$173)</f>
        <v>0</v>
      </c>
      <c r="AB307" s="152">
        <f>SUMIF('Rekapitulasi Maret'!$U$9:$U$173,APS!$B307,'Rekapitulasi Maret'!$W$9:$W$173)</f>
        <v>0</v>
      </c>
      <c r="AC307" s="152"/>
      <c r="AD307" s="154">
        <f t="shared" si="726"/>
        <v>0</v>
      </c>
      <c r="AE307" s="154">
        <f t="shared" si="727"/>
        <v>0</v>
      </c>
      <c r="AF307" s="10"/>
      <c r="AG307" s="152">
        <f>SUMIF('Rekapitulasi Maret'!$AL$9:$AL$173,APS!$B307,'Rekapitulasi Maret'!$AM$9:$AM$173)</f>
        <v>0</v>
      </c>
      <c r="AH307" s="152">
        <f>SUMIF('Rekapitulasi Maret'!$AL$9:$AL$173,APS!$B307,'Rekapitulasi Maret'!$AN$9:$AN$173)</f>
        <v>0</v>
      </c>
      <c r="AI307" s="152">
        <f>SUMIF('Rekapitulasi Maret'!$AL$9:$AL$173,APS!$B307,'Rekapitulasi Maret'!$AQ$9:$AQ$173)</f>
        <v>0</v>
      </c>
      <c r="AJ307" s="154">
        <f t="shared" si="744"/>
        <v>0</v>
      </c>
      <c r="AK307" s="154">
        <f t="shared" si="745"/>
        <v>0</v>
      </c>
      <c r="AL307" s="10"/>
      <c r="AM307" s="152">
        <f>SUMIF('Rekapitulasi Maret'!$BA$9:$BA$173,APS!$B307,'Rekapitulasi Maret'!$BB$9:$BB$173)</f>
        <v>0</v>
      </c>
      <c r="AN307" s="152">
        <f>SUMIF('Rekapitulasi Maret'!$BA$9:$BA$173,APS!$B307,'Rekapitulasi Maret'!$BC$9:$BC$173)</f>
        <v>0</v>
      </c>
      <c r="AO307" s="10"/>
      <c r="AP307" s="154">
        <f t="shared" si="728"/>
        <v>0</v>
      </c>
      <c r="AQ307" s="154">
        <f t="shared" si="729"/>
        <v>0</v>
      </c>
      <c r="AR307" s="10"/>
      <c r="AS307" s="152">
        <f>SUMIF('Rekapitulasi Maret'!$BP$9:$BP$173,APS!$B307,'Rekapitulasi Maret'!$BQ$9:$BQ$173)</f>
        <v>0</v>
      </c>
      <c r="AT307" s="152">
        <f>SUMIF('Rekapitulasi Maret'!$BP$9:$BP$173,APS!$B307,'Rekapitulasi Maret'!$BR$9:$BR$173)</f>
        <v>0</v>
      </c>
      <c r="AU307" s="10"/>
      <c r="AV307" s="154">
        <f t="shared" si="697"/>
        <v>0</v>
      </c>
      <c r="AW307" s="154">
        <f t="shared" si="698"/>
        <v>0</v>
      </c>
      <c r="AX307" s="10"/>
      <c r="AY307" s="152">
        <f>SUMIF('Rekapitulasi Maret'!$CE$9:$CE$173,APS!$B307,'Rekapitulasi Maret'!$CI$9:$CI$173)</f>
        <v>0</v>
      </c>
      <c r="AZ307" s="10"/>
      <c r="BA307" s="152">
        <f>SUMIF('Rekapitulasi Maret'!$CE$9:$CE$173,APS!$B307,'Rekapitulasi Maret'!$CJ$9:$CJ$173)</f>
        <v>0</v>
      </c>
      <c r="BB307" s="154">
        <f t="shared" si="689"/>
        <v>0</v>
      </c>
      <c r="BC307" s="154">
        <f t="shared" si="690"/>
        <v>0</v>
      </c>
      <c r="BD307" s="76">
        <f t="shared" si="701"/>
        <v>5</v>
      </c>
      <c r="BE307" s="76">
        <f t="shared" si="702"/>
        <v>0</v>
      </c>
      <c r="BF307" s="76">
        <f t="shared" si="703"/>
        <v>0</v>
      </c>
      <c r="BG307" s="76">
        <f t="shared" si="704"/>
        <v>0</v>
      </c>
      <c r="BH307" s="76">
        <f t="shared" si="705"/>
        <v>0</v>
      </c>
      <c r="BI307" s="76">
        <f t="shared" si="706"/>
        <v>-5</v>
      </c>
      <c r="BJ307" s="154">
        <f t="shared" si="707"/>
        <v>0</v>
      </c>
      <c r="BK307" s="10"/>
      <c r="BL307" s="10"/>
      <c r="BM307" s="152">
        <f>SUMIF('Rekapitulasi Maret'!$D$194:$D$375,APS!$B307,'Rekapitulasi Maret'!$E$194:$E$375)+SUMIF('Rekapitulasi Maret'!$D$194:$D$375,APS!$B307,'Rekapitulasi Maret'!$J$194:$J$375)</f>
        <v>0</v>
      </c>
      <c r="BN307" s="152">
        <f>SUMIF('Rekapitulasi Maret'!$D$194:$D$375,APS!$B307,'Rekapitulasi Maret'!$F$194:$F$375)</f>
        <v>0</v>
      </c>
      <c r="BO307" s="152">
        <f>SUMIF('Rekapitulasi Maret'!$D$194:$D$375,APS!$B307,'Rekapitulasi Maret'!$K$194:$K$375)</f>
        <v>0</v>
      </c>
      <c r="BP307" s="154">
        <f t="shared" si="685"/>
        <v>0</v>
      </c>
      <c r="BQ307" s="154">
        <f t="shared" si="686"/>
        <v>0</v>
      </c>
      <c r="BR307" s="10"/>
      <c r="BS307" s="152">
        <f>SUMIF('Rekapitulasi Maret'!$U$194:$U$375,APS!$B307,'Rekapitulasi Maret'!$V$194:$V$375)+SUMIF('Rekapitulasi Maret'!$U$194:$U$375,APS!$B307,'Rekapitulasi Maret'!$AA$194:$AA$375)</f>
        <v>0</v>
      </c>
      <c r="BT307" s="152">
        <f>SUMIF('Rekapitulasi Maret'!$U$194:$U$375,APS!$B307,'Rekapitulasi Maret'!$W$194:$W$375)</f>
        <v>0</v>
      </c>
      <c r="BU307" s="152">
        <f>SUMIF('Rekapitulasi Maret'!$U$194:$U$375,APS!$B307,'Rekapitulasi Maret'!$AB$194:$AB$375)</f>
        <v>0</v>
      </c>
      <c r="BV307" s="154">
        <f t="shared" si="687"/>
        <v>0</v>
      </c>
      <c r="BW307" s="154">
        <f t="shared" si="688"/>
        <v>0</v>
      </c>
      <c r="BX307" s="10"/>
      <c r="BY307" s="152">
        <f>SUMIF('Rekapitulasi Maret'!$AL$194:$AL$375,APS!$B307,'Rekapitulasi Maret'!$AM$194:$AM$375)+SUMIF('Rekapitulasi Maret'!$AL$194:$AL$375,APS!$B307,'Rekapitulasi Maret'!$AP$194:$AP$375)</f>
        <v>0</v>
      </c>
      <c r="BZ307" s="152">
        <f>SUMIF('Rekapitulasi Maret'!$AL$194:$AL$375,APS!$B307,'Rekapitulasi Maret'!$AN$194:$AN$375)</f>
        <v>0</v>
      </c>
      <c r="CA307" s="152">
        <f>SUMIF('Rekapitulasi Maret'!$AL$194:$AL$375,APS!$B307,'Rekapitulasi Maret'!$AQ$194:$AQ$375)</f>
        <v>0</v>
      </c>
      <c r="CB307" s="154">
        <f t="shared" si="699"/>
        <v>0</v>
      </c>
      <c r="CC307" s="154">
        <f t="shared" si="700"/>
        <v>0</v>
      </c>
      <c r="CD307" s="10"/>
      <c r="CE307" s="152">
        <f>SUMIF('Rekapitulasi Maret'!$BA$194:$BA$375,APS!$B307,'Rekapitulasi Maret'!$BB$194:$BB$375)+SUMIF('Rekapitulasi Maret'!$BA$194:$BA$375,APS!$B307,'Rekapitulasi Maret'!$BE$194:$BE$375)</f>
        <v>0</v>
      </c>
      <c r="CF307" s="152">
        <f>SUMIF('Rekapitulasi Maret'!$BA$194:$BA$375,APS!$B307,'Rekapitulasi Maret'!$BC$194:$BC$375)</f>
        <v>0</v>
      </c>
      <c r="CG307" s="10"/>
      <c r="CH307" s="154">
        <f t="shared" si="677"/>
        <v>0</v>
      </c>
      <c r="CI307" s="154">
        <f t="shared" si="678"/>
        <v>0</v>
      </c>
      <c r="CJ307" s="10"/>
      <c r="CK307" s="152">
        <f>SUMIF('Rekapitulasi Maret'!$BP$194:$BP$375,APS!$B307,'Rekapitulasi Maret'!$BQ$194:$BQ$375)+SUMIF('Rekapitulasi Maret'!$BP$194:$BP$375,APS!$B307,'Rekapitulasi Maret'!$BT$194:$BT$375)</f>
        <v>0</v>
      </c>
      <c r="CL307" s="152">
        <f>SUMIF('Rekapitulasi Maret'!$BP$194:$BP$375,APS!$B307,'Rekapitulasi Maret'!$BR$194:$BR$375)</f>
        <v>0</v>
      </c>
      <c r="CM307" s="152">
        <f>SUMIF('Rekapitulasi Maret'!$BP$194:$BP$375,APS!$B307,'Rekapitulasi Maret'!$BU$194:$BU$375)</f>
        <v>0</v>
      </c>
      <c r="CN307" s="154">
        <f t="shared" si="679"/>
        <v>0</v>
      </c>
      <c r="CO307" s="154">
        <f t="shared" si="680"/>
        <v>0</v>
      </c>
      <c r="CP307" s="76">
        <f t="shared" si="708"/>
        <v>0</v>
      </c>
      <c r="CQ307" s="76">
        <f t="shared" si="709"/>
        <v>0</v>
      </c>
      <c r="CR307" s="76">
        <f t="shared" si="710"/>
        <v>0</v>
      </c>
      <c r="CS307" s="76">
        <f t="shared" si="711"/>
        <v>0</v>
      </c>
      <c r="CT307" s="76">
        <f t="shared" si="712"/>
        <v>0</v>
      </c>
      <c r="CU307" s="76">
        <f t="shared" si="713"/>
        <v>0</v>
      </c>
      <c r="CV307" s="154">
        <f t="shared" si="714"/>
        <v>0</v>
      </c>
      <c r="CW307" s="10"/>
      <c r="CX307" s="10"/>
      <c r="CY307" s="152">
        <f>SUMIF('Rekapitulasi Maret'!$D$391:$D$568,APS!$B307,'Rekapitulasi Maret'!$E$391:$E$568)+SUMIF('Rekapitulasi Maret'!$D$391:$D$568,APS!$B307,'Rekapitulasi Maret'!$J$391:$J$568)</f>
        <v>0</v>
      </c>
      <c r="CZ307" s="152">
        <f>SUMIF('Rekapitulasi Maret'!$D$391:$D$568,APS!$B307,'Rekapitulasi Maret'!$F$391:$F$568)</f>
        <v>0</v>
      </c>
      <c r="DA307" s="152">
        <f>SUMIF('Rekapitulasi Maret'!$D$391:$D$568,APS!$B307,'Rekapitulasi Maret'!$K$391:$K$568)</f>
        <v>0</v>
      </c>
      <c r="DB307" s="154">
        <f t="shared" si="681"/>
        <v>0</v>
      </c>
      <c r="DC307" s="154">
        <f t="shared" si="682"/>
        <v>0</v>
      </c>
      <c r="DD307" s="10"/>
      <c r="DE307" s="152">
        <f>SUMIF('Rekapitulasi Maret'!$U$391:$U$568,APS!$B307,'Rekapitulasi Maret'!$V$391:$V$568)+SUMIF('Rekapitulasi Maret'!$U$391:$U$568,APS!$B307,'Rekapitulasi Maret'!$AA$391:$AA$568)</f>
        <v>0</v>
      </c>
      <c r="DF307" s="152">
        <f>SUMIF('Rekapitulasi Maret'!$U$391:$U$568,APS!$B307,'Rekapitulasi Maret'!$W$391:$W$568)</f>
        <v>0</v>
      </c>
      <c r="DG307" s="152">
        <f>SUMIF('Rekapitulasi Maret'!$U$391:$U$568,APS!$B307,'Rekapitulasi Maret'!$AB$391:$AB$568)</f>
        <v>0</v>
      </c>
      <c r="DH307" s="154">
        <f t="shared" si="715"/>
        <v>0</v>
      </c>
      <c r="DI307" s="154">
        <f t="shared" si="716"/>
        <v>0</v>
      </c>
      <c r="DJ307" s="10"/>
      <c r="DK307" s="152">
        <f>SUMIF('Rekapitulasi Maret'!$AL$391:$AL$568,APS!$B307,'Rekapitulasi Maret'!$AM$391:$AM$568)+SUMIF('Rekapitulasi Maret'!$AL$391:$AL$568,APS!$B307,'Rekapitulasi Maret'!$AP$391:$AP$568)</f>
        <v>0</v>
      </c>
      <c r="DL307" s="152">
        <f>SUMIF('Rekapitulasi Maret'!$AL$391:$AL$568,APS!$B307,'Rekapitulasi Maret'!$AN$391:$AN$568)</f>
        <v>0</v>
      </c>
      <c r="DM307" s="152">
        <f>SUMIF('Rekapitulasi Maret'!$AL$391:$AL$568,APS!$B307,'Rekapitulasi Maret'!$AQ$391:$AQ$568)</f>
        <v>0</v>
      </c>
      <c r="DN307" s="154">
        <f t="shared" si="648"/>
        <v>0</v>
      </c>
      <c r="DO307" s="154">
        <f t="shared" si="649"/>
        <v>0</v>
      </c>
      <c r="DP307" s="10"/>
      <c r="DQ307" s="152">
        <f>SUMIF('Rekapitulasi Maret'!$BA$391:$BA$568,APS!$B307,'Rekapitulasi Maret'!$BB$391:$BB$568)+SUMIF('Rekapitulasi Maret'!$BA$391:$BA$568,APS!$B307,'Rekapitulasi Maret'!$BE$391:$BE$568)</f>
        <v>0</v>
      </c>
      <c r="DR307" s="152">
        <f>SUMIF('Rekapitulasi Maret'!$BA$391:$BA$568,APS!$B307,'Rekapitulasi Maret'!$BC$391:$BC$568)</f>
        <v>0</v>
      </c>
      <c r="DS307" s="152">
        <f>SUMIF('Rekapitulasi Maret'!$BA$391:$BA$568,APS!$B307,'Rekapitulasi Maret'!$BF$391:$BF$568)</f>
        <v>0</v>
      </c>
      <c r="DT307" s="154">
        <f t="shared" si="717"/>
        <v>0</v>
      </c>
      <c r="DU307" s="154">
        <f t="shared" si="718"/>
        <v>0</v>
      </c>
      <c r="DV307" s="10"/>
      <c r="DW307" s="152">
        <f>SUMIF('Rekapitulasi Maret'!$BP$391:$BP$568,APS!$B307,'Rekapitulasi Maret'!$BQ$391:$BQ$568)+SUMIF('Rekapitulasi Maret'!$BP$391:$BP$568,APS!$B307,'Rekapitulasi Maret'!$BT$391:$BT$568)</f>
        <v>0</v>
      </c>
      <c r="DX307" s="152">
        <f>SUMIF('Rekapitulasi Maret'!$BP$391:$BP$568,APS!$B307,'Rekapitulasi Maret'!$BR$391:$BR$568)</f>
        <v>0</v>
      </c>
      <c r="DY307" s="152">
        <f>SUMIF('Rekapitulasi Maret'!$BP$391:$BP$568,APS!$B307,'Rekapitulasi Maret'!$BU$391:$BU$568)</f>
        <v>0</v>
      </c>
      <c r="DZ307" s="154">
        <f t="shared" si="645"/>
        <v>0</v>
      </c>
      <c r="EA307" s="154">
        <f t="shared" si="646"/>
        <v>0</v>
      </c>
      <c r="EB307" s="10"/>
      <c r="EC307" s="152">
        <f>SUMIF('Rekapitulasi Maret'!$CE$391:$CE$568,APS!$B307,'Rekapitulasi Maret'!$CF$391:$CF$568)+SUMIF('Rekapitulasi Maret'!$CE$391:$CE$568,APS!$B307,'Rekapitulasi Maret'!$CI$391:$CI$568)</f>
        <v>0</v>
      </c>
      <c r="ED307" s="152">
        <f>SUMIF('Rekapitulasi Maret'!$CE$391:$CE$568,APS!$B307,'Rekapitulasi Maret'!$CG$391:$CG$568)</f>
        <v>0</v>
      </c>
      <c r="EE307" s="152">
        <f>SUMIF('Rekapitulasi Maret'!$CE$391:$CE$568,APS!$B307,'Rekapitulasi Maret'!$CJ$391:$CJ$568)</f>
        <v>0</v>
      </c>
      <c r="EF307" s="154">
        <f t="shared" si="650"/>
        <v>0</v>
      </c>
      <c r="EG307" s="154">
        <f t="shared" si="651"/>
        <v>0</v>
      </c>
      <c r="EH307" s="76">
        <f t="shared" si="719"/>
        <v>0</v>
      </c>
      <c r="EI307" s="76">
        <f t="shared" si="720"/>
        <v>0</v>
      </c>
      <c r="EJ307" s="76">
        <f t="shared" si="721"/>
        <v>0</v>
      </c>
      <c r="EK307" s="76">
        <f t="shared" si="722"/>
        <v>0</v>
      </c>
      <c r="EL307" s="76">
        <f t="shared" si="723"/>
        <v>0</v>
      </c>
      <c r="EM307" s="76">
        <f t="shared" si="724"/>
        <v>0</v>
      </c>
      <c r="EN307" s="154">
        <f t="shared" si="725"/>
        <v>0</v>
      </c>
      <c r="EO307" s="10"/>
      <c r="EP307" s="10"/>
      <c r="EQ307" s="152">
        <f>SUMIF('Rekapitulasi Maret'!$D$587:$D$768,APS!$B307,'Rekapitulasi Maret'!$E$587:$E$768)+SUMIF('Rekapitulasi Maret'!$D$587:$D$768,APS!$B307,'Rekapitulasi Maret'!$G$587:$G$768)</f>
        <v>0</v>
      </c>
      <c r="ER307" s="152">
        <f>SUMIF('Rekapitulasi Maret'!$D$587:$D$768,APS!$B307,'Rekapitulasi Maret'!$F$587:$F$768)+SUMIF('Rekapitulasi Maret'!$D$587:$D$768,APS!$B307,'Rekapitulasi Maret'!$H$587:$H$768)</f>
        <v>0</v>
      </c>
      <c r="ES307" s="10"/>
      <c r="ET307" s="154">
        <f t="shared" si="652"/>
        <v>0</v>
      </c>
      <c r="EU307" s="154">
        <f t="shared" si="653"/>
        <v>0</v>
      </c>
      <c r="EV307" s="10"/>
      <c r="EW307" s="152">
        <f>SUMIF('Rekapitulasi Maret'!$U$587:$U$768,APS!$B307,'Rekapitulasi Maret'!$V$587:$V$768)+SUMIF('Rekapitulasi Maret'!$U$587:$U$768,APS!$B307,'Rekapitulasi Maret'!$X$587:$X$768)</f>
        <v>0</v>
      </c>
      <c r="EX307" s="152">
        <f>SUMIF('Rekapitulasi Maret'!$U$587:$U$768,APS!$B307,'Rekapitulasi Maret'!$W$587:$W$768)+SUMIF('Rekapitulasi Maret'!$U$587:$U$768,APS!$B307,'Rekapitulasi Maret'!$Y$587:$Y$768)</f>
        <v>0</v>
      </c>
      <c r="EY307" s="10"/>
      <c r="EZ307" s="154">
        <f t="shared" si="654"/>
        <v>0</v>
      </c>
      <c r="FA307" s="154">
        <f t="shared" si="655"/>
        <v>0</v>
      </c>
      <c r="FB307" s="10"/>
      <c r="FC307" s="152">
        <f>SUMIF('Rekapitulasi Maret'!$AL$587:$AL$768,APS!$B307,'Rekapitulasi Maret'!$AM$587:$AM$768)+SUMIF('Rekapitulasi Maret'!$AL$587:$AL$768,APS!$B307,'Rekapitulasi Maret'!$AP$587:$AP$768)</f>
        <v>0</v>
      </c>
      <c r="FD307" s="152">
        <f>SUMIF('Rekapitulasi Maret'!$AL$587:$AL$768,APS!$B307,'Rekapitulasi Maret'!$AN$587:$AN$768)</f>
        <v>0</v>
      </c>
      <c r="FE307" s="10"/>
      <c r="FF307" s="154">
        <f t="shared" si="656"/>
        <v>0</v>
      </c>
      <c r="FG307" s="154">
        <f t="shared" si="657"/>
        <v>0</v>
      </c>
      <c r="FH307" s="10"/>
      <c r="FI307" s="152">
        <f>SUMIF('Rekapitulasi Maret'!$BA$587:$BA$768,APS!$B307,'Rekapitulasi Maret'!$BB$587:$BB$768)+SUMIF('Rekapitulasi Maret'!$BA$587:$BA$768,APS!$B307,'Rekapitulasi Maret'!$BE$587:$BE$768)</f>
        <v>0</v>
      </c>
      <c r="FJ307" s="152">
        <f>SUMIF('Rekapitulasi Maret'!$BA$587:$BA$768,APS!$B307,'Rekapitulasi Maret'!$BC$587:$BC$768)+SUMIF('Rekapitulasi Maret'!$BA$587:$BA$768,APS!$B307,'Rekapitulasi Maret'!$BF$587:$BF$768)</f>
        <v>0</v>
      </c>
      <c r="FK307" s="10"/>
      <c r="FL307" s="154">
        <f t="shared" si="658"/>
        <v>0</v>
      </c>
      <c r="FM307" s="154">
        <f t="shared" si="659"/>
        <v>0</v>
      </c>
      <c r="FN307" s="10"/>
      <c r="FO307" s="152">
        <f>SUMIF('Rekapitulasi Maret'!$BP$587:$BP$768,APS!$B307,'Rekapitulasi Maret'!$BQ$587:$BQ$768)+SUMIF('Rekapitulasi Maret'!$BP$587:$BP$768,APS!$B307,'Rekapitulasi Maret'!$BT$587:$BT$768)</f>
        <v>0</v>
      </c>
      <c r="FP307" s="152">
        <f>SUMIF('Rekapitulasi Maret'!$BP$587:$BP$768,APS!$B307,'Rekapitulasi Maret'!$BR$587:$BR$768)</f>
        <v>0</v>
      </c>
      <c r="FQ307" s="10"/>
      <c r="FR307" s="154">
        <f t="shared" si="660"/>
        <v>0</v>
      </c>
      <c r="FS307" s="154">
        <f t="shared" si="661"/>
        <v>0</v>
      </c>
      <c r="FT307" s="10"/>
      <c r="FU307" s="152">
        <f>SUMIF('Rekapitulasi Maret'!$CE$587:$CE$768,APS!$B307,'Rekapitulasi Maret'!$CI$587:$CI$768)</f>
        <v>0</v>
      </c>
      <c r="FV307" s="10"/>
      <c r="FW307" s="152">
        <f>SUMIF('Rekapitulasi Maret'!$CE$587:$CE$768,APS!$B307,'Rekapitulasi Maret'!$CJ$587:$CJ$768)</f>
        <v>0</v>
      </c>
      <c r="FX307" s="154">
        <f t="shared" si="683"/>
        <v>0</v>
      </c>
      <c r="FY307" s="154">
        <f t="shared" si="684"/>
        <v>0</v>
      </c>
      <c r="FZ307" s="10"/>
      <c r="GA307" s="152">
        <f>SUMIF('Rekapitulasi Maret'!$D$785:$D$963,APS!$B307,'Rekapitulasi Maret'!$E$785:$E$963)+SUMIF('Rekapitulasi Maret'!$D$785:$D$963,APS!$B307,'Rekapitulasi Maret'!$J$785:$J$963)</f>
        <v>0</v>
      </c>
      <c r="GB307" s="152">
        <f>SUMIF('Rekapitulasi Maret'!$D$785:$D$963,APS!$B307,'Rekapitulasi Maret'!$F$785:$F$963)</f>
        <v>0</v>
      </c>
      <c r="GC307" s="152">
        <f>SUMIF('Rekapitulasi Maret'!$D$785:$D$963,APS!$B307,'Rekapitulasi Maret'!$K$785:$K$963)</f>
        <v>0</v>
      </c>
      <c r="GD307" s="154">
        <f t="shared" si="662"/>
        <v>0</v>
      </c>
      <c r="GE307" s="154">
        <f t="shared" si="663"/>
        <v>0</v>
      </c>
      <c r="GF307" s="10"/>
      <c r="GG307" s="152">
        <f>SUMIF('Rekapitulasi Maret'!$U$785:$U$963,APS!$B307,'Rekapitulasi Maret'!$V$785:$V$963)+SUMIF('Rekapitulasi Maret'!$U$785:$U$963,APS!$B307,'Rekapitulasi Maret'!$AA$785:$AA$963)</f>
        <v>0</v>
      </c>
      <c r="GH307" s="152">
        <f>SUMIF('Rekapitulasi Maret'!$U$785:$U$963,APS!$B307,'Rekapitulasi Maret'!$W$785:$W$963)</f>
        <v>0</v>
      </c>
      <c r="GI307" s="152">
        <f>SUMIF('Rekapitulasi Maret'!$U$785:$U$963,APS!$B307,'Rekapitulasi Maret'!$AB$785:$AB$963)</f>
        <v>0</v>
      </c>
      <c r="GJ307" s="154">
        <f t="shared" si="664"/>
        <v>0</v>
      </c>
      <c r="GK307" s="154">
        <f t="shared" si="665"/>
        <v>0</v>
      </c>
      <c r="GL307" s="10"/>
      <c r="GM307" s="152">
        <f>SUMIF('Rekapitulasi Maret'!$AL$785:$AL$963,APS!$B307,'Rekapitulasi Maret'!$AM$785:$AM$963)+SUMIF('Rekapitulasi Maret'!$AL$785:$AL$963,APS!$B307,'Rekapitulasi Maret'!$AP$785:$AP$963)</f>
        <v>0</v>
      </c>
      <c r="GN307" s="152">
        <f>SUMIF('Rekapitulasi Maret'!$AL$785:$AL$963,APS!$B307,'Rekapitulasi Maret'!$AN$785:$AN$963)</f>
        <v>0</v>
      </c>
      <c r="GO307" s="152">
        <f>SUMIF('Rekapitulasi Maret'!$AL$785:$AL$963,APS!$B307,'Rekapitulasi Maret'!$AQ$785:$AQ$963)</f>
        <v>0</v>
      </c>
      <c r="GP307" s="154">
        <f t="shared" si="666"/>
        <v>0</v>
      </c>
      <c r="GQ307" s="154">
        <f t="shared" si="667"/>
        <v>0</v>
      </c>
      <c r="GR307" s="76">
        <f t="shared" si="668"/>
        <v>0</v>
      </c>
      <c r="GS307" s="76">
        <f t="shared" si="669"/>
        <v>0</v>
      </c>
      <c r="GT307" s="76">
        <f t="shared" si="670"/>
        <v>0</v>
      </c>
      <c r="GU307" s="76">
        <f t="shared" si="671"/>
        <v>0</v>
      </c>
      <c r="GV307" s="157">
        <f t="shared" si="672"/>
        <v>0</v>
      </c>
      <c r="GW307" s="157">
        <f t="shared" si="673"/>
        <v>0</v>
      </c>
      <c r="GX307" s="158">
        <f t="shared" si="674"/>
        <v>0</v>
      </c>
      <c r="GY307" s="157">
        <f t="shared" si="691"/>
        <v>5</v>
      </c>
      <c r="GZ307" s="157">
        <f t="shared" si="692"/>
        <v>0</v>
      </c>
      <c r="HA307" s="157">
        <f t="shared" si="693"/>
        <v>0</v>
      </c>
      <c r="HB307" s="157">
        <f t="shared" si="694"/>
        <v>0</v>
      </c>
      <c r="HC307" s="157">
        <f t="shared" si="695"/>
        <v>0</v>
      </c>
      <c r="HD307" s="157">
        <f t="shared" si="696"/>
        <v>-5</v>
      </c>
      <c r="HE307" s="158">
        <f t="shared" si="746"/>
        <v>0</v>
      </c>
      <c r="HF307" s="164"/>
      <c r="HG307" s="47" t="s">
        <v>1069</v>
      </c>
      <c r="HH307" s="88"/>
    </row>
    <row r="308" spans="1:216" ht="15.75">
      <c r="A308" s="16" t="s">
        <v>480</v>
      </c>
      <c r="B308" s="47" t="s">
        <v>361</v>
      </c>
      <c r="C308" s="16" t="s">
        <v>310</v>
      </c>
      <c r="D308" s="16" t="s">
        <v>614</v>
      </c>
      <c r="E308" s="16"/>
      <c r="F308" s="17">
        <v>3</v>
      </c>
      <c r="G308" s="17"/>
      <c r="H308" s="17"/>
      <c r="I308" s="18">
        <v>0</v>
      </c>
      <c r="J308" s="17">
        <v>0</v>
      </c>
      <c r="K308" s="19">
        <f t="shared" si="750"/>
        <v>3</v>
      </c>
      <c r="L308" s="19">
        <f t="shared" si="751"/>
        <v>3</v>
      </c>
      <c r="M308" s="23">
        <v>3</v>
      </c>
      <c r="N308" s="20">
        <f t="shared" si="752"/>
        <v>3</v>
      </c>
      <c r="O308" s="20"/>
      <c r="P308" s="75">
        <f t="shared" si="754"/>
        <v>0</v>
      </c>
      <c r="Q308" s="74">
        <f t="shared" si="753"/>
        <v>3</v>
      </c>
      <c r="R308" s="22">
        <f t="shared" si="747"/>
        <v>3</v>
      </c>
      <c r="S308" s="10">
        <v>3</v>
      </c>
      <c r="T308" s="10"/>
      <c r="U308" s="152">
        <f>SUMIF('Rekapitulasi Maret'!$D$9:$D$173,APS!$B308,'Rekapitulasi Maret'!$E$9:$E$173)</f>
        <v>0</v>
      </c>
      <c r="V308" s="152">
        <f>SUMIF('Rekapitulasi Maret'!$D$9:$D$173,APS!$B308,'Rekapitulasi Maret'!$F$9:$F$173)</f>
        <v>0</v>
      </c>
      <c r="W308" s="10"/>
      <c r="X308" s="154">
        <f t="shared" si="748"/>
        <v>0</v>
      </c>
      <c r="Y308" s="154">
        <f t="shared" si="749"/>
        <v>0</v>
      </c>
      <c r="Z308" s="10">
        <v>3</v>
      </c>
      <c r="AA308" s="152">
        <f>SUMIF('Rekapitulasi Maret'!$U$9:$U$173,APS!$B308,'Rekapitulasi Maret'!$V$9:$V$173)</f>
        <v>0</v>
      </c>
      <c r="AB308" s="152">
        <f>SUMIF('Rekapitulasi Maret'!$U$9:$U$173,APS!$B308,'Rekapitulasi Maret'!$W$9:$W$173)</f>
        <v>0</v>
      </c>
      <c r="AC308" s="152"/>
      <c r="AD308" s="154">
        <f t="shared" si="726"/>
        <v>0</v>
      </c>
      <c r="AE308" s="154">
        <f t="shared" si="727"/>
        <v>0</v>
      </c>
      <c r="AF308" s="10"/>
      <c r="AG308" s="152">
        <f>SUMIF('Rekapitulasi Maret'!$AL$9:$AL$173,APS!$B308,'Rekapitulasi Maret'!$AM$9:$AM$173)</f>
        <v>0</v>
      </c>
      <c r="AH308" s="152">
        <f>SUMIF('Rekapitulasi Maret'!$AL$9:$AL$173,APS!$B308,'Rekapitulasi Maret'!$AN$9:$AN$173)</f>
        <v>0</v>
      </c>
      <c r="AI308" s="152">
        <f>SUMIF('Rekapitulasi Maret'!$AL$9:$AL$173,APS!$B308,'Rekapitulasi Maret'!$AQ$9:$AQ$173)</f>
        <v>0</v>
      </c>
      <c r="AJ308" s="154">
        <f t="shared" si="744"/>
        <v>0</v>
      </c>
      <c r="AK308" s="154">
        <f t="shared" si="745"/>
        <v>0</v>
      </c>
      <c r="AL308" s="10"/>
      <c r="AM308" s="152">
        <f>SUMIF('Rekapitulasi Maret'!$BA$9:$BA$173,APS!$B308,'Rekapitulasi Maret'!$BB$9:$BB$173)</f>
        <v>0</v>
      </c>
      <c r="AN308" s="152">
        <f>SUMIF('Rekapitulasi Maret'!$BA$9:$BA$173,APS!$B308,'Rekapitulasi Maret'!$BC$9:$BC$173)</f>
        <v>0</v>
      </c>
      <c r="AO308" s="10"/>
      <c r="AP308" s="154">
        <f t="shared" si="728"/>
        <v>0</v>
      </c>
      <c r="AQ308" s="154">
        <f t="shared" si="729"/>
        <v>0</v>
      </c>
      <c r="AR308" s="10"/>
      <c r="AS308" s="152">
        <f>SUMIF('Rekapitulasi Maret'!$BP$9:$BP$173,APS!$B308,'Rekapitulasi Maret'!$BQ$9:$BQ$173)</f>
        <v>0</v>
      </c>
      <c r="AT308" s="152">
        <f>SUMIF('Rekapitulasi Maret'!$BP$9:$BP$173,APS!$B308,'Rekapitulasi Maret'!$BR$9:$BR$173)</f>
        <v>0</v>
      </c>
      <c r="AU308" s="10"/>
      <c r="AV308" s="154">
        <f t="shared" si="697"/>
        <v>0</v>
      </c>
      <c r="AW308" s="154">
        <f t="shared" si="698"/>
        <v>0</v>
      </c>
      <c r="AX308" s="10"/>
      <c r="AY308" s="152">
        <f>SUMIF('Rekapitulasi Maret'!$CE$9:$CE$173,APS!$B308,'Rekapitulasi Maret'!$CI$9:$CI$173)</f>
        <v>0</v>
      </c>
      <c r="AZ308" s="10"/>
      <c r="BA308" s="152">
        <f>SUMIF('Rekapitulasi Maret'!$CE$9:$CE$173,APS!$B308,'Rekapitulasi Maret'!$CJ$9:$CJ$173)</f>
        <v>0</v>
      </c>
      <c r="BB308" s="154">
        <f t="shared" si="689"/>
        <v>0</v>
      </c>
      <c r="BC308" s="154">
        <f t="shared" si="690"/>
        <v>0</v>
      </c>
      <c r="BD308" s="76">
        <f t="shared" si="701"/>
        <v>3</v>
      </c>
      <c r="BE308" s="76">
        <f t="shared" si="702"/>
        <v>0</v>
      </c>
      <c r="BF308" s="76">
        <f t="shared" si="703"/>
        <v>0</v>
      </c>
      <c r="BG308" s="76">
        <f t="shared" si="704"/>
        <v>0</v>
      </c>
      <c r="BH308" s="76">
        <f t="shared" si="705"/>
        <v>0</v>
      </c>
      <c r="BI308" s="76">
        <f t="shared" si="706"/>
        <v>-3</v>
      </c>
      <c r="BJ308" s="154">
        <f t="shared" si="707"/>
        <v>0</v>
      </c>
      <c r="BK308" s="10"/>
      <c r="BL308" s="10"/>
      <c r="BM308" s="152">
        <f>SUMIF('Rekapitulasi Maret'!$D$194:$D$375,APS!$B308,'Rekapitulasi Maret'!$E$194:$E$375)+SUMIF('Rekapitulasi Maret'!$D$194:$D$375,APS!$B308,'Rekapitulasi Maret'!$J$194:$J$375)</f>
        <v>0</v>
      </c>
      <c r="BN308" s="152">
        <f>SUMIF('Rekapitulasi Maret'!$D$194:$D$375,APS!$B308,'Rekapitulasi Maret'!$F$194:$F$375)</f>
        <v>0</v>
      </c>
      <c r="BO308" s="152">
        <f>SUMIF('Rekapitulasi Maret'!$D$194:$D$375,APS!$B308,'Rekapitulasi Maret'!$K$194:$K$375)</f>
        <v>0</v>
      </c>
      <c r="BP308" s="154">
        <f t="shared" si="685"/>
        <v>0</v>
      </c>
      <c r="BQ308" s="154">
        <f t="shared" si="686"/>
        <v>0</v>
      </c>
      <c r="BR308" s="10"/>
      <c r="BS308" s="152">
        <f>SUMIF('Rekapitulasi Maret'!$U$194:$U$375,APS!$B308,'Rekapitulasi Maret'!$V$194:$V$375)+SUMIF('Rekapitulasi Maret'!$U$194:$U$375,APS!$B308,'Rekapitulasi Maret'!$AA$194:$AA$375)</f>
        <v>0</v>
      </c>
      <c r="BT308" s="152">
        <f>SUMIF('Rekapitulasi Maret'!$U$194:$U$375,APS!$B308,'Rekapitulasi Maret'!$W$194:$W$375)</f>
        <v>0</v>
      </c>
      <c r="BU308" s="152">
        <f>SUMIF('Rekapitulasi Maret'!$U$194:$U$375,APS!$B308,'Rekapitulasi Maret'!$AB$194:$AB$375)</f>
        <v>0</v>
      </c>
      <c r="BV308" s="154">
        <f t="shared" si="687"/>
        <v>0</v>
      </c>
      <c r="BW308" s="154">
        <f t="shared" si="688"/>
        <v>0</v>
      </c>
      <c r="BX308" s="10"/>
      <c r="BY308" s="152">
        <f>SUMIF('Rekapitulasi Maret'!$AL$194:$AL$375,APS!$B308,'Rekapitulasi Maret'!$AM$194:$AM$375)+SUMIF('Rekapitulasi Maret'!$AL$194:$AL$375,APS!$B308,'Rekapitulasi Maret'!$AP$194:$AP$375)</f>
        <v>0</v>
      </c>
      <c r="BZ308" s="152">
        <f>SUMIF('Rekapitulasi Maret'!$AL$194:$AL$375,APS!$B308,'Rekapitulasi Maret'!$AN$194:$AN$375)</f>
        <v>0</v>
      </c>
      <c r="CA308" s="152">
        <f>SUMIF('Rekapitulasi Maret'!$AL$194:$AL$375,APS!$B308,'Rekapitulasi Maret'!$AQ$194:$AQ$375)</f>
        <v>0</v>
      </c>
      <c r="CB308" s="154">
        <f t="shared" si="699"/>
        <v>0</v>
      </c>
      <c r="CC308" s="154">
        <f t="shared" si="700"/>
        <v>0</v>
      </c>
      <c r="CD308" s="10"/>
      <c r="CE308" s="152">
        <f>SUMIF('Rekapitulasi Maret'!$BA$194:$BA$375,APS!$B308,'Rekapitulasi Maret'!$BB$194:$BB$375)+SUMIF('Rekapitulasi Maret'!$BA$194:$BA$375,APS!$B308,'Rekapitulasi Maret'!$BE$194:$BE$375)</f>
        <v>0</v>
      </c>
      <c r="CF308" s="152">
        <f>SUMIF('Rekapitulasi Maret'!$BA$194:$BA$375,APS!$B308,'Rekapitulasi Maret'!$BC$194:$BC$375)</f>
        <v>0</v>
      </c>
      <c r="CG308" s="10"/>
      <c r="CH308" s="154">
        <f t="shared" si="677"/>
        <v>0</v>
      </c>
      <c r="CI308" s="154">
        <f t="shared" si="678"/>
        <v>0</v>
      </c>
      <c r="CJ308" s="10"/>
      <c r="CK308" s="152">
        <f>SUMIF('Rekapitulasi Maret'!$BP$194:$BP$375,APS!$B308,'Rekapitulasi Maret'!$BQ$194:$BQ$375)+SUMIF('Rekapitulasi Maret'!$BP$194:$BP$375,APS!$B308,'Rekapitulasi Maret'!$BT$194:$BT$375)</f>
        <v>0</v>
      </c>
      <c r="CL308" s="152">
        <f>SUMIF('Rekapitulasi Maret'!$BP$194:$BP$375,APS!$B308,'Rekapitulasi Maret'!$BR$194:$BR$375)</f>
        <v>0</v>
      </c>
      <c r="CM308" s="152">
        <f>SUMIF('Rekapitulasi Maret'!$BP$194:$BP$375,APS!$B308,'Rekapitulasi Maret'!$BU$194:$BU$375)</f>
        <v>0</v>
      </c>
      <c r="CN308" s="154">
        <f t="shared" si="679"/>
        <v>0</v>
      </c>
      <c r="CO308" s="154">
        <f t="shared" si="680"/>
        <v>0</v>
      </c>
      <c r="CP308" s="76">
        <f t="shared" si="708"/>
        <v>0</v>
      </c>
      <c r="CQ308" s="76">
        <f t="shared" si="709"/>
        <v>0</v>
      </c>
      <c r="CR308" s="76">
        <f t="shared" si="710"/>
        <v>0</v>
      </c>
      <c r="CS308" s="76">
        <f t="shared" si="711"/>
        <v>0</v>
      </c>
      <c r="CT308" s="76">
        <f t="shared" si="712"/>
        <v>0</v>
      </c>
      <c r="CU308" s="76">
        <f t="shared" si="713"/>
        <v>0</v>
      </c>
      <c r="CV308" s="154">
        <f t="shared" si="714"/>
        <v>0</v>
      </c>
      <c r="CW308" s="10"/>
      <c r="CX308" s="10"/>
      <c r="CY308" s="152">
        <f>SUMIF('Rekapitulasi Maret'!$D$391:$D$568,APS!$B308,'Rekapitulasi Maret'!$E$391:$E$568)+SUMIF('Rekapitulasi Maret'!$D$391:$D$568,APS!$B308,'Rekapitulasi Maret'!$J$391:$J$568)</f>
        <v>0</v>
      </c>
      <c r="CZ308" s="152">
        <f>SUMIF('Rekapitulasi Maret'!$D$391:$D$568,APS!$B308,'Rekapitulasi Maret'!$F$391:$F$568)</f>
        <v>0</v>
      </c>
      <c r="DA308" s="152">
        <f>SUMIF('Rekapitulasi Maret'!$D$391:$D$568,APS!$B308,'Rekapitulasi Maret'!$K$391:$K$568)</f>
        <v>0</v>
      </c>
      <c r="DB308" s="154">
        <f t="shared" si="681"/>
        <v>0</v>
      </c>
      <c r="DC308" s="154">
        <f t="shared" si="682"/>
        <v>0</v>
      </c>
      <c r="DD308" s="10"/>
      <c r="DE308" s="152">
        <f>SUMIF('Rekapitulasi Maret'!$U$391:$U$568,APS!$B308,'Rekapitulasi Maret'!$V$391:$V$568)+SUMIF('Rekapitulasi Maret'!$U$391:$U$568,APS!$B308,'Rekapitulasi Maret'!$AA$391:$AA$568)</f>
        <v>0</v>
      </c>
      <c r="DF308" s="152">
        <f>SUMIF('Rekapitulasi Maret'!$U$391:$U$568,APS!$B308,'Rekapitulasi Maret'!$W$391:$W$568)</f>
        <v>0</v>
      </c>
      <c r="DG308" s="152">
        <f>SUMIF('Rekapitulasi Maret'!$U$391:$U$568,APS!$B308,'Rekapitulasi Maret'!$AB$391:$AB$568)</f>
        <v>0</v>
      </c>
      <c r="DH308" s="154">
        <f t="shared" si="715"/>
        <v>0</v>
      </c>
      <c r="DI308" s="154">
        <f t="shared" si="716"/>
        <v>0</v>
      </c>
      <c r="DJ308" s="10"/>
      <c r="DK308" s="152">
        <f>SUMIF('Rekapitulasi Maret'!$AL$391:$AL$568,APS!$B308,'Rekapitulasi Maret'!$AM$391:$AM$568)+SUMIF('Rekapitulasi Maret'!$AL$391:$AL$568,APS!$B308,'Rekapitulasi Maret'!$AP$391:$AP$568)</f>
        <v>0</v>
      </c>
      <c r="DL308" s="152">
        <f>SUMIF('Rekapitulasi Maret'!$AL$391:$AL$568,APS!$B308,'Rekapitulasi Maret'!$AN$391:$AN$568)</f>
        <v>0</v>
      </c>
      <c r="DM308" s="152">
        <f>SUMIF('Rekapitulasi Maret'!$AL$391:$AL$568,APS!$B308,'Rekapitulasi Maret'!$AQ$391:$AQ$568)</f>
        <v>0</v>
      </c>
      <c r="DN308" s="154">
        <f t="shared" si="648"/>
        <v>0</v>
      </c>
      <c r="DO308" s="154">
        <f t="shared" si="649"/>
        <v>0</v>
      </c>
      <c r="DP308" s="10"/>
      <c r="DQ308" s="152">
        <f>SUMIF('Rekapitulasi Maret'!$BA$391:$BA$568,APS!$B308,'Rekapitulasi Maret'!$BB$391:$BB$568)+SUMIF('Rekapitulasi Maret'!$BA$391:$BA$568,APS!$B308,'Rekapitulasi Maret'!$BE$391:$BE$568)</f>
        <v>0</v>
      </c>
      <c r="DR308" s="152">
        <f>SUMIF('Rekapitulasi Maret'!$BA$391:$BA$568,APS!$B308,'Rekapitulasi Maret'!$BC$391:$BC$568)</f>
        <v>0</v>
      </c>
      <c r="DS308" s="152">
        <f>SUMIF('Rekapitulasi Maret'!$BA$391:$BA$568,APS!$B308,'Rekapitulasi Maret'!$BF$391:$BF$568)</f>
        <v>0</v>
      </c>
      <c r="DT308" s="154">
        <f t="shared" si="717"/>
        <v>0</v>
      </c>
      <c r="DU308" s="154">
        <f t="shared" si="718"/>
        <v>0</v>
      </c>
      <c r="DV308" s="10"/>
      <c r="DW308" s="152">
        <f>SUMIF('Rekapitulasi Maret'!$BP$391:$BP$568,APS!$B308,'Rekapitulasi Maret'!$BQ$391:$BQ$568)+SUMIF('Rekapitulasi Maret'!$BP$391:$BP$568,APS!$B308,'Rekapitulasi Maret'!$BT$391:$BT$568)</f>
        <v>0</v>
      </c>
      <c r="DX308" s="152">
        <f>SUMIF('Rekapitulasi Maret'!$BP$391:$BP$568,APS!$B308,'Rekapitulasi Maret'!$BR$391:$BR$568)</f>
        <v>0</v>
      </c>
      <c r="DY308" s="152">
        <f>SUMIF('Rekapitulasi Maret'!$BP$391:$BP$568,APS!$B308,'Rekapitulasi Maret'!$BU$391:$BU$568)</f>
        <v>0</v>
      </c>
      <c r="DZ308" s="154">
        <f t="shared" si="645"/>
        <v>0</v>
      </c>
      <c r="EA308" s="154">
        <f t="shared" si="646"/>
        <v>0</v>
      </c>
      <c r="EB308" s="10"/>
      <c r="EC308" s="152">
        <f>SUMIF('Rekapitulasi Maret'!$CE$391:$CE$568,APS!$B308,'Rekapitulasi Maret'!$CF$391:$CF$568)+SUMIF('Rekapitulasi Maret'!$CE$391:$CE$568,APS!$B308,'Rekapitulasi Maret'!$CI$391:$CI$568)</f>
        <v>0</v>
      </c>
      <c r="ED308" s="152">
        <f>SUMIF('Rekapitulasi Maret'!$CE$391:$CE$568,APS!$B308,'Rekapitulasi Maret'!$CG$391:$CG$568)</f>
        <v>0</v>
      </c>
      <c r="EE308" s="152">
        <f>SUMIF('Rekapitulasi Maret'!$CE$391:$CE$568,APS!$B308,'Rekapitulasi Maret'!$CJ$391:$CJ$568)</f>
        <v>0</v>
      </c>
      <c r="EF308" s="154">
        <f t="shared" si="650"/>
        <v>0</v>
      </c>
      <c r="EG308" s="154">
        <f t="shared" si="651"/>
        <v>0</v>
      </c>
      <c r="EH308" s="76">
        <f t="shared" si="719"/>
        <v>0</v>
      </c>
      <c r="EI308" s="76">
        <f t="shared" si="720"/>
        <v>0</v>
      </c>
      <c r="EJ308" s="76">
        <f t="shared" si="721"/>
        <v>0</v>
      </c>
      <c r="EK308" s="76">
        <f t="shared" si="722"/>
        <v>0</v>
      </c>
      <c r="EL308" s="76">
        <f t="shared" si="723"/>
        <v>0</v>
      </c>
      <c r="EM308" s="76">
        <f t="shared" si="724"/>
        <v>0</v>
      </c>
      <c r="EN308" s="154">
        <f t="shared" si="725"/>
        <v>0</v>
      </c>
      <c r="EO308" s="10"/>
      <c r="EP308" s="10"/>
      <c r="EQ308" s="152">
        <f>SUMIF('Rekapitulasi Maret'!$D$587:$D$768,APS!$B308,'Rekapitulasi Maret'!$E$587:$E$768)+SUMIF('Rekapitulasi Maret'!$D$587:$D$768,APS!$B308,'Rekapitulasi Maret'!$G$587:$G$768)</f>
        <v>0</v>
      </c>
      <c r="ER308" s="152">
        <f>SUMIF('Rekapitulasi Maret'!$D$587:$D$768,APS!$B308,'Rekapitulasi Maret'!$F$587:$F$768)+SUMIF('Rekapitulasi Maret'!$D$587:$D$768,APS!$B308,'Rekapitulasi Maret'!$H$587:$H$768)</f>
        <v>0</v>
      </c>
      <c r="ES308" s="10"/>
      <c r="ET308" s="154">
        <f t="shared" si="652"/>
        <v>0</v>
      </c>
      <c r="EU308" s="154">
        <f t="shared" si="653"/>
        <v>0</v>
      </c>
      <c r="EV308" s="10"/>
      <c r="EW308" s="152">
        <f>SUMIF('Rekapitulasi Maret'!$U$587:$U$768,APS!$B308,'Rekapitulasi Maret'!$V$587:$V$768)+SUMIF('Rekapitulasi Maret'!$U$587:$U$768,APS!$B308,'Rekapitulasi Maret'!$X$587:$X$768)</f>
        <v>0</v>
      </c>
      <c r="EX308" s="152">
        <f>SUMIF('Rekapitulasi Maret'!$U$587:$U$768,APS!$B308,'Rekapitulasi Maret'!$W$587:$W$768)+SUMIF('Rekapitulasi Maret'!$U$587:$U$768,APS!$B308,'Rekapitulasi Maret'!$Y$587:$Y$768)</f>
        <v>0</v>
      </c>
      <c r="EY308" s="10"/>
      <c r="EZ308" s="154">
        <f t="shared" si="654"/>
        <v>0</v>
      </c>
      <c r="FA308" s="154">
        <f t="shared" si="655"/>
        <v>0</v>
      </c>
      <c r="FB308" s="10"/>
      <c r="FC308" s="152">
        <f>SUMIF('Rekapitulasi Maret'!$AL$587:$AL$768,APS!$B308,'Rekapitulasi Maret'!$AM$587:$AM$768)+SUMIF('Rekapitulasi Maret'!$AL$587:$AL$768,APS!$B308,'Rekapitulasi Maret'!$AP$587:$AP$768)</f>
        <v>0</v>
      </c>
      <c r="FD308" s="152">
        <f>SUMIF('Rekapitulasi Maret'!$AL$587:$AL$768,APS!$B308,'Rekapitulasi Maret'!$AN$587:$AN$768)</f>
        <v>0</v>
      </c>
      <c r="FE308" s="10"/>
      <c r="FF308" s="154">
        <f t="shared" si="656"/>
        <v>0</v>
      </c>
      <c r="FG308" s="154">
        <f t="shared" si="657"/>
        <v>0</v>
      </c>
      <c r="FH308" s="10"/>
      <c r="FI308" s="152">
        <f>SUMIF('Rekapitulasi Maret'!$BA$587:$BA$768,APS!$B308,'Rekapitulasi Maret'!$BB$587:$BB$768)+SUMIF('Rekapitulasi Maret'!$BA$587:$BA$768,APS!$B308,'Rekapitulasi Maret'!$BE$587:$BE$768)</f>
        <v>0</v>
      </c>
      <c r="FJ308" s="152">
        <f>SUMIF('Rekapitulasi Maret'!$BA$587:$BA$768,APS!$B308,'Rekapitulasi Maret'!$BC$587:$BC$768)+SUMIF('Rekapitulasi Maret'!$BA$587:$BA$768,APS!$B308,'Rekapitulasi Maret'!$BF$587:$BF$768)</f>
        <v>0</v>
      </c>
      <c r="FK308" s="10"/>
      <c r="FL308" s="154">
        <f t="shared" si="658"/>
        <v>0</v>
      </c>
      <c r="FM308" s="154">
        <f t="shared" si="659"/>
        <v>0</v>
      </c>
      <c r="FN308" s="10"/>
      <c r="FO308" s="152">
        <f>SUMIF('Rekapitulasi Maret'!$BP$587:$BP$768,APS!$B308,'Rekapitulasi Maret'!$BQ$587:$BQ$768)+SUMIF('Rekapitulasi Maret'!$BP$587:$BP$768,APS!$B308,'Rekapitulasi Maret'!$BT$587:$BT$768)</f>
        <v>0</v>
      </c>
      <c r="FP308" s="152">
        <f>SUMIF('Rekapitulasi Maret'!$BP$587:$BP$768,APS!$B308,'Rekapitulasi Maret'!$BR$587:$BR$768)</f>
        <v>0</v>
      </c>
      <c r="FQ308" s="10"/>
      <c r="FR308" s="154">
        <f t="shared" si="660"/>
        <v>0</v>
      </c>
      <c r="FS308" s="154">
        <f t="shared" si="661"/>
        <v>0</v>
      </c>
      <c r="FT308" s="10"/>
      <c r="FU308" s="152">
        <f>SUMIF('Rekapitulasi Maret'!$CE$587:$CE$768,APS!$B308,'Rekapitulasi Maret'!$CI$587:$CI$768)</f>
        <v>0</v>
      </c>
      <c r="FV308" s="10"/>
      <c r="FW308" s="152">
        <f>SUMIF('Rekapitulasi Maret'!$CE$587:$CE$768,APS!$B308,'Rekapitulasi Maret'!$CJ$587:$CJ$768)</f>
        <v>0</v>
      </c>
      <c r="FX308" s="154">
        <f t="shared" si="683"/>
        <v>0</v>
      </c>
      <c r="FY308" s="154">
        <f t="shared" si="684"/>
        <v>0</v>
      </c>
      <c r="FZ308" s="10"/>
      <c r="GA308" s="152">
        <f>SUMIF('Rekapitulasi Maret'!$D$785:$D$963,APS!$B308,'Rekapitulasi Maret'!$E$785:$E$963)+SUMIF('Rekapitulasi Maret'!$D$785:$D$963,APS!$B308,'Rekapitulasi Maret'!$J$785:$J$963)</f>
        <v>0</v>
      </c>
      <c r="GB308" s="152">
        <f>SUMIF('Rekapitulasi Maret'!$D$785:$D$963,APS!$B308,'Rekapitulasi Maret'!$F$785:$F$963)</f>
        <v>0</v>
      </c>
      <c r="GC308" s="152">
        <f>SUMIF('Rekapitulasi Maret'!$D$785:$D$963,APS!$B308,'Rekapitulasi Maret'!$K$785:$K$963)</f>
        <v>0</v>
      </c>
      <c r="GD308" s="154">
        <f t="shared" si="662"/>
        <v>0</v>
      </c>
      <c r="GE308" s="154">
        <f t="shared" si="663"/>
        <v>0</v>
      </c>
      <c r="GF308" s="10"/>
      <c r="GG308" s="152">
        <f>SUMIF('Rekapitulasi Maret'!$U$785:$U$963,APS!$B308,'Rekapitulasi Maret'!$V$785:$V$963)+SUMIF('Rekapitulasi Maret'!$U$785:$U$963,APS!$B308,'Rekapitulasi Maret'!$AA$785:$AA$963)</f>
        <v>0</v>
      </c>
      <c r="GH308" s="152">
        <f>SUMIF('Rekapitulasi Maret'!$U$785:$U$963,APS!$B308,'Rekapitulasi Maret'!$W$785:$W$963)</f>
        <v>0</v>
      </c>
      <c r="GI308" s="152">
        <f>SUMIF('Rekapitulasi Maret'!$U$785:$U$963,APS!$B308,'Rekapitulasi Maret'!$AB$785:$AB$963)</f>
        <v>0</v>
      </c>
      <c r="GJ308" s="154">
        <f t="shared" si="664"/>
        <v>0</v>
      </c>
      <c r="GK308" s="154">
        <f t="shared" si="665"/>
        <v>0</v>
      </c>
      <c r="GL308" s="10"/>
      <c r="GM308" s="152">
        <f>SUMIF('Rekapitulasi Maret'!$AL$785:$AL$963,APS!$B308,'Rekapitulasi Maret'!$AM$785:$AM$963)+SUMIF('Rekapitulasi Maret'!$AL$785:$AL$963,APS!$B308,'Rekapitulasi Maret'!$AP$785:$AP$963)</f>
        <v>0</v>
      </c>
      <c r="GN308" s="152">
        <f>SUMIF('Rekapitulasi Maret'!$AL$785:$AL$963,APS!$B308,'Rekapitulasi Maret'!$AN$785:$AN$963)</f>
        <v>0</v>
      </c>
      <c r="GO308" s="152">
        <f>SUMIF('Rekapitulasi Maret'!$AL$785:$AL$963,APS!$B308,'Rekapitulasi Maret'!$AQ$785:$AQ$963)</f>
        <v>0</v>
      </c>
      <c r="GP308" s="154">
        <f t="shared" si="666"/>
        <v>0</v>
      </c>
      <c r="GQ308" s="154">
        <f t="shared" si="667"/>
        <v>0</v>
      </c>
      <c r="GR308" s="76">
        <f t="shared" si="668"/>
        <v>0</v>
      </c>
      <c r="GS308" s="76">
        <f t="shared" si="669"/>
        <v>0</v>
      </c>
      <c r="GT308" s="76">
        <f t="shared" si="670"/>
        <v>0</v>
      </c>
      <c r="GU308" s="76">
        <f t="shared" si="671"/>
        <v>0</v>
      </c>
      <c r="GV308" s="157">
        <f t="shared" si="672"/>
        <v>0</v>
      </c>
      <c r="GW308" s="157">
        <f t="shared" si="673"/>
        <v>0</v>
      </c>
      <c r="GX308" s="158">
        <f t="shared" si="674"/>
        <v>0</v>
      </c>
      <c r="GY308" s="157">
        <f t="shared" si="691"/>
        <v>3</v>
      </c>
      <c r="GZ308" s="157">
        <f t="shared" si="692"/>
        <v>0</v>
      </c>
      <c r="HA308" s="157">
        <f t="shared" si="693"/>
        <v>0</v>
      </c>
      <c r="HB308" s="157">
        <f t="shared" si="694"/>
        <v>0</v>
      </c>
      <c r="HC308" s="157">
        <f t="shared" si="695"/>
        <v>0</v>
      </c>
      <c r="HD308" s="157">
        <f t="shared" si="696"/>
        <v>-3</v>
      </c>
      <c r="HE308" s="158">
        <f t="shared" si="746"/>
        <v>0</v>
      </c>
      <c r="HF308" s="164"/>
      <c r="HG308" s="47" t="s">
        <v>1069</v>
      </c>
      <c r="HH308" s="88"/>
    </row>
    <row r="309" spans="1:216" ht="15.75" hidden="1">
      <c r="A309" s="16" t="s">
        <v>313</v>
      </c>
      <c r="B309" s="45" t="s">
        <v>314</v>
      </c>
      <c r="C309" s="16" t="s">
        <v>310</v>
      </c>
      <c r="D309" s="16" t="s">
        <v>614</v>
      </c>
      <c r="E309" s="16"/>
      <c r="F309" s="17">
        <v>56</v>
      </c>
      <c r="G309" s="17">
        <v>0</v>
      </c>
      <c r="H309" s="17">
        <v>0</v>
      </c>
      <c r="I309" s="18">
        <v>0</v>
      </c>
      <c r="J309" s="17">
        <v>0</v>
      </c>
      <c r="K309" s="19">
        <f t="shared" si="750"/>
        <v>56</v>
      </c>
      <c r="L309" s="19">
        <f t="shared" si="751"/>
        <v>56</v>
      </c>
      <c r="M309" s="23">
        <v>0</v>
      </c>
      <c r="N309" s="20">
        <f t="shared" si="752"/>
        <v>0</v>
      </c>
      <c r="O309" s="20"/>
      <c r="P309" s="75">
        <f t="shared" si="754"/>
        <v>0</v>
      </c>
      <c r="Q309" s="74">
        <f t="shared" si="753"/>
        <v>0</v>
      </c>
      <c r="R309" s="22">
        <f t="shared" si="747"/>
        <v>0</v>
      </c>
      <c r="S309" s="10"/>
      <c r="T309" s="10"/>
      <c r="U309" s="152">
        <f>SUMIF('Rekapitulasi Maret'!$D$9:$D$173,APS!$B309,'Rekapitulasi Maret'!$E$9:$E$173)</f>
        <v>0</v>
      </c>
      <c r="V309" s="152">
        <f>SUMIF('Rekapitulasi Maret'!$D$9:$D$173,APS!$B309,'Rekapitulasi Maret'!$F$9:$F$173)</f>
        <v>0</v>
      </c>
      <c r="W309" s="10"/>
      <c r="X309" s="154">
        <f t="shared" si="748"/>
        <v>0</v>
      </c>
      <c r="Y309" s="154">
        <f t="shared" si="749"/>
        <v>0</v>
      </c>
      <c r="Z309" s="10"/>
      <c r="AA309" s="152">
        <f>SUMIF('Rekapitulasi Maret'!$U$9:$U$173,APS!$B309,'Rekapitulasi Maret'!$V$9:$V$173)</f>
        <v>0</v>
      </c>
      <c r="AB309" s="152">
        <f>SUMIF('Rekapitulasi Maret'!$U$9:$U$173,APS!$B309,'Rekapitulasi Maret'!$W$9:$W$173)</f>
        <v>0</v>
      </c>
      <c r="AC309" s="152"/>
      <c r="AD309" s="154">
        <f t="shared" si="726"/>
        <v>0</v>
      </c>
      <c r="AE309" s="154">
        <f t="shared" si="727"/>
        <v>0</v>
      </c>
      <c r="AF309" s="10"/>
      <c r="AG309" s="152">
        <f>SUMIF('Rekapitulasi Maret'!$AL$9:$AL$173,APS!$B309,'Rekapitulasi Maret'!$AM$9:$AM$173)</f>
        <v>0</v>
      </c>
      <c r="AH309" s="152">
        <f>SUMIF('Rekapitulasi Maret'!$AL$9:$AL$173,APS!$B309,'Rekapitulasi Maret'!$AN$9:$AN$173)</f>
        <v>0</v>
      </c>
      <c r="AI309" s="152">
        <f>SUMIF('Rekapitulasi Maret'!$AL$9:$AL$173,APS!$B309,'Rekapitulasi Maret'!$AQ$9:$AQ$173)</f>
        <v>0</v>
      </c>
      <c r="AJ309" s="154">
        <f t="shared" si="744"/>
        <v>0</v>
      </c>
      <c r="AK309" s="154">
        <f t="shared" si="745"/>
        <v>0</v>
      </c>
      <c r="AL309" s="10"/>
      <c r="AM309" s="152">
        <f>SUMIF('Rekapitulasi Maret'!$BA$9:$BA$173,APS!$B309,'Rekapitulasi Maret'!$BB$9:$BB$173)</f>
        <v>0</v>
      </c>
      <c r="AN309" s="152">
        <f>SUMIF('Rekapitulasi Maret'!$BA$9:$BA$173,APS!$B309,'Rekapitulasi Maret'!$BC$9:$BC$173)</f>
        <v>0</v>
      </c>
      <c r="AO309" s="10"/>
      <c r="AP309" s="154">
        <f t="shared" si="728"/>
        <v>0</v>
      </c>
      <c r="AQ309" s="154">
        <f t="shared" si="729"/>
        <v>0</v>
      </c>
      <c r="AR309" s="10"/>
      <c r="AS309" s="152">
        <f>SUMIF('Rekapitulasi Maret'!$BP$9:$BP$173,APS!$B309,'Rekapitulasi Maret'!$BQ$9:$BQ$173)</f>
        <v>0</v>
      </c>
      <c r="AT309" s="152">
        <f>SUMIF('Rekapitulasi Maret'!$BP$9:$BP$173,APS!$B309,'Rekapitulasi Maret'!$BR$9:$BR$173)</f>
        <v>0</v>
      </c>
      <c r="AU309" s="10"/>
      <c r="AV309" s="154">
        <f t="shared" si="697"/>
        <v>0</v>
      </c>
      <c r="AW309" s="154">
        <f t="shared" si="698"/>
        <v>0</v>
      </c>
      <c r="AX309" s="10"/>
      <c r="AY309" s="152">
        <f>SUMIF('Rekapitulasi Maret'!$CE$9:$CE$173,APS!$B309,'Rekapitulasi Maret'!$CI$9:$CI$173)</f>
        <v>0</v>
      </c>
      <c r="AZ309" s="10"/>
      <c r="BA309" s="152">
        <f>SUMIF('Rekapitulasi Maret'!$CE$9:$CE$173,APS!$B309,'Rekapitulasi Maret'!$CJ$9:$CJ$173)</f>
        <v>0</v>
      </c>
      <c r="BB309" s="154">
        <f t="shared" si="689"/>
        <v>0</v>
      </c>
      <c r="BC309" s="154">
        <f t="shared" si="690"/>
        <v>0</v>
      </c>
      <c r="BD309" s="76">
        <f t="shared" si="701"/>
        <v>0</v>
      </c>
      <c r="BE309" s="76">
        <f t="shared" si="702"/>
        <v>0</v>
      </c>
      <c r="BF309" s="76">
        <f t="shared" si="703"/>
        <v>0</v>
      </c>
      <c r="BG309" s="76">
        <f t="shared" si="704"/>
        <v>0</v>
      </c>
      <c r="BH309" s="76">
        <f t="shared" si="705"/>
        <v>0</v>
      </c>
      <c r="BI309" s="76">
        <f t="shared" si="706"/>
        <v>0</v>
      </c>
      <c r="BJ309" s="154">
        <f t="shared" si="707"/>
        <v>0</v>
      </c>
      <c r="BK309" s="10"/>
      <c r="BL309" s="10"/>
      <c r="BM309" s="152">
        <f>SUMIF('Rekapitulasi Maret'!$D$194:$D$375,APS!$B309,'Rekapitulasi Maret'!$E$194:$E$375)+SUMIF('Rekapitulasi Maret'!$D$194:$D$375,APS!$B309,'Rekapitulasi Maret'!$J$194:$J$375)</f>
        <v>0</v>
      </c>
      <c r="BN309" s="152">
        <f>SUMIF('Rekapitulasi Maret'!$D$194:$D$375,APS!$B309,'Rekapitulasi Maret'!$F$194:$F$375)</f>
        <v>0</v>
      </c>
      <c r="BO309" s="152">
        <f>SUMIF('Rekapitulasi Maret'!$D$194:$D$375,APS!$B309,'Rekapitulasi Maret'!$K$194:$K$375)</f>
        <v>0</v>
      </c>
      <c r="BP309" s="154">
        <f t="shared" si="685"/>
        <v>0</v>
      </c>
      <c r="BQ309" s="154">
        <f t="shared" si="686"/>
        <v>0</v>
      </c>
      <c r="BR309" s="10"/>
      <c r="BS309" s="152">
        <f>SUMIF('Rekapitulasi Maret'!$U$194:$U$375,APS!$B309,'Rekapitulasi Maret'!$V$194:$V$375)+SUMIF('Rekapitulasi Maret'!$U$194:$U$375,APS!$B309,'Rekapitulasi Maret'!$AA$194:$AA$375)</f>
        <v>0</v>
      </c>
      <c r="BT309" s="152">
        <f>SUMIF('Rekapitulasi Maret'!$U$194:$U$375,APS!$B309,'Rekapitulasi Maret'!$W$194:$W$375)</f>
        <v>0</v>
      </c>
      <c r="BU309" s="152">
        <f>SUMIF('Rekapitulasi Maret'!$U$194:$U$375,APS!$B309,'Rekapitulasi Maret'!$AB$194:$AB$375)</f>
        <v>0</v>
      </c>
      <c r="BV309" s="154">
        <f t="shared" si="687"/>
        <v>0</v>
      </c>
      <c r="BW309" s="154">
        <f t="shared" si="688"/>
        <v>0</v>
      </c>
      <c r="BX309" s="10"/>
      <c r="BY309" s="152">
        <f>SUMIF('Rekapitulasi Maret'!$AL$194:$AL$375,APS!$B309,'Rekapitulasi Maret'!$AM$194:$AM$375)+SUMIF('Rekapitulasi Maret'!$AL$194:$AL$375,APS!$B309,'Rekapitulasi Maret'!$AP$194:$AP$375)</f>
        <v>0</v>
      </c>
      <c r="BZ309" s="152">
        <f>SUMIF('Rekapitulasi Maret'!$AL$194:$AL$375,APS!$B309,'Rekapitulasi Maret'!$AN$194:$AN$375)</f>
        <v>0</v>
      </c>
      <c r="CA309" s="152">
        <f>SUMIF('Rekapitulasi Maret'!$AL$194:$AL$375,APS!$B309,'Rekapitulasi Maret'!$AQ$194:$AQ$375)</f>
        <v>0</v>
      </c>
      <c r="CB309" s="154">
        <f t="shared" si="699"/>
        <v>0</v>
      </c>
      <c r="CC309" s="154">
        <f t="shared" si="700"/>
        <v>0</v>
      </c>
      <c r="CD309" s="10"/>
      <c r="CE309" s="152">
        <f>SUMIF('Rekapitulasi Maret'!$BA$194:$BA$375,APS!$B309,'Rekapitulasi Maret'!$BB$194:$BB$375)+SUMIF('Rekapitulasi Maret'!$BA$194:$BA$375,APS!$B309,'Rekapitulasi Maret'!$BE$194:$BE$375)</f>
        <v>0</v>
      </c>
      <c r="CF309" s="152">
        <f>SUMIF('Rekapitulasi Maret'!$BA$194:$BA$375,APS!$B309,'Rekapitulasi Maret'!$BC$194:$BC$375)</f>
        <v>0</v>
      </c>
      <c r="CG309" s="10"/>
      <c r="CH309" s="154">
        <f t="shared" si="677"/>
        <v>0</v>
      </c>
      <c r="CI309" s="154">
        <f t="shared" si="678"/>
        <v>0</v>
      </c>
      <c r="CJ309" s="10"/>
      <c r="CK309" s="152">
        <f>SUMIF('Rekapitulasi Maret'!$BP$194:$BP$375,APS!$B309,'Rekapitulasi Maret'!$BQ$194:$BQ$375)+SUMIF('Rekapitulasi Maret'!$BP$194:$BP$375,APS!$B309,'Rekapitulasi Maret'!$BT$194:$BT$375)</f>
        <v>0</v>
      </c>
      <c r="CL309" s="152">
        <f>SUMIF('Rekapitulasi Maret'!$BP$194:$BP$375,APS!$B309,'Rekapitulasi Maret'!$BR$194:$BR$375)</f>
        <v>0</v>
      </c>
      <c r="CM309" s="152">
        <f>SUMIF('Rekapitulasi Maret'!$BP$194:$BP$375,APS!$B309,'Rekapitulasi Maret'!$BU$194:$BU$375)</f>
        <v>0</v>
      </c>
      <c r="CN309" s="154">
        <f t="shared" si="679"/>
        <v>0</v>
      </c>
      <c r="CO309" s="154">
        <f t="shared" si="680"/>
        <v>0</v>
      </c>
      <c r="CP309" s="76">
        <f t="shared" si="708"/>
        <v>0</v>
      </c>
      <c r="CQ309" s="76">
        <f t="shared" si="709"/>
        <v>0</v>
      </c>
      <c r="CR309" s="76">
        <f t="shared" si="710"/>
        <v>0</v>
      </c>
      <c r="CS309" s="76">
        <f t="shared" si="711"/>
        <v>0</v>
      </c>
      <c r="CT309" s="76">
        <f t="shared" si="712"/>
        <v>0</v>
      </c>
      <c r="CU309" s="76">
        <f t="shared" si="713"/>
        <v>0</v>
      </c>
      <c r="CV309" s="154">
        <f t="shared" si="714"/>
        <v>0</v>
      </c>
      <c r="CW309" s="10"/>
      <c r="CX309" s="10"/>
      <c r="CY309" s="152">
        <f>SUMIF('Rekapitulasi Maret'!$D$391:$D$568,APS!$B309,'Rekapitulasi Maret'!$E$391:$E$568)+SUMIF('Rekapitulasi Maret'!$D$391:$D$568,APS!$B309,'Rekapitulasi Maret'!$J$391:$J$568)</f>
        <v>0</v>
      </c>
      <c r="CZ309" s="152">
        <f>SUMIF('Rekapitulasi Maret'!$D$391:$D$568,APS!$B309,'Rekapitulasi Maret'!$F$391:$F$568)</f>
        <v>0</v>
      </c>
      <c r="DA309" s="152">
        <f>SUMIF('Rekapitulasi Maret'!$D$391:$D$568,APS!$B309,'Rekapitulasi Maret'!$K$391:$K$568)</f>
        <v>0</v>
      </c>
      <c r="DB309" s="154">
        <f t="shared" si="681"/>
        <v>0</v>
      </c>
      <c r="DC309" s="154">
        <f t="shared" si="682"/>
        <v>0</v>
      </c>
      <c r="DD309" s="10"/>
      <c r="DE309" s="152">
        <f>SUMIF('Rekapitulasi Maret'!$U$391:$U$568,APS!$B309,'Rekapitulasi Maret'!$V$391:$V$568)+SUMIF('Rekapitulasi Maret'!$U$391:$U$568,APS!$B309,'Rekapitulasi Maret'!$AA$391:$AA$568)</f>
        <v>0</v>
      </c>
      <c r="DF309" s="152">
        <f>SUMIF('Rekapitulasi Maret'!$U$391:$U$568,APS!$B309,'Rekapitulasi Maret'!$W$391:$W$568)</f>
        <v>0</v>
      </c>
      <c r="DG309" s="152">
        <f>SUMIF('Rekapitulasi Maret'!$U$391:$U$568,APS!$B309,'Rekapitulasi Maret'!$AB$391:$AB$568)</f>
        <v>0</v>
      </c>
      <c r="DH309" s="154">
        <f t="shared" si="715"/>
        <v>0</v>
      </c>
      <c r="DI309" s="154">
        <f t="shared" si="716"/>
        <v>0</v>
      </c>
      <c r="DJ309" s="10"/>
      <c r="DK309" s="152">
        <f>SUMIF('Rekapitulasi Maret'!$AL$391:$AL$568,APS!$B309,'Rekapitulasi Maret'!$AM$391:$AM$568)+SUMIF('Rekapitulasi Maret'!$AL$391:$AL$568,APS!$B309,'Rekapitulasi Maret'!$AP$391:$AP$568)</f>
        <v>0</v>
      </c>
      <c r="DL309" s="152">
        <f>SUMIF('Rekapitulasi Maret'!$AL$391:$AL$568,APS!$B309,'Rekapitulasi Maret'!$AN$391:$AN$568)</f>
        <v>0</v>
      </c>
      <c r="DM309" s="152">
        <f>SUMIF('Rekapitulasi Maret'!$AL$391:$AL$568,APS!$B309,'Rekapitulasi Maret'!$AQ$391:$AQ$568)</f>
        <v>0</v>
      </c>
      <c r="DN309" s="154">
        <f t="shared" si="648"/>
        <v>0</v>
      </c>
      <c r="DO309" s="154">
        <f t="shared" si="649"/>
        <v>0</v>
      </c>
      <c r="DP309" s="10"/>
      <c r="DQ309" s="152">
        <f>SUMIF('Rekapitulasi Maret'!$BA$391:$BA$568,APS!$B309,'Rekapitulasi Maret'!$BB$391:$BB$568)+SUMIF('Rekapitulasi Maret'!$BA$391:$BA$568,APS!$B309,'Rekapitulasi Maret'!$BE$391:$BE$568)</f>
        <v>0</v>
      </c>
      <c r="DR309" s="152">
        <f>SUMIF('Rekapitulasi Maret'!$BA$391:$BA$568,APS!$B309,'Rekapitulasi Maret'!$BC$391:$BC$568)</f>
        <v>0</v>
      </c>
      <c r="DS309" s="152">
        <f>SUMIF('Rekapitulasi Maret'!$BA$391:$BA$568,APS!$B309,'Rekapitulasi Maret'!$BF$391:$BF$568)</f>
        <v>0</v>
      </c>
      <c r="DT309" s="154">
        <f t="shared" si="717"/>
        <v>0</v>
      </c>
      <c r="DU309" s="154">
        <f t="shared" si="718"/>
        <v>0</v>
      </c>
      <c r="DV309" s="10"/>
      <c r="DW309" s="152">
        <f>SUMIF('Rekapitulasi Maret'!$BP$391:$BP$568,APS!$B309,'Rekapitulasi Maret'!$BQ$391:$BQ$568)+SUMIF('Rekapitulasi Maret'!$BP$391:$BP$568,APS!$B309,'Rekapitulasi Maret'!$BT$391:$BT$568)</f>
        <v>0</v>
      </c>
      <c r="DX309" s="152">
        <f>SUMIF('Rekapitulasi Maret'!$BP$391:$BP$568,APS!$B309,'Rekapitulasi Maret'!$BR$391:$BR$568)</f>
        <v>0</v>
      </c>
      <c r="DY309" s="152">
        <f>SUMIF('Rekapitulasi Maret'!$BP$391:$BP$568,APS!$B309,'Rekapitulasi Maret'!$BU$391:$BU$568)</f>
        <v>0</v>
      </c>
      <c r="DZ309" s="154">
        <f t="shared" si="645"/>
        <v>0</v>
      </c>
      <c r="EA309" s="154">
        <f t="shared" si="646"/>
        <v>0</v>
      </c>
      <c r="EB309" s="10"/>
      <c r="EC309" s="152">
        <f>SUMIF('Rekapitulasi Maret'!$CE$391:$CE$568,APS!$B309,'Rekapitulasi Maret'!$CF$391:$CF$568)+SUMIF('Rekapitulasi Maret'!$CE$391:$CE$568,APS!$B309,'Rekapitulasi Maret'!$CI$391:$CI$568)</f>
        <v>0</v>
      </c>
      <c r="ED309" s="152">
        <f>SUMIF('Rekapitulasi Maret'!$CE$391:$CE$568,APS!$B309,'Rekapitulasi Maret'!$CG$391:$CG$568)</f>
        <v>0</v>
      </c>
      <c r="EE309" s="152">
        <f>SUMIF('Rekapitulasi Maret'!$CE$391:$CE$568,APS!$B309,'Rekapitulasi Maret'!$CJ$391:$CJ$568)</f>
        <v>0</v>
      </c>
      <c r="EF309" s="154">
        <f t="shared" si="650"/>
        <v>0</v>
      </c>
      <c r="EG309" s="154">
        <f t="shared" si="651"/>
        <v>0</v>
      </c>
      <c r="EH309" s="76">
        <f t="shared" si="719"/>
        <v>0</v>
      </c>
      <c r="EI309" s="76">
        <f t="shared" si="720"/>
        <v>0</v>
      </c>
      <c r="EJ309" s="76">
        <f t="shared" si="721"/>
        <v>0</v>
      </c>
      <c r="EK309" s="76">
        <f t="shared" si="722"/>
        <v>0</v>
      </c>
      <c r="EL309" s="76">
        <f t="shared" si="723"/>
        <v>0</v>
      </c>
      <c r="EM309" s="76">
        <f t="shared" si="724"/>
        <v>0</v>
      </c>
      <c r="EN309" s="154">
        <f t="shared" si="725"/>
        <v>0</v>
      </c>
      <c r="EO309" s="10"/>
      <c r="EP309" s="10"/>
      <c r="EQ309" s="152">
        <f>SUMIF('Rekapitulasi Maret'!$D$587:$D$768,APS!$B309,'Rekapitulasi Maret'!$E$587:$E$768)+SUMIF('Rekapitulasi Maret'!$D$587:$D$768,APS!$B309,'Rekapitulasi Maret'!$G$587:$G$768)</f>
        <v>0</v>
      </c>
      <c r="ER309" s="152">
        <f>SUMIF('Rekapitulasi Maret'!$D$587:$D$768,APS!$B309,'Rekapitulasi Maret'!$F$587:$F$768)+SUMIF('Rekapitulasi Maret'!$D$587:$D$768,APS!$B309,'Rekapitulasi Maret'!$H$587:$H$768)</f>
        <v>0</v>
      </c>
      <c r="ES309" s="10"/>
      <c r="ET309" s="154">
        <f t="shared" si="652"/>
        <v>0</v>
      </c>
      <c r="EU309" s="154">
        <f t="shared" si="653"/>
        <v>0</v>
      </c>
      <c r="EV309" s="10"/>
      <c r="EW309" s="152">
        <f>SUMIF('Rekapitulasi Maret'!$U$587:$U$768,APS!$B309,'Rekapitulasi Maret'!$V$587:$V$768)+SUMIF('Rekapitulasi Maret'!$U$587:$U$768,APS!$B309,'Rekapitulasi Maret'!$X$587:$X$768)</f>
        <v>0</v>
      </c>
      <c r="EX309" s="152">
        <f>SUMIF('Rekapitulasi Maret'!$U$587:$U$768,APS!$B309,'Rekapitulasi Maret'!$W$587:$W$768)+SUMIF('Rekapitulasi Maret'!$U$587:$U$768,APS!$B309,'Rekapitulasi Maret'!$Y$587:$Y$768)</f>
        <v>0</v>
      </c>
      <c r="EY309" s="10"/>
      <c r="EZ309" s="154">
        <f t="shared" si="654"/>
        <v>0</v>
      </c>
      <c r="FA309" s="154">
        <f t="shared" si="655"/>
        <v>0</v>
      </c>
      <c r="FB309" s="10"/>
      <c r="FC309" s="152">
        <f>SUMIF('Rekapitulasi Maret'!$AL$587:$AL$768,APS!$B309,'Rekapitulasi Maret'!$AM$587:$AM$768)+SUMIF('Rekapitulasi Maret'!$AL$587:$AL$768,APS!$B309,'Rekapitulasi Maret'!$AP$587:$AP$768)</f>
        <v>0</v>
      </c>
      <c r="FD309" s="152">
        <f>SUMIF('Rekapitulasi Maret'!$AL$587:$AL$768,APS!$B309,'Rekapitulasi Maret'!$AN$587:$AN$768)</f>
        <v>0</v>
      </c>
      <c r="FE309" s="10"/>
      <c r="FF309" s="154">
        <f t="shared" si="656"/>
        <v>0</v>
      </c>
      <c r="FG309" s="154">
        <f t="shared" si="657"/>
        <v>0</v>
      </c>
      <c r="FH309" s="10"/>
      <c r="FI309" s="152">
        <f>SUMIF('Rekapitulasi Maret'!$BA$587:$BA$768,APS!$B309,'Rekapitulasi Maret'!$BB$587:$BB$768)+SUMIF('Rekapitulasi Maret'!$BA$587:$BA$768,APS!$B309,'Rekapitulasi Maret'!$BE$587:$BE$768)</f>
        <v>0</v>
      </c>
      <c r="FJ309" s="152">
        <f>SUMIF('Rekapitulasi Maret'!$BA$587:$BA$768,APS!$B309,'Rekapitulasi Maret'!$BC$587:$BC$768)+SUMIF('Rekapitulasi Maret'!$BA$587:$BA$768,APS!$B309,'Rekapitulasi Maret'!$BF$587:$BF$768)</f>
        <v>0</v>
      </c>
      <c r="FK309" s="10"/>
      <c r="FL309" s="154">
        <f t="shared" si="658"/>
        <v>0</v>
      </c>
      <c r="FM309" s="154">
        <f t="shared" si="659"/>
        <v>0</v>
      </c>
      <c r="FN309" s="10"/>
      <c r="FO309" s="152">
        <f>SUMIF('Rekapitulasi Maret'!$BP$587:$BP$768,APS!$B309,'Rekapitulasi Maret'!$BQ$587:$BQ$768)+SUMIF('Rekapitulasi Maret'!$BP$587:$BP$768,APS!$B309,'Rekapitulasi Maret'!$BT$587:$BT$768)</f>
        <v>0</v>
      </c>
      <c r="FP309" s="152">
        <f>SUMIF('Rekapitulasi Maret'!$BP$587:$BP$768,APS!$B309,'Rekapitulasi Maret'!$BR$587:$BR$768)</f>
        <v>0</v>
      </c>
      <c r="FQ309" s="10"/>
      <c r="FR309" s="154">
        <f t="shared" si="660"/>
        <v>0</v>
      </c>
      <c r="FS309" s="154">
        <f t="shared" si="661"/>
        <v>0</v>
      </c>
      <c r="FT309" s="10"/>
      <c r="FU309" s="152">
        <f>SUMIF('Rekapitulasi Maret'!$CE$587:$CE$768,APS!$B309,'Rekapitulasi Maret'!$CI$587:$CI$768)</f>
        <v>0</v>
      </c>
      <c r="FV309" s="10"/>
      <c r="FW309" s="152">
        <f>SUMIF('Rekapitulasi Maret'!$CE$587:$CE$768,APS!$B309,'Rekapitulasi Maret'!$CJ$587:$CJ$768)</f>
        <v>0</v>
      </c>
      <c r="FX309" s="154">
        <f t="shared" si="683"/>
        <v>0</v>
      </c>
      <c r="FY309" s="154">
        <f t="shared" si="684"/>
        <v>0</v>
      </c>
      <c r="FZ309" s="10"/>
      <c r="GA309" s="152">
        <f>SUMIF('Rekapitulasi Maret'!$D$785:$D$963,APS!$B309,'Rekapitulasi Maret'!$E$785:$E$963)+SUMIF('Rekapitulasi Maret'!$D$785:$D$963,APS!$B309,'Rekapitulasi Maret'!$J$785:$J$963)</f>
        <v>0</v>
      </c>
      <c r="GB309" s="152">
        <f>SUMIF('Rekapitulasi Maret'!$D$785:$D$963,APS!$B309,'Rekapitulasi Maret'!$F$785:$F$963)</f>
        <v>0</v>
      </c>
      <c r="GC309" s="152">
        <f>SUMIF('Rekapitulasi Maret'!$D$785:$D$963,APS!$B309,'Rekapitulasi Maret'!$K$785:$K$963)</f>
        <v>0</v>
      </c>
      <c r="GD309" s="154">
        <f t="shared" si="662"/>
        <v>0</v>
      </c>
      <c r="GE309" s="154">
        <f t="shared" si="663"/>
        <v>0</v>
      </c>
      <c r="GF309" s="10"/>
      <c r="GG309" s="152">
        <f>SUMIF('Rekapitulasi Maret'!$U$785:$U$963,APS!$B309,'Rekapitulasi Maret'!$V$785:$V$963)+SUMIF('Rekapitulasi Maret'!$U$785:$U$963,APS!$B309,'Rekapitulasi Maret'!$AA$785:$AA$963)</f>
        <v>0</v>
      </c>
      <c r="GH309" s="152">
        <f>SUMIF('Rekapitulasi Maret'!$U$785:$U$963,APS!$B309,'Rekapitulasi Maret'!$W$785:$W$963)</f>
        <v>0</v>
      </c>
      <c r="GI309" s="152">
        <f>SUMIF('Rekapitulasi Maret'!$U$785:$U$963,APS!$B309,'Rekapitulasi Maret'!$AB$785:$AB$963)</f>
        <v>0</v>
      </c>
      <c r="GJ309" s="154">
        <f t="shared" si="664"/>
        <v>0</v>
      </c>
      <c r="GK309" s="154">
        <f t="shared" si="665"/>
        <v>0</v>
      </c>
      <c r="GL309" s="10"/>
      <c r="GM309" s="152">
        <f>SUMIF('Rekapitulasi Maret'!$AL$785:$AL$963,APS!$B309,'Rekapitulasi Maret'!$AM$785:$AM$963)+SUMIF('Rekapitulasi Maret'!$AL$785:$AL$963,APS!$B309,'Rekapitulasi Maret'!$AP$785:$AP$963)</f>
        <v>0</v>
      </c>
      <c r="GN309" s="152">
        <f>SUMIF('Rekapitulasi Maret'!$AL$785:$AL$963,APS!$B309,'Rekapitulasi Maret'!$AN$785:$AN$963)</f>
        <v>0</v>
      </c>
      <c r="GO309" s="152">
        <f>SUMIF('Rekapitulasi Maret'!$AL$785:$AL$963,APS!$B309,'Rekapitulasi Maret'!$AQ$785:$AQ$963)</f>
        <v>0</v>
      </c>
      <c r="GP309" s="154">
        <f t="shared" si="666"/>
        <v>0</v>
      </c>
      <c r="GQ309" s="154">
        <f t="shared" si="667"/>
        <v>0</v>
      </c>
      <c r="GR309" s="76">
        <f t="shared" si="668"/>
        <v>0</v>
      </c>
      <c r="GS309" s="76">
        <f t="shared" si="669"/>
        <v>0</v>
      </c>
      <c r="GT309" s="76">
        <f t="shared" si="670"/>
        <v>0</v>
      </c>
      <c r="GU309" s="76">
        <f t="shared" si="671"/>
        <v>0</v>
      </c>
      <c r="GV309" s="157">
        <f t="shared" si="672"/>
        <v>0</v>
      </c>
      <c r="GW309" s="157">
        <f t="shared" si="673"/>
        <v>0</v>
      </c>
      <c r="GX309" s="158">
        <f t="shared" si="674"/>
        <v>0</v>
      </c>
      <c r="GY309" s="157">
        <f t="shared" si="691"/>
        <v>0</v>
      </c>
      <c r="GZ309" s="157">
        <f t="shared" si="692"/>
        <v>0</v>
      </c>
      <c r="HA309" s="157">
        <f t="shared" si="693"/>
        <v>0</v>
      </c>
      <c r="HB309" s="157">
        <f t="shared" si="694"/>
        <v>0</v>
      </c>
      <c r="HC309" s="157">
        <f t="shared" si="695"/>
        <v>0</v>
      </c>
      <c r="HD309" s="157">
        <f t="shared" si="696"/>
        <v>0</v>
      </c>
      <c r="HE309" s="158">
        <f t="shared" si="746"/>
        <v>0</v>
      </c>
      <c r="HF309" s="164"/>
      <c r="HG309" s="47" t="s">
        <v>1069</v>
      </c>
      <c r="HH309" s="88"/>
    </row>
    <row r="310" spans="1:216" ht="15.75" hidden="1">
      <c r="A310" s="16" t="s">
        <v>315</v>
      </c>
      <c r="B310" s="45" t="s">
        <v>316</v>
      </c>
      <c r="C310" s="16" t="s">
        <v>310</v>
      </c>
      <c r="D310" s="16" t="s">
        <v>614</v>
      </c>
      <c r="E310" s="16"/>
      <c r="F310" s="17">
        <v>13</v>
      </c>
      <c r="G310" s="17">
        <v>0</v>
      </c>
      <c r="H310" s="17">
        <v>0</v>
      </c>
      <c r="I310" s="18">
        <v>0</v>
      </c>
      <c r="J310" s="17">
        <v>0</v>
      </c>
      <c r="K310" s="19">
        <f t="shared" si="750"/>
        <v>13</v>
      </c>
      <c r="L310" s="19">
        <f t="shared" si="751"/>
        <v>13</v>
      </c>
      <c r="M310" s="23">
        <v>0</v>
      </c>
      <c r="N310" s="20">
        <f t="shared" si="752"/>
        <v>0</v>
      </c>
      <c r="O310" s="20"/>
      <c r="P310" s="75">
        <f t="shared" si="754"/>
        <v>0</v>
      </c>
      <c r="Q310" s="74">
        <f t="shared" si="753"/>
        <v>0</v>
      </c>
      <c r="R310" s="22">
        <f t="shared" si="747"/>
        <v>0</v>
      </c>
      <c r="S310" s="10"/>
      <c r="T310" s="10"/>
      <c r="U310" s="152">
        <f>SUMIF('Rekapitulasi Maret'!$D$9:$D$173,APS!$B310,'Rekapitulasi Maret'!$E$9:$E$173)</f>
        <v>0</v>
      </c>
      <c r="V310" s="152">
        <f>SUMIF('Rekapitulasi Maret'!$D$9:$D$173,APS!$B310,'Rekapitulasi Maret'!$F$9:$F$173)</f>
        <v>0</v>
      </c>
      <c r="W310" s="10"/>
      <c r="X310" s="154">
        <f t="shared" si="748"/>
        <v>0</v>
      </c>
      <c r="Y310" s="154">
        <f t="shared" si="749"/>
        <v>0</v>
      </c>
      <c r="Z310" s="10"/>
      <c r="AA310" s="152">
        <f>SUMIF('Rekapitulasi Maret'!$U$9:$U$173,APS!$B310,'Rekapitulasi Maret'!$V$9:$V$173)</f>
        <v>0</v>
      </c>
      <c r="AB310" s="152">
        <f>SUMIF('Rekapitulasi Maret'!$U$9:$U$173,APS!$B310,'Rekapitulasi Maret'!$W$9:$W$173)</f>
        <v>0</v>
      </c>
      <c r="AC310" s="152"/>
      <c r="AD310" s="154">
        <f t="shared" si="726"/>
        <v>0</v>
      </c>
      <c r="AE310" s="154">
        <f t="shared" si="727"/>
        <v>0</v>
      </c>
      <c r="AF310" s="10"/>
      <c r="AG310" s="152">
        <f>SUMIF('Rekapitulasi Maret'!$AL$9:$AL$173,APS!$B310,'Rekapitulasi Maret'!$AM$9:$AM$173)</f>
        <v>0</v>
      </c>
      <c r="AH310" s="152">
        <f>SUMIF('Rekapitulasi Maret'!$AL$9:$AL$173,APS!$B310,'Rekapitulasi Maret'!$AN$9:$AN$173)</f>
        <v>0</v>
      </c>
      <c r="AI310" s="152">
        <f>SUMIF('Rekapitulasi Maret'!$AL$9:$AL$173,APS!$B310,'Rekapitulasi Maret'!$AQ$9:$AQ$173)</f>
        <v>0</v>
      </c>
      <c r="AJ310" s="154">
        <f t="shared" si="744"/>
        <v>0</v>
      </c>
      <c r="AK310" s="154">
        <f t="shared" si="745"/>
        <v>0</v>
      </c>
      <c r="AL310" s="10"/>
      <c r="AM310" s="152">
        <f>SUMIF('Rekapitulasi Maret'!$BA$9:$BA$173,APS!$B310,'Rekapitulasi Maret'!$BB$9:$BB$173)</f>
        <v>0</v>
      </c>
      <c r="AN310" s="152">
        <f>SUMIF('Rekapitulasi Maret'!$BA$9:$BA$173,APS!$B310,'Rekapitulasi Maret'!$BC$9:$BC$173)</f>
        <v>0</v>
      </c>
      <c r="AO310" s="10"/>
      <c r="AP310" s="154">
        <f t="shared" si="728"/>
        <v>0</v>
      </c>
      <c r="AQ310" s="154">
        <f t="shared" si="729"/>
        <v>0</v>
      </c>
      <c r="AR310" s="10"/>
      <c r="AS310" s="152">
        <f>SUMIF('Rekapitulasi Maret'!$BP$9:$BP$173,APS!$B310,'Rekapitulasi Maret'!$BQ$9:$BQ$173)</f>
        <v>0</v>
      </c>
      <c r="AT310" s="152">
        <f>SUMIF('Rekapitulasi Maret'!$BP$9:$BP$173,APS!$B310,'Rekapitulasi Maret'!$BR$9:$BR$173)</f>
        <v>0</v>
      </c>
      <c r="AU310" s="10"/>
      <c r="AV310" s="154">
        <f t="shared" si="697"/>
        <v>0</v>
      </c>
      <c r="AW310" s="154">
        <f t="shared" si="698"/>
        <v>0</v>
      </c>
      <c r="AX310" s="10"/>
      <c r="AY310" s="152">
        <f>SUMIF('Rekapitulasi Maret'!$CE$9:$CE$173,APS!$B310,'Rekapitulasi Maret'!$CI$9:$CI$173)</f>
        <v>0</v>
      </c>
      <c r="AZ310" s="10"/>
      <c r="BA310" s="152">
        <f>SUMIF('Rekapitulasi Maret'!$CE$9:$CE$173,APS!$B310,'Rekapitulasi Maret'!$CJ$9:$CJ$173)</f>
        <v>0</v>
      </c>
      <c r="BB310" s="154">
        <f t="shared" si="689"/>
        <v>0</v>
      </c>
      <c r="BC310" s="154">
        <f t="shared" si="690"/>
        <v>0</v>
      </c>
      <c r="BD310" s="76">
        <f t="shared" si="701"/>
        <v>0</v>
      </c>
      <c r="BE310" s="76">
        <f t="shared" si="702"/>
        <v>0</v>
      </c>
      <c r="BF310" s="76">
        <f t="shared" si="703"/>
        <v>0</v>
      </c>
      <c r="BG310" s="76">
        <f t="shared" si="704"/>
        <v>0</v>
      </c>
      <c r="BH310" s="76">
        <f t="shared" si="705"/>
        <v>0</v>
      </c>
      <c r="BI310" s="76">
        <f t="shared" si="706"/>
        <v>0</v>
      </c>
      <c r="BJ310" s="154">
        <f t="shared" si="707"/>
        <v>0</v>
      </c>
      <c r="BK310" s="10"/>
      <c r="BL310" s="10"/>
      <c r="BM310" s="152">
        <f>SUMIF('Rekapitulasi Maret'!$D$194:$D$375,APS!$B310,'Rekapitulasi Maret'!$E$194:$E$375)+SUMIF('Rekapitulasi Maret'!$D$194:$D$375,APS!$B310,'Rekapitulasi Maret'!$J$194:$J$375)</f>
        <v>0</v>
      </c>
      <c r="BN310" s="152">
        <f>SUMIF('Rekapitulasi Maret'!$D$194:$D$375,APS!$B310,'Rekapitulasi Maret'!$F$194:$F$375)</f>
        <v>0</v>
      </c>
      <c r="BO310" s="152">
        <f>SUMIF('Rekapitulasi Maret'!$D$194:$D$375,APS!$B310,'Rekapitulasi Maret'!$K$194:$K$375)</f>
        <v>0</v>
      </c>
      <c r="BP310" s="154">
        <f t="shared" si="685"/>
        <v>0</v>
      </c>
      <c r="BQ310" s="154">
        <f t="shared" si="686"/>
        <v>0</v>
      </c>
      <c r="BR310" s="10"/>
      <c r="BS310" s="152">
        <f>SUMIF('Rekapitulasi Maret'!$U$194:$U$375,APS!$B310,'Rekapitulasi Maret'!$V$194:$V$375)+SUMIF('Rekapitulasi Maret'!$U$194:$U$375,APS!$B310,'Rekapitulasi Maret'!$AA$194:$AA$375)</f>
        <v>0</v>
      </c>
      <c r="BT310" s="152">
        <f>SUMIF('Rekapitulasi Maret'!$U$194:$U$375,APS!$B310,'Rekapitulasi Maret'!$W$194:$W$375)</f>
        <v>0</v>
      </c>
      <c r="BU310" s="152">
        <f>SUMIF('Rekapitulasi Maret'!$U$194:$U$375,APS!$B310,'Rekapitulasi Maret'!$AB$194:$AB$375)</f>
        <v>0</v>
      </c>
      <c r="BV310" s="154">
        <f t="shared" si="687"/>
        <v>0</v>
      </c>
      <c r="BW310" s="154">
        <f t="shared" si="688"/>
        <v>0</v>
      </c>
      <c r="BX310" s="10"/>
      <c r="BY310" s="152">
        <f>SUMIF('Rekapitulasi Maret'!$AL$194:$AL$375,APS!$B310,'Rekapitulasi Maret'!$AM$194:$AM$375)+SUMIF('Rekapitulasi Maret'!$AL$194:$AL$375,APS!$B310,'Rekapitulasi Maret'!$AP$194:$AP$375)</f>
        <v>0</v>
      </c>
      <c r="BZ310" s="152">
        <f>SUMIF('Rekapitulasi Maret'!$AL$194:$AL$375,APS!$B310,'Rekapitulasi Maret'!$AN$194:$AN$375)</f>
        <v>0</v>
      </c>
      <c r="CA310" s="152">
        <f>SUMIF('Rekapitulasi Maret'!$AL$194:$AL$375,APS!$B310,'Rekapitulasi Maret'!$AQ$194:$AQ$375)</f>
        <v>0</v>
      </c>
      <c r="CB310" s="154">
        <f t="shared" si="699"/>
        <v>0</v>
      </c>
      <c r="CC310" s="154">
        <f t="shared" si="700"/>
        <v>0</v>
      </c>
      <c r="CD310" s="10"/>
      <c r="CE310" s="152">
        <f>SUMIF('Rekapitulasi Maret'!$BA$194:$BA$375,APS!$B310,'Rekapitulasi Maret'!$BB$194:$BB$375)+SUMIF('Rekapitulasi Maret'!$BA$194:$BA$375,APS!$B310,'Rekapitulasi Maret'!$BE$194:$BE$375)</f>
        <v>0</v>
      </c>
      <c r="CF310" s="152">
        <f>SUMIF('Rekapitulasi Maret'!$BA$194:$BA$375,APS!$B310,'Rekapitulasi Maret'!$BC$194:$BC$375)</f>
        <v>0</v>
      </c>
      <c r="CG310" s="10"/>
      <c r="CH310" s="154">
        <f t="shared" si="677"/>
        <v>0</v>
      </c>
      <c r="CI310" s="154">
        <f t="shared" si="678"/>
        <v>0</v>
      </c>
      <c r="CJ310" s="10"/>
      <c r="CK310" s="152">
        <f>SUMIF('Rekapitulasi Maret'!$BP$194:$BP$375,APS!$B310,'Rekapitulasi Maret'!$BQ$194:$BQ$375)+SUMIF('Rekapitulasi Maret'!$BP$194:$BP$375,APS!$B310,'Rekapitulasi Maret'!$BT$194:$BT$375)</f>
        <v>0</v>
      </c>
      <c r="CL310" s="152">
        <f>SUMIF('Rekapitulasi Maret'!$BP$194:$BP$375,APS!$B310,'Rekapitulasi Maret'!$BR$194:$BR$375)</f>
        <v>0</v>
      </c>
      <c r="CM310" s="152">
        <f>SUMIF('Rekapitulasi Maret'!$BP$194:$BP$375,APS!$B310,'Rekapitulasi Maret'!$BU$194:$BU$375)</f>
        <v>0</v>
      </c>
      <c r="CN310" s="154">
        <f t="shared" si="679"/>
        <v>0</v>
      </c>
      <c r="CO310" s="154">
        <f t="shared" si="680"/>
        <v>0</v>
      </c>
      <c r="CP310" s="76">
        <f t="shared" si="708"/>
        <v>0</v>
      </c>
      <c r="CQ310" s="76">
        <f t="shared" si="709"/>
        <v>0</v>
      </c>
      <c r="CR310" s="76">
        <f t="shared" si="710"/>
        <v>0</v>
      </c>
      <c r="CS310" s="76">
        <f t="shared" si="711"/>
        <v>0</v>
      </c>
      <c r="CT310" s="76">
        <f t="shared" si="712"/>
        <v>0</v>
      </c>
      <c r="CU310" s="76">
        <f t="shared" si="713"/>
        <v>0</v>
      </c>
      <c r="CV310" s="154">
        <f t="shared" si="714"/>
        <v>0</v>
      </c>
      <c r="CW310" s="10"/>
      <c r="CX310" s="10"/>
      <c r="CY310" s="152">
        <f>SUMIF('Rekapitulasi Maret'!$D$391:$D$568,APS!$B310,'Rekapitulasi Maret'!$E$391:$E$568)+SUMIF('Rekapitulasi Maret'!$D$391:$D$568,APS!$B310,'Rekapitulasi Maret'!$J$391:$J$568)</f>
        <v>0</v>
      </c>
      <c r="CZ310" s="152">
        <f>SUMIF('Rekapitulasi Maret'!$D$391:$D$568,APS!$B310,'Rekapitulasi Maret'!$F$391:$F$568)</f>
        <v>0</v>
      </c>
      <c r="DA310" s="152">
        <f>SUMIF('Rekapitulasi Maret'!$D$391:$D$568,APS!$B310,'Rekapitulasi Maret'!$K$391:$K$568)</f>
        <v>0</v>
      </c>
      <c r="DB310" s="154">
        <f t="shared" si="681"/>
        <v>0</v>
      </c>
      <c r="DC310" s="154">
        <f t="shared" si="682"/>
        <v>0</v>
      </c>
      <c r="DD310" s="10"/>
      <c r="DE310" s="152">
        <f>SUMIF('Rekapitulasi Maret'!$U$391:$U$568,APS!$B310,'Rekapitulasi Maret'!$V$391:$V$568)+SUMIF('Rekapitulasi Maret'!$U$391:$U$568,APS!$B310,'Rekapitulasi Maret'!$AA$391:$AA$568)</f>
        <v>0</v>
      </c>
      <c r="DF310" s="152">
        <f>SUMIF('Rekapitulasi Maret'!$U$391:$U$568,APS!$B310,'Rekapitulasi Maret'!$W$391:$W$568)</f>
        <v>0</v>
      </c>
      <c r="DG310" s="152">
        <f>SUMIF('Rekapitulasi Maret'!$U$391:$U$568,APS!$B310,'Rekapitulasi Maret'!$AB$391:$AB$568)</f>
        <v>0</v>
      </c>
      <c r="DH310" s="154">
        <f t="shared" si="715"/>
        <v>0</v>
      </c>
      <c r="DI310" s="154">
        <f t="shared" si="716"/>
        <v>0</v>
      </c>
      <c r="DJ310" s="10"/>
      <c r="DK310" s="152">
        <f>SUMIF('Rekapitulasi Maret'!$AL$391:$AL$568,APS!$B310,'Rekapitulasi Maret'!$AM$391:$AM$568)+SUMIF('Rekapitulasi Maret'!$AL$391:$AL$568,APS!$B310,'Rekapitulasi Maret'!$AP$391:$AP$568)</f>
        <v>0</v>
      </c>
      <c r="DL310" s="152">
        <f>SUMIF('Rekapitulasi Maret'!$AL$391:$AL$568,APS!$B310,'Rekapitulasi Maret'!$AN$391:$AN$568)</f>
        <v>0</v>
      </c>
      <c r="DM310" s="152">
        <f>SUMIF('Rekapitulasi Maret'!$AL$391:$AL$568,APS!$B310,'Rekapitulasi Maret'!$AQ$391:$AQ$568)</f>
        <v>0</v>
      </c>
      <c r="DN310" s="154">
        <f t="shared" si="648"/>
        <v>0</v>
      </c>
      <c r="DO310" s="154">
        <f t="shared" si="649"/>
        <v>0</v>
      </c>
      <c r="DP310" s="10"/>
      <c r="DQ310" s="152">
        <f>SUMIF('Rekapitulasi Maret'!$BA$391:$BA$568,APS!$B310,'Rekapitulasi Maret'!$BB$391:$BB$568)+SUMIF('Rekapitulasi Maret'!$BA$391:$BA$568,APS!$B310,'Rekapitulasi Maret'!$BE$391:$BE$568)</f>
        <v>0</v>
      </c>
      <c r="DR310" s="152">
        <f>SUMIF('Rekapitulasi Maret'!$BA$391:$BA$568,APS!$B310,'Rekapitulasi Maret'!$BC$391:$BC$568)</f>
        <v>0</v>
      </c>
      <c r="DS310" s="152">
        <f>SUMIF('Rekapitulasi Maret'!$BA$391:$BA$568,APS!$B310,'Rekapitulasi Maret'!$BF$391:$BF$568)</f>
        <v>0</v>
      </c>
      <c r="DT310" s="154">
        <f t="shared" si="717"/>
        <v>0</v>
      </c>
      <c r="DU310" s="154">
        <f t="shared" si="718"/>
        <v>0</v>
      </c>
      <c r="DV310" s="10"/>
      <c r="DW310" s="152">
        <f>SUMIF('Rekapitulasi Maret'!$BP$391:$BP$568,APS!$B310,'Rekapitulasi Maret'!$BQ$391:$BQ$568)+SUMIF('Rekapitulasi Maret'!$BP$391:$BP$568,APS!$B310,'Rekapitulasi Maret'!$BT$391:$BT$568)</f>
        <v>0</v>
      </c>
      <c r="DX310" s="152">
        <f>SUMIF('Rekapitulasi Maret'!$BP$391:$BP$568,APS!$B310,'Rekapitulasi Maret'!$BR$391:$BR$568)</f>
        <v>0</v>
      </c>
      <c r="DY310" s="152">
        <f>SUMIF('Rekapitulasi Maret'!$BP$391:$BP$568,APS!$B310,'Rekapitulasi Maret'!$BU$391:$BU$568)</f>
        <v>0</v>
      </c>
      <c r="DZ310" s="154">
        <f t="shared" si="645"/>
        <v>0</v>
      </c>
      <c r="EA310" s="154">
        <f t="shared" si="646"/>
        <v>0</v>
      </c>
      <c r="EB310" s="10"/>
      <c r="EC310" s="152">
        <f>SUMIF('Rekapitulasi Maret'!$CE$391:$CE$568,APS!$B310,'Rekapitulasi Maret'!$CF$391:$CF$568)+SUMIF('Rekapitulasi Maret'!$CE$391:$CE$568,APS!$B310,'Rekapitulasi Maret'!$CI$391:$CI$568)</f>
        <v>0</v>
      </c>
      <c r="ED310" s="152">
        <f>SUMIF('Rekapitulasi Maret'!$CE$391:$CE$568,APS!$B310,'Rekapitulasi Maret'!$CG$391:$CG$568)</f>
        <v>0</v>
      </c>
      <c r="EE310" s="152">
        <f>SUMIF('Rekapitulasi Maret'!$CE$391:$CE$568,APS!$B310,'Rekapitulasi Maret'!$CJ$391:$CJ$568)</f>
        <v>0</v>
      </c>
      <c r="EF310" s="154">
        <f t="shared" si="650"/>
        <v>0</v>
      </c>
      <c r="EG310" s="154">
        <f t="shared" si="651"/>
        <v>0</v>
      </c>
      <c r="EH310" s="76">
        <f t="shared" si="719"/>
        <v>0</v>
      </c>
      <c r="EI310" s="76">
        <f t="shared" si="720"/>
        <v>0</v>
      </c>
      <c r="EJ310" s="76">
        <f t="shared" si="721"/>
        <v>0</v>
      </c>
      <c r="EK310" s="76">
        <f t="shared" si="722"/>
        <v>0</v>
      </c>
      <c r="EL310" s="76">
        <f t="shared" si="723"/>
        <v>0</v>
      </c>
      <c r="EM310" s="76">
        <f t="shared" si="724"/>
        <v>0</v>
      </c>
      <c r="EN310" s="154">
        <f t="shared" si="725"/>
        <v>0</v>
      </c>
      <c r="EO310" s="10"/>
      <c r="EP310" s="10"/>
      <c r="EQ310" s="152">
        <f>SUMIF('Rekapitulasi Maret'!$D$587:$D$768,APS!$B310,'Rekapitulasi Maret'!$E$587:$E$768)+SUMIF('Rekapitulasi Maret'!$D$587:$D$768,APS!$B310,'Rekapitulasi Maret'!$G$587:$G$768)</f>
        <v>0</v>
      </c>
      <c r="ER310" s="152">
        <f>SUMIF('Rekapitulasi Maret'!$D$587:$D$768,APS!$B310,'Rekapitulasi Maret'!$F$587:$F$768)+SUMIF('Rekapitulasi Maret'!$D$587:$D$768,APS!$B310,'Rekapitulasi Maret'!$H$587:$H$768)</f>
        <v>0</v>
      </c>
      <c r="ES310" s="10"/>
      <c r="ET310" s="154">
        <f t="shared" si="652"/>
        <v>0</v>
      </c>
      <c r="EU310" s="154">
        <f t="shared" si="653"/>
        <v>0</v>
      </c>
      <c r="EV310" s="10"/>
      <c r="EW310" s="152">
        <f>SUMIF('Rekapitulasi Maret'!$U$587:$U$768,APS!$B310,'Rekapitulasi Maret'!$V$587:$V$768)+SUMIF('Rekapitulasi Maret'!$U$587:$U$768,APS!$B310,'Rekapitulasi Maret'!$X$587:$X$768)</f>
        <v>0</v>
      </c>
      <c r="EX310" s="152">
        <f>SUMIF('Rekapitulasi Maret'!$U$587:$U$768,APS!$B310,'Rekapitulasi Maret'!$W$587:$W$768)+SUMIF('Rekapitulasi Maret'!$U$587:$U$768,APS!$B310,'Rekapitulasi Maret'!$Y$587:$Y$768)</f>
        <v>0</v>
      </c>
      <c r="EY310" s="10"/>
      <c r="EZ310" s="154">
        <f t="shared" si="654"/>
        <v>0</v>
      </c>
      <c r="FA310" s="154">
        <f t="shared" si="655"/>
        <v>0</v>
      </c>
      <c r="FB310" s="10"/>
      <c r="FC310" s="152">
        <f>SUMIF('Rekapitulasi Maret'!$AL$587:$AL$768,APS!$B310,'Rekapitulasi Maret'!$AM$587:$AM$768)+SUMIF('Rekapitulasi Maret'!$AL$587:$AL$768,APS!$B310,'Rekapitulasi Maret'!$AP$587:$AP$768)</f>
        <v>0</v>
      </c>
      <c r="FD310" s="152">
        <f>SUMIF('Rekapitulasi Maret'!$AL$587:$AL$768,APS!$B310,'Rekapitulasi Maret'!$AN$587:$AN$768)</f>
        <v>0</v>
      </c>
      <c r="FE310" s="10"/>
      <c r="FF310" s="154">
        <f t="shared" si="656"/>
        <v>0</v>
      </c>
      <c r="FG310" s="154">
        <f t="shared" si="657"/>
        <v>0</v>
      </c>
      <c r="FH310" s="10"/>
      <c r="FI310" s="152">
        <f>SUMIF('Rekapitulasi Maret'!$BA$587:$BA$768,APS!$B310,'Rekapitulasi Maret'!$BB$587:$BB$768)+SUMIF('Rekapitulasi Maret'!$BA$587:$BA$768,APS!$B310,'Rekapitulasi Maret'!$BE$587:$BE$768)</f>
        <v>0</v>
      </c>
      <c r="FJ310" s="152">
        <f>SUMIF('Rekapitulasi Maret'!$BA$587:$BA$768,APS!$B310,'Rekapitulasi Maret'!$BC$587:$BC$768)+SUMIF('Rekapitulasi Maret'!$BA$587:$BA$768,APS!$B310,'Rekapitulasi Maret'!$BF$587:$BF$768)</f>
        <v>0</v>
      </c>
      <c r="FK310" s="10"/>
      <c r="FL310" s="154">
        <f t="shared" si="658"/>
        <v>0</v>
      </c>
      <c r="FM310" s="154">
        <f t="shared" si="659"/>
        <v>0</v>
      </c>
      <c r="FN310" s="10"/>
      <c r="FO310" s="152">
        <f>SUMIF('Rekapitulasi Maret'!$BP$587:$BP$768,APS!$B310,'Rekapitulasi Maret'!$BQ$587:$BQ$768)+SUMIF('Rekapitulasi Maret'!$BP$587:$BP$768,APS!$B310,'Rekapitulasi Maret'!$BT$587:$BT$768)</f>
        <v>0</v>
      </c>
      <c r="FP310" s="152">
        <f>SUMIF('Rekapitulasi Maret'!$BP$587:$BP$768,APS!$B310,'Rekapitulasi Maret'!$BR$587:$BR$768)</f>
        <v>0</v>
      </c>
      <c r="FQ310" s="10"/>
      <c r="FR310" s="154">
        <f t="shared" si="660"/>
        <v>0</v>
      </c>
      <c r="FS310" s="154">
        <f t="shared" si="661"/>
        <v>0</v>
      </c>
      <c r="FT310" s="10"/>
      <c r="FU310" s="152">
        <f>SUMIF('Rekapitulasi Maret'!$CE$587:$CE$768,APS!$B310,'Rekapitulasi Maret'!$CI$587:$CI$768)</f>
        <v>0</v>
      </c>
      <c r="FV310" s="10"/>
      <c r="FW310" s="152">
        <f>SUMIF('Rekapitulasi Maret'!$CE$587:$CE$768,APS!$B310,'Rekapitulasi Maret'!$CJ$587:$CJ$768)</f>
        <v>0</v>
      </c>
      <c r="FX310" s="154">
        <f t="shared" si="683"/>
        <v>0</v>
      </c>
      <c r="FY310" s="154">
        <f t="shared" si="684"/>
        <v>0</v>
      </c>
      <c r="FZ310" s="10"/>
      <c r="GA310" s="152">
        <f>SUMIF('Rekapitulasi Maret'!$D$785:$D$963,APS!$B310,'Rekapitulasi Maret'!$E$785:$E$963)+SUMIF('Rekapitulasi Maret'!$D$785:$D$963,APS!$B310,'Rekapitulasi Maret'!$J$785:$J$963)</f>
        <v>0</v>
      </c>
      <c r="GB310" s="152">
        <f>SUMIF('Rekapitulasi Maret'!$D$785:$D$963,APS!$B310,'Rekapitulasi Maret'!$F$785:$F$963)</f>
        <v>0</v>
      </c>
      <c r="GC310" s="152">
        <f>SUMIF('Rekapitulasi Maret'!$D$785:$D$963,APS!$B310,'Rekapitulasi Maret'!$K$785:$K$963)</f>
        <v>0</v>
      </c>
      <c r="GD310" s="154">
        <f t="shared" si="662"/>
        <v>0</v>
      </c>
      <c r="GE310" s="154">
        <f t="shared" si="663"/>
        <v>0</v>
      </c>
      <c r="GF310" s="10"/>
      <c r="GG310" s="152">
        <f>SUMIF('Rekapitulasi Maret'!$U$785:$U$963,APS!$B310,'Rekapitulasi Maret'!$V$785:$V$963)+SUMIF('Rekapitulasi Maret'!$U$785:$U$963,APS!$B310,'Rekapitulasi Maret'!$AA$785:$AA$963)</f>
        <v>0</v>
      </c>
      <c r="GH310" s="152">
        <f>SUMIF('Rekapitulasi Maret'!$U$785:$U$963,APS!$B310,'Rekapitulasi Maret'!$W$785:$W$963)</f>
        <v>0</v>
      </c>
      <c r="GI310" s="152">
        <f>SUMIF('Rekapitulasi Maret'!$U$785:$U$963,APS!$B310,'Rekapitulasi Maret'!$AB$785:$AB$963)</f>
        <v>0</v>
      </c>
      <c r="GJ310" s="154">
        <f t="shared" si="664"/>
        <v>0</v>
      </c>
      <c r="GK310" s="154">
        <f t="shared" si="665"/>
        <v>0</v>
      </c>
      <c r="GL310" s="10"/>
      <c r="GM310" s="152">
        <f>SUMIF('Rekapitulasi Maret'!$AL$785:$AL$963,APS!$B310,'Rekapitulasi Maret'!$AM$785:$AM$963)+SUMIF('Rekapitulasi Maret'!$AL$785:$AL$963,APS!$B310,'Rekapitulasi Maret'!$AP$785:$AP$963)</f>
        <v>0</v>
      </c>
      <c r="GN310" s="152">
        <f>SUMIF('Rekapitulasi Maret'!$AL$785:$AL$963,APS!$B310,'Rekapitulasi Maret'!$AN$785:$AN$963)</f>
        <v>0</v>
      </c>
      <c r="GO310" s="152">
        <f>SUMIF('Rekapitulasi Maret'!$AL$785:$AL$963,APS!$B310,'Rekapitulasi Maret'!$AQ$785:$AQ$963)</f>
        <v>0</v>
      </c>
      <c r="GP310" s="154">
        <f t="shared" si="666"/>
        <v>0</v>
      </c>
      <c r="GQ310" s="154">
        <f t="shared" si="667"/>
        <v>0</v>
      </c>
      <c r="GR310" s="76">
        <f t="shared" si="668"/>
        <v>0</v>
      </c>
      <c r="GS310" s="76">
        <f t="shared" si="669"/>
        <v>0</v>
      </c>
      <c r="GT310" s="76">
        <f t="shared" si="670"/>
        <v>0</v>
      </c>
      <c r="GU310" s="76">
        <f t="shared" si="671"/>
        <v>0</v>
      </c>
      <c r="GV310" s="157">
        <f t="shared" si="672"/>
        <v>0</v>
      </c>
      <c r="GW310" s="157">
        <f t="shared" si="673"/>
        <v>0</v>
      </c>
      <c r="GX310" s="158">
        <f t="shared" si="674"/>
        <v>0</v>
      </c>
      <c r="GY310" s="157">
        <f t="shared" si="691"/>
        <v>0</v>
      </c>
      <c r="GZ310" s="157">
        <f t="shared" si="692"/>
        <v>0</v>
      </c>
      <c r="HA310" s="157">
        <f t="shared" si="693"/>
        <v>0</v>
      </c>
      <c r="HB310" s="157">
        <f t="shared" si="694"/>
        <v>0</v>
      </c>
      <c r="HC310" s="157">
        <f t="shared" si="695"/>
        <v>0</v>
      </c>
      <c r="HD310" s="157">
        <f t="shared" si="696"/>
        <v>0</v>
      </c>
      <c r="HE310" s="158">
        <f t="shared" si="746"/>
        <v>0</v>
      </c>
      <c r="HF310" s="164"/>
      <c r="HG310" s="47" t="s">
        <v>1069</v>
      </c>
      <c r="HH310" s="88"/>
    </row>
    <row r="311" spans="1:216" ht="15.75">
      <c r="A311" s="16" t="s">
        <v>480</v>
      </c>
      <c r="B311" s="45" t="s">
        <v>358</v>
      </c>
      <c r="C311" s="16" t="s">
        <v>310</v>
      </c>
      <c r="D311" s="16" t="s">
        <v>614</v>
      </c>
      <c r="E311" s="16"/>
      <c r="F311" s="30">
        <v>76</v>
      </c>
      <c r="G311" s="17"/>
      <c r="H311" s="17"/>
      <c r="I311" s="18">
        <v>0</v>
      </c>
      <c r="J311" s="17">
        <v>0</v>
      </c>
      <c r="K311" s="19">
        <f t="shared" si="750"/>
        <v>76</v>
      </c>
      <c r="L311" s="19">
        <f t="shared" si="751"/>
        <v>76</v>
      </c>
      <c r="M311" s="23">
        <v>76</v>
      </c>
      <c r="N311" s="20">
        <f t="shared" si="752"/>
        <v>76</v>
      </c>
      <c r="O311" s="20"/>
      <c r="P311" s="75">
        <f t="shared" si="754"/>
        <v>0</v>
      </c>
      <c r="Q311" s="74">
        <f t="shared" si="753"/>
        <v>76</v>
      </c>
      <c r="R311" s="22">
        <f t="shared" si="747"/>
        <v>76</v>
      </c>
      <c r="S311" s="10">
        <v>76</v>
      </c>
      <c r="T311" s="10">
        <v>76</v>
      </c>
      <c r="U311" s="152">
        <f>SUMIF('Rekapitulasi Maret'!$D$9:$D$173,APS!$B311,'Rekapitulasi Maret'!$E$9:$E$173)</f>
        <v>0</v>
      </c>
      <c r="V311" s="152">
        <f>SUMIF('Rekapitulasi Maret'!$D$9:$D$173,APS!$B311,'Rekapitulasi Maret'!$F$9:$F$173)</f>
        <v>0</v>
      </c>
      <c r="W311" s="10"/>
      <c r="X311" s="154">
        <f t="shared" si="748"/>
        <v>0</v>
      </c>
      <c r="Y311" s="154">
        <f t="shared" si="749"/>
        <v>0</v>
      </c>
      <c r="Z311" s="10"/>
      <c r="AA311" s="152">
        <f>SUMIF('Rekapitulasi Maret'!$U$9:$U$173,APS!$B311,'Rekapitulasi Maret'!$V$9:$V$173)</f>
        <v>0</v>
      </c>
      <c r="AB311" s="152">
        <f>SUMIF('Rekapitulasi Maret'!$U$9:$U$173,APS!$B311,'Rekapitulasi Maret'!$W$9:$W$173)</f>
        <v>0</v>
      </c>
      <c r="AC311" s="152"/>
      <c r="AD311" s="154">
        <f t="shared" si="726"/>
        <v>0</v>
      </c>
      <c r="AE311" s="154">
        <f t="shared" si="727"/>
        <v>0</v>
      </c>
      <c r="AF311" s="10"/>
      <c r="AG311" s="152">
        <f>SUMIF('Rekapitulasi Maret'!$AL$9:$AL$173,APS!$B311,'Rekapitulasi Maret'!$AM$9:$AM$173)</f>
        <v>0</v>
      </c>
      <c r="AH311" s="152">
        <f>SUMIF('Rekapitulasi Maret'!$AL$9:$AL$173,APS!$B311,'Rekapitulasi Maret'!$AN$9:$AN$173)</f>
        <v>0</v>
      </c>
      <c r="AI311" s="152">
        <f>SUMIF('Rekapitulasi Maret'!$AL$9:$AL$173,APS!$B311,'Rekapitulasi Maret'!$AQ$9:$AQ$173)</f>
        <v>0</v>
      </c>
      <c r="AJ311" s="154">
        <f t="shared" si="744"/>
        <v>0</v>
      </c>
      <c r="AK311" s="154">
        <f t="shared" si="745"/>
        <v>0</v>
      </c>
      <c r="AL311" s="10"/>
      <c r="AM311" s="152">
        <f>SUMIF('Rekapitulasi Maret'!$BA$9:$BA$173,APS!$B311,'Rekapitulasi Maret'!$BB$9:$BB$173)</f>
        <v>0</v>
      </c>
      <c r="AN311" s="152">
        <f>SUMIF('Rekapitulasi Maret'!$BA$9:$BA$173,APS!$B311,'Rekapitulasi Maret'!$BC$9:$BC$173)</f>
        <v>0</v>
      </c>
      <c r="AO311" s="10"/>
      <c r="AP311" s="154">
        <f t="shared" si="728"/>
        <v>0</v>
      </c>
      <c r="AQ311" s="154">
        <f t="shared" si="729"/>
        <v>0</v>
      </c>
      <c r="AR311" s="10"/>
      <c r="AS311" s="152">
        <f>SUMIF('Rekapitulasi Maret'!$BP$9:$BP$173,APS!$B311,'Rekapitulasi Maret'!$BQ$9:$BQ$173)</f>
        <v>0</v>
      </c>
      <c r="AT311" s="152">
        <f>SUMIF('Rekapitulasi Maret'!$BP$9:$BP$173,APS!$B311,'Rekapitulasi Maret'!$BR$9:$BR$173)</f>
        <v>0</v>
      </c>
      <c r="AU311" s="10"/>
      <c r="AV311" s="154">
        <f t="shared" si="697"/>
        <v>0</v>
      </c>
      <c r="AW311" s="154">
        <f t="shared" si="698"/>
        <v>0</v>
      </c>
      <c r="AX311" s="10"/>
      <c r="AY311" s="152">
        <f>SUMIF('Rekapitulasi Maret'!$CE$9:$CE$173,APS!$B311,'Rekapitulasi Maret'!$CI$9:$CI$173)</f>
        <v>0</v>
      </c>
      <c r="AZ311" s="10"/>
      <c r="BA311" s="152">
        <f>SUMIF('Rekapitulasi Maret'!$CE$9:$CE$173,APS!$B311,'Rekapitulasi Maret'!$CJ$9:$CJ$173)</f>
        <v>0</v>
      </c>
      <c r="BB311" s="154">
        <f t="shared" si="689"/>
        <v>0</v>
      </c>
      <c r="BC311" s="154">
        <f t="shared" si="690"/>
        <v>0</v>
      </c>
      <c r="BD311" s="76">
        <f t="shared" si="701"/>
        <v>76</v>
      </c>
      <c r="BE311" s="76">
        <f t="shared" si="702"/>
        <v>0</v>
      </c>
      <c r="BF311" s="76">
        <f t="shared" si="703"/>
        <v>0</v>
      </c>
      <c r="BG311" s="76">
        <f t="shared" si="704"/>
        <v>0</v>
      </c>
      <c r="BH311" s="76">
        <f t="shared" si="705"/>
        <v>0</v>
      </c>
      <c r="BI311" s="76">
        <f t="shared" si="706"/>
        <v>-76</v>
      </c>
      <c r="BJ311" s="154">
        <f t="shared" si="707"/>
        <v>0</v>
      </c>
      <c r="BK311" s="10"/>
      <c r="BL311" s="10"/>
      <c r="BM311" s="152">
        <f>SUMIF('Rekapitulasi Maret'!$D$194:$D$375,APS!$B311,'Rekapitulasi Maret'!$E$194:$E$375)+SUMIF('Rekapitulasi Maret'!$D$194:$D$375,APS!$B311,'Rekapitulasi Maret'!$J$194:$J$375)</f>
        <v>0</v>
      </c>
      <c r="BN311" s="152">
        <f>SUMIF('Rekapitulasi Maret'!$D$194:$D$375,APS!$B311,'Rekapitulasi Maret'!$F$194:$F$375)</f>
        <v>0</v>
      </c>
      <c r="BO311" s="152">
        <f>SUMIF('Rekapitulasi Maret'!$D$194:$D$375,APS!$B311,'Rekapitulasi Maret'!$K$194:$K$375)</f>
        <v>0</v>
      </c>
      <c r="BP311" s="154">
        <f t="shared" si="685"/>
        <v>0</v>
      </c>
      <c r="BQ311" s="154">
        <f t="shared" si="686"/>
        <v>0</v>
      </c>
      <c r="BR311" s="10"/>
      <c r="BS311" s="152">
        <f>SUMIF('Rekapitulasi Maret'!$U$194:$U$375,APS!$B311,'Rekapitulasi Maret'!$V$194:$V$375)+SUMIF('Rekapitulasi Maret'!$U$194:$U$375,APS!$B311,'Rekapitulasi Maret'!$AA$194:$AA$375)</f>
        <v>0</v>
      </c>
      <c r="BT311" s="152">
        <f>SUMIF('Rekapitulasi Maret'!$U$194:$U$375,APS!$B311,'Rekapitulasi Maret'!$W$194:$W$375)</f>
        <v>0</v>
      </c>
      <c r="BU311" s="152">
        <f>SUMIF('Rekapitulasi Maret'!$U$194:$U$375,APS!$B311,'Rekapitulasi Maret'!$AB$194:$AB$375)</f>
        <v>0</v>
      </c>
      <c r="BV311" s="154">
        <f t="shared" si="687"/>
        <v>0</v>
      </c>
      <c r="BW311" s="154">
        <f t="shared" si="688"/>
        <v>0</v>
      </c>
      <c r="BX311" s="10"/>
      <c r="BY311" s="152">
        <f>SUMIF('Rekapitulasi Maret'!$AL$194:$AL$375,APS!$B311,'Rekapitulasi Maret'!$AM$194:$AM$375)+SUMIF('Rekapitulasi Maret'!$AL$194:$AL$375,APS!$B311,'Rekapitulasi Maret'!$AP$194:$AP$375)</f>
        <v>0</v>
      </c>
      <c r="BZ311" s="152">
        <f>SUMIF('Rekapitulasi Maret'!$AL$194:$AL$375,APS!$B311,'Rekapitulasi Maret'!$AN$194:$AN$375)</f>
        <v>0</v>
      </c>
      <c r="CA311" s="152">
        <f>SUMIF('Rekapitulasi Maret'!$AL$194:$AL$375,APS!$B311,'Rekapitulasi Maret'!$AQ$194:$AQ$375)</f>
        <v>0</v>
      </c>
      <c r="CB311" s="154">
        <f t="shared" si="699"/>
        <v>0</v>
      </c>
      <c r="CC311" s="154">
        <f t="shared" si="700"/>
        <v>0</v>
      </c>
      <c r="CD311" s="10"/>
      <c r="CE311" s="152">
        <f>SUMIF('Rekapitulasi Maret'!$BA$194:$BA$375,APS!$B311,'Rekapitulasi Maret'!$BB$194:$BB$375)+SUMIF('Rekapitulasi Maret'!$BA$194:$BA$375,APS!$B311,'Rekapitulasi Maret'!$BE$194:$BE$375)</f>
        <v>0</v>
      </c>
      <c r="CF311" s="152">
        <f>SUMIF('Rekapitulasi Maret'!$BA$194:$BA$375,APS!$B311,'Rekapitulasi Maret'!$BC$194:$BC$375)</f>
        <v>0</v>
      </c>
      <c r="CG311" s="10"/>
      <c r="CH311" s="154">
        <f t="shared" si="677"/>
        <v>0</v>
      </c>
      <c r="CI311" s="154">
        <f t="shared" si="678"/>
        <v>0</v>
      </c>
      <c r="CJ311" s="10"/>
      <c r="CK311" s="152">
        <f>SUMIF('Rekapitulasi Maret'!$BP$194:$BP$375,APS!$B311,'Rekapitulasi Maret'!$BQ$194:$BQ$375)+SUMIF('Rekapitulasi Maret'!$BP$194:$BP$375,APS!$B311,'Rekapitulasi Maret'!$BT$194:$BT$375)</f>
        <v>0</v>
      </c>
      <c r="CL311" s="152">
        <f>SUMIF('Rekapitulasi Maret'!$BP$194:$BP$375,APS!$B311,'Rekapitulasi Maret'!$BR$194:$BR$375)</f>
        <v>0</v>
      </c>
      <c r="CM311" s="152">
        <f>SUMIF('Rekapitulasi Maret'!$BP$194:$BP$375,APS!$B311,'Rekapitulasi Maret'!$BU$194:$BU$375)</f>
        <v>0</v>
      </c>
      <c r="CN311" s="154">
        <f t="shared" si="679"/>
        <v>0</v>
      </c>
      <c r="CO311" s="154">
        <f t="shared" si="680"/>
        <v>0</v>
      </c>
      <c r="CP311" s="76">
        <f t="shared" si="708"/>
        <v>0</v>
      </c>
      <c r="CQ311" s="76">
        <f t="shared" si="709"/>
        <v>0</v>
      </c>
      <c r="CR311" s="76">
        <f t="shared" si="710"/>
        <v>0</v>
      </c>
      <c r="CS311" s="76">
        <f t="shared" si="711"/>
        <v>0</v>
      </c>
      <c r="CT311" s="76">
        <f t="shared" si="712"/>
        <v>0</v>
      </c>
      <c r="CU311" s="76">
        <f t="shared" si="713"/>
        <v>0</v>
      </c>
      <c r="CV311" s="154">
        <f t="shared" si="714"/>
        <v>0</v>
      </c>
      <c r="CW311" s="10"/>
      <c r="CX311" s="10"/>
      <c r="CY311" s="152">
        <f>SUMIF('Rekapitulasi Maret'!$D$391:$D$568,APS!$B311,'Rekapitulasi Maret'!$E$391:$E$568)+SUMIF('Rekapitulasi Maret'!$D$391:$D$568,APS!$B311,'Rekapitulasi Maret'!$J$391:$J$568)</f>
        <v>0</v>
      </c>
      <c r="CZ311" s="152">
        <f>SUMIF('Rekapitulasi Maret'!$D$391:$D$568,APS!$B311,'Rekapitulasi Maret'!$F$391:$F$568)</f>
        <v>0</v>
      </c>
      <c r="DA311" s="152">
        <f>SUMIF('Rekapitulasi Maret'!$D$391:$D$568,APS!$B311,'Rekapitulasi Maret'!$K$391:$K$568)</f>
        <v>0</v>
      </c>
      <c r="DB311" s="154">
        <f t="shared" si="681"/>
        <v>0</v>
      </c>
      <c r="DC311" s="154">
        <f t="shared" si="682"/>
        <v>0</v>
      </c>
      <c r="DD311" s="10"/>
      <c r="DE311" s="152">
        <f>SUMIF('Rekapitulasi Maret'!$U$391:$U$568,APS!$B311,'Rekapitulasi Maret'!$V$391:$V$568)+SUMIF('Rekapitulasi Maret'!$U$391:$U$568,APS!$B311,'Rekapitulasi Maret'!$AA$391:$AA$568)</f>
        <v>0</v>
      </c>
      <c r="DF311" s="152">
        <f>SUMIF('Rekapitulasi Maret'!$U$391:$U$568,APS!$B311,'Rekapitulasi Maret'!$W$391:$W$568)</f>
        <v>0</v>
      </c>
      <c r="DG311" s="152">
        <f>SUMIF('Rekapitulasi Maret'!$U$391:$U$568,APS!$B311,'Rekapitulasi Maret'!$AB$391:$AB$568)</f>
        <v>0</v>
      </c>
      <c r="DH311" s="154">
        <f t="shared" si="715"/>
        <v>0</v>
      </c>
      <c r="DI311" s="154">
        <f t="shared" si="716"/>
        <v>0</v>
      </c>
      <c r="DJ311" s="10"/>
      <c r="DK311" s="152">
        <f>SUMIF('Rekapitulasi Maret'!$AL$391:$AL$568,APS!$B311,'Rekapitulasi Maret'!$AM$391:$AM$568)+SUMIF('Rekapitulasi Maret'!$AL$391:$AL$568,APS!$B311,'Rekapitulasi Maret'!$AP$391:$AP$568)</f>
        <v>0</v>
      </c>
      <c r="DL311" s="152">
        <f>SUMIF('Rekapitulasi Maret'!$AL$391:$AL$568,APS!$B311,'Rekapitulasi Maret'!$AN$391:$AN$568)</f>
        <v>0</v>
      </c>
      <c r="DM311" s="152">
        <f>SUMIF('Rekapitulasi Maret'!$AL$391:$AL$568,APS!$B311,'Rekapitulasi Maret'!$AQ$391:$AQ$568)</f>
        <v>0</v>
      </c>
      <c r="DN311" s="154">
        <f t="shared" si="648"/>
        <v>0</v>
      </c>
      <c r="DO311" s="154">
        <f t="shared" si="649"/>
        <v>0</v>
      </c>
      <c r="DP311" s="10"/>
      <c r="DQ311" s="152">
        <f>SUMIF('Rekapitulasi Maret'!$BA$391:$BA$568,APS!$B311,'Rekapitulasi Maret'!$BB$391:$BB$568)+SUMIF('Rekapitulasi Maret'!$BA$391:$BA$568,APS!$B311,'Rekapitulasi Maret'!$BE$391:$BE$568)</f>
        <v>0</v>
      </c>
      <c r="DR311" s="152">
        <f>SUMIF('Rekapitulasi Maret'!$BA$391:$BA$568,APS!$B311,'Rekapitulasi Maret'!$BC$391:$BC$568)</f>
        <v>0</v>
      </c>
      <c r="DS311" s="152">
        <f>SUMIF('Rekapitulasi Maret'!$BA$391:$BA$568,APS!$B311,'Rekapitulasi Maret'!$BF$391:$BF$568)</f>
        <v>0</v>
      </c>
      <c r="DT311" s="154">
        <f t="shared" si="717"/>
        <v>0</v>
      </c>
      <c r="DU311" s="154">
        <f t="shared" si="718"/>
        <v>0</v>
      </c>
      <c r="DV311" s="10"/>
      <c r="DW311" s="152">
        <f>SUMIF('Rekapitulasi Maret'!$BP$391:$BP$568,APS!$B311,'Rekapitulasi Maret'!$BQ$391:$BQ$568)+SUMIF('Rekapitulasi Maret'!$BP$391:$BP$568,APS!$B311,'Rekapitulasi Maret'!$BT$391:$BT$568)</f>
        <v>0</v>
      </c>
      <c r="DX311" s="152">
        <f>SUMIF('Rekapitulasi Maret'!$BP$391:$BP$568,APS!$B311,'Rekapitulasi Maret'!$BR$391:$BR$568)</f>
        <v>0</v>
      </c>
      <c r="DY311" s="152">
        <f>SUMIF('Rekapitulasi Maret'!$BP$391:$BP$568,APS!$B311,'Rekapitulasi Maret'!$BU$391:$BU$568)</f>
        <v>0</v>
      </c>
      <c r="DZ311" s="154">
        <f t="shared" si="645"/>
        <v>0</v>
      </c>
      <c r="EA311" s="154">
        <f t="shared" si="646"/>
        <v>0</v>
      </c>
      <c r="EB311" s="10"/>
      <c r="EC311" s="152">
        <f>SUMIF('Rekapitulasi Maret'!$CE$391:$CE$568,APS!$B311,'Rekapitulasi Maret'!$CF$391:$CF$568)+SUMIF('Rekapitulasi Maret'!$CE$391:$CE$568,APS!$B311,'Rekapitulasi Maret'!$CI$391:$CI$568)</f>
        <v>0</v>
      </c>
      <c r="ED311" s="152">
        <f>SUMIF('Rekapitulasi Maret'!$CE$391:$CE$568,APS!$B311,'Rekapitulasi Maret'!$CG$391:$CG$568)</f>
        <v>0</v>
      </c>
      <c r="EE311" s="152">
        <f>SUMIF('Rekapitulasi Maret'!$CE$391:$CE$568,APS!$B311,'Rekapitulasi Maret'!$CJ$391:$CJ$568)</f>
        <v>0</v>
      </c>
      <c r="EF311" s="154">
        <f t="shared" si="650"/>
        <v>0</v>
      </c>
      <c r="EG311" s="154">
        <f t="shared" si="651"/>
        <v>0</v>
      </c>
      <c r="EH311" s="76">
        <f t="shared" si="719"/>
        <v>0</v>
      </c>
      <c r="EI311" s="76">
        <f t="shared" si="720"/>
        <v>0</v>
      </c>
      <c r="EJ311" s="76">
        <f t="shared" si="721"/>
        <v>0</v>
      </c>
      <c r="EK311" s="76">
        <f t="shared" si="722"/>
        <v>0</v>
      </c>
      <c r="EL311" s="76">
        <f t="shared" si="723"/>
        <v>0</v>
      </c>
      <c r="EM311" s="76">
        <f t="shared" si="724"/>
        <v>0</v>
      </c>
      <c r="EN311" s="154">
        <f t="shared" si="725"/>
        <v>0</v>
      </c>
      <c r="EO311" s="10"/>
      <c r="EP311" s="10"/>
      <c r="EQ311" s="152">
        <f>SUMIF('Rekapitulasi Maret'!$D$587:$D$768,APS!$B311,'Rekapitulasi Maret'!$E$587:$E$768)+SUMIF('Rekapitulasi Maret'!$D$587:$D$768,APS!$B311,'Rekapitulasi Maret'!$G$587:$G$768)</f>
        <v>0</v>
      </c>
      <c r="ER311" s="152">
        <f>SUMIF('Rekapitulasi Maret'!$D$587:$D$768,APS!$B311,'Rekapitulasi Maret'!$F$587:$F$768)+SUMIF('Rekapitulasi Maret'!$D$587:$D$768,APS!$B311,'Rekapitulasi Maret'!$H$587:$H$768)</f>
        <v>0</v>
      </c>
      <c r="ES311" s="10"/>
      <c r="ET311" s="154">
        <f t="shared" si="652"/>
        <v>0</v>
      </c>
      <c r="EU311" s="154">
        <f t="shared" si="653"/>
        <v>0</v>
      </c>
      <c r="EV311" s="10"/>
      <c r="EW311" s="152">
        <f>SUMIF('Rekapitulasi Maret'!$U$587:$U$768,APS!$B311,'Rekapitulasi Maret'!$V$587:$V$768)+SUMIF('Rekapitulasi Maret'!$U$587:$U$768,APS!$B311,'Rekapitulasi Maret'!$X$587:$X$768)</f>
        <v>0</v>
      </c>
      <c r="EX311" s="152">
        <f>SUMIF('Rekapitulasi Maret'!$U$587:$U$768,APS!$B311,'Rekapitulasi Maret'!$W$587:$W$768)+SUMIF('Rekapitulasi Maret'!$U$587:$U$768,APS!$B311,'Rekapitulasi Maret'!$Y$587:$Y$768)</f>
        <v>0</v>
      </c>
      <c r="EY311" s="10"/>
      <c r="EZ311" s="154">
        <f t="shared" si="654"/>
        <v>0</v>
      </c>
      <c r="FA311" s="154">
        <f t="shared" si="655"/>
        <v>0</v>
      </c>
      <c r="FB311" s="10"/>
      <c r="FC311" s="152">
        <f>SUMIF('Rekapitulasi Maret'!$AL$587:$AL$768,APS!$B311,'Rekapitulasi Maret'!$AM$587:$AM$768)+SUMIF('Rekapitulasi Maret'!$AL$587:$AL$768,APS!$B311,'Rekapitulasi Maret'!$AP$587:$AP$768)</f>
        <v>0</v>
      </c>
      <c r="FD311" s="152">
        <f>SUMIF('Rekapitulasi Maret'!$AL$587:$AL$768,APS!$B311,'Rekapitulasi Maret'!$AN$587:$AN$768)</f>
        <v>0</v>
      </c>
      <c r="FE311" s="10"/>
      <c r="FF311" s="154">
        <f t="shared" si="656"/>
        <v>0</v>
      </c>
      <c r="FG311" s="154">
        <f t="shared" si="657"/>
        <v>0</v>
      </c>
      <c r="FH311" s="10"/>
      <c r="FI311" s="152">
        <f>SUMIF('Rekapitulasi Maret'!$BA$587:$BA$768,APS!$B311,'Rekapitulasi Maret'!$BB$587:$BB$768)+SUMIF('Rekapitulasi Maret'!$BA$587:$BA$768,APS!$B311,'Rekapitulasi Maret'!$BE$587:$BE$768)</f>
        <v>0</v>
      </c>
      <c r="FJ311" s="152">
        <f>SUMIF('Rekapitulasi Maret'!$BA$587:$BA$768,APS!$B311,'Rekapitulasi Maret'!$BC$587:$BC$768)+SUMIF('Rekapitulasi Maret'!$BA$587:$BA$768,APS!$B311,'Rekapitulasi Maret'!$BF$587:$BF$768)</f>
        <v>0</v>
      </c>
      <c r="FK311" s="10"/>
      <c r="FL311" s="154">
        <f t="shared" si="658"/>
        <v>0</v>
      </c>
      <c r="FM311" s="154">
        <f t="shared" si="659"/>
        <v>0</v>
      </c>
      <c r="FN311" s="10"/>
      <c r="FO311" s="152">
        <f>SUMIF('Rekapitulasi Maret'!$BP$587:$BP$768,APS!$B311,'Rekapitulasi Maret'!$BQ$587:$BQ$768)+SUMIF('Rekapitulasi Maret'!$BP$587:$BP$768,APS!$B311,'Rekapitulasi Maret'!$BT$587:$BT$768)</f>
        <v>0</v>
      </c>
      <c r="FP311" s="152">
        <f>SUMIF('Rekapitulasi Maret'!$BP$587:$BP$768,APS!$B311,'Rekapitulasi Maret'!$BR$587:$BR$768)</f>
        <v>0</v>
      </c>
      <c r="FQ311" s="10"/>
      <c r="FR311" s="154">
        <f t="shared" si="660"/>
        <v>0</v>
      </c>
      <c r="FS311" s="154">
        <f t="shared" si="661"/>
        <v>0</v>
      </c>
      <c r="FT311" s="10"/>
      <c r="FU311" s="152">
        <f>SUMIF('Rekapitulasi Maret'!$CE$587:$CE$768,APS!$B311,'Rekapitulasi Maret'!$CI$587:$CI$768)</f>
        <v>0</v>
      </c>
      <c r="FV311" s="10"/>
      <c r="FW311" s="152">
        <f>SUMIF('Rekapitulasi Maret'!$CE$587:$CE$768,APS!$B311,'Rekapitulasi Maret'!$CJ$587:$CJ$768)</f>
        <v>0</v>
      </c>
      <c r="FX311" s="154">
        <f t="shared" si="683"/>
        <v>0</v>
      </c>
      <c r="FY311" s="154">
        <f t="shared" si="684"/>
        <v>0</v>
      </c>
      <c r="FZ311" s="10"/>
      <c r="GA311" s="152">
        <f>SUMIF('Rekapitulasi Maret'!$D$785:$D$963,APS!$B311,'Rekapitulasi Maret'!$E$785:$E$963)+SUMIF('Rekapitulasi Maret'!$D$785:$D$963,APS!$B311,'Rekapitulasi Maret'!$J$785:$J$963)</f>
        <v>0</v>
      </c>
      <c r="GB311" s="152">
        <f>SUMIF('Rekapitulasi Maret'!$D$785:$D$963,APS!$B311,'Rekapitulasi Maret'!$F$785:$F$963)</f>
        <v>0</v>
      </c>
      <c r="GC311" s="152">
        <f>SUMIF('Rekapitulasi Maret'!$D$785:$D$963,APS!$B311,'Rekapitulasi Maret'!$K$785:$K$963)</f>
        <v>0</v>
      </c>
      <c r="GD311" s="154">
        <f t="shared" si="662"/>
        <v>0</v>
      </c>
      <c r="GE311" s="154">
        <f t="shared" si="663"/>
        <v>0</v>
      </c>
      <c r="GF311" s="10"/>
      <c r="GG311" s="152">
        <f>SUMIF('Rekapitulasi Maret'!$U$785:$U$963,APS!$B311,'Rekapitulasi Maret'!$V$785:$V$963)+SUMIF('Rekapitulasi Maret'!$U$785:$U$963,APS!$B311,'Rekapitulasi Maret'!$AA$785:$AA$963)</f>
        <v>0</v>
      </c>
      <c r="GH311" s="152">
        <f>SUMIF('Rekapitulasi Maret'!$U$785:$U$963,APS!$B311,'Rekapitulasi Maret'!$W$785:$W$963)</f>
        <v>0</v>
      </c>
      <c r="GI311" s="152">
        <f>SUMIF('Rekapitulasi Maret'!$U$785:$U$963,APS!$B311,'Rekapitulasi Maret'!$AB$785:$AB$963)</f>
        <v>0</v>
      </c>
      <c r="GJ311" s="154">
        <f t="shared" si="664"/>
        <v>0</v>
      </c>
      <c r="GK311" s="154">
        <f t="shared" si="665"/>
        <v>0</v>
      </c>
      <c r="GL311" s="10"/>
      <c r="GM311" s="152">
        <f>SUMIF('Rekapitulasi Maret'!$AL$785:$AL$963,APS!$B311,'Rekapitulasi Maret'!$AM$785:$AM$963)+SUMIF('Rekapitulasi Maret'!$AL$785:$AL$963,APS!$B311,'Rekapitulasi Maret'!$AP$785:$AP$963)</f>
        <v>0</v>
      </c>
      <c r="GN311" s="152">
        <f>SUMIF('Rekapitulasi Maret'!$AL$785:$AL$963,APS!$B311,'Rekapitulasi Maret'!$AN$785:$AN$963)</f>
        <v>0</v>
      </c>
      <c r="GO311" s="152">
        <f>SUMIF('Rekapitulasi Maret'!$AL$785:$AL$963,APS!$B311,'Rekapitulasi Maret'!$AQ$785:$AQ$963)</f>
        <v>0</v>
      </c>
      <c r="GP311" s="154">
        <f t="shared" si="666"/>
        <v>0</v>
      </c>
      <c r="GQ311" s="154">
        <f t="shared" si="667"/>
        <v>0</v>
      </c>
      <c r="GR311" s="76">
        <f t="shared" si="668"/>
        <v>0</v>
      </c>
      <c r="GS311" s="76">
        <f t="shared" si="669"/>
        <v>0</v>
      </c>
      <c r="GT311" s="76">
        <f t="shared" si="670"/>
        <v>0</v>
      </c>
      <c r="GU311" s="76">
        <f t="shared" si="671"/>
        <v>0</v>
      </c>
      <c r="GV311" s="157">
        <f t="shared" si="672"/>
        <v>0</v>
      </c>
      <c r="GW311" s="157">
        <f t="shared" si="673"/>
        <v>0</v>
      </c>
      <c r="GX311" s="158">
        <f t="shared" si="674"/>
        <v>0</v>
      </c>
      <c r="GY311" s="157">
        <f t="shared" si="691"/>
        <v>76</v>
      </c>
      <c r="GZ311" s="157">
        <f t="shared" si="692"/>
        <v>0</v>
      </c>
      <c r="HA311" s="157">
        <f t="shared" si="693"/>
        <v>0</v>
      </c>
      <c r="HB311" s="157">
        <f t="shared" si="694"/>
        <v>0</v>
      </c>
      <c r="HC311" s="157">
        <f t="shared" si="695"/>
        <v>0</v>
      </c>
      <c r="HD311" s="157">
        <f t="shared" si="696"/>
        <v>-76</v>
      </c>
      <c r="HE311" s="158">
        <f t="shared" si="746"/>
        <v>0</v>
      </c>
      <c r="HF311" s="164"/>
      <c r="HG311" s="47" t="s">
        <v>1069</v>
      </c>
      <c r="HH311" s="88"/>
    </row>
    <row r="312" spans="1:216" ht="15.75" hidden="1">
      <c r="A312" s="16" t="s">
        <v>317</v>
      </c>
      <c r="B312" s="45" t="s">
        <v>318</v>
      </c>
      <c r="C312" s="16" t="s">
        <v>310</v>
      </c>
      <c r="D312" s="16" t="s">
        <v>614</v>
      </c>
      <c r="E312" s="16"/>
      <c r="F312" s="17">
        <v>70</v>
      </c>
      <c r="G312" s="17">
        <v>0</v>
      </c>
      <c r="H312" s="17">
        <v>0</v>
      </c>
      <c r="I312" s="18">
        <v>0</v>
      </c>
      <c r="J312" s="17">
        <v>0</v>
      </c>
      <c r="K312" s="19">
        <f t="shared" si="750"/>
        <v>70</v>
      </c>
      <c r="L312" s="19">
        <f t="shared" si="751"/>
        <v>70</v>
      </c>
      <c r="M312" s="23">
        <v>0</v>
      </c>
      <c r="N312" s="20">
        <f t="shared" si="752"/>
        <v>0</v>
      </c>
      <c r="O312" s="20"/>
      <c r="P312" s="75">
        <f t="shared" si="754"/>
        <v>0</v>
      </c>
      <c r="Q312" s="74">
        <f t="shared" si="753"/>
        <v>0</v>
      </c>
      <c r="R312" s="22">
        <f t="shared" si="747"/>
        <v>0</v>
      </c>
      <c r="S312" s="10"/>
      <c r="T312" s="10"/>
      <c r="U312" s="152">
        <f>SUMIF('Rekapitulasi Maret'!$D$9:$D$173,APS!$B312,'Rekapitulasi Maret'!$E$9:$E$173)</f>
        <v>0</v>
      </c>
      <c r="V312" s="152">
        <f>SUMIF('Rekapitulasi Maret'!$D$9:$D$173,APS!$B312,'Rekapitulasi Maret'!$F$9:$F$173)</f>
        <v>0</v>
      </c>
      <c r="W312" s="10"/>
      <c r="X312" s="154">
        <f t="shared" si="748"/>
        <v>0</v>
      </c>
      <c r="Y312" s="154">
        <f t="shared" si="749"/>
        <v>0</v>
      </c>
      <c r="Z312" s="10"/>
      <c r="AA312" s="152">
        <f>SUMIF('Rekapitulasi Maret'!$U$9:$U$173,APS!$B312,'Rekapitulasi Maret'!$V$9:$V$173)</f>
        <v>0</v>
      </c>
      <c r="AB312" s="152">
        <f>SUMIF('Rekapitulasi Maret'!$U$9:$U$173,APS!$B312,'Rekapitulasi Maret'!$W$9:$W$173)</f>
        <v>0</v>
      </c>
      <c r="AC312" s="152"/>
      <c r="AD312" s="154">
        <f t="shared" si="726"/>
        <v>0</v>
      </c>
      <c r="AE312" s="154">
        <f t="shared" si="727"/>
        <v>0</v>
      </c>
      <c r="AF312" s="10"/>
      <c r="AG312" s="152">
        <f>SUMIF('Rekapitulasi Maret'!$AL$9:$AL$173,APS!$B312,'Rekapitulasi Maret'!$AM$9:$AM$173)</f>
        <v>0</v>
      </c>
      <c r="AH312" s="152">
        <f>SUMIF('Rekapitulasi Maret'!$AL$9:$AL$173,APS!$B312,'Rekapitulasi Maret'!$AN$9:$AN$173)</f>
        <v>0</v>
      </c>
      <c r="AI312" s="152">
        <f>SUMIF('Rekapitulasi Maret'!$AL$9:$AL$173,APS!$B312,'Rekapitulasi Maret'!$AQ$9:$AQ$173)</f>
        <v>0</v>
      </c>
      <c r="AJ312" s="154">
        <f t="shared" si="744"/>
        <v>0</v>
      </c>
      <c r="AK312" s="154">
        <f t="shared" si="745"/>
        <v>0</v>
      </c>
      <c r="AL312" s="10"/>
      <c r="AM312" s="152">
        <f>SUMIF('Rekapitulasi Maret'!$BA$9:$BA$173,APS!$B312,'Rekapitulasi Maret'!$BB$9:$BB$173)</f>
        <v>0</v>
      </c>
      <c r="AN312" s="152">
        <f>SUMIF('Rekapitulasi Maret'!$BA$9:$BA$173,APS!$B312,'Rekapitulasi Maret'!$BC$9:$BC$173)</f>
        <v>0</v>
      </c>
      <c r="AO312" s="10"/>
      <c r="AP312" s="154">
        <f t="shared" si="728"/>
        <v>0</v>
      </c>
      <c r="AQ312" s="154">
        <f t="shared" si="729"/>
        <v>0</v>
      </c>
      <c r="AR312" s="10"/>
      <c r="AS312" s="152">
        <f>SUMIF('Rekapitulasi Maret'!$BP$9:$BP$173,APS!$B312,'Rekapitulasi Maret'!$BQ$9:$BQ$173)</f>
        <v>0</v>
      </c>
      <c r="AT312" s="152">
        <f>SUMIF('Rekapitulasi Maret'!$BP$9:$BP$173,APS!$B312,'Rekapitulasi Maret'!$BR$9:$BR$173)</f>
        <v>0</v>
      </c>
      <c r="AU312" s="10"/>
      <c r="AV312" s="154">
        <f t="shared" si="697"/>
        <v>0</v>
      </c>
      <c r="AW312" s="154">
        <f t="shared" si="698"/>
        <v>0</v>
      </c>
      <c r="AX312" s="10"/>
      <c r="AY312" s="152">
        <f>SUMIF('Rekapitulasi Maret'!$CE$9:$CE$173,APS!$B312,'Rekapitulasi Maret'!$CI$9:$CI$173)</f>
        <v>0</v>
      </c>
      <c r="AZ312" s="10"/>
      <c r="BA312" s="152">
        <f>SUMIF('Rekapitulasi Maret'!$CE$9:$CE$173,APS!$B312,'Rekapitulasi Maret'!$CJ$9:$CJ$173)</f>
        <v>0</v>
      </c>
      <c r="BB312" s="154">
        <f t="shared" si="689"/>
        <v>0</v>
      </c>
      <c r="BC312" s="154">
        <f t="shared" si="690"/>
        <v>0</v>
      </c>
      <c r="BD312" s="76">
        <f t="shared" si="701"/>
        <v>0</v>
      </c>
      <c r="BE312" s="76">
        <f t="shared" si="702"/>
        <v>0</v>
      </c>
      <c r="BF312" s="76">
        <f t="shared" si="703"/>
        <v>0</v>
      </c>
      <c r="BG312" s="76">
        <f t="shared" si="704"/>
        <v>0</v>
      </c>
      <c r="BH312" s="76">
        <f t="shared" si="705"/>
        <v>0</v>
      </c>
      <c r="BI312" s="76">
        <f t="shared" si="706"/>
        <v>0</v>
      </c>
      <c r="BJ312" s="154">
        <f t="shared" si="707"/>
        <v>0</v>
      </c>
      <c r="BK312" s="10"/>
      <c r="BL312" s="10"/>
      <c r="BM312" s="152">
        <f>SUMIF('Rekapitulasi Maret'!$D$194:$D$375,APS!$B312,'Rekapitulasi Maret'!$E$194:$E$375)+SUMIF('Rekapitulasi Maret'!$D$194:$D$375,APS!$B312,'Rekapitulasi Maret'!$J$194:$J$375)</f>
        <v>0</v>
      </c>
      <c r="BN312" s="152">
        <f>SUMIF('Rekapitulasi Maret'!$D$194:$D$375,APS!$B312,'Rekapitulasi Maret'!$F$194:$F$375)</f>
        <v>0</v>
      </c>
      <c r="BO312" s="152">
        <f>SUMIF('Rekapitulasi Maret'!$D$194:$D$375,APS!$B312,'Rekapitulasi Maret'!$K$194:$K$375)</f>
        <v>0</v>
      </c>
      <c r="BP312" s="154">
        <f t="shared" si="685"/>
        <v>0</v>
      </c>
      <c r="BQ312" s="154">
        <f t="shared" si="686"/>
        <v>0</v>
      </c>
      <c r="BR312" s="10"/>
      <c r="BS312" s="152">
        <f>SUMIF('Rekapitulasi Maret'!$U$194:$U$375,APS!$B312,'Rekapitulasi Maret'!$V$194:$V$375)+SUMIF('Rekapitulasi Maret'!$U$194:$U$375,APS!$B312,'Rekapitulasi Maret'!$AA$194:$AA$375)</f>
        <v>0</v>
      </c>
      <c r="BT312" s="152">
        <f>SUMIF('Rekapitulasi Maret'!$U$194:$U$375,APS!$B312,'Rekapitulasi Maret'!$W$194:$W$375)</f>
        <v>0</v>
      </c>
      <c r="BU312" s="152">
        <f>SUMIF('Rekapitulasi Maret'!$U$194:$U$375,APS!$B312,'Rekapitulasi Maret'!$AB$194:$AB$375)</f>
        <v>0</v>
      </c>
      <c r="BV312" s="154">
        <f t="shared" si="687"/>
        <v>0</v>
      </c>
      <c r="BW312" s="154">
        <f t="shared" si="688"/>
        <v>0</v>
      </c>
      <c r="BX312" s="10"/>
      <c r="BY312" s="152">
        <f>SUMIF('Rekapitulasi Maret'!$AL$194:$AL$375,APS!$B312,'Rekapitulasi Maret'!$AM$194:$AM$375)+SUMIF('Rekapitulasi Maret'!$AL$194:$AL$375,APS!$B312,'Rekapitulasi Maret'!$AP$194:$AP$375)</f>
        <v>0</v>
      </c>
      <c r="BZ312" s="152">
        <f>SUMIF('Rekapitulasi Maret'!$AL$194:$AL$375,APS!$B312,'Rekapitulasi Maret'!$AN$194:$AN$375)</f>
        <v>0</v>
      </c>
      <c r="CA312" s="152">
        <f>SUMIF('Rekapitulasi Maret'!$AL$194:$AL$375,APS!$B312,'Rekapitulasi Maret'!$AQ$194:$AQ$375)</f>
        <v>0</v>
      </c>
      <c r="CB312" s="154">
        <f t="shared" si="699"/>
        <v>0</v>
      </c>
      <c r="CC312" s="154">
        <f t="shared" si="700"/>
        <v>0</v>
      </c>
      <c r="CD312" s="10"/>
      <c r="CE312" s="152">
        <f>SUMIF('Rekapitulasi Maret'!$BA$194:$BA$375,APS!$B312,'Rekapitulasi Maret'!$BB$194:$BB$375)+SUMIF('Rekapitulasi Maret'!$BA$194:$BA$375,APS!$B312,'Rekapitulasi Maret'!$BE$194:$BE$375)</f>
        <v>0</v>
      </c>
      <c r="CF312" s="152">
        <f>SUMIF('Rekapitulasi Maret'!$BA$194:$BA$375,APS!$B312,'Rekapitulasi Maret'!$BC$194:$BC$375)</f>
        <v>0</v>
      </c>
      <c r="CG312" s="10"/>
      <c r="CH312" s="154">
        <f t="shared" si="677"/>
        <v>0</v>
      </c>
      <c r="CI312" s="154">
        <f t="shared" si="678"/>
        <v>0</v>
      </c>
      <c r="CJ312" s="10"/>
      <c r="CK312" s="152">
        <f>SUMIF('Rekapitulasi Maret'!$BP$194:$BP$375,APS!$B312,'Rekapitulasi Maret'!$BQ$194:$BQ$375)+SUMIF('Rekapitulasi Maret'!$BP$194:$BP$375,APS!$B312,'Rekapitulasi Maret'!$BT$194:$BT$375)</f>
        <v>0</v>
      </c>
      <c r="CL312" s="152">
        <f>SUMIF('Rekapitulasi Maret'!$BP$194:$BP$375,APS!$B312,'Rekapitulasi Maret'!$BR$194:$BR$375)</f>
        <v>0</v>
      </c>
      <c r="CM312" s="152">
        <f>SUMIF('Rekapitulasi Maret'!$BP$194:$BP$375,APS!$B312,'Rekapitulasi Maret'!$BU$194:$BU$375)</f>
        <v>0</v>
      </c>
      <c r="CN312" s="154">
        <f t="shared" si="679"/>
        <v>0</v>
      </c>
      <c r="CO312" s="154">
        <f t="shared" si="680"/>
        <v>0</v>
      </c>
      <c r="CP312" s="76">
        <f t="shared" si="708"/>
        <v>0</v>
      </c>
      <c r="CQ312" s="76">
        <f t="shared" si="709"/>
        <v>0</v>
      </c>
      <c r="CR312" s="76">
        <f t="shared" si="710"/>
        <v>0</v>
      </c>
      <c r="CS312" s="76">
        <f t="shared" si="711"/>
        <v>0</v>
      </c>
      <c r="CT312" s="76">
        <f t="shared" si="712"/>
        <v>0</v>
      </c>
      <c r="CU312" s="76">
        <f t="shared" si="713"/>
        <v>0</v>
      </c>
      <c r="CV312" s="154">
        <f t="shared" si="714"/>
        <v>0</v>
      </c>
      <c r="CW312" s="10"/>
      <c r="CX312" s="10"/>
      <c r="CY312" s="152">
        <f>SUMIF('Rekapitulasi Maret'!$D$391:$D$568,APS!$B312,'Rekapitulasi Maret'!$E$391:$E$568)+SUMIF('Rekapitulasi Maret'!$D$391:$D$568,APS!$B312,'Rekapitulasi Maret'!$J$391:$J$568)</f>
        <v>0</v>
      </c>
      <c r="CZ312" s="152">
        <f>SUMIF('Rekapitulasi Maret'!$D$391:$D$568,APS!$B312,'Rekapitulasi Maret'!$F$391:$F$568)</f>
        <v>0</v>
      </c>
      <c r="DA312" s="152">
        <f>SUMIF('Rekapitulasi Maret'!$D$391:$D$568,APS!$B312,'Rekapitulasi Maret'!$K$391:$K$568)</f>
        <v>0</v>
      </c>
      <c r="DB312" s="154">
        <f t="shared" si="681"/>
        <v>0</v>
      </c>
      <c r="DC312" s="154">
        <f t="shared" si="682"/>
        <v>0</v>
      </c>
      <c r="DD312" s="10"/>
      <c r="DE312" s="152">
        <f>SUMIF('Rekapitulasi Maret'!$U$391:$U$568,APS!$B312,'Rekapitulasi Maret'!$V$391:$V$568)+SUMIF('Rekapitulasi Maret'!$U$391:$U$568,APS!$B312,'Rekapitulasi Maret'!$AA$391:$AA$568)</f>
        <v>0</v>
      </c>
      <c r="DF312" s="152">
        <f>SUMIF('Rekapitulasi Maret'!$U$391:$U$568,APS!$B312,'Rekapitulasi Maret'!$W$391:$W$568)</f>
        <v>0</v>
      </c>
      <c r="DG312" s="152">
        <f>SUMIF('Rekapitulasi Maret'!$U$391:$U$568,APS!$B312,'Rekapitulasi Maret'!$AB$391:$AB$568)</f>
        <v>0</v>
      </c>
      <c r="DH312" s="154">
        <f t="shared" si="715"/>
        <v>0</v>
      </c>
      <c r="DI312" s="154">
        <f t="shared" si="716"/>
        <v>0</v>
      </c>
      <c r="DJ312" s="10"/>
      <c r="DK312" s="152">
        <f>SUMIF('Rekapitulasi Maret'!$AL$391:$AL$568,APS!$B312,'Rekapitulasi Maret'!$AM$391:$AM$568)+SUMIF('Rekapitulasi Maret'!$AL$391:$AL$568,APS!$B312,'Rekapitulasi Maret'!$AP$391:$AP$568)</f>
        <v>0</v>
      </c>
      <c r="DL312" s="152">
        <f>SUMIF('Rekapitulasi Maret'!$AL$391:$AL$568,APS!$B312,'Rekapitulasi Maret'!$AN$391:$AN$568)</f>
        <v>0</v>
      </c>
      <c r="DM312" s="152">
        <f>SUMIF('Rekapitulasi Maret'!$AL$391:$AL$568,APS!$B312,'Rekapitulasi Maret'!$AQ$391:$AQ$568)</f>
        <v>0</v>
      </c>
      <c r="DN312" s="154">
        <f t="shared" si="648"/>
        <v>0</v>
      </c>
      <c r="DO312" s="154">
        <f t="shared" si="649"/>
        <v>0</v>
      </c>
      <c r="DP312" s="10"/>
      <c r="DQ312" s="152">
        <f>SUMIF('Rekapitulasi Maret'!$BA$391:$BA$568,APS!$B312,'Rekapitulasi Maret'!$BB$391:$BB$568)+SUMIF('Rekapitulasi Maret'!$BA$391:$BA$568,APS!$B312,'Rekapitulasi Maret'!$BE$391:$BE$568)</f>
        <v>0</v>
      </c>
      <c r="DR312" s="152">
        <f>SUMIF('Rekapitulasi Maret'!$BA$391:$BA$568,APS!$B312,'Rekapitulasi Maret'!$BC$391:$BC$568)</f>
        <v>0</v>
      </c>
      <c r="DS312" s="152">
        <f>SUMIF('Rekapitulasi Maret'!$BA$391:$BA$568,APS!$B312,'Rekapitulasi Maret'!$BF$391:$BF$568)</f>
        <v>0</v>
      </c>
      <c r="DT312" s="154">
        <f t="shared" si="717"/>
        <v>0</v>
      </c>
      <c r="DU312" s="154">
        <f t="shared" si="718"/>
        <v>0</v>
      </c>
      <c r="DV312" s="10"/>
      <c r="DW312" s="152">
        <f>SUMIF('Rekapitulasi Maret'!$BP$391:$BP$568,APS!$B312,'Rekapitulasi Maret'!$BQ$391:$BQ$568)+SUMIF('Rekapitulasi Maret'!$BP$391:$BP$568,APS!$B312,'Rekapitulasi Maret'!$BT$391:$BT$568)</f>
        <v>0</v>
      </c>
      <c r="DX312" s="152">
        <f>SUMIF('Rekapitulasi Maret'!$BP$391:$BP$568,APS!$B312,'Rekapitulasi Maret'!$BR$391:$BR$568)</f>
        <v>0</v>
      </c>
      <c r="DY312" s="152">
        <f>SUMIF('Rekapitulasi Maret'!$BP$391:$BP$568,APS!$B312,'Rekapitulasi Maret'!$BU$391:$BU$568)</f>
        <v>0</v>
      </c>
      <c r="DZ312" s="154">
        <f t="shared" si="645"/>
        <v>0</v>
      </c>
      <c r="EA312" s="154">
        <f t="shared" si="646"/>
        <v>0</v>
      </c>
      <c r="EB312" s="10"/>
      <c r="EC312" s="152">
        <f>SUMIF('Rekapitulasi Maret'!$CE$391:$CE$568,APS!$B312,'Rekapitulasi Maret'!$CF$391:$CF$568)+SUMIF('Rekapitulasi Maret'!$CE$391:$CE$568,APS!$B312,'Rekapitulasi Maret'!$CI$391:$CI$568)</f>
        <v>0</v>
      </c>
      <c r="ED312" s="152">
        <f>SUMIF('Rekapitulasi Maret'!$CE$391:$CE$568,APS!$B312,'Rekapitulasi Maret'!$CG$391:$CG$568)</f>
        <v>0</v>
      </c>
      <c r="EE312" s="152">
        <f>SUMIF('Rekapitulasi Maret'!$CE$391:$CE$568,APS!$B312,'Rekapitulasi Maret'!$CJ$391:$CJ$568)</f>
        <v>0</v>
      </c>
      <c r="EF312" s="154">
        <f t="shared" si="650"/>
        <v>0</v>
      </c>
      <c r="EG312" s="154">
        <f t="shared" si="651"/>
        <v>0</v>
      </c>
      <c r="EH312" s="76">
        <f t="shared" si="719"/>
        <v>0</v>
      </c>
      <c r="EI312" s="76">
        <f t="shared" si="720"/>
        <v>0</v>
      </c>
      <c r="EJ312" s="76">
        <f t="shared" si="721"/>
        <v>0</v>
      </c>
      <c r="EK312" s="76">
        <f t="shared" si="722"/>
        <v>0</v>
      </c>
      <c r="EL312" s="76">
        <f t="shared" si="723"/>
        <v>0</v>
      </c>
      <c r="EM312" s="76">
        <f t="shared" si="724"/>
        <v>0</v>
      </c>
      <c r="EN312" s="154">
        <f t="shared" si="725"/>
        <v>0</v>
      </c>
      <c r="EO312" s="10"/>
      <c r="EP312" s="10"/>
      <c r="EQ312" s="152">
        <f>SUMIF('Rekapitulasi Maret'!$D$587:$D$768,APS!$B312,'Rekapitulasi Maret'!$E$587:$E$768)+SUMIF('Rekapitulasi Maret'!$D$587:$D$768,APS!$B312,'Rekapitulasi Maret'!$G$587:$G$768)</f>
        <v>0</v>
      </c>
      <c r="ER312" s="152">
        <f>SUMIF('Rekapitulasi Maret'!$D$587:$D$768,APS!$B312,'Rekapitulasi Maret'!$F$587:$F$768)+SUMIF('Rekapitulasi Maret'!$D$587:$D$768,APS!$B312,'Rekapitulasi Maret'!$H$587:$H$768)</f>
        <v>0</v>
      </c>
      <c r="ES312" s="10"/>
      <c r="ET312" s="154">
        <f t="shared" si="652"/>
        <v>0</v>
      </c>
      <c r="EU312" s="154">
        <f t="shared" si="653"/>
        <v>0</v>
      </c>
      <c r="EV312" s="10"/>
      <c r="EW312" s="152">
        <f>SUMIF('Rekapitulasi Maret'!$U$587:$U$768,APS!$B312,'Rekapitulasi Maret'!$V$587:$V$768)+SUMIF('Rekapitulasi Maret'!$U$587:$U$768,APS!$B312,'Rekapitulasi Maret'!$X$587:$X$768)</f>
        <v>0</v>
      </c>
      <c r="EX312" s="152">
        <f>SUMIF('Rekapitulasi Maret'!$U$587:$U$768,APS!$B312,'Rekapitulasi Maret'!$W$587:$W$768)+SUMIF('Rekapitulasi Maret'!$U$587:$U$768,APS!$B312,'Rekapitulasi Maret'!$Y$587:$Y$768)</f>
        <v>0</v>
      </c>
      <c r="EY312" s="10"/>
      <c r="EZ312" s="154">
        <f t="shared" si="654"/>
        <v>0</v>
      </c>
      <c r="FA312" s="154">
        <f t="shared" si="655"/>
        <v>0</v>
      </c>
      <c r="FB312" s="10"/>
      <c r="FC312" s="152">
        <f>SUMIF('Rekapitulasi Maret'!$AL$587:$AL$768,APS!$B312,'Rekapitulasi Maret'!$AM$587:$AM$768)+SUMIF('Rekapitulasi Maret'!$AL$587:$AL$768,APS!$B312,'Rekapitulasi Maret'!$AP$587:$AP$768)</f>
        <v>0</v>
      </c>
      <c r="FD312" s="152">
        <f>SUMIF('Rekapitulasi Maret'!$AL$587:$AL$768,APS!$B312,'Rekapitulasi Maret'!$AN$587:$AN$768)</f>
        <v>0</v>
      </c>
      <c r="FE312" s="10"/>
      <c r="FF312" s="154">
        <f t="shared" si="656"/>
        <v>0</v>
      </c>
      <c r="FG312" s="154">
        <f t="shared" si="657"/>
        <v>0</v>
      </c>
      <c r="FH312" s="10"/>
      <c r="FI312" s="152">
        <f>SUMIF('Rekapitulasi Maret'!$BA$587:$BA$768,APS!$B312,'Rekapitulasi Maret'!$BB$587:$BB$768)+SUMIF('Rekapitulasi Maret'!$BA$587:$BA$768,APS!$B312,'Rekapitulasi Maret'!$BE$587:$BE$768)</f>
        <v>0</v>
      </c>
      <c r="FJ312" s="152">
        <f>SUMIF('Rekapitulasi Maret'!$BA$587:$BA$768,APS!$B312,'Rekapitulasi Maret'!$BC$587:$BC$768)+SUMIF('Rekapitulasi Maret'!$BA$587:$BA$768,APS!$B312,'Rekapitulasi Maret'!$BF$587:$BF$768)</f>
        <v>0</v>
      </c>
      <c r="FK312" s="10"/>
      <c r="FL312" s="154">
        <f t="shared" si="658"/>
        <v>0</v>
      </c>
      <c r="FM312" s="154">
        <f t="shared" si="659"/>
        <v>0</v>
      </c>
      <c r="FN312" s="10"/>
      <c r="FO312" s="152">
        <f>SUMIF('Rekapitulasi Maret'!$BP$587:$BP$768,APS!$B312,'Rekapitulasi Maret'!$BQ$587:$BQ$768)+SUMIF('Rekapitulasi Maret'!$BP$587:$BP$768,APS!$B312,'Rekapitulasi Maret'!$BT$587:$BT$768)</f>
        <v>0</v>
      </c>
      <c r="FP312" s="152">
        <f>SUMIF('Rekapitulasi Maret'!$BP$587:$BP$768,APS!$B312,'Rekapitulasi Maret'!$BR$587:$BR$768)</f>
        <v>0</v>
      </c>
      <c r="FQ312" s="10"/>
      <c r="FR312" s="154">
        <f t="shared" si="660"/>
        <v>0</v>
      </c>
      <c r="FS312" s="154">
        <f t="shared" si="661"/>
        <v>0</v>
      </c>
      <c r="FT312" s="10"/>
      <c r="FU312" s="152">
        <f>SUMIF('Rekapitulasi Maret'!$CE$587:$CE$768,APS!$B312,'Rekapitulasi Maret'!$CI$587:$CI$768)</f>
        <v>0</v>
      </c>
      <c r="FV312" s="10"/>
      <c r="FW312" s="152">
        <f>SUMIF('Rekapitulasi Maret'!$CE$587:$CE$768,APS!$B312,'Rekapitulasi Maret'!$CJ$587:$CJ$768)</f>
        <v>0</v>
      </c>
      <c r="FX312" s="154">
        <f t="shared" si="683"/>
        <v>0</v>
      </c>
      <c r="FY312" s="154">
        <f t="shared" si="684"/>
        <v>0</v>
      </c>
      <c r="FZ312" s="10"/>
      <c r="GA312" s="152">
        <f>SUMIF('Rekapitulasi Maret'!$D$785:$D$963,APS!$B312,'Rekapitulasi Maret'!$E$785:$E$963)+SUMIF('Rekapitulasi Maret'!$D$785:$D$963,APS!$B312,'Rekapitulasi Maret'!$J$785:$J$963)</f>
        <v>0</v>
      </c>
      <c r="GB312" s="152">
        <f>SUMIF('Rekapitulasi Maret'!$D$785:$D$963,APS!$B312,'Rekapitulasi Maret'!$F$785:$F$963)</f>
        <v>0</v>
      </c>
      <c r="GC312" s="152">
        <f>SUMIF('Rekapitulasi Maret'!$D$785:$D$963,APS!$B312,'Rekapitulasi Maret'!$K$785:$K$963)</f>
        <v>0</v>
      </c>
      <c r="GD312" s="154">
        <f t="shared" si="662"/>
        <v>0</v>
      </c>
      <c r="GE312" s="154">
        <f t="shared" si="663"/>
        <v>0</v>
      </c>
      <c r="GF312" s="10"/>
      <c r="GG312" s="152">
        <f>SUMIF('Rekapitulasi Maret'!$U$785:$U$963,APS!$B312,'Rekapitulasi Maret'!$V$785:$V$963)+SUMIF('Rekapitulasi Maret'!$U$785:$U$963,APS!$B312,'Rekapitulasi Maret'!$AA$785:$AA$963)</f>
        <v>0</v>
      </c>
      <c r="GH312" s="152">
        <f>SUMIF('Rekapitulasi Maret'!$U$785:$U$963,APS!$B312,'Rekapitulasi Maret'!$W$785:$W$963)</f>
        <v>0</v>
      </c>
      <c r="GI312" s="152">
        <f>SUMIF('Rekapitulasi Maret'!$U$785:$U$963,APS!$B312,'Rekapitulasi Maret'!$AB$785:$AB$963)</f>
        <v>0</v>
      </c>
      <c r="GJ312" s="154">
        <f t="shared" si="664"/>
        <v>0</v>
      </c>
      <c r="GK312" s="154">
        <f t="shared" si="665"/>
        <v>0</v>
      </c>
      <c r="GL312" s="10"/>
      <c r="GM312" s="152">
        <f>SUMIF('Rekapitulasi Maret'!$AL$785:$AL$963,APS!$B312,'Rekapitulasi Maret'!$AM$785:$AM$963)+SUMIF('Rekapitulasi Maret'!$AL$785:$AL$963,APS!$B312,'Rekapitulasi Maret'!$AP$785:$AP$963)</f>
        <v>0</v>
      </c>
      <c r="GN312" s="152">
        <f>SUMIF('Rekapitulasi Maret'!$AL$785:$AL$963,APS!$B312,'Rekapitulasi Maret'!$AN$785:$AN$963)</f>
        <v>0</v>
      </c>
      <c r="GO312" s="152">
        <f>SUMIF('Rekapitulasi Maret'!$AL$785:$AL$963,APS!$B312,'Rekapitulasi Maret'!$AQ$785:$AQ$963)</f>
        <v>0</v>
      </c>
      <c r="GP312" s="154">
        <f t="shared" si="666"/>
        <v>0</v>
      </c>
      <c r="GQ312" s="154">
        <f t="shared" si="667"/>
        <v>0</v>
      </c>
      <c r="GR312" s="76">
        <f t="shared" si="668"/>
        <v>0</v>
      </c>
      <c r="GS312" s="76">
        <f t="shared" si="669"/>
        <v>0</v>
      </c>
      <c r="GT312" s="76">
        <f t="shared" si="670"/>
        <v>0</v>
      </c>
      <c r="GU312" s="76">
        <f t="shared" si="671"/>
        <v>0</v>
      </c>
      <c r="GV312" s="157">
        <f t="shared" si="672"/>
        <v>0</v>
      </c>
      <c r="GW312" s="157">
        <f t="shared" si="673"/>
        <v>0</v>
      </c>
      <c r="GX312" s="158">
        <f t="shared" si="674"/>
        <v>0</v>
      </c>
      <c r="GY312" s="157">
        <f t="shared" si="691"/>
        <v>0</v>
      </c>
      <c r="GZ312" s="157">
        <f t="shared" si="692"/>
        <v>0</v>
      </c>
      <c r="HA312" s="157">
        <f t="shared" si="693"/>
        <v>0</v>
      </c>
      <c r="HB312" s="157">
        <f t="shared" si="694"/>
        <v>0</v>
      </c>
      <c r="HC312" s="157">
        <f t="shared" si="695"/>
        <v>0</v>
      </c>
      <c r="HD312" s="157">
        <f t="shared" si="696"/>
        <v>0</v>
      </c>
      <c r="HE312" s="158">
        <f t="shared" si="746"/>
        <v>0</v>
      </c>
      <c r="HF312" s="164"/>
      <c r="HG312" s="47" t="s">
        <v>1069</v>
      </c>
      <c r="HH312" s="88"/>
    </row>
    <row r="313" spans="1:216" ht="15.75">
      <c r="A313" s="16" t="s">
        <v>480</v>
      </c>
      <c r="B313" s="16" t="s">
        <v>359</v>
      </c>
      <c r="C313" s="16" t="s">
        <v>310</v>
      </c>
      <c r="D313" s="16" t="s">
        <v>614</v>
      </c>
      <c r="E313" s="16"/>
      <c r="F313" s="30">
        <v>24</v>
      </c>
      <c r="G313" s="17"/>
      <c r="H313" s="17"/>
      <c r="I313" s="18">
        <v>0</v>
      </c>
      <c r="J313" s="17">
        <v>0</v>
      </c>
      <c r="K313" s="19">
        <f t="shared" si="750"/>
        <v>24</v>
      </c>
      <c r="L313" s="19">
        <f t="shared" si="751"/>
        <v>24</v>
      </c>
      <c r="M313" s="23">
        <v>24</v>
      </c>
      <c r="N313" s="20">
        <f t="shared" si="752"/>
        <v>24</v>
      </c>
      <c r="O313" s="20"/>
      <c r="P313" s="75">
        <f t="shared" si="754"/>
        <v>0</v>
      </c>
      <c r="Q313" s="74">
        <f t="shared" si="753"/>
        <v>24</v>
      </c>
      <c r="R313" s="22">
        <f t="shared" si="747"/>
        <v>24</v>
      </c>
      <c r="S313" s="10">
        <v>24</v>
      </c>
      <c r="T313" s="10">
        <v>24</v>
      </c>
      <c r="U313" s="152">
        <f>SUMIF('Rekapitulasi Maret'!$D$9:$D$173,APS!$B313,'Rekapitulasi Maret'!$E$9:$E$173)</f>
        <v>0</v>
      </c>
      <c r="V313" s="152">
        <f>SUMIF('Rekapitulasi Maret'!$D$9:$D$173,APS!$B313,'Rekapitulasi Maret'!$F$9:$F$173)</f>
        <v>0</v>
      </c>
      <c r="W313" s="10"/>
      <c r="X313" s="154">
        <f t="shared" si="748"/>
        <v>0</v>
      </c>
      <c r="Y313" s="154">
        <f t="shared" si="749"/>
        <v>0</v>
      </c>
      <c r="Z313" s="10"/>
      <c r="AA313" s="152">
        <f>SUMIF('Rekapitulasi Maret'!$U$9:$U$173,APS!$B313,'Rekapitulasi Maret'!$V$9:$V$173)</f>
        <v>0</v>
      </c>
      <c r="AB313" s="152">
        <f>SUMIF('Rekapitulasi Maret'!$U$9:$U$173,APS!$B313,'Rekapitulasi Maret'!$W$9:$W$173)</f>
        <v>0</v>
      </c>
      <c r="AC313" s="152"/>
      <c r="AD313" s="154">
        <f t="shared" si="726"/>
        <v>0</v>
      </c>
      <c r="AE313" s="154">
        <f t="shared" si="727"/>
        <v>0</v>
      </c>
      <c r="AF313" s="10"/>
      <c r="AG313" s="152">
        <f>SUMIF('Rekapitulasi Maret'!$AL$9:$AL$173,APS!$B313,'Rekapitulasi Maret'!$AM$9:$AM$173)</f>
        <v>0</v>
      </c>
      <c r="AH313" s="152">
        <f>SUMIF('Rekapitulasi Maret'!$AL$9:$AL$173,APS!$B313,'Rekapitulasi Maret'!$AN$9:$AN$173)</f>
        <v>0</v>
      </c>
      <c r="AI313" s="152">
        <f>SUMIF('Rekapitulasi Maret'!$AL$9:$AL$173,APS!$B313,'Rekapitulasi Maret'!$AQ$9:$AQ$173)</f>
        <v>0</v>
      </c>
      <c r="AJ313" s="154">
        <f t="shared" si="744"/>
        <v>0</v>
      </c>
      <c r="AK313" s="154">
        <f t="shared" si="745"/>
        <v>0</v>
      </c>
      <c r="AL313" s="10"/>
      <c r="AM313" s="152">
        <f>SUMIF('Rekapitulasi Maret'!$BA$9:$BA$173,APS!$B313,'Rekapitulasi Maret'!$BB$9:$BB$173)</f>
        <v>0</v>
      </c>
      <c r="AN313" s="152">
        <f>SUMIF('Rekapitulasi Maret'!$BA$9:$BA$173,APS!$B313,'Rekapitulasi Maret'!$BC$9:$BC$173)</f>
        <v>0</v>
      </c>
      <c r="AO313" s="10"/>
      <c r="AP313" s="154">
        <f t="shared" si="728"/>
        <v>0</v>
      </c>
      <c r="AQ313" s="154">
        <f t="shared" si="729"/>
        <v>0</v>
      </c>
      <c r="AR313" s="10"/>
      <c r="AS313" s="152">
        <f>SUMIF('Rekapitulasi Maret'!$BP$9:$BP$173,APS!$B313,'Rekapitulasi Maret'!$BQ$9:$BQ$173)</f>
        <v>0</v>
      </c>
      <c r="AT313" s="152">
        <f>SUMIF('Rekapitulasi Maret'!$BP$9:$BP$173,APS!$B313,'Rekapitulasi Maret'!$BR$9:$BR$173)</f>
        <v>0</v>
      </c>
      <c r="AU313" s="10"/>
      <c r="AV313" s="154">
        <f t="shared" si="697"/>
        <v>0</v>
      </c>
      <c r="AW313" s="154">
        <f t="shared" si="698"/>
        <v>0</v>
      </c>
      <c r="AX313" s="10"/>
      <c r="AY313" s="152">
        <f>SUMIF('Rekapitulasi Maret'!$CE$9:$CE$173,APS!$B313,'Rekapitulasi Maret'!$CI$9:$CI$173)</f>
        <v>0</v>
      </c>
      <c r="AZ313" s="10"/>
      <c r="BA313" s="152">
        <f>SUMIF('Rekapitulasi Maret'!$CE$9:$CE$173,APS!$B313,'Rekapitulasi Maret'!$CJ$9:$CJ$173)</f>
        <v>0</v>
      </c>
      <c r="BB313" s="154">
        <f t="shared" si="689"/>
        <v>0</v>
      </c>
      <c r="BC313" s="154">
        <f t="shared" si="690"/>
        <v>0</v>
      </c>
      <c r="BD313" s="76">
        <f t="shared" si="701"/>
        <v>24</v>
      </c>
      <c r="BE313" s="76">
        <f t="shared" si="702"/>
        <v>0</v>
      </c>
      <c r="BF313" s="76">
        <f t="shared" si="703"/>
        <v>0</v>
      </c>
      <c r="BG313" s="76">
        <f t="shared" si="704"/>
        <v>0</v>
      </c>
      <c r="BH313" s="76">
        <f t="shared" si="705"/>
        <v>0</v>
      </c>
      <c r="BI313" s="76">
        <f t="shared" si="706"/>
        <v>-24</v>
      </c>
      <c r="BJ313" s="154">
        <f t="shared" si="707"/>
        <v>0</v>
      </c>
      <c r="BK313" s="10"/>
      <c r="BL313" s="10"/>
      <c r="BM313" s="152">
        <f>SUMIF('Rekapitulasi Maret'!$D$194:$D$375,APS!$B313,'Rekapitulasi Maret'!$E$194:$E$375)+SUMIF('Rekapitulasi Maret'!$D$194:$D$375,APS!$B313,'Rekapitulasi Maret'!$J$194:$J$375)</f>
        <v>0</v>
      </c>
      <c r="BN313" s="152">
        <f>SUMIF('Rekapitulasi Maret'!$D$194:$D$375,APS!$B313,'Rekapitulasi Maret'!$F$194:$F$375)</f>
        <v>0</v>
      </c>
      <c r="BO313" s="152">
        <f>SUMIF('Rekapitulasi Maret'!$D$194:$D$375,APS!$B313,'Rekapitulasi Maret'!$K$194:$K$375)</f>
        <v>0</v>
      </c>
      <c r="BP313" s="154">
        <f t="shared" si="685"/>
        <v>0</v>
      </c>
      <c r="BQ313" s="154">
        <f t="shared" si="686"/>
        <v>0</v>
      </c>
      <c r="BR313" s="10"/>
      <c r="BS313" s="152">
        <f>SUMIF('Rekapitulasi Maret'!$U$194:$U$375,APS!$B313,'Rekapitulasi Maret'!$V$194:$V$375)+SUMIF('Rekapitulasi Maret'!$U$194:$U$375,APS!$B313,'Rekapitulasi Maret'!$AA$194:$AA$375)</f>
        <v>0</v>
      </c>
      <c r="BT313" s="152">
        <f>SUMIF('Rekapitulasi Maret'!$U$194:$U$375,APS!$B313,'Rekapitulasi Maret'!$W$194:$W$375)</f>
        <v>0</v>
      </c>
      <c r="BU313" s="152">
        <f>SUMIF('Rekapitulasi Maret'!$U$194:$U$375,APS!$B313,'Rekapitulasi Maret'!$AB$194:$AB$375)</f>
        <v>0</v>
      </c>
      <c r="BV313" s="154">
        <f t="shared" si="687"/>
        <v>0</v>
      </c>
      <c r="BW313" s="154">
        <f t="shared" si="688"/>
        <v>0</v>
      </c>
      <c r="BX313" s="10"/>
      <c r="BY313" s="152">
        <f>SUMIF('Rekapitulasi Maret'!$AL$194:$AL$375,APS!$B313,'Rekapitulasi Maret'!$AM$194:$AM$375)+SUMIF('Rekapitulasi Maret'!$AL$194:$AL$375,APS!$B313,'Rekapitulasi Maret'!$AP$194:$AP$375)</f>
        <v>0</v>
      </c>
      <c r="BZ313" s="152">
        <f>SUMIF('Rekapitulasi Maret'!$AL$194:$AL$375,APS!$B313,'Rekapitulasi Maret'!$AN$194:$AN$375)</f>
        <v>0</v>
      </c>
      <c r="CA313" s="152">
        <f>SUMIF('Rekapitulasi Maret'!$AL$194:$AL$375,APS!$B313,'Rekapitulasi Maret'!$AQ$194:$AQ$375)</f>
        <v>0</v>
      </c>
      <c r="CB313" s="154">
        <f t="shared" si="699"/>
        <v>0</v>
      </c>
      <c r="CC313" s="154">
        <f t="shared" si="700"/>
        <v>0</v>
      </c>
      <c r="CD313" s="10"/>
      <c r="CE313" s="152">
        <f>SUMIF('Rekapitulasi Maret'!$BA$194:$BA$375,APS!$B313,'Rekapitulasi Maret'!$BB$194:$BB$375)+SUMIF('Rekapitulasi Maret'!$BA$194:$BA$375,APS!$B313,'Rekapitulasi Maret'!$BE$194:$BE$375)</f>
        <v>0</v>
      </c>
      <c r="CF313" s="152">
        <f>SUMIF('Rekapitulasi Maret'!$BA$194:$BA$375,APS!$B313,'Rekapitulasi Maret'!$BC$194:$BC$375)</f>
        <v>0</v>
      </c>
      <c r="CG313" s="10"/>
      <c r="CH313" s="154">
        <f t="shared" si="677"/>
        <v>0</v>
      </c>
      <c r="CI313" s="154">
        <f t="shared" si="678"/>
        <v>0</v>
      </c>
      <c r="CJ313" s="10"/>
      <c r="CK313" s="152">
        <f>SUMIF('Rekapitulasi Maret'!$BP$194:$BP$375,APS!$B313,'Rekapitulasi Maret'!$BQ$194:$BQ$375)+SUMIF('Rekapitulasi Maret'!$BP$194:$BP$375,APS!$B313,'Rekapitulasi Maret'!$BT$194:$BT$375)</f>
        <v>0</v>
      </c>
      <c r="CL313" s="152">
        <f>SUMIF('Rekapitulasi Maret'!$BP$194:$BP$375,APS!$B313,'Rekapitulasi Maret'!$BR$194:$BR$375)</f>
        <v>0</v>
      </c>
      <c r="CM313" s="152">
        <f>SUMIF('Rekapitulasi Maret'!$BP$194:$BP$375,APS!$B313,'Rekapitulasi Maret'!$BU$194:$BU$375)</f>
        <v>0</v>
      </c>
      <c r="CN313" s="154">
        <f t="shared" si="679"/>
        <v>0</v>
      </c>
      <c r="CO313" s="154">
        <f t="shared" si="680"/>
        <v>0</v>
      </c>
      <c r="CP313" s="76">
        <f t="shared" si="708"/>
        <v>0</v>
      </c>
      <c r="CQ313" s="76">
        <f t="shared" si="709"/>
        <v>0</v>
      </c>
      <c r="CR313" s="76">
        <f t="shared" si="710"/>
        <v>0</v>
      </c>
      <c r="CS313" s="76">
        <f t="shared" si="711"/>
        <v>0</v>
      </c>
      <c r="CT313" s="76">
        <f t="shared" si="712"/>
        <v>0</v>
      </c>
      <c r="CU313" s="76">
        <f t="shared" si="713"/>
        <v>0</v>
      </c>
      <c r="CV313" s="154">
        <f t="shared" si="714"/>
        <v>0</v>
      </c>
      <c r="CW313" s="10"/>
      <c r="CX313" s="10"/>
      <c r="CY313" s="152">
        <f>SUMIF('Rekapitulasi Maret'!$D$391:$D$568,APS!$B313,'Rekapitulasi Maret'!$E$391:$E$568)+SUMIF('Rekapitulasi Maret'!$D$391:$D$568,APS!$B313,'Rekapitulasi Maret'!$J$391:$J$568)</f>
        <v>0</v>
      </c>
      <c r="CZ313" s="152">
        <f>SUMIF('Rekapitulasi Maret'!$D$391:$D$568,APS!$B313,'Rekapitulasi Maret'!$F$391:$F$568)</f>
        <v>0</v>
      </c>
      <c r="DA313" s="152">
        <f>SUMIF('Rekapitulasi Maret'!$D$391:$D$568,APS!$B313,'Rekapitulasi Maret'!$K$391:$K$568)</f>
        <v>0</v>
      </c>
      <c r="DB313" s="154">
        <f t="shared" si="681"/>
        <v>0</v>
      </c>
      <c r="DC313" s="154">
        <f t="shared" si="682"/>
        <v>0</v>
      </c>
      <c r="DD313" s="10"/>
      <c r="DE313" s="152">
        <f>SUMIF('Rekapitulasi Maret'!$U$391:$U$568,APS!$B313,'Rekapitulasi Maret'!$V$391:$V$568)+SUMIF('Rekapitulasi Maret'!$U$391:$U$568,APS!$B313,'Rekapitulasi Maret'!$AA$391:$AA$568)</f>
        <v>0</v>
      </c>
      <c r="DF313" s="152">
        <f>SUMIF('Rekapitulasi Maret'!$U$391:$U$568,APS!$B313,'Rekapitulasi Maret'!$W$391:$W$568)</f>
        <v>0</v>
      </c>
      <c r="DG313" s="152">
        <f>SUMIF('Rekapitulasi Maret'!$U$391:$U$568,APS!$B313,'Rekapitulasi Maret'!$AB$391:$AB$568)</f>
        <v>0</v>
      </c>
      <c r="DH313" s="154">
        <f t="shared" si="715"/>
        <v>0</v>
      </c>
      <c r="DI313" s="154">
        <f t="shared" si="716"/>
        <v>0</v>
      </c>
      <c r="DJ313" s="10"/>
      <c r="DK313" s="152">
        <f>SUMIF('Rekapitulasi Maret'!$AL$391:$AL$568,APS!$B313,'Rekapitulasi Maret'!$AM$391:$AM$568)+SUMIF('Rekapitulasi Maret'!$AL$391:$AL$568,APS!$B313,'Rekapitulasi Maret'!$AP$391:$AP$568)</f>
        <v>0</v>
      </c>
      <c r="DL313" s="152">
        <f>SUMIF('Rekapitulasi Maret'!$AL$391:$AL$568,APS!$B313,'Rekapitulasi Maret'!$AN$391:$AN$568)</f>
        <v>0</v>
      </c>
      <c r="DM313" s="152">
        <f>SUMIF('Rekapitulasi Maret'!$AL$391:$AL$568,APS!$B313,'Rekapitulasi Maret'!$AQ$391:$AQ$568)</f>
        <v>0</v>
      </c>
      <c r="DN313" s="154">
        <f t="shared" si="648"/>
        <v>0</v>
      </c>
      <c r="DO313" s="154">
        <f t="shared" si="649"/>
        <v>0</v>
      </c>
      <c r="DP313" s="10"/>
      <c r="DQ313" s="152">
        <f>SUMIF('Rekapitulasi Maret'!$BA$391:$BA$568,APS!$B313,'Rekapitulasi Maret'!$BB$391:$BB$568)+SUMIF('Rekapitulasi Maret'!$BA$391:$BA$568,APS!$B313,'Rekapitulasi Maret'!$BE$391:$BE$568)</f>
        <v>0</v>
      </c>
      <c r="DR313" s="152">
        <f>SUMIF('Rekapitulasi Maret'!$BA$391:$BA$568,APS!$B313,'Rekapitulasi Maret'!$BC$391:$BC$568)</f>
        <v>0</v>
      </c>
      <c r="DS313" s="152">
        <f>SUMIF('Rekapitulasi Maret'!$BA$391:$BA$568,APS!$B313,'Rekapitulasi Maret'!$BF$391:$BF$568)</f>
        <v>0</v>
      </c>
      <c r="DT313" s="154">
        <f t="shared" si="717"/>
        <v>0</v>
      </c>
      <c r="DU313" s="154">
        <f t="shared" si="718"/>
        <v>0</v>
      </c>
      <c r="DV313" s="10"/>
      <c r="DW313" s="152">
        <f>SUMIF('Rekapitulasi Maret'!$BP$391:$BP$568,APS!$B313,'Rekapitulasi Maret'!$BQ$391:$BQ$568)+SUMIF('Rekapitulasi Maret'!$BP$391:$BP$568,APS!$B313,'Rekapitulasi Maret'!$BT$391:$BT$568)</f>
        <v>0</v>
      </c>
      <c r="DX313" s="152">
        <f>SUMIF('Rekapitulasi Maret'!$BP$391:$BP$568,APS!$B313,'Rekapitulasi Maret'!$BR$391:$BR$568)</f>
        <v>0</v>
      </c>
      <c r="DY313" s="152">
        <f>SUMIF('Rekapitulasi Maret'!$BP$391:$BP$568,APS!$B313,'Rekapitulasi Maret'!$BU$391:$BU$568)</f>
        <v>0</v>
      </c>
      <c r="DZ313" s="154">
        <f t="shared" si="645"/>
        <v>0</v>
      </c>
      <c r="EA313" s="154">
        <f t="shared" si="646"/>
        <v>0</v>
      </c>
      <c r="EB313" s="10"/>
      <c r="EC313" s="152">
        <f>SUMIF('Rekapitulasi Maret'!$CE$391:$CE$568,APS!$B313,'Rekapitulasi Maret'!$CF$391:$CF$568)+SUMIF('Rekapitulasi Maret'!$CE$391:$CE$568,APS!$B313,'Rekapitulasi Maret'!$CI$391:$CI$568)</f>
        <v>0</v>
      </c>
      <c r="ED313" s="152">
        <f>SUMIF('Rekapitulasi Maret'!$CE$391:$CE$568,APS!$B313,'Rekapitulasi Maret'!$CG$391:$CG$568)</f>
        <v>0</v>
      </c>
      <c r="EE313" s="152">
        <f>SUMIF('Rekapitulasi Maret'!$CE$391:$CE$568,APS!$B313,'Rekapitulasi Maret'!$CJ$391:$CJ$568)</f>
        <v>0</v>
      </c>
      <c r="EF313" s="154">
        <f t="shared" si="650"/>
        <v>0</v>
      </c>
      <c r="EG313" s="154">
        <f t="shared" si="651"/>
        <v>0</v>
      </c>
      <c r="EH313" s="76">
        <f t="shared" si="719"/>
        <v>0</v>
      </c>
      <c r="EI313" s="76">
        <f t="shared" si="720"/>
        <v>0</v>
      </c>
      <c r="EJ313" s="76">
        <f t="shared" si="721"/>
        <v>0</v>
      </c>
      <c r="EK313" s="76">
        <f t="shared" si="722"/>
        <v>0</v>
      </c>
      <c r="EL313" s="76">
        <f t="shared" si="723"/>
        <v>0</v>
      </c>
      <c r="EM313" s="76">
        <f t="shared" si="724"/>
        <v>0</v>
      </c>
      <c r="EN313" s="154">
        <f t="shared" si="725"/>
        <v>0</v>
      </c>
      <c r="EO313" s="10"/>
      <c r="EP313" s="10"/>
      <c r="EQ313" s="152">
        <f>SUMIF('Rekapitulasi Maret'!$D$587:$D$768,APS!$B313,'Rekapitulasi Maret'!$E$587:$E$768)+SUMIF('Rekapitulasi Maret'!$D$587:$D$768,APS!$B313,'Rekapitulasi Maret'!$G$587:$G$768)</f>
        <v>0</v>
      </c>
      <c r="ER313" s="152">
        <f>SUMIF('Rekapitulasi Maret'!$D$587:$D$768,APS!$B313,'Rekapitulasi Maret'!$F$587:$F$768)+SUMIF('Rekapitulasi Maret'!$D$587:$D$768,APS!$B313,'Rekapitulasi Maret'!$H$587:$H$768)</f>
        <v>0</v>
      </c>
      <c r="ES313" s="10"/>
      <c r="ET313" s="154">
        <f t="shared" si="652"/>
        <v>0</v>
      </c>
      <c r="EU313" s="154">
        <f t="shared" si="653"/>
        <v>0</v>
      </c>
      <c r="EV313" s="10"/>
      <c r="EW313" s="152">
        <f>SUMIF('Rekapitulasi Maret'!$U$587:$U$768,APS!$B313,'Rekapitulasi Maret'!$V$587:$V$768)+SUMIF('Rekapitulasi Maret'!$U$587:$U$768,APS!$B313,'Rekapitulasi Maret'!$X$587:$X$768)</f>
        <v>0</v>
      </c>
      <c r="EX313" s="152">
        <f>SUMIF('Rekapitulasi Maret'!$U$587:$U$768,APS!$B313,'Rekapitulasi Maret'!$W$587:$W$768)+SUMIF('Rekapitulasi Maret'!$U$587:$U$768,APS!$B313,'Rekapitulasi Maret'!$Y$587:$Y$768)</f>
        <v>0</v>
      </c>
      <c r="EY313" s="10"/>
      <c r="EZ313" s="154">
        <f t="shared" si="654"/>
        <v>0</v>
      </c>
      <c r="FA313" s="154">
        <f t="shared" si="655"/>
        <v>0</v>
      </c>
      <c r="FB313" s="10"/>
      <c r="FC313" s="152">
        <f>SUMIF('Rekapitulasi Maret'!$AL$587:$AL$768,APS!$B313,'Rekapitulasi Maret'!$AM$587:$AM$768)+SUMIF('Rekapitulasi Maret'!$AL$587:$AL$768,APS!$B313,'Rekapitulasi Maret'!$AP$587:$AP$768)</f>
        <v>0</v>
      </c>
      <c r="FD313" s="152">
        <f>SUMIF('Rekapitulasi Maret'!$AL$587:$AL$768,APS!$B313,'Rekapitulasi Maret'!$AN$587:$AN$768)</f>
        <v>0</v>
      </c>
      <c r="FE313" s="10"/>
      <c r="FF313" s="154">
        <f t="shared" si="656"/>
        <v>0</v>
      </c>
      <c r="FG313" s="154">
        <f t="shared" si="657"/>
        <v>0</v>
      </c>
      <c r="FH313" s="10"/>
      <c r="FI313" s="152">
        <f>SUMIF('Rekapitulasi Maret'!$BA$587:$BA$768,APS!$B313,'Rekapitulasi Maret'!$BB$587:$BB$768)+SUMIF('Rekapitulasi Maret'!$BA$587:$BA$768,APS!$B313,'Rekapitulasi Maret'!$BE$587:$BE$768)</f>
        <v>0</v>
      </c>
      <c r="FJ313" s="152">
        <f>SUMIF('Rekapitulasi Maret'!$BA$587:$BA$768,APS!$B313,'Rekapitulasi Maret'!$BC$587:$BC$768)+SUMIF('Rekapitulasi Maret'!$BA$587:$BA$768,APS!$B313,'Rekapitulasi Maret'!$BF$587:$BF$768)</f>
        <v>0</v>
      </c>
      <c r="FK313" s="10"/>
      <c r="FL313" s="154">
        <f t="shared" si="658"/>
        <v>0</v>
      </c>
      <c r="FM313" s="154">
        <f t="shared" si="659"/>
        <v>0</v>
      </c>
      <c r="FN313" s="10"/>
      <c r="FO313" s="152">
        <f>SUMIF('Rekapitulasi Maret'!$BP$587:$BP$768,APS!$B313,'Rekapitulasi Maret'!$BQ$587:$BQ$768)+SUMIF('Rekapitulasi Maret'!$BP$587:$BP$768,APS!$B313,'Rekapitulasi Maret'!$BT$587:$BT$768)</f>
        <v>0</v>
      </c>
      <c r="FP313" s="152">
        <f>SUMIF('Rekapitulasi Maret'!$BP$587:$BP$768,APS!$B313,'Rekapitulasi Maret'!$BR$587:$BR$768)</f>
        <v>0</v>
      </c>
      <c r="FQ313" s="10"/>
      <c r="FR313" s="154">
        <f t="shared" si="660"/>
        <v>0</v>
      </c>
      <c r="FS313" s="154">
        <f t="shared" si="661"/>
        <v>0</v>
      </c>
      <c r="FT313" s="10"/>
      <c r="FU313" s="152">
        <f>SUMIF('Rekapitulasi Maret'!$CE$587:$CE$768,APS!$B313,'Rekapitulasi Maret'!$CI$587:$CI$768)</f>
        <v>0</v>
      </c>
      <c r="FV313" s="10"/>
      <c r="FW313" s="152">
        <f>SUMIF('Rekapitulasi Maret'!$CE$587:$CE$768,APS!$B313,'Rekapitulasi Maret'!$CJ$587:$CJ$768)</f>
        <v>0</v>
      </c>
      <c r="FX313" s="154">
        <f t="shared" si="683"/>
        <v>0</v>
      </c>
      <c r="FY313" s="154">
        <f t="shared" si="684"/>
        <v>0</v>
      </c>
      <c r="FZ313" s="10"/>
      <c r="GA313" s="152">
        <f>SUMIF('Rekapitulasi Maret'!$D$785:$D$963,APS!$B313,'Rekapitulasi Maret'!$E$785:$E$963)+SUMIF('Rekapitulasi Maret'!$D$785:$D$963,APS!$B313,'Rekapitulasi Maret'!$J$785:$J$963)</f>
        <v>0</v>
      </c>
      <c r="GB313" s="152">
        <f>SUMIF('Rekapitulasi Maret'!$D$785:$D$963,APS!$B313,'Rekapitulasi Maret'!$F$785:$F$963)</f>
        <v>0</v>
      </c>
      <c r="GC313" s="152">
        <f>SUMIF('Rekapitulasi Maret'!$D$785:$D$963,APS!$B313,'Rekapitulasi Maret'!$K$785:$K$963)</f>
        <v>0</v>
      </c>
      <c r="GD313" s="154">
        <f t="shared" si="662"/>
        <v>0</v>
      </c>
      <c r="GE313" s="154">
        <f t="shared" si="663"/>
        <v>0</v>
      </c>
      <c r="GF313" s="10"/>
      <c r="GG313" s="152">
        <f>SUMIF('Rekapitulasi Maret'!$U$785:$U$963,APS!$B313,'Rekapitulasi Maret'!$V$785:$V$963)+SUMIF('Rekapitulasi Maret'!$U$785:$U$963,APS!$B313,'Rekapitulasi Maret'!$AA$785:$AA$963)</f>
        <v>0</v>
      </c>
      <c r="GH313" s="152">
        <f>SUMIF('Rekapitulasi Maret'!$U$785:$U$963,APS!$B313,'Rekapitulasi Maret'!$W$785:$W$963)</f>
        <v>0</v>
      </c>
      <c r="GI313" s="152">
        <f>SUMIF('Rekapitulasi Maret'!$U$785:$U$963,APS!$B313,'Rekapitulasi Maret'!$AB$785:$AB$963)</f>
        <v>0</v>
      </c>
      <c r="GJ313" s="154">
        <f t="shared" si="664"/>
        <v>0</v>
      </c>
      <c r="GK313" s="154">
        <f t="shared" si="665"/>
        <v>0</v>
      </c>
      <c r="GL313" s="10"/>
      <c r="GM313" s="152">
        <f>SUMIF('Rekapitulasi Maret'!$AL$785:$AL$963,APS!$B313,'Rekapitulasi Maret'!$AM$785:$AM$963)+SUMIF('Rekapitulasi Maret'!$AL$785:$AL$963,APS!$B313,'Rekapitulasi Maret'!$AP$785:$AP$963)</f>
        <v>0</v>
      </c>
      <c r="GN313" s="152">
        <f>SUMIF('Rekapitulasi Maret'!$AL$785:$AL$963,APS!$B313,'Rekapitulasi Maret'!$AN$785:$AN$963)</f>
        <v>0</v>
      </c>
      <c r="GO313" s="152">
        <f>SUMIF('Rekapitulasi Maret'!$AL$785:$AL$963,APS!$B313,'Rekapitulasi Maret'!$AQ$785:$AQ$963)</f>
        <v>0</v>
      </c>
      <c r="GP313" s="154">
        <f t="shared" si="666"/>
        <v>0</v>
      </c>
      <c r="GQ313" s="154">
        <f t="shared" si="667"/>
        <v>0</v>
      </c>
      <c r="GR313" s="76">
        <f t="shared" si="668"/>
        <v>0</v>
      </c>
      <c r="GS313" s="76">
        <f t="shared" si="669"/>
        <v>0</v>
      </c>
      <c r="GT313" s="76">
        <f t="shared" si="670"/>
        <v>0</v>
      </c>
      <c r="GU313" s="76">
        <f t="shared" si="671"/>
        <v>0</v>
      </c>
      <c r="GV313" s="157">
        <f t="shared" si="672"/>
        <v>0</v>
      </c>
      <c r="GW313" s="157">
        <f t="shared" si="673"/>
        <v>0</v>
      </c>
      <c r="GX313" s="158">
        <f t="shared" si="674"/>
        <v>0</v>
      </c>
      <c r="GY313" s="157">
        <f t="shared" si="691"/>
        <v>24</v>
      </c>
      <c r="GZ313" s="157">
        <f t="shared" si="692"/>
        <v>0</v>
      </c>
      <c r="HA313" s="157">
        <f t="shared" si="693"/>
        <v>0</v>
      </c>
      <c r="HB313" s="157">
        <f t="shared" si="694"/>
        <v>0</v>
      </c>
      <c r="HC313" s="157">
        <f t="shared" si="695"/>
        <v>0</v>
      </c>
      <c r="HD313" s="157">
        <f t="shared" si="696"/>
        <v>-24</v>
      </c>
      <c r="HE313" s="158">
        <f t="shared" si="746"/>
        <v>0</v>
      </c>
      <c r="HF313" s="164"/>
      <c r="HG313" s="47" t="s">
        <v>1069</v>
      </c>
      <c r="HH313" s="88"/>
    </row>
    <row r="314" spans="1:216" ht="15.75" hidden="1">
      <c r="A314" s="16" t="s">
        <v>480</v>
      </c>
      <c r="B314" s="16" t="s">
        <v>327</v>
      </c>
      <c r="C314" s="16" t="s">
        <v>310</v>
      </c>
      <c r="D314" s="16" t="s">
        <v>614</v>
      </c>
      <c r="E314" s="16"/>
      <c r="F314" s="17">
        <v>50</v>
      </c>
      <c r="G314" s="17">
        <v>0</v>
      </c>
      <c r="H314" s="17">
        <v>0</v>
      </c>
      <c r="I314" s="18">
        <v>0</v>
      </c>
      <c r="J314" s="17">
        <v>0</v>
      </c>
      <c r="K314" s="19">
        <f t="shared" si="750"/>
        <v>50</v>
      </c>
      <c r="L314" s="19">
        <f t="shared" si="751"/>
        <v>50</v>
      </c>
      <c r="M314" s="23">
        <v>0</v>
      </c>
      <c r="N314" s="20">
        <f t="shared" si="752"/>
        <v>0</v>
      </c>
      <c r="O314" s="20"/>
      <c r="P314" s="75">
        <f t="shared" si="754"/>
        <v>0</v>
      </c>
      <c r="Q314" s="74">
        <f t="shared" si="753"/>
        <v>0</v>
      </c>
      <c r="R314" s="22">
        <f t="shared" si="747"/>
        <v>0</v>
      </c>
      <c r="S314" s="10"/>
      <c r="T314" s="10"/>
      <c r="U314" s="152">
        <f>SUMIF('Rekapitulasi Maret'!$D$9:$D$173,APS!$B314,'Rekapitulasi Maret'!$E$9:$E$173)</f>
        <v>0</v>
      </c>
      <c r="V314" s="152">
        <f>SUMIF('Rekapitulasi Maret'!$D$9:$D$173,APS!$B314,'Rekapitulasi Maret'!$F$9:$F$173)</f>
        <v>0</v>
      </c>
      <c r="W314" s="10"/>
      <c r="X314" s="154">
        <f t="shared" si="748"/>
        <v>0</v>
      </c>
      <c r="Y314" s="154">
        <f t="shared" si="749"/>
        <v>0</v>
      </c>
      <c r="Z314" s="10"/>
      <c r="AA314" s="152">
        <f>SUMIF('Rekapitulasi Maret'!$U$9:$U$173,APS!$B314,'Rekapitulasi Maret'!$V$9:$V$173)</f>
        <v>0</v>
      </c>
      <c r="AB314" s="152">
        <f>SUMIF('Rekapitulasi Maret'!$U$9:$U$173,APS!$B314,'Rekapitulasi Maret'!$W$9:$W$173)</f>
        <v>0</v>
      </c>
      <c r="AC314" s="152"/>
      <c r="AD314" s="154">
        <f t="shared" si="726"/>
        <v>0</v>
      </c>
      <c r="AE314" s="154">
        <f t="shared" si="727"/>
        <v>0</v>
      </c>
      <c r="AF314" s="10"/>
      <c r="AG314" s="152">
        <f>SUMIF('Rekapitulasi Maret'!$AL$9:$AL$173,APS!$B314,'Rekapitulasi Maret'!$AM$9:$AM$173)</f>
        <v>0</v>
      </c>
      <c r="AH314" s="152">
        <f>SUMIF('Rekapitulasi Maret'!$AL$9:$AL$173,APS!$B314,'Rekapitulasi Maret'!$AN$9:$AN$173)</f>
        <v>0</v>
      </c>
      <c r="AI314" s="152">
        <f>SUMIF('Rekapitulasi Maret'!$AL$9:$AL$173,APS!$B314,'Rekapitulasi Maret'!$AQ$9:$AQ$173)</f>
        <v>0</v>
      </c>
      <c r="AJ314" s="154">
        <f t="shared" si="744"/>
        <v>0</v>
      </c>
      <c r="AK314" s="154">
        <f t="shared" si="745"/>
        <v>0</v>
      </c>
      <c r="AL314" s="10"/>
      <c r="AM314" s="152">
        <f>SUMIF('Rekapitulasi Maret'!$BA$9:$BA$173,APS!$B314,'Rekapitulasi Maret'!$BB$9:$BB$173)</f>
        <v>0</v>
      </c>
      <c r="AN314" s="152">
        <f>SUMIF('Rekapitulasi Maret'!$BA$9:$BA$173,APS!$B314,'Rekapitulasi Maret'!$BC$9:$BC$173)</f>
        <v>0</v>
      </c>
      <c r="AO314" s="10"/>
      <c r="AP314" s="154">
        <f t="shared" si="728"/>
        <v>0</v>
      </c>
      <c r="AQ314" s="154">
        <f t="shared" si="729"/>
        <v>0</v>
      </c>
      <c r="AR314" s="10"/>
      <c r="AS314" s="152">
        <f>SUMIF('Rekapitulasi Maret'!$BP$9:$BP$173,APS!$B314,'Rekapitulasi Maret'!$BQ$9:$BQ$173)</f>
        <v>0</v>
      </c>
      <c r="AT314" s="152">
        <f>SUMIF('Rekapitulasi Maret'!$BP$9:$BP$173,APS!$B314,'Rekapitulasi Maret'!$BR$9:$BR$173)</f>
        <v>0</v>
      </c>
      <c r="AU314" s="10"/>
      <c r="AV314" s="154">
        <f t="shared" si="697"/>
        <v>0</v>
      </c>
      <c r="AW314" s="154">
        <f t="shared" si="698"/>
        <v>0</v>
      </c>
      <c r="AX314" s="10"/>
      <c r="AY314" s="152">
        <f>SUMIF('Rekapitulasi Maret'!$CE$9:$CE$173,APS!$B314,'Rekapitulasi Maret'!$CI$9:$CI$173)</f>
        <v>0</v>
      </c>
      <c r="AZ314" s="10"/>
      <c r="BA314" s="152">
        <f>SUMIF('Rekapitulasi Maret'!$CE$9:$CE$173,APS!$B314,'Rekapitulasi Maret'!$CJ$9:$CJ$173)</f>
        <v>0</v>
      </c>
      <c r="BB314" s="154">
        <f t="shared" si="689"/>
        <v>0</v>
      </c>
      <c r="BC314" s="154">
        <f t="shared" si="690"/>
        <v>0</v>
      </c>
      <c r="BD314" s="76">
        <f t="shared" si="701"/>
        <v>0</v>
      </c>
      <c r="BE314" s="76">
        <f t="shared" si="702"/>
        <v>0</v>
      </c>
      <c r="BF314" s="76">
        <f t="shared" si="703"/>
        <v>0</v>
      </c>
      <c r="BG314" s="76">
        <f t="shared" si="704"/>
        <v>0</v>
      </c>
      <c r="BH314" s="76">
        <f t="shared" si="705"/>
        <v>0</v>
      </c>
      <c r="BI314" s="76">
        <f t="shared" si="706"/>
        <v>0</v>
      </c>
      <c r="BJ314" s="154">
        <f t="shared" si="707"/>
        <v>0</v>
      </c>
      <c r="BK314" s="10"/>
      <c r="BL314" s="10"/>
      <c r="BM314" s="152">
        <f>SUMIF('Rekapitulasi Maret'!$D$194:$D$375,APS!$B314,'Rekapitulasi Maret'!$E$194:$E$375)+SUMIF('Rekapitulasi Maret'!$D$194:$D$375,APS!$B314,'Rekapitulasi Maret'!$J$194:$J$375)</f>
        <v>0</v>
      </c>
      <c r="BN314" s="152">
        <f>SUMIF('Rekapitulasi Maret'!$D$194:$D$375,APS!$B314,'Rekapitulasi Maret'!$F$194:$F$375)</f>
        <v>0</v>
      </c>
      <c r="BO314" s="152">
        <f>SUMIF('Rekapitulasi Maret'!$D$194:$D$375,APS!$B314,'Rekapitulasi Maret'!$K$194:$K$375)</f>
        <v>0</v>
      </c>
      <c r="BP314" s="154">
        <f t="shared" si="685"/>
        <v>0</v>
      </c>
      <c r="BQ314" s="154">
        <f t="shared" si="686"/>
        <v>0</v>
      </c>
      <c r="BR314" s="10"/>
      <c r="BS314" s="152">
        <f>SUMIF('Rekapitulasi Maret'!$U$194:$U$375,APS!$B314,'Rekapitulasi Maret'!$V$194:$V$375)+SUMIF('Rekapitulasi Maret'!$U$194:$U$375,APS!$B314,'Rekapitulasi Maret'!$AA$194:$AA$375)</f>
        <v>0</v>
      </c>
      <c r="BT314" s="152">
        <f>SUMIF('Rekapitulasi Maret'!$U$194:$U$375,APS!$B314,'Rekapitulasi Maret'!$W$194:$W$375)</f>
        <v>0</v>
      </c>
      <c r="BU314" s="152">
        <f>SUMIF('Rekapitulasi Maret'!$U$194:$U$375,APS!$B314,'Rekapitulasi Maret'!$AB$194:$AB$375)</f>
        <v>0</v>
      </c>
      <c r="BV314" s="154">
        <f t="shared" si="687"/>
        <v>0</v>
      </c>
      <c r="BW314" s="154">
        <f t="shared" si="688"/>
        <v>0</v>
      </c>
      <c r="BX314" s="10"/>
      <c r="BY314" s="152">
        <f>SUMIF('Rekapitulasi Maret'!$AL$194:$AL$375,APS!$B314,'Rekapitulasi Maret'!$AM$194:$AM$375)+SUMIF('Rekapitulasi Maret'!$AL$194:$AL$375,APS!$B314,'Rekapitulasi Maret'!$AP$194:$AP$375)</f>
        <v>0</v>
      </c>
      <c r="BZ314" s="152">
        <f>SUMIF('Rekapitulasi Maret'!$AL$194:$AL$375,APS!$B314,'Rekapitulasi Maret'!$AN$194:$AN$375)</f>
        <v>0</v>
      </c>
      <c r="CA314" s="152">
        <f>SUMIF('Rekapitulasi Maret'!$AL$194:$AL$375,APS!$B314,'Rekapitulasi Maret'!$AQ$194:$AQ$375)</f>
        <v>0</v>
      </c>
      <c r="CB314" s="154">
        <f t="shared" si="699"/>
        <v>0</v>
      </c>
      <c r="CC314" s="154">
        <f t="shared" si="700"/>
        <v>0</v>
      </c>
      <c r="CD314" s="10"/>
      <c r="CE314" s="152">
        <f>SUMIF('Rekapitulasi Maret'!$BA$194:$BA$375,APS!$B314,'Rekapitulasi Maret'!$BB$194:$BB$375)+SUMIF('Rekapitulasi Maret'!$BA$194:$BA$375,APS!$B314,'Rekapitulasi Maret'!$BE$194:$BE$375)</f>
        <v>0</v>
      </c>
      <c r="CF314" s="152">
        <f>SUMIF('Rekapitulasi Maret'!$BA$194:$BA$375,APS!$B314,'Rekapitulasi Maret'!$BC$194:$BC$375)</f>
        <v>0</v>
      </c>
      <c r="CG314" s="10"/>
      <c r="CH314" s="154">
        <f t="shared" si="677"/>
        <v>0</v>
      </c>
      <c r="CI314" s="154">
        <f t="shared" si="678"/>
        <v>0</v>
      </c>
      <c r="CJ314" s="10"/>
      <c r="CK314" s="152">
        <f>SUMIF('Rekapitulasi Maret'!$BP$194:$BP$375,APS!$B314,'Rekapitulasi Maret'!$BQ$194:$BQ$375)+SUMIF('Rekapitulasi Maret'!$BP$194:$BP$375,APS!$B314,'Rekapitulasi Maret'!$BT$194:$BT$375)</f>
        <v>0</v>
      </c>
      <c r="CL314" s="152">
        <f>SUMIF('Rekapitulasi Maret'!$BP$194:$BP$375,APS!$B314,'Rekapitulasi Maret'!$BR$194:$BR$375)</f>
        <v>0</v>
      </c>
      <c r="CM314" s="152">
        <f>SUMIF('Rekapitulasi Maret'!$BP$194:$BP$375,APS!$B314,'Rekapitulasi Maret'!$BU$194:$BU$375)</f>
        <v>0</v>
      </c>
      <c r="CN314" s="154">
        <f t="shared" si="679"/>
        <v>0</v>
      </c>
      <c r="CO314" s="154">
        <f t="shared" si="680"/>
        <v>0</v>
      </c>
      <c r="CP314" s="76">
        <f t="shared" si="708"/>
        <v>0</v>
      </c>
      <c r="CQ314" s="76">
        <f t="shared" si="709"/>
        <v>0</v>
      </c>
      <c r="CR314" s="76">
        <f t="shared" si="710"/>
        <v>0</v>
      </c>
      <c r="CS314" s="76">
        <f t="shared" si="711"/>
        <v>0</v>
      </c>
      <c r="CT314" s="76">
        <f t="shared" si="712"/>
        <v>0</v>
      </c>
      <c r="CU314" s="76">
        <f t="shared" si="713"/>
        <v>0</v>
      </c>
      <c r="CV314" s="154">
        <f t="shared" si="714"/>
        <v>0</v>
      </c>
      <c r="CW314" s="10"/>
      <c r="CX314" s="10"/>
      <c r="CY314" s="152">
        <f>SUMIF('Rekapitulasi Maret'!$D$391:$D$568,APS!$B314,'Rekapitulasi Maret'!$E$391:$E$568)+SUMIF('Rekapitulasi Maret'!$D$391:$D$568,APS!$B314,'Rekapitulasi Maret'!$J$391:$J$568)</f>
        <v>0</v>
      </c>
      <c r="CZ314" s="152">
        <f>SUMIF('Rekapitulasi Maret'!$D$391:$D$568,APS!$B314,'Rekapitulasi Maret'!$F$391:$F$568)</f>
        <v>0</v>
      </c>
      <c r="DA314" s="152">
        <f>SUMIF('Rekapitulasi Maret'!$D$391:$D$568,APS!$B314,'Rekapitulasi Maret'!$K$391:$K$568)</f>
        <v>0</v>
      </c>
      <c r="DB314" s="154">
        <f t="shared" si="681"/>
        <v>0</v>
      </c>
      <c r="DC314" s="154">
        <f t="shared" si="682"/>
        <v>0</v>
      </c>
      <c r="DD314" s="10"/>
      <c r="DE314" s="152">
        <f>SUMIF('Rekapitulasi Maret'!$U$391:$U$568,APS!$B314,'Rekapitulasi Maret'!$V$391:$V$568)+SUMIF('Rekapitulasi Maret'!$U$391:$U$568,APS!$B314,'Rekapitulasi Maret'!$AA$391:$AA$568)</f>
        <v>0</v>
      </c>
      <c r="DF314" s="152">
        <f>SUMIF('Rekapitulasi Maret'!$U$391:$U$568,APS!$B314,'Rekapitulasi Maret'!$W$391:$W$568)</f>
        <v>0</v>
      </c>
      <c r="DG314" s="152">
        <f>SUMIF('Rekapitulasi Maret'!$U$391:$U$568,APS!$B314,'Rekapitulasi Maret'!$AB$391:$AB$568)</f>
        <v>0</v>
      </c>
      <c r="DH314" s="154">
        <f t="shared" si="715"/>
        <v>0</v>
      </c>
      <c r="DI314" s="154">
        <f t="shared" si="716"/>
        <v>0</v>
      </c>
      <c r="DJ314" s="10"/>
      <c r="DK314" s="152">
        <f>SUMIF('Rekapitulasi Maret'!$AL$391:$AL$568,APS!$B314,'Rekapitulasi Maret'!$AM$391:$AM$568)+SUMIF('Rekapitulasi Maret'!$AL$391:$AL$568,APS!$B314,'Rekapitulasi Maret'!$AP$391:$AP$568)</f>
        <v>0</v>
      </c>
      <c r="DL314" s="152">
        <f>SUMIF('Rekapitulasi Maret'!$AL$391:$AL$568,APS!$B314,'Rekapitulasi Maret'!$AN$391:$AN$568)</f>
        <v>0</v>
      </c>
      <c r="DM314" s="152">
        <f>SUMIF('Rekapitulasi Maret'!$AL$391:$AL$568,APS!$B314,'Rekapitulasi Maret'!$AQ$391:$AQ$568)</f>
        <v>0</v>
      </c>
      <c r="DN314" s="154">
        <f t="shared" si="648"/>
        <v>0</v>
      </c>
      <c r="DO314" s="154">
        <f t="shared" si="649"/>
        <v>0</v>
      </c>
      <c r="DP314" s="10"/>
      <c r="DQ314" s="152">
        <f>SUMIF('Rekapitulasi Maret'!$BA$391:$BA$568,APS!$B314,'Rekapitulasi Maret'!$BB$391:$BB$568)+SUMIF('Rekapitulasi Maret'!$BA$391:$BA$568,APS!$B314,'Rekapitulasi Maret'!$BE$391:$BE$568)</f>
        <v>0</v>
      </c>
      <c r="DR314" s="152">
        <f>SUMIF('Rekapitulasi Maret'!$BA$391:$BA$568,APS!$B314,'Rekapitulasi Maret'!$BC$391:$BC$568)</f>
        <v>0</v>
      </c>
      <c r="DS314" s="152">
        <f>SUMIF('Rekapitulasi Maret'!$BA$391:$BA$568,APS!$B314,'Rekapitulasi Maret'!$BF$391:$BF$568)</f>
        <v>0</v>
      </c>
      <c r="DT314" s="154">
        <f t="shared" si="717"/>
        <v>0</v>
      </c>
      <c r="DU314" s="154">
        <f t="shared" si="718"/>
        <v>0</v>
      </c>
      <c r="DV314" s="10"/>
      <c r="DW314" s="152">
        <f>SUMIF('Rekapitulasi Maret'!$BP$391:$BP$568,APS!$B314,'Rekapitulasi Maret'!$BQ$391:$BQ$568)+SUMIF('Rekapitulasi Maret'!$BP$391:$BP$568,APS!$B314,'Rekapitulasi Maret'!$BT$391:$BT$568)</f>
        <v>0</v>
      </c>
      <c r="DX314" s="152">
        <f>SUMIF('Rekapitulasi Maret'!$BP$391:$BP$568,APS!$B314,'Rekapitulasi Maret'!$BR$391:$BR$568)</f>
        <v>0</v>
      </c>
      <c r="DY314" s="152">
        <f>SUMIF('Rekapitulasi Maret'!$BP$391:$BP$568,APS!$B314,'Rekapitulasi Maret'!$BU$391:$BU$568)</f>
        <v>0</v>
      </c>
      <c r="DZ314" s="154">
        <f t="shared" ref="DZ314:DZ377" si="755">IF(DV314=0,0,((DX314+DY314)/DV314)*100)</f>
        <v>0</v>
      </c>
      <c r="EA314" s="154">
        <f t="shared" ref="EA314:EA377" si="756">IF(DW314=0,0,((DX314+DY314)/DW314)*100)</f>
        <v>0</v>
      </c>
      <c r="EB314" s="10"/>
      <c r="EC314" s="152">
        <f>SUMIF('Rekapitulasi Maret'!$CE$391:$CE$568,APS!$B314,'Rekapitulasi Maret'!$CF$391:$CF$568)+SUMIF('Rekapitulasi Maret'!$CE$391:$CE$568,APS!$B314,'Rekapitulasi Maret'!$CI$391:$CI$568)</f>
        <v>0</v>
      </c>
      <c r="ED314" s="152">
        <f>SUMIF('Rekapitulasi Maret'!$CE$391:$CE$568,APS!$B314,'Rekapitulasi Maret'!$CG$391:$CG$568)</f>
        <v>0</v>
      </c>
      <c r="EE314" s="152">
        <f>SUMIF('Rekapitulasi Maret'!$CE$391:$CE$568,APS!$B314,'Rekapitulasi Maret'!$CJ$391:$CJ$568)</f>
        <v>0</v>
      </c>
      <c r="EF314" s="154">
        <f t="shared" si="650"/>
        <v>0</v>
      </c>
      <c r="EG314" s="154">
        <f t="shared" si="651"/>
        <v>0</v>
      </c>
      <c r="EH314" s="76">
        <f t="shared" si="719"/>
        <v>0</v>
      </c>
      <c r="EI314" s="76">
        <f t="shared" si="720"/>
        <v>0</v>
      </c>
      <c r="EJ314" s="76">
        <f t="shared" si="721"/>
        <v>0</v>
      </c>
      <c r="EK314" s="76">
        <f t="shared" si="722"/>
        <v>0</v>
      </c>
      <c r="EL314" s="76">
        <f t="shared" si="723"/>
        <v>0</v>
      </c>
      <c r="EM314" s="76">
        <f t="shared" si="724"/>
        <v>0</v>
      </c>
      <c r="EN314" s="154">
        <f t="shared" si="725"/>
        <v>0</v>
      </c>
      <c r="EO314" s="10"/>
      <c r="EP314" s="10"/>
      <c r="EQ314" s="152">
        <f>SUMIF('Rekapitulasi Maret'!$D$587:$D$768,APS!$B314,'Rekapitulasi Maret'!$E$587:$E$768)+SUMIF('Rekapitulasi Maret'!$D$587:$D$768,APS!$B314,'Rekapitulasi Maret'!$G$587:$G$768)</f>
        <v>0</v>
      </c>
      <c r="ER314" s="152">
        <f>SUMIF('Rekapitulasi Maret'!$D$587:$D$768,APS!$B314,'Rekapitulasi Maret'!$F$587:$F$768)+SUMIF('Rekapitulasi Maret'!$D$587:$D$768,APS!$B314,'Rekapitulasi Maret'!$H$587:$H$768)</f>
        <v>0</v>
      </c>
      <c r="ES314" s="10"/>
      <c r="ET314" s="154">
        <f t="shared" si="652"/>
        <v>0</v>
      </c>
      <c r="EU314" s="154">
        <f t="shared" si="653"/>
        <v>0</v>
      </c>
      <c r="EV314" s="10"/>
      <c r="EW314" s="152">
        <f>SUMIF('Rekapitulasi Maret'!$U$587:$U$768,APS!$B314,'Rekapitulasi Maret'!$V$587:$V$768)+SUMIF('Rekapitulasi Maret'!$U$587:$U$768,APS!$B314,'Rekapitulasi Maret'!$X$587:$X$768)</f>
        <v>0</v>
      </c>
      <c r="EX314" s="152">
        <f>SUMIF('Rekapitulasi Maret'!$U$587:$U$768,APS!$B314,'Rekapitulasi Maret'!$W$587:$W$768)+SUMIF('Rekapitulasi Maret'!$U$587:$U$768,APS!$B314,'Rekapitulasi Maret'!$Y$587:$Y$768)</f>
        <v>0</v>
      </c>
      <c r="EY314" s="10"/>
      <c r="EZ314" s="154">
        <f t="shared" si="654"/>
        <v>0</v>
      </c>
      <c r="FA314" s="154">
        <f t="shared" si="655"/>
        <v>0</v>
      </c>
      <c r="FB314" s="10"/>
      <c r="FC314" s="152">
        <f>SUMIF('Rekapitulasi Maret'!$AL$587:$AL$768,APS!$B314,'Rekapitulasi Maret'!$AM$587:$AM$768)+SUMIF('Rekapitulasi Maret'!$AL$587:$AL$768,APS!$B314,'Rekapitulasi Maret'!$AP$587:$AP$768)</f>
        <v>0</v>
      </c>
      <c r="FD314" s="152">
        <f>SUMIF('Rekapitulasi Maret'!$AL$587:$AL$768,APS!$B314,'Rekapitulasi Maret'!$AN$587:$AN$768)</f>
        <v>0</v>
      </c>
      <c r="FE314" s="10"/>
      <c r="FF314" s="154">
        <f t="shared" si="656"/>
        <v>0</v>
      </c>
      <c r="FG314" s="154">
        <f t="shared" si="657"/>
        <v>0</v>
      </c>
      <c r="FH314" s="10"/>
      <c r="FI314" s="152">
        <f>SUMIF('Rekapitulasi Maret'!$BA$587:$BA$768,APS!$B314,'Rekapitulasi Maret'!$BB$587:$BB$768)+SUMIF('Rekapitulasi Maret'!$BA$587:$BA$768,APS!$B314,'Rekapitulasi Maret'!$BE$587:$BE$768)</f>
        <v>0</v>
      </c>
      <c r="FJ314" s="152">
        <f>SUMIF('Rekapitulasi Maret'!$BA$587:$BA$768,APS!$B314,'Rekapitulasi Maret'!$BC$587:$BC$768)+SUMIF('Rekapitulasi Maret'!$BA$587:$BA$768,APS!$B314,'Rekapitulasi Maret'!$BF$587:$BF$768)</f>
        <v>0</v>
      </c>
      <c r="FK314" s="10"/>
      <c r="FL314" s="154">
        <f t="shared" si="658"/>
        <v>0</v>
      </c>
      <c r="FM314" s="154">
        <f t="shared" si="659"/>
        <v>0</v>
      </c>
      <c r="FN314" s="10"/>
      <c r="FO314" s="152">
        <f>SUMIF('Rekapitulasi Maret'!$BP$587:$BP$768,APS!$B314,'Rekapitulasi Maret'!$BQ$587:$BQ$768)+SUMIF('Rekapitulasi Maret'!$BP$587:$BP$768,APS!$B314,'Rekapitulasi Maret'!$BT$587:$BT$768)</f>
        <v>0</v>
      </c>
      <c r="FP314" s="152">
        <f>SUMIF('Rekapitulasi Maret'!$BP$587:$BP$768,APS!$B314,'Rekapitulasi Maret'!$BR$587:$BR$768)</f>
        <v>0</v>
      </c>
      <c r="FQ314" s="10"/>
      <c r="FR314" s="154">
        <f t="shared" si="660"/>
        <v>0</v>
      </c>
      <c r="FS314" s="154">
        <f t="shared" si="661"/>
        <v>0</v>
      </c>
      <c r="FT314" s="10"/>
      <c r="FU314" s="152">
        <f>SUMIF('Rekapitulasi Maret'!$CE$587:$CE$768,APS!$B314,'Rekapitulasi Maret'!$CI$587:$CI$768)</f>
        <v>0</v>
      </c>
      <c r="FV314" s="10"/>
      <c r="FW314" s="152">
        <f>SUMIF('Rekapitulasi Maret'!$CE$587:$CE$768,APS!$B314,'Rekapitulasi Maret'!$CJ$587:$CJ$768)</f>
        <v>0</v>
      </c>
      <c r="FX314" s="154">
        <f t="shared" si="683"/>
        <v>0</v>
      </c>
      <c r="FY314" s="154">
        <f t="shared" si="684"/>
        <v>0</v>
      </c>
      <c r="FZ314" s="10"/>
      <c r="GA314" s="152">
        <f>SUMIF('Rekapitulasi Maret'!$D$785:$D$963,APS!$B314,'Rekapitulasi Maret'!$E$785:$E$963)+SUMIF('Rekapitulasi Maret'!$D$785:$D$963,APS!$B314,'Rekapitulasi Maret'!$J$785:$J$963)</f>
        <v>0</v>
      </c>
      <c r="GB314" s="152">
        <f>SUMIF('Rekapitulasi Maret'!$D$785:$D$963,APS!$B314,'Rekapitulasi Maret'!$F$785:$F$963)</f>
        <v>0</v>
      </c>
      <c r="GC314" s="152">
        <f>SUMIF('Rekapitulasi Maret'!$D$785:$D$963,APS!$B314,'Rekapitulasi Maret'!$K$785:$K$963)</f>
        <v>0</v>
      </c>
      <c r="GD314" s="154">
        <f t="shared" si="662"/>
        <v>0</v>
      </c>
      <c r="GE314" s="154">
        <f t="shared" si="663"/>
        <v>0</v>
      </c>
      <c r="GF314" s="10"/>
      <c r="GG314" s="152">
        <f>SUMIF('Rekapitulasi Maret'!$U$785:$U$963,APS!$B314,'Rekapitulasi Maret'!$V$785:$V$963)+SUMIF('Rekapitulasi Maret'!$U$785:$U$963,APS!$B314,'Rekapitulasi Maret'!$AA$785:$AA$963)</f>
        <v>0</v>
      </c>
      <c r="GH314" s="152">
        <f>SUMIF('Rekapitulasi Maret'!$U$785:$U$963,APS!$B314,'Rekapitulasi Maret'!$W$785:$W$963)</f>
        <v>0</v>
      </c>
      <c r="GI314" s="152">
        <f>SUMIF('Rekapitulasi Maret'!$U$785:$U$963,APS!$B314,'Rekapitulasi Maret'!$AB$785:$AB$963)</f>
        <v>0</v>
      </c>
      <c r="GJ314" s="154">
        <f t="shared" si="664"/>
        <v>0</v>
      </c>
      <c r="GK314" s="154">
        <f t="shared" si="665"/>
        <v>0</v>
      </c>
      <c r="GL314" s="10"/>
      <c r="GM314" s="152">
        <f>SUMIF('Rekapitulasi Maret'!$AL$785:$AL$963,APS!$B314,'Rekapitulasi Maret'!$AM$785:$AM$963)+SUMIF('Rekapitulasi Maret'!$AL$785:$AL$963,APS!$B314,'Rekapitulasi Maret'!$AP$785:$AP$963)</f>
        <v>0</v>
      </c>
      <c r="GN314" s="152">
        <f>SUMIF('Rekapitulasi Maret'!$AL$785:$AL$963,APS!$B314,'Rekapitulasi Maret'!$AN$785:$AN$963)</f>
        <v>0</v>
      </c>
      <c r="GO314" s="152">
        <f>SUMIF('Rekapitulasi Maret'!$AL$785:$AL$963,APS!$B314,'Rekapitulasi Maret'!$AQ$785:$AQ$963)</f>
        <v>0</v>
      </c>
      <c r="GP314" s="154">
        <f t="shared" si="666"/>
        <v>0</v>
      </c>
      <c r="GQ314" s="154">
        <f t="shared" si="667"/>
        <v>0</v>
      </c>
      <c r="GR314" s="76">
        <f t="shared" si="668"/>
        <v>0</v>
      </c>
      <c r="GS314" s="76">
        <f t="shared" si="669"/>
        <v>0</v>
      </c>
      <c r="GT314" s="76">
        <f t="shared" si="670"/>
        <v>0</v>
      </c>
      <c r="GU314" s="76">
        <f t="shared" si="671"/>
        <v>0</v>
      </c>
      <c r="GV314" s="157">
        <f t="shared" si="672"/>
        <v>0</v>
      </c>
      <c r="GW314" s="157">
        <f t="shared" si="673"/>
        <v>0</v>
      </c>
      <c r="GX314" s="158">
        <f t="shared" si="674"/>
        <v>0</v>
      </c>
      <c r="GY314" s="157">
        <f t="shared" si="691"/>
        <v>0</v>
      </c>
      <c r="GZ314" s="157">
        <f t="shared" si="692"/>
        <v>0</v>
      </c>
      <c r="HA314" s="157">
        <f t="shared" si="693"/>
        <v>0</v>
      </c>
      <c r="HB314" s="157">
        <f t="shared" si="694"/>
        <v>0</v>
      </c>
      <c r="HC314" s="157">
        <f t="shared" si="695"/>
        <v>0</v>
      </c>
      <c r="HD314" s="157">
        <f t="shared" si="696"/>
        <v>0</v>
      </c>
      <c r="HE314" s="158">
        <f t="shared" si="746"/>
        <v>0</v>
      </c>
      <c r="HF314" s="164"/>
      <c r="HG314" s="88"/>
      <c r="HH314" s="88"/>
    </row>
    <row r="315" spans="1:216" ht="15.75" hidden="1">
      <c r="A315" s="16" t="s">
        <v>480</v>
      </c>
      <c r="B315" s="87" t="s">
        <v>328</v>
      </c>
      <c r="C315" s="53" t="s">
        <v>310</v>
      </c>
      <c r="D315" s="16" t="s">
        <v>614</v>
      </c>
      <c r="E315" s="92"/>
      <c r="F315" s="54">
        <v>36</v>
      </c>
      <c r="G315" s="17">
        <v>0</v>
      </c>
      <c r="H315" s="17">
        <v>0</v>
      </c>
      <c r="I315" s="18">
        <v>0</v>
      </c>
      <c r="J315" s="17">
        <v>0</v>
      </c>
      <c r="K315" s="19">
        <f t="shared" si="750"/>
        <v>36</v>
      </c>
      <c r="L315" s="19">
        <f t="shared" si="751"/>
        <v>36</v>
      </c>
      <c r="M315" s="23">
        <v>0</v>
      </c>
      <c r="N315" s="20">
        <f t="shared" si="752"/>
        <v>0</v>
      </c>
      <c r="O315" s="20"/>
      <c r="P315" s="75">
        <f t="shared" si="754"/>
        <v>0</v>
      </c>
      <c r="Q315" s="74">
        <f t="shared" si="753"/>
        <v>0</v>
      </c>
      <c r="R315" s="22">
        <f t="shared" si="747"/>
        <v>0</v>
      </c>
      <c r="S315" s="10"/>
      <c r="T315" s="10"/>
      <c r="U315" s="152">
        <f>SUMIF('Rekapitulasi Maret'!$D$9:$D$173,APS!$B315,'Rekapitulasi Maret'!$E$9:$E$173)</f>
        <v>0</v>
      </c>
      <c r="V315" s="152">
        <f>SUMIF('Rekapitulasi Maret'!$D$9:$D$173,APS!$B315,'Rekapitulasi Maret'!$F$9:$F$173)</f>
        <v>0</v>
      </c>
      <c r="W315" s="10"/>
      <c r="X315" s="154">
        <f t="shared" si="748"/>
        <v>0</v>
      </c>
      <c r="Y315" s="154">
        <f t="shared" si="749"/>
        <v>0</v>
      </c>
      <c r="Z315" s="10"/>
      <c r="AA315" s="152">
        <f>SUMIF('Rekapitulasi Maret'!$U$9:$U$173,APS!$B315,'Rekapitulasi Maret'!$V$9:$V$173)</f>
        <v>0</v>
      </c>
      <c r="AB315" s="152">
        <f>SUMIF('Rekapitulasi Maret'!$U$9:$U$173,APS!$B315,'Rekapitulasi Maret'!$W$9:$W$173)</f>
        <v>0</v>
      </c>
      <c r="AC315" s="152"/>
      <c r="AD315" s="154">
        <f t="shared" si="726"/>
        <v>0</v>
      </c>
      <c r="AE315" s="154">
        <f t="shared" si="727"/>
        <v>0</v>
      </c>
      <c r="AF315" s="10"/>
      <c r="AG315" s="152">
        <f>SUMIF('Rekapitulasi Maret'!$AL$9:$AL$173,APS!$B315,'Rekapitulasi Maret'!$AM$9:$AM$173)</f>
        <v>0</v>
      </c>
      <c r="AH315" s="152">
        <f>SUMIF('Rekapitulasi Maret'!$AL$9:$AL$173,APS!$B315,'Rekapitulasi Maret'!$AN$9:$AN$173)</f>
        <v>0</v>
      </c>
      <c r="AI315" s="152">
        <f>SUMIF('Rekapitulasi Maret'!$AL$9:$AL$173,APS!$B315,'Rekapitulasi Maret'!$AQ$9:$AQ$173)</f>
        <v>0</v>
      </c>
      <c r="AJ315" s="154">
        <f t="shared" si="744"/>
        <v>0</v>
      </c>
      <c r="AK315" s="154">
        <f t="shared" si="745"/>
        <v>0</v>
      </c>
      <c r="AL315" s="10"/>
      <c r="AM315" s="152">
        <f>SUMIF('Rekapitulasi Maret'!$BA$9:$BA$173,APS!$B315,'Rekapitulasi Maret'!$BB$9:$BB$173)</f>
        <v>0</v>
      </c>
      <c r="AN315" s="152">
        <f>SUMIF('Rekapitulasi Maret'!$BA$9:$BA$173,APS!$B315,'Rekapitulasi Maret'!$BC$9:$BC$173)</f>
        <v>0</v>
      </c>
      <c r="AO315" s="10"/>
      <c r="AP315" s="154">
        <f t="shared" si="728"/>
        <v>0</v>
      </c>
      <c r="AQ315" s="154">
        <f t="shared" si="729"/>
        <v>0</v>
      </c>
      <c r="AR315" s="10"/>
      <c r="AS315" s="152">
        <f>SUMIF('Rekapitulasi Maret'!$BP$9:$BP$173,APS!$B315,'Rekapitulasi Maret'!$BQ$9:$BQ$173)</f>
        <v>0</v>
      </c>
      <c r="AT315" s="152">
        <f>SUMIF('Rekapitulasi Maret'!$BP$9:$BP$173,APS!$B315,'Rekapitulasi Maret'!$BR$9:$BR$173)</f>
        <v>0</v>
      </c>
      <c r="AU315" s="10"/>
      <c r="AV315" s="154">
        <f t="shared" si="697"/>
        <v>0</v>
      </c>
      <c r="AW315" s="154">
        <f t="shared" si="698"/>
        <v>0</v>
      </c>
      <c r="AX315" s="10"/>
      <c r="AY315" s="152">
        <f>SUMIF('Rekapitulasi Maret'!$CE$9:$CE$173,APS!$B315,'Rekapitulasi Maret'!$CI$9:$CI$173)</f>
        <v>0</v>
      </c>
      <c r="AZ315" s="10"/>
      <c r="BA315" s="152">
        <f>SUMIF('Rekapitulasi Maret'!$CE$9:$CE$173,APS!$B315,'Rekapitulasi Maret'!$CJ$9:$CJ$173)</f>
        <v>0</v>
      </c>
      <c r="BB315" s="154">
        <f t="shared" si="689"/>
        <v>0</v>
      </c>
      <c r="BC315" s="154">
        <f t="shared" si="690"/>
        <v>0</v>
      </c>
      <c r="BD315" s="76">
        <f t="shared" si="701"/>
        <v>0</v>
      </c>
      <c r="BE315" s="76">
        <f t="shared" si="702"/>
        <v>0</v>
      </c>
      <c r="BF315" s="76">
        <f t="shared" si="703"/>
        <v>0</v>
      </c>
      <c r="BG315" s="76">
        <f t="shared" si="704"/>
        <v>0</v>
      </c>
      <c r="BH315" s="76">
        <f t="shared" si="705"/>
        <v>0</v>
      </c>
      <c r="BI315" s="76">
        <f t="shared" si="706"/>
        <v>0</v>
      </c>
      <c r="BJ315" s="154">
        <f t="shared" si="707"/>
        <v>0</v>
      </c>
      <c r="BK315" s="10"/>
      <c r="BL315" s="10"/>
      <c r="BM315" s="152">
        <f>SUMIF('Rekapitulasi Maret'!$D$194:$D$375,APS!$B315,'Rekapitulasi Maret'!$E$194:$E$375)+SUMIF('Rekapitulasi Maret'!$D$194:$D$375,APS!$B315,'Rekapitulasi Maret'!$J$194:$J$375)</f>
        <v>0</v>
      </c>
      <c r="BN315" s="152">
        <f>SUMIF('Rekapitulasi Maret'!$D$194:$D$375,APS!$B315,'Rekapitulasi Maret'!$F$194:$F$375)</f>
        <v>0</v>
      </c>
      <c r="BO315" s="152">
        <f>SUMIF('Rekapitulasi Maret'!$D$194:$D$375,APS!$B315,'Rekapitulasi Maret'!$K$194:$K$375)</f>
        <v>0</v>
      </c>
      <c r="BP315" s="154">
        <f t="shared" si="685"/>
        <v>0</v>
      </c>
      <c r="BQ315" s="154">
        <f t="shared" si="686"/>
        <v>0</v>
      </c>
      <c r="BR315" s="10"/>
      <c r="BS315" s="152">
        <f>SUMIF('Rekapitulasi Maret'!$U$194:$U$375,APS!$B315,'Rekapitulasi Maret'!$V$194:$V$375)+SUMIF('Rekapitulasi Maret'!$U$194:$U$375,APS!$B315,'Rekapitulasi Maret'!$AA$194:$AA$375)</f>
        <v>0</v>
      </c>
      <c r="BT315" s="152">
        <f>SUMIF('Rekapitulasi Maret'!$U$194:$U$375,APS!$B315,'Rekapitulasi Maret'!$W$194:$W$375)</f>
        <v>0</v>
      </c>
      <c r="BU315" s="152">
        <f>SUMIF('Rekapitulasi Maret'!$U$194:$U$375,APS!$B315,'Rekapitulasi Maret'!$AB$194:$AB$375)</f>
        <v>0</v>
      </c>
      <c r="BV315" s="154">
        <f t="shared" si="687"/>
        <v>0</v>
      </c>
      <c r="BW315" s="154">
        <f t="shared" si="688"/>
        <v>0</v>
      </c>
      <c r="BX315" s="10"/>
      <c r="BY315" s="152">
        <f>SUMIF('Rekapitulasi Maret'!$AL$194:$AL$375,APS!$B315,'Rekapitulasi Maret'!$AM$194:$AM$375)+SUMIF('Rekapitulasi Maret'!$AL$194:$AL$375,APS!$B315,'Rekapitulasi Maret'!$AP$194:$AP$375)</f>
        <v>0</v>
      </c>
      <c r="BZ315" s="152">
        <f>SUMIF('Rekapitulasi Maret'!$AL$194:$AL$375,APS!$B315,'Rekapitulasi Maret'!$AN$194:$AN$375)</f>
        <v>0</v>
      </c>
      <c r="CA315" s="152">
        <f>SUMIF('Rekapitulasi Maret'!$AL$194:$AL$375,APS!$B315,'Rekapitulasi Maret'!$AQ$194:$AQ$375)</f>
        <v>0</v>
      </c>
      <c r="CB315" s="154">
        <f t="shared" si="699"/>
        <v>0</v>
      </c>
      <c r="CC315" s="154">
        <f t="shared" si="700"/>
        <v>0</v>
      </c>
      <c r="CD315" s="10"/>
      <c r="CE315" s="152">
        <f>SUMIF('Rekapitulasi Maret'!$BA$194:$BA$375,APS!$B315,'Rekapitulasi Maret'!$BB$194:$BB$375)+SUMIF('Rekapitulasi Maret'!$BA$194:$BA$375,APS!$B315,'Rekapitulasi Maret'!$BE$194:$BE$375)</f>
        <v>0</v>
      </c>
      <c r="CF315" s="152">
        <f>SUMIF('Rekapitulasi Maret'!$BA$194:$BA$375,APS!$B315,'Rekapitulasi Maret'!$BC$194:$BC$375)</f>
        <v>0</v>
      </c>
      <c r="CG315" s="10"/>
      <c r="CH315" s="154">
        <f t="shared" si="677"/>
        <v>0</v>
      </c>
      <c r="CI315" s="154">
        <f t="shared" si="678"/>
        <v>0</v>
      </c>
      <c r="CJ315" s="10"/>
      <c r="CK315" s="152">
        <f>SUMIF('Rekapitulasi Maret'!$BP$194:$BP$375,APS!$B315,'Rekapitulasi Maret'!$BQ$194:$BQ$375)+SUMIF('Rekapitulasi Maret'!$BP$194:$BP$375,APS!$B315,'Rekapitulasi Maret'!$BT$194:$BT$375)</f>
        <v>0</v>
      </c>
      <c r="CL315" s="152">
        <f>SUMIF('Rekapitulasi Maret'!$BP$194:$BP$375,APS!$B315,'Rekapitulasi Maret'!$BR$194:$BR$375)</f>
        <v>0</v>
      </c>
      <c r="CM315" s="152">
        <f>SUMIF('Rekapitulasi Maret'!$BP$194:$BP$375,APS!$B315,'Rekapitulasi Maret'!$BU$194:$BU$375)</f>
        <v>0</v>
      </c>
      <c r="CN315" s="154">
        <f t="shared" si="679"/>
        <v>0</v>
      </c>
      <c r="CO315" s="154">
        <f t="shared" si="680"/>
        <v>0</v>
      </c>
      <c r="CP315" s="76">
        <f t="shared" si="708"/>
        <v>0</v>
      </c>
      <c r="CQ315" s="76">
        <f t="shared" si="709"/>
        <v>0</v>
      </c>
      <c r="CR315" s="76">
        <f t="shared" si="710"/>
        <v>0</v>
      </c>
      <c r="CS315" s="76">
        <f t="shared" si="711"/>
        <v>0</v>
      </c>
      <c r="CT315" s="76">
        <f t="shared" si="712"/>
        <v>0</v>
      </c>
      <c r="CU315" s="76">
        <f t="shared" si="713"/>
        <v>0</v>
      </c>
      <c r="CV315" s="154">
        <f t="shared" si="714"/>
        <v>0</v>
      </c>
      <c r="CW315" s="10"/>
      <c r="CX315" s="10"/>
      <c r="CY315" s="152">
        <f>SUMIF('Rekapitulasi Maret'!$D$391:$D$568,APS!$B315,'Rekapitulasi Maret'!$E$391:$E$568)+SUMIF('Rekapitulasi Maret'!$D$391:$D$568,APS!$B315,'Rekapitulasi Maret'!$J$391:$J$568)</f>
        <v>0</v>
      </c>
      <c r="CZ315" s="152">
        <f>SUMIF('Rekapitulasi Maret'!$D$391:$D$568,APS!$B315,'Rekapitulasi Maret'!$F$391:$F$568)</f>
        <v>0</v>
      </c>
      <c r="DA315" s="152">
        <f>SUMIF('Rekapitulasi Maret'!$D$391:$D$568,APS!$B315,'Rekapitulasi Maret'!$K$391:$K$568)</f>
        <v>0</v>
      </c>
      <c r="DB315" s="154">
        <f t="shared" si="681"/>
        <v>0</v>
      </c>
      <c r="DC315" s="154">
        <f t="shared" si="682"/>
        <v>0</v>
      </c>
      <c r="DD315" s="10"/>
      <c r="DE315" s="152">
        <f>SUMIF('Rekapitulasi Maret'!$U$391:$U$568,APS!$B315,'Rekapitulasi Maret'!$V$391:$V$568)+SUMIF('Rekapitulasi Maret'!$U$391:$U$568,APS!$B315,'Rekapitulasi Maret'!$AA$391:$AA$568)</f>
        <v>0</v>
      </c>
      <c r="DF315" s="152">
        <f>SUMIF('Rekapitulasi Maret'!$U$391:$U$568,APS!$B315,'Rekapitulasi Maret'!$W$391:$W$568)</f>
        <v>0</v>
      </c>
      <c r="DG315" s="152">
        <f>SUMIF('Rekapitulasi Maret'!$U$391:$U$568,APS!$B315,'Rekapitulasi Maret'!$AB$391:$AB$568)</f>
        <v>0</v>
      </c>
      <c r="DH315" s="154">
        <f t="shared" si="715"/>
        <v>0</v>
      </c>
      <c r="DI315" s="154">
        <f t="shared" si="716"/>
        <v>0</v>
      </c>
      <c r="DJ315" s="10"/>
      <c r="DK315" s="152">
        <f>SUMIF('Rekapitulasi Maret'!$AL$391:$AL$568,APS!$B315,'Rekapitulasi Maret'!$AM$391:$AM$568)+SUMIF('Rekapitulasi Maret'!$AL$391:$AL$568,APS!$B315,'Rekapitulasi Maret'!$AP$391:$AP$568)</f>
        <v>0</v>
      </c>
      <c r="DL315" s="152">
        <f>SUMIF('Rekapitulasi Maret'!$AL$391:$AL$568,APS!$B315,'Rekapitulasi Maret'!$AN$391:$AN$568)</f>
        <v>0</v>
      </c>
      <c r="DM315" s="152">
        <f>SUMIF('Rekapitulasi Maret'!$AL$391:$AL$568,APS!$B315,'Rekapitulasi Maret'!$AQ$391:$AQ$568)</f>
        <v>0</v>
      </c>
      <c r="DN315" s="154">
        <f t="shared" si="648"/>
        <v>0</v>
      </c>
      <c r="DO315" s="154">
        <f t="shared" si="649"/>
        <v>0</v>
      </c>
      <c r="DP315" s="10"/>
      <c r="DQ315" s="152">
        <f>SUMIF('Rekapitulasi Maret'!$BA$391:$BA$568,APS!$B315,'Rekapitulasi Maret'!$BB$391:$BB$568)+SUMIF('Rekapitulasi Maret'!$BA$391:$BA$568,APS!$B315,'Rekapitulasi Maret'!$BE$391:$BE$568)</f>
        <v>0</v>
      </c>
      <c r="DR315" s="152">
        <f>SUMIF('Rekapitulasi Maret'!$BA$391:$BA$568,APS!$B315,'Rekapitulasi Maret'!$BC$391:$BC$568)</f>
        <v>0</v>
      </c>
      <c r="DS315" s="152">
        <f>SUMIF('Rekapitulasi Maret'!$BA$391:$BA$568,APS!$B315,'Rekapitulasi Maret'!$BF$391:$BF$568)</f>
        <v>0</v>
      </c>
      <c r="DT315" s="154">
        <f t="shared" si="717"/>
        <v>0</v>
      </c>
      <c r="DU315" s="154">
        <f t="shared" si="718"/>
        <v>0</v>
      </c>
      <c r="DV315" s="10"/>
      <c r="DW315" s="152">
        <f>SUMIF('Rekapitulasi Maret'!$BP$391:$BP$568,APS!$B315,'Rekapitulasi Maret'!$BQ$391:$BQ$568)+SUMIF('Rekapitulasi Maret'!$BP$391:$BP$568,APS!$B315,'Rekapitulasi Maret'!$BT$391:$BT$568)</f>
        <v>0</v>
      </c>
      <c r="DX315" s="152">
        <f>SUMIF('Rekapitulasi Maret'!$BP$391:$BP$568,APS!$B315,'Rekapitulasi Maret'!$BR$391:$BR$568)</f>
        <v>0</v>
      </c>
      <c r="DY315" s="152">
        <f>SUMIF('Rekapitulasi Maret'!$BP$391:$BP$568,APS!$B315,'Rekapitulasi Maret'!$BU$391:$BU$568)</f>
        <v>0</v>
      </c>
      <c r="DZ315" s="154">
        <f t="shared" si="755"/>
        <v>0</v>
      </c>
      <c r="EA315" s="154">
        <f t="shared" si="756"/>
        <v>0</v>
      </c>
      <c r="EB315" s="10"/>
      <c r="EC315" s="152">
        <f>SUMIF('Rekapitulasi Maret'!$CE$391:$CE$568,APS!$B315,'Rekapitulasi Maret'!$CF$391:$CF$568)+SUMIF('Rekapitulasi Maret'!$CE$391:$CE$568,APS!$B315,'Rekapitulasi Maret'!$CI$391:$CI$568)</f>
        <v>0</v>
      </c>
      <c r="ED315" s="152">
        <f>SUMIF('Rekapitulasi Maret'!$CE$391:$CE$568,APS!$B315,'Rekapitulasi Maret'!$CG$391:$CG$568)</f>
        <v>0</v>
      </c>
      <c r="EE315" s="152">
        <f>SUMIF('Rekapitulasi Maret'!$CE$391:$CE$568,APS!$B315,'Rekapitulasi Maret'!$CJ$391:$CJ$568)</f>
        <v>0</v>
      </c>
      <c r="EF315" s="154">
        <f t="shared" si="650"/>
        <v>0</v>
      </c>
      <c r="EG315" s="154">
        <f t="shared" si="651"/>
        <v>0</v>
      </c>
      <c r="EH315" s="76">
        <f t="shared" si="719"/>
        <v>0</v>
      </c>
      <c r="EI315" s="76">
        <f t="shared" si="720"/>
        <v>0</v>
      </c>
      <c r="EJ315" s="76">
        <f t="shared" si="721"/>
        <v>0</v>
      </c>
      <c r="EK315" s="76">
        <f t="shared" si="722"/>
        <v>0</v>
      </c>
      <c r="EL315" s="76">
        <f t="shared" si="723"/>
        <v>0</v>
      </c>
      <c r="EM315" s="76">
        <f t="shared" si="724"/>
        <v>0</v>
      </c>
      <c r="EN315" s="154">
        <f t="shared" si="725"/>
        <v>0</v>
      </c>
      <c r="EO315" s="10"/>
      <c r="EP315" s="10"/>
      <c r="EQ315" s="152">
        <f>SUMIF('Rekapitulasi Maret'!$D$587:$D$768,APS!$B315,'Rekapitulasi Maret'!$E$587:$E$768)+SUMIF('Rekapitulasi Maret'!$D$587:$D$768,APS!$B315,'Rekapitulasi Maret'!$G$587:$G$768)</f>
        <v>0</v>
      </c>
      <c r="ER315" s="152">
        <f>SUMIF('Rekapitulasi Maret'!$D$587:$D$768,APS!$B315,'Rekapitulasi Maret'!$F$587:$F$768)+SUMIF('Rekapitulasi Maret'!$D$587:$D$768,APS!$B315,'Rekapitulasi Maret'!$H$587:$H$768)</f>
        <v>0</v>
      </c>
      <c r="ES315" s="10"/>
      <c r="ET315" s="154">
        <f t="shared" si="652"/>
        <v>0</v>
      </c>
      <c r="EU315" s="154">
        <f t="shared" si="653"/>
        <v>0</v>
      </c>
      <c r="EV315" s="10"/>
      <c r="EW315" s="152">
        <f>SUMIF('Rekapitulasi Maret'!$U$587:$U$768,APS!$B315,'Rekapitulasi Maret'!$V$587:$V$768)+SUMIF('Rekapitulasi Maret'!$U$587:$U$768,APS!$B315,'Rekapitulasi Maret'!$X$587:$X$768)</f>
        <v>0</v>
      </c>
      <c r="EX315" s="152">
        <f>SUMIF('Rekapitulasi Maret'!$U$587:$U$768,APS!$B315,'Rekapitulasi Maret'!$W$587:$W$768)+SUMIF('Rekapitulasi Maret'!$U$587:$U$768,APS!$B315,'Rekapitulasi Maret'!$Y$587:$Y$768)</f>
        <v>0</v>
      </c>
      <c r="EY315" s="10"/>
      <c r="EZ315" s="154">
        <f t="shared" si="654"/>
        <v>0</v>
      </c>
      <c r="FA315" s="154">
        <f t="shared" si="655"/>
        <v>0</v>
      </c>
      <c r="FB315" s="10"/>
      <c r="FC315" s="152">
        <f>SUMIF('Rekapitulasi Maret'!$AL$587:$AL$768,APS!$B315,'Rekapitulasi Maret'!$AM$587:$AM$768)+SUMIF('Rekapitulasi Maret'!$AL$587:$AL$768,APS!$B315,'Rekapitulasi Maret'!$AP$587:$AP$768)</f>
        <v>0</v>
      </c>
      <c r="FD315" s="152">
        <f>SUMIF('Rekapitulasi Maret'!$AL$587:$AL$768,APS!$B315,'Rekapitulasi Maret'!$AN$587:$AN$768)</f>
        <v>0</v>
      </c>
      <c r="FE315" s="10"/>
      <c r="FF315" s="154">
        <f t="shared" si="656"/>
        <v>0</v>
      </c>
      <c r="FG315" s="154">
        <f t="shared" si="657"/>
        <v>0</v>
      </c>
      <c r="FH315" s="10"/>
      <c r="FI315" s="152">
        <f>SUMIF('Rekapitulasi Maret'!$BA$587:$BA$768,APS!$B315,'Rekapitulasi Maret'!$BB$587:$BB$768)+SUMIF('Rekapitulasi Maret'!$BA$587:$BA$768,APS!$B315,'Rekapitulasi Maret'!$BE$587:$BE$768)</f>
        <v>0</v>
      </c>
      <c r="FJ315" s="152">
        <f>SUMIF('Rekapitulasi Maret'!$BA$587:$BA$768,APS!$B315,'Rekapitulasi Maret'!$BC$587:$BC$768)+SUMIF('Rekapitulasi Maret'!$BA$587:$BA$768,APS!$B315,'Rekapitulasi Maret'!$BF$587:$BF$768)</f>
        <v>0</v>
      </c>
      <c r="FK315" s="10"/>
      <c r="FL315" s="154">
        <f t="shared" si="658"/>
        <v>0</v>
      </c>
      <c r="FM315" s="154">
        <f t="shared" si="659"/>
        <v>0</v>
      </c>
      <c r="FN315" s="10"/>
      <c r="FO315" s="152">
        <f>SUMIF('Rekapitulasi Maret'!$BP$587:$BP$768,APS!$B315,'Rekapitulasi Maret'!$BQ$587:$BQ$768)+SUMIF('Rekapitulasi Maret'!$BP$587:$BP$768,APS!$B315,'Rekapitulasi Maret'!$BT$587:$BT$768)</f>
        <v>0</v>
      </c>
      <c r="FP315" s="152">
        <f>SUMIF('Rekapitulasi Maret'!$BP$587:$BP$768,APS!$B315,'Rekapitulasi Maret'!$BR$587:$BR$768)</f>
        <v>0</v>
      </c>
      <c r="FQ315" s="10"/>
      <c r="FR315" s="154">
        <f t="shared" si="660"/>
        <v>0</v>
      </c>
      <c r="FS315" s="154">
        <f t="shared" si="661"/>
        <v>0</v>
      </c>
      <c r="FT315" s="10"/>
      <c r="FU315" s="152">
        <f>SUMIF('Rekapitulasi Maret'!$CE$587:$CE$768,APS!$B315,'Rekapitulasi Maret'!$CI$587:$CI$768)</f>
        <v>0</v>
      </c>
      <c r="FV315" s="10"/>
      <c r="FW315" s="152">
        <f>SUMIF('Rekapitulasi Maret'!$CE$587:$CE$768,APS!$B315,'Rekapitulasi Maret'!$CJ$587:$CJ$768)</f>
        <v>0</v>
      </c>
      <c r="FX315" s="154">
        <f t="shared" si="683"/>
        <v>0</v>
      </c>
      <c r="FY315" s="154">
        <f t="shared" si="684"/>
        <v>0</v>
      </c>
      <c r="FZ315" s="10"/>
      <c r="GA315" s="152">
        <f>SUMIF('Rekapitulasi Maret'!$D$785:$D$963,APS!$B315,'Rekapitulasi Maret'!$E$785:$E$963)+SUMIF('Rekapitulasi Maret'!$D$785:$D$963,APS!$B315,'Rekapitulasi Maret'!$J$785:$J$963)</f>
        <v>0</v>
      </c>
      <c r="GB315" s="152">
        <f>SUMIF('Rekapitulasi Maret'!$D$785:$D$963,APS!$B315,'Rekapitulasi Maret'!$F$785:$F$963)</f>
        <v>0</v>
      </c>
      <c r="GC315" s="152">
        <f>SUMIF('Rekapitulasi Maret'!$D$785:$D$963,APS!$B315,'Rekapitulasi Maret'!$K$785:$K$963)</f>
        <v>0</v>
      </c>
      <c r="GD315" s="154">
        <f t="shared" si="662"/>
        <v>0</v>
      </c>
      <c r="GE315" s="154">
        <f t="shared" si="663"/>
        <v>0</v>
      </c>
      <c r="GF315" s="10"/>
      <c r="GG315" s="152">
        <f>SUMIF('Rekapitulasi Maret'!$U$785:$U$963,APS!$B315,'Rekapitulasi Maret'!$V$785:$V$963)+SUMIF('Rekapitulasi Maret'!$U$785:$U$963,APS!$B315,'Rekapitulasi Maret'!$AA$785:$AA$963)</f>
        <v>0</v>
      </c>
      <c r="GH315" s="152">
        <f>SUMIF('Rekapitulasi Maret'!$U$785:$U$963,APS!$B315,'Rekapitulasi Maret'!$W$785:$W$963)</f>
        <v>0</v>
      </c>
      <c r="GI315" s="152">
        <f>SUMIF('Rekapitulasi Maret'!$U$785:$U$963,APS!$B315,'Rekapitulasi Maret'!$AB$785:$AB$963)</f>
        <v>0</v>
      </c>
      <c r="GJ315" s="154">
        <f t="shared" si="664"/>
        <v>0</v>
      </c>
      <c r="GK315" s="154">
        <f t="shared" si="665"/>
        <v>0</v>
      </c>
      <c r="GL315" s="10"/>
      <c r="GM315" s="152">
        <f>SUMIF('Rekapitulasi Maret'!$AL$785:$AL$963,APS!$B315,'Rekapitulasi Maret'!$AM$785:$AM$963)+SUMIF('Rekapitulasi Maret'!$AL$785:$AL$963,APS!$B315,'Rekapitulasi Maret'!$AP$785:$AP$963)</f>
        <v>0</v>
      </c>
      <c r="GN315" s="152">
        <f>SUMIF('Rekapitulasi Maret'!$AL$785:$AL$963,APS!$B315,'Rekapitulasi Maret'!$AN$785:$AN$963)</f>
        <v>0</v>
      </c>
      <c r="GO315" s="152">
        <f>SUMIF('Rekapitulasi Maret'!$AL$785:$AL$963,APS!$B315,'Rekapitulasi Maret'!$AQ$785:$AQ$963)</f>
        <v>0</v>
      </c>
      <c r="GP315" s="154">
        <f t="shared" si="666"/>
        <v>0</v>
      </c>
      <c r="GQ315" s="154">
        <f t="shared" si="667"/>
        <v>0</v>
      </c>
      <c r="GR315" s="76">
        <f t="shared" si="668"/>
        <v>0</v>
      </c>
      <c r="GS315" s="76">
        <f t="shared" si="669"/>
        <v>0</v>
      </c>
      <c r="GT315" s="76">
        <f t="shared" si="670"/>
        <v>0</v>
      </c>
      <c r="GU315" s="76">
        <f t="shared" si="671"/>
        <v>0</v>
      </c>
      <c r="GV315" s="157">
        <f t="shared" si="672"/>
        <v>0</v>
      </c>
      <c r="GW315" s="157">
        <f t="shared" si="673"/>
        <v>0</v>
      </c>
      <c r="GX315" s="158">
        <f t="shared" si="674"/>
        <v>0</v>
      </c>
      <c r="GY315" s="157">
        <f t="shared" si="691"/>
        <v>0</v>
      </c>
      <c r="GZ315" s="157">
        <f t="shared" si="692"/>
        <v>0</v>
      </c>
      <c r="HA315" s="157">
        <f t="shared" si="693"/>
        <v>0</v>
      </c>
      <c r="HB315" s="157">
        <f t="shared" si="694"/>
        <v>0</v>
      </c>
      <c r="HC315" s="157">
        <f t="shared" si="695"/>
        <v>0</v>
      </c>
      <c r="HD315" s="157">
        <f t="shared" si="696"/>
        <v>0</v>
      </c>
      <c r="HE315" s="158">
        <f t="shared" si="746"/>
        <v>0</v>
      </c>
      <c r="HF315" s="164"/>
      <c r="HG315" s="88"/>
      <c r="HH315" s="88"/>
    </row>
    <row r="316" spans="1:216" ht="15.75" hidden="1">
      <c r="A316" s="34" t="s">
        <v>319</v>
      </c>
      <c r="B316" s="57" t="s">
        <v>320</v>
      </c>
      <c r="C316" s="16" t="s">
        <v>310</v>
      </c>
      <c r="D316" s="16" t="s">
        <v>614</v>
      </c>
      <c r="E316" s="16"/>
      <c r="F316" s="17">
        <v>0</v>
      </c>
      <c r="G316" s="17">
        <v>0</v>
      </c>
      <c r="H316" s="17">
        <v>0</v>
      </c>
      <c r="I316" s="18">
        <v>0</v>
      </c>
      <c r="J316" s="17">
        <v>0</v>
      </c>
      <c r="K316" s="19">
        <f t="shared" si="750"/>
        <v>0</v>
      </c>
      <c r="L316" s="19">
        <f t="shared" si="751"/>
        <v>0</v>
      </c>
      <c r="M316" s="23">
        <v>0</v>
      </c>
      <c r="N316" s="20">
        <f t="shared" si="752"/>
        <v>0</v>
      </c>
      <c r="O316" s="20"/>
      <c r="P316" s="75">
        <f t="shared" si="754"/>
        <v>0</v>
      </c>
      <c r="Q316" s="74">
        <f t="shared" si="753"/>
        <v>0</v>
      </c>
      <c r="R316" s="22">
        <f t="shared" si="747"/>
        <v>0</v>
      </c>
      <c r="S316" s="10"/>
      <c r="T316" s="10"/>
      <c r="U316" s="152">
        <f>SUMIF('Rekapitulasi Maret'!$D$9:$D$173,APS!$B316,'Rekapitulasi Maret'!$E$9:$E$173)</f>
        <v>0</v>
      </c>
      <c r="V316" s="152">
        <f>SUMIF('Rekapitulasi Maret'!$D$9:$D$173,APS!$B316,'Rekapitulasi Maret'!$F$9:$F$173)</f>
        <v>0</v>
      </c>
      <c r="W316" s="10"/>
      <c r="X316" s="154">
        <f t="shared" si="748"/>
        <v>0</v>
      </c>
      <c r="Y316" s="154">
        <f t="shared" si="749"/>
        <v>0</v>
      </c>
      <c r="Z316" s="10"/>
      <c r="AA316" s="152">
        <f>SUMIF('Rekapitulasi Maret'!$U$9:$U$173,APS!$B316,'Rekapitulasi Maret'!$V$9:$V$173)</f>
        <v>0</v>
      </c>
      <c r="AB316" s="152">
        <f>SUMIF('Rekapitulasi Maret'!$U$9:$U$173,APS!$B316,'Rekapitulasi Maret'!$W$9:$W$173)</f>
        <v>0</v>
      </c>
      <c r="AC316" s="152"/>
      <c r="AD316" s="154">
        <f t="shared" si="726"/>
        <v>0</v>
      </c>
      <c r="AE316" s="154">
        <f t="shared" si="727"/>
        <v>0</v>
      </c>
      <c r="AF316" s="10"/>
      <c r="AG316" s="152">
        <f>SUMIF('Rekapitulasi Maret'!$AL$9:$AL$173,APS!$B316,'Rekapitulasi Maret'!$AM$9:$AM$173)</f>
        <v>0</v>
      </c>
      <c r="AH316" s="152">
        <f>SUMIF('Rekapitulasi Maret'!$AL$9:$AL$173,APS!$B316,'Rekapitulasi Maret'!$AN$9:$AN$173)</f>
        <v>0</v>
      </c>
      <c r="AI316" s="152">
        <f>SUMIF('Rekapitulasi Maret'!$AL$9:$AL$173,APS!$B316,'Rekapitulasi Maret'!$AQ$9:$AQ$173)</f>
        <v>0</v>
      </c>
      <c r="AJ316" s="154">
        <f t="shared" si="744"/>
        <v>0</v>
      </c>
      <c r="AK316" s="154">
        <f t="shared" si="745"/>
        <v>0</v>
      </c>
      <c r="AL316" s="10"/>
      <c r="AM316" s="152">
        <f>SUMIF('Rekapitulasi Maret'!$BA$9:$BA$173,APS!$B316,'Rekapitulasi Maret'!$BB$9:$BB$173)</f>
        <v>0</v>
      </c>
      <c r="AN316" s="152">
        <f>SUMIF('Rekapitulasi Maret'!$BA$9:$BA$173,APS!$B316,'Rekapitulasi Maret'!$BC$9:$BC$173)</f>
        <v>0</v>
      </c>
      <c r="AO316" s="10"/>
      <c r="AP316" s="154">
        <f t="shared" si="728"/>
        <v>0</v>
      </c>
      <c r="AQ316" s="154">
        <f t="shared" si="729"/>
        <v>0</v>
      </c>
      <c r="AR316" s="10"/>
      <c r="AS316" s="152">
        <f>SUMIF('Rekapitulasi Maret'!$BP$9:$BP$173,APS!$B316,'Rekapitulasi Maret'!$BQ$9:$BQ$173)</f>
        <v>0</v>
      </c>
      <c r="AT316" s="152">
        <f>SUMIF('Rekapitulasi Maret'!$BP$9:$BP$173,APS!$B316,'Rekapitulasi Maret'!$BR$9:$BR$173)</f>
        <v>0</v>
      </c>
      <c r="AU316" s="10"/>
      <c r="AV316" s="154">
        <f t="shared" si="697"/>
        <v>0</v>
      </c>
      <c r="AW316" s="154">
        <f t="shared" si="698"/>
        <v>0</v>
      </c>
      <c r="AX316" s="10"/>
      <c r="AY316" s="152">
        <f>SUMIF('Rekapitulasi Maret'!$CE$9:$CE$173,APS!$B316,'Rekapitulasi Maret'!$CI$9:$CI$173)</f>
        <v>0</v>
      </c>
      <c r="AZ316" s="10"/>
      <c r="BA316" s="152">
        <f>SUMIF('Rekapitulasi Maret'!$CE$9:$CE$173,APS!$B316,'Rekapitulasi Maret'!$CJ$9:$CJ$173)</f>
        <v>0</v>
      </c>
      <c r="BB316" s="154">
        <f t="shared" si="689"/>
        <v>0</v>
      </c>
      <c r="BC316" s="154">
        <f t="shared" si="690"/>
        <v>0</v>
      </c>
      <c r="BD316" s="76">
        <f t="shared" si="701"/>
        <v>0</v>
      </c>
      <c r="BE316" s="76">
        <f t="shared" si="702"/>
        <v>0</v>
      </c>
      <c r="BF316" s="76">
        <f t="shared" si="703"/>
        <v>0</v>
      </c>
      <c r="BG316" s="76">
        <f t="shared" si="704"/>
        <v>0</v>
      </c>
      <c r="BH316" s="76">
        <f t="shared" si="705"/>
        <v>0</v>
      </c>
      <c r="BI316" s="76">
        <f t="shared" si="706"/>
        <v>0</v>
      </c>
      <c r="BJ316" s="154">
        <f t="shared" si="707"/>
        <v>0</v>
      </c>
      <c r="BK316" s="10"/>
      <c r="BL316" s="10"/>
      <c r="BM316" s="152">
        <f>SUMIF('Rekapitulasi Maret'!$D$194:$D$375,APS!$B316,'Rekapitulasi Maret'!$E$194:$E$375)+SUMIF('Rekapitulasi Maret'!$D$194:$D$375,APS!$B316,'Rekapitulasi Maret'!$J$194:$J$375)</f>
        <v>0</v>
      </c>
      <c r="BN316" s="152">
        <f>SUMIF('Rekapitulasi Maret'!$D$194:$D$375,APS!$B316,'Rekapitulasi Maret'!$F$194:$F$375)</f>
        <v>0</v>
      </c>
      <c r="BO316" s="152">
        <f>SUMIF('Rekapitulasi Maret'!$D$194:$D$375,APS!$B316,'Rekapitulasi Maret'!$K$194:$K$375)</f>
        <v>0</v>
      </c>
      <c r="BP316" s="154">
        <f t="shared" si="685"/>
        <v>0</v>
      </c>
      <c r="BQ316" s="154">
        <f t="shared" si="686"/>
        <v>0</v>
      </c>
      <c r="BR316" s="10"/>
      <c r="BS316" s="152">
        <f>SUMIF('Rekapitulasi Maret'!$U$194:$U$375,APS!$B316,'Rekapitulasi Maret'!$V$194:$V$375)+SUMIF('Rekapitulasi Maret'!$U$194:$U$375,APS!$B316,'Rekapitulasi Maret'!$AA$194:$AA$375)</f>
        <v>0</v>
      </c>
      <c r="BT316" s="152">
        <f>SUMIF('Rekapitulasi Maret'!$U$194:$U$375,APS!$B316,'Rekapitulasi Maret'!$W$194:$W$375)</f>
        <v>0</v>
      </c>
      <c r="BU316" s="152">
        <f>SUMIF('Rekapitulasi Maret'!$U$194:$U$375,APS!$B316,'Rekapitulasi Maret'!$AB$194:$AB$375)</f>
        <v>0</v>
      </c>
      <c r="BV316" s="154">
        <f t="shared" si="687"/>
        <v>0</v>
      </c>
      <c r="BW316" s="154">
        <f t="shared" si="688"/>
        <v>0</v>
      </c>
      <c r="BX316" s="10"/>
      <c r="BY316" s="152">
        <f>SUMIF('Rekapitulasi Maret'!$AL$194:$AL$375,APS!$B316,'Rekapitulasi Maret'!$AM$194:$AM$375)+SUMIF('Rekapitulasi Maret'!$AL$194:$AL$375,APS!$B316,'Rekapitulasi Maret'!$AP$194:$AP$375)</f>
        <v>0</v>
      </c>
      <c r="BZ316" s="152">
        <f>SUMIF('Rekapitulasi Maret'!$AL$194:$AL$375,APS!$B316,'Rekapitulasi Maret'!$AN$194:$AN$375)</f>
        <v>0</v>
      </c>
      <c r="CA316" s="152">
        <f>SUMIF('Rekapitulasi Maret'!$AL$194:$AL$375,APS!$B316,'Rekapitulasi Maret'!$AQ$194:$AQ$375)</f>
        <v>0</v>
      </c>
      <c r="CB316" s="154">
        <f t="shared" si="699"/>
        <v>0</v>
      </c>
      <c r="CC316" s="154">
        <f t="shared" si="700"/>
        <v>0</v>
      </c>
      <c r="CD316" s="10"/>
      <c r="CE316" s="152">
        <f>SUMIF('Rekapitulasi Maret'!$BA$194:$BA$375,APS!$B316,'Rekapitulasi Maret'!$BB$194:$BB$375)+SUMIF('Rekapitulasi Maret'!$BA$194:$BA$375,APS!$B316,'Rekapitulasi Maret'!$BE$194:$BE$375)</f>
        <v>0</v>
      </c>
      <c r="CF316" s="152">
        <f>SUMIF('Rekapitulasi Maret'!$BA$194:$BA$375,APS!$B316,'Rekapitulasi Maret'!$BC$194:$BC$375)</f>
        <v>0</v>
      </c>
      <c r="CG316" s="10"/>
      <c r="CH316" s="154">
        <f t="shared" si="677"/>
        <v>0</v>
      </c>
      <c r="CI316" s="154">
        <f t="shared" si="678"/>
        <v>0</v>
      </c>
      <c r="CJ316" s="10"/>
      <c r="CK316" s="152">
        <f>SUMIF('Rekapitulasi Maret'!$BP$194:$BP$375,APS!$B316,'Rekapitulasi Maret'!$BQ$194:$BQ$375)+SUMIF('Rekapitulasi Maret'!$BP$194:$BP$375,APS!$B316,'Rekapitulasi Maret'!$BT$194:$BT$375)</f>
        <v>0</v>
      </c>
      <c r="CL316" s="152">
        <f>SUMIF('Rekapitulasi Maret'!$BP$194:$BP$375,APS!$B316,'Rekapitulasi Maret'!$BR$194:$BR$375)</f>
        <v>0</v>
      </c>
      <c r="CM316" s="152">
        <f>SUMIF('Rekapitulasi Maret'!$BP$194:$BP$375,APS!$B316,'Rekapitulasi Maret'!$BU$194:$BU$375)</f>
        <v>0</v>
      </c>
      <c r="CN316" s="154">
        <f t="shared" si="679"/>
        <v>0</v>
      </c>
      <c r="CO316" s="154">
        <f t="shared" si="680"/>
        <v>0</v>
      </c>
      <c r="CP316" s="76">
        <f t="shared" si="708"/>
        <v>0</v>
      </c>
      <c r="CQ316" s="76">
        <f t="shared" si="709"/>
        <v>0</v>
      </c>
      <c r="CR316" s="76">
        <f t="shared" si="710"/>
        <v>0</v>
      </c>
      <c r="CS316" s="76">
        <f t="shared" si="711"/>
        <v>0</v>
      </c>
      <c r="CT316" s="76">
        <f t="shared" si="712"/>
        <v>0</v>
      </c>
      <c r="CU316" s="76">
        <f t="shared" si="713"/>
        <v>0</v>
      </c>
      <c r="CV316" s="154">
        <f t="shared" si="714"/>
        <v>0</v>
      </c>
      <c r="CW316" s="10"/>
      <c r="CX316" s="10"/>
      <c r="CY316" s="152">
        <f>SUMIF('Rekapitulasi Maret'!$D$391:$D$568,APS!$B316,'Rekapitulasi Maret'!$E$391:$E$568)+SUMIF('Rekapitulasi Maret'!$D$391:$D$568,APS!$B316,'Rekapitulasi Maret'!$J$391:$J$568)</f>
        <v>0</v>
      </c>
      <c r="CZ316" s="152">
        <f>SUMIF('Rekapitulasi Maret'!$D$391:$D$568,APS!$B316,'Rekapitulasi Maret'!$F$391:$F$568)</f>
        <v>0</v>
      </c>
      <c r="DA316" s="152">
        <f>SUMIF('Rekapitulasi Maret'!$D$391:$D$568,APS!$B316,'Rekapitulasi Maret'!$K$391:$K$568)</f>
        <v>0</v>
      </c>
      <c r="DB316" s="154">
        <f t="shared" si="681"/>
        <v>0</v>
      </c>
      <c r="DC316" s="154">
        <f t="shared" si="682"/>
        <v>0</v>
      </c>
      <c r="DD316" s="10"/>
      <c r="DE316" s="152">
        <f>SUMIF('Rekapitulasi Maret'!$U$391:$U$568,APS!$B316,'Rekapitulasi Maret'!$V$391:$V$568)+SUMIF('Rekapitulasi Maret'!$U$391:$U$568,APS!$B316,'Rekapitulasi Maret'!$AA$391:$AA$568)</f>
        <v>0</v>
      </c>
      <c r="DF316" s="152">
        <f>SUMIF('Rekapitulasi Maret'!$U$391:$U$568,APS!$B316,'Rekapitulasi Maret'!$W$391:$W$568)</f>
        <v>0</v>
      </c>
      <c r="DG316" s="152">
        <f>SUMIF('Rekapitulasi Maret'!$U$391:$U$568,APS!$B316,'Rekapitulasi Maret'!$AB$391:$AB$568)</f>
        <v>0</v>
      </c>
      <c r="DH316" s="154">
        <f t="shared" si="715"/>
        <v>0</v>
      </c>
      <c r="DI316" s="154">
        <f t="shared" si="716"/>
        <v>0</v>
      </c>
      <c r="DJ316" s="10"/>
      <c r="DK316" s="152">
        <f>SUMIF('Rekapitulasi Maret'!$AL$391:$AL$568,APS!$B316,'Rekapitulasi Maret'!$AM$391:$AM$568)+SUMIF('Rekapitulasi Maret'!$AL$391:$AL$568,APS!$B316,'Rekapitulasi Maret'!$AP$391:$AP$568)</f>
        <v>0</v>
      </c>
      <c r="DL316" s="152">
        <f>SUMIF('Rekapitulasi Maret'!$AL$391:$AL$568,APS!$B316,'Rekapitulasi Maret'!$AN$391:$AN$568)</f>
        <v>0</v>
      </c>
      <c r="DM316" s="152">
        <f>SUMIF('Rekapitulasi Maret'!$AL$391:$AL$568,APS!$B316,'Rekapitulasi Maret'!$AQ$391:$AQ$568)</f>
        <v>0</v>
      </c>
      <c r="DN316" s="154">
        <f t="shared" si="648"/>
        <v>0</v>
      </c>
      <c r="DO316" s="154">
        <f t="shared" si="649"/>
        <v>0</v>
      </c>
      <c r="DP316" s="10"/>
      <c r="DQ316" s="152">
        <f>SUMIF('Rekapitulasi Maret'!$BA$391:$BA$568,APS!$B316,'Rekapitulasi Maret'!$BB$391:$BB$568)+SUMIF('Rekapitulasi Maret'!$BA$391:$BA$568,APS!$B316,'Rekapitulasi Maret'!$BE$391:$BE$568)</f>
        <v>0</v>
      </c>
      <c r="DR316" s="152">
        <f>SUMIF('Rekapitulasi Maret'!$BA$391:$BA$568,APS!$B316,'Rekapitulasi Maret'!$BC$391:$BC$568)</f>
        <v>0</v>
      </c>
      <c r="DS316" s="152">
        <f>SUMIF('Rekapitulasi Maret'!$BA$391:$BA$568,APS!$B316,'Rekapitulasi Maret'!$BF$391:$BF$568)</f>
        <v>0</v>
      </c>
      <c r="DT316" s="154">
        <f t="shared" si="717"/>
        <v>0</v>
      </c>
      <c r="DU316" s="154">
        <f t="shared" si="718"/>
        <v>0</v>
      </c>
      <c r="DV316" s="10"/>
      <c r="DW316" s="152">
        <f>SUMIF('Rekapitulasi Maret'!$BP$391:$BP$568,APS!$B316,'Rekapitulasi Maret'!$BQ$391:$BQ$568)+SUMIF('Rekapitulasi Maret'!$BP$391:$BP$568,APS!$B316,'Rekapitulasi Maret'!$BT$391:$BT$568)</f>
        <v>0</v>
      </c>
      <c r="DX316" s="152">
        <f>SUMIF('Rekapitulasi Maret'!$BP$391:$BP$568,APS!$B316,'Rekapitulasi Maret'!$BR$391:$BR$568)</f>
        <v>0</v>
      </c>
      <c r="DY316" s="152">
        <f>SUMIF('Rekapitulasi Maret'!$BP$391:$BP$568,APS!$B316,'Rekapitulasi Maret'!$BU$391:$BU$568)</f>
        <v>0</v>
      </c>
      <c r="DZ316" s="154">
        <f t="shared" si="755"/>
        <v>0</v>
      </c>
      <c r="EA316" s="154">
        <f t="shared" si="756"/>
        <v>0</v>
      </c>
      <c r="EB316" s="10"/>
      <c r="EC316" s="152">
        <f>SUMIF('Rekapitulasi Maret'!$CE$391:$CE$568,APS!$B316,'Rekapitulasi Maret'!$CF$391:$CF$568)+SUMIF('Rekapitulasi Maret'!$CE$391:$CE$568,APS!$B316,'Rekapitulasi Maret'!$CI$391:$CI$568)</f>
        <v>0</v>
      </c>
      <c r="ED316" s="152">
        <f>SUMIF('Rekapitulasi Maret'!$CE$391:$CE$568,APS!$B316,'Rekapitulasi Maret'!$CG$391:$CG$568)</f>
        <v>0</v>
      </c>
      <c r="EE316" s="152">
        <f>SUMIF('Rekapitulasi Maret'!$CE$391:$CE$568,APS!$B316,'Rekapitulasi Maret'!$CJ$391:$CJ$568)</f>
        <v>0</v>
      </c>
      <c r="EF316" s="154">
        <f t="shared" si="650"/>
        <v>0</v>
      </c>
      <c r="EG316" s="154">
        <f t="shared" si="651"/>
        <v>0</v>
      </c>
      <c r="EH316" s="76">
        <f t="shared" si="719"/>
        <v>0</v>
      </c>
      <c r="EI316" s="76">
        <f t="shared" si="720"/>
        <v>0</v>
      </c>
      <c r="EJ316" s="76">
        <f t="shared" si="721"/>
        <v>0</v>
      </c>
      <c r="EK316" s="76">
        <f t="shared" si="722"/>
        <v>0</v>
      </c>
      <c r="EL316" s="76">
        <f t="shared" si="723"/>
        <v>0</v>
      </c>
      <c r="EM316" s="76">
        <f t="shared" si="724"/>
        <v>0</v>
      </c>
      <c r="EN316" s="154">
        <f t="shared" si="725"/>
        <v>0</v>
      </c>
      <c r="EO316" s="10"/>
      <c r="EP316" s="10"/>
      <c r="EQ316" s="152">
        <f>SUMIF('Rekapitulasi Maret'!$D$587:$D$768,APS!$B316,'Rekapitulasi Maret'!$E$587:$E$768)+SUMIF('Rekapitulasi Maret'!$D$587:$D$768,APS!$B316,'Rekapitulasi Maret'!$G$587:$G$768)</f>
        <v>0</v>
      </c>
      <c r="ER316" s="152">
        <f>SUMIF('Rekapitulasi Maret'!$D$587:$D$768,APS!$B316,'Rekapitulasi Maret'!$F$587:$F$768)+SUMIF('Rekapitulasi Maret'!$D$587:$D$768,APS!$B316,'Rekapitulasi Maret'!$H$587:$H$768)</f>
        <v>0</v>
      </c>
      <c r="ES316" s="10"/>
      <c r="ET316" s="154">
        <f t="shared" si="652"/>
        <v>0</v>
      </c>
      <c r="EU316" s="154">
        <f t="shared" si="653"/>
        <v>0</v>
      </c>
      <c r="EV316" s="10"/>
      <c r="EW316" s="152">
        <f>SUMIF('Rekapitulasi Maret'!$U$587:$U$768,APS!$B316,'Rekapitulasi Maret'!$V$587:$V$768)+SUMIF('Rekapitulasi Maret'!$U$587:$U$768,APS!$B316,'Rekapitulasi Maret'!$X$587:$X$768)</f>
        <v>0</v>
      </c>
      <c r="EX316" s="152">
        <f>SUMIF('Rekapitulasi Maret'!$U$587:$U$768,APS!$B316,'Rekapitulasi Maret'!$W$587:$W$768)+SUMIF('Rekapitulasi Maret'!$U$587:$U$768,APS!$B316,'Rekapitulasi Maret'!$Y$587:$Y$768)</f>
        <v>0</v>
      </c>
      <c r="EY316" s="10"/>
      <c r="EZ316" s="154">
        <f t="shared" si="654"/>
        <v>0</v>
      </c>
      <c r="FA316" s="154">
        <f t="shared" si="655"/>
        <v>0</v>
      </c>
      <c r="FB316" s="10"/>
      <c r="FC316" s="152">
        <f>SUMIF('Rekapitulasi Maret'!$AL$587:$AL$768,APS!$B316,'Rekapitulasi Maret'!$AM$587:$AM$768)+SUMIF('Rekapitulasi Maret'!$AL$587:$AL$768,APS!$B316,'Rekapitulasi Maret'!$AP$587:$AP$768)</f>
        <v>0</v>
      </c>
      <c r="FD316" s="152">
        <f>SUMIF('Rekapitulasi Maret'!$AL$587:$AL$768,APS!$B316,'Rekapitulasi Maret'!$AN$587:$AN$768)</f>
        <v>0</v>
      </c>
      <c r="FE316" s="10"/>
      <c r="FF316" s="154">
        <f t="shared" si="656"/>
        <v>0</v>
      </c>
      <c r="FG316" s="154">
        <f t="shared" si="657"/>
        <v>0</v>
      </c>
      <c r="FH316" s="10"/>
      <c r="FI316" s="152">
        <f>SUMIF('Rekapitulasi Maret'!$BA$587:$BA$768,APS!$B316,'Rekapitulasi Maret'!$BB$587:$BB$768)+SUMIF('Rekapitulasi Maret'!$BA$587:$BA$768,APS!$B316,'Rekapitulasi Maret'!$BE$587:$BE$768)</f>
        <v>0</v>
      </c>
      <c r="FJ316" s="152">
        <f>SUMIF('Rekapitulasi Maret'!$BA$587:$BA$768,APS!$B316,'Rekapitulasi Maret'!$BC$587:$BC$768)+SUMIF('Rekapitulasi Maret'!$BA$587:$BA$768,APS!$B316,'Rekapitulasi Maret'!$BF$587:$BF$768)</f>
        <v>0</v>
      </c>
      <c r="FK316" s="10"/>
      <c r="FL316" s="154">
        <f t="shared" si="658"/>
        <v>0</v>
      </c>
      <c r="FM316" s="154">
        <f t="shared" si="659"/>
        <v>0</v>
      </c>
      <c r="FN316" s="10"/>
      <c r="FO316" s="152">
        <f>SUMIF('Rekapitulasi Maret'!$BP$587:$BP$768,APS!$B316,'Rekapitulasi Maret'!$BQ$587:$BQ$768)+SUMIF('Rekapitulasi Maret'!$BP$587:$BP$768,APS!$B316,'Rekapitulasi Maret'!$BT$587:$BT$768)</f>
        <v>0</v>
      </c>
      <c r="FP316" s="152">
        <f>SUMIF('Rekapitulasi Maret'!$BP$587:$BP$768,APS!$B316,'Rekapitulasi Maret'!$BR$587:$BR$768)</f>
        <v>0</v>
      </c>
      <c r="FQ316" s="10"/>
      <c r="FR316" s="154">
        <f t="shared" si="660"/>
        <v>0</v>
      </c>
      <c r="FS316" s="154">
        <f t="shared" si="661"/>
        <v>0</v>
      </c>
      <c r="FT316" s="10"/>
      <c r="FU316" s="152">
        <f>SUMIF('Rekapitulasi Maret'!$CE$587:$CE$768,APS!$B316,'Rekapitulasi Maret'!$CI$587:$CI$768)</f>
        <v>0</v>
      </c>
      <c r="FV316" s="10"/>
      <c r="FW316" s="152">
        <f>SUMIF('Rekapitulasi Maret'!$CE$587:$CE$768,APS!$B316,'Rekapitulasi Maret'!$CJ$587:$CJ$768)</f>
        <v>0</v>
      </c>
      <c r="FX316" s="154">
        <f t="shared" si="683"/>
        <v>0</v>
      </c>
      <c r="FY316" s="154">
        <f t="shared" si="684"/>
        <v>0</v>
      </c>
      <c r="FZ316" s="10"/>
      <c r="GA316" s="152">
        <f>SUMIF('Rekapitulasi Maret'!$D$785:$D$963,APS!$B316,'Rekapitulasi Maret'!$E$785:$E$963)+SUMIF('Rekapitulasi Maret'!$D$785:$D$963,APS!$B316,'Rekapitulasi Maret'!$J$785:$J$963)</f>
        <v>0</v>
      </c>
      <c r="GB316" s="152">
        <f>SUMIF('Rekapitulasi Maret'!$D$785:$D$963,APS!$B316,'Rekapitulasi Maret'!$F$785:$F$963)</f>
        <v>0</v>
      </c>
      <c r="GC316" s="152">
        <f>SUMIF('Rekapitulasi Maret'!$D$785:$D$963,APS!$B316,'Rekapitulasi Maret'!$K$785:$K$963)</f>
        <v>0</v>
      </c>
      <c r="GD316" s="154">
        <f t="shared" si="662"/>
        <v>0</v>
      </c>
      <c r="GE316" s="154">
        <f t="shared" si="663"/>
        <v>0</v>
      </c>
      <c r="GF316" s="10"/>
      <c r="GG316" s="152">
        <f>SUMIF('Rekapitulasi Maret'!$U$785:$U$963,APS!$B316,'Rekapitulasi Maret'!$V$785:$V$963)+SUMIF('Rekapitulasi Maret'!$U$785:$U$963,APS!$B316,'Rekapitulasi Maret'!$AA$785:$AA$963)</f>
        <v>0</v>
      </c>
      <c r="GH316" s="152">
        <f>SUMIF('Rekapitulasi Maret'!$U$785:$U$963,APS!$B316,'Rekapitulasi Maret'!$W$785:$W$963)</f>
        <v>0</v>
      </c>
      <c r="GI316" s="152">
        <f>SUMIF('Rekapitulasi Maret'!$U$785:$U$963,APS!$B316,'Rekapitulasi Maret'!$AB$785:$AB$963)</f>
        <v>0</v>
      </c>
      <c r="GJ316" s="154">
        <f t="shared" si="664"/>
        <v>0</v>
      </c>
      <c r="GK316" s="154">
        <f t="shared" si="665"/>
        <v>0</v>
      </c>
      <c r="GL316" s="10"/>
      <c r="GM316" s="152">
        <f>SUMIF('Rekapitulasi Maret'!$AL$785:$AL$963,APS!$B316,'Rekapitulasi Maret'!$AM$785:$AM$963)+SUMIF('Rekapitulasi Maret'!$AL$785:$AL$963,APS!$B316,'Rekapitulasi Maret'!$AP$785:$AP$963)</f>
        <v>0</v>
      </c>
      <c r="GN316" s="152">
        <f>SUMIF('Rekapitulasi Maret'!$AL$785:$AL$963,APS!$B316,'Rekapitulasi Maret'!$AN$785:$AN$963)</f>
        <v>0</v>
      </c>
      <c r="GO316" s="152">
        <f>SUMIF('Rekapitulasi Maret'!$AL$785:$AL$963,APS!$B316,'Rekapitulasi Maret'!$AQ$785:$AQ$963)</f>
        <v>0</v>
      </c>
      <c r="GP316" s="154">
        <f t="shared" si="666"/>
        <v>0</v>
      </c>
      <c r="GQ316" s="154">
        <f t="shared" si="667"/>
        <v>0</v>
      </c>
      <c r="GR316" s="76">
        <f t="shared" si="668"/>
        <v>0</v>
      </c>
      <c r="GS316" s="76">
        <f t="shared" si="669"/>
        <v>0</v>
      </c>
      <c r="GT316" s="76">
        <f t="shared" si="670"/>
        <v>0</v>
      </c>
      <c r="GU316" s="76">
        <f t="shared" si="671"/>
        <v>0</v>
      </c>
      <c r="GV316" s="157">
        <f t="shared" si="672"/>
        <v>0</v>
      </c>
      <c r="GW316" s="157">
        <f t="shared" si="673"/>
        <v>0</v>
      </c>
      <c r="GX316" s="158">
        <f t="shared" si="674"/>
        <v>0</v>
      </c>
      <c r="GY316" s="157">
        <f t="shared" si="691"/>
        <v>0</v>
      </c>
      <c r="GZ316" s="157">
        <f t="shared" si="692"/>
        <v>0</v>
      </c>
      <c r="HA316" s="157">
        <f t="shared" si="693"/>
        <v>0</v>
      </c>
      <c r="HB316" s="157">
        <f t="shared" si="694"/>
        <v>0</v>
      </c>
      <c r="HC316" s="157">
        <f t="shared" si="695"/>
        <v>0</v>
      </c>
      <c r="HD316" s="157">
        <f t="shared" si="696"/>
        <v>0</v>
      </c>
      <c r="HE316" s="158">
        <f t="shared" si="746"/>
        <v>0</v>
      </c>
      <c r="HF316" s="164"/>
      <c r="HG316" s="88"/>
      <c r="HH316" s="88"/>
    </row>
    <row r="317" spans="1:216" ht="15.75" hidden="1">
      <c r="A317" s="16" t="s">
        <v>319</v>
      </c>
      <c r="B317" s="45" t="s">
        <v>320</v>
      </c>
      <c r="C317" s="16" t="s">
        <v>310</v>
      </c>
      <c r="D317" s="16" t="s">
        <v>614</v>
      </c>
      <c r="E317" s="16"/>
      <c r="F317" s="17">
        <v>100</v>
      </c>
      <c r="G317" s="17">
        <v>0</v>
      </c>
      <c r="H317" s="17">
        <v>0</v>
      </c>
      <c r="I317" s="18">
        <v>0</v>
      </c>
      <c r="J317" s="17">
        <v>0</v>
      </c>
      <c r="K317" s="19">
        <f t="shared" si="750"/>
        <v>100</v>
      </c>
      <c r="L317" s="19">
        <f t="shared" si="751"/>
        <v>100</v>
      </c>
      <c r="M317" s="23">
        <v>0</v>
      </c>
      <c r="N317" s="20">
        <f t="shared" si="752"/>
        <v>0</v>
      </c>
      <c r="O317" s="20"/>
      <c r="P317" s="75">
        <f t="shared" si="754"/>
        <v>0</v>
      </c>
      <c r="Q317" s="74">
        <f t="shared" si="753"/>
        <v>0</v>
      </c>
      <c r="R317" s="22">
        <f t="shared" si="747"/>
        <v>0</v>
      </c>
      <c r="S317" s="10"/>
      <c r="T317" s="10"/>
      <c r="U317" s="152">
        <f>SUMIF('Rekapitulasi Maret'!$D$9:$D$173,APS!$B317,'Rekapitulasi Maret'!$E$9:$E$173)</f>
        <v>0</v>
      </c>
      <c r="V317" s="152">
        <f>SUMIF('Rekapitulasi Maret'!$D$9:$D$173,APS!$B317,'Rekapitulasi Maret'!$F$9:$F$173)</f>
        <v>0</v>
      </c>
      <c r="W317" s="10"/>
      <c r="X317" s="154">
        <f t="shared" si="748"/>
        <v>0</v>
      </c>
      <c r="Y317" s="154">
        <f t="shared" si="749"/>
        <v>0</v>
      </c>
      <c r="Z317" s="10"/>
      <c r="AA317" s="152">
        <f>SUMIF('Rekapitulasi Maret'!$U$9:$U$173,APS!$B317,'Rekapitulasi Maret'!$V$9:$V$173)</f>
        <v>0</v>
      </c>
      <c r="AB317" s="152">
        <f>SUMIF('Rekapitulasi Maret'!$U$9:$U$173,APS!$B317,'Rekapitulasi Maret'!$W$9:$W$173)</f>
        <v>0</v>
      </c>
      <c r="AC317" s="152"/>
      <c r="AD317" s="154">
        <f t="shared" si="726"/>
        <v>0</v>
      </c>
      <c r="AE317" s="154">
        <f t="shared" si="727"/>
        <v>0</v>
      </c>
      <c r="AF317" s="10"/>
      <c r="AG317" s="152">
        <f>SUMIF('Rekapitulasi Maret'!$AL$9:$AL$173,APS!$B317,'Rekapitulasi Maret'!$AM$9:$AM$173)</f>
        <v>0</v>
      </c>
      <c r="AH317" s="152">
        <f>SUMIF('Rekapitulasi Maret'!$AL$9:$AL$173,APS!$B317,'Rekapitulasi Maret'!$AN$9:$AN$173)</f>
        <v>0</v>
      </c>
      <c r="AI317" s="152">
        <f>SUMIF('Rekapitulasi Maret'!$AL$9:$AL$173,APS!$B317,'Rekapitulasi Maret'!$AQ$9:$AQ$173)</f>
        <v>0</v>
      </c>
      <c r="AJ317" s="154">
        <f t="shared" si="744"/>
        <v>0</v>
      </c>
      <c r="AK317" s="154">
        <f t="shared" si="745"/>
        <v>0</v>
      </c>
      <c r="AL317" s="10"/>
      <c r="AM317" s="152">
        <f>SUMIF('Rekapitulasi Maret'!$BA$9:$BA$173,APS!$B317,'Rekapitulasi Maret'!$BB$9:$BB$173)</f>
        <v>0</v>
      </c>
      <c r="AN317" s="152">
        <f>SUMIF('Rekapitulasi Maret'!$BA$9:$BA$173,APS!$B317,'Rekapitulasi Maret'!$BC$9:$BC$173)</f>
        <v>0</v>
      </c>
      <c r="AO317" s="10"/>
      <c r="AP317" s="154">
        <f t="shared" si="728"/>
        <v>0</v>
      </c>
      <c r="AQ317" s="154">
        <f t="shared" si="729"/>
        <v>0</v>
      </c>
      <c r="AR317" s="10"/>
      <c r="AS317" s="152">
        <f>SUMIF('Rekapitulasi Maret'!$BP$9:$BP$173,APS!$B317,'Rekapitulasi Maret'!$BQ$9:$BQ$173)</f>
        <v>0</v>
      </c>
      <c r="AT317" s="152">
        <f>SUMIF('Rekapitulasi Maret'!$BP$9:$BP$173,APS!$B317,'Rekapitulasi Maret'!$BR$9:$BR$173)</f>
        <v>0</v>
      </c>
      <c r="AU317" s="10"/>
      <c r="AV317" s="154">
        <f t="shared" si="697"/>
        <v>0</v>
      </c>
      <c r="AW317" s="154">
        <f t="shared" si="698"/>
        <v>0</v>
      </c>
      <c r="AX317" s="10"/>
      <c r="AY317" s="152">
        <f>SUMIF('Rekapitulasi Maret'!$CE$9:$CE$173,APS!$B317,'Rekapitulasi Maret'!$CI$9:$CI$173)</f>
        <v>0</v>
      </c>
      <c r="AZ317" s="10"/>
      <c r="BA317" s="152">
        <f>SUMIF('Rekapitulasi Maret'!$CE$9:$CE$173,APS!$B317,'Rekapitulasi Maret'!$CJ$9:$CJ$173)</f>
        <v>0</v>
      </c>
      <c r="BB317" s="154">
        <f t="shared" si="689"/>
        <v>0</v>
      </c>
      <c r="BC317" s="154">
        <f t="shared" si="690"/>
        <v>0</v>
      </c>
      <c r="BD317" s="76">
        <f t="shared" si="701"/>
        <v>0</v>
      </c>
      <c r="BE317" s="76">
        <f t="shared" si="702"/>
        <v>0</v>
      </c>
      <c r="BF317" s="76">
        <f t="shared" si="703"/>
        <v>0</v>
      </c>
      <c r="BG317" s="76">
        <f t="shared" si="704"/>
        <v>0</v>
      </c>
      <c r="BH317" s="76">
        <f t="shared" si="705"/>
        <v>0</v>
      </c>
      <c r="BI317" s="76">
        <f t="shared" si="706"/>
        <v>0</v>
      </c>
      <c r="BJ317" s="154">
        <f t="shared" si="707"/>
        <v>0</v>
      </c>
      <c r="BK317" s="10"/>
      <c r="BL317" s="10"/>
      <c r="BM317" s="152">
        <f>SUMIF('Rekapitulasi Maret'!$D$194:$D$375,APS!$B317,'Rekapitulasi Maret'!$E$194:$E$375)+SUMIF('Rekapitulasi Maret'!$D$194:$D$375,APS!$B317,'Rekapitulasi Maret'!$J$194:$J$375)</f>
        <v>0</v>
      </c>
      <c r="BN317" s="152">
        <f>SUMIF('Rekapitulasi Maret'!$D$194:$D$375,APS!$B317,'Rekapitulasi Maret'!$F$194:$F$375)</f>
        <v>0</v>
      </c>
      <c r="BO317" s="152">
        <f>SUMIF('Rekapitulasi Maret'!$D$194:$D$375,APS!$B317,'Rekapitulasi Maret'!$K$194:$K$375)</f>
        <v>0</v>
      </c>
      <c r="BP317" s="154">
        <f t="shared" si="685"/>
        <v>0</v>
      </c>
      <c r="BQ317" s="154">
        <f t="shared" si="686"/>
        <v>0</v>
      </c>
      <c r="BR317" s="10"/>
      <c r="BS317" s="152">
        <f>SUMIF('Rekapitulasi Maret'!$U$194:$U$375,APS!$B317,'Rekapitulasi Maret'!$V$194:$V$375)+SUMIF('Rekapitulasi Maret'!$U$194:$U$375,APS!$B317,'Rekapitulasi Maret'!$AA$194:$AA$375)</f>
        <v>0</v>
      </c>
      <c r="BT317" s="152">
        <f>SUMIF('Rekapitulasi Maret'!$U$194:$U$375,APS!$B317,'Rekapitulasi Maret'!$W$194:$W$375)</f>
        <v>0</v>
      </c>
      <c r="BU317" s="152">
        <f>SUMIF('Rekapitulasi Maret'!$U$194:$U$375,APS!$B317,'Rekapitulasi Maret'!$AB$194:$AB$375)</f>
        <v>0</v>
      </c>
      <c r="BV317" s="154">
        <f t="shared" si="687"/>
        <v>0</v>
      </c>
      <c r="BW317" s="154">
        <f t="shared" si="688"/>
        <v>0</v>
      </c>
      <c r="BX317" s="10"/>
      <c r="BY317" s="152">
        <f>SUMIF('Rekapitulasi Maret'!$AL$194:$AL$375,APS!$B317,'Rekapitulasi Maret'!$AM$194:$AM$375)+SUMIF('Rekapitulasi Maret'!$AL$194:$AL$375,APS!$B317,'Rekapitulasi Maret'!$AP$194:$AP$375)</f>
        <v>0</v>
      </c>
      <c r="BZ317" s="152">
        <f>SUMIF('Rekapitulasi Maret'!$AL$194:$AL$375,APS!$B317,'Rekapitulasi Maret'!$AN$194:$AN$375)</f>
        <v>0</v>
      </c>
      <c r="CA317" s="152">
        <f>SUMIF('Rekapitulasi Maret'!$AL$194:$AL$375,APS!$B317,'Rekapitulasi Maret'!$AQ$194:$AQ$375)</f>
        <v>0</v>
      </c>
      <c r="CB317" s="154">
        <f t="shared" si="699"/>
        <v>0</v>
      </c>
      <c r="CC317" s="154">
        <f t="shared" si="700"/>
        <v>0</v>
      </c>
      <c r="CD317" s="10"/>
      <c r="CE317" s="152">
        <f>SUMIF('Rekapitulasi Maret'!$BA$194:$BA$375,APS!$B317,'Rekapitulasi Maret'!$BB$194:$BB$375)+SUMIF('Rekapitulasi Maret'!$BA$194:$BA$375,APS!$B317,'Rekapitulasi Maret'!$BE$194:$BE$375)</f>
        <v>0</v>
      </c>
      <c r="CF317" s="152">
        <f>SUMIF('Rekapitulasi Maret'!$BA$194:$BA$375,APS!$B317,'Rekapitulasi Maret'!$BC$194:$BC$375)</f>
        <v>0</v>
      </c>
      <c r="CG317" s="10"/>
      <c r="CH317" s="154">
        <f t="shared" si="677"/>
        <v>0</v>
      </c>
      <c r="CI317" s="154">
        <f t="shared" si="678"/>
        <v>0</v>
      </c>
      <c r="CJ317" s="10"/>
      <c r="CK317" s="152">
        <f>SUMIF('Rekapitulasi Maret'!$BP$194:$BP$375,APS!$B317,'Rekapitulasi Maret'!$BQ$194:$BQ$375)+SUMIF('Rekapitulasi Maret'!$BP$194:$BP$375,APS!$B317,'Rekapitulasi Maret'!$BT$194:$BT$375)</f>
        <v>0</v>
      </c>
      <c r="CL317" s="152">
        <f>SUMIF('Rekapitulasi Maret'!$BP$194:$BP$375,APS!$B317,'Rekapitulasi Maret'!$BR$194:$BR$375)</f>
        <v>0</v>
      </c>
      <c r="CM317" s="152">
        <f>SUMIF('Rekapitulasi Maret'!$BP$194:$BP$375,APS!$B317,'Rekapitulasi Maret'!$BU$194:$BU$375)</f>
        <v>0</v>
      </c>
      <c r="CN317" s="154">
        <f t="shared" si="679"/>
        <v>0</v>
      </c>
      <c r="CO317" s="154">
        <f t="shared" si="680"/>
        <v>0</v>
      </c>
      <c r="CP317" s="76">
        <f t="shared" si="708"/>
        <v>0</v>
      </c>
      <c r="CQ317" s="76">
        <f t="shared" si="709"/>
        <v>0</v>
      </c>
      <c r="CR317" s="76">
        <f t="shared" si="710"/>
        <v>0</v>
      </c>
      <c r="CS317" s="76">
        <f t="shared" si="711"/>
        <v>0</v>
      </c>
      <c r="CT317" s="76">
        <f t="shared" si="712"/>
        <v>0</v>
      </c>
      <c r="CU317" s="76">
        <f t="shared" si="713"/>
        <v>0</v>
      </c>
      <c r="CV317" s="154">
        <f t="shared" si="714"/>
        <v>0</v>
      </c>
      <c r="CW317" s="10"/>
      <c r="CX317" s="10"/>
      <c r="CY317" s="152">
        <f>SUMIF('Rekapitulasi Maret'!$D$391:$D$568,APS!$B317,'Rekapitulasi Maret'!$E$391:$E$568)+SUMIF('Rekapitulasi Maret'!$D$391:$D$568,APS!$B317,'Rekapitulasi Maret'!$J$391:$J$568)</f>
        <v>0</v>
      </c>
      <c r="CZ317" s="152">
        <f>SUMIF('Rekapitulasi Maret'!$D$391:$D$568,APS!$B317,'Rekapitulasi Maret'!$F$391:$F$568)</f>
        <v>0</v>
      </c>
      <c r="DA317" s="152">
        <f>SUMIF('Rekapitulasi Maret'!$D$391:$D$568,APS!$B317,'Rekapitulasi Maret'!$K$391:$K$568)</f>
        <v>0</v>
      </c>
      <c r="DB317" s="154">
        <f t="shared" si="681"/>
        <v>0</v>
      </c>
      <c r="DC317" s="154">
        <f t="shared" si="682"/>
        <v>0</v>
      </c>
      <c r="DD317" s="10"/>
      <c r="DE317" s="152">
        <f>SUMIF('Rekapitulasi Maret'!$U$391:$U$568,APS!$B317,'Rekapitulasi Maret'!$V$391:$V$568)+SUMIF('Rekapitulasi Maret'!$U$391:$U$568,APS!$B317,'Rekapitulasi Maret'!$AA$391:$AA$568)</f>
        <v>0</v>
      </c>
      <c r="DF317" s="152">
        <f>SUMIF('Rekapitulasi Maret'!$U$391:$U$568,APS!$B317,'Rekapitulasi Maret'!$W$391:$W$568)</f>
        <v>0</v>
      </c>
      <c r="DG317" s="152">
        <f>SUMIF('Rekapitulasi Maret'!$U$391:$U$568,APS!$B317,'Rekapitulasi Maret'!$AB$391:$AB$568)</f>
        <v>0</v>
      </c>
      <c r="DH317" s="154">
        <f t="shared" si="715"/>
        <v>0</v>
      </c>
      <c r="DI317" s="154">
        <f t="shared" si="716"/>
        <v>0</v>
      </c>
      <c r="DJ317" s="10"/>
      <c r="DK317" s="152">
        <f>SUMIF('Rekapitulasi Maret'!$AL$391:$AL$568,APS!$B317,'Rekapitulasi Maret'!$AM$391:$AM$568)+SUMIF('Rekapitulasi Maret'!$AL$391:$AL$568,APS!$B317,'Rekapitulasi Maret'!$AP$391:$AP$568)</f>
        <v>0</v>
      </c>
      <c r="DL317" s="152">
        <f>SUMIF('Rekapitulasi Maret'!$AL$391:$AL$568,APS!$B317,'Rekapitulasi Maret'!$AN$391:$AN$568)</f>
        <v>0</v>
      </c>
      <c r="DM317" s="152">
        <f>SUMIF('Rekapitulasi Maret'!$AL$391:$AL$568,APS!$B317,'Rekapitulasi Maret'!$AQ$391:$AQ$568)</f>
        <v>0</v>
      </c>
      <c r="DN317" s="154">
        <f t="shared" si="648"/>
        <v>0</v>
      </c>
      <c r="DO317" s="154">
        <f t="shared" si="649"/>
        <v>0</v>
      </c>
      <c r="DP317" s="10"/>
      <c r="DQ317" s="152">
        <f>SUMIF('Rekapitulasi Maret'!$BA$391:$BA$568,APS!$B317,'Rekapitulasi Maret'!$BB$391:$BB$568)+SUMIF('Rekapitulasi Maret'!$BA$391:$BA$568,APS!$B317,'Rekapitulasi Maret'!$BE$391:$BE$568)</f>
        <v>0</v>
      </c>
      <c r="DR317" s="152">
        <f>SUMIF('Rekapitulasi Maret'!$BA$391:$BA$568,APS!$B317,'Rekapitulasi Maret'!$BC$391:$BC$568)</f>
        <v>0</v>
      </c>
      <c r="DS317" s="152">
        <f>SUMIF('Rekapitulasi Maret'!$BA$391:$BA$568,APS!$B317,'Rekapitulasi Maret'!$BF$391:$BF$568)</f>
        <v>0</v>
      </c>
      <c r="DT317" s="154">
        <f t="shared" si="717"/>
        <v>0</v>
      </c>
      <c r="DU317" s="154">
        <f t="shared" si="718"/>
        <v>0</v>
      </c>
      <c r="DV317" s="10"/>
      <c r="DW317" s="152">
        <f>SUMIF('Rekapitulasi Maret'!$BP$391:$BP$568,APS!$B317,'Rekapitulasi Maret'!$BQ$391:$BQ$568)+SUMIF('Rekapitulasi Maret'!$BP$391:$BP$568,APS!$B317,'Rekapitulasi Maret'!$BT$391:$BT$568)</f>
        <v>0</v>
      </c>
      <c r="DX317" s="152">
        <f>SUMIF('Rekapitulasi Maret'!$BP$391:$BP$568,APS!$B317,'Rekapitulasi Maret'!$BR$391:$BR$568)</f>
        <v>0</v>
      </c>
      <c r="DY317" s="152">
        <f>SUMIF('Rekapitulasi Maret'!$BP$391:$BP$568,APS!$B317,'Rekapitulasi Maret'!$BU$391:$BU$568)</f>
        <v>0</v>
      </c>
      <c r="DZ317" s="154">
        <f t="shared" si="755"/>
        <v>0</v>
      </c>
      <c r="EA317" s="154">
        <f t="shared" si="756"/>
        <v>0</v>
      </c>
      <c r="EB317" s="10"/>
      <c r="EC317" s="152">
        <f>SUMIF('Rekapitulasi Maret'!$CE$391:$CE$568,APS!$B317,'Rekapitulasi Maret'!$CF$391:$CF$568)+SUMIF('Rekapitulasi Maret'!$CE$391:$CE$568,APS!$B317,'Rekapitulasi Maret'!$CI$391:$CI$568)</f>
        <v>0</v>
      </c>
      <c r="ED317" s="152">
        <f>SUMIF('Rekapitulasi Maret'!$CE$391:$CE$568,APS!$B317,'Rekapitulasi Maret'!$CG$391:$CG$568)</f>
        <v>0</v>
      </c>
      <c r="EE317" s="152">
        <f>SUMIF('Rekapitulasi Maret'!$CE$391:$CE$568,APS!$B317,'Rekapitulasi Maret'!$CJ$391:$CJ$568)</f>
        <v>0</v>
      </c>
      <c r="EF317" s="154">
        <f t="shared" si="650"/>
        <v>0</v>
      </c>
      <c r="EG317" s="154">
        <f t="shared" si="651"/>
        <v>0</v>
      </c>
      <c r="EH317" s="76">
        <f t="shared" si="719"/>
        <v>0</v>
      </c>
      <c r="EI317" s="76">
        <f t="shared" si="720"/>
        <v>0</v>
      </c>
      <c r="EJ317" s="76">
        <f t="shared" si="721"/>
        <v>0</v>
      </c>
      <c r="EK317" s="76">
        <f t="shared" si="722"/>
        <v>0</v>
      </c>
      <c r="EL317" s="76">
        <f t="shared" si="723"/>
        <v>0</v>
      </c>
      <c r="EM317" s="76">
        <f t="shared" si="724"/>
        <v>0</v>
      </c>
      <c r="EN317" s="154">
        <f t="shared" si="725"/>
        <v>0</v>
      </c>
      <c r="EO317" s="10"/>
      <c r="EP317" s="10"/>
      <c r="EQ317" s="152">
        <f>SUMIF('Rekapitulasi Maret'!$D$587:$D$768,APS!$B317,'Rekapitulasi Maret'!$E$587:$E$768)+SUMIF('Rekapitulasi Maret'!$D$587:$D$768,APS!$B317,'Rekapitulasi Maret'!$G$587:$G$768)</f>
        <v>0</v>
      </c>
      <c r="ER317" s="152">
        <f>SUMIF('Rekapitulasi Maret'!$D$587:$D$768,APS!$B317,'Rekapitulasi Maret'!$F$587:$F$768)+SUMIF('Rekapitulasi Maret'!$D$587:$D$768,APS!$B317,'Rekapitulasi Maret'!$H$587:$H$768)</f>
        <v>0</v>
      </c>
      <c r="ES317" s="10"/>
      <c r="ET317" s="154">
        <f t="shared" si="652"/>
        <v>0</v>
      </c>
      <c r="EU317" s="154">
        <f t="shared" si="653"/>
        <v>0</v>
      </c>
      <c r="EV317" s="10"/>
      <c r="EW317" s="152">
        <f>SUMIF('Rekapitulasi Maret'!$U$587:$U$768,APS!$B317,'Rekapitulasi Maret'!$V$587:$V$768)+SUMIF('Rekapitulasi Maret'!$U$587:$U$768,APS!$B317,'Rekapitulasi Maret'!$X$587:$X$768)</f>
        <v>0</v>
      </c>
      <c r="EX317" s="152">
        <f>SUMIF('Rekapitulasi Maret'!$U$587:$U$768,APS!$B317,'Rekapitulasi Maret'!$W$587:$W$768)+SUMIF('Rekapitulasi Maret'!$U$587:$U$768,APS!$B317,'Rekapitulasi Maret'!$Y$587:$Y$768)</f>
        <v>0</v>
      </c>
      <c r="EY317" s="10"/>
      <c r="EZ317" s="154">
        <f t="shared" si="654"/>
        <v>0</v>
      </c>
      <c r="FA317" s="154">
        <f t="shared" si="655"/>
        <v>0</v>
      </c>
      <c r="FB317" s="10"/>
      <c r="FC317" s="152">
        <f>SUMIF('Rekapitulasi Maret'!$AL$587:$AL$768,APS!$B317,'Rekapitulasi Maret'!$AM$587:$AM$768)+SUMIF('Rekapitulasi Maret'!$AL$587:$AL$768,APS!$B317,'Rekapitulasi Maret'!$AP$587:$AP$768)</f>
        <v>0</v>
      </c>
      <c r="FD317" s="152">
        <f>SUMIF('Rekapitulasi Maret'!$AL$587:$AL$768,APS!$B317,'Rekapitulasi Maret'!$AN$587:$AN$768)</f>
        <v>0</v>
      </c>
      <c r="FE317" s="10"/>
      <c r="FF317" s="154">
        <f t="shared" si="656"/>
        <v>0</v>
      </c>
      <c r="FG317" s="154">
        <f t="shared" si="657"/>
        <v>0</v>
      </c>
      <c r="FH317" s="10"/>
      <c r="FI317" s="152">
        <f>SUMIF('Rekapitulasi Maret'!$BA$587:$BA$768,APS!$B317,'Rekapitulasi Maret'!$BB$587:$BB$768)+SUMIF('Rekapitulasi Maret'!$BA$587:$BA$768,APS!$B317,'Rekapitulasi Maret'!$BE$587:$BE$768)</f>
        <v>0</v>
      </c>
      <c r="FJ317" s="152">
        <f>SUMIF('Rekapitulasi Maret'!$BA$587:$BA$768,APS!$B317,'Rekapitulasi Maret'!$BC$587:$BC$768)+SUMIF('Rekapitulasi Maret'!$BA$587:$BA$768,APS!$B317,'Rekapitulasi Maret'!$BF$587:$BF$768)</f>
        <v>0</v>
      </c>
      <c r="FK317" s="10"/>
      <c r="FL317" s="154">
        <f t="shared" si="658"/>
        <v>0</v>
      </c>
      <c r="FM317" s="154">
        <f t="shared" si="659"/>
        <v>0</v>
      </c>
      <c r="FN317" s="10"/>
      <c r="FO317" s="152">
        <f>SUMIF('Rekapitulasi Maret'!$BP$587:$BP$768,APS!$B317,'Rekapitulasi Maret'!$BQ$587:$BQ$768)+SUMIF('Rekapitulasi Maret'!$BP$587:$BP$768,APS!$B317,'Rekapitulasi Maret'!$BT$587:$BT$768)</f>
        <v>0</v>
      </c>
      <c r="FP317" s="152">
        <f>SUMIF('Rekapitulasi Maret'!$BP$587:$BP$768,APS!$B317,'Rekapitulasi Maret'!$BR$587:$BR$768)</f>
        <v>0</v>
      </c>
      <c r="FQ317" s="10"/>
      <c r="FR317" s="154">
        <f t="shared" si="660"/>
        <v>0</v>
      </c>
      <c r="FS317" s="154">
        <f t="shared" si="661"/>
        <v>0</v>
      </c>
      <c r="FT317" s="10"/>
      <c r="FU317" s="152">
        <f>SUMIF('Rekapitulasi Maret'!$CE$587:$CE$768,APS!$B317,'Rekapitulasi Maret'!$CI$587:$CI$768)</f>
        <v>0</v>
      </c>
      <c r="FV317" s="10"/>
      <c r="FW317" s="152">
        <f>SUMIF('Rekapitulasi Maret'!$CE$587:$CE$768,APS!$B317,'Rekapitulasi Maret'!$CJ$587:$CJ$768)</f>
        <v>0</v>
      </c>
      <c r="FX317" s="154">
        <f t="shared" si="683"/>
        <v>0</v>
      </c>
      <c r="FY317" s="154">
        <f t="shared" si="684"/>
        <v>0</v>
      </c>
      <c r="FZ317" s="10"/>
      <c r="GA317" s="152">
        <f>SUMIF('Rekapitulasi Maret'!$D$785:$D$963,APS!$B317,'Rekapitulasi Maret'!$E$785:$E$963)+SUMIF('Rekapitulasi Maret'!$D$785:$D$963,APS!$B317,'Rekapitulasi Maret'!$J$785:$J$963)</f>
        <v>0</v>
      </c>
      <c r="GB317" s="152">
        <f>SUMIF('Rekapitulasi Maret'!$D$785:$D$963,APS!$B317,'Rekapitulasi Maret'!$F$785:$F$963)</f>
        <v>0</v>
      </c>
      <c r="GC317" s="152">
        <f>SUMIF('Rekapitulasi Maret'!$D$785:$D$963,APS!$B317,'Rekapitulasi Maret'!$K$785:$K$963)</f>
        <v>0</v>
      </c>
      <c r="GD317" s="154">
        <f t="shared" si="662"/>
        <v>0</v>
      </c>
      <c r="GE317" s="154">
        <f t="shared" si="663"/>
        <v>0</v>
      </c>
      <c r="GF317" s="10"/>
      <c r="GG317" s="152">
        <f>SUMIF('Rekapitulasi Maret'!$U$785:$U$963,APS!$B317,'Rekapitulasi Maret'!$V$785:$V$963)+SUMIF('Rekapitulasi Maret'!$U$785:$U$963,APS!$B317,'Rekapitulasi Maret'!$AA$785:$AA$963)</f>
        <v>0</v>
      </c>
      <c r="GH317" s="152">
        <f>SUMIF('Rekapitulasi Maret'!$U$785:$U$963,APS!$B317,'Rekapitulasi Maret'!$W$785:$W$963)</f>
        <v>0</v>
      </c>
      <c r="GI317" s="152">
        <f>SUMIF('Rekapitulasi Maret'!$U$785:$U$963,APS!$B317,'Rekapitulasi Maret'!$AB$785:$AB$963)</f>
        <v>0</v>
      </c>
      <c r="GJ317" s="154">
        <f t="shared" si="664"/>
        <v>0</v>
      </c>
      <c r="GK317" s="154">
        <f t="shared" si="665"/>
        <v>0</v>
      </c>
      <c r="GL317" s="10"/>
      <c r="GM317" s="152">
        <f>SUMIF('Rekapitulasi Maret'!$AL$785:$AL$963,APS!$B317,'Rekapitulasi Maret'!$AM$785:$AM$963)+SUMIF('Rekapitulasi Maret'!$AL$785:$AL$963,APS!$B317,'Rekapitulasi Maret'!$AP$785:$AP$963)</f>
        <v>0</v>
      </c>
      <c r="GN317" s="152">
        <f>SUMIF('Rekapitulasi Maret'!$AL$785:$AL$963,APS!$B317,'Rekapitulasi Maret'!$AN$785:$AN$963)</f>
        <v>0</v>
      </c>
      <c r="GO317" s="152">
        <f>SUMIF('Rekapitulasi Maret'!$AL$785:$AL$963,APS!$B317,'Rekapitulasi Maret'!$AQ$785:$AQ$963)</f>
        <v>0</v>
      </c>
      <c r="GP317" s="154">
        <f t="shared" si="666"/>
        <v>0</v>
      </c>
      <c r="GQ317" s="154">
        <f t="shared" si="667"/>
        <v>0</v>
      </c>
      <c r="GR317" s="76">
        <f t="shared" si="668"/>
        <v>0</v>
      </c>
      <c r="GS317" s="76">
        <f t="shared" si="669"/>
        <v>0</v>
      </c>
      <c r="GT317" s="76">
        <f t="shared" si="670"/>
        <v>0</v>
      </c>
      <c r="GU317" s="76">
        <f t="shared" si="671"/>
        <v>0</v>
      </c>
      <c r="GV317" s="157">
        <f t="shared" si="672"/>
        <v>0</v>
      </c>
      <c r="GW317" s="157">
        <f t="shared" si="673"/>
        <v>0</v>
      </c>
      <c r="GX317" s="158">
        <f t="shared" si="674"/>
        <v>0</v>
      </c>
      <c r="GY317" s="157">
        <f t="shared" si="691"/>
        <v>0</v>
      </c>
      <c r="GZ317" s="157">
        <f t="shared" si="692"/>
        <v>0</v>
      </c>
      <c r="HA317" s="157">
        <f t="shared" si="693"/>
        <v>0</v>
      </c>
      <c r="HB317" s="157">
        <f t="shared" si="694"/>
        <v>0</v>
      </c>
      <c r="HC317" s="157">
        <f t="shared" si="695"/>
        <v>0</v>
      </c>
      <c r="HD317" s="157">
        <f t="shared" si="696"/>
        <v>0</v>
      </c>
      <c r="HE317" s="158">
        <f t="shared" si="746"/>
        <v>0</v>
      </c>
      <c r="HF317" s="164"/>
      <c r="HG317" s="88"/>
      <c r="HH317" s="88"/>
    </row>
    <row r="318" spans="1:216" ht="15.75" hidden="1">
      <c r="A318" s="16" t="s">
        <v>329</v>
      </c>
      <c r="B318" s="16" t="s">
        <v>330</v>
      </c>
      <c r="C318" s="16" t="s">
        <v>310</v>
      </c>
      <c r="D318" s="16" t="s">
        <v>614</v>
      </c>
      <c r="E318" s="16"/>
      <c r="F318" s="17">
        <v>0</v>
      </c>
      <c r="G318" s="17">
        <v>0</v>
      </c>
      <c r="H318" s="17">
        <v>0</v>
      </c>
      <c r="I318" s="18">
        <v>0</v>
      </c>
      <c r="J318" s="17">
        <v>0</v>
      </c>
      <c r="K318" s="19">
        <f t="shared" si="750"/>
        <v>0</v>
      </c>
      <c r="L318" s="19">
        <f t="shared" si="751"/>
        <v>0</v>
      </c>
      <c r="M318" s="23">
        <v>0</v>
      </c>
      <c r="N318" s="20">
        <f t="shared" si="752"/>
        <v>0</v>
      </c>
      <c r="O318" s="20"/>
      <c r="P318" s="75">
        <f t="shared" si="754"/>
        <v>0</v>
      </c>
      <c r="Q318" s="74">
        <f t="shared" si="753"/>
        <v>0</v>
      </c>
      <c r="R318" s="22">
        <f t="shared" si="747"/>
        <v>0</v>
      </c>
      <c r="S318" s="10"/>
      <c r="T318" s="10"/>
      <c r="U318" s="152">
        <f>SUMIF('Rekapitulasi Maret'!$D$9:$D$173,APS!$B318,'Rekapitulasi Maret'!$E$9:$E$173)</f>
        <v>0</v>
      </c>
      <c r="V318" s="152">
        <f>SUMIF('Rekapitulasi Maret'!$D$9:$D$173,APS!$B318,'Rekapitulasi Maret'!$F$9:$F$173)</f>
        <v>0</v>
      </c>
      <c r="W318" s="10"/>
      <c r="X318" s="154">
        <f t="shared" si="748"/>
        <v>0</v>
      </c>
      <c r="Y318" s="154">
        <f t="shared" si="749"/>
        <v>0</v>
      </c>
      <c r="Z318" s="10"/>
      <c r="AA318" s="152">
        <f>SUMIF('Rekapitulasi Maret'!$U$9:$U$173,APS!$B318,'Rekapitulasi Maret'!$V$9:$V$173)</f>
        <v>0</v>
      </c>
      <c r="AB318" s="152">
        <f>SUMIF('Rekapitulasi Maret'!$U$9:$U$173,APS!$B318,'Rekapitulasi Maret'!$W$9:$W$173)</f>
        <v>0</v>
      </c>
      <c r="AC318" s="152"/>
      <c r="AD318" s="154">
        <f t="shared" si="726"/>
        <v>0</v>
      </c>
      <c r="AE318" s="154">
        <f t="shared" si="727"/>
        <v>0</v>
      </c>
      <c r="AF318" s="10"/>
      <c r="AG318" s="152">
        <f>SUMIF('Rekapitulasi Maret'!$AL$9:$AL$173,APS!$B318,'Rekapitulasi Maret'!$AM$9:$AM$173)</f>
        <v>0</v>
      </c>
      <c r="AH318" s="152">
        <f>SUMIF('Rekapitulasi Maret'!$AL$9:$AL$173,APS!$B318,'Rekapitulasi Maret'!$AN$9:$AN$173)</f>
        <v>0</v>
      </c>
      <c r="AI318" s="152">
        <f>SUMIF('Rekapitulasi Maret'!$AL$9:$AL$173,APS!$B318,'Rekapitulasi Maret'!$AQ$9:$AQ$173)</f>
        <v>0</v>
      </c>
      <c r="AJ318" s="154">
        <f t="shared" si="744"/>
        <v>0</v>
      </c>
      <c r="AK318" s="154">
        <f t="shared" si="745"/>
        <v>0</v>
      </c>
      <c r="AL318" s="10"/>
      <c r="AM318" s="152">
        <f>SUMIF('Rekapitulasi Maret'!$BA$9:$BA$173,APS!$B318,'Rekapitulasi Maret'!$BB$9:$BB$173)</f>
        <v>0</v>
      </c>
      <c r="AN318" s="152">
        <f>SUMIF('Rekapitulasi Maret'!$BA$9:$BA$173,APS!$B318,'Rekapitulasi Maret'!$BC$9:$BC$173)</f>
        <v>0</v>
      </c>
      <c r="AO318" s="10"/>
      <c r="AP318" s="154">
        <f t="shared" si="728"/>
        <v>0</v>
      </c>
      <c r="AQ318" s="154">
        <f t="shared" si="729"/>
        <v>0</v>
      </c>
      <c r="AR318" s="10"/>
      <c r="AS318" s="152">
        <f>SUMIF('Rekapitulasi Maret'!$BP$9:$BP$173,APS!$B318,'Rekapitulasi Maret'!$BQ$9:$BQ$173)</f>
        <v>0</v>
      </c>
      <c r="AT318" s="152">
        <f>SUMIF('Rekapitulasi Maret'!$BP$9:$BP$173,APS!$B318,'Rekapitulasi Maret'!$BR$9:$BR$173)</f>
        <v>0</v>
      </c>
      <c r="AU318" s="10"/>
      <c r="AV318" s="154">
        <f t="shared" si="697"/>
        <v>0</v>
      </c>
      <c r="AW318" s="154">
        <f t="shared" si="698"/>
        <v>0</v>
      </c>
      <c r="AX318" s="10"/>
      <c r="AY318" s="152">
        <f>SUMIF('Rekapitulasi Maret'!$CE$9:$CE$173,APS!$B318,'Rekapitulasi Maret'!$CI$9:$CI$173)</f>
        <v>0</v>
      </c>
      <c r="AZ318" s="10"/>
      <c r="BA318" s="152">
        <f>SUMIF('Rekapitulasi Maret'!$CE$9:$CE$173,APS!$B318,'Rekapitulasi Maret'!$CJ$9:$CJ$173)</f>
        <v>0</v>
      </c>
      <c r="BB318" s="154">
        <f t="shared" si="689"/>
        <v>0</v>
      </c>
      <c r="BC318" s="154">
        <f t="shared" si="690"/>
        <v>0</v>
      </c>
      <c r="BD318" s="76">
        <f t="shared" si="701"/>
        <v>0</v>
      </c>
      <c r="BE318" s="76">
        <f t="shared" si="702"/>
        <v>0</v>
      </c>
      <c r="BF318" s="76">
        <f t="shared" si="703"/>
        <v>0</v>
      </c>
      <c r="BG318" s="76">
        <f t="shared" si="704"/>
        <v>0</v>
      </c>
      <c r="BH318" s="76">
        <f t="shared" si="705"/>
        <v>0</v>
      </c>
      <c r="BI318" s="76">
        <f t="shared" si="706"/>
        <v>0</v>
      </c>
      <c r="BJ318" s="154">
        <f t="shared" si="707"/>
        <v>0</v>
      </c>
      <c r="BK318" s="10"/>
      <c r="BL318" s="10"/>
      <c r="BM318" s="152">
        <f>SUMIF('Rekapitulasi Maret'!$D$194:$D$375,APS!$B318,'Rekapitulasi Maret'!$E$194:$E$375)+SUMIF('Rekapitulasi Maret'!$D$194:$D$375,APS!$B318,'Rekapitulasi Maret'!$J$194:$J$375)</f>
        <v>0</v>
      </c>
      <c r="BN318" s="152">
        <f>SUMIF('Rekapitulasi Maret'!$D$194:$D$375,APS!$B318,'Rekapitulasi Maret'!$F$194:$F$375)</f>
        <v>0</v>
      </c>
      <c r="BO318" s="152">
        <f>SUMIF('Rekapitulasi Maret'!$D$194:$D$375,APS!$B318,'Rekapitulasi Maret'!$K$194:$K$375)</f>
        <v>0</v>
      </c>
      <c r="BP318" s="154">
        <f t="shared" si="685"/>
        <v>0</v>
      </c>
      <c r="BQ318" s="154">
        <f t="shared" si="686"/>
        <v>0</v>
      </c>
      <c r="BR318" s="10"/>
      <c r="BS318" s="152">
        <f>SUMIF('Rekapitulasi Maret'!$U$194:$U$375,APS!$B318,'Rekapitulasi Maret'!$V$194:$V$375)+SUMIF('Rekapitulasi Maret'!$U$194:$U$375,APS!$B318,'Rekapitulasi Maret'!$AA$194:$AA$375)</f>
        <v>0</v>
      </c>
      <c r="BT318" s="152">
        <f>SUMIF('Rekapitulasi Maret'!$U$194:$U$375,APS!$B318,'Rekapitulasi Maret'!$W$194:$W$375)</f>
        <v>0</v>
      </c>
      <c r="BU318" s="152">
        <f>SUMIF('Rekapitulasi Maret'!$U$194:$U$375,APS!$B318,'Rekapitulasi Maret'!$AB$194:$AB$375)</f>
        <v>0</v>
      </c>
      <c r="BV318" s="154">
        <f t="shared" si="687"/>
        <v>0</v>
      </c>
      <c r="BW318" s="154">
        <f t="shared" si="688"/>
        <v>0</v>
      </c>
      <c r="BX318" s="10"/>
      <c r="BY318" s="152">
        <f>SUMIF('Rekapitulasi Maret'!$AL$194:$AL$375,APS!$B318,'Rekapitulasi Maret'!$AM$194:$AM$375)+SUMIF('Rekapitulasi Maret'!$AL$194:$AL$375,APS!$B318,'Rekapitulasi Maret'!$AP$194:$AP$375)</f>
        <v>0</v>
      </c>
      <c r="BZ318" s="152">
        <f>SUMIF('Rekapitulasi Maret'!$AL$194:$AL$375,APS!$B318,'Rekapitulasi Maret'!$AN$194:$AN$375)</f>
        <v>0</v>
      </c>
      <c r="CA318" s="152">
        <f>SUMIF('Rekapitulasi Maret'!$AL$194:$AL$375,APS!$B318,'Rekapitulasi Maret'!$AQ$194:$AQ$375)</f>
        <v>0</v>
      </c>
      <c r="CB318" s="154">
        <f t="shared" si="699"/>
        <v>0</v>
      </c>
      <c r="CC318" s="154">
        <f t="shared" si="700"/>
        <v>0</v>
      </c>
      <c r="CD318" s="10"/>
      <c r="CE318" s="152">
        <f>SUMIF('Rekapitulasi Maret'!$BA$194:$BA$375,APS!$B318,'Rekapitulasi Maret'!$BB$194:$BB$375)+SUMIF('Rekapitulasi Maret'!$BA$194:$BA$375,APS!$B318,'Rekapitulasi Maret'!$BE$194:$BE$375)</f>
        <v>0</v>
      </c>
      <c r="CF318" s="152">
        <f>SUMIF('Rekapitulasi Maret'!$BA$194:$BA$375,APS!$B318,'Rekapitulasi Maret'!$BC$194:$BC$375)</f>
        <v>0</v>
      </c>
      <c r="CG318" s="10"/>
      <c r="CH318" s="154">
        <f t="shared" si="677"/>
        <v>0</v>
      </c>
      <c r="CI318" s="154">
        <f t="shared" si="678"/>
        <v>0</v>
      </c>
      <c r="CJ318" s="10"/>
      <c r="CK318" s="152">
        <f>SUMIF('Rekapitulasi Maret'!$BP$194:$BP$375,APS!$B318,'Rekapitulasi Maret'!$BQ$194:$BQ$375)+SUMIF('Rekapitulasi Maret'!$BP$194:$BP$375,APS!$B318,'Rekapitulasi Maret'!$BT$194:$BT$375)</f>
        <v>0</v>
      </c>
      <c r="CL318" s="152">
        <f>SUMIF('Rekapitulasi Maret'!$BP$194:$BP$375,APS!$B318,'Rekapitulasi Maret'!$BR$194:$BR$375)</f>
        <v>0</v>
      </c>
      <c r="CM318" s="152">
        <f>SUMIF('Rekapitulasi Maret'!$BP$194:$BP$375,APS!$B318,'Rekapitulasi Maret'!$BU$194:$BU$375)</f>
        <v>0</v>
      </c>
      <c r="CN318" s="154">
        <f t="shared" si="679"/>
        <v>0</v>
      </c>
      <c r="CO318" s="154">
        <f t="shared" si="680"/>
        <v>0</v>
      </c>
      <c r="CP318" s="76">
        <f t="shared" si="708"/>
        <v>0</v>
      </c>
      <c r="CQ318" s="76">
        <f t="shared" si="709"/>
        <v>0</v>
      </c>
      <c r="CR318" s="76">
        <f t="shared" si="710"/>
        <v>0</v>
      </c>
      <c r="CS318" s="76">
        <f t="shared" si="711"/>
        <v>0</v>
      </c>
      <c r="CT318" s="76">
        <f t="shared" si="712"/>
        <v>0</v>
      </c>
      <c r="CU318" s="76">
        <f t="shared" si="713"/>
        <v>0</v>
      </c>
      <c r="CV318" s="154">
        <f t="shared" si="714"/>
        <v>0</v>
      </c>
      <c r="CW318" s="10"/>
      <c r="CX318" s="10"/>
      <c r="CY318" s="152">
        <f>SUMIF('Rekapitulasi Maret'!$D$391:$D$568,APS!$B318,'Rekapitulasi Maret'!$E$391:$E$568)+SUMIF('Rekapitulasi Maret'!$D$391:$D$568,APS!$B318,'Rekapitulasi Maret'!$J$391:$J$568)</f>
        <v>0</v>
      </c>
      <c r="CZ318" s="152">
        <f>SUMIF('Rekapitulasi Maret'!$D$391:$D$568,APS!$B318,'Rekapitulasi Maret'!$F$391:$F$568)</f>
        <v>0</v>
      </c>
      <c r="DA318" s="152">
        <f>SUMIF('Rekapitulasi Maret'!$D$391:$D$568,APS!$B318,'Rekapitulasi Maret'!$K$391:$K$568)</f>
        <v>0</v>
      </c>
      <c r="DB318" s="154">
        <f t="shared" si="681"/>
        <v>0</v>
      </c>
      <c r="DC318" s="154">
        <f t="shared" si="682"/>
        <v>0</v>
      </c>
      <c r="DD318" s="10"/>
      <c r="DE318" s="152">
        <f>SUMIF('Rekapitulasi Maret'!$U$391:$U$568,APS!$B318,'Rekapitulasi Maret'!$V$391:$V$568)+SUMIF('Rekapitulasi Maret'!$U$391:$U$568,APS!$B318,'Rekapitulasi Maret'!$AA$391:$AA$568)</f>
        <v>0</v>
      </c>
      <c r="DF318" s="152">
        <f>SUMIF('Rekapitulasi Maret'!$U$391:$U$568,APS!$B318,'Rekapitulasi Maret'!$W$391:$W$568)</f>
        <v>0</v>
      </c>
      <c r="DG318" s="152">
        <f>SUMIF('Rekapitulasi Maret'!$U$391:$U$568,APS!$B318,'Rekapitulasi Maret'!$AB$391:$AB$568)</f>
        <v>0</v>
      </c>
      <c r="DH318" s="154">
        <f t="shared" si="715"/>
        <v>0</v>
      </c>
      <c r="DI318" s="154">
        <f t="shared" si="716"/>
        <v>0</v>
      </c>
      <c r="DJ318" s="10"/>
      <c r="DK318" s="152">
        <f>SUMIF('Rekapitulasi Maret'!$AL$391:$AL$568,APS!$B318,'Rekapitulasi Maret'!$AM$391:$AM$568)+SUMIF('Rekapitulasi Maret'!$AL$391:$AL$568,APS!$B318,'Rekapitulasi Maret'!$AP$391:$AP$568)</f>
        <v>0</v>
      </c>
      <c r="DL318" s="152">
        <f>SUMIF('Rekapitulasi Maret'!$AL$391:$AL$568,APS!$B318,'Rekapitulasi Maret'!$AN$391:$AN$568)</f>
        <v>0</v>
      </c>
      <c r="DM318" s="152">
        <f>SUMIF('Rekapitulasi Maret'!$AL$391:$AL$568,APS!$B318,'Rekapitulasi Maret'!$AQ$391:$AQ$568)</f>
        <v>0</v>
      </c>
      <c r="DN318" s="154">
        <f t="shared" si="648"/>
        <v>0</v>
      </c>
      <c r="DO318" s="154">
        <f t="shared" si="649"/>
        <v>0</v>
      </c>
      <c r="DP318" s="10"/>
      <c r="DQ318" s="152">
        <f>SUMIF('Rekapitulasi Maret'!$BA$391:$BA$568,APS!$B318,'Rekapitulasi Maret'!$BB$391:$BB$568)+SUMIF('Rekapitulasi Maret'!$BA$391:$BA$568,APS!$B318,'Rekapitulasi Maret'!$BE$391:$BE$568)</f>
        <v>0</v>
      </c>
      <c r="DR318" s="152">
        <f>SUMIF('Rekapitulasi Maret'!$BA$391:$BA$568,APS!$B318,'Rekapitulasi Maret'!$BC$391:$BC$568)</f>
        <v>0</v>
      </c>
      <c r="DS318" s="152">
        <f>SUMIF('Rekapitulasi Maret'!$BA$391:$BA$568,APS!$B318,'Rekapitulasi Maret'!$BF$391:$BF$568)</f>
        <v>0</v>
      </c>
      <c r="DT318" s="154">
        <f t="shared" si="717"/>
        <v>0</v>
      </c>
      <c r="DU318" s="154">
        <f t="shared" si="718"/>
        <v>0</v>
      </c>
      <c r="DV318" s="10"/>
      <c r="DW318" s="152">
        <f>SUMIF('Rekapitulasi Maret'!$BP$391:$BP$568,APS!$B318,'Rekapitulasi Maret'!$BQ$391:$BQ$568)+SUMIF('Rekapitulasi Maret'!$BP$391:$BP$568,APS!$B318,'Rekapitulasi Maret'!$BT$391:$BT$568)</f>
        <v>0</v>
      </c>
      <c r="DX318" s="152">
        <f>SUMIF('Rekapitulasi Maret'!$BP$391:$BP$568,APS!$B318,'Rekapitulasi Maret'!$BR$391:$BR$568)</f>
        <v>0</v>
      </c>
      <c r="DY318" s="152">
        <f>SUMIF('Rekapitulasi Maret'!$BP$391:$BP$568,APS!$B318,'Rekapitulasi Maret'!$BU$391:$BU$568)</f>
        <v>0</v>
      </c>
      <c r="DZ318" s="154">
        <f t="shared" si="755"/>
        <v>0</v>
      </c>
      <c r="EA318" s="154">
        <f t="shared" si="756"/>
        <v>0</v>
      </c>
      <c r="EB318" s="10"/>
      <c r="EC318" s="152">
        <f>SUMIF('Rekapitulasi Maret'!$CE$391:$CE$568,APS!$B318,'Rekapitulasi Maret'!$CF$391:$CF$568)+SUMIF('Rekapitulasi Maret'!$CE$391:$CE$568,APS!$B318,'Rekapitulasi Maret'!$CI$391:$CI$568)</f>
        <v>0</v>
      </c>
      <c r="ED318" s="152">
        <f>SUMIF('Rekapitulasi Maret'!$CE$391:$CE$568,APS!$B318,'Rekapitulasi Maret'!$CG$391:$CG$568)</f>
        <v>0</v>
      </c>
      <c r="EE318" s="152">
        <f>SUMIF('Rekapitulasi Maret'!$CE$391:$CE$568,APS!$B318,'Rekapitulasi Maret'!$CJ$391:$CJ$568)</f>
        <v>0</v>
      </c>
      <c r="EF318" s="154">
        <f t="shared" si="650"/>
        <v>0</v>
      </c>
      <c r="EG318" s="154">
        <f t="shared" si="651"/>
        <v>0</v>
      </c>
      <c r="EH318" s="76">
        <f t="shared" si="719"/>
        <v>0</v>
      </c>
      <c r="EI318" s="76">
        <f t="shared" si="720"/>
        <v>0</v>
      </c>
      <c r="EJ318" s="76">
        <f t="shared" si="721"/>
        <v>0</v>
      </c>
      <c r="EK318" s="76">
        <f t="shared" si="722"/>
        <v>0</v>
      </c>
      <c r="EL318" s="76">
        <f t="shared" si="723"/>
        <v>0</v>
      </c>
      <c r="EM318" s="76">
        <f t="shared" si="724"/>
        <v>0</v>
      </c>
      <c r="EN318" s="154">
        <f t="shared" si="725"/>
        <v>0</v>
      </c>
      <c r="EO318" s="10"/>
      <c r="EP318" s="10"/>
      <c r="EQ318" s="152">
        <f>SUMIF('Rekapitulasi Maret'!$D$587:$D$768,APS!$B318,'Rekapitulasi Maret'!$E$587:$E$768)+SUMIF('Rekapitulasi Maret'!$D$587:$D$768,APS!$B318,'Rekapitulasi Maret'!$G$587:$G$768)</f>
        <v>0</v>
      </c>
      <c r="ER318" s="152">
        <f>SUMIF('Rekapitulasi Maret'!$D$587:$D$768,APS!$B318,'Rekapitulasi Maret'!$F$587:$F$768)+SUMIF('Rekapitulasi Maret'!$D$587:$D$768,APS!$B318,'Rekapitulasi Maret'!$H$587:$H$768)</f>
        <v>0</v>
      </c>
      <c r="ES318" s="10"/>
      <c r="ET318" s="154">
        <f t="shared" si="652"/>
        <v>0</v>
      </c>
      <c r="EU318" s="154">
        <f t="shared" si="653"/>
        <v>0</v>
      </c>
      <c r="EV318" s="10"/>
      <c r="EW318" s="152">
        <f>SUMIF('Rekapitulasi Maret'!$U$587:$U$768,APS!$B318,'Rekapitulasi Maret'!$V$587:$V$768)+SUMIF('Rekapitulasi Maret'!$U$587:$U$768,APS!$B318,'Rekapitulasi Maret'!$X$587:$X$768)</f>
        <v>0</v>
      </c>
      <c r="EX318" s="152">
        <f>SUMIF('Rekapitulasi Maret'!$U$587:$U$768,APS!$B318,'Rekapitulasi Maret'!$W$587:$W$768)+SUMIF('Rekapitulasi Maret'!$U$587:$U$768,APS!$B318,'Rekapitulasi Maret'!$Y$587:$Y$768)</f>
        <v>0</v>
      </c>
      <c r="EY318" s="10"/>
      <c r="EZ318" s="154">
        <f t="shared" si="654"/>
        <v>0</v>
      </c>
      <c r="FA318" s="154">
        <f t="shared" si="655"/>
        <v>0</v>
      </c>
      <c r="FB318" s="10"/>
      <c r="FC318" s="152">
        <f>SUMIF('Rekapitulasi Maret'!$AL$587:$AL$768,APS!$B318,'Rekapitulasi Maret'!$AM$587:$AM$768)+SUMIF('Rekapitulasi Maret'!$AL$587:$AL$768,APS!$B318,'Rekapitulasi Maret'!$AP$587:$AP$768)</f>
        <v>0</v>
      </c>
      <c r="FD318" s="152">
        <f>SUMIF('Rekapitulasi Maret'!$AL$587:$AL$768,APS!$B318,'Rekapitulasi Maret'!$AN$587:$AN$768)</f>
        <v>0</v>
      </c>
      <c r="FE318" s="10"/>
      <c r="FF318" s="154">
        <f t="shared" si="656"/>
        <v>0</v>
      </c>
      <c r="FG318" s="154">
        <f t="shared" si="657"/>
        <v>0</v>
      </c>
      <c r="FH318" s="10"/>
      <c r="FI318" s="152">
        <f>SUMIF('Rekapitulasi Maret'!$BA$587:$BA$768,APS!$B318,'Rekapitulasi Maret'!$BB$587:$BB$768)+SUMIF('Rekapitulasi Maret'!$BA$587:$BA$768,APS!$B318,'Rekapitulasi Maret'!$BE$587:$BE$768)</f>
        <v>0</v>
      </c>
      <c r="FJ318" s="152">
        <f>SUMIF('Rekapitulasi Maret'!$BA$587:$BA$768,APS!$B318,'Rekapitulasi Maret'!$BC$587:$BC$768)+SUMIF('Rekapitulasi Maret'!$BA$587:$BA$768,APS!$B318,'Rekapitulasi Maret'!$BF$587:$BF$768)</f>
        <v>0</v>
      </c>
      <c r="FK318" s="10"/>
      <c r="FL318" s="154">
        <f t="shared" si="658"/>
        <v>0</v>
      </c>
      <c r="FM318" s="154">
        <f t="shared" si="659"/>
        <v>0</v>
      </c>
      <c r="FN318" s="10"/>
      <c r="FO318" s="152">
        <f>SUMIF('Rekapitulasi Maret'!$BP$587:$BP$768,APS!$B318,'Rekapitulasi Maret'!$BQ$587:$BQ$768)+SUMIF('Rekapitulasi Maret'!$BP$587:$BP$768,APS!$B318,'Rekapitulasi Maret'!$BT$587:$BT$768)</f>
        <v>0</v>
      </c>
      <c r="FP318" s="152">
        <f>SUMIF('Rekapitulasi Maret'!$BP$587:$BP$768,APS!$B318,'Rekapitulasi Maret'!$BR$587:$BR$768)</f>
        <v>0</v>
      </c>
      <c r="FQ318" s="10"/>
      <c r="FR318" s="154">
        <f t="shared" si="660"/>
        <v>0</v>
      </c>
      <c r="FS318" s="154">
        <f t="shared" si="661"/>
        <v>0</v>
      </c>
      <c r="FT318" s="10"/>
      <c r="FU318" s="152">
        <f>SUMIF('Rekapitulasi Maret'!$CE$587:$CE$768,APS!$B318,'Rekapitulasi Maret'!$CI$587:$CI$768)</f>
        <v>0</v>
      </c>
      <c r="FV318" s="10"/>
      <c r="FW318" s="152">
        <f>SUMIF('Rekapitulasi Maret'!$CE$587:$CE$768,APS!$B318,'Rekapitulasi Maret'!$CJ$587:$CJ$768)</f>
        <v>0</v>
      </c>
      <c r="FX318" s="154">
        <f t="shared" si="683"/>
        <v>0</v>
      </c>
      <c r="FY318" s="154">
        <f t="shared" si="684"/>
        <v>0</v>
      </c>
      <c r="FZ318" s="10"/>
      <c r="GA318" s="152">
        <f>SUMIF('Rekapitulasi Maret'!$D$785:$D$963,APS!$B318,'Rekapitulasi Maret'!$E$785:$E$963)+SUMIF('Rekapitulasi Maret'!$D$785:$D$963,APS!$B318,'Rekapitulasi Maret'!$J$785:$J$963)</f>
        <v>0</v>
      </c>
      <c r="GB318" s="152">
        <f>SUMIF('Rekapitulasi Maret'!$D$785:$D$963,APS!$B318,'Rekapitulasi Maret'!$F$785:$F$963)</f>
        <v>0</v>
      </c>
      <c r="GC318" s="152">
        <f>SUMIF('Rekapitulasi Maret'!$D$785:$D$963,APS!$B318,'Rekapitulasi Maret'!$K$785:$K$963)</f>
        <v>0</v>
      </c>
      <c r="GD318" s="154">
        <f t="shared" si="662"/>
        <v>0</v>
      </c>
      <c r="GE318" s="154">
        <f t="shared" si="663"/>
        <v>0</v>
      </c>
      <c r="GF318" s="10"/>
      <c r="GG318" s="152">
        <f>SUMIF('Rekapitulasi Maret'!$U$785:$U$963,APS!$B318,'Rekapitulasi Maret'!$V$785:$V$963)+SUMIF('Rekapitulasi Maret'!$U$785:$U$963,APS!$B318,'Rekapitulasi Maret'!$AA$785:$AA$963)</f>
        <v>0</v>
      </c>
      <c r="GH318" s="152">
        <f>SUMIF('Rekapitulasi Maret'!$U$785:$U$963,APS!$B318,'Rekapitulasi Maret'!$W$785:$W$963)</f>
        <v>0</v>
      </c>
      <c r="GI318" s="152">
        <f>SUMIF('Rekapitulasi Maret'!$U$785:$U$963,APS!$B318,'Rekapitulasi Maret'!$AB$785:$AB$963)</f>
        <v>0</v>
      </c>
      <c r="GJ318" s="154">
        <f t="shared" si="664"/>
        <v>0</v>
      </c>
      <c r="GK318" s="154">
        <f t="shared" si="665"/>
        <v>0</v>
      </c>
      <c r="GL318" s="10"/>
      <c r="GM318" s="152">
        <f>SUMIF('Rekapitulasi Maret'!$AL$785:$AL$963,APS!$B318,'Rekapitulasi Maret'!$AM$785:$AM$963)+SUMIF('Rekapitulasi Maret'!$AL$785:$AL$963,APS!$B318,'Rekapitulasi Maret'!$AP$785:$AP$963)</f>
        <v>0</v>
      </c>
      <c r="GN318" s="152">
        <f>SUMIF('Rekapitulasi Maret'!$AL$785:$AL$963,APS!$B318,'Rekapitulasi Maret'!$AN$785:$AN$963)</f>
        <v>0</v>
      </c>
      <c r="GO318" s="152">
        <f>SUMIF('Rekapitulasi Maret'!$AL$785:$AL$963,APS!$B318,'Rekapitulasi Maret'!$AQ$785:$AQ$963)</f>
        <v>0</v>
      </c>
      <c r="GP318" s="154">
        <f t="shared" si="666"/>
        <v>0</v>
      </c>
      <c r="GQ318" s="154">
        <f t="shared" si="667"/>
        <v>0</v>
      </c>
      <c r="GR318" s="76">
        <f t="shared" si="668"/>
        <v>0</v>
      </c>
      <c r="GS318" s="76">
        <f t="shared" si="669"/>
        <v>0</v>
      </c>
      <c r="GT318" s="76">
        <f t="shared" si="670"/>
        <v>0</v>
      </c>
      <c r="GU318" s="76">
        <f t="shared" si="671"/>
        <v>0</v>
      </c>
      <c r="GV318" s="157">
        <f t="shared" si="672"/>
        <v>0</v>
      </c>
      <c r="GW318" s="157">
        <f t="shared" si="673"/>
        <v>0</v>
      </c>
      <c r="GX318" s="158">
        <f t="shared" si="674"/>
        <v>0</v>
      </c>
      <c r="GY318" s="157">
        <f t="shared" si="691"/>
        <v>0</v>
      </c>
      <c r="GZ318" s="157">
        <f t="shared" si="692"/>
        <v>0</v>
      </c>
      <c r="HA318" s="157">
        <f t="shared" si="693"/>
        <v>0</v>
      </c>
      <c r="HB318" s="157">
        <f t="shared" si="694"/>
        <v>0</v>
      </c>
      <c r="HC318" s="157">
        <f t="shared" si="695"/>
        <v>0</v>
      </c>
      <c r="HD318" s="157">
        <f t="shared" si="696"/>
        <v>0</v>
      </c>
      <c r="HE318" s="158">
        <f t="shared" si="746"/>
        <v>0</v>
      </c>
      <c r="HF318" s="164"/>
      <c r="HG318" s="88"/>
      <c r="HH318" s="88"/>
    </row>
    <row r="319" spans="1:216" ht="15.75" hidden="1">
      <c r="A319" s="16" t="s">
        <v>482</v>
      </c>
      <c r="B319" s="16" t="s">
        <v>325</v>
      </c>
      <c r="C319" s="16" t="s">
        <v>310</v>
      </c>
      <c r="D319" s="16" t="s">
        <v>614</v>
      </c>
      <c r="E319" s="16"/>
      <c r="F319" s="17">
        <v>0</v>
      </c>
      <c r="G319" s="17">
        <v>0</v>
      </c>
      <c r="H319" s="17">
        <v>0</v>
      </c>
      <c r="I319" s="18">
        <v>0</v>
      </c>
      <c r="J319" s="17">
        <v>0</v>
      </c>
      <c r="K319" s="19">
        <f t="shared" si="750"/>
        <v>0</v>
      </c>
      <c r="L319" s="19">
        <f t="shared" si="751"/>
        <v>0</v>
      </c>
      <c r="M319" s="23">
        <v>0</v>
      </c>
      <c r="N319" s="20">
        <f t="shared" si="752"/>
        <v>0</v>
      </c>
      <c r="O319" s="20"/>
      <c r="P319" s="75">
        <f t="shared" si="754"/>
        <v>0</v>
      </c>
      <c r="Q319" s="74">
        <f t="shared" si="753"/>
        <v>0</v>
      </c>
      <c r="R319" s="22">
        <f t="shared" si="747"/>
        <v>0</v>
      </c>
      <c r="S319" s="10"/>
      <c r="T319" s="10"/>
      <c r="U319" s="152">
        <f>SUMIF('Rekapitulasi Maret'!$D$9:$D$173,APS!$B319,'Rekapitulasi Maret'!$E$9:$E$173)</f>
        <v>0</v>
      </c>
      <c r="V319" s="152">
        <f>SUMIF('Rekapitulasi Maret'!$D$9:$D$173,APS!$B319,'Rekapitulasi Maret'!$F$9:$F$173)</f>
        <v>0</v>
      </c>
      <c r="W319" s="10"/>
      <c r="X319" s="154">
        <f t="shared" si="748"/>
        <v>0</v>
      </c>
      <c r="Y319" s="154">
        <f t="shared" si="749"/>
        <v>0</v>
      </c>
      <c r="Z319" s="10"/>
      <c r="AA319" s="152">
        <f>SUMIF('Rekapitulasi Maret'!$U$9:$U$173,APS!$B319,'Rekapitulasi Maret'!$V$9:$V$173)</f>
        <v>0</v>
      </c>
      <c r="AB319" s="152">
        <f>SUMIF('Rekapitulasi Maret'!$U$9:$U$173,APS!$B319,'Rekapitulasi Maret'!$W$9:$W$173)</f>
        <v>0</v>
      </c>
      <c r="AC319" s="152"/>
      <c r="AD319" s="154">
        <f t="shared" si="726"/>
        <v>0</v>
      </c>
      <c r="AE319" s="154">
        <f t="shared" si="727"/>
        <v>0</v>
      </c>
      <c r="AF319" s="10"/>
      <c r="AG319" s="152">
        <f>SUMIF('Rekapitulasi Maret'!$AL$9:$AL$173,APS!$B319,'Rekapitulasi Maret'!$AM$9:$AM$173)</f>
        <v>0</v>
      </c>
      <c r="AH319" s="152">
        <f>SUMIF('Rekapitulasi Maret'!$AL$9:$AL$173,APS!$B319,'Rekapitulasi Maret'!$AN$9:$AN$173)</f>
        <v>0</v>
      </c>
      <c r="AI319" s="152">
        <f>SUMIF('Rekapitulasi Maret'!$AL$9:$AL$173,APS!$B319,'Rekapitulasi Maret'!$AQ$9:$AQ$173)</f>
        <v>0</v>
      </c>
      <c r="AJ319" s="154">
        <f t="shared" si="744"/>
        <v>0</v>
      </c>
      <c r="AK319" s="154">
        <f t="shared" si="745"/>
        <v>0</v>
      </c>
      <c r="AL319" s="10"/>
      <c r="AM319" s="152">
        <f>SUMIF('Rekapitulasi Maret'!$BA$9:$BA$173,APS!$B319,'Rekapitulasi Maret'!$BB$9:$BB$173)</f>
        <v>0</v>
      </c>
      <c r="AN319" s="152">
        <f>SUMIF('Rekapitulasi Maret'!$BA$9:$BA$173,APS!$B319,'Rekapitulasi Maret'!$BC$9:$BC$173)</f>
        <v>0</v>
      </c>
      <c r="AO319" s="10"/>
      <c r="AP319" s="154">
        <f t="shared" si="728"/>
        <v>0</v>
      </c>
      <c r="AQ319" s="154">
        <f t="shared" si="729"/>
        <v>0</v>
      </c>
      <c r="AR319" s="10"/>
      <c r="AS319" s="152">
        <f>SUMIF('Rekapitulasi Maret'!$BP$9:$BP$173,APS!$B319,'Rekapitulasi Maret'!$BQ$9:$BQ$173)</f>
        <v>0</v>
      </c>
      <c r="AT319" s="152">
        <f>SUMIF('Rekapitulasi Maret'!$BP$9:$BP$173,APS!$B319,'Rekapitulasi Maret'!$BR$9:$BR$173)</f>
        <v>0</v>
      </c>
      <c r="AU319" s="10"/>
      <c r="AV319" s="154">
        <f t="shared" si="697"/>
        <v>0</v>
      </c>
      <c r="AW319" s="154">
        <f t="shared" si="698"/>
        <v>0</v>
      </c>
      <c r="AX319" s="10"/>
      <c r="AY319" s="152">
        <f>SUMIF('Rekapitulasi Maret'!$CE$9:$CE$173,APS!$B319,'Rekapitulasi Maret'!$CI$9:$CI$173)</f>
        <v>0</v>
      </c>
      <c r="AZ319" s="10"/>
      <c r="BA319" s="152">
        <f>SUMIF('Rekapitulasi Maret'!$CE$9:$CE$173,APS!$B319,'Rekapitulasi Maret'!$CJ$9:$CJ$173)</f>
        <v>0</v>
      </c>
      <c r="BB319" s="154">
        <f t="shared" si="689"/>
        <v>0</v>
      </c>
      <c r="BC319" s="154">
        <f t="shared" si="690"/>
        <v>0</v>
      </c>
      <c r="BD319" s="76">
        <f t="shared" si="701"/>
        <v>0</v>
      </c>
      <c r="BE319" s="76">
        <f t="shared" si="702"/>
        <v>0</v>
      </c>
      <c r="BF319" s="76">
        <f t="shared" si="703"/>
        <v>0</v>
      </c>
      <c r="BG319" s="76">
        <f t="shared" si="704"/>
        <v>0</v>
      </c>
      <c r="BH319" s="76">
        <f t="shared" si="705"/>
        <v>0</v>
      </c>
      <c r="BI319" s="76">
        <f t="shared" si="706"/>
        <v>0</v>
      </c>
      <c r="BJ319" s="154">
        <f t="shared" si="707"/>
        <v>0</v>
      </c>
      <c r="BK319" s="10"/>
      <c r="BL319" s="10"/>
      <c r="BM319" s="152">
        <f>SUMIF('Rekapitulasi Maret'!$D$194:$D$375,APS!$B319,'Rekapitulasi Maret'!$E$194:$E$375)+SUMIF('Rekapitulasi Maret'!$D$194:$D$375,APS!$B319,'Rekapitulasi Maret'!$J$194:$J$375)</f>
        <v>0</v>
      </c>
      <c r="BN319" s="152">
        <f>SUMIF('Rekapitulasi Maret'!$D$194:$D$375,APS!$B319,'Rekapitulasi Maret'!$F$194:$F$375)</f>
        <v>0</v>
      </c>
      <c r="BO319" s="152">
        <f>SUMIF('Rekapitulasi Maret'!$D$194:$D$375,APS!$B319,'Rekapitulasi Maret'!$K$194:$K$375)</f>
        <v>0</v>
      </c>
      <c r="BP319" s="154">
        <f t="shared" si="685"/>
        <v>0</v>
      </c>
      <c r="BQ319" s="154">
        <f t="shared" si="686"/>
        <v>0</v>
      </c>
      <c r="BR319" s="10"/>
      <c r="BS319" s="152">
        <f>SUMIF('Rekapitulasi Maret'!$U$194:$U$375,APS!$B319,'Rekapitulasi Maret'!$V$194:$V$375)+SUMIF('Rekapitulasi Maret'!$U$194:$U$375,APS!$B319,'Rekapitulasi Maret'!$AA$194:$AA$375)</f>
        <v>0</v>
      </c>
      <c r="BT319" s="152">
        <f>SUMIF('Rekapitulasi Maret'!$U$194:$U$375,APS!$B319,'Rekapitulasi Maret'!$W$194:$W$375)</f>
        <v>0</v>
      </c>
      <c r="BU319" s="152">
        <f>SUMIF('Rekapitulasi Maret'!$U$194:$U$375,APS!$B319,'Rekapitulasi Maret'!$AB$194:$AB$375)</f>
        <v>0</v>
      </c>
      <c r="BV319" s="154">
        <f t="shared" si="687"/>
        <v>0</v>
      </c>
      <c r="BW319" s="154">
        <f t="shared" si="688"/>
        <v>0</v>
      </c>
      <c r="BX319" s="10"/>
      <c r="BY319" s="152">
        <f>SUMIF('Rekapitulasi Maret'!$AL$194:$AL$375,APS!$B319,'Rekapitulasi Maret'!$AM$194:$AM$375)+SUMIF('Rekapitulasi Maret'!$AL$194:$AL$375,APS!$B319,'Rekapitulasi Maret'!$AP$194:$AP$375)</f>
        <v>0</v>
      </c>
      <c r="BZ319" s="152">
        <f>SUMIF('Rekapitulasi Maret'!$AL$194:$AL$375,APS!$B319,'Rekapitulasi Maret'!$AN$194:$AN$375)</f>
        <v>0</v>
      </c>
      <c r="CA319" s="152">
        <f>SUMIF('Rekapitulasi Maret'!$AL$194:$AL$375,APS!$B319,'Rekapitulasi Maret'!$AQ$194:$AQ$375)</f>
        <v>0</v>
      </c>
      <c r="CB319" s="154">
        <f t="shared" si="699"/>
        <v>0</v>
      </c>
      <c r="CC319" s="154">
        <f t="shared" si="700"/>
        <v>0</v>
      </c>
      <c r="CD319" s="10"/>
      <c r="CE319" s="152">
        <f>SUMIF('Rekapitulasi Maret'!$BA$194:$BA$375,APS!$B319,'Rekapitulasi Maret'!$BB$194:$BB$375)+SUMIF('Rekapitulasi Maret'!$BA$194:$BA$375,APS!$B319,'Rekapitulasi Maret'!$BE$194:$BE$375)</f>
        <v>0</v>
      </c>
      <c r="CF319" s="152">
        <f>SUMIF('Rekapitulasi Maret'!$BA$194:$BA$375,APS!$B319,'Rekapitulasi Maret'!$BC$194:$BC$375)</f>
        <v>0</v>
      </c>
      <c r="CG319" s="10"/>
      <c r="CH319" s="154">
        <f t="shared" si="677"/>
        <v>0</v>
      </c>
      <c r="CI319" s="154">
        <f t="shared" si="678"/>
        <v>0</v>
      </c>
      <c r="CJ319" s="10"/>
      <c r="CK319" s="152">
        <f>SUMIF('Rekapitulasi Maret'!$BP$194:$BP$375,APS!$B319,'Rekapitulasi Maret'!$BQ$194:$BQ$375)+SUMIF('Rekapitulasi Maret'!$BP$194:$BP$375,APS!$B319,'Rekapitulasi Maret'!$BT$194:$BT$375)</f>
        <v>0</v>
      </c>
      <c r="CL319" s="152">
        <f>SUMIF('Rekapitulasi Maret'!$BP$194:$BP$375,APS!$B319,'Rekapitulasi Maret'!$BR$194:$BR$375)</f>
        <v>0</v>
      </c>
      <c r="CM319" s="152">
        <f>SUMIF('Rekapitulasi Maret'!$BP$194:$BP$375,APS!$B319,'Rekapitulasi Maret'!$BU$194:$BU$375)</f>
        <v>0</v>
      </c>
      <c r="CN319" s="154">
        <f t="shared" si="679"/>
        <v>0</v>
      </c>
      <c r="CO319" s="154">
        <f t="shared" si="680"/>
        <v>0</v>
      </c>
      <c r="CP319" s="76">
        <f t="shared" si="708"/>
        <v>0</v>
      </c>
      <c r="CQ319" s="76">
        <f t="shared" si="709"/>
        <v>0</v>
      </c>
      <c r="CR319" s="76">
        <f t="shared" si="710"/>
        <v>0</v>
      </c>
      <c r="CS319" s="76">
        <f t="shared" si="711"/>
        <v>0</v>
      </c>
      <c r="CT319" s="76">
        <f t="shared" si="712"/>
        <v>0</v>
      </c>
      <c r="CU319" s="76">
        <f t="shared" si="713"/>
        <v>0</v>
      </c>
      <c r="CV319" s="154">
        <f t="shared" si="714"/>
        <v>0</v>
      </c>
      <c r="CW319" s="10"/>
      <c r="CX319" s="10"/>
      <c r="CY319" s="152">
        <f>SUMIF('Rekapitulasi Maret'!$D$391:$D$568,APS!$B319,'Rekapitulasi Maret'!$E$391:$E$568)+SUMIF('Rekapitulasi Maret'!$D$391:$D$568,APS!$B319,'Rekapitulasi Maret'!$J$391:$J$568)</f>
        <v>0</v>
      </c>
      <c r="CZ319" s="152">
        <f>SUMIF('Rekapitulasi Maret'!$D$391:$D$568,APS!$B319,'Rekapitulasi Maret'!$F$391:$F$568)</f>
        <v>0</v>
      </c>
      <c r="DA319" s="152">
        <f>SUMIF('Rekapitulasi Maret'!$D$391:$D$568,APS!$B319,'Rekapitulasi Maret'!$K$391:$K$568)</f>
        <v>0</v>
      </c>
      <c r="DB319" s="154">
        <f t="shared" si="681"/>
        <v>0</v>
      </c>
      <c r="DC319" s="154">
        <f t="shared" si="682"/>
        <v>0</v>
      </c>
      <c r="DD319" s="10"/>
      <c r="DE319" s="152">
        <f>SUMIF('Rekapitulasi Maret'!$U$391:$U$568,APS!$B319,'Rekapitulasi Maret'!$V$391:$V$568)+SUMIF('Rekapitulasi Maret'!$U$391:$U$568,APS!$B319,'Rekapitulasi Maret'!$AA$391:$AA$568)</f>
        <v>0</v>
      </c>
      <c r="DF319" s="152">
        <f>SUMIF('Rekapitulasi Maret'!$U$391:$U$568,APS!$B319,'Rekapitulasi Maret'!$W$391:$W$568)</f>
        <v>0</v>
      </c>
      <c r="DG319" s="152">
        <f>SUMIF('Rekapitulasi Maret'!$U$391:$U$568,APS!$B319,'Rekapitulasi Maret'!$AB$391:$AB$568)</f>
        <v>0</v>
      </c>
      <c r="DH319" s="154">
        <f t="shared" si="715"/>
        <v>0</v>
      </c>
      <c r="DI319" s="154">
        <f t="shared" si="716"/>
        <v>0</v>
      </c>
      <c r="DJ319" s="10"/>
      <c r="DK319" s="152">
        <f>SUMIF('Rekapitulasi Maret'!$AL$391:$AL$568,APS!$B319,'Rekapitulasi Maret'!$AM$391:$AM$568)+SUMIF('Rekapitulasi Maret'!$AL$391:$AL$568,APS!$B319,'Rekapitulasi Maret'!$AP$391:$AP$568)</f>
        <v>0</v>
      </c>
      <c r="DL319" s="152">
        <f>SUMIF('Rekapitulasi Maret'!$AL$391:$AL$568,APS!$B319,'Rekapitulasi Maret'!$AN$391:$AN$568)</f>
        <v>0</v>
      </c>
      <c r="DM319" s="152">
        <f>SUMIF('Rekapitulasi Maret'!$AL$391:$AL$568,APS!$B319,'Rekapitulasi Maret'!$AQ$391:$AQ$568)</f>
        <v>0</v>
      </c>
      <c r="DN319" s="154">
        <f t="shared" si="648"/>
        <v>0</v>
      </c>
      <c r="DO319" s="154">
        <f t="shared" si="649"/>
        <v>0</v>
      </c>
      <c r="DP319" s="10"/>
      <c r="DQ319" s="152">
        <f>SUMIF('Rekapitulasi Maret'!$BA$391:$BA$568,APS!$B319,'Rekapitulasi Maret'!$BB$391:$BB$568)+SUMIF('Rekapitulasi Maret'!$BA$391:$BA$568,APS!$B319,'Rekapitulasi Maret'!$BE$391:$BE$568)</f>
        <v>0</v>
      </c>
      <c r="DR319" s="152">
        <f>SUMIF('Rekapitulasi Maret'!$BA$391:$BA$568,APS!$B319,'Rekapitulasi Maret'!$BC$391:$BC$568)</f>
        <v>0</v>
      </c>
      <c r="DS319" s="152">
        <f>SUMIF('Rekapitulasi Maret'!$BA$391:$BA$568,APS!$B319,'Rekapitulasi Maret'!$BF$391:$BF$568)</f>
        <v>0</v>
      </c>
      <c r="DT319" s="154">
        <f t="shared" si="717"/>
        <v>0</v>
      </c>
      <c r="DU319" s="154">
        <f t="shared" si="718"/>
        <v>0</v>
      </c>
      <c r="DV319" s="10"/>
      <c r="DW319" s="152">
        <f>SUMIF('Rekapitulasi Maret'!$BP$391:$BP$568,APS!$B319,'Rekapitulasi Maret'!$BQ$391:$BQ$568)+SUMIF('Rekapitulasi Maret'!$BP$391:$BP$568,APS!$B319,'Rekapitulasi Maret'!$BT$391:$BT$568)</f>
        <v>0</v>
      </c>
      <c r="DX319" s="152">
        <f>SUMIF('Rekapitulasi Maret'!$BP$391:$BP$568,APS!$B319,'Rekapitulasi Maret'!$BR$391:$BR$568)</f>
        <v>0</v>
      </c>
      <c r="DY319" s="152">
        <f>SUMIF('Rekapitulasi Maret'!$BP$391:$BP$568,APS!$B319,'Rekapitulasi Maret'!$BU$391:$BU$568)</f>
        <v>0</v>
      </c>
      <c r="DZ319" s="154">
        <f t="shared" si="755"/>
        <v>0</v>
      </c>
      <c r="EA319" s="154">
        <f t="shared" si="756"/>
        <v>0</v>
      </c>
      <c r="EB319" s="10"/>
      <c r="EC319" s="152">
        <f>SUMIF('Rekapitulasi Maret'!$CE$391:$CE$568,APS!$B319,'Rekapitulasi Maret'!$CF$391:$CF$568)+SUMIF('Rekapitulasi Maret'!$CE$391:$CE$568,APS!$B319,'Rekapitulasi Maret'!$CI$391:$CI$568)</f>
        <v>0</v>
      </c>
      <c r="ED319" s="152">
        <f>SUMIF('Rekapitulasi Maret'!$CE$391:$CE$568,APS!$B319,'Rekapitulasi Maret'!$CG$391:$CG$568)</f>
        <v>0</v>
      </c>
      <c r="EE319" s="152">
        <f>SUMIF('Rekapitulasi Maret'!$CE$391:$CE$568,APS!$B319,'Rekapitulasi Maret'!$CJ$391:$CJ$568)</f>
        <v>0</v>
      </c>
      <c r="EF319" s="154">
        <f t="shared" si="650"/>
        <v>0</v>
      </c>
      <c r="EG319" s="154">
        <f t="shared" si="651"/>
        <v>0</v>
      </c>
      <c r="EH319" s="76">
        <f t="shared" si="719"/>
        <v>0</v>
      </c>
      <c r="EI319" s="76">
        <f t="shared" si="720"/>
        <v>0</v>
      </c>
      <c r="EJ319" s="76">
        <f t="shared" si="721"/>
        <v>0</v>
      </c>
      <c r="EK319" s="76">
        <f t="shared" si="722"/>
        <v>0</v>
      </c>
      <c r="EL319" s="76">
        <f t="shared" si="723"/>
        <v>0</v>
      </c>
      <c r="EM319" s="76">
        <f t="shared" si="724"/>
        <v>0</v>
      </c>
      <c r="EN319" s="154">
        <f t="shared" si="725"/>
        <v>0</v>
      </c>
      <c r="EO319" s="10"/>
      <c r="EP319" s="10"/>
      <c r="EQ319" s="152">
        <f>SUMIF('Rekapitulasi Maret'!$D$587:$D$768,APS!$B319,'Rekapitulasi Maret'!$E$587:$E$768)+SUMIF('Rekapitulasi Maret'!$D$587:$D$768,APS!$B319,'Rekapitulasi Maret'!$G$587:$G$768)</f>
        <v>0</v>
      </c>
      <c r="ER319" s="152">
        <f>SUMIF('Rekapitulasi Maret'!$D$587:$D$768,APS!$B319,'Rekapitulasi Maret'!$F$587:$F$768)+SUMIF('Rekapitulasi Maret'!$D$587:$D$768,APS!$B319,'Rekapitulasi Maret'!$H$587:$H$768)</f>
        <v>0</v>
      </c>
      <c r="ES319" s="10"/>
      <c r="ET319" s="154">
        <f t="shared" si="652"/>
        <v>0</v>
      </c>
      <c r="EU319" s="154">
        <f t="shared" si="653"/>
        <v>0</v>
      </c>
      <c r="EV319" s="10"/>
      <c r="EW319" s="152">
        <f>SUMIF('Rekapitulasi Maret'!$U$587:$U$768,APS!$B319,'Rekapitulasi Maret'!$V$587:$V$768)+SUMIF('Rekapitulasi Maret'!$U$587:$U$768,APS!$B319,'Rekapitulasi Maret'!$X$587:$X$768)</f>
        <v>0</v>
      </c>
      <c r="EX319" s="152">
        <f>SUMIF('Rekapitulasi Maret'!$U$587:$U$768,APS!$B319,'Rekapitulasi Maret'!$W$587:$W$768)+SUMIF('Rekapitulasi Maret'!$U$587:$U$768,APS!$B319,'Rekapitulasi Maret'!$Y$587:$Y$768)</f>
        <v>0</v>
      </c>
      <c r="EY319" s="10"/>
      <c r="EZ319" s="154">
        <f t="shared" si="654"/>
        <v>0</v>
      </c>
      <c r="FA319" s="154">
        <f t="shared" si="655"/>
        <v>0</v>
      </c>
      <c r="FB319" s="10"/>
      <c r="FC319" s="152">
        <f>SUMIF('Rekapitulasi Maret'!$AL$587:$AL$768,APS!$B319,'Rekapitulasi Maret'!$AM$587:$AM$768)+SUMIF('Rekapitulasi Maret'!$AL$587:$AL$768,APS!$B319,'Rekapitulasi Maret'!$AP$587:$AP$768)</f>
        <v>0</v>
      </c>
      <c r="FD319" s="152">
        <f>SUMIF('Rekapitulasi Maret'!$AL$587:$AL$768,APS!$B319,'Rekapitulasi Maret'!$AN$587:$AN$768)</f>
        <v>0</v>
      </c>
      <c r="FE319" s="10"/>
      <c r="FF319" s="154">
        <f t="shared" si="656"/>
        <v>0</v>
      </c>
      <c r="FG319" s="154">
        <f t="shared" si="657"/>
        <v>0</v>
      </c>
      <c r="FH319" s="10"/>
      <c r="FI319" s="152">
        <f>SUMIF('Rekapitulasi Maret'!$BA$587:$BA$768,APS!$B319,'Rekapitulasi Maret'!$BB$587:$BB$768)+SUMIF('Rekapitulasi Maret'!$BA$587:$BA$768,APS!$B319,'Rekapitulasi Maret'!$BE$587:$BE$768)</f>
        <v>0</v>
      </c>
      <c r="FJ319" s="152">
        <f>SUMIF('Rekapitulasi Maret'!$BA$587:$BA$768,APS!$B319,'Rekapitulasi Maret'!$BC$587:$BC$768)+SUMIF('Rekapitulasi Maret'!$BA$587:$BA$768,APS!$B319,'Rekapitulasi Maret'!$BF$587:$BF$768)</f>
        <v>0</v>
      </c>
      <c r="FK319" s="10"/>
      <c r="FL319" s="154">
        <f t="shared" si="658"/>
        <v>0</v>
      </c>
      <c r="FM319" s="154">
        <f t="shared" si="659"/>
        <v>0</v>
      </c>
      <c r="FN319" s="10"/>
      <c r="FO319" s="152">
        <f>SUMIF('Rekapitulasi Maret'!$BP$587:$BP$768,APS!$B319,'Rekapitulasi Maret'!$BQ$587:$BQ$768)+SUMIF('Rekapitulasi Maret'!$BP$587:$BP$768,APS!$B319,'Rekapitulasi Maret'!$BT$587:$BT$768)</f>
        <v>0</v>
      </c>
      <c r="FP319" s="152">
        <f>SUMIF('Rekapitulasi Maret'!$BP$587:$BP$768,APS!$B319,'Rekapitulasi Maret'!$BR$587:$BR$768)</f>
        <v>0</v>
      </c>
      <c r="FQ319" s="10"/>
      <c r="FR319" s="154">
        <f t="shared" si="660"/>
        <v>0</v>
      </c>
      <c r="FS319" s="154">
        <f t="shared" si="661"/>
        <v>0</v>
      </c>
      <c r="FT319" s="10"/>
      <c r="FU319" s="152">
        <f>SUMIF('Rekapitulasi Maret'!$CE$587:$CE$768,APS!$B319,'Rekapitulasi Maret'!$CI$587:$CI$768)</f>
        <v>0</v>
      </c>
      <c r="FV319" s="10"/>
      <c r="FW319" s="152">
        <f>SUMIF('Rekapitulasi Maret'!$CE$587:$CE$768,APS!$B319,'Rekapitulasi Maret'!$CJ$587:$CJ$768)</f>
        <v>0</v>
      </c>
      <c r="FX319" s="154">
        <f t="shared" si="683"/>
        <v>0</v>
      </c>
      <c r="FY319" s="154">
        <f t="shared" si="684"/>
        <v>0</v>
      </c>
      <c r="FZ319" s="10"/>
      <c r="GA319" s="152">
        <f>SUMIF('Rekapitulasi Maret'!$D$785:$D$963,APS!$B319,'Rekapitulasi Maret'!$E$785:$E$963)+SUMIF('Rekapitulasi Maret'!$D$785:$D$963,APS!$B319,'Rekapitulasi Maret'!$J$785:$J$963)</f>
        <v>0</v>
      </c>
      <c r="GB319" s="152">
        <f>SUMIF('Rekapitulasi Maret'!$D$785:$D$963,APS!$B319,'Rekapitulasi Maret'!$F$785:$F$963)</f>
        <v>0</v>
      </c>
      <c r="GC319" s="152">
        <f>SUMIF('Rekapitulasi Maret'!$D$785:$D$963,APS!$B319,'Rekapitulasi Maret'!$K$785:$K$963)</f>
        <v>0</v>
      </c>
      <c r="GD319" s="154">
        <f t="shared" si="662"/>
        <v>0</v>
      </c>
      <c r="GE319" s="154">
        <f t="shared" si="663"/>
        <v>0</v>
      </c>
      <c r="GF319" s="10"/>
      <c r="GG319" s="152">
        <f>SUMIF('Rekapitulasi Maret'!$U$785:$U$963,APS!$B319,'Rekapitulasi Maret'!$V$785:$V$963)+SUMIF('Rekapitulasi Maret'!$U$785:$U$963,APS!$B319,'Rekapitulasi Maret'!$AA$785:$AA$963)</f>
        <v>0</v>
      </c>
      <c r="GH319" s="152">
        <f>SUMIF('Rekapitulasi Maret'!$U$785:$U$963,APS!$B319,'Rekapitulasi Maret'!$W$785:$W$963)</f>
        <v>0</v>
      </c>
      <c r="GI319" s="152">
        <f>SUMIF('Rekapitulasi Maret'!$U$785:$U$963,APS!$B319,'Rekapitulasi Maret'!$AB$785:$AB$963)</f>
        <v>0</v>
      </c>
      <c r="GJ319" s="154">
        <f t="shared" si="664"/>
        <v>0</v>
      </c>
      <c r="GK319" s="154">
        <f t="shared" si="665"/>
        <v>0</v>
      </c>
      <c r="GL319" s="10"/>
      <c r="GM319" s="152">
        <f>SUMIF('Rekapitulasi Maret'!$AL$785:$AL$963,APS!$B319,'Rekapitulasi Maret'!$AM$785:$AM$963)+SUMIF('Rekapitulasi Maret'!$AL$785:$AL$963,APS!$B319,'Rekapitulasi Maret'!$AP$785:$AP$963)</f>
        <v>0</v>
      </c>
      <c r="GN319" s="152">
        <f>SUMIF('Rekapitulasi Maret'!$AL$785:$AL$963,APS!$B319,'Rekapitulasi Maret'!$AN$785:$AN$963)</f>
        <v>0</v>
      </c>
      <c r="GO319" s="152">
        <f>SUMIF('Rekapitulasi Maret'!$AL$785:$AL$963,APS!$B319,'Rekapitulasi Maret'!$AQ$785:$AQ$963)</f>
        <v>0</v>
      </c>
      <c r="GP319" s="154">
        <f t="shared" si="666"/>
        <v>0</v>
      </c>
      <c r="GQ319" s="154">
        <f t="shared" si="667"/>
        <v>0</v>
      </c>
      <c r="GR319" s="76">
        <f t="shared" si="668"/>
        <v>0</v>
      </c>
      <c r="GS319" s="76">
        <f t="shared" si="669"/>
        <v>0</v>
      </c>
      <c r="GT319" s="76">
        <f t="shared" si="670"/>
        <v>0</v>
      </c>
      <c r="GU319" s="76">
        <f t="shared" si="671"/>
        <v>0</v>
      </c>
      <c r="GV319" s="157">
        <f t="shared" si="672"/>
        <v>0</v>
      </c>
      <c r="GW319" s="157">
        <f t="shared" si="673"/>
        <v>0</v>
      </c>
      <c r="GX319" s="158">
        <f t="shared" si="674"/>
        <v>0</v>
      </c>
      <c r="GY319" s="157">
        <f t="shared" si="691"/>
        <v>0</v>
      </c>
      <c r="GZ319" s="157">
        <f t="shared" si="692"/>
        <v>0</v>
      </c>
      <c r="HA319" s="157">
        <f t="shared" si="693"/>
        <v>0</v>
      </c>
      <c r="HB319" s="157">
        <f t="shared" si="694"/>
        <v>0</v>
      </c>
      <c r="HC319" s="157">
        <f t="shared" si="695"/>
        <v>0</v>
      </c>
      <c r="HD319" s="157">
        <f t="shared" si="696"/>
        <v>0</v>
      </c>
      <c r="HE319" s="158">
        <f t="shared" si="746"/>
        <v>0</v>
      </c>
      <c r="HF319" s="164"/>
      <c r="HG319" s="88"/>
      <c r="HH319" s="88"/>
    </row>
    <row r="320" spans="1:216" ht="15.75">
      <c r="A320" s="16" t="s">
        <v>321</v>
      </c>
      <c r="B320" s="16" t="s">
        <v>322</v>
      </c>
      <c r="C320" s="16" t="s">
        <v>310</v>
      </c>
      <c r="D320" s="16" t="s">
        <v>614</v>
      </c>
      <c r="E320" s="16"/>
      <c r="F320" s="17">
        <v>242</v>
      </c>
      <c r="G320" s="17">
        <v>0</v>
      </c>
      <c r="H320" s="17">
        <v>0</v>
      </c>
      <c r="I320" s="18">
        <v>0</v>
      </c>
      <c r="J320" s="17">
        <v>0</v>
      </c>
      <c r="K320" s="19">
        <f t="shared" si="750"/>
        <v>242</v>
      </c>
      <c r="L320" s="19">
        <f t="shared" si="751"/>
        <v>242</v>
      </c>
      <c r="M320" s="23">
        <v>0</v>
      </c>
      <c r="N320" s="20">
        <f t="shared" si="752"/>
        <v>200</v>
      </c>
      <c r="O320" s="20">
        <v>200</v>
      </c>
      <c r="P320" s="75">
        <f t="shared" si="754"/>
        <v>0</v>
      </c>
      <c r="Q320" s="74">
        <f t="shared" si="753"/>
        <v>200</v>
      </c>
      <c r="R320" s="22">
        <f t="shared" si="747"/>
        <v>200</v>
      </c>
      <c r="S320" s="10"/>
      <c r="T320" s="10"/>
      <c r="U320" s="152">
        <f>SUMIF('Rekapitulasi Maret'!$D$9:$D$173,APS!$B320,'Rekapitulasi Maret'!$E$9:$E$173)</f>
        <v>0</v>
      </c>
      <c r="V320" s="152">
        <f>SUMIF('Rekapitulasi Maret'!$D$9:$D$173,APS!$B320,'Rekapitulasi Maret'!$F$9:$F$173)</f>
        <v>0</v>
      </c>
      <c r="W320" s="10"/>
      <c r="X320" s="154">
        <f t="shared" si="748"/>
        <v>0</v>
      </c>
      <c r="Y320" s="154">
        <f t="shared" si="749"/>
        <v>0</v>
      </c>
      <c r="Z320" s="10"/>
      <c r="AA320" s="152">
        <f>SUMIF('Rekapitulasi Maret'!$U$9:$U$173,APS!$B320,'Rekapitulasi Maret'!$V$9:$V$173)</f>
        <v>0</v>
      </c>
      <c r="AB320" s="152">
        <f>SUMIF('Rekapitulasi Maret'!$U$9:$U$173,APS!$B320,'Rekapitulasi Maret'!$W$9:$W$173)</f>
        <v>0</v>
      </c>
      <c r="AC320" s="152"/>
      <c r="AD320" s="154">
        <f t="shared" si="726"/>
        <v>0</v>
      </c>
      <c r="AE320" s="154">
        <f t="shared" si="727"/>
        <v>0</v>
      </c>
      <c r="AF320" s="10"/>
      <c r="AG320" s="152">
        <f>SUMIF('Rekapitulasi Maret'!$AL$9:$AL$173,APS!$B320,'Rekapitulasi Maret'!$AM$9:$AM$173)</f>
        <v>0</v>
      </c>
      <c r="AH320" s="152">
        <f>SUMIF('Rekapitulasi Maret'!$AL$9:$AL$173,APS!$B320,'Rekapitulasi Maret'!$AN$9:$AN$173)</f>
        <v>0</v>
      </c>
      <c r="AI320" s="152">
        <f>SUMIF('Rekapitulasi Maret'!$AL$9:$AL$173,APS!$B320,'Rekapitulasi Maret'!$AQ$9:$AQ$173)</f>
        <v>0</v>
      </c>
      <c r="AJ320" s="154">
        <f t="shared" si="744"/>
        <v>0</v>
      </c>
      <c r="AK320" s="154">
        <f t="shared" si="745"/>
        <v>0</v>
      </c>
      <c r="AL320" s="10"/>
      <c r="AM320" s="152">
        <f>SUMIF('Rekapitulasi Maret'!$BA$9:$BA$173,APS!$B320,'Rekapitulasi Maret'!$BB$9:$BB$173)</f>
        <v>0</v>
      </c>
      <c r="AN320" s="152">
        <f>SUMIF('Rekapitulasi Maret'!$BA$9:$BA$173,APS!$B320,'Rekapitulasi Maret'!$BC$9:$BC$173)</f>
        <v>0</v>
      </c>
      <c r="AO320" s="10"/>
      <c r="AP320" s="154">
        <f t="shared" si="728"/>
        <v>0</v>
      </c>
      <c r="AQ320" s="154">
        <f t="shared" si="729"/>
        <v>0</v>
      </c>
      <c r="AR320" s="10"/>
      <c r="AS320" s="152">
        <f>SUMIF('Rekapitulasi Maret'!$BP$9:$BP$173,APS!$B320,'Rekapitulasi Maret'!$BQ$9:$BQ$173)</f>
        <v>0</v>
      </c>
      <c r="AT320" s="152">
        <f>SUMIF('Rekapitulasi Maret'!$BP$9:$BP$173,APS!$B320,'Rekapitulasi Maret'!$BR$9:$BR$173)</f>
        <v>0</v>
      </c>
      <c r="AU320" s="10"/>
      <c r="AV320" s="154">
        <f t="shared" si="697"/>
        <v>0</v>
      </c>
      <c r="AW320" s="154">
        <f t="shared" si="698"/>
        <v>0</v>
      </c>
      <c r="AX320" s="10"/>
      <c r="AY320" s="152">
        <f>SUMIF('Rekapitulasi Maret'!$CE$9:$CE$173,APS!$B320,'Rekapitulasi Maret'!$CI$9:$CI$173)</f>
        <v>0</v>
      </c>
      <c r="AZ320" s="10"/>
      <c r="BA320" s="152">
        <f>SUMIF('Rekapitulasi Maret'!$CE$9:$CE$173,APS!$B320,'Rekapitulasi Maret'!$CJ$9:$CJ$173)</f>
        <v>0</v>
      </c>
      <c r="BB320" s="154">
        <f t="shared" si="689"/>
        <v>0</v>
      </c>
      <c r="BC320" s="154">
        <f t="shared" si="690"/>
        <v>0</v>
      </c>
      <c r="BD320" s="76">
        <f t="shared" si="701"/>
        <v>0</v>
      </c>
      <c r="BE320" s="76">
        <f t="shared" si="702"/>
        <v>0</v>
      </c>
      <c r="BF320" s="76">
        <f t="shared" si="703"/>
        <v>0</v>
      </c>
      <c r="BG320" s="76">
        <f t="shared" si="704"/>
        <v>0</v>
      </c>
      <c r="BH320" s="76">
        <f t="shared" si="705"/>
        <v>0</v>
      </c>
      <c r="BI320" s="76">
        <f t="shared" si="706"/>
        <v>0</v>
      </c>
      <c r="BJ320" s="154">
        <f t="shared" si="707"/>
        <v>0</v>
      </c>
      <c r="BK320" s="10"/>
      <c r="BL320" s="10"/>
      <c r="BM320" s="152">
        <f>SUMIF('Rekapitulasi Maret'!$D$194:$D$375,APS!$B320,'Rekapitulasi Maret'!$E$194:$E$375)+SUMIF('Rekapitulasi Maret'!$D$194:$D$375,APS!$B320,'Rekapitulasi Maret'!$J$194:$J$375)</f>
        <v>0</v>
      </c>
      <c r="BN320" s="152">
        <f>SUMIF('Rekapitulasi Maret'!$D$194:$D$375,APS!$B320,'Rekapitulasi Maret'!$F$194:$F$375)</f>
        <v>0</v>
      </c>
      <c r="BO320" s="152">
        <f>SUMIF('Rekapitulasi Maret'!$D$194:$D$375,APS!$B320,'Rekapitulasi Maret'!$K$194:$K$375)</f>
        <v>0</v>
      </c>
      <c r="BP320" s="154">
        <f t="shared" si="685"/>
        <v>0</v>
      </c>
      <c r="BQ320" s="154">
        <f t="shared" si="686"/>
        <v>0</v>
      </c>
      <c r="BR320" s="10"/>
      <c r="BS320" s="152">
        <f>SUMIF('Rekapitulasi Maret'!$U$194:$U$375,APS!$B320,'Rekapitulasi Maret'!$V$194:$V$375)+SUMIF('Rekapitulasi Maret'!$U$194:$U$375,APS!$B320,'Rekapitulasi Maret'!$AA$194:$AA$375)</f>
        <v>0</v>
      </c>
      <c r="BT320" s="152">
        <f>SUMIF('Rekapitulasi Maret'!$U$194:$U$375,APS!$B320,'Rekapitulasi Maret'!$W$194:$W$375)</f>
        <v>0</v>
      </c>
      <c r="BU320" s="152">
        <f>SUMIF('Rekapitulasi Maret'!$U$194:$U$375,APS!$B320,'Rekapitulasi Maret'!$AB$194:$AB$375)</f>
        <v>0</v>
      </c>
      <c r="BV320" s="154">
        <f t="shared" si="687"/>
        <v>0</v>
      </c>
      <c r="BW320" s="154">
        <f t="shared" si="688"/>
        <v>0</v>
      </c>
      <c r="BX320" s="10"/>
      <c r="BY320" s="152">
        <f>SUMIF('Rekapitulasi Maret'!$AL$194:$AL$375,APS!$B320,'Rekapitulasi Maret'!$AM$194:$AM$375)+SUMIF('Rekapitulasi Maret'!$AL$194:$AL$375,APS!$B320,'Rekapitulasi Maret'!$AP$194:$AP$375)</f>
        <v>0</v>
      </c>
      <c r="BZ320" s="152">
        <f>SUMIF('Rekapitulasi Maret'!$AL$194:$AL$375,APS!$B320,'Rekapitulasi Maret'!$AN$194:$AN$375)</f>
        <v>0</v>
      </c>
      <c r="CA320" s="152">
        <f>SUMIF('Rekapitulasi Maret'!$AL$194:$AL$375,APS!$B320,'Rekapitulasi Maret'!$AQ$194:$AQ$375)</f>
        <v>0</v>
      </c>
      <c r="CB320" s="154">
        <f t="shared" si="699"/>
        <v>0</v>
      </c>
      <c r="CC320" s="154">
        <f t="shared" si="700"/>
        <v>0</v>
      </c>
      <c r="CD320" s="10"/>
      <c r="CE320" s="152">
        <f>SUMIF('Rekapitulasi Maret'!$BA$194:$BA$375,APS!$B320,'Rekapitulasi Maret'!$BB$194:$BB$375)+SUMIF('Rekapitulasi Maret'!$BA$194:$BA$375,APS!$B320,'Rekapitulasi Maret'!$BE$194:$BE$375)</f>
        <v>0</v>
      </c>
      <c r="CF320" s="152">
        <f>SUMIF('Rekapitulasi Maret'!$BA$194:$BA$375,APS!$B320,'Rekapitulasi Maret'!$BC$194:$BC$375)</f>
        <v>0</v>
      </c>
      <c r="CG320" s="10"/>
      <c r="CH320" s="154">
        <f t="shared" si="677"/>
        <v>0</v>
      </c>
      <c r="CI320" s="154">
        <f t="shared" si="678"/>
        <v>0</v>
      </c>
      <c r="CJ320" s="10"/>
      <c r="CK320" s="152">
        <f>SUMIF('Rekapitulasi Maret'!$BP$194:$BP$375,APS!$B320,'Rekapitulasi Maret'!$BQ$194:$BQ$375)+SUMIF('Rekapitulasi Maret'!$BP$194:$BP$375,APS!$B320,'Rekapitulasi Maret'!$BT$194:$BT$375)</f>
        <v>0</v>
      </c>
      <c r="CL320" s="152">
        <f>SUMIF('Rekapitulasi Maret'!$BP$194:$BP$375,APS!$B320,'Rekapitulasi Maret'!$BR$194:$BR$375)</f>
        <v>0</v>
      </c>
      <c r="CM320" s="152">
        <f>SUMIF('Rekapitulasi Maret'!$BP$194:$BP$375,APS!$B320,'Rekapitulasi Maret'!$BU$194:$BU$375)</f>
        <v>0</v>
      </c>
      <c r="CN320" s="154">
        <f t="shared" si="679"/>
        <v>0</v>
      </c>
      <c r="CO320" s="154">
        <f t="shared" si="680"/>
        <v>0</v>
      </c>
      <c r="CP320" s="76">
        <f t="shared" si="708"/>
        <v>0</v>
      </c>
      <c r="CQ320" s="76">
        <f t="shared" si="709"/>
        <v>0</v>
      </c>
      <c r="CR320" s="76">
        <f t="shared" si="710"/>
        <v>0</v>
      </c>
      <c r="CS320" s="76">
        <f t="shared" si="711"/>
        <v>0</v>
      </c>
      <c r="CT320" s="76">
        <f t="shared" si="712"/>
        <v>0</v>
      </c>
      <c r="CU320" s="76">
        <f t="shared" si="713"/>
        <v>0</v>
      </c>
      <c r="CV320" s="154">
        <f t="shared" si="714"/>
        <v>0</v>
      </c>
      <c r="CW320" s="10">
        <v>200</v>
      </c>
      <c r="CX320" s="10">
        <v>200</v>
      </c>
      <c r="CY320" s="152">
        <f>SUMIF('Rekapitulasi Maret'!$D$391:$D$568,APS!$B320,'Rekapitulasi Maret'!$E$391:$E$568)+SUMIF('Rekapitulasi Maret'!$D$391:$D$568,APS!$B320,'Rekapitulasi Maret'!$J$391:$J$568)</f>
        <v>0</v>
      </c>
      <c r="CZ320" s="152">
        <f>SUMIF('Rekapitulasi Maret'!$D$391:$D$568,APS!$B320,'Rekapitulasi Maret'!$F$391:$F$568)</f>
        <v>0</v>
      </c>
      <c r="DA320" s="152">
        <f>SUMIF('Rekapitulasi Maret'!$D$391:$D$568,APS!$B320,'Rekapitulasi Maret'!$K$391:$K$568)</f>
        <v>0</v>
      </c>
      <c r="DB320" s="154">
        <f t="shared" si="681"/>
        <v>0</v>
      </c>
      <c r="DC320" s="154">
        <f t="shared" si="682"/>
        <v>0</v>
      </c>
      <c r="DD320" s="10"/>
      <c r="DE320" s="152">
        <f>SUMIF('Rekapitulasi Maret'!$U$391:$U$568,APS!$B320,'Rekapitulasi Maret'!$V$391:$V$568)+SUMIF('Rekapitulasi Maret'!$U$391:$U$568,APS!$B320,'Rekapitulasi Maret'!$AA$391:$AA$568)</f>
        <v>0</v>
      </c>
      <c r="DF320" s="152">
        <f>SUMIF('Rekapitulasi Maret'!$U$391:$U$568,APS!$B320,'Rekapitulasi Maret'!$W$391:$W$568)</f>
        <v>0</v>
      </c>
      <c r="DG320" s="152">
        <f>SUMIF('Rekapitulasi Maret'!$U$391:$U$568,APS!$B320,'Rekapitulasi Maret'!$AB$391:$AB$568)</f>
        <v>0</v>
      </c>
      <c r="DH320" s="154">
        <f t="shared" si="715"/>
        <v>0</v>
      </c>
      <c r="DI320" s="154">
        <f t="shared" si="716"/>
        <v>0</v>
      </c>
      <c r="DJ320" s="10"/>
      <c r="DK320" s="152">
        <f>SUMIF('Rekapitulasi Maret'!$AL$391:$AL$568,APS!$B320,'Rekapitulasi Maret'!$AM$391:$AM$568)+SUMIF('Rekapitulasi Maret'!$AL$391:$AL$568,APS!$B320,'Rekapitulasi Maret'!$AP$391:$AP$568)</f>
        <v>0</v>
      </c>
      <c r="DL320" s="152">
        <f>SUMIF('Rekapitulasi Maret'!$AL$391:$AL$568,APS!$B320,'Rekapitulasi Maret'!$AN$391:$AN$568)</f>
        <v>0</v>
      </c>
      <c r="DM320" s="152">
        <f>SUMIF('Rekapitulasi Maret'!$AL$391:$AL$568,APS!$B320,'Rekapitulasi Maret'!$AQ$391:$AQ$568)</f>
        <v>0</v>
      </c>
      <c r="DN320" s="154">
        <f t="shared" si="648"/>
        <v>0</v>
      </c>
      <c r="DO320" s="154">
        <f t="shared" si="649"/>
        <v>0</v>
      </c>
      <c r="DP320" s="10"/>
      <c r="DQ320" s="152">
        <f>SUMIF('Rekapitulasi Maret'!$BA$391:$BA$568,APS!$B320,'Rekapitulasi Maret'!$BB$391:$BB$568)+SUMIF('Rekapitulasi Maret'!$BA$391:$BA$568,APS!$B320,'Rekapitulasi Maret'!$BE$391:$BE$568)</f>
        <v>0</v>
      </c>
      <c r="DR320" s="152">
        <f>SUMIF('Rekapitulasi Maret'!$BA$391:$BA$568,APS!$B320,'Rekapitulasi Maret'!$BC$391:$BC$568)</f>
        <v>0</v>
      </c>
      <c r="DS320" s="152">
        <f>SUMIF('Rekapitulasi Maret'!$BA$391:$BA$568,APS!$B320,'Rekapitulasi Maret'!$BF$391:$BF$568)</f>
        <v>0</v>
      </c>
      <c r="DT320" s="154">
        <f t="shared" si="717"/>
        <v>0</v>
      </c>
      <c r="DU320" s="154">
        <f t="shared" si="718"/>
        <v>0</v>
      </c>
      <c r="DV320" s="10"/>
      <c r="DW320" s="152">
        <f>SUMIF('Rekapitulasi Maret'!$BP$391:$BP$568,APS!$B320,'Rekapitulasi Maret'!$BQ$391:$BQ$568)+SUMIF('Rekapitulasi Maret'!$BP$391:$BP$568,APS!$B320,'Rekapitulasi Maret'!$BT$391:$BT$568)</f>
        <v>0</v>
      </c>
      <c r="DX320" s="152">
        <f>SUMIF('Rekapitulasi Maret'!$BP$391:$BP$568,APS!$B320,'Rekapitulasi Maret'!$BR$391:$BR$568)</f>
        <v>0</v>
      </c>
      <c r="DY320" s="152">
        <f>SUMIF('Rekapitulasi Maret'!$BP$391:$BP$568,APS!$B320,'Rekapitulasi Maret'!$BU$391:$BU$568)</f>
        <v>0</v>
      </c>
      <c r="DZ320" s="154">
        <f t="shared" si="755"/>
        <v>0</v>
      </c>
      <c r="EA320" s="154">
        <f t="shared" si="756"/>
        <v>0</v>
      </c>
      <c r="EB320" s="10"/>
      <c r="EC320" s="152">
        <f>SUMIF('Rekapitulasi Maret'!$CE$391:$CE$568,APS!$B320,'Rekapitulasi Maret'!$CF$391:$CF$568)+SUMIF('Rekapitulasi Maret'!$CE$391:$CE$568,APS!$B320,'Rekapitulasi Maret'!$CI$391:$CI$568)</f>
        <v>0</v>
      </c>
      <c r="ED320" s="152">
        <f>SUMIF('Rekapitulasi Maret'!$CE$391:$CE$568,APS!$B320,'Rekapitulasi Maret'!$CG$391:$CG$568)</f>
        <v>0</v>
      </c>
      <c r="EE320" s="152">
        <f>SUMIF('Rekapitulasi Maret'!$CE$391:$CE$568,APS!$B320,'Rekapitulasi Maret'!$CJ$391:$CJ$568)</f>
        <v>0</v>
      </c>
      <c r="EF320" s="154">
        <f t="shared" si="650"/>
        <v>0</v>
      </c>
      <c r="EG320" s="154">
        <f t="shared" si="651"/>
        <v>0</v>
      </c>
      <c r="EH320" s="76">
        <f t="shared" si="719"/>
        <v>200</v>
      </c>
      <c r="EI320" s="76">
        <f t="shared" si="720"/>
        <v>0</v>
      </c>
      <c r="EJ320" s="76">
        <f t="shared" si="721"/>
        <v>0</v>
      </c>
      <c r="EK320" s="76">
        <f t="shared" si="722"/>
        <v>0</v>
      </c>
      <c r="EL320" s="76">
        <f t="shared" si="723"/>
        <v>0</v>
      </c>
      <c r="EM320" s="76">
        <f t="shared" si="724"/>
        <v>-200</v>
      </c>
      <c r="EN320" s="154">
        <f t="shared" si="725"/>
        <v>0</v>
      </c>
      <c r="EO320" s="10"/>
      <c r="EP320" s="10"/>
      <c r="EQ320" s="152">
        <f>SUMIF('Rekapitulasi Maret'!$D$587:$D$768,APS!$B320,'Rekapitulasi Maret'!$E$587:$E$768)+SUMIF('Rekapitulasi Maret'!$D$587:$D$768,APS!$B320,'Rekapitulasi Maret'!$G$587:$G$768)</f>
        <v>0</v>
      </c>
      <c r="ER320" s="152">
        <f>SUMIF('Rekapitulasi Maret'!$D$587:$D$768,APS!$B320,'Rekapitulasi Maret'!$F$587:$F$768)+SUMIF('Rekapitulasi Maret'!$D$587:$D$768,APS!$B320,'Rekapitulasi Maret'!$H$587:$H$768)</f>
        <v>0</v>
      </c>
      <c r="ES320" s="10"/>
      <c r="ET320" s="154">
        <f t="shared" si="652"/>
        <v>0</v>
      </c>
      <c r="EU320" s="154">
        <f t="shared" si="653"/>
        <v>0</v>
      </c>
      <c r="EV320" s="10"/>
      <c r="EW320" s="152">
        <f>SUMIF('Rekapitulasi Maret'!$U$587:$U$768,APS!$B320,'Rekapitulasi Maret'!$V$587:$V$768)+SUMIF('Rekapitulasi Maret'!$U$587:$U$768,APS!$B320,'Rekapitulasi Maret'!$X$587:$X$768)</f>
        <v>0</v>
      </c>
      <c r="EX320" s="152">
        <f>SUMIF('Rekapitulasi Maret'!$U$587:$U$768,APS!$B320,'Rekapitulasi Maret'!$W$587:$W$768)+SUMIF('Rekapitulasi Maret'!$U$587:$U$768,APS!$B320,'Rekapitulasi Maret'!$Y$587:$Y$768)</f>
        <v>0</v>
      </c>
      <c r="EY320" s="10"/>
      <c r="EZ320" s="154">
        <f t="shared" si="654"/>
        <v>0</v>
      </c>
      <c r="FA320" s="154">
        <f t="shared" si="655"/>
        <v>0</v>
      </c>
      <c r="FB320" s="10"/>
      <c r="FC320" s="152">
        <f>SUMIF('Rekapitulasi Maret'!$AL$587:$AL$768,APS!$B320,'Rekapitulasi Maret'!$AM$587:$AM$768)+SUMIF('Rekapitulasi Maret'!$AL$587:$AL$768,APS!$B320,'Rekapitulasi Maret'!$AP$587:$AP$768)</f>
        <v>0</v>
      </c>
      <c r="FD320" s="152">
        <f>SUMIF('Rekapitulasi Maret'!$AL$587:$AL$768,APS!$B320,'Rekapitulasi Maret'!$AN$587:$AN$768)</f>
        <v>0</v>
      </c>
      <c r="FE320" s="10"/>
      <c r="FF320" s="154">
        <f t="shared" si="656"/>
        <v>0</v>
      </c>
      <c r="FG320" s="154">
        <f t="shared" si="657"/>
        <v>0</v>
      </c>
      <c r="FH320" s="10"/>
      <c r="FI320" s="152">
        <f>SUMIF('Rekapitulasi Maret'!$BA$587:$BA$768,APS!$B320,'Rekapitulasi Maret'!$BB$587:$BB$768)+SUMIF('Rekapitulasi Maret'!$BA$587:$BA$768,APS!$B320,'Rekapitulasi Maret'!$BE$587:$BE$768)</f>
        <v>0</v>
      </c>
      <c r="FJ320" s="152">
        <f>SUMIF('Rekapitulasi Maret'!$BA$587:$BA$768,APS!$B320,'Rekapitulasi Maret'!$BC$587:$BC$768)+SUMIF('Rekapitulasi Maret'!$BA$587:$BA$768,APS!$B320,'Rekapitulasi Maret'!$BF$587:$BF$768)</f>
        <v>0</v>
      </c>
      <c r="FK320" s="10"/>
      <c r="FL320" s="154">
        <f t="shared" si="658"/>
        <v>0</v>
      </c>
      <c r="FM320" s="154">
        <f t="shared" si="659"/>
        <v>0</v>
      </c>
      <c r="FN320" s="10"/>
      <c r="FO320" s="152">
        <f>SUMIF('Rekapitulasi Maret'!$BP$587:$BP$768,APS!$B320,'Rekapitulasi Maret'!$BQ$587:$BQ$768)+SUMIF('Rekapitulasi Maret'!$BP$587:$BP$768,APS!$B320,'Rekapitulasi Maret'!$BT$587:$BT$768)</f>
        <v>0</v>
      </c>
      <c r="FP320" s="152">
        <f>SUMIF('Rekapitulasi Maret'!$BP$587:$BP$768,APS!$B320,'Rekapitulasi Maret'!$BR$587:$BR$768)</f>
        <v>0</v>
      </c>
      <c r="FQ320" s="10"/>
      <c r="FR320" s="154">
        <f t="shared" si="660"/>
        <v>0</v>
      </c>
      <c r="FS320" s="154">
        <f t="shared" si="661"/>
        <v>0</v>
      </c>
      <c r="FT320" s="10"/>
      <c r="FU320" s="152">
        <f>SUMIF('Rekapitulasi Maret'!$CE$587:$CE$768,APS!$B320,'Rekapitulasi Maret'!$CI$587:$CI$768)</f>
        <v>0</v>
      </c>
      <c r="FV320" s="10"/>
      <c r="FW320" s="152">
        <f>SUMIF('Rekapitulasi Maret'!$CE$587:$CE$768,APS!$B320,'Rekapitulasi Maret'!$CJ$587:$CJ$768)</f>
        <v>0</v>
      </c>
      <c r="FX320" s="154">
        <f t="shared" si="683"/>
        <v>0</v>
      </c>
      <c r="FY320" s="154">
        <f t="shared" si="684"/>
        <v>0</v>
      </c>
      <c r="FZ320" s="10"/>
      <c r="GA320" s="152">
        <f>SUMIF('Rekapitulasi Maret'!$D$785:$D$963,APS!$B320,'Rekapitulasi Maret'!$E$785:$E$963)+SUMIF('Rekapitulasi Maret'!$D$785:$D$963,APS!$B320,'Rekapitulasi Maret'!$J$785:$J$963)</f>
        <v>0</v>
      </c>
      <c r="GB320" s="152">
        <f>SUMIF('Rekapitulasi Maret'!$D$785:$D$963,APS!$B320,'Rekapitulasi Maret'!$F$785:$F$963)</f>
        <v>0</v>
      </c>
      <c r="GC320" s="152">
        <f>SUMIF('Rekapitulasi Maret'!$D$785:$D$963,APS!$B320,'Rekapitulasi Maret'!$K$785:$K$963)</f>
        <v>0</v>
      </c>
      <c r="GD320" s="154">
        <f t="shared" si="662"/>
        <v>0</v>
      </c>
      <c r="GE320" s="154">
        <f t="shared" si="663"/>
        <v>0</v>
      </c>
      <c r="GF320" s="10"/>
      <c r="GG320" s="152">
        <f>SUMIF('Rekapitulasi Maret'!$U$785:$U$963,APS!$B320,'Rekapitulasi Maret'!$V$785:$V$963)+SUMIF('Rekapitulasi Maret'!$U$785:$U$963,APS!$B320,'Rekapitulasi Maret'!$AA$785:$AA$963)</f>
        <v>0</v>
      </c>
      <c r="GH320" s="152">
        <f>SUMIF('Rekapitulasi Maret'!$U$785:$U$963,APS!$B320,'Rekapitulasi Maret'!$W$785:$W$963)</f>
        <v>0</v>
      </c>
      <c r="GI320" s="152">
        <f>SUMIF('Rekapitulasi Maret'!$U$785:$U$963,APS!$B320,'Rekapitulasi Maret'!$AB$785:$AB$963)</f>
        <v>0</v>
      </c>
      <c r="GJ320" s="154">
        <f t="shared" si="664"/>
        <v>0</v>
      </c>
      <c r="GK320" s="154">
        <f t="shared" si="665"/>
        <v>0</v>
      </c>
      <c r="GL320" s="10"/>
      <c r="GM320" s="152">
        <f>SUMIF('Rekapitulasi Maret'!$AL$785:$AL$963,APS!$B320,'Rekapitulasi Maret'!$AM$785:$AM$963)+SUMIF('Rekapitulasi Maret'!$AL$785:$AL$963,APS!$B320,'Rekapitulasi Maret'!$AP$785:$AP$963)</f>
        <v>0</v>
      </c>
      <c r="GN320" s="152">
        <f>SUMIF('Rekapitulasi Maret'!$AL$785:$AL$963,APS!$B320,'Rekapitulasi Maret'!$AN$785:$AN$963)</f>
        <v>0</v>
      </c>
      <c r="GO320" s="152">
        <f>SUMIF('Rekapitulasi Maret'!$AL$785:$AL$963,APS!$B320,'Rekapitulasi Maret'!$AQ$785:$AQ$963)</f>
        <v>0</v>
      </c>
      <c r="GP320" s="154">
        <f t="shared" si="666"/>
        <v>0</v>
      </c>
      <c r="GQ320" s="154">
        <f t="shared" si="667"/>
        <v>0</v>
      </c>
      <c r="GR320" s="76">
        <f t="shared" si="668"/>
        <v>0</v>
      </c>
      <c r="GS320" s="76">
        <f t="shared" si="669"/>
        <v>0</v>
      </c>
      <c r="GT320" s="76">
        <f t="shared" si="670"/>
        <v>0</v>
      </c>
      <c r="GU320" s="76">
        <f t="shared" si="671"/>
        <v>0</v>
      </c>
      <c r="GV320" s="157">
        <f t="shared" si="672"/>
        <v>0</v>
      </c>
      <c r="GW320" s="157">
        <f t="shared" si="673"/>
        <v>0</v>
      </c>
      <c r="GX320" s="158">
        <f t="shared" si="674"/>
        <v>0</v>
      </c>
      <c r="GY320" s="157">
        <f t="shared" si="691"/>
        <v>200</v>
      </c>
      <c r="GZ320" s="157">
        <f t="shared" si="692"/>
        <v>0</v>
      </c>
      <c r="HA320" s="157">
        <f t="shared" si="693"/>
        <v>0</v>
      </c>
      <c r="HB320" s="157">
        <f t="shared" si="694"/>
        <v>0</v>
      </c>
      <c r="HC320" s="157">
        <f t="shared" si="695"/>
        <v>0</v>
      </c>
      <c r="HD320" s="157">
        <f t="shared" si="696"/>
        <v>-200</v>
      </c>
      <c r="HE320" s="158">
        <f t="shared" si="746"/>
        <v>0</v>
      </c>
      <c r="HF320" s="164"/>
      <c r="HG320" s="16" t="s">
        <v>1070</v>
      </c>
      <c r="HH320" s="88"/>
    </row>
    <row r="321" spans="1:220" ht="15.75">
      <c r="A321" s="16" t="s">
        <v>483</v>
      </c>
      <c r="B321" s="16" t="s">
        <v>326</v>
      </c>
      <c r="C321" s="16" t="s">
        <v>310</v>
      </c>
      <c r="D321" s="16" t="s">
        <v>614</v>
      </c>
      <c r="E321" s="16"/>
      <c r="F321" s="17">
        <v>0</v>
      </c>
      <c r="G321" s="17">
        <v>0</v>
      </c>
      <c r="H321" s="17">
        <v>0</v>
      </c>
      <c r="I321" s="18">
        <v>0</v>
      </c>
      <c r="J321" s="17">
        <v>0</v>
      </c>
      <c r="K321" s="19">
        <f t="shared" si="750"/>
        <v>0</v>
      </c>
      <c r="L321" s="19">
        <f t="shared" si="751"/>
        <v>0</v>
      </c>
      <c r="M321" s="23">
        <v>0</v>
      </c>
      <c r="N321" s="20">
        <f t="shared" si="752"/>
        <v>1050</v>
      </c>
      <c r="O321" s="20">
        <v>1050</v>
      </c>
      <c r="P321" s="75">
        <f t="shared" si="754"/>
        <v>0</v>
      </c>
      <c r="Q321" s="74">
        <f t="shared" si="753"/>
        <v>1050</v>
      </c>
      <c r="R321" s="22">
        <f t="shared" ref="R321:R358" si="757">+S321+BK321+CW321+EO321</f>
        <v>1050</v>
      </c>
      <c r="S321" s="10"/>
      <c r="T321" s="10"/>
      <c r="U321" s="152">
        <f>SUMIF('Rekapitulasi Maret'!$D$9:$D$173,APS!$B321,'Rekapitulasi Maret'!$E$9:$E$173)</f>
        <v>0</v>
      </c>
      <c r="V321" s="152">
        <f>SUMIF('Rekapitulasi Maret'!$D$9:$D$173,APS!$B321,'Rekapitulasi Maret'!$F$9:$F$173)</f>
        <v>0</v>
      </c>
      <c r="W321" s="10"/>
      <c r="X321" s="154">
        <f t="shared" si="748"/>
        <v>0</v>
      </c>
      <c r="Y321" s="154">
        <f t="shared" si="749"/>
        <v>0</v>
      </c>
      <c r="Z321" s="10"/>
      <c r="AA321" s="152">
        <f>SUMIF('Rekapitulasi Maret'!$U$9:$U$173,APS!$B321,'Rekapitulasi Maret'!$V$9:$V$173)</f>
        <v>0</v>
      </c>
      <c r="AB321" s="152">
        <f>SUMIF('Rekapitulasi Maret'!$U$9:$U$173,APS!$B321,'Rekapitulasi Maret'!$W$9:$W$173)</f>
        <v>0</v>
      </c>
      <c r="AC321" s="152"/>
      <c r="AD321" s="154">
        <f t="shared" si="726"/>
        <v>0</v>
      </c>
      <c r="AE321" s="154">
        <f t="shared" si="727"/>
        <v>0</v>
      </c>
      <c r="AF321" s="10"/>
      <c r="AG321" s="152">
        <f>SUMIF('Rekapitulasi Maret'!$AL$9:$AL$173,APS!$B321,'Rekapitulasi Maret'!$AM$9:$AM$173)</f>
        <v>0</v>
      </c>
      <c r="AH321" s="152">
        <f>SUMIF('Rekapitulasi Maret'!$AL$9:$AL$173,APS!$B321,'Rekapitulasi Maret'!$AN$9:$AN$173)</f>
        <v>0</v>
      </c>
      <c r="AI321" s="152">
        <f>SUMIF('Rekapitulasi Maret'!$AL$9:$AL$173,APS!$B321,'Rekapitulasi Maret'!$AQ$9:$AQ$173)</f>
        <v>0</v>
      </c>
      <c r="AJ321" s="154">
        <f t="shared" si="744"/>
        <v>0</v>
      </c>
      <c r="AK321" s="154">
        <f t="shared" si="745"/>
        <v>0</v>
      </c>
      <c r="AL321" s="10"/>
      <c r="AM321" s="152">
        <f>SUMIF('Rekapitulasi Maret'!$BA$9:$BA$173,APS!$B321,'Rekapitulasi Maret'!$BB$9:$BB$173)</f>
        <v>0</v>
      </c>
      <c r="AN321" s="152">
        <f>SUMIF('Rekapitulasi Maret'!$BA$9:$BA$173,APS!$B321,'Rekapitulasi Maret'!$BC$9:$BC$173)</f>
        <v>0</v>
      </c>
      <c r="AO321" s="10"/>
      <c r="AP321" s="154">
        <f t="shared" si="728"/>
        <v>0</v>
      </c>
      <c r="AQ321" s="154">
        <f t="shared" si="729"/>
        <v>0</v>
      </c>
      <c r="AR321" s="10"/>
      <c r="AS321" s="152">
        <f>SUMIF('Rekapitulasi Maret'!$BP$9:$BP$173,APS!$B321,'Rekapitulasi Maret'!$BQ$9:$BQ$173)</f>
        <v>0</v>
      </c>
      <c r="AT321" s="152">
        <f>SUMIF('Rekapitulasi Maret'!$BP$9:$BP$173,APS!$B321,'Rekapitulasi Maret'!$BR$9:$BR$173)</f>
        <v>0</v>
      </c>
      <c r="AU321" s="10"/>
      <c r="AV321" s="154">
        <f t="shared" si="697"/>
        <v>0</v>
      </c>
      <c r="AW321" s="154">
        <f t="shared" si="698"/>
        <v>0</v>
      </c>
      <c r="AX321" s="10"/>
      <c r="AY321" s="152">
        <f>SUMIF('Rekapitulasi Maret'!$CE$9:$CE$173,APS!$B321,'Rekapitulasi Maret'!$CI$9:$CI$173)</f>
        <v>0</v>
      </c>
      <c r="AZ321" s="10"/>
      <c r="BA321" s="152">
        <f>SUMIF('Rekapitulasi Maret'!$CE$9:$CE$173,APS!$B321,'Rekapitulasi Maret'!$CJ$9:$CJ$173)</f>
        <v>0</v>
      </c>
      <c r="BB321" s="154">
        <f t="shared" si="689"/>
        <v>0</v>
      </c>
      <c r="BC321" s="154">
        <f t="shared" si="690"/>
        <v>0</v>
      </c>
      <c r="BD321" s="76">
        <f t="shared" si="701"/>
        <v>0</v>
      </c>
      <c r="BE321" s="76">
        <f t="shared" si="702"/>
        <v>0</v>
      </c>
      <c r="BF321" s="76">
        <f t="shared" si="703"/>
        <v>0</v>
      </c>
      <c r="BG321" s="76">
        <f t="shared" si="704"/>
        <v>0</v>
      </c>
      <c r="BH321" s="76">
        <f t="shared" si="705"/>
        <v>0</v>
      </c>
      <c r="BI321" s="76">
        <f t="shared" si="706"/>
        <v>0</v>
      </c>
      <c r="BJ321" s="154">
        <f t="shared" si="707"/>
        <v>0</v>
      </c>
      <c r="BK321" s="10"/>
      <c r="BL321" s="10"/>
      <c r="BM321" s="152">
        <f>SUMIF('Rekapitulasi Maret'!$D$194:$D$375,APS!$B321,'Rekapitulasi Maret'!$E$194:$E$375)+SUMIF('Rekapitulasi Maret'!$D$194:$D$375,APS!$B321,'Rekapitulasi Maret'!$J$194:$J$375)</f>
        <v>0</v>
      </c>
      <c r="BN321" s="152">
        <f>SUMIF('Rekapitulasi Maret'!$D$194:$D$375,APS!$B321,'Rekapitulasi Maret'!$F$194:$F$375)</f>
        <v>0</v>
      </c>
      <c r="BO321" s="152">
        <f>SUMIF('Rekapitulasi Maret'!$D$194:$D$375,APS!$B321,'Rekapitulasi Maret'!$K$194:$K$375)</f>
        <v>0</v>
      </c>
      <c r="BP321" s="154">
        <f t="shared" si="685"/>
        <v>0</v>
      </c>
      <c r="BQ321" s="154">
        <f t="shared" si="686"/>
        <v>0</v>
      </c>
      <c r="BR321" s="10"/>
      <c r="BS321" s="152">
        <f>SUMIF('Rekapitulasi Maret'!$U$194:$U$375,APS!$B321,'Rekapitulasi Maret'!$V$194:$V$375)+SUMIF('Rekapitulasi Maret'!$U$194:$U$375,APS!$B321,'Rekapitulasi Maret'!$AA$194:$AA$375)</f>
        <v>0</v>
      </c>
      <c r="BT321" s="152">
        <f>SUMIF('Rekapitulasi Maret'!$U$194:$U$375,APS!$B321,'Rekapitulasi Maret'!$W$194:$W$375)</f>
        <v>0</v>
      </c>
      <c r="BU321" s="152">
        <f>SUMIF('Rekapitulasi Maret'!$U$194:$U$375,APS!$B321,'Rekapitulasi Maret'!$AB$194:$AB$375)</f>
        <v>0</v>
      </c>
      <c r="BV321" s="154">
        <f t="shared" si="687"/>
        <v>0</v>
      </c>
      <c r="BW321" s="154">
        <f t="shared" si="688"/>
        <v>0</v>
      </c>
      <c r="BX321" s="10"/>
      <c r="BY321" s="152">
        <f>SUMIF('Rekapitulasi Maret'!$AL$194:$AL$375,APS!$B321,'Rekapitulasi Maret'!$AM$194:$AM$375)+SUMIF('Rekapitulasi Maret'!$AL$194:$AL$375,APS!$B321,'Rekapitulasi Maret'!$AP$194:$AP$375)</f>
        <v>0</v>
      </c>
      <c r="BZ321" s="152">
        <f>SUMIF('Rekapitulasi Maret'!$AL$194:$AL$375,APS!$B321,'Rekapitulasi Maret'!$AN$194:$AN$375)</f>
        <v>0</v>
      </c>
      <c r="CA321" s="152">
        <f>SUMIF('Rekapitulasi Maret'!$AL$194:$AL$375,APS!$B321,'Rekapitulasi Maret'!$AQ$194:$AQ$375)</f>
        <v>0</v>
      </c>
      <c r="CB321" s="154">
        <f t="shared" si="699"/>
        <v>0</v>
      </c>
      <c r="CC321" s="154">
        <f t="shared" si="700"/>
        <v>0</v>
      </c>
      <c r="CD321" s="10"/>
      <c r="CE321" s="152">
        <f>SUMIF('Rekapitulasi Maret'!$BA$194:$BA$375,APS!$B321,'Rekapitulasi Maret'!$BB$194:$BB$375)+SUMIF('Rekapitulasi Maret'!$BA$194:$BA$375,APS!$B321,'Rekapitulasi Maret'!$BE$194:$BE$375)</f>
        <v>0</v>
      </c>
      <c r="CF321" s="152">
        <f>SUMIF('Rekapitulasi Maret'!$BA$194:$BA$375,APS!$B321,'Rekapitulasi Maret'!$BC$194:$BC$375)</f>
        <v>0</v>
      </c>
      <c r="CG321" s="10"/>
      <c r="CH321" s="154">
        <f t="shared" si="677"/>
        <v>0</v>
      </c>
      <c r="CI321" s="154">
        <f t="shared" si="678"/>
        <v>0</v>
      </c>
      <c r="CJ321" s="10"/>
      <c r="CK321" s="152">
        <f>SUMIF('Rekapitulasi Maret'!$BP$194:$BP$375,APS!$B321,'Rekapitulasi Maret'!$BQ$194:$BQ$375)+SUMIF('Rekapitulasi Maret'!$BP$194:$BP$375,APS!$B321,'Rekapitulasi Maret'!$BT$194:$BT$375)</f>
        <v>0</v>
      </c>
      <c r="CL321" s="152">
        <f>SUMIF('Rekapitulasi Maret'!$BP$194:$BP$375,APS!$B321,'Rekapitulasi Maret'!$BR$194:$BR$375)</f>
        <v>0</v>
      </c>
      <c r="CM321" s="152">
        <f>SUMIF('Rekapitulasi Maret'!$BP$194:$BP$375,APS!$B321,'Rekapitulasi Maret'!$BU$194:$BU$375)</f>
        <v>0</v>
      </c>
      <c r="CN321" s="154">
        <f t="shared" si="679"/>
        <v>0</v>
      </c>
      <c r="CO321" s="154">
        <f t="shared" si="680"/>
        <v>0</v>
      </c>
      <c r="CP321" s="76">
        <f t="shared" si="708"/>
        <v>0</v>
      </c>
      <c r="CQ321" s="76">
        <f t="shared" si="709"/>
        <v>0</v>
      </c>
      <c r="CR321" s="76">
        <f t="shared" si="710"/>
        <v>0</v>
      </c>
      <c r="CS321" s="76">
        <f t="shared" si="711"/>
        <v>0</v>
      </c>
      <c r="CT321" s="76">
        <f t="shared" si="712"/>
        <v>0</v>
      </c>
      <c r="CU321" s="76">
        <f t="shared" si="713"/>
        <v>0</v>
      </c>
      <c r="CV321" s="154">
        <f t="shared" si="714"/>
        <v>0</v>
      </c>
      <c r="CW321" s="10">
        <v>1050</v>
      </c>
      <c r="CX321" s="10"/>
      <c r="CY321" s="152">
        <f>SUMIF('Rekapitulasi Maret'!$D$391:$D$568,APS!$B321,'Rekapitulasi Maret'!$E$391:$E$568)+SUMIF('Rekapitulasi Maret'!$D$391:$D$568,APS!$B321,'Rekapitulasi Maret'!$J$391:$J$568)</f>
        <v>0</v>
      </c>
      <c r="CZ321" s="152">
        <f>SUMIF('Rekapitulasi Maret'!$D$391:$D$568,APS!$B321,'Rekapitulasi Maret'!$F$391:$F$568)</f>
        <v>0</v>
      </c>
      <c r="DA321" s="152">
        <f>SUMIF('Rekapitulasi Maret'!$D$391:$D$568,APS!$B321,'Rekapitulasi Maret'!$K$391:$K$568)</f>
        <v>0</v>
      </c>
      <c r="DB321" s="154">
        <f t="shared" si="681"/>
        <v>0</v>
      </c>
      <c r="DC321" s="154">
        <f t="shared" si="682"/>
        <v>0</v>
      </c>
      <c r="DD321" s="10">
        <v>500</v>
      </c>
      <c r="DE321" s="152">
        <f>SUMIF('Rekapitulasi Maret'!$U$391:$U$568,APS!$B321,'Rekapitulasi Maret'!$V$391:$V$568)+SUMIF('Rekapitulasi Maret'!$U$391:$U$568,APS!$B321,'Rekapitulasi Maret'!$AA$391:$AA$568)</f>
        <v>0</v>
      </c>
      <c r="DF321" s="152">
        <f>SUMIF('Rekapitulasi Maret'!$U$391:$U$568,APS!$B321,'Rekapitulasi Maret'!$W$391:$W$568)</f>
        <v>0</v>
      </c>
      <c r="DG321" s="152">
        <f>SUMIF('Rekapitulasi Maret'!$U$391:$U$568,APS!$B321,'Rekapitulasi Maret'!$AB$391:$AB$568)</f>
        <v>0</v>
      </c>
      <c r="DH321" s="154">
        <f t="shared" si="715"/>
        <v>0</v>
      </c>
      <c r="DI321" s="154">
        <f t="shared" si="716"/>
        <v>0</v>
      </c>
      <c r="DJ321" s="10"/>
      <c r="DK321" s="152">
        <f>SUMIF('Rekapitulasi Maret'!$AL$391:$AL$568,APS!$B321,'Rekapitulasi Maret'!$AM$391:$AM$568)+SUMIF('Rekapitulasi Maret'!$AL$391:$AL$568,APS!$B321,'Rekapitulasi Maret'!$AP$391:$AP$568)</f>
        <v>0</v>
      </c>
      <c r="DL321" s="152">
        <f>SUMIF('Rekapitulasi Maret'!$AL$391:$AL$568,APS!$B321,'Rekapitulasi Maret'!$AN$391:$AN$568)</f>
        <v>0</v>
      </c>
      <c r="DM321" s="152">
        <f>SUMIF('Rekapitulasi Maret'!$AL$391:$AL$568,APS!$B321,'Rekapitulasi Maret'!$AQ$391:$AQ$568)</f>
        <v>0</v>
      </c>
      <c r="DN321" s="154">
        <f t="shared" si="648"/>
        <v>0</v>
      </c>
      <c r="DO321" s="154">
        <f t="shared" si="649"/>
        <v>0</v>
      </c>
      <c r="DP321" s="10"/>
      <c r="DQ321" s="152">
        <f>SUMIF('Rekapitulasi Maret'!$BA$391:$BA$568,APS!$B321,'Rekapitulasi Maret'!$BB$391:$BB$568)+SUMIF('Rekapitulasi Maret'!$BA$391:$BA$568,APS!$B321,'Rekapitulasi Maret'!$BE$391:$BE$568)</f>
        <v>0</v>
      </c>
      <c r="DR321" s="152">
        <f>SUMIF('Rekapitulasi Maret'!$BA$391:$BA$568,APS!$B321,'Rekapitulasi Maret'!$BC$391:$BC$568)</f>
        <v>0</v>
      </c>
      <c r="DS321" s="152">
        <f>SUMIF('Rekapitulasi Maret'!$BA$391:$BA$568,APS!$B321,'Rekapitulasi Maret'!$BF$391:$BF$568)</f>
        <v>0</v>
      </c>
      <c r="DT321" s="154">
        <f t="shared" si="717"/>
        <v>0</v>
      </c>
      <c r="DU321" s="154">
        <f t="shared" si="718"/>
        <v>0</v>
      </c>
      <c r="DV321" s="10"/>
      <c r="DW321" s="152">
        <f>SUMIF('Rekapitulasi Maret'!$BP$391:$BP$568,APS!$B321,'Rekapitulasi Maret'!$BQ$391:$BQ$568)+SUMIF('Rekapitulasi Maret'!$BP$391:$BP$568,APS!$B321,'Rekapitulasi Maret'!$BT$391:$BT$568)</f>
        <v>0</v>
      </c>
      <c r="DX321" s="152">
        <f>SUMIF('Rekapitulasi Maret'!$BP$391:$BP$568,APS!$B321,'Rekapitulasi Maret'!$BR$391:$BR$568)</f>
        <v>0</v>
      </c>
      <c r="DY321" s="152">
        <f>SUMIF('Rekapitulasi Maret'!$BP$391:$BP$568,APS!$B321,'Rekapitulasi Maret'!$BU$391:$BU$568)</f>
        <v>0</v>
      </c>
      <c r="DZ321" s="154">
        <f t="shared" si="755"/>
        <v>0</v>
      </c>
      <c r="EA321" s="154">
        <f t="shared" si="756"/>
        <v>0</v>
      </c>
      <c r="EB321" s="10">
        <v>550</v>
      </c>
      <c r="EC321" s="152">
        <f>SUMIF('Rekapitulasi Maret'!$CE$391:$CE$568,APS!$B321,'Rekapitulasi Maret'!$CF$391:$CF$568)+SUMIF('Rekapitulasi Maret'!$CE$391:$CE$568,APS!$B321,'Rekapitulasi Maret'!$CI$391:$CI$568)</f>
        <v>0</v>
      </c>
      <c r="ED321" s="152">
        <f>SUMIF('Rekapitulasi Maret'!$CE$391:$CE$568,APS!$B321,'Rekapitulasi Maret'!$CG$391:$CG$568)</f>
        <v>0</v>
      </c>
      <c r="EE321" s="152">
        <f>SUMIF('Rekapitulasi Maret'!$CE$391:$CE$568,APS!$B321,'Rekapitulasi Maret'!$CJ$391:$CJ$568)</f>
        <v>0</v>
      </c>
      <c r="EF321" s="154">
        <f t="shared" si="650"/>
        <v>0</v>
      </c>
      <c r="EG321" s="154">
        <f t="shared" si="651"/>
        <v>0</v>
      </c>
      <c r="EH321" s="76">
        <f t="shared" si="719"/>
        <v>1050</v>
      </c>
      <c r="EI321" s="76">
        <f t="shared" si="720"/>
        <v>0</v>
      </c>
      <c r="EJ321" s="76">
        <f t="shared" si="721"/>
        <v>0</v>
      </c>
      <c r="EK321" s="76">
        <f t="shared" si="722"/>
        <v>0</v>
      </c>
      <c r="EL321" s="76">
        <f t="shared" si="723"/>
        <v>0</v>
      </c>
      <c r="EM321" s="76">
        <f t="shared" si="724"/>
        <v>-1050</v>
      </c>
      <c r="EN321" s="154">
        <f t="shared" si="725"/>
        <v>0</v>
      </c>
      <c r="EO321" s="10"/>
      <c r="EP321" s="10"/>
      <c r="EQ321" s="152">
        <f>SUMIF('Rekapitulasi Maret'!$D$587:$D$768,APS!$B321,'Rekapitulasi Maret'!$E$587:$E$768)+SUMIF('Rekapitulasi Maret'!$D$587:$D$768,APS!$B321,'Rekapitulasi Maret'!$G$587:$G$768)</f>
        <v>0</v>
      </c>
      <c r="ER321" s="152">
        <f>SUMIF('Rekapitulasi Maret'!$D$587:$D$768,APS!$B321,'Rekapitulasi Maret'!$F$587:$F$768)+SUMIF('Rekapitulasi Maret'!$D$587:$D$768,APS!$B321,'Rekapitulasi Maret'!$H$587:$H$768)</f>
        <v>0</v>
      </c>
      <c r="ES321" s="10"/>
      <c r="ET321" s="154">
        <f t="shared" si="652"/>
        <v>0</v>
      </c>
      <c r="EU321" s="154">
        <f t="shared" si="653"/>
        <v>0</v>
      </c>
      <c r="EV321" s="10"/>
      <c r="EW321" s="152">
        <f>SUMIF('Rekapitulasi Maret'!$U$587:$U$768,APS!$B321,'Rekapitulasi Maret'!$V$587:$V$768)+SUMIF('Rekapitulasi Maret'!$U$587:$U$768,APS!$B321,'Rekapitulasi Maret'!$X$587:$X$768)</f>
        <v>0</v>
      </c>
      <c r="EX321" s="152">
        <f>SUMIF('Rekapitulasi Maret'!$U$587:$U$768,APS!$B321,'Rekapitulasi Maret'!$W$587:$W$768)+SUMIF('Rekapitulasi Maret'!$U$587:$U$768,APS!$B321,'Rekapitulasi Maret'!$Y$587:$Y$768)</f>
        <v>0</v>
      </c>
      <c r="EY321" s="10"/>
      <c r="EZ321" s="154">
        <f t="shared" si="654"/>
        <v>0</v>
      </c>
      <c r="FA321" s="154">
        <f t="shared" si="655"/>
        <v>0</v>
      </c>
      <c r="FB321" s="10"/>
      <c r="FC321" s="152">
        <f>SUMIF('Rekapitulasi Maret'!$AL$587:$AL$768,APS!$B321,'Rekapitulasi Maret'!$AM$587:$AM$768)+SUMIF('Rekapitulasi Maret'!$AL$587:$AL$768,APS!$B321,'Rekapitulasi Maret'!$AP$587:$AP$768)</f>
        <v>0</v>
      </c>
      <c r="FD321" s="152">
        <f>SUMIF('Rekapitulasi Maret'!$AL$587:$AL$768,APS!$B321,'Rekapitulasi Maret'!$AN$587:$AN$768)</f>
        <v>0</v>
      </c>
      <c r="FE321" s="10"/>
      <c r="FF321" s="154">
        <f t="shared" si="656"/>
        <v>0</v>
      </c>
      <c r="FG321" s="154">
        <f t="shared" si="657"/>
        <v>0</v>
      </c>
      <c r="FH321" s="10"/>
      <c r="FI321" s="152">
        <f>SUMIF('Rekapitulasi Maret'!$BA$587:$BA$768,APS!$B321,'Rekapitulasi Maret'!$BB$587:$BB$768)+SUMIF('Rekapitulasi Maret'!$BA$587:$BA$768,APS!$B321,'Rekapitulasi Maret'!$BE$587:$BE$768)</f>
        <v>0</v>
      </c>
      <c r="FJ321" s="152">
        <f>SUMIF('Rekapitulasi Maret'!$BA$587:$BA$768,APS!$B321,'Rekapitulasi Maret'!$BC$587:$BC$768)+SUMIF('Rekapitulasi Maret'!$BA$587:$BA$768,APS!$B321,'Rekapitulasi Maret'!$BF$587:$BF$768)</f>
        <v>0</v>
      </c>
      <c r="FK321" s="10"/>
      <c r="FL321" s="154">
        <f t="shared" si="658"/>
        <v>0</v>
      </c>
      <c r="FM321" s="154">
        <f t="shared" si="659"/>
        <v>0</v>
      </c>
      <c r="FN321" s="10"/>
      <c r="FO321" s="152">
        <f>SUMIF('Rekapitulasi Maret'!$BP$587:$BP$768,APS!$B321,'Rekapitulasi Maret'!$BQ$587:$BQ$768)+SUMIF('Rekapitulasi Maret'!$BP$587:$BP$768,APS!$B321,'Rekapitulasi Maret'!$BT$587:$BT$768)</f>
        <v>0</v>
      </c>
      <c r="FP321" s="152">
        <f>SUMIF('Rekapitulasi Maret'!$BP$587:$BP$768,APS!$B321,'Rekapitulasi Maret'!$BR$587:$BR$768)</f>
        <v>0</v>
      </c>
      <c r="FQ321" s="10"/>
      <c r="FR321" s="154">
        <f t="shared" si="660"/>
        <v>0</v>
      </c>
      <c r="FS321" s="154">
        <f t="shared" si="661"/>
        <v>0</v>
      </c>
      <c r="FT321" s="10"/>
      <c r="FU321" s="152">
        <f>SUMIF('Rekapitulasi Maret'!$CE$587:$CE$768,APS!$B321,'Rekapitulasi Maret'!$CI$587:$CI$768)</f>
        <v>0</v>
      </c>
      <c r="FV321" s="10"/>
      <c r="FW321" s="152">
        <f>SUMIF('Rekapitulasi Maret'!$CE$587:$CE$768,APS!$B321,'Rekapitulasi Maret'!$CJ$587:$CJ$768)</f>
        <v>0</v>
      </c>
      <c r="FX321" s="154">
        <f t="shared" si="683"/>
        <v>0</v>
      </c>
      <c r="FY321" s="154">
        <f t="shared" si="684"/>
        <v>0</v>
      </c>
      <c r="FZ321" s="10"/>
      <c r="GA321" s="152">
        <f>SUMIF('Rekapitulasi Maret'!$D$785:$D$963,APS!$B321,'Rekapitulasi Maret'!$E$785:$E$963)+SUMIF('Rekapitulasi Maret'!$D$785:$D$963,APS!$B321,'Rekapitulasi Maret'!$J$785:$J$963)</f>
        <v>0</v>
      </c>
      <c r="GB321" s="152">
        <f>SUMIF('Rekapitulasi Maret'!$D$785:$D$963,APS!$B321,'Rekapitulasi Maret'!$F$785:$F$963)</f>
        <v>0</v>
      </c>
      <c r="GC321" s="152">
        <f>SUMIF('Rekapitulasi Maret'!$D$785:$D$963,APS!$B321,'Rekapitulasi Maret'!$K$785:$K$963)</f>
        <v>0</v>
      </c>
      <c r="GD321" s="154">
        <f t="shared" si="662"/>
        <v>0</v>
      </c>
      <c r="GE321" s="154">
        <f t="shared" si="663"/>
        <v>0</v>
      </c>
      <c r="GF321" s="10"/>
      <c r="GG321" s="152">
        <f>SUMIF('Rekapitulasi Maret'!$U$785:$U$963,APS!$B321,'Rekapitulasi Maret'!$V$785:$V$963)+SUMIF('Rekapitulasi Maret'!$U$785:$U$963,APS!$B321,'Rekapitulasi Maret'!$AA$785:$AA$963)</f>
        <v>0</v>
      </c>
      <c r="GH321" s="152">
        <f>SUMIF('Rekapitulasi Maret'!$U$785:$U$963,APS!$B321,'Rekapitulasi Maret'!$W$785:$W$963)</f>
        <v>0</v>
      </c>
      <c r="GI321" s="152">
        <f>SUMIF('Rekapitulasi Maret'!$U$785:$U$963,APS!$B321,'Rekapitulasi Maret'!$AB$785:$AB$963)</f>
        <v>0</v>
      </c>
      <c r="GJ321" s="154">
        <f t="shared" si="664"/>
        <v>0</v>
      </c>
      <c r="GK321" s="154">
        <f t="shared" si="665"/>
        <v>0</v>
      </c>
      <c r="GL321" s="10"/>
      <c r="GM321" s="152">
        <f>SUMIF('Rekapitulasi Maret'!$AL$785:$AL$963,APS!$B321,'Rekapitulasi Maret'!$AM$785:$AM$963)+SUMIF('Rekapitulasi Maret'!$AL$785:$AL$963,APS!$B321,'Rekapitulasi Maret'!$AP$785:$AP$963)</f>
        <v>0</v>
      </c>
      <c r="GN321" s="152">
        <f>SUMIF('Rekapitulasi Maret'!$AL$785:$AL$963,APS!$B321,'Rekapitulasi Maret'!$AN$785:$AN$963)</f>
        <v>0</v>
      </c>
      <c r="GO321" s="152">
        <f>SUMIF('Rekapitulasi Maret'!$AL$785:$AL$963,APS!$B321,'Rekapitulasi Maret'!$AQ$785:$AQ$963)</f>
        <v>0</v>
      </c>
      <c r="GP321" s="154">
        <f t="shared" si="666"/>
        <v>0</v>
      </c>
      <c r="GQ321" s="154">
        <f t="shared" si="667"/>
        <v>0</v>
      </c>
      <c r="GR321" s="76">
        <f t="shared" si="668"/>
        <v>0</v>
      </c>
      <c r="GS321" s="76">
        <f t="shared" si="669"/>
        <v>0</v>
      </c>
      <c r="GT321" s="76">
        <f t="shared" si="670"/>
        <v>0</v>
      </c>
      <c r="GU321" s="76">
        <f t="shared" si="671"/>
        <v>0</v>
      </c>
      <c r="GV321" s="157">
        <f t="shared" si="672"/>
        <v>0</v>
      </c>
      <c r="GW321" s="157">
        <f t="shared" si="673"/>
        <v>0</v>
      </c>
      <c r="GX321" s="158">
        <f t="shared" si="674"/>
        <v>0</v>
      </c>
      <c r="GY321" s="157">
        <f t="shared" si="691"/>
        <v>1050</v>
      </c>
      <c r="GZ321" s="157">
        <f t="shared" si="692"/>
        <v>0</v>
      </c>
      <c r="HA321" s="157">
        <f t="shared" si="693"/>
        <v>0</v>
      </c>
      <c r="HB321" s="157">
        <f t="shared" si="694"/>
        <v>0</v>
      </c>
      <c r="HC321" s="157">
        <f t="shared" si="695"/>
        <v>0</v>
      </c>
      <c r="HD321" s="157">
        <f t="shared" si="696"/>
        <v>-1050</v>
      </c>
      <c r="HE321" s="158">
        <f t="shared" si="746"/>
        <v>0</v>
      </c>
      <c r="HF321" s="164"/>
      <c r="HG321" s="16" t="s">
        <v>326</v>
      </c>
      <c r="HH321" s="88"/>
    </row>
    <row r="322" spans="1:220" ht="15.75">
      <c r="A322" s="129" t="s">
        <v>773</v>
      </c>
      <c r="B322" s="129" t="s">
        <v>774</v>
      </c>
      <c r="C322" s="16" t="s">
        <v>310</v>
      </c>
      <c r="D322" s="16"/>
      <c r="E322" s="16"/>
      <c r="F322" s="17"/>
      <c r="G322" s="17"/>
      <c r="H322" s="17"/>
      <c r="I322" s="18"/>
      <c r="J322" s="17"/>
      <c r="K322" s="19"/>
      <c r="L322" s="19"/>
      <c r="M322" s="23"/>
      <c r="N322" s="20"/>
      <c r="O322" s="20"/>
      <c r="P322" s="75"/>
      <c r="Q322" s="74"/>
      <c r="R322" s="22"/>
      <c r="S322" s="10"/>
      <c r="T322" s="10"/>
      <c r="U322" s="152"/>
      <c r="V322" s="152"/>
      <c r="W322" s="10"/>
      <c r="X322" s="154"/>
      <c r="Y322" s="154"/>
      <c r="Z322" s="10"/>
      <c r="AA322" s="152"/>
      <c r="AB322" s="152"/>
      <c r="AC322" s="152"/>
      <c r="AD322" s="154"/>
      <c r="AE322" s="154"/>
      <c r="AF322" s="10"/>
      <c r="AG322" s="152"/>
      <c r="AH322" s="152"/>
      <c r="AI322" s="152"/>
      <c r="AJ322" s="154"/>
      <c r="AK322" s="154"/>
      <c r="AL322" s="10"/>
      <c r="AM322" s="152"/>
      <c r="AN322" s="152"/>
      <c r="AO322" s="10"/>
      <c r="AP322" s="154"/>
      <c r="AQ322" s="154"/>
      <c r="AR322" s="10"/>
      <c r="AS322" s="152"/>
      <c r="AT322" s="152"/>
      <c r="AU322" s="10"/>
      <c r="AV322" s="154"/>
      <c r="AW322" s="154"/>
      <c r="AX322" s="10"/>
      <c r="AY322" s="152">
        <f>SUMIF('Rekapitulasi Maret'!$CE$9:$CE$173,APS!$B322,'Rekapitulasi Maret'!$CI$9:$CI$173)</f>
        <v>0</v>
      </c>
      <c r="AZ322" s="10"/>
      <c r="BA322" s="152">
        <f>SUMIF('Rekapitulasi Maret'!$CE$9:$CE$173,APS!$B322,'Rekapitulasi Maret'!$CJ$9:$CJ$173)</f>
        <v>200</v>
      </c>
      <c r="BB322" s="154">
        <f t="shared" si="689"/>
        <v>0</v>
      </c>
      <c r="BC322" s="154">
        <f t="shared" si="690"/>
        <v>0</v>
      </c>
      <c r="BD322" s="76">
        <f t="shared" si="701"/>
        <v>0</v>
      </c>
      <c r="BE322" s="76">
        <f t="shared" si="702"/>
        <v>0</v>
      </c>
      <c r="BF322" s="76">
        <f t="shared" si="703"/>
        <v>0</v>
      </c>
      <c r="BG322" s="76">
        <f t="shared" si="704"/>
        <v>200</v>
      </c>
      <c r="BH322" s="76">
        <f t="shared" si="705"/>
        <v>200</v>
      </c>
      <c r="BI322" s="76">
        <f t="shared" si="706"/>
        <v>200</v>
      </c>
      <c r="BJ322" s="154">
        <f t="shared" si="707"/>
        <v>0</v>
      </c>
      <c r="BK322" s="10"/>
      <c r="BL322" s="10"/>
      <c r="BM322" s="152">
        <f>SUMIF('Rekapitulasi Maret'!$D$194:$D$375,APS!$B322,'Rekapitulasi Maret'!$E$194:$E$375)+SUMIF('Rekapitulasi Maret'!$D$194:$D$375,APS!$B322,'Rekapitulasi Maret'!$J$194:$J$375)</f>
        <v>0</v>
      </c>
      <c r="BN322" s="152">
        <f>SUMIF('Rekapitulasi Maret'!$D$194:$D$375,APS!$B322,'Rekapitulasi Maret'!$F$194:$F$375)</f>
        <v>0</v>
      </c>
      <c r="BO322" s="152">
        <f>SUMIF('Rekapitulasi Maret'!$D$194:$D$375,APS!$B322,'Rekapitulasi Maret'!$K$194:$K$375)</f>
        <v>0</v>
      </c>
      <c r="BP322" s="154">
        <f t="shared" si="685"/>
        <v>0</v>
      </c>
      <c r="BQ322" s="154">
        <f t="shared" si="686"/>
        <v>0</v>
      </c>
      <c r="BR322" s="10"/>
      <c r="BS322" s="152">
        <f>SUMIF('Rekapitulasi Maret'!$U$194:$U$375,APS!$B322,'Rekapitulasi Maret'!$V$194:$V$375)+SUMIF('Rekapitulasi Maret'!$U$194:$U$375,APS!$B322,'Rekapitulasi Maret'!$AA$194:$AA$375)</f>
        <v>0</v>
      </c>
      <c r="BT322" s="152">
        <f>SUMIF('Rekapitulasi Maret'!$U$194:$U$375,APS!$B322,'Rekapitulasi Maret'!$W$194:$W$375)</f>
        <v>0</v>
      </c>
      <c r="BU322" s="152">
        <f>SUMIF('Rekapitulasi Maret'!$U$194:$U$375,APS!$B322,'Rekapitulasi Maret'!$AB$194:$AB$375)</f>
        <v>0</v>
      </c>
      <c r="BV322" s="154">
        <f t="shared" si="687"/>
        <v>0</v>
      </c>
      <c r="BW322" s="154">
        <f t="shared" si="688"/>
        <v>0</v>
      </c>
      <c r="BX322" s="10"/>
      <c r="BY322" s="152">
        <f>SUMIF('Rekapitulasi Maret'!$AL$194:$AL$375,APS!$B322,'Rekapitulasi Maret'!$AM$194:$AM$375)+SUMIF('Rekapitulasi Maret'!$AL$194:$AL$375,APS!$B322,'Rekapitulasi Maret'!$AP$194:$AP$375)</f>
        <v>0</v>
      </c>
      <c r="BZ322" s="152">
        <f>SUMIF('Rekapitulasi Maret'!$AL$194:$AL$375,APS!$B322,'Rekapitulasi Maret'!$AN$194:$AN$375)</f>
        <v>0</v>
      </c>
      <c r="CA322" s="152">
        <f>SUMIF('Rekapitulasi Maret'!$AL$194:$AL$375,APS!$B322,'Rekapitulasi Maret'!$AQ$194:$AQ$375)</f>
        <v>0</v>
      </c>
      <c r="CB322" s="154">
        <f t="shared" si="699"/>
        <v>0</v>
      </c>
      <c r="CC322" s="154">
        <f t="shared" si="700"/>
        <v>0</v>
      </c>
      <c r="CD322" s="10"/>
      <c r="CE322" s="152">
        <f>SUMIF('Rekapitulasi Maret'!$BA$194:$BA$375,APS!$B322,'Rekapitulasi Maret'!$BB$194:$BB$375)+SUMIF('Rekapitulasi Maret'!$BA$194:$BA$375,APS!$B322,'Rekapitulasi Maret'!$BE$194:$BE$375)</f>
        <v>0</v>
      </c>
      <c r="CF322" s="152">
        <f>SUMIF('Rekapitulasi Maret'!$BA$194:$BA$375,APS!$B322,'Rekapitulasi Maret'!$BC$194:$BC$375)</f>
        <v>0</v>
      </c>
      <c r="CG322" s="10"/>
      <c r="CH322" s="154">
        <f t="shared" si="677"/>
        <v>0</v>
      </c>
      <c r="CI322" s="154">
        <f t="shared" si="678"/>
        <v>0</v>
      </c>
      <c r="CJ322" s="10"/>
      <c r="CK322" s="152">
        <f>SUMIF('Rekapitulasi Maret'!$BP$194:$BP$375,APS!$B322,'Rekapitulasi Maret'!$BQ$194:$BQ$375)+SUMIF('Rekapitulasi Maret'!$BP$194:$BP$375,APS!$B322,'Rekapitulasi Maret'!$BT$194:$BT$375)</f>
        <v>0</v>
      </c>
      <c r="CL322" s="152">
        <f>SUMIF('Rekapitulasi Maret'!$BP$194:$BP$375,APS!$B322,'Rekapitulasi Maret'!$BR$194:$BR$375)</f>
        <v>0</v>
      </c>
      <c r="CM322" s="152">
        <f>SUMIF('Rekapitulasi Maret'!$BP$194:$BP$375,APS!$B322,'Rekapitulasi Maret'!$BU$194:$BU$375)</f>
        <v>0</v>
      </c>
      <c r="CN322" s="154">
        <f t="shared" si="679"/>
        <v>0</v>
      </c>
      <c r="CO322" s="154">
        <f t="shared" si="680"/>
        <v>0</v>
      </c>
      <c r="CP322" s="76">
        <f t="shared" si="708"/>
        <v>0</v>
      </c>
      <c r="CQ322" s="76">
        <f t="shared" si="709"/>
        <v>0</v>
      </c>
      <c r="CR322" s="76">
        <f t="shared" si="710"/>
        <v>0</v>
      </c>
      <c r="CS322" s="76">
        <f t="shared" si="711"/>
        <v>0</v>
      </c>
      <c r="CT322" s="76">
        <f t="shared" si="712"/>
        <v>0</v>
      </c>
      <c r="CU322" s="76">
        <f t="shared" si="713"/>
        <v>0</v>
      </c>
      <c r="CV322" s="154">
        <f t="shared" si="714"/>
        <v>0</v>
      </c>
      <c r="CW322" s="10"/>
      <c r="CX322" s="10"/>
      <c r="CY322" s="152">
        <f>SUMIF('Rekapitulasi Maret'!$D$391:$D$568,APS!$B322,'Rekapitulasi Maret'!$E$391:$E$568)+SUMIF('Rekapitulasi Maret'!$D$391:$D$568,APS!$B322,'Rekapitulasi Maret'!$J$391:$J$568)</f>
        <v>0</v>
      </c>
      <c r="CZ322" s="152">
        <f>SUMIF('Rekapitulasi Maret'!$D$391:$D$568,APS!$B322,'Rekapitulasi Maret'!$F$391:$F$568)</f>
        <v>0</v>
      </c>
      <c r="DA322" s="152">
        <f>SUMIF('Rekapitulasi Maret'!$D$391:$D$568,APS!$B322,'Rekapitulasi Maret'!$K$391:$K$568)</f>
        <v>0</v>
      </c>
      <c r="DB322" s="154">
        <f t="shared" si="681"/>
        <v>0</v>
      </c>
      <c r="DC322" s="154">
        <f t="shared" si="682"/>
        <v>0</v>
      </c>
      <c r="DD322" s="10"/>
      <c r="DE322" s="152">
        <f>SUMIF('Rekapitulasi Maret'!$U$391:$U$568,APS!$B322,'Rekapitulasi Maret'!$V$391:$V$568)+SUMIF('Rekapitulasi Maret'!$U$391:$U$568,APS!$B322,'Rekapitulasi Maret'!$AA$391:$AA$568)</f>
        <v>0</v>
      </c>
      <c r="DF322" s="152">
        <f>SUMIF('Rekapitulasi Maret'!$U$391:$U$568,APS!$B322,'Rekapitulasi Maret'!$W$391:$W$568)</f>
        <v>0</v>
      </c>
      <c r="DG322" s="152">
        <f>SUMIF('Rekapitulasi Maret'!$U$391:$U$568,APS!$B322,'Rekapitulasi Maret'!$AB$391:$AB$568)</f>
        <v>0</v>
      </c>
      <c r="DH322" s="154">
        <f t="shared" si="715"/>
        <v>0</v>
      </c>
      <c r="DI322" s="154">
        <f t="shared" si="716"/>
        <v>0</v>
      </c>
      <c r="DJ322" s="10"/>
      <c r="DK322" s="152">
        <f>SUMIF('Rekapitulasi Maret'!$AL$391:$AL$568,APS!$B322,'Rekapitulasi Maret'!$AM$391:$AM$568)+SUMIF('Rekapitulasi Maret'!$AL$391:$AL$568,APS!$B322,'Rekapitulasi Maret'!$AP$391:$AP$568)</f>
        <v>0</v>
      </c>
      <c r="DL322" s="152">
        <f>SUMIF('Rekapitulasi Maret'!$AL$391:$AL$568,APS!$B322,'Rekapitulasi Maret'!$AN$391:$AN$568)</f>
        <v>0</v>
      </c>
      <c r="DM322" s="152">
        <f>SUMIF('Rekapitulasi Maret'!$AL$391:$AL$568,APS!$B322,'Rekapitulasi Maret'!$AQ$391:$AQ$568)</f>
        <v>0</v>
      </c>
      <c r="DN322" s="154">
        <f t="shared" si="648"/>
        <v>0</v>
      </c>
      <c r="DO322" s="154">
        <f t="shared" si="649"/>
        <v>0</v>
      </c>
      <c r="DP322" s="10"/>
      <c r="DQ322" s="152">
        <f>SUMIF('Rekapitulasi Maret'!$BA$391:$BA$568,APS!$B322,'Rekapitulasi Maret'!$BB$391:$BB$568)+SUMIF('Rekapitulasi Maret'!$BA$391:$BA$568,APS!$B322,'Rekapitulasi Maret'!$BE$391:$BE$568)</f>
        <v>0</v>
      </c>
      <c r="DR322" s="152">
        <f>SUMIF('Rekapitulasi Maret'!$BA$391:$BA$568,APS!$B322,'Rekapitulasi Maret'!$BC$391:$BC$568)</f>
        <v>0</v>
      </c>
      <c r="DS322" s="152">
        <f>SUMIF('Rekapitulasi Maret'!$BA$391:$BA$568,APS!$B322,'Rekapitulasi Maret'!$BF$391:$BF$568)</f>
        <v>0</v>
      </c>
      <c r="DT322" s="154">
        <f t="shared" si="717"/>
        <v>0</v>
      </c>
      <c r="DU322" s="154">
        <f t="shared" si="718"/>
        <v>0</v>
      </c>
      <c r="DV322" s="10"/>
      <c r="DW322" s="152">
        <f>SUMIF('Rekapitulasi Maret'!$BP$391:$BP$568,APS!$B322,'Rekapitulasi Maret'!$BQ$391:$BQ$568)+SUMIF('Rekapitulasi Maret'!$BP$391:$BP$568,APS!$B322,'Rekapitulasi Maret'!$BT$391:$BT$568)</f>
        <v>0</v>
      </c>
      <c r="DX322" s="152">
        <f>SUMIF('Rekapitulasi Maret'!$BP$391:$BP$568,APS!$B322,'Rekapitulasi Maret'!$BR$391:$BR$568)</f>
        <v>0</v>
      </c>
      <c r="DY322" s="152">
        <f>SUMIF('Rekapitulasi Maret'!$BP$391:$BP$568,APS!$B322,'Rekapitulasi Maret'!$BU$391:$BU$568)</f>
        <v>0</v>
      </c>
      <c r="DZ322" s="154">
        <f t="shared" si="755"/>
        <v>0</v>
      </c>
      <c r="EA322" s="154">
        <f t="shared" si="756"/>
        <v>0</v>
      </c>
      <c r="EB322" s="10"/>
      <c r="EC322" s="152">
        <f>SUMIF('Rekapitulasi Maret'!$CE$391:$CE$568,APS!$B322,'Rekapitulasi Maret'!$CF$391:$CF$568)+SUMIF('Rekapitulasi Maret'!$CE$391:$CE$568,APS!$B322,'Rekapitulasi Maret'!$CI$391:$CI$568)</f>
        <v>0</v>
      </c>
      <c r="ED322" s="152">
        <f>SUMIF('Rekapitulasi Maret'!$CE$391:$CE$568,APS!$B322,'Rekapitulasi Maret'!$CG$391:$CG$568)</f>
        <v>0</v>
      </c>
      <c r="EE322" s="152">
        <f>SUMIF('Rekapitulasi Maret'!$CE$391:$CE$568,APS!$B322,'Rekapitulasi Maret'!$CJ$391:$CJ$568)</f>
        <v>0</v>
      </c>
      <c r="EF322" s="154">
        <f t="shared" si="650"/>
        <v>0</v>
      </c>
      <c r="EG322" s="154">
        <f t="shared" si="651"/>
        <v>0</v>
      </c>
      <c r="EH322" s="76">
        <f t="shared" si="719"/>
        <v>0</v>
      </c>
      <c r="EI322" s="76">
        <f t="shared" si="720"/>
        <v>0</v>
      </c>
      <c r="EJ322" s="76">
        <f t="shared" si="721"/>
        <v>0</v>
      </c>
      <c r="EK322" s="76">
        <f t="shared" si="722"/>
        <v>0</v>
      </c>
      <c r="EL322" s="76">
        <f t="shared" si="723"/>
        <v>0</v>
      </c>
      <c r="EM322" s="76">
        <f t="shared" si="724"/>
        <v>0</v>
      </c>
      <c r="EN322" s="154">
        <f t="shared" si="725"/>
        <v>0</v>
      </c>
      <c r="EO322" s="10"/>
      <c r="EP322" s="10"/>
      <c r="EQ322" s="152">
        <f>SUMIF('Rekapitulasi Maret'!$D$587:$D$768,APS!$B322,'Rekapitulasi Maret'!$E$587:$E$768)+SUMIF('Rekapitulasi Maret'!$D$587:$D$768,APS!$B322,'Rekapitulasi Maret'!$G$587:$G$768)</f>
        <v>0</v>
      </c>
      <c r="ER322" s="152">
        <f>SUMIF('Rekapitulasi Maret'!$D$587:$D$768,APS!$B322,'Rekapitulasi Maret'!$F$587:$F$768)+SUMIF('Rekapitulasi Maret'!$D$587:$D$768,APS!$B322,'Rekapitulasi Maret'!$H$587:$H$768)</f>
        <v>0</v>
      </c>
      <c r="ES322" s="10"/>
      <c r="ET322" s="154">
        <f t="shared" si="652"/>
        <v>0</v>
      </c>
      <c r="EU322" s="154">
        <f t="shared" si="653"/>
        <v>0</v>
      </c>
      <c r="EV322" s="10"/>
      <c r="EW322" s="152">
        <f>SUMIF('Rekapitulasi Maret'!$U$587:$U$768,APS!$B322,'Rekapitulasi Maret'!$V$587:$V$768)+SUMIF('Rekapitulasi Maret'!$U$587:$U$768,APS!$B322,'Rekapitulasi Maret'!$X$587:$X$768)</f>
        <v>0</v>
      </c>
      <c r="EX322" s="152">
        <f>SUMIF('Rekapitulasi Maret'!$U$587:$U$768,APS!$B322,'Rekapitulasi Maret'!$W$587:$W$768)+SUMIF('Rekapitulasi Maret'!$U$587:$U$768,APS!$B322,'Rekapitulasi Maret'!$Y$587:$Y$768)</f>
        <v>0</v>
      </c>
      <c r="EY322" s="10"/>
      <c r="EZ322" s="154">
        <f t="shared" si="654"/>
        <v>0</v>
      </c>
      <c r="FA322" s="154">
        <f t="shared" si="655"/>
        <v>0</v>
      </c>
      <c r="FB322" s="10"/>
      <c r="FC322" s="152">
        <f>SUMIF('Rekapitulasi Maret'!$AL$587:$AL$768,APS!$B322,'Rekapitulasi Maret'!$AM$587:$AM$768)+SUMIF('Rekapitulasi Maret'!$AL$587:$AL$768,APS!$B322,'Rekapitulasi Maret'!$AP$587:$AP$768)</f>
        <v>0</v>
      </c>
      <c r="FD322" s="152">
        <f>SUMIF('Rekapitulasi Maret'!$AL$587:$AL$768,APS!$B322,'Rekapitulasi Maret'!$AN$587:$AN$768)</f>
        <v>0</v>
      </c>
      <c r="FE322" s="10"/>
      <c r="FF322" s="154">
        <f t="shared" si="656"/>
        <v>0</v>
      </c>
      <c r="FG322" s="154">
        <f t="shared" si="657"/>
        <v>0</v>
      </c>
      <c r="FH322" s="10"/>
      <c r="FI322" s="152">
        <f>SUMIF('Rekapitulasi Maret'!$BA$587:$BA$768,APS!$B322,'Rekapitulasi Maret'!$BB$587:$BB$768)+SUMIF('Rekapitulasi Maret'!$BA$587:$BA$768,APS!$B322,'Rekapitulasi Maret'!$BE$587:$BE$768)</f>
        <v>0</v>
      </c>
      <c r="FJ322" s="152">
        <f>SUMIF('Rekapitulasi Maret'!$BA$587:$BA$768,APS!$B322,'Rekapitulasi Maret'!$BC$587:$BC$768)+SUMIF('Rekapitulasi Maret'!$BA$587:$BA$768,APS!$B322,'Rekapitulasi Maret'!$BF$587:$BF$768)</f>
        <v>0</v>
      </c>
      <c r="FK322" s="10"/>
      <c r="FL322" s="154">
        <f t="shared" si="658"/>
        <v>0</v>
      </c>
      <c r="FM322" s="154">
        <f t="shared" si="659"/>
        <v>0</v>
      </c>
      <c r="FN322" s="10"/>
      <c r="FO322" s="152">
        <f>SUMIF('Rekapitulasi Maret'!$BP$587:$BP$768,APS!$B322,'Rekapitulasi Maret'!$BQ$587:$BQ$768)+SUMIF('Rekapitulasi Maret'!$BP$587:$BP$768,APS!$B322,'Rekapitulasi Maret'!$BT$587:$BT$768)</f>
        <v>0</v>
      </c>
      <c r="FP322" s="152">
        <f>SUMIF('Rekapitulasi Maret'!$BP$587:$BP$768,APS!$B322,'Rekapitulasi Maret'!$BR$587:$BR$768)</f>
        <v>0</v>
      </c>
      <c r="FQ322" s="10"/>
      <c r="FR322" s="154">
        <f t="shared" si="660"/>
        <v>0</v>
      </c>
      <c r="FS322" s="154">
        <f t="shared" si="661"/>
        <v>0</v>
      </c>
      <c r="FT322" s="10"/>
      <c r="FU322" s="152">
        <f>SUMIF('Rekapitulasi Maret'!$CE$587:$CE$768,APS!$B322,'Rekapitulasi Maret'!$CI$587:$CI$768)</f>
        <v>0</v>
      </c>
      <c r="FV322" s="10"/>
      <c r="FW322" s="152">
        <f>SUMIF('Rekapitulasi Maret'!$CE$587:$CE$768,APS!$B322,'Rekapitulasi Maret'!$CJ$587:$CJ$768)</f>
        <v>0</v>
      </c>
      <c r="FX322" s="154">
        <f t="shared" si="683"/>
        <v>0</v>
      </c>
      <c r="FY322" s="154">
        <f t="shared" si="684"/>
        <v>0</v>
      </c>
      <c r="FZ322" s="10"/>
      <c r="GA322" s="152">
        <f>SUMIF('Rekapitulasi Maret'!$D$785:$D$963,APS!$B322,'Rekapitulasi Maret'!$E$785:$E$963)+SUMIF('Rekapitulasi Maret'!$D$785:$D$963,APS!$B322,'Rekapitulasi Maret'!$J$785:$J$963)</f>
        <v>0</v>
      </c>
      <c r="GB322" s="152">
        <f>SUMIF('Rekapitulasi Maret'!$D$785:$D$963,APS!$B322,'Rekapitulasi Maret'!$F$785:$F$963)</f>
        <v>0</v>
      </c>
      <c r="GC322" s="152">
        <f>SUMIF('Rekapitulasi Maret'!$D$785:$D$963,APS!$B322,'Rekapitulasi Maret'!$K$785:$K$963)</f>
        <v>0</v>
      </c>
      <c r="GD322" s="154">
        <f t="shared" si="662"/>
        <v>0</v>
      </c>
      <c r="GE322" s="154">
        <f t="shared" si="663"/>
        <v>0</v>
      </c>
      <c r="GF322" s="10"/>
      <c r="GG322" s="152">
        <f>SUMIF('Rekapitulasi Maret'!$U$785:$U$963,APS!$B322,'Rekapitulasi Maret'!$V$785:$V$963)+SUMIF('Rekapitulasi Maret'!$U$785:$U$963,APS!$B322,'Rekapitulasi Maret'!$AA$785:$AA$963)</f>
        <v>0</v>
      </c>
      <c r="GH322" s="152">
        <f>SUMIF('Rekapitulasi Maret'!$U$785:$U$963,APS!$B322,'Rekapitulasi Maret'!$W$785:$W$963)</f>
        <v>0</v>
      </c>
      <c r="GI322" s="152">
        <f>SUMIF('Rekapitulasi Maret'!$U$785:$U$963,APS!$B322,'Rekapitulasi Maret'!$AB$785:$AB$963)</f>
        <v>0</v>
      </c>
      <c r="GJ322" s="154">
        <f t="shared" si="664"/>
        <v>0</v>
      </c>
      <c r="GK322" s="154">
        <f t="shared" si="665"/>
        <v>0</v>
      </c>
      <c r="GL322" s="10"/>
      <c r="GM322" s="152">
        <f>SUMIF('Rekapitulasi Maret'!$AL$785:$AL$963,APS!$B322,'Rekapitulasi Maret'!$AM$785:$AM$963)+SUMIF('Rekapitulasi Maret'!$AL$785:$AL$963,APS!$B322,'Rekapitulasi Maret'!$AP$785:$AP$963)</f>
        <v>0</v>
      </c>
      <c r="GN322" s="152">
        <f>SUMIF('Rekapitulasi Maret'!$AL$785:$AL$963,APS!$B322,'Rekapitulasi Maret'!$AN$785:$AN$963)</f>
        <v>0</v>
      </c>
      <c r="GO322" s="152">
        <f>SUMIF('Rekapitulasi Maret'!$AL$785:$AL$963,APS!$B322,'Rekapitulasi Maret'!$AQ$785:$AQ$963)</f>
        <v>0</v>
      </c>
      <c r="GP322" s="154">
        <f t="shared" si="666"/>
        <v>0</v>
      </c>
      <c r="GQ322" s="154">
        <f t="shared" si="667"/>
        <v>0</v>
      </c>
      <c r="GR322" s="76">
        <f t="shared" si="668"/>
        <v>0</v>
      </c>
      <c r="GS322" s="76">
        <f t="shared" si="669"/>
        <v>0</v>
      </c>
      <c r="GT322" s="76">
        <f t="shared" si="670"/>
        <v>0</v>
      </c>
      <c r="GU322" s="76">
        <f t="shared" si="671"/>
        <v>0</v>
      </c>
      <c r="GV322" s="157">
        <f t="shared" si="672"/>
        <v>0</v>
      </c>
      <c r="GW322" s="157">
        <f t="shared" si="673"/>
        <v>0</v>
      </c>
      <c r="GX322" s="158">
        <f t="shared" si="674"/>
        <v>0</v>
      </c>
      <c r="GY322" s="157">
        <f t="shared" si="691"/>
        <v>0</v>
      </c>
      <c r="GZ322" s="157">
        <f t="shared" si="692"/>
        <v>0</v>
      </c>
      <c r="HA322" s="157">
        <f t="shared" si="693"/>
        <v>0</v>
      </c>
      <c r="HB322" s="157">
        <f t="shared" si="694"/>
        <v>200</v>
      </c>
      <c r="HC322" s="157">
        <f t="shared" si="695"/>
        <v>200</v>
      </c>
      <c r="HD322" s="157">
        <f t="shared" si="696"/>
        <v>200</v>
      </c>
      <c r="HE322" s="158">
        <f t="shared" si="746"/>
        <v>0</v>
      </c>
      <c r="HF322" s="164"/>
      <c r="HG322" s="129" t="s">
        <v>1071</v>
      </c>
      <c r="HH322" s="88"/>
    </row>
    <row r="323" spans="1:220" ht="15.75">
      <c r="A323" s="16" t="s">
        <v>323</v>
      </c>
      <c r="B323" s="16" t="s">
        <v>324</v>
      </c>
      <c r="C323" s="16" t="s">
        <v>310</v>
      </c>
      <c r="D323" s="16" t="s">
        <v>614</v>
      </c>
      <c r="E323" s="16"/>
      <c r="F323" s="17">
        <v>468</v>
      </c>
      <c r="G323" s="17">
        <v>0</v>
      </c>
      <c r="H323" s="17">
        <v>0</v>
      </c>
      <c r="I323" s="18">
        <v>0</v>
      </c>
      <c r="J323" s="17">
        <v>96</v>
      </c>
      <c r="K323" s="19">
        <f t="shared" si="750"/>
        <v>372</v>
      </c>
      <c r="L323" s="19">
        <f t="shared" si="751"/>
        <v>372</v>
      </c>
      <c r="M323" s="23">
        <v>0</v>
      </c>
      <c r="N323" s="20">
        <f t="shared" si="752"/>
        <v>0</v>
      </c>
      <c r="O323" s="20"/>
      <c r="P323" s="75">
        <f t="shared" si="754"/>
        <v>0</v>
      </c>
      <c r="Q323" s="74">
        <f t="shared" si="753"/>
        <v>0</v>
      </c>
      <c r="R323" s="22">
        <f t="shared" si="757"/>
        <v>0</v>
      </c>
      <c r="S323" s="10"/>
      <c r="T323" s="10"/>
      <c r="U323" s="152">
        <f>SUMIF('Rekapitulasi Maret'!$D$9:$D$173,APS!$B323,'Rekapitulasi Maret'!$E$9:$E$173)</f>
        <v>0</v>
      </c>
      <c r="V323" s="152">
        <f>SUMIF('Rekapitulasi Maret'!$D$9:$D$173,APS!$B323,'Rekapitulasi Maret'!$F$9:$F$173)</f>
        <v>0</v>
      </c>
      <c r="W323" s="10"/>
      <c r="X323" s="154">
        <f t="shared" si="748"/>
        <v>0</v>
      </c>
      <c r="Y323" s="154">
        <f t="shared" si="749"/>
        <v>0</v>
      </c>
      <c r="Z323" s="10"/>
      <c r="AA323" s="152">
        <f>SUMIF('Rekapitulasi Maret'!$U$9:$U$173,APS!$B323,'Rekapitulasi Maret'!$V$9:$V$173)</f>
        <v>0</v>
      </c>
      <c r="AB323" s="152">
        <f>SUMIF('Rekapitulasi Maret'!$U$9:$U$173,APS!$B323,'Rekapitulasi Maret'!$W$9:$W$173)</f>
        <v>0</v>
      </c>
      <c r="AC323" s="152"/>
      <c r="AD323" s="154">
        <f t="shared" si="726"/>
        <v>0</v>
      </c>
      <c r="AE323" s="154">
        <f t="shared" si="727"/>
        <v>0</v>
      </c>
      <c r="AF323" s="10"/>
      <c r="AG323" s="152">
        <f>SUMIF('Rekapitulasi Maret'!$AL$9:$AL$173,APS!$B323,'Rekapitulasi Maret'!$AM$9:$AM$173)</f>
        <v>0</v>
      </c>
      <c r="AH323" s="152">
        <f>SUMIF('Rekapitulasi Maret'!$AL$9:$AL$173,APS!$B323,'Rekapitulasi Maret'!$AN$9:$AN$173)</f>
        <v>480</v>
      </c>
      <c r="AI323" s="152">
        <f>SUMIF('Rekapitulasi Maret'!$AL$9:$AL$173,APS!$B323,'Rekapitulasi Maret'!$AQ$9:$AQ$173)</f>
        <v>0</v>
      </c>
      <c r="AJ323" s="154">
        <f t="shared" si="744"/>
        <v>0</v>
      </c>
      <c r="AK323" s="154">
        <f t="shared" si="745"/>
        <v>0</v>
      </c>
      <c r="AL323" s="10"/>
      <c r="AM323" s="152">
        <f>SUMIF('Rekapitulasi Maret'!$BA$9:$BA$173,APS!$B323,'Rekapitulasi Maret'!$BB$9:$BB$173)</f>
        <v>0</v>
      </c>
      <c r="AN323" s="152">
        <f>SUMIF('Rekapitulasi Maret'!$BA$9:$BA$173,APS!$B323,'Rekapitulasi Maret'!$BC$9:$BC$173)</f>
        <v>0</v>
      </c>
      <c r="AO323" s="10"/>
      <c r="AP323" s="154">
        <f t="shared" si="728"/>
        <v>0</v>
      </c>
      <c r="AQ323" s="154">
        <f t="shared" si="729"/>
        <v>0</v>
      </c>
      <c r="AR323" s="10"/>
      <c r="AS323" s="152">
        <f>SUMIF('Rekapitulasi Maret'!$BP$9:$BP$173,APS!$B323,'Rekapitulasi Maret'!$BQ$9:$BQ$173)</f>
        <v>0</v>
      </c>
      <c r="AT323" s="152">
        <f>SUMIF('Rekapitulasi Maret'!$BP$9:$BP$173,APS!$B323,'Rekapitulasi Maret'!$BR$9:$BR$173)</f>
        <v>100</v>
      </c>
      <c r="AU323" s="10"/>
      <c r="AV323" s="154">
        <f t="shared" si="697"/>
        <v>0</v>
      </c>
      <c r="AW323" s="154">
        <f t="shared" si="698"/>
        <v>0</v>
      </c>
      <c r="AX323" s="10"/>
      <c r="AY323" s="152">
        <f>SUMIF('Rekapitulasi Maret'!$CE$9:$CE$173,APS!$B323,'Rekapitulasi Maret'!$CI$9:$CI$173)</f>
        <v>0</v>
      </c>
      <c r="AZ323" s="10"/>
      <c r="BA323" s="152">
        <f>SUMIF('Rekapitulasi Maret'!$CE$9:$CE$173,APS!$B323,'Rekapitulasi Maret'!$CJ$9:$CJ$173)</f>
        <v>0</v>
      </c>
      <c r="BB323" s="154">
        <f t="shared" si="689"/>
        <v>0</v>
      </c>
      <c r="BC323" s="154">
        <f t="shared" si="690"/>
        <v>0</v>
      </c>
      <c r="BD323" s="76">
        <f t="shared" si="701"/>
        <v>0</v>
      </c>
      <c r="BE323" s="76">
        <f t="shared" si="702"/>
        <v>0</v>
      </c>
      <c r="BF323" s="76">
        <f t="shared" si="703"/>
        <v>580</v>
      </c>
      <c r="BG323" s="76">
        <f t="shared" si="704"/>
        <v>0</v>
      </c>
      <c r="BH323" s="76">
        <f t="shared" si="705"/>
        <v>580</v>
      </c>
      <c r="BI323" s="76">
        <f t="shared" si="706"/>
        <v>580</v>
      </c>
      <c r="BJ323" s="154">
        <f t="shared" si="707"/>
        <v>0</v>
      </c>
      <c r="BK323" s="10"/>
      <c r="BL323" s="10"/>
      <c r="BM323" s="152">
        <f>SUMIF('Rekapitulasi Maret'!$D$194:$D$375,APS!$B323,'Rekapitulasi Maret'!$E$194:$E$375)+SUMIF('Rekapitulasi Maret'!$D$194:$D$375,APS!$B323,'Rekapitulasi Maret'!$J$194:$J$375)</f>
        <v>0</v>
      </c>
      <c r="BN323" s="152">
        <f>SUMIF('Rekapitulasi Maret'!$D$194:$D$375,APS!$B323,'Rekapitulasi Maret'!$F$194:$F$375)</f>
        <v>0</v>
      </c>
      <c r="BO323" s="152">
        <f>SUMIF('Rekapitulasi Maret'!$D$194:$D$375,APS!$B323,'Rekapitulasi Maret'!$K$194:$K$375)</f>
        <v>0</v>
      </c>
      <c r="BP323" s="154">
        <f t="shared" si="685"/>
        <v>0</v>
      </c>
      <c r="BQ323" s="154">
        <f t="shared" si="686"/>
        <v>0</v>
      </c>
      <c r="BR323" s="10"/>
      <c r="BS323" s="152">
        <f>SUMIF('Rekapitulasi Maret'!$U$194:$U$375,APS!$B323,'Rekapitulasi Maret'!$V$194:$V$375)+SUMIF('Rekapitulasi Maret'!$U$194:$U$375,APS!$B323,'Rekapitulasi Maret'!$AA$194:$AA$375)</f>
        <v>0</v>
      </c>
      <c r="BT323" s="152">
        <f>SUMIF('Rekapitulasi Maret'!$U$194:$U$375,APS!$B323,'Rekapitulasi Maret'!$W$194:$W$375)</f>
        <v>0</v>
      </c>
      <c r="BU323" s="152">
        <f>SUMIF('Rekapitulasi Maret'!$U$194:$U$375,APS!$B323,'Rekapitulasi Maret'!$AB$194:$AB$375)</f>
        <v>0</v>
      </c>
      <c r="BV323" s="154">
        <f t="shared" si="687"/>
        <v>0</v>
      </c>
      <c r="BW323" s="154">
        <f t="shared" si="688"/>
        <v>0</v>
      </c>
      <c r="BX323" s="10"/>
      <c r="BY323" s="152">
        <f>SUMIF('Rekapitulasi Maret'!$AL$194:$AL$375,APS!$B323,'Rekapitulasi Maret'!$AM$194:$AM$375)+SUMIF('Rekapitulasi Maret'!$AL$194:$AL$375,APS!$B323,'Rekapitulasi Maret'!$AP$194:$AP$375)</f>
        <v>0</v>
      </c>
      <c r="BZ323" s="152">
        <f>SUMIF('Rekapitulasi Maret'!$AL$194:$AL$375,APS!$B323,'Rekapitulasi Maret'!$AN$194:$AN$375)</f>
        <v>0</v>
      </c>
      <c r="CA323" s="152">
        <f>SUMIF('Rekapitulasi Maret'!$AL$194:$AL$375,APS!$B323,'Rekapitulasi Maret'!$AQ$194:$AQ$375)</f>
        <v>0</v>
      </c>
      <c r="CB323" s="154">
        <f t="shared" si="699"/>
        <v>0</v>
      </c>
      <c r="CC323" s="154">
        <f t="shared" si="700"/>
        <v>0</v>
      </c>
      <c r="CD323" s="10"/>
      <c r="CE323" s="152">
        <f>SUMIF('Rekapitulasi Maret'!$BA$194:$BA$375,APS!$B323,'Rekapitulasi Maret'!$BB$194:$BB$375)+SUMIF('Rekapitulasi Maret'!$BA$194:$BA$375,APS!$B323,'Rekapitulasi Maret'!$BE$194:$BE$375)</f>
        <v>0</v>
      </c>
      <c r="CF323" s="152">
        <f>SUMIF('Rekapitulasi Maret'!$BA$194:$BA$375,APS!$B323,'Rekapitulasi Maret'!$BC$194:$BC$375)</f>
        <v>0</v>
      </c>
      <c r="CG323" s="10"/>
      <c r="CH323" s="154">
        <f t="shared" si="677"/>
        <v>0</v>
      </c>
      <c r="CI323" s="154">
        <f t="shared" si="678"/>
        <v>0</v>
      </c>
      <c r="CJ323" s="10"/>
      <c r="CK323" s="152">
        <f>SUMIF('Rekapitulasi Maret'!$BP$194:$BP$375,APS!$B323,'Rekapitulasi Maret'!$BQ$194:$BQ$375)+SUMIF('Rekapitulasi Maret'!$BP$194:$BP$375,APS!$B323,'Rekapitulasi Maret'!$BT$194:$BT$375)</f>
        <v>0</v>
      </c>
      <c r="CL323" s="152">
        <f>SUMIF('Rekapitulasi Maret'!$BP$194:$BP$375,APS!$B323,'Rekapitulasi Maret'!$BR$194:$BR$375)</f>
        <v>0</v>
      </c>
      <c r="CM323" s="152">
        <f>SUMIF('Rekapitulasi Maret'!$BP$194:$BP$375,APS!$B323,'Rekapitulasi Maret'!$BU$194:$BU$375)</f>
        <v>0</v>
      </c>
      <c r="CN323" s="154">
        <f t="shared" si="679"/>
        <v>0</v>
      </c>
      <c r="CO323" s="154">
        <f t="shared" si="680"/>
        <v>0</v>
      </c>
      <c r="CP323" s="76">
        <f t="shared" si="708"/>
        <v>0</v>
      </c>
      <c r="CQ323" s="76">
        <f t="shared" si="709"/>
        <v>0</v>
      </c>
      <c r="CR323" s="76">
        <f t="shared" si="710"/>
        <v>0</v>
      </c>
      <c r="CS323" s="76">
        <f t="shared" si="711"/>
        <v>0</v>
      </c>
      <c r="CT323" s="76">
        <f t="shared" si="712"/>
        <v>0</v>
      </c>
      <c r="CU323" s="76">
        <f t="shared" si="713"/>
        <v>0</v>
      </c>
      <c r="CV323" s="154">
        <f t="shared" si="714"/>
        <v>0</v>
      </c>
      <c r="CW323" s="10"/>
      <c r="CX323" s="10"/>
      <c r="CY323" s="152">
        <f>SUMIF('Rekapitulasi Maret'!$D$391:$D$568,APS!$B323,'Rekapitulasi Maret'!$E$391:$E$568)+SUMIF('Rekapitulasi Maret'!$D$391:$D$568,APS!$B323,'Rekapitulasi Maret'!$J$391:$J$568)</f>
        <v>0</v>
      </c>
      <c r="CZ323" s="152">
        <f>SUMIF('Rekapitulasi Maret'!$D$391:$D$568,APS!$B323,'Rekapitulasi Maret'!$F$391:$F$568)</f>
        <v>0</v>
      </c>
      <c r="DA323" s="152">
        <f>SUMIF('Rekapitulasi Maret'!$D$391:$D$568,APS!$B323,'Rekapitulasi Maret'!$K$391:$K$568)</f>
        <v>0</v>
      </c>
      <c r="DB323" s="154">
        <f t="shared" si="681"/>
        <v>0</v>
      </c>
      <c r="DC323" s="154">
        <f t="shared" si="682"/>
        <v>0</v>
      </c>
      <c r="DD323" s="10"/>
      <c r="DE323" s="152">
        <f>SUMIF('Rekapitulasi Maret'!$U$391:$U$568,APS!$B323,'Rekapitulasi Maret'!$V$391:$V$568)+SUMIF('Rekapitulasi Maret'!$U$391:$U$568,APS!$B323,'Rekapitulasi Maret'!$AA$391:$AA$568)</f>
        <v>0</v>
      </c>
      <c r="DF323" s="152">
        <f>SUMIF('Rekapitulasi Maret'!$U$391:$U$568,APS!$B323,'Rekapitulasi Maret'!$W$391:$W$568)</f>
        <v>0</v>
      </c>
      <c r="DG323" s="152">
        <f>SUMIF('Rekapitulasi Maret'!$U$391:$U$568,APS!$B323,'Rekapitulasi Maret'!$AB$391:$AB$568)</f>
        <v>0</v>
      </c>
      <c r="DH323" s="154">
        <f t="shared" si="715"/>
        <v>0</v>
      </c>
      <c r="DI323" s="154">
        <f t="shared" si="716"/>
        <v>0</v>
      </c>
      <c r="DJ323" s="10"/>
      <c r="DK323" s="152">
        <f>SUMIF('Rekapitulasi Maret'!$AL$391:$AL$568,APS!$B323,'Rekapitulasi Maret'!$AM$391:$AM$568)+SUMIF('Rekapitulasi Maret'!$AL$391:$AL$568,APS!$B323,'Rekapitulasi Maret'!$AP$391:$AP$568)</f>
        <v>0</v>
      </c>
      <c r="DL323" s="152">
        <f>SUMIF('Rekapitulasi Maret'!$AL$391:$AL$568,APS!$B323,'Rekapitulasi Maret'!$AN$391:$AN$568)</f>
        <v>0</v>
      </c>
      <c r="DM323" s="152">
        <f>SUMIF('Rekapitulasi Maret'!$AL$391:$AL$568,APS!$B323,'Rekapitulasi Maret'!$AQ$391:$AQ$568)</f>
        <v>0</v>
      </c>
      <c r="DN323" s="154">
        <f t="shared" si="648"/>
        <v>0</v>
      </c>
      <c r="DO323" s="154">
        <f t="shared" si="649"/>
        <v>0</v>
      </c>
      <c r="DP323" s="10"/>
      <c r="DQ323" s="152">
        <f>SUMIF('Rekapitulasi Maret'!$BA$391:$BA$568,APS!$B323,'Rekapitulasi Maret'!$BB$391:$BB$568)+SUMIF('Rekapitulasi Maret'!$BA$391:$BA$568,APS!$B323,'Rekapitulasi Maret'!$BE$391:$BE$568)</f>
        <v>0</v>
      </c>
      <c r="DR323" s="152">
        <f>SUMIF('Rekapitulasi Maret'!$BA$391:$BA$568,APS!$B323,'Rekapitulasi Maret'!$BC$391:$BC$568)</f>
        <v>0</v>
      </c>
      <c r="DS323" s="152">
        <f>SUMIF('Rekapitulasi Maret'!$BA$391:$BA$568,APS!$B323,'Rekapitulasi Maret'!$BF$391:$BF$568)</f>
        <v>0</v>
      </c>
      <c r="DT323" s="154">
        <f t="shared" si="717"/>
        <v>0</v>
      </c>
      <c r="DU323" s="154">
        <f t="shared" si="718"/>
        <v>0</v>
      </c>
      <c r="DV323" s="10"/>
      <c r="DW323" s="152">
        <f>SUMIF('Rekapitulasi Maret'!$BP$391:$BP$568,APS!$B323,'Rekapitulasi Maret'!$BQ$391:$BQ$568)+SUMIF('Rekapitulasi Maret'!$BP$391:$BP$568,APS!$B323,'Rekapitulasi Maret'!$BT$391:$BT$568)</f>
        <v>0</v>
      </c>
      <c r="DX323" s="152">
        <f>SUMIF('Rekapitulasi Maret'!$BP$391:$BP$568,APS!$B323,'Rekapitulasi Maret'!$BR$391:$BR$568)</f>
        <v>0</v>
      </c>
      <c r="DY323" s="152">
        <f>SUMIF('Rekapitulasi Maret'!$BP$391:$BP$568,APS!$B323,'Rekapitulasi Maret'!$BU$391:$BU$568)</f>
        <v>0</v>
      </c>
      <c r="DZ323" s="154">
        <f t="shared" si="755"/>
        <v>0</v>
      </c>
      <c r="EA323" s="154">
        <f t="shared" si="756"/>
        <v>0</v>
      </c>
      <c r="EB323" s="10"/>
      <c r="EC323" s="152">
        <f>SUMIF('Rekapitulasi Maret'!$CE$391:$CE$568,APS!$B323,'Rekapitulasi Maret'!$CF$391:$CF$568)+SUMIF('Rekapitulasi Maret'!$CE$391:$CE$568,APS!$B323,'Rekapitulasi Maret'!$CI$391:$CI$568)</f>
        <v>0</v>
      </c>
      <c r="ED323" s="152">
        <f>SUMIF('Rekapitulasi Maret'!$CE$391:$CE$568,APS!$B323,'Rekapitulasi Maret'!$CG$391:$CG$568)</f>
        <v>0</v>
      </c>
      <c r="EE323" s="152">
        <f>SUMIF('Rekapitulasi Maret'!$CE$391:$CE$568,APS!$B323,'Rekapitulasi Maret'!$CJ$391:$CJ$568)</f>
        <v>0</v>
      </c>
      <c r="EF323" s="154">
        <f t="shared" si="650"/>
        <v>0</v>
      </c>
      <c r="EG323" s="154">
        <f t="shared" si="651"/>
        <v>0</v>
      </c>
      <c r="EH323" s="76">
        <f t="shared" si="719"/>
        <v>0</v>
      </c>
      <c r="EI323" s="76">
        <f t="shared" si="720"/>
        <v>0</v>
      </c>
      <c r="EJ323" s="76">
        <f t="shared" si="721"/>
        <v>0</v>
      </c>
      <c r="EK323" s="76">
        <f t="shared" si="722"/>
        <v>0</v>
      </c>
      <c r="EL323" s="76">
        <f t="shared" si="723"/>
        <v>0</v>
      </c>
      <c r="EM323" s="76">
        <f t="shared" si="724"/>
        <v>0</v>
      </c>
      <c r="EN323" s="154">
        <f t="shared" si="725"/>
        <v>0</v>
      </c>
      <c r="EO323" s="10"/>
      <c r="EP323" s="10"/>
      <c r="EQ323" s="152">
        <f>SUMIF('Rekapitulasi Maret'!$D$587:$D$768,APS!$B323,'Rekapitulasi Maret'!$E$587:$E$768)+SUMIF('Rekapitulasi Maret'!$D$587:$D$768,APS!$B323,'Rekapitulasi Maret'!$G$587:$G$768)</f>
        <v>0</v>
      </c>
      <c r="ER323" s="152">
        <f>SUMIF('Rekapitulasi Maret'!$D$587:$D$768,APS!$B323,'Rekapitulasi Maret'!$F$587:$F$768)+SUMIF('Rekapitulasi Maret'!$D$587:$D$768,APS!$B323,'Rekapitulasi Maret'!$H$587:$H$768)</f>
        <v>0</v>
      </c>
      <c r="ES323" s="10"/>
      <c r="ET323" s="154">
        <f t="shared" si="652"/>
        <v>0</v>
      </c>
      <c r="EU323" s="154">
        <f t="shared" si="653"/>
        <v>0</v>
      </c>
      <c r="EV323" s="10"/>
      <c r="EW323" s="152">
        <f>SUMIF('Rekapitulasi Maret'!$U$587:$U$768,APS!$B323,'Rekapitulasi Maret'!$V$587:$V$768)+SUMIF('Rekapitulasi Maret'!$U$587:$U$768,APS!$B323,'Rekapitulasi Maret'!$X$587:$X$768)</f>
        <v>0</v>
      </c>
      <c r="EX323" s="152">
        <f>SUMIF('Rekapitulasi Maret'!$U$587:$U$768,APS!$B323,'Rekapitulasi Maret'!$W$587:$W$768)+SUMIF('Rekapitulasi Maret'!$U$587:$U$768,APS!$B323,'Rekapitulasi Maret'!$Y$587:$Y$768)</f>
        <v>0</v>
      </c>
      <c r="EY323" s="10"/>
      <c r="EZ323" s="154">
        <f t="shared" si="654"/>
        <v>0</v>
      </c>
      <c r="FA323" s="154">
        <f t="shared" si="655"/>
        <v>0</v>
      </c>
      <c r="FB323" s="10"/>
      <c r="FC323" s="152">
        <f>SUMIF('Rekapitulasi Maret'!$AL$587:$AL$768,APS!$B323,'Rekapitulasi Maret'!$AM$587:$AM$768)+SUMIF('Rekapitulasi Maret'!$AL$587:$AL$768,APS!$B323,'Rekapitulasi Maret'!$AP$587:$AP$768)</f>
        <v>0</v>
      </c>
      <c r="FD323" s="152">
        <f>SUMIF('Rekapitulasi Maret'!$AL$587:$AL$768,APS!$B323,'Rekapitulasi Maret'!$AN$587:$AN$768)</f>
        <v>0</v>
      </c>
      <c r="FE323" s="10"/>
      <c r="FF323" s="154">
        <f t="shared" si="656"/>
        <v>0</v>
      </c>
      <c r="FG323" s="154">
        <f t="shared" si="657"/>
        <v>0</v>
      </c>
      <c r="FH323" s="10"/>
      <c r="FI323" s="152">
        <f>SUMIF('Rekapitulasi Maret'!$BA$587:$BA$768,APS!$B323,'Rekapitulasi Maret'!$BB$587:$BB$768)+SUMIF('Rekapitulasi Maret'!$BA$587:$BA$768,APS!$B323,'Rekapitulasi Maret'!$BE$587:$BE$768)</f>
        <v>0</v>
      </c>
      <c r="FJ323" s="152">
        <f>SUMIF('Rekapitulasi Maret'!$BA$587:$BA$768,APS!$B323,'Rekapitulasi Maret'!$BC$587:$BC$768)+SUMIF('Rekapitulasi Maret'!$BA$587:$BA$768,APS!$B323,'Rekapitulasi Maret'!$BF$587:$BF$768)</f>
        <v>0</v>
      </c>
      <c r="FK323" s="10"/>
      <c r="FL323" s="154">
        <f t="shared" si="658"/>
        <v>0</v>
      </c>
      <c r="FM323" s="154">
        <f t="shared" si="659"/>
        <v>0</v>
      </c>
      <c r="FN323" s="10"/>
      <c r="FO323" s="152">
        <f>SUMIF('Rekapitulasi Maret'!$BP$587:$BP$768,APS!$B323,'Rekapitulasi Maret'!$BQ$587:$BQ$768)+SUMIF('Rekapitulasi Maret'!$BP$587:$BP$768,APS!$B323,'Rekapitulasi Maret'!$BT$587:$BT$768)</f>
        <v>0</v>
      </c>
      <c r="FP323" s="152">
        <f>SUMIF('Rekapitulasi Maret'!$BP$587:$BP$768,APS!$B323,'Rekapitulasi Maret'!$BR$587:$BR$768)</f>
        <v>0</v>
      </c>
      <c r="FQ323" s="10"/>
      <c r="FR323" s="154">
        <f t="shared" si="660"/>
        <v>0</v>
      </c>
      <c r="FS323" s="154">
        <f t="shared" si="661"/>
        <v>0</v>
      </c>
      <c r="FT323" s="10"/>
      <c r="FU323" s="152">
        <f>SUMIF('Rekapitulasi Maret'!$CE$587:$CE$768,APS!$B323,'Rekapitulasi Maret'!$CI$587:$CI$768)</f>
        <v>0</v>
      </c>
      <c r="FV323" s="10"/>
      <c r="FW323" s="152">
        <f>SUMIF('Rekapitulasi Maret'!$CE$587:$CE$768,APS!$B323,'Rekapitulasi Maret'!$CJ$587:$CJ$768)</f>
        <v>0</v>
      </c>
      <c r="FX323" s="154">
        <f t="shared" si="683"/>
        <v>0</v>
      </c>
      <c r="FY323" s="154">
        <f t="shared" si="684"/>
        <v>0</v>
      </c>
      <c r="FZ323" s="10"/>
      <c r="GA323" s="152">
        <f>SUMIF('Rekapitulasi Maret'!$D$785:$D$963,APS!$B323,'Rekapitulasi Maret'!$E$785:$E$963)+SUMIF('Rekapitulasi Maret'!$D$785:$D$963,APS!$B323,'Rekapitulasi Maret'!$J$785:$J$963)</f>
        <v>0</v>
      </c>
      <c r="GB323" s="152">
        <f>SUMIF('Rekapitulasi Maret'!$D$785:$D$963,APS!$B323,'Rekapitulasi Maret'!$F$785:$F$963)</f>
        <v>0</v>
      </c>
      <c r="GC323" s="152">
        <f>SUMIF('Rekapitulasi Maret'!$D$785:$D$963,APS!$B323,'Rekapitulasi Maret'!$K$785:$K$963)</f>
        <v>0</v>
      </c>
      <c r="GD323" s="154">
        <f t="shared" si="662"/>
        <v>0</v>
      </c>
      <c r="GE323" s="154">
        <f t="shared" si="663"/>
        <v>0</v>
      </c>
      <c r="GF323" s="10"/>
      <c r="GG323" s="152">
        <f>SUMIF('Rekapitulasi Maret'!$U$785:$U$963,APS!$B323,'Rekapitulasi Maret'!$V$785:$V$963)+SUMIF('Rekapitulasi Maret'!$U$785:$U$963,APS!$B323,'Rekapitulasi Maret'!$AA$785:$AA$963)</f>
        <v>0</v>
      </c>
      <c r="GH323" s="152">
        <f>SUMIF('Rekapitulasi Maret'!$U$785:$U$963,APS!$B323,'Rekapitulasi Maret'!$W$785:$W$963)</f>
        <v>0</v>
      </c>
      <c r="GI323" s="152">
        <f>SUMIF('Rekapitulasi Maret'!$U$785:$U$963,APS!$B323,'Rekapitulasi Maret'!$AB$785:$AB$963)</f>
        <v>0</v>
      </c>
      <c r="GJ323" s="154">
        <f t="shared" si="664"/>
        <v>0</v>
      </c>
      <c r="GK323" s="154">
        <f t="shared" si="665"/>
        <v>0</v>
      </c>
      <c r="GL323" s="10"/>
      <c r="GM323" s="152">
        <f>SUMIF('Rekapitulasi Maret'!$AL$785:$AL$963,APS!$B323,'Rekapitulasi Maret'!$AM$785:$AM$963)+SUMIF('Rekapitulasi Maret'!$AL$785:$AL$963,APS!$B323,'Rekapitulasi Maret'!$AP$785:$AP$963)</f>
        <v>0</v>
      </c>
      <c r="GN323" s="152">
        <f>SUMIF('Rekapitulasi Maret'!$AL$785:$AL$963,APS!$B323,'Rekapitulasi Maret'!$AN$785:$AN$963)</f>
        <v>0</v>
      </c>
      <c r="GO323" s="152">
        <f>SUMIF('Rekapitulasi Maret'!$AL$785:$AL$963,APS!$B323,'Rekapitulasi Maret'!$AQ$785:$AQ$963)</f>
        <v>0</v>
      </c>
      <c r="GP323" s="154">
        <f t="shared" si="666"/>
        <v>0</v>
      </c>
      <c r="GQ323" s="154">
        <f t="shared" si="667"/>
        <v>0</v>
      </c>
      <c r="GR323" s="76">
        <f t="shared" si="668"/>
        <v>0</v>
      </c>
      <c r="GS323" s="76">
        <f t="shared" si="669"/>
        <v>0</v>
      </c>
      <c r="GT323" s="76">
        <f t="shared" si="670"/>
        <v>0</v>
      </c>
      <c r="GU323" s="76">
        <f t="shared" si="671"/>
        <v>0</v>
      </c>
      <c r="GV323" s="157">
        <f t="shared" si="672"/>
        <v>0</v>
      </c>
      <c r="GW323" s="157">
        <f t="shared" si="673"/>
        <v>0</v>
      </c>
      <c r="GX323" s="158">
        <f t="shared" si="674"/>
        <v>0</v>
      </c>
      <c r="GY323" s="157">
        <f t="shared" si="691"/>
        <v>0</v>
      </c>
      <c r="GZ323" s="157">
        <f t="shared" si="692"/>
        <v>0</v>
      </c>
      <c r="HA323" s="157">
        <f t="shared" si="693"/>
        <v>580</v>
      </c>
      <c r="HB323" s="157">
        <f t="shared" si="694"/>
        <v>0</v>
      </c>
      <c r="HC323" s="157">
        <f t="shared" si="695"/>
        <v>580</v>
      </c>
      <c r="HD323" s="157">
        <f t="shared" si="696"/>
        <v>580</v>
      </c>
      <c r="HE323" s="158">
        <f t="shared" si="746"/>
        <v>0</v>
      </c>
      <c r="HF323" s="164"/>
      <c r="HG323" s="16" t="s">
        <v>1072</v>
      </c>
      <c r="HH323" s="88"/>
    </row>
    <row r="324" spans="1:220" ht="15.75">
      <c r="A324" s="129" t="s">
        <v>763</v>
      </c>
      <c r="B324" s="129" t="s">
        <v>764</v>
      </c>
      <c r="C324" s="16" t="s">
        <v>310</v>
      </c>
      <c r="D324" s="16"/>
      <c r="E324" s="16"/>
      <c r="F324" s="17"/>
      <c r="G324" s="17"/>
      <c r="H324" s="17"/>
      <c r="I324" s="18"/>
      <c r="J324" s="17"/>
      <c r="K324" s="19"/>
      <c r="L324" s="19"/>
      <c r="M324" s="23"/>
      <c r="N324" s="20"/>
      <c r="O324" s="20"/>
      <c r="P324" s="75"/>
      <c r="Q324" s="74"/>
      <c r="R324" s="22"/>
      <c r="S324" s="10"/>
      <c r="T324" s="10"/>
      <c r="U324" s="152"/>
      <c r="V324" s="152"/>
      <c r="W324" s="10"/>
      <c r="X324" s="154"/>
      <c r="Y324" s="154"/>
      <c r="Z324" s="10"/>
      <c r="AA324" s="152"/>
      <c r="AB324" s="152"/>
      <c r="AC324" s="152"/>
      <c r="AD324" s="154"/>
      <c r="AE324" s="154"/>
      <c r="AF324" s="10"/>
      <c r="AG324" s="152"/>
      <c r="AH324" s="152"/>
      <c r="AI324" s="152"/>
      <c r="AJ324" s="154"/>
      <c r="AK324" s="154"/>
      <c r="AL324" s="10"/>
      <c r="AM324" s="152"/>
      <c r="AN324" s="152"/>
      <c r="AO324" s="10"/>
      <c r="AP324" s="154"/>
      <c r="AQ324" s="154"/>
      <c r="AR324" s="10"/>
      <c r="AS324" s="152">
        <f>SUMIF('Rekapitulasi Maret'!$BP$9:$BP$173,APS!$B324,'Rekapitulasi Maret'!$BQ$9:$BQ$173)</f>
        <v>115</v>
      </c>
      <c r="AT324" s="152">
        <f>SUMIF('Rekapitulasi Maret'!$BP$9:$BP$173,APS!$B324,'Rekapitulasi Maret'!$BR$9:$BR$173)</f>
        <v>200</v>
      </c>
      <c r="AU324" s="10"/>
      <c r="AV324" s="154">
        <f t="shared" si="697"/>
        <v>0</v>
      </c>
      <c r="AW324" s="154">
        <f t="shared" si="698"/>
        <v>173.91304347826087</v>
      </c>
      <c r="AX324" s="10"/>
      <c r="AY324" s="152">
        <f>SUMIF('Rekapitulasi Maret'!$CE$9:$CE$173,APS!$B324,'Rekapitulasi Maret'!$CI$9:$CI$173)</f>
        <v>0</v>
      </c>
      <c r="AZ324" s="10"/>
      <c r="BA324" s="152">
        <f>SUMIF('Rekapitulasi Maret'!$CE$9:$CE$173,APS!$B324,'Rekapitulasi Maret'!$CJ$9:$CJ$173)</f>
        <v>168</v>
      </c>
      <c r="BB324" s="154">
        <f t="shared" si="689"/>
        <v>0</v>
      </c>
      <c r="BC324" s="154">
        <f t="shared" si="690"/>
        <v>0</v>
      </c>
      <c r="BD324" s="76">
        <f t="shared" si="701"/>
        <v>0</v>
      </c>
      <c r="BE324" s="76">
        <f t="shared" si="702"/>
        <v>115</v>
      </c>
      <c r="BF324" s="76">
        <f t="shared" si="703"/>
        <v>200</v>
      </c>
      <c r="BG324" s="76">
        <f t="shared" si="704"/>
        <v>168</v>
      </c>
      <c r="BH324" s="76">
        <f t="shared" si="705"/>
        <v>368</v>
      </c>
      <c r="BI324" s="76">
        <f t="shared" si="706"/>
        <v>368</v>
      </c>
      <c r="BJ324" s="154">
        <f t="shared" si="707"/>
        <v>0</v>
      </c>
      <c r="BK324" s="10"/>
      <c r="BL324" s="10"/>
      <c r="BM324" s="152">
        <f>SUMIF('Rekapitulasi Maret'!$D$194:$D$375,APS!$B324,'Rekapitulasi Maret'!$E$194:$E$375)+SUMIF('Rekapitulasi Maret'!$D$194:$D$375,APS!$B324,'Rekapitulasi Maret'!$J$194:$J$375)</f>
        <v>0</v>
      </c>
      <c r="BN324" s="152">
        <f>SUMIF('Rekapitulasi Maret'!$D$194:$D$375,APS!$B324,'Rekapitulasi Maret'!$F$194:$F$375)</f>
        <v>0</v>
      </c>
      <c r="BO324" s="152">
        <f>SUMIF('Rekapitulasi Maret'!$D$194:$D$375,APS!$B324,'Rekapitulasi Maret'!$K$194:$K$375)</f>
        <v>0</v>
      </c>
      <c r="BP324" s="154">
        <f t="shared" si="685"/>
        <v>0</v>
      </c>
      <c r="BQ324" s="154">
        <f t="shared" si="686"/>
        <v>0</v>
      </c>
      <c r="BR324" s="10"/>
      <c r="BS324" s="152">
        <f>SUMIF('Rekapitulasi Maret'!$U$194:$U$375,APS!$B324,'Rekapitulasi Maret'!$V$194:$V$375)+SUMIF('Rekapitulasi Maret'!$U$194:$U$375,APS!$B324,'Rekapitulasi Maret'!$AA$194:$AA$375)</f>
        <v>0</v>
      </c>
      <c r="BT324" s="152">
        <f>SUMIF('Rekapitulasi Maret'!$U$194:$U$375,APS!$B324,'Rekapitulasi Maret'!$W$194:$W$375)</f>
        <v>0</v>
      </c>
      <c r="BU324" s="152">
        <f>SUMIF('Rekapitulasi Maret'!$U$194:$U$375,APS!$B324,'Rekapitulasi Maret'!$AB$194:$AB$375)</f>
        <v>0</v>
      </c>
      <c r="BV324" s="154">
        <f t="shared" si="687"/>
        <v>0</v>
      </c>
      <c r="BW324" s="154">
        <f t="shared" si="688"/>
        <v>0</v>
      </c>
      <c r="BX324" s="10"/>
      <c r="BY324" s="152">
        <f>SUMIF('Rekapitulasi Maret'!$AL$194:$AL$375,APS!$B324,'Rekapitulasi Maret'!$AM$194:$AM$375)+SUMIF('Rekapitulasi Maret'!$AL$194:$AL$375,APS!$B324,'Rekapitulasi Maret'!$AP$194:$AP$375)</f>
        <v>0</v>
      </c>
      <c r="BZ324" s="152">
        <f>SUMIF('Rekapitulasi Maret'!$AL$194:$AL$375,APS!$B324,'Rekapitulasi Maret'!$AN$194:$AN$375)</f>
        <v>0</v>
      </c>
      <c r="CA324" s="152">
        <f>SUMIF('Rekapitulasi Maret'!$AL$194:$AL$375,APS!$B324,'Rekapitulasi Maret'!$AQ$194:$AQ$375)</f>
        <v>0</v>
      </c>
      <c r="CB324" s="154">
        <f t="shared" si="699"/>
        <v>0</v>
      </c>
      <c r="CC324" s="154">
        <f t="shared" si="700"/>
        <v>0</v>
      </c>
      <c r="CD324" s="10"/>
      <c r="CE324" s="152">
        <f>SUMIF('Rekapitulasi Maret'!$BA$194:$BA$375,APS!$B324,'Rekapitulasi Maret'!$BB$194:$BB$375)+SUMIF('Rekapitulasi Maret'!$BA$194:$BA$375,APS!$B324,'Rekapitulasi Maret'!$BE$194:$BE$375)</f>
        <v>0</v>
      </c>
      <c r="CF324" s="152">
        <f>SUMIF('Rekapitulasi Maret'!$BA$194:$BA$375,APS!$B324,'Rekapitulasi Maret'!$BC$194:$BC$375)</f>
        <v>0</v>
      </c>
      <c r="CG324" s="10"/>
      <c r="CH324" s="154">
        <f t="shared" si="677"/>
        <v>0</v>
      </c>
      <c r="CI324" s="154">
        <f t="shared" si="678"/>
        <v>0</v>
      </c>
      <c r="CJ324" s="10"/>
      <c r="CK324" s="152">
        <f>SUMIF('Rekapitulasi Maret'!$BP$194:$BP$375,APS!$B324,'Rekapitulasi Maret'!$BQ$194:$BQ$375)+SUMIF('Rekapitulasi Maret'!$BP$194:$BP$375,APS!$B324,'Rekapitulasi Maret'!$BT$194:$BT$375)</f>
        <v>0</v>
      </c>
      <c r="CL324" s="152">
        <f>SUMIF('Rekapitulasi Maret'!$BP$194:$BP$375,APS!$B324,'Rekapitulasi Maret'!$BR$194:$BR$375)</f>
        <v>0</v>
      </c>
      <c r="CM324" s="152">
        <f>SUMIF('Rekapitulasi Maret'!$BP$194:$BP$375,APS!$B324,'Rekapitulasi Maret'!$BU$194:$BU$375)</f>
        <v>0</v>
      </c>
      <c r="CN324" s="154">
        <f t="shared" si="679"/>
        <v>0</v>
      </c>
      <c r="CO324" s="154">
        <f t="shared" si="680"/>
        <v>0</v>
      </c>
      <c r="CP324" s="76">
        <f t="shared" si="708"/>
        <v>0</v>
      </c>
      <c r="CQ324" s="76">
        <f t="shared" si="709"/>
        <v>0</v>
      </c>
      <c r="CR324" s="76">
        <f t="shared" si="710"/>
        <v>0</v>
      </c>
      <c r="CS324" s="76">
        <f t="shared" si="711"/>
        <v>0</v>
      </c>
      <c r="CT324" s="76">
        <f t="shared" si="712"/>
        <v>0</v>
      </c>
      <c r="CU324" s="76">
        <f t="shared" si="713"/>
        <v>0</v>
      </c>
      <c r="CV324" s="154">
        <f t="shared" si="714"/>
        <v>0</v>
      </c>
      <c r="CW324" s="10"/>
      <c r="CX324" s="10"/>
      <c r="CY324" s="152">
        <f>SUMIF('Rekapitulasi Maret'!$D$391:$D$568,APS!$B324,'Rekapitulasi Maret'!$E$391:$E$568)+SUMIF('Rekapitulasi Maret'!$D$391:$D$568,APS!$B324,'Rekapitulasi Maret'!$J$391:$J$568)</f>
        <v>0</v>
      </c>
      <c r="CZ324" s="152">
        <f>SUMIF('Rekapitulasi Maret'!$D$391:$D$568,APS!$B324,'Rekapitulasi Maret'!$F$391:$F$568)</f>
        <v>0</v>
      </c>
      <c r="DA324" s="152">
        <f>SUMIF('Rekapitulasi Maret'!$D$391:$D$568,APS!$B324,'Rekapitulasi Maret'!$K$391:$K$568)</f>
        <v>0</v>
      </c>
      <c r="DB324" s="154">
        <f t="shared" si="681"/>
        <v>0</v>
      </c>
      <c r="DC324" s="154">
        <f t="shared" si="682"/>
        <v>0</v>
      </c>
      <c r="DD324" s="10"/>
      <c r="DE324" s="152">
        <f>SUMIF('Rekapitulasi Maret'!$U$391:$U$568,APS!$B324,'Rekapitulasi Maret'!$V$391:$V$568)+SUMIF('Rekapitulasi Maret'!$U$391:$U$568,APS!$B324,'Rekapitulasi Maret'!$AA$391:$AA$568)</f>
        <v>0</v>
      </c>
      <c r="DF324" s="152">
        <f>SUMIF('Rekapitulasi Maret'!$U$391:$U$568,APS!$B324,'Rekapitulasi Maret'!$W$391:$W$568)</f>
        <v>0</v>
      </c>
      <c r="DG324" s="152">
        <f>SUMIF('Rekapitulasi Maret'!$U$391:$U$568,APS!$B324,'Rekapitulasi Maret'!$AB$391:$AB$568)</f>
        <v>0</v>
      </c>
      <c r="DH324" s="154">
        <f t="shared" si="715"/>
        <v>0</v>
      </c>
      <c r="DI324" s="154">
        <f t="shared" si="716"/>
        <v>0</v>
      </c>
      <c r="DJ324" s="10"/>
      <c r="DK324" s="152">
        <f>SUMIF('Rekapitulasi Maret'!$AL$391:$AL$568,APS!$B324,'Rekapitulasi Maret'!$AM$391:$AM$568)+SUMIF('Rekapitulasi Maret'!$AL$391:$AL$568,APS!$B324,'Rekapitulasi Maret'!$AP$391:$AP$568)</f>
        <v>0</v>
      </c>
      <c r="DL324" s="152">
        <f>SUMIF('Rekapitulasi Maret'!$AL$391:$AL$568,APS!$B324,'Rekapitulasi Maret'!$AN$391:$AN$568)</f>
        <v>0</v>
      </c>
      <c r="DM324" s="152">
        <f>SUMIF('Rekapitulasi Maret'!$AL$391:$AL$568,APS!$B324,'Rekapitulasi Maret'!$AQ$391:$AQ$568)</f>
        <v>0</v>
      </c>
      <c r="DN324" s="154">
        <f t="shared" si="648"/>
        <v>0</v>
      </c>
      <c r="DO324" s="154">
        <f t="shared" si="649"/>
        <v>0</v>
      </c>
      <c r="DP324" s="10"/>
      <c r="DQ324" s="152">
        <f>SUMIF('Rekapitulasi Maret'!$BA$391:$BA$568,APS!$B324,'Rekapitulasi Maret'!$BB$391:$BB$568)+SUMIF('Rekapitulasi Maret'!$BA$391:$BA$568,APS!$B324,'Rekapitulasi Maret'!$BE$391:$BE$568)</f>
        <v>0</v>
      </c>
      <c r="DR324" s="152">
        <f>SUMIF('Rekapitulasi Maret'!$BA$391:$BA$568,APS!$B324,'Rekapitulasi Maret'!$BC$391:$BC$568)</f>
        <v>0</v>
      </c>
      <c r="DS324" s="152">
        <f>SUMIF('Rekapitulasi Maret'!$BA$391:$BA$568,APS!$B324,'Rekapitulasi Maret'!$BF$391:$BF$568)</f>
        <v>0</v>
      </c>
      <c r="DT324" s="154">
        <f t="shared" si="717"/>
        <v>0</v>
      </c>
      <c r="DU324" s="154">
        <f t="shared" si="718"/>
        <v>0</v>
      </c>
      <c r="DV324" s="10"/>
      <c r="DW324" s="152">
        <f>SUMIF('Rekapitulasi Maret'!$BP$391:$BP$568,APS!$B324,'Rekapitulasi Maret'!$BQ$391:$BQ$568)+SUMIF('Rekapitulasi Maret'!$BP$391:$BP$568,APS!$B324,'Rekapitulasi Maret'!$BT$391:$BT$568)</f>
        <v>0</v>
      </c>
      <c r="DX324" s="152">
        <f>SUMIF('Rekapitulasi Maret'!$BP$391:$BP$568,APS!$B324,'Rekapitulasi Maret'!$BR$391:$BR$568)</f>
        <v>0</v>
      </c>
      <c r="DY324" s="152">
        <f>SUMIF('Rekapitulasi Maret'!$BP$391:$BP$568,APS!$B324,'Rekapitulasi Maret'!$BU$391:$BU$568)</f>
        <v>0</v>
      </c>
      <c r="DZ324" s="154">
        <f t="shared" si="755"/>
        <v>0</v>
      </c>
      <c r="EA324" s="154">
        <f t="shared" si="756"/>
        <v>0</v>
      </c>
      <c r="EB324" s="10"/>
      <c r="EC324" s="152">
        <f>SUMIF('Rekapitulasi Maret'!$CE$391:$CE$568,APS!$B324,'Rekapitulasi Maret'!$CF$391:$CF$568)+SUMIF('Rekapitulasi Maret'!$CE$391:$CE$568,APS!$B324,'Rekapitulasi Maret'!$CI$391:$CI$568)</f>
        <v>0</v>
      </c>
      <c r="ED324" s="152">
        <f>SUMIF('Rekapitulasi Maret'!$CE$391:$CE$568,APS!$B324,'Rekapitulasi Maret'!$CG$391:$CG$568)</f>
        <v>0</v>
      </c>
      <c r="EE324" s="152">
        <f>SUMIF('Rekapitulasi Maret'!$CE$391:$CE$568,APS!$B324,'Rekapitulasi Maret'!$CJ$391:$CJ$568)</f>
        <v>0</v>
      </c>
      <c r="EF324" s="154">
        <f t="shared" si="650"/>
        <v>0</v>
      </c>
      <c r="EG324" s="154">
        <f t="shared" si="651"/>
        <v>0</v>
      </c>
      <c r="EH324" s="76">
        <f t="shared" si="719"/>
        <v>0</v>
      </c>
      <c r="EI324" s="76">
        <f t="shared" si="720"/>
        <v>0</v>
      </c>
      <c r="EJ324" s="76">
        <f t="shared" si="721"/>
        <v>0</v>
      </c>
      <c r="EK324" s="76">
        <f t="shared" si="722"/>
        <v>0</v>
      </c>
      <c r="EL324" s="76">
        <f t="shared" si="723"/>
        <v>0</v>
      </c>
      <c r="EM324" s="76">
        <f t="shared" si="724"/>
        <v>0</v>
      </c>
      <c r="EN324" s="154">
        <f t="shared" si="725"/>
        <v>0</v>
      </c>
      <c r="EO324" s="10"/>
      <c r="EP324" s="10"/>
      <c r="EQ324" s="152">
        <f>SUMIF('Rekapitulasi Maret'!$D$587:$D$768,APS!$B324,'Rekapitulasi Maret'!$E$587:$E$768)+SUMIF('Rekapitulasi Maret'!$D$587:$D$768,APS!$B324,'Rekapitulasi Maret'!$G$587:$G$768)</f>
        <v>0</v>
      </c>
      <c r="ER324" s="152">
        <f>SUMIF('Rekapitulasi Maret'!$D$587:$D$768,APS!$B324,'Rekapitulasi Maret'!$F$587:$F$768)+SUMIF('Rekapitulasi Maret'!$D$587:$D$768,APS!$B324,'Rekapitulasi Maret'!$H$587:$H$768)</f>
        <v>0</v>
      </c>
      <c r="ES324" s="10"/>
      <c r="ET324" s="154">
        <f t="shared" si="652"/>
        <v>0</v>
      </c>
      <c r="EU324" s="154">
        <f t="shared" si="653"/>
        <v>0</v>
      </c>
      <c r="EV324" s="10"/>
      <c r="EW324" s="152">
        <f>SUMIF('Rekapitulasi Maret'!$U$587:$U$768,APS!$B324,'Rekapitulasi Maret'!$V$587:$V$768)+SUMIF('Rekapitulasi Maret'!$U$587:$U$768,APS!$B324,'Rekapitulasi Maret'!$X$587:$X$768)</f>
        <v>0</v>
      </c>
      <c r="EX324" s="152">
        <f>SUMIF('Rekapitulasi Maret'!$U$587:$U$768,APS!$B324,'Rekapitulasi Maret'!$W$587:$W$768)+SUMIF('Rekapitulasi Maret'!$U$587:$U$768,APS!$B324,'Rekapitulasi Maret'!$Y$587:$Y$768)</f>
        <v>0</v>
      </c>
      <c r="EY324" s="10"/>
      <c r="EZ324" s="154">
        <f t="shared" si="654"/>
        <v>0</v>
      </c>
      <c r="FA324" s="154">
        <f t="shared" si="655"/>
        <v>0</v>
      </c>
      <c r="FB324" s="10"/>
      <c r="FC324" s="152">
        <f>SUMIF('Rekapitulasi Maret'!$AL$587:$AL$768,APS!$B324,'Rekapitulasi Maret'!$AM$587:$AM$768)+SUMIF('Rekapitulasi Maret'!$AL$587:$AL$768,APS!$B324,'Rekapitulasi Maret'!$AP$587:$AP$768)</f>
        <v>0</v>
      </c>
      <c r="FD324" s="152">
        <f>SUMIF('Rekapitulasi Maret'!$AL$587:$AL$768,APS!$B324,'Rekapitulasi Maret'!$AN$587:$AN$768)</f>
        <v>0</v>
      </c>
      <c r="FE324" s="10"/>
      <c r="FF324" s="154">
        <f t="shared" si="656"/>
        <v>0</v>
      </c>
      <c r="FG324" s="154">
        <f t="shared" si="657"/>
        <v>0</v>
      </c>
      <c r="FH324" s="10"/>
      <c r="FI324" s="152">
        <f>SUMIF('Rekapitulasi Maret'!$BA$587:$BA$768,APS!$B324,'Rekapitulasi Maret'!$BB$587:$BB$768)+SUMIF('Rekapitulasi Maret'!$BA$587:$BA$768,APS!$B324,'Rekapitulasi Maret'!$BE$587:$BE$768)</f>
        <v>0</v>
      </c>
      <c r="FJ324" s="152">
        <f>SUMIF('Rekapitulasi Maret'!$BA$587:$BA$768,APS!$B324,'Rekapitulasi Maret'!$BC$587:$BC$768)+SUMIF('Rekapitulasi Maret'!$BA$587:$BA$768,APS!$B324,'Rekapitulasi Maret'!$BF$587:$BF$768)</f>
        <v>0</v>
      </c>
      <c r="FK324" s="10"/>
      <c r="FL324" s="154">
        <f t="shared" si="658"/>
        <v>0</v>
      </c>
      <c r="FM324" s="154">
        <f t="shared" si="659"/>
        <v>0</v>
      </c>
      <c r="FN324" s="10"/>
      <c r="FO324" s="152">
        <f>SUMIF('Rekapitulasi Maret'!$BP$587:$BP$768,APS!$B324,'Rekapitulasi Maret'!$BQ$587:$BQ$768)+SUMIF('Rekapitulasi Maret'!$BP$587:$BP$768,APS!$B324,'Rekapitulasi Maret'!$BT$587:$BT$768)</f>
        <v>0</v>
      </c>
      <c r="FP324" s="152">
        <f>SUMIF('Rekapitulasi Maret'!$BP$587:$BP$768,APS!$B324,'Rekapitulasi Maret'!$BR$587:$BR$768)</f>
        <v>0</v>
      </c>
      <c r="FQ324" s="10"/>
      <c r="FR324" s="154">
        <f t="shared" si="660"/>
        <v>0</v>
      </c>
      <c r="FS324" s="154">
        <f t="shared" si="661"/>
        <v>0</v>
      </c>
      <c r="FT324" s="10"/>
      <c r="FU324" s="152">
        <f>SUMIF('Rekapitulasi Maret'!$CE$587:$CE$768,APS!$B324,'Rekapitulasi Maret'!$CI$587:$CI$768)</f>
        <v>0</v>
      </c>
      <c r="FV324" s="10"/>
      <c r="FW324" s="152">
        <f>SUMIF('Rekapitulasi Maret'!$CE$587:$CE$768,APS!$B324,'Rekapitulasi Maret'!$CJ$587:$CJ$768)</f>
        <v>0</v>
      </c>
      <c r="FX324" s="154">
        <f t="shared" si="683"/>
        <v>0</v>
      </c>
      <c r="FY324" s="154">
        <f t="shared" si="684"/>
        <v>0</v>
      </c>
      <c r="FZ324" s="10"/>
      <c r="GA324" s="152">
        <f>SUMIF('Rekapitulasi Maret'!$D$785:$D$963,APS!$B324,'Rekapitulasi Maret'!$E$785:$E$963)+SUMIF('Rekapitulasi Maret'!$D$785:$D$963,APS!$B324,'Rekapitulasi Maret'!$J$785:$J$963)</f>
        <v>0</v>
      </c>
      <c r="GB324" s="152">
        <f>SUMIF('Rekapitulasi Maret'!$D$785:$D$963,APS!$B324,'Rekapitulasi Maret'!$F$785:$F$963)</f>
        <v>0</v>
      </c>
      <c r="GC324" s="152">
        <f>SUMIF('Rekapitulasi Maret'!$D$785:$D$963,APS!$B324,'Rekapitulasi Maret'!$K$785:$K$963)</f>
        <v>0</v>
      </c>
      <c r="GD324" s="154">
        <f t="shared" si="662"/>
        <v>0</v>
      </c>
      <c r="GE324" s="154">
        <f t="shared" si="663"/>
        <v>0</v>
      </c>
      <c r="GF324" s="10"/>
      <c r="GG324" s="152">
        <f>SUMIF('Rekapitulasi Maret'!$U$785:$U$963,APS!$B324,'Rekapitulasi Maret'!$V$785:$V$963)+SUMIF('Rekapitulasi Maret'!$U$785:$U$963,APS!$B324,'Rekapitulasi Maret'!$AA$785:$AA$963)</f>
        <v>0</v>
      </c>
      <c r="GH324" s="152">
        <f>SUMIF('Rekapitulasi Maret'!$U$785:$U$963,APS!$B324,'Rekapitulasi Maret'!$W$785:$W$963)</f>
        <v>0</v>
      </c>
      <c r="GI324" s="152">
        <f>SUMIF('Rekapitulasi Maret'!$U$785:$U$963,APS!$B324,'Rekapitulasi Maret'!$AB$785:$AB$963)</f>
        <v>0</v>
      </c>
      <c r="GJ324" s="154">
        <f t="shared" si="664"/>
        <v>0</v>
      </c>
      <c r="GK324" s="154">
        <f t="shared" si="665"/>
        <v>0</v>
      </c>
      <c r="GL324" s="10"/>
      <c r="GM324" s="152">
        <f>SUMIF('Rekapitulasi Maret'!$AL$785:$AL$963,APS!$B324,'Rekapitulasi Maret'!$AM$785:$AM$963)+SUMIF('Rekapitulasi Maret'!$AL$785:$AL$963,APS!$B324,'Rekapitulasi Maret'!$AP$785:$AP$963)</f>
        <v>0</v>
      </c>
      <c r="GN324" s="152">
        <f>SUMIF('Rekapitulasi Maret'!$AL$785:$AL$963,APS!$B324,'Rekapitulasi Maret'!$AN$785:$AN$963)</f>
        <v>0</v>
      </c>
      <c r="GO324" s="152">
        <f>SUMIF('Rekapitulasi Maret'!$AL$785:$AL$963,APS!$B324,'Rekapitulasi Maret'!$AQ$785:$AQ$963)</f>
        <v>0</v>
      </c>
      <c r="GP324" s="154">
        <f t="shared" si="666"/>
        <v>0</v>
      </c>
      <c r="GQ324" s="154">
        <f t="shared" si="667"/>
        <v>0</v>
      </c>
      <c r="GR324" s="76">
        <f t="shared" si="668"/>
        <v>0</v>
      </c>
      <c r="GS324" s="76">
        <f t="shared" si="669"/>
        <v>0</v>
      </c>
      <c r="GT324" s="76">
        <f t="shared" si="670"/>
        <v>0</v>
      </c>
      <c r="GU324" s="76">
        <f t="shared" si="671"/>
        <v>0</v>
      </c>
      <c r="GV324" s="157">
        <f t="shared" si="672"/>
        <v>0</v>
      </c>
      <c r="GW324" s="157">
        <f t="shared" si="673"/>
        <v>0</v>
      </c>
      <c r="GX324" s="158">
        <f t="shared" si="674"/>
        <v>0</v>
      </c>
      <c r="GY324" s="157">
        <f t="shared" si="691"/>
        <v>0</v>
      </c>
      <c r="GZ324" s="157">
        <f t="shared" si="692"/>
        <v>115</v>
      </c>
      <c r="HA324" s="157">
        <f t="shared" si="693"/>
        <v>200</v>
      </c>
      <c r="HB324" s="157">
        <f t="shared" si="694"/>
        <v>168</v>
      </c>
      <c r="HC324" s="157">
        <f t="shared" si="695"/>
        <v>368</v>
      </c>
      <c r="HD324" s="157">
        <f t="shared" si="696"/>
        <v>368</v>
      </c>
      <c r="HE324" s="158">
        <f t="shared" si="746"/>
        <v>0</v>
      </c>
      <c r="HF324" s="164"/>
      <c r="HG324" s="129" t="s">
        <v>1073</v>
      </c>
      <c r="HH324" s="88"/>
    </row>
    <row r="325" spans="1:220" ht="15.75">
      <c r="A325" s="129" t="s">
        <v>775</v>
      </c>
      <c r="B325" s="129" t="s">
        <v>776</v>
      </c>
      <c r="C325" s="16" t="s">
        <v>310</v>
      </c>
      <c r="D325" s="16"/>
      <c r="E325" s="16"/>
      <c r="F325" s="17"/>
      <c r="G325" s="17"/>
      <c r="H325" s="17"/>
      <c r="I325" s="18"/>
      <c r="J325" s="17"/>
      <c r="K325" s="19"/>
      <c r="L325" s="19"/>
      <c r="M325" s="23"/>
      <c r="N325" s="20"/>
      <c r="O325" s="20"/>
      <c r="P325" s="75"/>
      <c r="Q325" s="74"/>
      <c r="R325" s="22"/>
      <c r="S325" s="10"/>
      <c r="T325" s="10"/>
      <c r="U325" s="152"/>
      <c r="V325" s="152"/>
      <c r="W325" s="10"/>
      <c r="X325" s="154"/>
      <c r="Y325" s="154"/>
      <c r="Z325" s="10"/>
      <c r="AA325" s="152"/>
      <c r="AB325" s="152"/>
      <c r="AC325" s="152"/>
      <c r="AD325" s="154"/>
      <c r="AE325" s="154"/>
      <c r="AF325" s="10"/>
      <c r="AG325" s="152"/>
      <c r="AH325" s="152"/>
      <c r="AI325" s="152"/>
      <c r="AJ325" s="154"/>
      <c r="AK325" s="154"/>
      <c r="AL325" s="10"/>
      <c r="AM325" s="152"/>
      <c r="AN325" s="152"/>
      <c r="AO325" s="10"/>
      <c r="AP325" s="154"/>
      <c r="AQ325" s="154"/>
      <c r="AR325" s="10"/>
      <c r="AS325" s="152"/>
      <c r="AT325" s="152"/>
      <c r="AU325" s="10"/>
      <c r="AV325" s="154"/>
      <c r="AW325" s="154"/>
      <c r="AX325" s="10"/>
      <c r="AY325" s="152">
        <f>SUMIF('Rekapitulasi Maret'!$CE$9:$CE$173,APS!$B325,'Rekapitulasi Maret'!$CI$9:$CI$173)</f>
        <v>0</v>
      </c>
      <c r="AZ325" s="10"/>
      <c r="BA325" s="152">
        <f>SUMIF('Rekapitulasi Maret'!$CE$9:$CE$173,APS!$B325,'Rekapitulasi Maret'!$CJ$9:$CJ$173)</f>
        <v>30</v>
      </c>
      <c r="BB325" s="154">
        <f t="shared" si="689"/>
        <v>0</v>
      </c>
      <c r="BC325" s="154">
        <f t="shared" si="690"/>
        <v>0</v>
      </c>
      <c r="BD325" s="76">
        <f t="shared" si="701"/>
        <v>0</v>
      </c>
      <c r="BE325" s="76">
        <f t="shared" si="702"/>
        <v>0</v>
      </c>
      <c r="BF325" s="76">
        <f t="shared" si="703"/>
        <v>0</v>
      </c>
      <c r="BG325" s="76">
        <f t="shared" si="704"/>
        <v>30</v>
      </c>
      <c r="BH325" s="76">
        <f t="shared" si="705"/>
        <v>30</v>
      </c>
      <c r="BI325" s="76">
        <f t="shared" si="706"/>
        <v>30</v>
      </c>
      <c r="BJ325" s="154">
        <f t="shared" si="707"/>
        <v>0</v>
      </c>
      <c r="BK325" s="10"/>
      <c r="BL325" s="10"/>
      <c r="BM325" s="152">
        <f>SUMIF('Rekapitulasi Maret'!$D$194:$D$375,APS!$B325,'Rekapitulasi Maret'!$E$194:$E$375)+SUMIF('Rekapitulasi Maret'!$D$194:$D$375,APS!$B325,'Rekapitulasi Maret'!$J$194:$J$375)</f>
        <v>0</v>
      </c>
      <c r="BN325" s="152">
        <f>SUMIF('Rekapitulasi Maret'!$D$194:$D$375,APS!$B325,'Rekapitulasi Maret'!$F$194:$F$375)</f>
        <v>0</v>
      </c>
      <c r="BO325" s="152">
        <f>SUMIF('Rekapitulasi Maret'!$D$194:$D$375,APS!$B325,'Rekapitulasi Maret'!$K$194:$K$375)</f>
        <v>0</v>
      </c>
      <c r="BP325" s="154">
        <f t="shared" si="685"/>
        <v>0</v>
      </c>
      <c r="BQ325" s="154">
        <f t="shared" si="686"/>
        <v>0</v>
      </c>
      <c r="BR325" s="10"/>
      <c r="BS325" s="152">
        <f>SUMIF('Rekapitulasi Maret'!$U$194:$U$375,APS!$B325,'Rekapitulasi Maret'!$V$194:$V$375)+SUMIF('Rekapitulasi Maret'!$U$194:$U$375,APS!$B325,'Rekapitulasi Maret'!$AA$194:$AA$375)</f>
        <v>0</v>
      </c>
      <c r="BT325" s="152">
        <f>SUMIF('Rekapitulasi Maret'!$U$194:$U$375,APS!$B325,'Rekapitulasi Maret'!$W$194:$W$375)</f>
        <v>0</v>
      </c>
      <c r="BU325" s="152">
        <f>SUMIF('Rekapitulasi Maret'!$U$194:$U$375,APS!$B325,'Rekapitulasi Maret'!$AB$194:$AB$375)</f>
        <v>0</v>
      </c>
      <c r="BV325" s="154">
        <f t="shared" si="687"/>
        <v>0</v>
      </c>
      <c r="BW325" s="154">
        <f t="shared" si="688"/>
        <v>0</v>
      </c>
      <c r="BX325" s="10"/>
      <c r="BY325" s="152">
        <f>SUMIF('Rekapitulasi Maret'!$AL$194:$AL$375,APS!$B325,'Rekapitulasi Maret'!$AM$194:$AM$375)+SUMIF('Rekapitulasi Maret'!$AL$194:$AL$375,APS!$B325,'Rekapitulasi Maret'!$AP$194:$AP$375)</f>
        <v>0</v>
      </c>
      <c r="BZ325" s="152">
        <f>SUMIF('Rekapitulasi Maret'!$AL$194:$AL$375,APS!$B325,'Rekapitulasi Maret'!$AN$194:$AN$375)</f>
        <v>0</v>
      </c>
      <c r="CA325" s="152">
        <f>SUMIF('Rekapitulasi Maret'!$AL$194:$AL$375,APS!$B325,'Rekapitulasi Maret'!$AQ$194:$AQ$375)</f>
        <v>0</v>
      </c>
      <c r="CB325" s="154">
        <f t="shared" si="699"/>
        <v>0</v>
      </c>
      <c r="CC325" s="154">
        <f t="shared" si="700"/>
        <v>0</v>
      </c>
      <c r="CD325" s="10"/>
      <c r="CE325" s="152">
        <f>SUMIF('Rekapitulasi Maret'!$BA$194:$BA$375,APS!$B325,'Rekapitulasi Maret'!$BB$194:$BB$375)+SUMIF('Rekapitulasi Maret'!$BA$194:$BA$375,APS!$B325,'Rekapitulasi Maret'!$BE$194:$BE$375)</f>
        <v>0</v>
      </c>
      <c r="CF325" s="152">
        <f>SUMIF('Rekapitulasi Maret'!$BA$194:$BA$375,APS!$B325,'Rekapitulasi Maret'!$BC$194:$BC$375)</f>
        <v>0</v>
      </c>
      <c r="CG325" s="10"/>
      <c r="CH325" s="154">
        <f t="shared" si="677"/>
        <v>0</v>
      </c>
      <c r="CI325" s="154">
        <f t="shared" si="678"/>
        <v>0</v>
      </c>
      <c r="CJ325" s="10"/>
      <c r="CK325" s="152">
        <f>SUMIF('Rekapitulasi Maret'!$BP$194:$BP$375,APS!$B325,'Rekapitulasi Maret'!$BQ$194:$BQ$375)+SUMIF('Rekapitulasi Maret'!$BP$194:$BP$375,APS!$B325,'Rekapitulasi Maret'!$BT$194:$BT$375)</f>
        <v>0</v>
      </c>
      <c r="CL325" s="152">
        <f>SUMIF('Rekapitulasi Maret'!$BP$194:$BP$375,APS!$B325,'Rekapitulasi Maret'!$BR$194:$BR$375)</f>
        <v>0</v>
      </c>
      <c r="CM325" s="152">
        <f>SUMIF('Rekapitulasi Maret'!$BP$194:$BP$375,APS!$B325,'Rekapitulasi Maret'!$BU$194:$BU$375)</f>
        <v>0</v>
      </c>
      <c r="CN325" s="154">
        <f t="shared" si="679"/>
        <v>0</v>
      </c>
      <c r="CO325" s="154">
        <f t="shared" si="680"/>
        <v>0</v>
      </c>
      <c r="CP325" s="76">
        <f t="shared" si="708"/>
        <v>0</v>
      </c>
      <c r="CQ325" s="76">
        <f t="shared" si="709"/>
        <v>0</v>
      </c>
      <c r="CR325" s="76">
        <f t="shared" si="710"/>
        <v>0</v>
      </c>
      <c r="CS325" s="76">
        <f t="shared" si="711"/>
        <v>0</v>
      </c>
      <c r="CT325" s="76">
        <f t="shared" si="712"/>
        <v>0</v>
      </c>
      <c r="CU325" s="76">
        <f t="shared" si="713"/>
        <v>0</v>
      </c>
      <c r="CV325" s="154">
        <f t="shared" si="714"/>
        <v>0</v>
      </c>
      <c r="CW325" s="10"/>
      <c r="CX325" s="10"/>
      <c r="CY325" s="152">
        <f>SUMIF('Rekapitulasi Maret'!$D$391:$D$568,APS!$B325,'Rekapitulasi Maret'!$E$391:$E$568)+SUMIF('Rekapitulasi Maret'!$D$391:$D$568,APS!$B325,'Rekapitulasi Maret'!$J$391:$J$568)</f>
        <v>0</v>
      </c>
      <c r="CZ325" s="152">
        <f>SUMIF('Rekapitulasi Maret'!$D$391:$D$568,APS!$B325,'Rekapitulasi Maret'!$F$391:$F$568)</f>
        <v>0</v>
      </c>
      <c r="DA325" s="152">
        <f>SUMIF('Rekapitulasi Maret'!$D$391:$D$568,APS!$B325,'Rekapitulasi Maret'!$K$391:$K$568)</f>
        <v>0</v>
      </c>
      <c r="DB325" s="154">
        <f t="shared" si="681"/>
        <v>0</v>
      </c>
      <c r="DC325" s="154">
        <f t="shared" si="682"/>
        <v>0</v>
      </c>
      <c r="DD325" s="10"/>
      <c r="DE325" s="152">
        <f>SUMIF('Rekapitulasi Maret'!$U$391:$U$568,APS!$B325,'Rekapitulasi Maret'!$V$391:$V$568)+SUMIF('Rekapitulasi Maret'!$U$391:$U$568,APS!$B325,'Rekapitulasi Maret'!$AA$391:$AA$568)</f>
        <v>0</v>
      </c>
      <c r="DF325" s="152">
        <f>SUMIF('Rekapitulasi Maret'!$U$391:$U$568,APS!$B325,'Rekapitulasi Maret'!$W$391:$W$568)</f>
        <v>0</v>
      </c>
      <c r="DG325" s="152">
        <f>SUMIF('Rekapitulasi Maret'!$U$391:$U$568,APS!$B325,'Rekapitulasi Maret'!$AB$391:$AB$568)</f>
        <v>0</v>
      </c>
      <c r="DH325" s="154">
        <f t="shared" si="715"/>
        <v>0</v>
      </c>
      <c r="DI325" s="154">
        <f t="shared" si="716"/>
        <v>0</v>
      </c>
      <c r="DJ325" s="10"/>
      <c r="DK325" s="152">
        <f>SUMIF('Rekapitulasi Maret'!$AL$391:$AL$568,APS!$B325,'Rekapitulasi Maret'!$AM$391:$AM$568)+SUMIF('Rekapitulasi Maret'!$AL$391:$AL$568,APS!$B325,'Rekapitulasi Maret'!$AP$391:$AP$568)</f>
        <v>0</v>
      </c>
      <c r="DL325" s="152">
        <f>SUMIF('Rekapitulasi Maret'!$AL$391:$AL$568,APS!$B325,'Rekapitulasi Maret'!$AN$391:$AN$568)</f>
        <v>0</v>
      </c>
      <c r="DM325" s="152">
        <f>SUMIF('Rekapitulasi Maret'!$AL$391:$AL$568,APS!$B325,'Rekapitulasi Maret'!$AQ$391:$AQ$568)</f>
        <v>0</v>
      </c>
      <c r="DN325" s="154">
        <f t="shared" si="648"/>
        <v>0</v>
      </c>
      <c r="DO325" s="154">
        <f t="shared" si="649"/>
        <v>0</v>
      </c>
      <c r="DP325" s="10"/>
      <c r="DQ325" s="152">
        <f>SUMIF('Rekapitulasi Maret'!$BA$391:$BA$568,APS!$B325,'Rekapitulasi Maret'!$BB$391:$BB$568)+SUMIF('Rekapitulasi Maret'!$BA$391:$BA$568,APS!$B325,'Rekapitulasi Maret'!$BE$391:$BE$568)</f>
        <v>0</v>
      </c>
      <c r="DR325" s="152">
        <f>SUMIF('Rekapitulasi Maret'!$BA$391:$BA$568,APS!$B325,'Rekapitulasi Maret'!$BC$391:$BC$568)</f>
        <v>0</v>
      </c>
      <c r="DS325" s="152">
        <f>SUMIF('Rekapitulasi Maret'!$BA$391:$BA$568,APS!$B325,'Rekapitulasi Maret'!$BF$391:$BF$568)</f>
        <v>0</v>
      </c>
      <c r="DT325" s="154">
        <f t="shared" si="717"/>
        <v>0</v>
      </c>
      <c r="DU325" s="154">
        <f t="shared" si="718"/>
        <v>0</v>
      </c>
      <c r="DV325" s="10"/>
      <c r="DW325" s="152">
        <f>SUMIF('Rekapitulasi Maret'!$BP$391:$BP$568,APS!$B325,'Rekapitulasi Maret'!$BQ$391:$BQ$568)+SUMIF('Rekapitulasi Maret'!$BP$391:$BP$568,APS!$B325,'Rekapitulasi Maret'!$BT$391:$BT$568)</f>
        <v>0</v>
      </c>
      <c r="DX325" s="152">
        <f>SUMIF('Rekapitulasi Maret'!$BP$391:$BP$568,APS!$B325,'Rekapitulasi Maret'!$BR$391:$BR$568)</f>
        <v>0</v>
      </c>
      <c r="DY325" s="152">
        <f>SUMIF('Rekapitulasi Maret'!$BP$391:$BP$568,APS!$B325,'Rekapitulasi Maret'!$BU$391:$BU$568)</f>
        <v>0</v>
      </c>
      <c r="DZ325" s="154">
        <f t="shared" si="755"/>
        <v>0</v>
      </c>
      <c r="EA325" s="154">
        <f t="shared" si="756"/>
        <v>0</v>
      </c>
      <c r="EB325" s="10"/>
      <c r="EC325" s="152">
        <f>SUMIF('Rekapitulasi Maret'!$CE$391:$CE$568,APS!$B325,'Rekapitulasi Maret'!$CF$391:$CF$568)+SUMIF('Rekapitulasi Maret'!$CE$391:$CE$568,APS!$B325,'Rekapitulasi Maret'!$CI$391:$CI$568)</f>
        <v>0</v>
      </c>
      <c r="ED325" s="152">
        <f>SUMIF('Rekapitulasi Maret'!$CE$391:$CE$568,APS!$B325,'Rekapitulasi Maret'!$CG$391:$CG$568)</f>
        <v>0</v>
      </c>
      <c r="EE325" s="152">
        <f>SUMIF('Rekapitulasi Maret'!$CE$391:$CE$568,APS!$B325,'Rekapitulasi Maret'!$CJ$391:$CJ$568)</f>
        <v>0</v>
      </c>
      <c r="EF325" s="154">
        <f t="shared" si="650"/>
        <v>0</v>
      </c>
      <c r="EG325" s="154">
        <f t="shared" si="651"/>
        <v>0</v>
      </c>
      <c r="EH325" s="76">
        <f t="shared" si="719"/>
        <v>0</v>
      </c>
      <c r="EI325" s="76">
        <f t="shared" si="720"/>
        <v>0</v>
      </c>
      <c r="EJ325" s="76">
        <f t="shared" si="721"/>
        <v>0</v>
      </c>
      <c r="EK325" s="76">
        <f t="shared" si="722"/>
        <v>0</v>
      </c>
      <c r="EL325" s="76">
        <f t="shared" si="723"/>
        <v>0</v>
      </c>
      <c r="EM325" s="76">
        <f t="shared" si="724"/>
        <v>0</v>
      </c>
      <c r="EN325" s="154">
        <f t="shared" si="725"/>
        <v>0</v>
      </c>
      <c r="EO325" s="10"/>
      <c r="EP325" s="10"/>
      <c r="EQ325" s="152">
        <f>SUMIF('Rekapitulasi Maret'!$D$587:$D$768,APS!$B325,'Rekapitulasi Maret'!$E$587:$E$768)+SUMIF('Rekapitulasi Maret'!$D$587:$D$768,APS!$B325,'Rekapitulasi Maret'!$G$587:$G$768)</f>
        <v>0</v>
      </c>
      <c r="ER325" s="152">
        <f>SUMIF('Rekapitulasi Maret'!$D$587:$D$768,APS!$B325,'Rekapitulasi Maret'!$F$587:$F$768)+SUMIF('Rekapitulasi Maret'!$D$587:$D$768,APS!$B325,'Rekapitulasi Maret'!$H$587:$H$768)</f>
        <v>0</v>
      </c>
      <c r="ES325" s="10"/>
      <c r="ET325" s="154">
        <f t="shared" si="652"/>
        <v>0</v>
      </c>
      <c r="EU325" s="154">
        <f t="shared" si="653"/>
        <v>0</v>
      </c>
      <c r="EV325" s="10"/>
      <c r="EW325" s="152">
        <f>SUMIF('Rekapitulasi Maret'!$U$587:$U$768,APS!$B325,'Rekapitulasi Maret'!$V$587:$V$768)+SUMIF('Rekapitulasi Maret'!$U$587:$U$768,APS!$B325,'Rekapitulasi Maret'!$X$587:$X$768)</f>
        <v>0</v>
      </c>
      <c r="EX325" s="152">
        <f>SUMIF('Rekapitulasi Maret'!$U$587:$U$768,APS!$B325,'Rekapitulasi Maret'!$W$587:$W$768)+SUMIF('Rekapitulasi Maret'!$U$587:$U$768,APS!$B325,'Rekapitulasi Maret'!$Y$587:$Y$768)</f>
        <v>0</v>
      </c>
      <c r="EY325" s="10"/>
      <c r="EZ325" s="154">
        <f t="shared" si="654"/>
        <v>0</v>
      </c>
      <c r="FA325" s="154">
        <f t="shared" si="655"/>
        <v>0</v>
      </c>
      <c r="FB325" s="10"/>
      <c r="FC325" s="152">
        <f>SUMIF('Rekapitulasi Maret'!$AL$587:$AL$768,APS!$B325,'Rekapitulasi Maret'!$AM$587:$AM$768)+SUMIF('Rekapitulasi Maret'!$AL$587:$AL$768,APS!$B325,'Rekapitulasi Maret'!$AP$587:$AP$768)</f>
        <v>0</v>
      </c>
      <c r="FD325" s="152">
        <f>SUMIF('Rekapitulasi Maret'!$AL$587:$AL$768,APS!$B325,'Rekapitulasi Maret'!$AN$587:$AN$768)</f>
        <v>0</v>
      </c>
      <c r="FE325" s="10"/>
      <c r="FF325" s="154">
        <f t="shared" si="656"/>
        <v>0</v>
      </c>
      <c r="FG325" s="154">
        <f t="shared" si="657"/>
        <v>0</v>
      </c>
      <c r="FH325" s="10"/>
      <c r="FI325" s="152">
        <f>SUMIF('Rekapitulasi Maret'!$BA$587:$BA$768,APS!$B325,'Rekapitulasi Maret'!$BB$587:$BB$768)+SUMIF('Rekapitulasi Maret'!$BA$587:$BA$768,APS!$B325,'Rekapitulasi Maret'!$BE$587:$BE$768)</f>
        <v>0</v>
      </c>
      <c r="FJ325" s="152">
        <f>SUMIF('Rekapitulasi Maret'!$BA$587:$BA$768,APS!$B325,'Rekapitulasi Maret'!$BC$587:$BC$768)+SUMIF('Rekapitulasi Maret'!$BA$587:$BA$768,APS!$B325,'Rekapitulasi Maret'!$BF$587:$BF$768)</f>
        <v>0</v>
      </c>
      <c r="FK325" s="10"/>
      <c r="FL325" s="154">
        <f t="shared" si="658"/>
        <v>0</v>
      </c>
      <c r="FM325" s="154">
        <f t="shared" si="659"/>
        <v>0</v>
      </c>
      <c r="FN325" s="10"/>
      <c r="FO325" s="152">
        <f>SUMIF('Rekapitulasi Maret'!$BP$587:$BP$768,APS!$B325,'Rekapitulasi Maret'!$BQ$587:$BQ$768)+SUMIF('Rekapitulasi Maret'!$BP$587:$BP$768,APS!$B325,'Rekapitulasi Maret'!$BT$587:$BT$768)</f>
        <v>0</v>
      </c>
      <c r="FP325" s="152">
        <f>SUMIF('Rekapitulasi Maret'!$BP$587:$BP$768,APS!$B325,'Rekapitulasi Maret'!$BR$587:$BR$768)</f>
        <v>0</v>
      </c>
      <c r="FQ325" s="10"/>
      <c r="FR325" s="154">
        <f t="shared" si="660"/>
        <v>0</v>
      </c>
      <c r="FS325" s="154">
        <f t="shared" si="661"/>
        <v>0</v>
      </c>
      <c r="FT325" s="10"/>
      <c r="FU325" s="152">
        <f>SUMIF('Rekapitulasi Maret'!$CE$587:$CE$768,APS!$B325,'Rekapitulasi Maret'!$CI$587:$CI$768)</f>
        <v>0</v>
      </c>
      <c r="FV325" s="10"/>
      <c r="FW325" s="152">
        <f>SUMIF('Rekapitulasi Maret'!$CE$587:$CE$768,APS!$B325,'Rekapitulasi Maret'!$CJ$587:$CJ$768)</f>
        <v>0</v>
      </c>
      <c r="FX325" s="154">
        <f t="shared" si="683"/>
        <v>0</v>
      </c>
      <c r="FY325" s="154">
        <f t="shared" si="684"/>
        <v>0</v>
      </c>
      <c r="FZ325" s="10"/>
      <c r="GA325" s="152">
        <f>SUMIF('Rekapitulasi Maret'!$D$785:$D$963,APS!$B325,'Rekapitulasi Maret'!$E$785:$E$963)+SUMIF('Rekapitulasi Maret'!$D$785:$D$963,APS!$B325,'Rekapitulasi Maret'!$J$785:$J$963)</f>
        <v>0</v>
      </c>
      <c r="GB325" s="152">
        <f>SUMIF('Rekapitulasi Maret'!$D$785:$D$963,APS!$B325,'Rekapitulasi Maret'!$F$785:$F$963)</f>
        <v>0</v>
      </c>
      <c r="GC325" s="152">
        <f>SUMIF('Rekapitulasi Maret'!$D$785:$D$963,APS!$B325,'Rekapitulasi Maret'!$K$785:$K$963)</f>
        <v>0</v>
      </c>
      <c r="GD325" s="154">
        <f t="shared" si="662"/>
        <v>0</v>
      </c>
      <c r="GE325" s="154">
        <f t="shared" si="663"/>
        <v>0</v>
      </c>
      <c r="GF325" s="10"/>
      <c r="GG325" s="152">
        <f>SUMIF('Rekapitulasi Maret'!$U$785:$U$963,APS!$B325,'Rekapitulasi Maret'!$V$785:$V$963)+SUMIF('Rekapitulasi Maret'!$U$785:$U$963,APS!$B325,'Rekapitulasi Maret'!$AA$785:$AA$963)</f>
        <v>0</v>
      </c>
      <c r="GH325" s="152">
        <f>SUMIF('Rekapitulasi Maret'!$U$785:$U$963,APS!$B325,'Rekapitulasi Maret'!$W$785:$W$963)</f>
        <v>0</v>
      </c>
      <c r="GI325" s="152">
        <f>SUMIF('Rekapitulasi Maret'!$U$785:$U$963,APS!$B325,'Rekapitulasi Maret'!$AB$785:$AB$963)</f>
        <v>0</v>
      </c>
      <c r="GJ325" s="154">
        <f t="shared" si="664"/>
        <v>0</v>
      </c>
      <c r="GK325" s="154">
        <f t="shared" si="665"/>
        <v>0</v>
      </c>
      <c r="GL325" s="10"/>
      <c r="GM325" s="152">
        <f>SUMIF('Rekapitulasi Maret'!$AL$785:$AL$963,APS!$B325,'Rekapitulasi Maret'!$AM$785:$AM$963)+SUMIF('Rekapitulasi Maret'!$AL$785:$AL$963,APS!$B325,'Rekapitulasi Maret'!$AP$785:$AP$963)</f>
        <v>0</v>
      </c>
      <c r="GN325" s="152">
        <f>SUMIF('Rekapitulasi Maret'!$AL$785:$AL$963,APS!$B325,'Rekapitulasi Maret'!$AN$785:$AN$963)</f>
        <v>0</v>
      </c>
      <c r="GO325" s="152">
        <f>SUMIF('Rekapitulasi Maret'!$AL$785:$AL$963,APS!$B325,'Rekapitulasi Maret'!$AQ$785:$AQ$963)</f>
        <v>0</v>
      </c>
      <c r="GP325" s="154">
        <f t="shared" si="666"/>
        <v>0</v>
      </c>
      <c r="GQ325" s="154">
        <f t="shared" si="667"/>
        <v>0</v>
      </c>
      <c r="GR325" s="76">
        <f t="shared" si="668"/>
        <v>0</v>
      </c>
      <c r="GS325" s="76">
        <f t="shared" si="669"/>
        <v>0</v>
      </c>
      <c r="GT325" s="76">
        <f t="shared" si="670"/>
        <v>0</v>
      </c>
      <c r="GU325" s="76">
        <f t="shared" si="671"/>
        <v>0</v>
      </c>
      <c r="GV325" s="157">
        <f t="shared" si="672"/>
        <v>0</v>
      </c>
      <c r="GW325" s="157">
        <f t="shared" si="673"/>
        <v>0</v>
      </c>
      <c r="GX325" s="158">
        <f t="shared" si="674"/>
        <v>0</v>
      </c>
      <c r="GY325" s="157">
        <f t="shared" si="691"/>
        <v>0</v>
      </c>
      <c r="GZ325" s="157">
        <f t="shared" si="692"/>
        <v>0</v>
      </c>
      <c r="HA325" s="157">
        <f t="shared" si="693"/>
        <v>0</v>
      </c>
      <c r="HB325" s="157">
        <f t="shared" si="694"/>
        <v>30</v>
      </c>
      <c r="HC325" s="157">
        <f t="shared" si="695"/>
        <v>30</v>
      </c>
      <c r="HD325" s="157">
        <f t="shared" si="696"/>
        <v>30</v>
      </c>
      <c r="HE325" s="158">
        <f t="shared" si="746"/>
        <v>0</v>
      </c>
      <c r="HF325" s="164"/>
      <c r="HG325" s="129" t="s">
        <v>1073</v>
      </c>
      <c r="HH325" s="88"/>
    </row>
    <row r="326" spans="1:220" ht="15.75">
      <c r="A326" s="129" t="s">
        <v>745</v>
      </c>
      <c r="B326" s="129" t="s">
        <v>746</v>
      </c>
      <c r="C326" s="16" t="s">
        <v>310</v>
      </c>
      <c r="D326" s="16" t="s">
        <v>614</v>
      </c>
      <c r="E326" s="16"/>
      <c r="F326" s="31">
        <v>158</v>
      </c>
      <c r="G326" s="17"/>
      <c r="H326" s="17"/>
      <c r="I326" s="18">
        <v>0</v>
      </c>
      <c r="J326" s="17">
        <v>0</v>
      </c>
      <c r="K326" s="19">
        <f t="shared" si="750"/>
        <v>158</v>
      </c>
      <c r="L326" s="19">
        <f t="shared" si="751"/>
        <v>158</v>
      </c>
      <c r="M326" s="23">
        <v>158</v>
      </c>
      <c r="N326" s="20">
        <f t="shared" si="752"/>
        <v>158</v>
      </c>
      <c r="O326" s="20"/>
      <c r="P326" s="75">
        <f t="shared" si="754"/>
        <v>0</v>
      </c>
      <c r="Q326" s="74">
        <f t="shared" si="753"/>
        <v>158</v>
      </c>
      <c r="R326" s="22">
        <f t="shared" si="757"/>
        <v>158</v>
      </c>
      <c r="S326" s="10">
        <v>158</v>
      </c>
      <c r="T326" s="10"/>
      <c r="U326" s="152">
        <f>SUMIF('Rekapitulasi Maret'!$D$9:$D$173,APS!$B326,'Rekapitulasi Maret'!$E$9:$E$173)</f>
        <v>0</v>
      </c>
      <c r="V326" s="152">
        <f>SUMIF('Rekapitulasi Maret'!$D$9:$D$173,APS!$B326,'Rekapitulasi Maret'!$F$9:$F$173)</f>
        <v>0</v>
      </c>
      <c r="W326" s="10"/>
      <c r="X326" s="154">
        <f t="shared" si="748"/>
        <v>0</v>
      </c>
      <c r="Y326" s="154">
        <f t="shared" si="749"/>
        <v>0</v>
      </c>
      <c r="Z326" s="10"/>
      <c r="AA326" s="152">
        <f>SUMIF('Rekapitulasi Maret'!$U$9:$U$173,APS!$B326,'Rekapitulasi Maret'!$V$9:$V$173)</f>
        <v>0</v>
      </c>
      <c r="AB326" s="152">
        <f>SUMIF('Rekapitulasi Maret'!$U$9:$U$173,APS!$B326,'Rekapitulasi Maret'!$W$9:$W$173)</f>
        <v>0</v>
      </c>
      <c r="AC326" s="152"/>
      <c r="AD326" s="154">
        <f t="shared" si="726"/>
        <v>0</v>
      </c>
      <c r="AE326" s="154">
        <f t="shared" si="727"/>
        <v>0</v>
      </c>
      <c r="AF326" s="10">
        <v>100</v>
      </c>
      <c r="AG326" s="152">
        <f>SUMIF('Rekapitulasi Maret'!$AL$9:$AL$173,APS!$B326,'Rekapitulasi Maret'!$AM$9:$AM$173)</f>
        <v>0</v>
      </c>
      <c r="AH326" s="152">
        <f>SUMIF('Rekapitulasi Maret'!$AL$9:$AL$173,APS!$B326,'Rekapitulasi Maret'!$AN$9:$AN$173)</f>
        <v>0</v>
      </c>
      <c r="AI326" s="152">
        <f>SUMIF('Rekapitulasi Maret'!$AL$9:$AL$173,APS!$B326,'Rekapitulasi Maret'!$AQ$9:$AQ$173)</f>
        <v>0</v>
      </c>
      <c r="AJ326" s="154">
        <f t="shared" si="744"/>
        <v>0</v>
      </c>
      <c r="AK326" s="154">
        <f t="shared" si="745"/>
        <v>0</v>
      </c>
      <c r="AL326" s="10">
        <v>58</v>
      </c>
      <c r="AM326" s="152">
        <f>SUMIF('Rekapitulasi Maret'!$BA$9:$BA$173,APS!$B326,'Rekapitulasi Maret'!$BB$9:$BB$173)</f>
        <v>0</v>
      </c>
      <c r="AN326" s="152">
        <f>SUMIF('Rekapitulasi Maret'!$BA$9:$BA$173,APS!$B326,'Rekapitulasi Maret'!$BC$9:$BC$173)</f>
        <v>52</v>
      </c>
      <c r="AO326" s="10"/>
      <c r="AP326" s="154">
        <f t="shared" si="728"/>
        <v>89.65517241379311</v>
      </c>
      <c r="AQ326" s="154">
        <f t="shared" si="729"/>
        <v>0</v>
      </c>
      <c r="AR326" s="10"/>
      <c r="AS326" s="152">
        <f>SUMIF('Rekapitulasi Maret'!$BP$9:$BP$173,APS!$B326,'Rekapitulasi Maret'!$BQ$9:$BQ$173)</f>
        <v>0</v>
      </c>
      <c r="AT326" s="152">
        <f>SUMIF('Rekapitulasi Maret'!$BP$9:$BP$173,APS!$B326,'Rekapitulasi Maret'!$BR$9:$BR$173)</f>
        <v>0</v>
      </c>
      <c r="AU326" s="10"/>
      <c r="AV326" s="154">
        <f t="shared" si="697"/>
        <v>0</v>
      </c>
      <c r="AW326" s="154">
        <f t="shared" si="698"/>
        <v>0</v>
      </c>
      <c r="AX326" s="10"/>
      <c r="AY326" s="152">
        <f>SUMIF('Rekapitulasi Maret'!$CE$9:$CE$173,APS!$B326,'Rekapitulasi Maret'!$CI$9:$CI$173)</f>
        <v>0</v>
      </c>
      <c r="AZ326" s="10"/>
      <c r="BA326" s="152">
        <f>SUMIF('Rekapitulasi Maret'!$CE$9:$CE$173,APS!$B326,'Rekapitulasi Maret'!$CJ$9:$CJ$173)</f>
        <v>0</v>
      </c>
      <c r="BB326" s="154">
        <f t="shared" si="689"/>
        <v>0</v>
      </c>
      <c r="BC326" s="154">
        <f t="shared" si="690"/>
        <v>0</v>
      </c>
      <c r="BD326" s="76">
        <f t="shared" si="701"/>
        <v>158</v>
      </c>
      <c r="BE326" s="76">
        <f t="shared" si="702"/>
        <v>0</v>
      </c>
      <c r="BF326" s="76">
        <f t="shared" si="703"/>
        <v>52</v>
      </c>
      <c r="BG326" s="76">
        <f t="shared" si="704"/>
        <v>0</v>
      </c>
      <c r="BH326" s="76">
        <f t="shared" si="705"/>
        <v>52</v>
      </c>
      <c r="BI326" s="76">
        <f t="shared" si="706"/>
        <v>-106</v>
      </c>
      <c r="BJ326" s="154">
        <f t="shared" si="707"/>
        <v>32.911392405063289</v>
      </c>
      <c r="BK326" s="10"/>
      <c r="BL326" s="10"/>
      <c r="BM326" s="152">
        <f>SUMIF('Rekapitulasi Maret'!$D$194:$D$375,APS!$B326,'Rekapitulasi Maret'!$E$194:$E$375)+SUMIF('Rekapitulasi Maret'!$D$194:$D$375,APS!$B326,'Rekapitulasi Maret'!$J$194:$J$375)</f>
        <v>0</v>
      </c>
      <c r="BN326" s="152">
        <f>SUMIF('Rekapitulasi Maret'!$D$194:$D$375,APS!$B326,'Rekapitulasi Maret'!$F$194:$F$375)</f>
        <v>52</v>
      </c>
      <c r="BO326" s="152">
        <f>SUMIF('Rekapitulasi Maret'!$D$194:$D$375,APS!$B326,'Rekapitulasi Maret'!$K$194:$K$375)</f>
        <v>0</v>
      </c>
      <c r="BP326" s="154">
        <f t="shared" si="685"/>
        <v>0</v>
      </c>
      <c r="BQ326" s="154">
        <f t="shared" si="686"/>
        <v>0</v>
      </c>
      <c r="BR326" s="10"/>
      <c r="BS326" s="152">
        <f>SUMIF('Rekapitulasi Maret'!$U$194:$U$375,APS!$B326,'Rekapitulasi Maret'!$V$194:$V$375)+SUMIF('Rekapitulasi Maret'!$U$194:$U$375,APS!$B326,'Rekapitulasi Maret'!$AA$194:$AA$375)</f>
        <v>0</v>
      </c>
      <c r="BT326" s="152">
        <f>SUMIF('Rekapitulasi Maret'!$U$194:$U$375,APS!$B326,'Rekapitulasi Maret'!$W$194:$W$375)</f>
        <v>0</v>
      </c>
      <c r="BU326" s="152">
        <f>SUMIF('Rekapitulasi Maret'!$U$194:$U$375,APS!$B326,'Rekapitulasi Maret'!$AB$194:$AB$375)</f>
        <v>0</v>
      </c>
      <c r="BV326" s="154">
        <f t="shared" si="687"/>
        <v>0</v>
      </c>
      <c r="BW326" s="154">
        <f t="shared" si="688"/>
        <v>0</v>
      </c>
      <c r="BX326" s="10"/>
      <c r="BY326" s="152">
        <f>SUMIF('Rekapitulasi Maret'!$AL$194:$AL$375,APS!$B326,'Rekapitulasi Maret'!$AM$194:$AM$375)+SUMIF('Rekapitulasi Maret'!$AL$194:$AL$375,APS!$B326,'Rekapitulasi Maret'!$AP$194:$AP$375)</f>
        <v>0</v>
      </c>
      <c r="BZ326" s="152">
        <f>SUMIF('Rekapitulasi Maret'!$AL$194:$AL$375,APS!$B326,'Rekapitulasi Maret'!$AN$194:$AN$375)</f>
        <v>0</v>
      </c>
      <c r="CA326" s="152">
        <f>SUMIF('Rekapitulasi Maret'!$AL$194:$AL$375,APS!$B326,'Rekapitulasi Maret'!$AQ$194:$AQ$375)</f>
        <v>0</v>
      </c>
      <c r="CB326" s="154">
        <f t="shared" si="699"/>
        <v>0</v>
      </c>
      <c r="CC326" s="154">
        <f t="shared" si="700"/>
        <v>0</v>
      </c>
      <c r="CD326" s="10"/>
      <c r="CE326" s="152">
        <f>SUMIF('Rekapitulasi Maret'!$BA$194:$BA$375,APS!$B326,'Rekapitulasi Maret'!$BB$194:$BB$375)+SUMIF('Rekapitulasi Maret'!$BA$194:$BA$375,APS!$B326,'Rekapitulasi Maret'!$BE$194:$BE$375)</f>
        <v>0</v>
      </c>
      <c r="CF326" s="152">
        <f>SUMIF('Rekapitulasi Maret'!$BA$194:$BA$375,APS!$B326,'Rekapitulasi Maret'!$BC$194:$BC$375)</f>
        <v>0</v>
      </c>
      <c r="CG326" s="10"/>
      <c r="CH326" s="154">
        <f t="shared" si="677"/>
        <v>0</v>
      </c>
      <c r="CI326" s="154">
        <f t="shared" si="678"/>
        <v>0</v>
      </c>
      <c r="CJ326" s="10"/>
      <c r="CK326" s="152">
        <f>SUMIF('Rekapitulasi Maret'!$BP$194:$BP$375,APS!$B326,'Rekapitulasi Maret'!$BQ$194:$BQ$375)+SUMIF('Rekapitulasi Maret'!$BP$194:$BP$375,APS!$B326,'Rekapitulasi Maret'!$BT$194:$BT$375)</f>
        <v>0</v>
      </c>
      <c r="CL326" s="152">
        <f>SUMIF('Rekapitulasi Maret'!$BP$194:$BP$375,APS!$B326,'Rekapitulasi Maret'!$BR$194:$BR$375)</f>
        <v>0</v>
      </c>
      <c r="CM326" s="152">
        <f>SUMIF('Rekapitulasi Maret'!$BP$194:$BP$375,APS!$B326,'Rekapitulasi Maret'!$BU$194:$BU$375)</f>
        <v>96</v>
      </c>
      <c r="CN326" s="154">
        <f t="shared" si="679"/>
        <v>0</v>
      </c>
      <c r="CO326" s="154">
        <f t="shared" si="680"/>
        <v>0</v>
      </c>
      <c r="CP326" s="76">
        <f t="shared" si="708"/>
        <v>0</v>
      </c>
      <c r="CQ326" s="76">
        <f t="shared" si="709"/>
        <v>0</v>
      </c>
      <c r="CR326" s="76">
        <f t="shared" si="710"/>
        <v>52</v>
      </c>
      <c r="CS326" s="76">
        <f t="shared" si="711"/>
        <v>96</v>
      </c>
      <c r="CT326" s="76">
        <f t="shared" si="712"/>
        <v>148</v>
      </c>
      <c r="CU326" s="76">
        <f t="shared" si="713"/>
        <v>148</v>
      </c>
      <c r="CV326" s="154">
        <f t="shared" si="714"/>
        <v>0</v>
      </c>
      <c r="CW326" s="10"/>
      <c r="CX326" s="10"/>
      <c r="CY326" s="152">
        <f>SUMIF('Rekapitulasi Maret'!$D$391:$D$568,APS!$B326,'Rekapitulasi Maret'!$E$391:$E$568)+SUMIF('Rekapitulasi Maret'!$D$391:$D$568,APS!$B326,'Rekapitulasi Maret'!$J$391:$J$568)</f>
        <v>0</v>
      </c>
      <c r="CZ326" s="152">
        <f>SUMIF('Rekapitulasi Maret'!$D$391:$D$568,APS!$B326,'Rekapitulasi Maret'!$F$391:$F$568)</f>
        <v>0</v>
      </c>
      <c r="DA326" s="152">
        <f>SUMIF('Rekapitulasi Maret'!$D$391:$D$568,APS!$B326,'Rekapitulasi Maret'!$K$391:$K$568)</f>
        <v>0</v>
      </c>
      <c r="DB326" s="154">
        <f t="shared" si="681"/>
        <v>0</v>
      </c>
      <c r="DC326" s="154">
        <f t="shared" si="682"/>
        <v>0</v>
      </c>
      <c r="DD326" s="10"/>
      <c r="DE326" s="152">
        <f>SUMIF('Rekapitulasi Maret'!$U$391:$U$568,APS!$B326,'Rekapitulasi Maret'!$V$391:$V$568)+SUMIF('Rekapitulasi Maret'!$U$391:$U$568,APS!$B326,'Rekapitulasi Maret'!$AA$391:$AA$568)</f>
        <v>0</v>
      </c>
      <c r="DF326" s="152">
        <f>SUMIF('Rekapitulasi Maret'!$U$391:$U$568,APS!$B326,'Rekapitulasi Maret'!$W$391:$W$568)</f>
        <v>0</v>
      </c>
      <c r="DG326" s="152">
        <f>SUMIF('Rekapitulasi Maret'!$U$391:$U$568,APS!$B326,'Rekapitulasi Maret'!$AB$391:$AB$568)</f>
        <v>0</v>
      </c>
      <c r="DH326" s="154">
        <f t="shared" si="715"/>
        <v>0</v>
      </c>
      <c r="DI326" s="154">
        <f t="shared" si="716"/>
        <v>0</v>
      </c>
      <c r="DJ326" s="10"/>
      <c r="DK326" s="152">
        <f>SUMIF('Rekapitulasi Maret'!$AL$391:$AL$568,APS!$B326,'Rekapitulasi Maret'!$AM$391:$AM$568)+SUMIF('Rekapitulasi Maret'!$AL$391:$AL$568,APS!$B326,'Rekapitulasi Maret'!$AP$391:$AP$568)</f>
        <v>0</v>
      </c>
      <c r="DL326" s="152">
        <f>SUMIF('Rekapitulasi Maret'!$AL$391:$AL$568,APS!$B326,'Rekapitulasi Maret'!$AN$391:$AN$568)</f>
        <v>0</v>
      </c>
      <c r="DM326" s="152">
        <f>SUMIF('Rekapitulasi Maret'!$AL$391:$AL$568,APS!$B326,'Rekapitulasi Maret'!$AQ$391:$AQ$568)</f>
        <v>0</v>
      </c>
      <c r="DN326" s="154">
        <f t="shared" si="648"/>
        <v>0</v>
      </c>
      <c r="DO326" s="154">
        <f t="shared" si="649"/>
        <v>0</v>
      </c>
      <c r="DP326" s="10"/>
      <c r="DQ326" s="152">
        <f>SUMIF('Rekapitulasi Maret'!$BA$391:$BA$568,APS!$B326,'Rekapitulasi Maret'!$BB$391:$BB$568)+SUMIF('Rekapitulasi Maret'!$BA$391:$BA$568,APS!$B326,'Rekapitulasi Maret'!$BE$391:$BE$568)</f>
        <v>0</v>
      </c>
      <c r="DR326" s="152">
        <f>SUMIF('Rekapitulasi Maret'!$BA$391:$BA$568,APS!$B326,'Rekapitulasi Maret'!$BC$391:$BC$568)</f>
        <v>0</v>
      </c>
      <c r="DS326" s="152">
        <f>SUMIF('Rekapitulasi Maret'!$BA$391:$BA$568,APS!$B326,'Rekapitulasi Maret'!$BF$391:$BF$568)</f>
        <v>0</v>
      </c>
      <c r="DT326" s="154">
        <f t="shared" si="717"/>
        <v>0</v>
      </c>
      <c r="DU326" s="154">
        <f t="shared" si="718"/>
        <v>0</v>
      </c>
      <c r="DV326" s="10"/>
      <c r="DW326" s="152">
        <f>SUMIF('Rekapitulasi Maret'!$BP$391:$BP$568,APS!$B326,'Rekapitulasi Maret'!$BQ$391:$BQ$568)+SUMIF('Rekapitulasi Maret'!$BP$391:$BP$568,APS!$B326,'Rekapitulasi Maret'!$BT$391:$BT$568)</f>
        <v>0</v>
      </c>
      <c r="DX326" s="152">
        <f>SUMIF('Rekapitulasi Maret'!$BP$391:$BP$568,APS!$B326,'Rekapitulasi Maret'!$BR$391:$BR$568)</f>
        <v>0</v>
      </c>
      <c r="DY326" s="152">
        <f>SUMIF('Rekapitulasi Maret'!$BP$391:$BP$568,APS!$B326,'Rekapitulasi Maret'!$BU$391:$BU$568)</f>
        <v>0</v>
      </c>
      <c r="DZ326" s="154">
        <f t="shared" si="755"/>
        <v>0</v>
      </c>
      <c r="EA326" s="154">
        <f t="shared" si="756"/>
        <v>0</v>
      </c>
      <c r="EB326" s="10"/>
      <c r="EC326" s="152">
        <f>SUMIF('Rekapitulasi Maret'!$CE$391:$CE$568,APS!$B326,'Rekapitulasi Maret'!$CF$391:$CF$568)+SUMIF('Rekapitulasi Maret'!$CE$391:$CE$568,APS!$B326,'Rekapitulasi Maret'!$CI$391:$CI$568)</f>
        <v>0</v>
      </c>
      <c r="ED326" s="152">
        <f>SUMIF('Rekapitulasi Maret'!$CE$391:$CE$568,APS!$B326,'Rekapitulasi Maret'!$CG$391:$CG$568)</f>
        <v>0</v>
      </c>
      <c r="EE326" s="152">
        <f>SUMIF('Rekapitulasi Maret'!$CE$391:$CE$568,APS!$B326,'Rekapitulasi Maret'!$CJ$391:$CJ$568)</f>
        <v>0</v>
      </c>
      <c r="EF326" s="154">
        <f t="shared" si="650"/>
        <v>0</v>
      </c>
      <c r="EG326" s="154">
        <f t="shared" si="651"/>
        <v>0</v>
      </c>
      <c r="EH326" s="76">
        <f t="shared" si="719"/>
        <v>0</v>
      </c>
      <c r="EI326" s="76">
        <f t="shared" si="720"/>
        <v>0</v>
      </c>
      <c r="EJ326" s="76">
        <f t="shared" si="721"/>
        <v>0</v>
      </c>
      <c r="EK326" s="76">
        <f t="shared" si="722"/>
        <v>0</v>
      </c>
      <c r="EL326" s="76">
        <f t="shared" si="723"/>
        <v>0</v>
      </c>
      <c r="EM326" s="76">
        <f t="shared" si="724"/>
        <v>0</v>
      </c>
      <c r="EN326" s="154">
        <f t="shared" si="725"/>
        <v>0</v>
      </c>
      <c r="EO326" s="10"/>
      <c r="EP326" s="10"/>
      <c r="EQ326" s="152">
        <f>SUMIF('Rekapitulasi Maret'!$D$587:$D$768,APS!$B326,'Rekapitulasi Maret'!$E$587:$E$768)+SUMIF('Rekapitulasi Maret'!$D$587:$D$768,APS!$B326,'Rekapitulasi Maret'!$G$587:$G$768)</f>
        <v>0</v>
      </c>
      <c r="ER326" s="152">
        <f>SUMIF('Rekapitulasi Maret'!$D$587:$D$768,APS!$B326,'Rekapitulasi Maret'!$F$587:$F$768)+SUMIF('Rekapitulasi Maret'!$D$587:$D$768,APS!$B326,'Rekapitulasi Maret'!$H$587:$H$768)</f>
        <v>0</v>
      </c>
      <c r="ES326" s="10"/>
      <c r="ET326" s="154">
        <f t="shared" si="652"/>
        <v>0</v>
      </c>
      <c r="EU326" s="154">
        <f t="shared" si="653"/>
        <v>0</v>
      </c>
      <c r="EV326" s="10"/>
      <c r="EW326" s="152">
        <f>SUMIF('Rekapitulasi Maret'!$U$587:$U$768,APS!$B326,'Rekapitulasi Maret'!$V$587:$V$768)+SUMIF('Rekapitulasi Maret'!$U$587:$U$768,APS!$B326,'Rekapitulasi Maret'!$X$587:$X$768)</f>
        <v>0</v>
      </c>
      <c r="EX326" s="152">
        <f>SUMIF('Rekapitulasi Maret'!$U$587:$U$768,APS!$B326,'Rekapitulasi Maret'!$W$587:$W$768)+SUMIF('Rekapitulasi Maret'!$U$587:$U$768,APS!$B326,'Rekapitulasi Maret'!$Y$587:$Y$768)</f>
        <v>0</v>
      </c>
      <c r="EY326" s="10"/>
      <c r="EZ326" s="154">
        <f t="shared" si="654"/>
        <v>0</v>
      </c>
      <c r="FA326" s="154">
        <f t="shared" si="655"/>
        <v>0</v>
      </c>
      <c r="FB326" s="10"/>
      <c r="FC326" s="152">
        <f>SUMIF('Rekapitulasi Maret'!$AL$587:$AL$768,APS!$B326,'Rekapitulasi Maret'!$AM$587:$AM$768)+SUMIF('Rekapitulasi Maret'!$AL$587:$AL$768,APS!$B326,'Rekapitulasi Maret'!$AP$587:$AP$768)</f>
        <v>0</v>
      </c>
      <c r="FD326" s="152">
        <f>SUMIF('Rekapitulasi Maret'!$AL$587:$AL$768,APS!$B326,'Rekapitulasi Maret'!$AN$587:$AN$768)</f>
        <v>0</v>
      </c>
      <c r="FE326" s="10"/>
      <c r="FF326" s="154">
        <f t="shared" si="656"/>
        <v>0</v>
      </c>
      <c r="FG326" s="154">
        <f t="shared" si="657"/>
        <v>0</v>
      </c>
      <c r="FH326" s="10"/>
      <c r="FI326" s="152">
        <f>SUMIF('Rekapitulasi Maret'!$BA$587:$BA$768,APS!$B326,'Rekapitulasi Maret'!$BB$587:$BB$768)+SUMIF('Rekapitulasi Maret'!$BA$587:$BA$768,APS!$B326,'Rekapitulasi Maret'!$BE$587:$BE$768)</f>
        <v>0</v>
      </c>
      <c r="FJ326" s="152">
        <f>SUMIF('Rekapitulasi Maret'!$BA$587:$BA$768,APS!$B326,'Rekapitulasi Maret'!$BC$587:$BC$768)+SUMIF('Rekapitulasi Maret'!$BA$587:$BA$768,APS!$B326,'Rekapitulasi Maret'!$BF$587:$BF$768)</f>
        <v>0</v>
      </c>
      <c r="FK326" s="10"/>
      <c r="FL326" s="154">
        <f t="shared" si="658"/>
        <v>0</v>
      </c>
      <c r="FM326" s="154">
        <f t="shared" si="659"/>
        <v>0</v>
      </c>
      <c r="FN326" s="10"/>
      <c r="FO326" s="152">
        <f>SUMIF('Rekapitulasi Maret'!$BP$587:$BP$768,APS!$B326,'Rekapitulasi Maret'!$BQ$587:$BQ$768)+SUMIF('Rekapitulasi Maret'!$BP$587:$BP$768,APS!$B326,'Rekapitulasi Maret'!$BT$587:$BT$768)</f>
        <v>0</v>
      </c>
      <c r="FP326" s="152">
        <f>SUMIF('Rekapitulasi Maret'!$BP$587:$BP$768,APS!$B326,'Rekapitulasi Maret'!$BR$587:$BR$768)</f>
        <v>0</v>
      </c>
      <c r="FQ326" s="10"/>
      <c r="FR326" s="154">
        <f t="shared" si="660"/>
        <v>0</v>
      </c>
      <c r="FS326" s="154">
        <f t="shared" si="661"/>
        <v>0</v>
      </c>
      <c r="FT326" s="10"/>
      <c r="FU326" s="152">
        <f>SUMIF('Rekapitulasi Maret'!$CE$587:$CE$768,APS!$B326,'Rekapitulasi Maret'!$CI$587:$CI$768)</f>
        <v>0</v>
      </c>
      <c r="FV326" s="10"/>
      <c r="FW326" s="152">
        <f>SUMIF('Rekapitulasi Maret'!$CE$587:$CE$768,APS!$B326,'Rekapitulasi Maret'!$CJ$587:$CJ$768)</f>
        <v>0</v>
      </c>
      <c r="FX326" s="154">
        <f t="shared" si="683"/>
        <v>0</v>
      </c>
      <c r="FY326" s="154">
        <f t="shared" si="684"/>
        <v>0</v>
      </c>
      <c r="FZ326" s="10"/>
      <c r="GA326" s="152">
        <f>SUMIF('Rekapitulasi Maret'!$D$785:$D$963,APS!$B326,'Rekapitulasi Maret'!$E$785:$E$963)+SUMIF('Rekapitulasi Maret'!$D$785:$D$963,APS!$B326,'Rekapitulasi Maret'!$J$785:$J$963)</f>
        <v>0</v>
      </c>
      <c r="GB326" s="152">
        <f>SUMIF('Rekapitulasi Maret'!$D$785:$D$963,APS!$B326,'Rekapitulasi Maret'!$F$785:$F$963)</f>
        <v>0</v>
      </c>
      <c r="GC326" s="152">
        <f>SUMIF('Rekapitulasi Maret'!$D$785:$D$963,APS!$B326,'Rekapitulasi Maret'!$K$785:$K$963)</f>
        <v>0</v>
      </c>
      <c r="GD326" s="154">
        <f t="shared" si="662"/>
        <v>0</v>
      </c>
      <c r="GE326" s="154">
        <f t="shared" si="663"/>
        <v>0</v>
      </c>
      <c r="GF326" s="10"/>
      <c r="GG326" s="152">
        <f>SUMIF('Rekapitulasi Maret'!$U$785:$U$963,APS!$B326,'Rekapitulasi Maret'!$V$785:$V$963)+SUMIF('Rekapitulasi Maret'!$U$785:$U$963,APS!$B326,'Rekapitulasi Maret'!$AA$785:$AA$963)</f>
        <v>0</v>
      </c>
      <c r="GH326" s="152">
        <f>SUMIF('Rekapitulasi Maret'!$U$785:$U$963,APS!$B326,'Rekapitulasi Maret'!$W$785:$W$963)</f>
        <v>0</v>
      </c>
      <c r="GI326" s="152">
        <f>SUMIF('Rekapitulasi Maret'!$U$785:$U$963,APS!$B326,'Rekapitulasi Maret'!$AB$785:$AB$963)</f>
        <v>0</v>
      </c>
      <c r="GJ326" s="154">
        <f t="shared" si="664"/>
        <v>0</v>
      </c>
      <c r="GK326" s="154">
        <f t="shared" si="665"/>
        <v>0</v>
      </c>
      <c r="GL326" s="10"/>
      <c r="GM326" s="152">
        <f>SUMIF('Rekapitulasi Maret'!$AL$785:$AL$963,APS!$B326,'Rekapitulasi Maret'!$AM$785:$AM$963)+SUMIF('Rekapitulasi Maret'!$AL$785:$AL$963,APS!$B326,'Rekapitulasi Maret'!$AP$785:$AP$963)</f>
        <v>0</v>
      </c>
      <c r="GN326" s="152">
        <f>SUMIF('Rekapitulasi Maret'!$AL$785:$AL$963,APS!$B326,'Rekapitulasi Maret'!$AN$785:$AN$963)</f>
        <v>0</v>
      </c>
      <c r="GO326" s="152">
        <f>SUMIF('Rekapitulasi Maret'!$AL$785:$AL$963,APS!$B326,'Rekapitulasi Maret'!$AQ$785:$AQ$963)</f>
        <v>0</v>
      </c>
      <c r="GP326" s="154">
        <f t="shared" si="666"/>
        <v>0</v>
      </c>
      <c r="GQ326" s="154">
        <f t="shared" si="667"/>
        <v>0</v>
      </c>
      <c r="GR326" s="76">
        <f t="shared" si="668"/>
        <v>0</v>
      </c>
      <c r="GS326" s="76">
        <f t="shared" si="669"/>
        <v>0</v>
      </c>
      <c r="GT326" s="76">
        <f t="shared" si="670"/>
        <v>0</v>
      </c>
      <c r="GU326" s="76">
        <f t="shared" si="671"/>
        <v>0</v>
      </c>
      <c r="GV326" s="157">
        <f t="shared" si="672"/>
        <v>0</v>
      </c>
      <c r="GW326" s="157">
        <f t="shared" si="673"/>
        <v>0</v>
      </c>
      <c r="GX326" s="158">
        <f t="shared" si="674"/>
        <v>0</v>
      </c>
      <c r="GY326" s="157">
        <f t="shared" si="691"/>
        <v>158</v>
      </c>
      <c r="GZ326" s="157">
        <f t="shared" si="692"/>
        <v>0</v>
      </c>
      <c r="HA326" s="157">
        <f t="shared" si="693"/>
        <v>104</v>
      </c>
      <c r="HB326" s="157">
        <f t="shared" si="694"/>
        <v>96</v>
      </c>
      <c r="HC326" s="157">
        <f t="shared" si="695"/>
        <v>200</v>
      </c>
      <c r="HD326" s="157">
        <f t="shared" si="696"/>
        <v>42</v>
      </c>
      <c r="HE326" s="158">
        <f t="shared" si="746"/>
        <v>126.58227848101266</v>
      </c>
      <c r="HF326" s="164"/>
      <c r="HG326" s="129" t="s">
        <v>1074</v>
      </c>
      <c r="HH326" s="88"/>
    </row>
    <row r="327" spans="1:220" ht="15.75">
      <c r="A327" s="16"/>
      <c r="B327" s="16" t="s">
        <v>367</v>
      </c>
      <c r="C327" s="16" t="s">
        <v>310</v>
      </c>
      <c r="D327" s="16" t="s">
        <v>614</v>
      </c>
      <c r="E327" s="16"/>
      <c r="F327" s="31">
        <v>61</v>
      </c>
      <c r="G327" s="17"/>
      <c r="H327" s="17"/>
      <c r="I327" s="18">
        <v>0</v>
      </c>
      <c r="J327" s="17">
        <v>0</v>
      </c>
      <c r="K327" s="19">
        <f t="shared" si="750"/>
        <v>61</v>
      </c>
      <c r="L327" s="19">
        <f t="shared" si="751"/>
        <v>61</v>
      </c>
      <c r="M327" s="23">
        <v>61</v>
      </c>
      <c r="N327" s="20">
        <f t="shared" si="752"/>
        <v>61</v>
      </c>
      <c r="O327" s="20"/>
      <c r="P327" s="75">
        <f t="shared" si="754"/>
        <v>0</v>
      </c>
      <c r="Q327" s="74">
        <f t="shared" si="753"/>
        <v>61</v>
      </c>
      <c r="R327" s="22">
        <f t="shared" si="757"/>
        <v>61</v>
      </c>
      <c r="S327" s="10">
        <v>61</v>
      </c>
      <c r="T327" s="10"/>
      <c r="U327" s="152">
        <f>SUMIF('Rekapitulasi Maret'!$D$9:$D$173,APS!$B327,'Rekapitulasi Maret'!$E$9:$E$173)</f>
        <v>0</v>
      </c>
      <c r="V327" s="152">
        <f>SUMIF('Rekapitulasi Maret'!$D$9:$D$173,APS!$B327,'Rekapitulasi Maret'!$F$9:$F$173)</f>
        <v>0</v>
      </c>
      <c r="W327" s="10"/>
      <c r="X327" s="154">
        <f t="shared" si="748"/>
        <v>0</v>
      </c>
      <c r="Y327" s="154">
        <f t="shared" si="749"/>
        <v>0</v>
      </c>
      <c r="Z327" s="10"/>
      <c r="AA327" s="152">
        <f>SUMIF('Rekapitulasi Maret'!$U$9:$U$173,APS!$B327,'Rekapitulasi Maret'!$V$9:$V$173)</f>
        <v>0</v>
      </c>
      <c r="AB327" s="152">
        <f>SUMIF('Rekapitulasi Maret'!$U$9:$U$173,APS!$B327,'Rekapitulasi Maret'!$W$9:$W$173)</f>
        <v>0</v>
      </c>
      <c r="AC327" s="152"/>
      <c r="AD327" s="154">
        <f t="shared" si="726"/>
        <v>0</v>
      </c>
      <c r="AE327" s="154">
        <f t="shared" si="727"/>
        <v>0</v>
      </c>
      <c r="AF327" s="10"/>
      <c r="AG327" s="152">
        <f>SUMIF('Rekapitulasi Maret'!$AL$9:$AL$173,APS!$B327,'Rekapitulasi Maret'!$AM$9:$AM$173)</f>
        <v>0</v>
      </c>
      <c r="AH327" s="152">
        <f>SUMIF('Rekapitulasi Maret'!$AL$9:$AL$173,APS!$B327,'Rekapitulasi Maret'!$AN$9:$AN$173)</f>
        <v>70</v>
      </c>
      <c r="AI327" s="152">
        <f>SUMIF('Rekapitulasi Maret'!$AL$9:$AL$173,APS!$B327,'Rekapitulasi Maret'!$AQ$9:$AQ$173)</f>
        <v>0</v>
      </c>
      <c r="AJ327" s="154">
        <f t="shared" si="744"/>
        <v>0</v>
      </c>
      <c r="AK327" s="154">
        <f t="shared" si="745"/>
        <v>0</v>
      </c>
      <c r="AL327" s="10">
        <v>61</v>
      </c>
      <c r="AM327" s="152">
        <f>SUMIF('Rekapitulasi Maret'!$BA$9:$BA$173,APS!$B327,'Rekapitulasi Maret'!$BB$9:$BB$173)</f>
        <v>0</v>
      </c>
      <c r="AN327" s="152">
        <f>SUMIF('Rekapitulasi Maret'!$BA$9:$BA$173,APS!$B327,'Rekapitulasi Maret'!$BC$9:$BC$173)</f>
        <v>0</v>
      </c>
      <c r="AO327" s="10"/>
      <c r="AP327" s="154">
        <f t="shared" si="728"/>
        <v>0</v>
      </c>
      <c r="AQ327" s="154">
        <f t="shared" si="729"/>
        <v>0</v>
      </c>
      <c r="AR327" s="10"/>
      <c r="AS327" s="152">
        <f>SUMIF('Rekapitulasi Maret'!$BP$9:$BP$173,APS!$B327,'Rekapitulasi Maret'!$BQ$9:$BQ$173)</f>
        <v>0</v>
      </c>
      <c r="AT327" s="152">
        <f>SUMIF('Rekapitulasi Maret'!$BP$9:$BP$173,APS!$B327,'Rekapitulasi Maret'!$BR$9:$BR$173)</f>
        <v>0</v>
      </c>
      <c r="AU327" s="10"/>
      <c r="AV327" s="154">
        <f t="shared" si="697"/>
        <v>0</v>
      </c>
      <c r="AW327" s="154">
        <f t="shared" si="698"/>
        <v>0</v>
      </c>
      <c r="AX327" s="10"/>
      <c r="AY327" s="152">
        <f>SUMIF('Rekapitulasi Maret'!$CE$9:$CE$173,APS!$B327,'Rekapitulasi Maret'!$CI$9:$CI$173)</f>
        <v>0</v>
      </c>
      <c r="AZ327" s="10"/>
      <c r="BA327" s="152">
        <f>SUMIF('Rekapitulasi Maret'!$CE$9:$CE$173,APS!$B327,'Rekapitulasi Maret'!$CJ$9:$CJ$173)</f>
        <v>0</v>
      </c>
      <c r="BB327" s="154">
        <f t="shared" si="689"/>
        <v>0</v>
      </c>
      <c r="BC327" s="154">
        <f t="shared" si="690"/>
        <v>0</v>
      </c>
      <c r="BD327" s="76">
        <f t="shared" si="701"/>
        <v>61</v>
      </c>
      <c r="BE327" s="76">
        <f t="shared" si="702"/>
        <v>0</v>
      </c>
      <c r="BF327" s="76">
        <f t="shared" si="703"/>
        <v>70</v>
      </c>
      <c r="BG327" s="76">
        <f t="shared" si="704"/>
        <v>0</v>
      </c>
      <c r="BH327" s="76">
        <f t="shared" si="705"/>
        <v>70</v>
      </c>
      <c r="BI327" s="76">
        <f t="shared" si="706"/>
        <v>9</v>
      </c>
      <c r="BJ327" s="154">
        <f t="shared" si="707"/>
        <v>114.75409836065573</v>
      </c>
      <c r="BK327" s="10"/>
      <c r="BL327" s="10"/>
      <c r="BM327" s="152">
        <f>SUMIF('Rekapitulasi Maret'!$D$194:$D$375,APS!$B327,'Rekapitulasi Maret'!$E$194:$E$375)+SUMIF('Rekapitulasi Maret'!$D$194:$D$375,APS!$B327,'Rekapitulasi Maret'!$J$194:$J$375)</f>
        <v>0</v>
      </c>
      <c r="BN327" s="152">
        <f>SUMIF('Rekapitulasi Maret'!$D$194:$D$375,APS!$B327,'Rekapitulasi Maret'!$F$194:$F$375)</f>
        <v>0</v>
      </c>
      <c r="BO327" s="152">
        <f>SUMIF('Rekapitulasi Maret'!$D$194:$D$375,APS!$B327,'Rekapitulasi Maret'!$K$194:$K$375)</f>
        <v>0</v>
      </c>
      <c r="BP327" s="154">
        <f t="shared" si="685"/>
        <v>0</v>
      </c>
      <c r="BQ327" s="154">
        <f t="shared" si="686"/>
        <v>0</v>
      </c>
      <c r="BR327" s="10"/>
      <c r="BS327" s="152">
        <f>SUMIF('Rekapitulasi Maret'!$U$194:$U$375,APS!$B327,'Rekapitulasi Maret'!$V$194:$V$375)+SUMIF('Rekapitulasi Maret'!$U$194:$U$375,APS!$B327,'Rekapitulasi Maret'!$AA$194:$AA$375)</f>
        <v>0</v>
      </c>
      <c r="BT327" s="152">
        <f>SUMIF('Rekapitulasi Maret'!$U$194:$U$375,APS!$B327,'Rekapitulasi Maret'!$W$194:$W$375)</f>
        <v>0</v>
      </c>
      <c r="BU327" s="152">
        <f>SUMIF('Rekapitulasi Maret'!$U$194:$U$375,APS!$B327,'Rekapitulasi Maret'!$AB$194:$AB$375)</f>
        <v>0</v>
      </c>
      <c r="BV327" s="154">
        <f t="shared" si="687"/>
        <v>0</v>
      </c>
      <c r="BW327" s="154">
        <f t="shared" si="688"/>
        <v>0</v>
      </c>
      <c r="BX327" s="10"/>
      <c r="BY327" s="152">
        <f>SUMIF('Rekapitulasi Maret'!$AL$194:$AL$375,APS!$B327,'Rekapitulasi Maret'!$AM$194:$AM$375)+SUMIF('Rekapitulasi Maret'!$AL$194:$AL$375,APS!$B327,'Rekapitulasi Maret'!$AP$194:$AP$375)</f>
        <v>0</v>
      </c>
      <c r="BZ327" s="152">
        <f>SUMIF('Rekapitulasi Maret'!$AL$194:$AL$375,APS!$B327,'Rekapitulasi Maret'!$AN$194:$AN$375)</f>
        <v>0</v>
      </c>
      <c r="CA327" s="152">
        <f>SUMIF('Rekapitulasi Maret'!$AL$194:$AL$375,APS!$B327,'Rekapitulasi Maret'!$AQ$194:$AQ$375)</f>
        <v>0</v>
      </c>
      <c r="CB327" s="154">
        <f t="shared" si="699"/>
        <v>0</v>
      </c>
      <c r="CC327" s="154">
        <f t="shared" si="700"/>
        <v>0</v>
      </c>
      <c r="CD327" s="10"/>
      <c r="CE327" s="152">
        <f>SUMIF('Rekapitulasi Maret'!$BA$194:$BA$375,APS!$B327,'Rekapitulasi Maret'!$BB$194:$BB$375)+SUMIF('Rekapitulasi Maret'!$BA$194:$BA$375,APS!$B327,'Rekapitulasi Maret'!$BE$194:$BE$375)</f>
        <v>0</v>
      </c>
      <c r="CF327" s="152">
        <f>SUMIF('Rekapitulasi Maret'!$BA$194:$BA$375,APS!$B327,'Rekapitulasi Maret'!$BC$194:$BC$375)</f>
        <v>0</v>
      </c>
      <c r="CG327" s="10"/>
      <c r="CH327" s="154">
        <f t="shared" si="677"/>
        <v>0</v>
      </c>
      <c r="CI327" s="154">
        <f t="shared" si="678"/>
        <v>0</v>
      </c>
      <c r="CJ327" s="10"/>
      <c r="CK327" s="152">
        <f>SUMIF('Rekapitulasi Maret'!$BP$194:$BP$375,APS!$B327,'Rekapitulasi Maret'!$BQ$194:$BQ$375)+SUMIF('Rekapitulasi Maret'!$BP$194:$BP$375,APS!$B327,'Rekapitulasi Maret'!$BT$194:$BT$375)</f>
        <v>0</v>
      </c>
      <c r="CL327" s="152">
        <f>SUMIF('Rekapitulasi Maret'!$BP$194:$BP$375,APS!$B327,'Rekapitulasi Maret'!$BR$194:$BR$375)</f>
        <v>0</v>
      </c>
      <c r="CM327" s="152">
        <f>SUMIF('Rekapitulasi Maret'!$BP$194:$BP$375,APS!$B327,'Rekapitulasi Maret'!$BU$194:$BU$375)</f>
        <v>0</v>
      </c>
      <c r="CN327" s="154">
        <f t="shared" si="679"/>
        <v>0</v>
      </c>
      <c r="CO327" s="154">
        <f t="shared" si="680"/>
        <v>0</v>
      </c>
      <c r="CP327" s="76">
        <f t="shared" si="708"/>
        <v>0</v>
      </c>
      <c r="CQ327" s="76">
        <f t="shared" si="709"/>
        <v>0</v>
      </c>
      <c r="CR327" s="76">
        <f t="shared" si="710"/>
        <v>0</v>
      </c>
      <c r="CS327" s="76">
        <f t="shared" si="711"/>
        <v>0</v>
      </c>
      <c r="CT327" s="76">
        <f t="shared" si="712"/>
        <v>0</v>
      </c>
      <c r="CU327" s="76">
        <f t="shared" si="713"/>
        <v>0</v>
      </c>
      <c r="CV327" s="154">
        <f t="shared" si="714"/>
        <v>0</v>
      </c>
      <c r="CW327" s="10"/>
      <c r="CX327" s="10"/>
      <c r="CY327" s="152">
        <f>SUMIF('Rekapitulasi Maret'!$D$391:$D$568,APS!$B327,'Rekapitulasi Maret'!$E$391:$E$568)+SUMIF('Rekapitulasi Maret'!$D$391:$D$568,APS!$B327,'Rekapitulasi Maret'!$J$391:$J$568)</f>
        <v>0</v>
      </c>
      <c r="CZ327" s="152">
        <f>SUMIF('Rekapitulasi Maret'!$D$391:$D$568,APS!$B327,'Rekapitulasi Maret'!$F$391:$F$568)</f>
        <v>0</v>
      </c>
      <c r="DA327" s="152">
        <f>SUMIF('Rekapitulasi Maret'!$D$391:$D$568,APS!$B327,'Rekapitulasi Maret'!$K$391:$K$568)</f>
        <v>0</v>
      </c>
      <c r="DB327" s="154">
        <f t="shared" si="681"/>
        <v>0</v>
      </c>
      <c r="DC327" s="154">
        <f t="shared" si="682"/>
        <v>0</v>
      </c>
      <c r="DD327" s="10"/>
      <c r="DE327" s="152">
        <f>SUMIF('Rekapitulasi Maret'!$U$391:$U$568,APS!$B327,'Rekapitulasi Maret'!$V$391:$V$568)+SUMIF('Rekapitulasi Maret'!$U$391:$U$568,APS!$B327,'Rekapitulasi Maret'!$AA$391:$AA$568)</f>
        <v>0</v>
      </c>
      <c r="DF327" s="152">
        <f>SUMIF('Rekapitulasi Maret'!$U$391:$U$568,APS!$B327,'Rekapitulasi Maret'!$W$391:$W$568)</f>
        <v>0</v>
      </c>
      <c r="DG327" s="152">
        <f>SUMIF('Rekapitulasi Maret'!$U$391:$U$568,APS!$B327,'Rekapitulasi Maret'!$AB$391:$AB$568)</f>
        <v>0</v>
      </c>
      <c r="DH327" s="154">
        <f t="shared" si="715"/>
        <v>0</v>
      </c>
      <c r="DI327" s="154">
        <f t="shared" si="716"/>
        <v>0</v>
      </c>
      <c r="DJ327" s="10"/>
      <c r="DK327" s="152">
        <f>SUMIF('Rekapitulasi Maret'!$AL$391:$AL$568,APS!$B327,'Rekapitulasi Maret'!$AM$391:$AM$568)+SUMIF('Rekapitulasi Maret'!$AL$391:$AL$568,APS!$B327,'Rekapitulasi Maret'!$AP$391:$AP$568)</f>
        <v>0</v>
      </c>
      <c r="DL327" s="152">
        <f>SUMIF('Rekapitulasi Maret'!$AL$391:$AL$568,APS!$B327,'Rekapitulasi Maret'!$AN$391:$AN$568)</f>
        <v>0</v>
      </c>
      <c r="DM327" s="152">
        <f>SUMIF('Rekapitulasi Maret'!$AL$391:$AL$568,APS!$B327,'Rekapitulasi Maret'!$AQ$391:$AQ$568)</f>
        <v>0</v>
      </c>
      <c r="DN327" s="154">
        <f t="shared" si="648"/>
        <v>0</v>
      </c>
      <c r="DO327" s="154">
        <f t="shared" si="649"/>
        <v>0</v>
      </c>
      <c r="DP327" s="10"/>
      <c r="DQ327" s="152">
        <f>SUMIF('Rekapitulasi Maret'!$BA$391:$BA$568,APS!$B327,'Rekapitulasi Maret'!$BB$391:$BB$568)+SUMIF('Rekapitulasi Maret'!$BA$391:$BA$568,APS!$B327,'Rekapitulasi Maret'!$BE$391:$BE$568)</f>
        <v>0</v>
      </c>
      <c r="DR327" s="152">
        <f>SUMIF('Rekapitulasi Maret'!$BA$391:$BA$568,APS!$B327,'Rekapitulasi Maret'!$BC$391:$BC$568)</f>
        <v>0</v>
      </c>
      <c r="DS327" s="152">
        <f>SUMIF('Rekapitulasi Maret'!$BA$391:$BA$568,APS!$B327,'Rekapitulasi Maret'!$BF$391:$BF$568)</f>
        <v>0</v>
      </c>
      <c r="DT327" s="154">
        <f t="shared" si="717"/>
        <v>0</v>
      </c>
      <c r="DU327" s="154">
        <f t="shared" si="718"/>
        <v>0</v>
      </c>
      <c r="DV327" s="10"/>
      <c r="DW327" s="152">
        <f>SUMIF('Rekapitulasi Maret'!$BP$391:$BP$568,APS!$B327,'Rekapitulasi Maret'!$BQ$391:$BQ$568)+SUMIF('Rekapitulasi Maret'!$BP$391:$BP$568,APS!$B327,'Rekapitulasi Maret'!$BT$391:$BT$568)</f>
        <v>0</v>
      </c>
      <c r="DX327" s="152">
        <f>SUMIF('Rekapitulasi Maret'!$BP$391:$BP$568,APS!$B327,'Rekapitulasi Maret'!$BR$391:$BR$568)</f>
        <v>0</v>
      </c>
      <c r="DY327" s="152">
        <f>SUMIF('Rekapitulasi Maret'!$BP$391:$BP$568,APS!$B327,'Rekapitulasi Maret'!$BU$391:$BU$568)</f>
        <v>0</v>
      </c>
      <c r="DZ327" s="154">
        <f t="shared" si="755"/>
        <v>0</v>
      </c>
      <c r="EA327" s="154">
        <f t="shared" si="756"/>
        <v>0</v>
      </c>
      <c r="EB327" s="10"/>
      <c r="EC327" s="152">
        <f>SUMIF('Rekapitulasi Maret'!$CE$391:$CE$568,APS!$B327,'Rekapitulasi Maret'!$CF$391:$CF$568)+SUMIF('Rekapitulasi Maret'!$CE$391:$CE$568,APS!$B327,'Rekapitulasi Maret'!$CI$391:$CI$568)</f>
        <v>0</v>
      </c>
      <c r="ED327" s="152">
        <f>SUMIF('Rekapitulasi Maret'!$CE$391:$CE$568,APS!$B327,'Rekapitulasi Maret'!$CG$391:$CG$568)</f>
        <v>0</v>
      </c>
      <c r="EE327" s="152">
        <f>SUMIF('Rekapitulasi Maret'!$CE$391:$CE$568,APS!$B327,'Rekapitulasi Maret'!$CJ$391:$CJ$568)</f>
        <v>0</v>
      </c>
      <c r="EF327" s="154">
        <f t="shared" si="650"/>
        <v>0</v>
      </c>
      <c r="EG327" s="154">
        <f t="shared" si="651"/>
        <v>0</v>
      </c>
      <c r="EH327" s="76">
        <f t="shared" si="719"/>
        <v>0</v>
      </c>
      <c r="EI327" s="76">
        <f t="shared" si="720"/>
        <v>0</v>
      </c>
      <c r="EJ327" s="76">
        <f t="shared" si="721"/>
        <v>0</v>
      </c>
      <c r="EK327" s="76">
        <f t="shared" si="722"/>
        <v>0</v>
      </c>
      <c r="EL327" s="76">
        <f t="shared" si="723"/>
        <v>0</v>
      </c>
      <c r="EM327" s="76">
        <f t="shared" si="724"/>
        <v>0</v>
      </c>
      <c r="EN327" s="154">
        <f t="shared" si="725"/>
        <v>0</v>
      </c>
      <c r="EO327" s="10"/>
      <c r="EP327" s="10"/>
      <c r="EQ327" s="152">
        <f>SUMIF('Rekapitulasi Maret'!$D$587:$D$768,APS!$B327,'Rekapitulasi Maret'!$E$587:$E$768)+SUMIF('Rekapitulasi Maret'!$D$587:$D$768,APS!$B327,'Rekapitulasi Maret'!$G$587:$G$768)</f>
        <v>0</v>
      </c>
      <c r="ER327" s="152">
        <f>SUMIF('Rekapitulasi Maret'!$D$587:$D$768,APS!$B327,'Rekapitulasi Maret'!$F$587:$F$768)+SUMIF('Rekapitulasi Maret'!$D$587:$D$768,APS!$B327,'Rekapitulasi Maret'!$H$587:$H$768)</f>
        <v>0</v>
      </c>
      <c r="ES327" s="10"/>
      <c r="ET327" s="154">
        <f t="shared" si="652"/>
        <v>0</v>
      </c>
      <c r="EU327" s="154">
        <f t="shared" si="653"/>
        <v>0</v>
      </c>
      <c r="EV327" s="10"/>
      <c r="EW327" s="152">
        <f>SUMIF('Rekapitulasi Maret'!$U$587:$U$768,APS!$B327,'Rekapitulasi Maret'!$V$587:$V$768)+SUMIF('Rekapitulasi Maret'!$U$587:$U$768,APS!$B327,'Rekapitulasi Maret'!$X$587:$X$768)</f>
        <v>0</v>
      </c>
      <c r="EX327" s="152">
        <f>SUMIF('Rekapitulasi Maret'!$U$587:$U$768,APS!$B327,'Rekapitulasi Maret'!$W$587:$W$768)+SUMIF('Rekapitulasi Maret'!$U$587:$U$768,APS!$B327,'Rekapitulasi Maret'!$Y$587:$Y$768)</f>
        <v>0</v>
      </c>
      <c r="EY327" s="10"/>
      <c r="EZ327" s="154">
        <f t="shared" si="654"/>
        <v>0</v>
      </c>
      <c r="FA327" s="154">
        <f t="shared" si="655"/>
        <v>0</v>
      </c>
      <c r="FB327" s="10"/>
      <c r="FC327" s="152">
        <f>SUMIF('Rekapitulasi Maret'!$AL$587:$AL$768,APS!$B327,'Rekapitulasi Maret'!$AM$587:$AM$768)+SUMIF('Rekapitulasi Maret'!$AL$587:$AL$768,APS!$B327,'Rekapitulasi Maret'!$AP$587:$AP$768)</f>
        <v>0</v>
      </c>
      <c r="FD327" s="152">
        <f>SUMIF('Rekapitulasi Maret'!$AL$587:$AL$768,APS!$B327,'Rekapitulasi Maret'!$AN$587:$AN$768)</f>
        <v>0</v>
      </c>
      <c r="FE327" s="10"/>
      <c r="FF327" s="154">
        <f t="shared" si="656"/>
        <v>0</v>
      </c>
      <c r="FG327" s="154">
        <f t="shared" si="657"/>
        <v>0</v>
      </c>
      <c r="FH327" s="10"/>
      <c r="FI327" s="152">
        <f>SUMIF('Rekapitulasi Maret'!$BA$587:$BA$768,APS!$B327,'Rekapitulasi Maret'!$BB$587:$BB$768)+SUMIF('Rekapitulasi Maret'!$BA$587:$BA$768,APS!$B327,'Rekapitulasi Maret'!$BE$587:$BE$768)</f>
        <v>0</v>
      </c>
      <c r="FJ327" s="152">
        <f>SUMIF('Rekapitulasi Maret'!$BA$587:$BA$768,APS!$B327,'Rekapitulasi Maret'!$BC$587:$BC$768)+SUMIF('Rekapitulasi Maret'!$BA$587:$BA$768,APS!$B327,'Rekapitulasi Maret'!$BF$587:$BF$768)</f>
        <v>0</v>
      </c>
      <c r="FK327" s="10"/>
      <c r="FL327" s="154">
        <f t="shared" si="658"/>
        <v>0</v>
      </c>
      <c r="FM327" s="154">
        <f t="shared" si="659"/>
        <v>0</v>
      </c>
      <c r="FN327" s="10"/>
      <c r="FO327" s="152">
        <f>SUMIF('Rekapitulasi Maret'!$BP$587:$BP$768,APS!$B327,'Rekapitulasi Maret'!$BQ$587:$BQ$768)+SUMIF('Rekapitulasi Maret'!$BP$587:$BP$768,APS!$B327,'Rekapitulasi Maret'!$BT$587:$BT$768)</f>
        <v>0</v>
      </c>
      <c r="FP327" s="152">
        <f>SUMIF('Rekapitulasi Maret'!$BP$587:$BP$768,APS!$B327,'Rekapitulasi Maret'!$BR$587:$BR$768)</f>
        <v>0</v>
      </c>
      <c r="FQ327" s="10"/>
      <c r="FR327" s="154">
        <f t="shared" si="660"/>
        <v>0</v>
      </c>
      <c r="FS327" s="154">
        <f t="shared" si="661"/>
        <v>0</v>
      </c>
      <c r="FT327" s="10"/>
      <c r="FU327" s="152">
        <f>SUMIF('Rekapitulasi Maret'!$CE$587:$CE$768,APS!$B327,'Rekapitulasi Maret'!$CI$587:$CI$768)</f>
        <v>0</v>
      </c>
      <c r="FV327" s="10"/>
      <c r="FW327" s="152">
        <f>SUMIF('Rekapitulasi Maret'!$CE$587:$CE$768,APS!$B327,'Rekapitulasi Maret'!$CJ$587:$CJ$768)</f>
        <v>0</v>
      </c>
      <c r="FX327" s="154">
        <f t="shared" si="683"/>
        <v>0</v>
      </c>
      <c r="FY327" s="154">
        <f t="shared" si="684"/>
        <v>0</v>
      </c>
      <c r="FZ327" s="10"/>
      <c r="GA327" s="152">
        <f>SUMIF('Rekapitulasi Maret'!$D$785:$D$963,APS!$B327,'Rekapitulasi Maret'!$E$785:$E$963)+SUMIF('Rekapitulasi Maret'!$D$785:$D$963,APS!$B327,'Rekapitulasi Maret'!$J$785:$J$963)</f>
        <v>0</v>
      </c>
      <c r="GB327" s="152">
        <f>SUMIF('Rekapitulasi Maret'!$D$785:$D$963,APS!$B327,'Rekapitulasi Maret'!$F$785:$F$963)</f>
        <v>0</v>
      </c>
      <c r="GC327" s="152">
        <f>SUMIF('Rekapitulasi Maret'!$D$785:$D$963,APS!$B327,'Rekapitulasi Maret'!$K$785:$K$963)</f>
        <v>0</v>
      </c>
      <c r="GD327" s="154">
        <f t="shared" si="662"/>
        <v>0</v>
      </c>
      <c r="GE327" s="154">
        <f t="shared" si="663"/>
        <v>0</v>
      </c>
      <c r="GF327" s="10"/>
      <c r="GG327" s="152">
        <f>SUMIF('Rekapitulasi Maret'!$U$785:$U$963,APS!$B327,'Rekapitulasi Maret'!$V$785:$V$963)+SUMIF('Rekapitulasi Maret'!$U$785:$U$963,APS!$B327,'Rekapitulasi Maret'!$AA$785:$AA$963)</f>
        <v>0</v>
      </c>
      <c r="GH327" s="152">
        <f>SUMIF('Rekapitulasi Maret'!$U$785:$U$963,APS!$B327,'Rekapitulasi Maret'!$W$785:$W$963)</f>
        <v>0</v>
      </c>
      <c r="GI327" s="152">
        <f>SUMIF('Rekapitulasi Maret'!$U$785:$U$963,APS!$B327,'Rekapitulasi Maret'!$AB$785:$AB$963)</f>
        <v>0</v>
      </c>
      <c r="GJ327" s="154">
        <f t="shared" si="664"/>
        <v>0</v>
      </c>
      <c r="GK327" s="154">
        <f t="shared" si="665"/>
        <v>0</v>
      </c>
      <c r="GL327" s="10"/>
      <c r="GM327" s="152">
        <f>SUMIF('Rekapitulasi Maret'!$AL$785:$AL$963,APS!$B327,'Rekapitulasi Maret'!$AM$785:$AM$963)+SUMIF('Rekapitulasi Maret'!$AL$785:$AL$963,APS!$B327,'Rekapitulasi Maret'!$AP$785:$AP$963)</f>
        <v>0</v>
      </c>
      <c r="GN327" s="152">
        <f>SUMIF('Rekapitulasi Maret'!$AL$785:$AL$963,APS!$B327,'Rekapitulasi Maret'!$AN$785:$AN$963)</f>
        <v>0</v>
      </c>
      <c r="GO327" s="152">
        <f>SUMIF('Rekapitulasi Maret'!$AL$785:$AL$963,APS!$B327,'Rekapitulasi Maret'!$AQ$785:$AQ$963)</f>
        <v>0</v>
      </c>
      <c r="GP327" s="154">
        <f t="shared" si="666"/>
        <v>0</v>
      </c>
      <c r="GQ327" s="154">
        <f t="shared" si="667"/>
        <v>0</v>
      </c>
      <c r="GR327" s="76">
        <f t="shared" si="668"/>
        <v>0</v>
      </c>
      <c r="GS327" s="76">
        <f t="shared" si="669"/>
        <v>0</v>
      </c>
      <c r="GT327" s="76">
        <f t="shared" si="670"/>
        <v>0</v>
      </c>
      <c r="GU327" s="76">
        <f t="shared" si="671"/>
        <v>0</v>
      </c>
      <c r="GV327" s="157">
        <f t="shared" si="672"/>
        <v>0</v>
      </c>
      <c r="GW327" s="157">
        <f t="shared" si="673"/>
        <v>0</v>
      </c>
      <c r="GX327" s="158">
        <f t="shared" si="674"/>
        <v>0</v>
      </c>
      <c r="GY327" s="157">
        <f t="shared" si="691"/>
        <v>61</v>
      </c>
      <c r="GZ327" s="157">
        <f t="shared" si="692"/>
        <v>0</v>
      </c>
      <c r="HA327" s="157">
        <f t="shared" si="693"/>
        <v>70</v>
      </c>
      <c r="HB327" s="157">
        <f t="shared" si="694"/>
        <v>0</v>
      </c>
      <c r="HC327" s="157">
        <f t="shared" si="695"/>
        <v>70</v>
      </c>
      <c r="HD327" s="157">
        <f t="shared" si="696"/>
        <v>9</v>
      </c>
      <c r="HE327" s="158">
        <f t="shared" si="746"/>
        <v>114.75409836065573</v>
      </c>
      <c r="HF327" s="164"/>
      <c r="HG327" s="16" t="s">
        <v>1075</v>
      </c>
      <c r="HH327" s="88"/>
    </row>
    <row r="328" spans="1:220" ht="15.75">
      <c r="A328" s="16"/>
      <c r="B328" s="16" t="s">
        <v>368</v>
      </c>
      <c r="C328" s="16" t="s">
        <v>310</v>
      </c>
      <c r="D328" s="16" t="s">
        <v>614</v>
      </c>
      <c r="E328" s="16"/>
      <c r="F328" s="31">
        <v>100</v>
      </c>
      <c r="G328" s="17"/>
      <c r="H328" s="17"/>
      <c r="I328" s="18">
        <v>0</v>
      </c>
      <c r="J328" s="17">
        <v>0</v>
      </c>
      <c r="K328" s="19">
        <f t="shared" si="750"/>
        <v>100</v>
      </c>
      <c r="L328" s="19">
        <f t="shared" si="751"/>
        <v>100</v>
      </c>
      <c r="M328" s="23">
        <v>100</v>
      </c>
      <c r="N328" s="20">
        <f t="shared" si="752"/>
        <v>170</v>
      </c>
      <c r="O328" s="20">
        <v>70</v>
      </c>
      <c r="P328" s="75">
        <f t="shared" si="754"/>
        <v>0</v>
      </c>
      <c r="Q328" s="74">
        <f t="shared" si="753"/>
        <v>170</v>
      </c>
      <c r="R328" s="22">
        <f t="shared" si="757"/>
        <v>170</v>
      </c>
      <c r="S328" s="10">
        <v>170</v>
      </c>
      <c r="T328" s="10"/>
      <c r="U328" s="152">
        <f>SUMIF('Rekapitulasi Maret'!$D$9:$D$173,APS!$B328,'Rekapitulasi Maret'!$E$9:$E$173)</f>
        <v>0</v>
      </c>
      <c r="V328" s="152">
        <f>SUMIF('Rekapitulasi Maret'!$D$9:$D$173,APS!$B328,'Rekapitulasi Maret'!$F$9:$F$173)</f>
        <v>0</v>
      </c>
      <c r="W328" s="10"/>
      <c r="X328" s="154">
        <f t="shared" si="748"/>
        <v>0</v>
      </c>
      <c r="Y328" s="154">
        <f t="shared" si="749"/>
        <v>0</v>
      </c>
      <c r="Z328" s="10"/>
      <c r="AA328" s="152">
        <f>SUMIF('Rekapitulasi Maret'!$U$9:$U$173,APS!$B328,'Rekapitulasi Maret'!$V$9:$V$173)</f>
        <v>0</v>
      </c>
      <c r="AB328" s="152">
        <f>SUMIF('Rekapitulasi Maret'!$U$9:$U$173,APS!$B328,'Rekapitulasi Maret'!$W$9:$W$173)</f>
        <v>0</v>
      </c>
      <c r="AC328" s="152"/>
      <c r="AD328" s="154">
        <f t="shared" si="726"/>
        <v>0</v>
      </c>
      <c r="AE328" s="154">
        <f t="shared" si="727"/>
        <v>0</v>
      </c>
      <c r="AF328" s="10"/>
      <c r="AG328" s="152">
        <f>SUMIF('Rekapitulasi Maret'!$AL$9:$AL$173,APS!$B328,'Rekapitulasi Maret'!$AM$9:$AM$173)</f>
        <v>0</v>
      </c>
      <c r="AH328" s="152">
        <f>SUMIF('Rekapitulasi Maret'!$AL$9:$AL$173,APS!$B328,'Rekapitulasi Maret'!$AN$9:$AN$173)</f>
        <v>0</v>
      </c>
      <c r="AI328" s="152">
        <f>SUMIF('Rekapitulasi Maret'!$AL$9:$AL$173,APS!$B328,'Rekapitulasi Maret'!$AQ$9:$AQ$173)</f>
        <v>0</v>
      </c>
      <c r="AJ328" s="154">
        <f t="shared" si="744"/>
        <v>0</v>
      </c>
      <c r="AK328" s="154">
        <f t="shared" si="745"/>
        <v>0</v>
      </c>
      <c r="AL328" s="10"/>
      <c r="AM328" s="152">
        <f>SUMIF('Rekapitulasi Maret'!$BA$9:$BA$173,APS!$B328,'Rekapitulasi Maret'!$BB$9:$BB$173)</f>
        <v>0</v>
      </c>
      <c r="AN328" s="152">
        <f>SUMIF('Rekapitulasi Maret'!$BA$9:$BA$173,APS!$B328,'Rekapitulasi Maret'!$BC$9:$BC$173)</f>
        <v>0</v>
      </c>
      <c r="AO328" s="10"/>
      <c r="AP328" s="154">
        <f t="shared" si="728"/>
        <v>0</v>
      </c>
      <c r="AQ328" s="154">
        <f t="shared" si="729"/>
        <v>0</v>
      </c>
      <c r="AR328" s="10">
        <v>170</v>
      </c>
      <c r="AS328" s="152">
        <f>SUMIF('Rekapitulasi Maret'!$BP$9:$BP$173,APS!$B328,'Rekapitulasi Maret'!$BQ$9:$BQ$173)</f>
        <v>0</v>
      </c>
      <c r="AT328" s="152">
        <f>SUMIF('Rekapitulasi Maret'!$BP$9:$BP$173,APS!$B328,'Rekapitulasi Maret'!$BR$9:$BR$173)</f>
        <v>0</v>
      </c>
      <c r="AU328" s="10"/>
      <c r="AV328" s="154">
        <f t="shared" si="697"/>
        <v>0</v>
      </c>
      <c r="AW328" s="154">
        <f t="shared" si="698"/>
        <v>0</v>
      </c>
      <c r="AX328" s="10"/>
      <c r="AY328" s="152">
        <f>SUMIF('Rekapitulasi Maret'!$CE$9:$CE$173,APS!$B328,'Rekapitulasi Maret'!$CI$9:$CI$173)</f>
        <v>0</v>
      </c>
      <c r="AZ328" s="10"/>
      <c r="BA328" s="152">
        <f>SUMIF('Rekapitulasi Maret'!$CE$9:$CE$173,APS!$B328,'Rekapitulasi Maret'!$CJ$9:$CJ$173)</f>
        <v>0</v>
      </c>
      <c r="BB328" s="154">
        <f t="shared" si="689"/>
        <v>0</v>
      </c>
      <c r="BC328" s="154">
        <f t="shared" si="690"/>
        <v>0</v>
      </c>
      <c r="BD328" s="76">
        <f t="shared" si="701"/>
        <v>170</v>
      </c>
      <c r="BE328" s="76">
        <f t="shared" si="702"/>
        <v>0</v>
      </c>
      <c r="BF328" s="76">
        <f t="shared" si="703"/>
        <v>0</v>
      </c>
      <c r="BG328" s="76">
        <f t="shared" si="704"/>
        <v>0</v>
      </c>
      <c r="BH328" s="76">
        <f t="shared" si="705"/>
        <v>0</v>
      </c>
      <c r="BI328" s="76">
        <f t="shared" si="706"/>
        <v>-170</v>
      </c>
      <c r="BJ328" s="154">
        <f t="shared" si="707"/>
        <v>0</v>
      </c>
      <c r="BK328" s="10"/>
      <c r="BL328" s="10"/>
      <c r="BM328" s="152">
        <f>SUMIF('Rekapitulasi Maret'!$D$194:$D$375,APS!$B328,'Rekapitulasi Maret'!$E$194:$E$375)+SUMIF('Rekapitulasi Maret'!$D$194:$D$375,APS!$B328,'Rekapitulasi Maret'!$J$194:$J$375)</f>
        <v>0</v>
      </c>
      <c r="BN328" s="152">
        <f>SUMIF('Rekapitulasi Maret'!$D$194:$D$375,APS!$B328,'Rekapitulasi Maret'!$F$194:$F$375)</f>
        <v>0</v>
      </c>
      <c r="BO328" s="152">
        <f>SUMIF('Rekapitulasi Maret'!$D$194:$D$375,APS!$B328,'Rekapitulasi Maret'!$K$194:$K$375)</f>
        <v>0</v>
      </c>
      <c r="BP328" s="154">
        <f t="shared" si="685"/>
        <v>0</v>
      </c>
      <c r="BQ328" s="154">
        <f t="shared" si="686"/>
        <v>0</v>
      </c>
      <c r="BR328" s="10"/>
      <c r="BS328" s="152">
        <f>SUMIF('Rekapitulasi Maret'!$U$194:$U$375,APS!$B328,'Rekapitulasi Maret'!$V$194:$V$375)+SUMIF('Rekapitulasi Maret'!$U$194:$U$375,APS!$B328,'Rekapitulasi Maret'!$AA$194:$AA$375)</f>
        <v>0</v>
      </c>
      <c r="BT328" s="152">
        <f>SUMIF('Rekapitulasi Maret'!$U$194:$U$375,APS!$B328,'Rekapitulasi Maret'!$W$194:$W$375)</f>
        <v>0</v>
      </c>
      <c r="BU328" s="152">
        <f>SUMIF('Rekapitulasi Maret'!$U$194:$U$375,APS!$B328,'Rekapitulasi Maret'!$AB$194:$AB$375)</f>
        <v>0</v>
      </c>
      <c r="BV328" s="154">
        <f t="shared" si="687"/>
        <v>0</v>
      </c>
      <c r="BW328" s="154">
        <f t="shared" si="688"/>
        <v>0</v>
      </c>
      <c r="BX328" s="10"/>
      <c r="BY328" s="152">
        <f>SUMIF('Rekapitulasi Maret'!$AL$194:$AL$375,APS!$B328,'Rekapitulasi Maret'!$AM$194:$AM$375)+SUMIF('Rekapitulasi Maret'!$AL$194:$AL$375,APS!$B328,'Rekapitulasi Maret'!$AP$194:$AP$375)</f>
        <v>0</v>
      </c>
      <c r="BZ328" s="152">
        <f>SUMIF('Rekapitulasi Maret'!$AL$194:$AL$375,APS!$B328,'Rekapitulasi Maret'!$AN$194:$AN$375)</f>
        <v>0</v>
      </c>
      <c r="CA328" s="152">
        <f>SUMIF('Rekapitulasi Maret'!$AL$194:$AL$375,APS!$B328,'Rekapitulasi Maret'!$AQ$194:$AQ$375)</f>
        <v>0</v>
      </c>
      <c r="CB328" s="154">
        <f t="shared" si="699"/>
        <v>0</v>
      </c>
      <c r="CC328" s="154">
        <f t="shared" si="700"/>
        <v>0</v>
      </c>
      <c r="CD328" s="10"/>
      <c r="CE328" s="152">
        <f>SUMIF('Rekapitulasi Maret'!$BA$194:$BA$375,APS!$B328,'Rekapitulasi Maret'!$BB$194:$BB$375)+SUMIF('Rekapitulasi Maret'!$BA$194:$BA$375,APS!$B328,'Rekapitulasi Maret'!$BE$194:$BE$375)</f>
        <v>0</v>
      </c>
      <c r="CF328" s="152">
        <f>SUMIF('Rekapitulasi Maret'!$BA$194:$BA$375,APS!$B328,'Rekapitulasi Maret'!$BC$194:$BC$375)</f>
        <v>0</v>
      </c>
      <c r="CG328" s="10"/>
      <c r="CH328" s="154">
        <f t="shared" si="677"/>
        <v>0</v>
      </c>
      <c r="CI328" s="154">
        <f t="shared" si="678"/>
        <v>0</v>
      </c>
      <c r="CJ328" s="10"/>
      <c r="CK328" s="152">
        <f>SUMIF('Rekapitulasi Maret'!$BP$194:$BP$375,APS!$B328,'Rekapitulasi Maret'!$BQ$194:$BQ$375)+SUMIF('Rekapitulasi Maret'!$BP$194:$BP$375,APS!$B328,'Rekapitulasi Maret'!$BT$194:$BT$375)</f>
        <v>0</v>
      </c>
      <c r="CL328" s="152">
        <f>SUMIF('Rekapitulasi Maret'!$BP$194:$BP$375,APS!$B328,'Rekapitulasi Maret'!$BR$194:$BR$375)</f>
        <v>0</v>
      </c>
      <c r="CM328" s="152">
        <f>SUMIF('Rekapitulasi Maret'!$BP$194:$BP$375,APS!$B328,'Rekapitulasi Maret'!$BU$194:$BU$375)</f>
        <v>0</v>
      </c>
      <c r="CN328" s="154">
        <f t="shared" si="679"/>
        <v>0</v>
      </c>
      <c r="CO328" s="154">
        <f t="shared" si="680"/>
        <v>0</v>
      </c>
      <c r="CP328" s="76">
        <f t="shared" si="708"/>
        <v>0</v>
      </c>
      <c r="CQ328" s="76">
        <f t="shared" si="709"/>
        <v>0</v>
      </c>
      <c r="CR328" s="76">
        <f t="shared" si="710"/>
        <v>0</v>
      </c>
      <c r="CS328" s="76">
        <f t="shared" si="711"/>
        <v>0</v>
      </c>
      <c r="CT328" s="76">
        <f t="shared" si="712"/>
        <v>0</v>
      </c>
      <c r="CU328" s="76">
        <f t="shared" si="713"/>
        <v>0</v>
      </c>
      <c r="CV328" s="154">
        <f t="shared" si="714"/>
        <v>0</v>
      </c>
      <c r="CW328" s="10"/>
      <c r="CX328" s="10"/>
      <c r="CY328" s="152">
        <f>SUMIF('Rekapitulasi Maret'!$D$391:$D$568,APS!$B328,'Rekapitulasi Maret'!$E$391:$E$568)+SUMIF('Rekapitulasi Maret'!$D$391:$D$568,APS!$B328,'Rekapitulasi Maret'!$J$391:$J$568)</f>
        <v>0</v>
      </c>
      <c r="CZ328" s="152">
        <f>SUMIF('Rekapitulasi Maret'!$D$391:$D$568,APS!$B328,'Rekapitulasi Maret'!$F$391:$F$568)</f>
        <v>0</v>
      </c>
      <c r="DA328" s="152">
        <f>SUMIF('Rekapitulasi Maret'!$D$391:$D$568,APS!$B328,'Rekapitulasi Maret'!$K$391:$K$568)</f>
        <v>0</v>
      </c>
      <c r="DB328" s="154">
        <f t="shared" si="681"/>
        <v>0</v>
      </c>
      <c r="DC328" s="154">
        <f t="shared" si="682"/>
        <v>0</v>
      </c>
      <c r="DD328" s="10"/>
      <c r="DE328" s="152">
        <f>SUMIF('Rekapitulasi Maret'!$U$391:$U$568,APS!$B328,'Rekapitulasi Maret'!$V$391:$V$568)+SUMIF('Rekapitulasi Maret'!$U$391:$U$568,APS!$B328,'Rekapitulasi Maret'!$AA$391:$AA$568)</f>
        <v>0</v>
      </c>
      <c r="DF328" s="152">
        <f>SUMIF('Rekapitulasi Maret'!$U$391:$U$568,APS!$B328,'Rekapitulasi Maret'!$W$391:$W$568)</f>
        <v>0</v>
      </c>
      <c r="DG328" s="152">
        <f>SUMIF('Rekapitulasi Maret'!$U$391:$U$568,APS!$B328,'Rekapitulasi Maret'!$AB$391:$AB$568)</f>
        <v>0</v>
      </c>
      <c r="DH328" s="154">
        <f t="shared" si="715"/>
        <v>0</v>
      </c>
      <c r="DI328" s="154">
        <f t="shared" si="716"/>
        <v>0</v>
      </c>
      <c r="DJ328" s="10"/>
      <c r="DK328" s="152">
        <f>SUMIF('Rekapitulasi Maret'!$AL$391:$AL$568,APS!$B328,'Rekapitulasi Maret'!$AM$391:$AM$568)+SUMIF('Rekapitulasi Maret'!$AL$391:$AL$568,APS!$B328,'Rekapitulasi Maret'!$AP$391:$AP$568)</f>
        <v>0</v>
      </c>
      <c r="DL328" s="152">
        <f>SUMIF('Rekapitulasi Maret'!$AL$391:$AL$568,APS!$B328,'Rekapitulasi Maret'!$AN$391:$AN$568)</f>
        <v>0</v>
      </c>
      <c r="DM328" s="152">
        <f>SUMIF('Rekapitulasi Maret'!$AL$391:$AL$568,APS!$B328,'Rekapitulasi Maret'!$AQ$391:$AQ$568)</f>
        <v>0</v>
      </c>
      <c r="DN328" s="154">
        <f t="shared" si="648"/>
        <v>0</v>
      </c>
      <c r="DO328" s="154">
        <f t="shared" si="649"/>
        <v>0</v>
      </c>
      <c r="DP328" s="10"/>
      <c r="DQ328" s="152">
        <f>SUMIF('Rekapitulasi Maret'!$BA$391:$BA$568,APS!$B328,'Rekapitulasi Maret'!$BB$391:$BB$568)+SUMIF('Rekapitulasi Maret'!$BA$391:$BA$568,APS!$B328,'Rekapitulasi Maret'!$BE$391:$BE$568)</f>
        <v>0</v>
      </c>
      <c r="DR328" s="152">
        <f>SUMIF('Rekapitulasi Maret'!$BA$391:$BA$568,APS!$B328,'Rekapitulasi Maret'!$BC$391:$BC$568)</f>
        <v>0</v>
      </c>
      <c r="DS328" s="152">
        <f>SUMIF('Rekapitulasi Maret'!$BA$391:$BA$568,APS!$B328,'Rekapitulasi Maret'!$BF$391:$BF$568)</f>
        <v>0</v>
      </c>
      <c r="DT328" s="154">
        <f t="shared" si="717"/>
        <v>0</v>
      </c>
      <c r="DU328" s="154">
        <f t="shared" si="718"/>
        <v>0</v>
      </c>
      <c r="DV328" s="10"/>
      <c r="DW328" s="152">
        <f>SUMIF('Rekapitulasi Maret'!$BP$391:$BP$568,APS!$B328,'Rekapitulasi Maret'!$BQ$391:$BQ$568)+SUMIF('Rekapitulasi Maret'!$BP$391:$BP$568,APS!$B328,'Rekapitulasi Maret'!$BT$391:$BT$568)</f>
        <v>0</v>
      </c>
      <c r="DX328" s="152">
        <f>SUMIF('Rekapitulasi Maret'!$BP$391:$BP$568,APS!$B328,'Rekapitulasi Maret'!$BR$391:$BR$568)</f>
        <v>0</v>
      </c>
      <c r="DY328" s="152">
        <f>SUMIF('Rekapitulasi Maret'!$BP$391:$BP$568,APS!$B328,'Rekapitulasi Maret'!$BU$391:$BU$568)</f>
        <v>0</v>
      </c>
      <c r="DZ328" s="154">
        <f t="shared" si="755"/>
        <v>0</v>
      </c>
      <c r="EA328" s="154">
        <f t="shared" si="756"/>
        <v>0</v>
      </c>
      <c r="EB328" s="10"/>
      <c r="EC328" s="152">
        <f>SUMIF('Rekapitulasi Maret'!$CE$391:$CE$568,APS!$B328,'Rekapitulasi Maret'!$CF$391:$CF$568)+SUMIF('Rekapitulasi Maret'!$CE$391:$CE$568,APS!$B328,'Rekapitulasi Maret'!$CI$391:$CI$568)</f>
        <v>0</v>
      </c>
      <c r="ED328" s="152">
        <f>SUMIF('Rekapitulasi Maret'!$CE$391:$CE$568,APS!$B328,'Rekapitulasi Maret'!$CG$391:$CG$568)</f>
        <v>0</v>
      </c>
      <c r="EE328" s="152">
        <f>SUMIF('Rekapitulasi Maret'!$CE$391:$CE$568,APS!$B328,'Rekapitulasi Maret'!$CJ$391:$CJ$568)</f>
        <v>0</v>
      </c>
      <c r="EF328" s="154">
        <f t="shared" si="650"/>
        <v>0</v>
      </c>
      <c r="EG328" s="154">
        <f t="shared" si="651"/>
        <v>0</v>
      </c>
      <c r="EH328" s="76">
        <f t="shared" si="719"/>
        <v>0</v>
      </c>
      <c r="EI328" s="76">
        <f t="shared" si="720"/>
        <v>0</v>
      </c>
      <c r="EJ328" s="76">
        <f t="shared" si="721"/>
        <v>0</v>
      </c>
      <c r="EK328" s="76">
        <f t="shared" si="722"/>
        <v>0</v>
      </c>
      <c r="EL328" s="76">
        <f t="shared" si="723"/>
        <v>0</v>
      </c>
      <c r="EM328" s="76">
        <f t="shared" si="724"/>
        <v>0</v>
      </c>
      <c r="EN328" s="154">
        <f t="shared" si="725"/>
        <v>0</v>
      </c>
      <c r="EO328" s="10"/>
      <c r="EP328" s="10"/>
      <c r="EQ328" s="152">
        <f>SUMIF('Rekapitulasi Maret'!$D$587:$D$768,APS!$B328,'Rekapitulasi Maret'!$E$587:$E$768)+SUMIF('Rekapitulasi Maret'!$D$587:$D$768,APS!$B328,'Rekapitulasi Maret'!$G$587:$G$768)</f>
        <v>0</v>
      </c>
      <c r="ER328" s="152">
        <f>SUMIF('Rekapitulasi Maret'!$D$587:$D$768,APS!$B328,'Rekapitulasi Maret'!$F$587:$F$768)+SUMIF('Rekapitulasi Maret'!$D$587:$D$768,APS!$B328,'Rekapitulasi Maret'!$H$587:$H$768)</f>
        <v>0</v>
      </c>
      <c r="ES328" s="10"/>
      <c r="ET328" s="154">
        <f t="shared" si="652"/>
        <v>0</v>
      </c>
      <c r="EU328" s="154">
        <f t="shared" si="653"/>
        <v>0</v>
      </c>
      <c r="EV328" s="10"/>
      <c r="EW328" s="152">
        <f>SUMIF('Rekapitulasi Maret'!$U$587:$U$768,APS!$B328,'Rekapitulasi Maret'!$V$587:$V$768)+SUMIF('Rekapitulasi Maret'!$U$587:$U$768,APS!$B328,'Rekapitulasi Maret'!$X$587:$X$768)</f>
        <v>0</v>
      </c>
      <c r="EX328" s="152">
        <f>SUMIF('Rekapitulasi Maret'!$U$587:$U$768,APS!$B328,'Rekapitulasi Maret'!$W$587:$W$768)+SUMIF('Rekapitulasi Maret'!$U$587:$U$768,APS!$B328,'Rekapitulasi Maret'!$Y$587:$Y$768)</f>
        <v>0</v>
      </c>
      <c r="EY328" s="10"/>
      <c r="EZ328" s="154">
        <f t="shared" si="654"/>
        <v>0</v>
      </c>
      <c r="FA328" s="154">
        <f t="shared" si="655"/>
        <v>0</v>
      </c>
      <c r="FB328" s="10"/>
      <c r="FC328" s="152">
        <f>SUMIF('Rekapitulasi Maret'!$AL$587:$AL$768,APS!$B328,'Rekapitulasi Maret'!$AM$587:$AM$768)+SUMIF('Rekapitulasi Maret'!$AL$587:$AL$768,APS!$B328,'Rekapitulasi Maret'!$AP$587:$AP$768)</f>
        <v>0</v>
      </c>
      <c r="FD328" s="152">
        <f>SUMIF('Rekapitulasi Maret'!$AL$587:$AL$768,APS!$B328,'Rekapitulasi Maret'!$AN$587:$AN$768)</f>
        <v>0</v>
      </c>
      <c r="FE328" s="10"/>
      <c r="FF328" s="154">
        <f t="shared" si="656"/>
        <v>0</v>
      </c>
      <c r="FG328" s="154">
        <f t="shared" si="657"/>
        <v>0</v>
      </c>
      <c r="FH328" s="10"/>
      <c r="FI328" s="152">
        <f>SUMIF('Rekapitulasi Maret'!$BA$587:$BA$768,APS!$B328,'Rekapitulasi Maret'!$BB$587:$BB$768)+SUMIF('Rekapitulasi Maret'!$BA$587:$BA$768,APS!$B328,'Rekapitulasi Maret'!$BE$587:$BE$768)</f>
        <v>0</v>
      </c>
      <c r="FJ328" s="152">
        <f>SUMIF('Rekapitulasi Maret'!$BA$587:$BA$768,APS!$B328,'Rekapitulasi Maret'!$BC$587:$BC$768)+SUMIF('Rekapitulasi Maret'!$BA$587:$BA$768,APS!$B328,'Rekapitulasi Maret'!$BF$587:$BF$768)</f>
        <v>0</v>
      </c>
      <c r="FK328" s="10"/>
      <c r="FL328" s="154">
        <f t="shared" si="658"/>
        <v>0</v>
      </c>
      <c r="FM328" s="154">
        <f t="shared" si="659"/>
        <v>0</v>
      </c>
      <c r="FN328" s="10"/>
      <c r="FO328" s="152">
        <f>SUMIF('Rekapitulasi Maret'!$BP$587:$BP$768,APS!$B328,'Rekapitulasi Maret'!$BQ$587:$BQ$768)+SUMIF('Rekapitulasi Maret'!$BP$587:$BP$768,APS!$B328,'Rekapitulasi Maret'!$BT$587:$BT$768)</f>
        <v>0</v>
      </c>
      <c r="FP328" s="152">
        <f>SUMIF('Rekapitulasi Maret'!$BP$587:$BP$768,APS!$B328,'Rekapitulasi Maret'!$BR$587:$BR$768)</f>
        <v>0</v>
      </c>
      <c r="FQ328" s="10"/>
      <c r="FR328" s="154">
        <f t="shared" si="660"/>
        <v>0</v>
      </c>
      <c r="FS328" s="154">
        <f t="shared" si="661"/>
        <v>0</v>
      </c>
      <c r="FT328" s="10"/>
      <c r="FU328" s="152">
        <f>SUMIF('Rekapitulasi Maret'!$CE$587:$CE$768,APS!$B328,'Rekapitulasi Maret'!$CI$587:$CI$768)</f>
        <v>0</v>
      </c>
      <c r="FV328" s="10"/>
      <c r="FW328" s="152">
        <f>SUMIF('Rekapitulasi Maret'!$CE$587:$CE$768,APS!$B328,'Rekapitulasi Maret'!$CJ$587:$CJ$768)</f>
        <v>0</v>
      </c>
      <c r="FX328" s="154">
        <f t="shared" si="683"/>
        <v>0</v>
      </c>
      <c r="FY328" s="154">
        <f t="shared" si="684"/>
        <v>0</v>
      </c>
      <c r="FZ328" s="10"/>
      <c r="GA328" s="152">
        <f>SUMIF('Rekapitulasi Maret'!$D$785:$D$963,APS!$B328,'Rekapitulasi Maret'!$E$785:$E$963)+SUMIF('Rekapitulasi Maret'!$D$785:$D$963,APS!$B328,'Rekapitulasi Maret'!$J$785:$J$963)</f>
        <v>0</v>
      </c>
      <c r="GB328" s="152">
        <f>SUMIF('Rekapitulasi Maret'!$D$785:$D$963,APS!$B328,'Rekapitulasi Maret'!$F$785:$F$963)</f>
        <v>0</v>
      </c>
      <c r="GC328" s="152">
        <f>SUMIF('Rekapitulasi Maret'!$D$785:$D$963,APS!$B328,'Rekapitulasi Maret'!$K$785:$K$963)</f>
        <v>0</v>
      </c>
      <c r="GD328" s="154">
        <f t="shared" si="662"/>
        <v>0</v>
      </c>
      <c r="GE328" s="154">
        <f t="shared" si="663"/>
        <v>0</v>
      </c>
      <c r="GF328" s="10"/>
      <c r="GG328" s="152">
        <f>SUMIF('Rekapitulasi Maret'!$U$785:$U$963,APS!$B328,'Rekapitulasi Maret'!$V$785:$V$963)+SUMIF('Rekapitulasi Maret'!$U$785:$U$963,APS!$B328,'Rekapitulasi Maret'!$AA$785:$AA$963)</f>
        <v>0</v>
      </c>
      <c r="GH328" s="152">
        <f>SUMIF('Rekapitulasi Maret'!$U$785:$U$963,APS!$B328,'Rekapitulasi Maret'!$W$785:$W$963)</f>
        <v>0</v>
      </c>
      <c r="GI328" s="152">
        <f>SUMIF('Rekapitulasi Maret'!$U$785:$U$963,APS!$B328,'Rekapitulasi Maret'!$AB$785:$AB$963)</f>
        <v>0</v>
      </c>
      <c r="GJ328" s="154">
        <f t="shared" si="664"/>
        <v>0</v>
      </c>
      <c r="GK328" s="154">
        <f t="shared" si="665"/>
        <v>0</v>
      </c>
      <c r="GL328" s="10"/>
      <c r="GM328" s="152">
        <f>SUMIF('Rekapitulasi Maret'!$AL$785:$AL$963,APS!$B328,'Rekapitulasi Maret'!$AM$785:$AM$963)+SUMIF('Rekapitulasi Maret'!$AL$785:$AL$963,APS!$B328,'Rekapitulasi Maret'!$AP$785:$AP$963)</f>
        <v>0</v>
      </c>
      <c r="GN328" s="152">
        <f>SUMIF('Rekapitulasi Maret'!$AL$785:$AL$963,APS!$B328,'Rekapitulasi Maret'!$AN$785:$AN$963)</f>
        <v>0</v>
      </c>
      <c r="GO328" s="152">
        <f>SUMIF('Rekapitulasi Maret'!$AL$785:$AL$963,APS!$B328,'Rekapitulasi Maret'!$AQ$785:$AQ$963)</f>
        <v>0</v>
      </c>
      <c r="GP328" s="154">
        <f t="shared" si="666"/>
        <v>0</v>
      </c>
      <c r="GQ328" s="154">
        <f t="shared" si="667"/>
        <v>0</v>
      </c>
      <c r="GR328" s="76">
        <f t="shared" si="668"/>
        <v>0</v>
      </c>
      <c r="GS328" s="76">
        <f t="shared" si="669"/>
        <v>0</v>
      </c>
      <c r="GT328" s="76">
        <f t="shared" si="670"/>
        <v>0</v>
      </c>
      <c r="GU328" s="76">
        <f t="shared" si="671"/>
        <v>0</v>
      </c>
      <c r="GV328" s="157">
        <f t="shared" si="672"/>
        <v>0</v>
      </c>
      <c r="GW328" s="157">
        <f t="shared" si="673"/>
        <v>0</v>
      </c>
      <c r="GX328" s="158">
        <f t="shared" si="674"/>
        <v>0</v>
      </c>
      <c r="GY328" s="157">
        <f t="shared" si="691"/>
        <v>170</v>
      </c>
      <c r="GZ328" s="157">
        <f t="shared" si="692"/>
        <v>0</v>
      </c>
      <c r="HA328" s="157">
        <f t="shared" si="693"/>
        <v>0</v>
      </c>
      <c r="HB328" s="157">
        <f t="shared" si="694"/>
        <v>0</v>
      </c>
      <c r="HC328" s="157">
        <f t="shared" si="695"/>
        <v>0</v>
      </c>
      <c r="HD328" s="157">
        <f t="shared" si="696"/>
        <v>-170</v>
      </c>
      <c r="HE328" s="158">
        <f t="shared" si="746"/>
        <v>0</v>
      </c>
      <c r="HF328" s="164"/>
      <c r="HG328" s="16" t="s">
        <v>1075</v>
      </c>
      <c r="HH328" s="88"/>
    </row>
    <row r="329" spans="1:220" ht="15.75">
      <c r="A329" s="129" t="s">
        <v>748</v>
      </c>
      <c r="B329" s="16" t="s">
        <v>495</v>
      </c>
      <c r="C329" s="16" t="s">
        <v>310</v>
      </c>
      <c r="D329" s="16" t="s">
        <v>614</v>
      </c>
      <c r="E329" s="16"/>
      <c r="F329" s="31"/>
      <c r="G329" s="17"/>
      <c r="H329" s="17"/>
      <c r="I329" s="18">
        <f>IFERROR(VLOOKUP(B329,[1]Sheet2!$A:$B,2,0),0)</f>
        <v>0</v>
      </c>
      <c r="J329" s="17">
        <v>0</v>
      </c>
      <c r="K329" s="17">
        <f>IFERROR(VLOOKUP(B329,'[2]PV MAN'!$A:$B,2,0),0)</f>
        <v>0</v>
      </c>
      <c r="L329" s="17">
        <f t="shared" ref="L329:L334" si="758">K329-J329</f>
        <v>0</v>
      </c>
      <c r="M329" s="19">
        <f>(H329+F329+G329)-(I329+J329)</f>
        <v>0</v>
      </c>
      <c r="N329" s="20">
        <f t="shared" si="752"/>
        <v>200</v>
      </c>
      <c r="O329" s="20">
        <v>200</v>
      </c>
      <c r="P329" s="75">
        <f t="shared" si="754"/>
        <v>600</v>
      </c>
      <c r="Q329" s="74">
        <f t="shared" si="753"/>
        <v>800</v>
      </c>
      <c r="R329" s="22">
        <f t="shared" si="757"/>
        <v>1000</v>
      </c>
      <c r="S329" s="20">
        <f t="shared" ref="S329:S334" si="759">Q329+(L329*-1)</f>
        <v>800</v>
      </c>
      <c r="T329" s="75"/>
      <c r="U329" s="152">
        <f>SUMIF('Rekapitulasi Maret'!$D$9:$D$173,APS!$B329,'Rekapitulasi Maret'!$E$9:$E$173)</f>
        <v>0</v>
      </c>
      <c r="V329" s="152">
        <f>SUMIF('Rekapitulasi Maret'!$D$9:$D$173,APS!$B329,'Rekapitulasi Maret'!$F$9:$F$173)</f>
        <v>0</v>
      </c>
      <c r="W329" s="75"/>
      <c r="X329" s="154">
        <f t="shared" si="748"/>
        <v>0</v>
      </c>
      <c r="Y329" s="154">
        <f t="shared" si="749"/>
        <v>0</v>
      </c>
      <c r="Z329" s="74"/>
      <c r="AA329" s="152">
        <f>SUMIF('Rekapitulasi Maret'!$U$9:$U$173,APS!$B329,'Rekapitulasi Maret'!$V$9:$V$173)</f>
        <v>0</v>
      </c>
      <c r="AB329" s="152">
        <f>SUMIF('Rekapitulasi Maret'!$U$9:$U$173,APS!$B329,'Rekapitulasi Maret'!$W$9:$W$173)</f>
        <v>0</v>
      </c>
      <c r="AC329" s="152"/>
      <c r="AD329" s="154">
        <f t="shared" si="726"/>
        <v>0</v>
      </c>
      <c r="AE329" s="154">
        <f t="shared" si="727"/>
        <v>0</v>
      </c>
      <c r="AF329" s="22"/>
      <c r="AG329" s="152">
        <f>SUMIF('Rekapitulasi Maret'!$AL$9:$AL$173,APS!$B329,'Rekapitulasi Maret'!$AM$9:$AM$173)</f>
        <v>0</v>
      </c>
      <c r="AH329" s="152">
        <f>SUMIF('Rekapitulasi Maret'!$AL$9:$AL$173,APS!$B329,'Rekapitulasi Maret'!$AN$9:$AN$173)</f>
        <v>0</v>
      </c>
      <c r="AI329" s="152">
        <f>SUMIF('Rekapitulasi Maret'!$AL$9:$AL$173,APS!$B329,'Rekapitulasi Maret'!$AQ$9:$AQ$173)</f>
        <v>0</v>
      </c>
      <c r="AJ329" s="154">
        <f t="shared" si="744"/>
        <v>0</v>
      </c>
      <c r="AK329" s="154">
        <f t="shared" si="745"/>
        <v>0</v>
      </c>
      <c r="AL329" s="10"/>
      <c r="AM329" s="152">
        <f>SUMIF('Rekapitulasi Maret'!$BA$9:$BA$173,APS!$B329,'Rekapitulasi Maret'!$BB$9:$BB$173)</f>
        <v>0</v>
      </c>
      <c r="AN329" s="152">
        <f>SUMIF('Rekapitulasi Maret'!$BA$9:$BA$173,APS!$B329,'Rekapitulasi Maret'!$BC$9:$BC$173)</f>
        <v>200</v>
      </c>
      <c r="AO329" s="10"/>
      <c r="AP329" s="154">
        <f t="shared" si="728"/>
        <v>0</v>
      </c>
      <c r="AQ329" s="154">
        <f t="shared" si="729"/>
        <v>0</v>
      </c>
      <c r="AR329" s="10"/>
      <c r="AS329" s="152">
        <f>SUMIF('Rekapitulasi Maret'!$BP$9:$BP$173,APS!$B329,'Rekapitulasi Maret'!$BQ$9:$BQ$173)</f>
        <v>0</v>
      </c>
      <c r="AT329" s="152">
        <f>SUMIF('Rekapitulasi Maret'!$BP$9:$BP$173,APS!$B329,'Rekapitulasi Maret'!$BR$9:$BR$173)</f>
        <v>0</v>
      </c>
      <c r="AU329" s="10"/>
      <c r="AV329" s="154">
        <f t="shared" si="697"/>
        <v>0</v>
      </c>
      <c r="AW329" s="154">
        <f t="shared" si="698"/>
        <v>0</v>
      </c>
      <c r="AX329" s="10"/>
      <c r="AY329" s="152">
        <f>SUMIF('Rekapitulasi Maret'!$CE$9:$CE$173,APS!$B329,'Rekapitulasi Maret'!$CI$9:$CI$173)</f>
        <v>0</v>
      </c>
      <c r="AZ329" s="10"/>
      <c r="BA329" s="152">
        <f>SUMIF('Rekapitulasi Maret'!$CE$9:$CE$173,APS!$B329,'Rekapitulasi Maret'!$CJ$9:$CJ$173)</f>
        <v>0</v>
      </c>
      <c r="BB329" s="154">
        <f t="shared" si="689"/>
        <v>0</v>
      </c>
      <c r="BC329" s="154">
        <f t="shared" si="690"/>
        <v>0</v>
      </c>
      <c r="BD329" s="76">
        <f t="shared" si="701"/>
        <v>0</v>
      </c>
      <c r="BE329" s="76">
        <f t="shared" si="702"/>
        <v>0</v>
      </c>
      <c r="BF329" s="76">
        <f t="shared" si="703"/>
        <v>200</v>
      </c>
      <c r="BG329" s="76">
        <f t="shared" si="704"/>
        <v>0</v>
      </c>
      <c r="BH329" s="76">
        <f t="shared" si="705"/>
        <v>200</v>
      </c>
      <c r="BI329" s="76">
        <f t="shared" si="706"/>
        <v>200</v>
      </c>
      <c r="BJ329" s="154">
        <f t="shared" si="707"/>
        <v>0</v>
      </c>
      <c r="BK329" s="10"/>
      <c r="BL329" s="10"/>
      <c r="BM329" s="152">
        <f>SUMIF('Rekapitulasi Maret'!$D$194:$D$375,APS!$B329,'Rekapitulasi Maret'!$E$194:$E$375)+SUMIF('Rekapitulasi Maret'!$D$194:$D$375,APS!$B329,'Rekapitulasi Maret'!$J$194:$J$375)</f>
        <v>0</v>
      </c>
      <c r="BN329" s="152">
        <f>SUMIF('Rekapitulasi Maret'!$D$194:$D$375,APS!$B329,'Rekapitulasi Maret'!$F$194:$F$375)</f>
        <v>0</v>
      </c>
      <c r="BO329" s="152">
        <f>SUMIF('Rekapitulasi Maret'!$D$194:$D$375,APS!$B329,'Rekapitulasi Maret'!$K$194:$K$375)</f>
        <v>0</v>
      </c>
      <c r="BP329" s="154">
        <f t="shared" si="685"/>
        <v>0</v>
      </c>
      <c r="BQ329" s="154">
        <f t="shared" si="686"/>
        <v>0</v>
      </c>
      <c r="BR329" s="10"/>
      <c r="BS329" s="152">
        <f>SUMIF('Rekapitulasi Maret'!$U$194:$U$375,APS!$B329,'Rekapitulasi Maret'!$V$194:$V$375)+SUMIF('Rekapitulasi Maret'!$U$194:$U$375,APS!$B329,'Rekapitulasi Maret'!$AA$194:$AA$375)</f>
        <v>0</v>
      </c>
      <c r="BT329" s="152">
        <f>SUMIF('Rekapitulasi Maret'!$U$194:$U$375,APS!$B329,'Rekapitulasi Maret'!$W$194:$W$375)</f>
        <v>0</v>
      </c>
      <c r="BU329" s="152">
        <f>SUMIF('Rekapitulasi Maret'!$U$194:$U$375,APS!$B329,'Rekapitulasi Maret'!$AB$194:$AB$375)</f>
        <v>0</v>
      </c>
      <c r="BV329" s="154">
        <f t="shared" si="687"/>
        <v>0</v>
      </c>
      <c r="BW329" s="154">
        <f t="shared" si="688"/>
        <v>0</v>
      </c>
      <c r="BX329" s="76">
        <f t="shared" ref="BX329:BX334" si="760">SUM(AR329:BR329)</f>
        <v>600</v>
      </c>
      <c r="BY329" s="152">
        <f>SUMIF('Rekapitulasi Maret'!$AL$194:$AL$375,APS!$B329,'Rekapitulasi Maret'!$AM$194:$AM$375)+SUMIF('Rekapitulasi Maret'!$AL$194:$AL$375,APS!$B329,'Rekapitulasi Maret'!$AP$194:$AP$375)</f>
        <v>0</v>
      </c>
      <c r="BZ329" s="152">
        <f>SUMIF('Rekapitulasi Maret'!$AL$194:$AL$375,APS!$B329,'Rekapitulasi Maret'!$AN$194:$AN$375)</f>
        <v>0</v>
      </c>
      <c r="CA329" s="152">
        <f>SUMIF('Rekapitulasi Maret'!$AL$194:$AL$375,APS!$B329,'Rekapitulasi Maret'!$AQ$194:$AQ$375)</f>
        <v>0</v>
      </c>
      <c r="CB329" s="154">
        <f t="shared" si="699"/>
        <v>0</v>
      </c>
      <c r="CC329" s="154">
        <f t="shared" si="700"/>
        <v>0</v>
      </c>
      <c r="CD329" s="10"/>
      <c r="CE329" s="152">
        <f>SUMIF('Rekapitulasi Maret'!$BA$194:$BA$375,APS!$B329,'Rekapitulasi Maret'!$BB$194:$BB$375)+SUMIF('Rekapitulasi Maret'!$BA$194:$BA$375,APS!$B329,'Rekapitulasi Maret'!$BE$194:$BE$375)</f>
        <v>0</v>
      </c>
      <c r="CF329" s="152">
        <f>SUMIF('Rekapitulasi Maret'!$BA$194:$BA$375,APS!$B329,'Rekapitulasi Maret'!$BC$194:$BC$375)</f>
        <v>0</v>
      </c>
      <c r="CG329" s="10"/>
      <c r="CH329" s="154">
        <f t="shared" si="677"/>
        <v>0</v>
      </c>
      <c r="CI329" s="154">
        <f t="shared" si="678"/>
        <v>0</v>
      </c>
      <c r="CJ329" s="10"/>
      <c r="CK329" s="152">
        <f>SUMIF('Rekapitulasi Maret'!$BP$194:$BP$375,APS!$B329,'Rekapitulasi Maret'!$BQ$194:$BQ$375)+SUMIF('Rekapitulasi Maret'!$BP$194:$BP$375,APS!$B329,'Rekapitulasi Maret'!$BT$194:$BT$375)</f>
        <v>0</v>
      </c>
      <c r="CL329" s="152">
        <f>SUMIF('Rekapitulasi Maret'!$BP$194:$BP$375,APS!$B329,'Rekapitulasi Maret'!$BR$194:$BR$375)</f>
        <v>0</v>
      </c>
      <c r="CM329" s="152">
        <f>SUMIF('Rekapitulasi Maret'!$BP$194:$BP$375,APS!$B329,'Rekapitulasi Maret'!$BU$194:$BU$375)</f>
        <v>0</v>
      </c>
      <c r="CN329" s="154">
        <f t="shared" si="679"/>
        <v>0</v>
      </c>
      <c r="CO329" s="154">
        <f t="shared" si="680"/>
        <v>0</v>
      </c>
      <c r="CP329" s="76">
        <f t="shared" si="708"/>
        <v>600</v>
      </c>
      <c r="CQ329" s="76">
        <f t="shared" si="709"/>
        <v>0</v>
      </c>
      <c r="CR329" s="76">
        <f t="shared" si="710"/>
        <v>0</v>
      </c>
      <c r="CS329" s="76">
        <f t="shared" si="711"/>
        <v>0</v>
      </c>
      <c r="CT329" s="76">
        <f t="shared" si="712"/>
        <v>0</v>
      </c>
      <c r="CU329" s="76">
        <f t="shared" si="713"/>
        <v>-600</v>
      </c>
      <c r="CV329" s="154">
        <f t="shared" si="714"/>
        <v>0</v>
      </c>
      <c r="CW329" s="10"/>
      <c r="CX329" s="10"/>
      <c r="CY329" s="152">
        <f>SUMIF('Rekapitulasi Maret'!$D$391:$D$568,APS!$B329,'Rekapitulasi Maret'!$E$391:$E$568)+SUMIF('Rekapitulasi Maret'!$D$391:$D$568,APS!$B329,'Rekapitulasi Maret'!$J$391:$J$568)</f>
        <v>0</v>
      </c>
      <c r="CZ329" s="152">
        <f>SUMIF('Rekapitulasi Maret'!$D$391:$D$568,APS!$B329,'Rekapitulasi Maret'!$F$391:$F$568)</f>
        <v>0</v>
      </c>
      <c r="DA329" s="152">
        <f>SUMIF('Rekapitulasi Maret'!$D$391:$D$568,APS!$B329,'Rekapitulasi Maret'!$K$391:$K$568)</f>
        <v>0</v>
      </c>
      <c r="DB329" s="154">
        <f t="shared" si="681"/>
        <v>0</v>
      </c>
      <c r="DC329" s="154">
        <f t="shared" si="682"/>
        <v>0</v>
      </c>
      <c r="DD329" s="10"/>
      <c r="DE329" s="152">
        <f>SUMIF('Rekapitulasi Maret'!$U$391:$U$568,APS!$B329,'Rekapitulasi Maret'!$V$391:$V$568)+SUMIF('Rekapitulasi Maret'!$U$391:$U$568,APS!$B329,'Rekapitulasi Maret'!$AA$391:$AA$568)</f>
        <v>0</v>
      </c>
      <c r="DF329" s="152">
        <f>SUMIF('Rekapitulasi Maret'!$U$391:$U$568,APS!$B329,'Rekapitulasi Maret'!$W$391:$W$568)</f>
        <v>0</v>
      </c>
      <c r="DG329" s="152">
        <f>SUMIF('Rekapitulasi Maret'!$U$391:$U$568,APS!$B329,'Rekapitulasi Maret'!$AB$391:$AB$568)</f>
        <v>0</v>
      </c>
      <c r="DH329" s="154">
        <f t="shared" si="715"/>
        <v>0</v>
      </c>
      <c r="DI329" s="154">
        <f t="shared" si="716"/>
        <v>0</v>
      </c>
      <c r="DJ329" s="76"/>
      <c r="DK329" s="152">
        <f>SUMIF('Rekapitulasi Maret'!$AL$391:$AL$568,APS!$B329,'Rekapitulasi Maret'!$AM$391:$AM$568)+SUMIF('Rekapitulasi Maret'!$AL$391:$AL$568,APS!$B329,'Rekapitulasi Maret'!$AP$391:$AP$568)</f>
        <v>0</v>
      </c>
      <c r="DL329" s="152">
        <f>SUMIF('Rekapitulasi Maret'!$AL$391:$AL$568,APS!$B329,'Rekapitulasi Maret'!$AN$391:$AN$568)</f>
        <v>0</v>
      </c>
      <c r="DM329" s="152">
        <f>SUMIF('Rekapitulasi Maret'!$AL$391:$AL$568,APS!$B329,'Rekapitulasi Maret'!$AQ$391:$AQ$568)</f>
        <v>0</v>
      </c>
      <c r="DN329" s="154">
        <f t="shared" si="648"/>
        <v>0</v>
      </c>
      <c r="DO329" s="154">
        <f t="shared" si="649"/>
        <v>0</v>
      </c>
      <c r="DP329" s="10"/>
      <c r="DQ329" s="152">
        <f>SUMIF('Rekapitulasi Maret'!$BA$391:$BA$568,APS!$B329,'Rekapitulasi Maret'!$BB$391:$BB$568)+SUMIF('Rekapitulasi Maret'!$BA$391:$BA$568,APS!$B329,'Rekapitulasi Maret'!$BE$391:$BE$568)</f>
        <v>0</v>
      </c>
      <c r="DR329" s="152">
        <f>SUMIF('Rekapitulasi Maret'!$BA$391:$BA$568,APS!$B329,'Rekapitulasi Maret'!$BC$391:$BC$568)</f>
        <v>0</v>
      </c>
      <c r="DS329" s="152">
        <f>SUMIF('Rekapitulasi Maret'!$BA$391:$BA$568,APS!$B329,'Rekapitulasi Maret'!$BF$391:$BF$568)</f>
        <v>0</v>
      </c>
      <c r="DT329" s="154">
        <f t="shared" si="717"/>
        <v>0</v>
      </c>
      <c r="DU329" s="154">
        <f t="shared" si="718"/>
        <v>0</v>
      </c>
      <c r="DV329" s="10"/>
      <c r="DW329" s="152">
        <f>SUMIF('Rekapitulasi Maret'!$BP$391:$BP$568,APS!$B329,'Rekapitulasi Maret'!$BQ$391:$BQ$568)+SUMIF('Rekapitulasi Maret'!$BP$391:$BP$568,APS!$B329,'Rekapitulasi Maret'!$BT$391:$BT$568)</f>
        <v>0</v>
      </c>
      <c r="DX329" s="152">
        <f>SUMIF('Rekapitulasi Maret'!$BP$391:$BP$568,APS!$B329,'Rekapitulasi Maret'!$BR$391:$BR$568)</f>
        <v>0</v>
      </c>
      <c r="DY329" s="152">
        <f>SUMIF('Rekapitulasi Maret'!$BP$391:$BP$568,APS!$B329,'Rekapitulasi Maret'!$BU$391:$BU$568)</f>
        <v>0</v>
      </c>
      <c r="DZ329" s="154">
        <f t="shared" si="755"/>
        <v>0</v>
      </c>
      <c r="EA329" s="154">
        <f t="shared" si="756"/>
        <v>0</v>
      </c>
      <c r="EB329" s="10"/>
      <c r="EC329" s="152">
        <f>SUMIF('Rekapitulasi Maret'!$CE$391:$CE$568,APS!$B329,'Rekapitulasi Maret'!$CF$391:$CF$568)+SUMIF('Rekapitulasi Maret'!$CE$391:$CE$568,APS!$B329,'Rekapitulasi Maret'!$CI$391:$CI$568)</f>
        <v>0</v>
      </c>
      <c r="ED329" s="152">
        <f>SUMIF('Rekapitulasi Maret'!$CE$391:$CE$568,APS!$B329,'Rekapitulasi Maret'!$CG$391:$CG$568)</f>
        <v>0</v>
      </c>
      <c r="EE329" s="152">
        <f>SUMIF('Rekapitulasi Maret'!$CE$391:$CE$568,APS!$B329,'Rekapitulasi Maret'!$CJ$391:$CJ$568)</f>
        <v>0</v>
      </c>
      <c r="EF329" s="154">
        <f t="shared" si="650"/>
        <v>0</v>
      </c>
      <c r="EG329" s="154">
        <f t="shared" si="651"/>
        <v>0</v>
      </c>
      <c r="EH329" s="76">
        <f t="shared" si="719"/>
        <v>0</v>
      </c>
      <c r="EI329" s="76">
        <f t="shared" si="720"/>
        <v>0</v>
      </c>
      <c r="EJ329" s="76">
        <f t="shared" si="721"/>
        <v>0</v>
      </c>
      <c r="EK329" s="76">
        <f t="shared" si="722"/>
        <v>0</v>
      </c>
      <c r="EL329" s="76">
        <f t="shared" si="723"/>
        <v>0</v>
      </c>
      <c r="EM329" s="76">
        <f t="shared" si="724"/>
        <v>0</v>
      </c>
      <c r="EN329" s="154">
        <f t="shared" si="725"/>
        <v>0</v>
      </c>
      <c r="EO329" s="10">
        <v>200</v>
      </c>
      <c r="EP329" s="10"/>
      <c r="EQ329" s="152">
        <f>SUMIF('Rekapitulasi Maret'!$D$587:$D$768,APS!$B329,'Rekapitulasi Maret'!$E$587:$E$768)+SUMIF('Rekapitulasi Maret'!$D$587:$D$768,APS!$B329,'Rekapitulasi Maret'!$G$587:$G$768)</f>
        <v>0</v>
      </c>
      <c r="ER329" s="152">
        <f>SUMIF('Rekapitulasi Maret'!$D$587:$D$768,APS!$B329,'Rekapitulasi Maret'!$F$587:$F$768)+SUMIF('Rekapitulasi Maret'!$D$587:$D$768,APS!$B329,'Rekapitulasi Maret'!$H$587:$H$768)</f>
        <v>0</v>
      </c>
      <c r="ES329" s="10"/>
      <c r="ET329" s="154">
        <f t="shared" si="652"/>
        <v>0</v>
      </c>
      <c r="EU329" s="154">
        <f t="shared" si="653"/>
        <v>0</v>
      </c>
      <c r="EV329" s="10"/>
      <c r="EW329" s="152">
        <f>SUMIF('Rekapitulasi Maret'!$U$587:$U$768,APS!$B329,'Rekapitulasi Maret'!$V$587:$V$768)+SUMIF('Rekapitulasi Maret'!$U$587:$U$768,APS!$B329,'Rekapitulasi Maret'!$X$587:$X$768)</f>
        <v>0</v>
      </c>
      <c r="EX329" s="152">
        <f>SUMIF('Rekapitulasi Maret'!$U$587:$U$768,APS!$B329,'Rekapitulasi Maret'!$W$587:$W$768)+SUMIF('Rekapitulasi Maret'!$U$587:$U$768,APS!$B329,'Rekapitulasi Maret'!$Y$587:$Y$768)</f>
        <v>0</v>
      </c>
      <c r="EY329" s="10"/>
      <c r="EZ329" s="154">
        <f t="shared" si="654"/>
        <v>0</v>
      </c>
      <c r="FA329" s="154">
        <f t="shared" si="655"/>
        <v>0</v>
      </c>
      <c r="FB329" s="76">
        <f>SUM(DV329:EV329)</f>
        <v>200</v>
      </c>
      <c r="FC329" s="152">
        <f>SUMIF('Rekapitulasi Maret'!$AL$587:$AL$768,APS!$B329,'Rekapitulasi Maret'!$AM$587:$AM$768)+SUMIF('Rekapitulasi Maret'!$AL$587:$AL$768,APS!$B329,'Rekapitulasi Maret'!$AP$587:$AP$768)</f>
        <v>0</v>
      </c>
      <c r="FD329" s="152">
        <f>SUMIF('Rekapitulasi Maret'!$AL$587:$AL$768,APS!$B329,'Rekapitulasi Maret'!$AN$587:$AN$768)</f>
        <v>0</v>
      </c>
      <c r="FE329" s="76"/>
      <c r="FF329" s="154">
        <f t="shared" si="656"/>
        <v>0</v>
      </c>
      <c r="FG329" s="154">
        <f t="shared" si="657"/>
        <v>0</v>
      </c>
      <c r="FH329" s="10"/>
      <c r="FI329" s="152">
        <f>SUMIF('Rekapitulasi Maret'!$BA$587:$BA$768,APS!$B329,'Rekapitulasi Maret'!$BB$587:$BB$768)+SUMIF('Rekapitulasi Maret'!$BA$587:$BA$768,APS!$B329,'Rekapitulasi Maret'!$BE$587:$BE$768)</f>
        <v>0</v>
      </c>
      <c r="FJ329" s="152">
        <f>SUMIF('Rekapitulasi Maret'!$BA$587:$BA$768,APS!$B329,'Rekapitulasi Maret'!$BC$587:$BC$768)+SUMIF('Rekapitulasi Maret'!$BA$587:$BA$768,APS!$B329,'Rekapitulasi Maret'!$BF$587:$BF$768)</f>
        <v>0</v>
      </c>
      <c r="FK329" s="10"/>
      <c r="FL329" s="154">
        <f t="shared" si="658"/>
        <v>0</v>
      </c>
      <c r="FM329" s="154">
        <f t="shared" si="659"/>
        <v>0</v>
      </c>
      <c r="FN329" s="10"/>
      <c r="FO329" s="152">
        <f>SUMIF('Rekapitulasi Maret'!$BP$587:$BP$768,APS!$B329,'Rekapitulasi Maret'!$BQ$587:$BQ$768)+SUMIF('Rekapitulasi Maret'!$BP$587:$BP$768,APS!$B329,'Rekapitulasi Maret'!$BT$587:$BT$768)</f>
        <v>0</v>
      </c>
      <c r="FP329" s="152">
        <f>SUMIF('Rekapitulasi Maret'!$BP$587:$BP$768,APS!$B329,'Rekapitulasi Maret'!$BR$587:$BR$768)</f>
        <v>0</v>
      </c>
      <c r="FQ329" s="10"/>
      <c r="FR329" s="154">
        <f t="shared" si="660"/>
        <v>0</v>
      </c>
      <c r="FS329" s="154">
        <f t="shared" si="661"/>
        <v>0</v>
      </c>
      <c r="FT329" s="10"/>
      <c r="FU329" s="152">
        <f>SUMIF('Rekapitulasi Maret'!$CE$587:$CE$768,APS!$B329,'Rekapitulasi Maret'!$CI$587:$CI$768)</f>
        <v>0</v>
      </c>
      <c r="FV329" s="10"/>
      <c r="FW329" s="152">
        <f>SUMIF('Rekapitulasi Maret'!$CE$587:$CE$768,APS!$B329,'Rekapitulasi Maret'!$CJ$587:$CJ$768)</f>
        <v>0</v>
      </c>
      <c r="FX329" s="154">
        <f t="shared" si="683"/>
        <v>0</v>
      </c>
      <c r="FY329" s="154">
        <f t="shared" si="684"/>
        <v>0</v>
      </c>
      <c r="FZ329" s="10"/>
      <c r="GA329" s="152">
        <f>SUMIF('Rekapitulasi Maret'!$D$785:$D$963,APS!$B329,'Rekapitulasi Maret'!$E$785:$E$963)+SUMIF('Rekapitulasi Maret'!$D$785:$D$963,APS!$B329,'Rekapitulasi Maret'!$J$785:$J$963)</f>
        <v>0</v>
      </c>
      <c r="GB329" s="152">
        <f>SUMIF('Rekapitulasi Maret'!$D$785:$D$963,APS!$B329,'Rekapitulasi Maret'!$F$785:$F$963)</f>
        <v>0</v>
      </c>
      <c r="GC329" s="152">
        <f>SUMIF('Rekapitulasi Maret'!$D$785:$D$963,APS!$B329,'Rekapitulasi Maret'!$K$785:$K$963)</f>
        <v>0</v>
      </c>
      <c r="GD329" s="154">
        <f t="shared" si="662"/>
        <v>0</v>
      </c>
      <c r="GE329" s="154">
        <f t="shared" si="663"/>
        <v>0</v>
      </c>
      <c r="GF329" s="10"/>
      <c r="GG329" s="152">
        <f>SUMIF('Rekapitulasi Maret'!$U$785:$U$963,APS!$B329,'Rekapitulasi Maret'!$V$785:$V$963)+SUMIF('Rekapitulasi Maret'!$U$785:$U$963,APS!$B329,'Rekapitulasi Maret'!$AA$785:$AA$963)</f>
        <v>0</v>
      </c>
      <c r="GH329" s="152">
        <f>SUMIF('Rekapitulasi Maret'!$U$785:$U$963,APS!$B329,'Rekapitulasi Maret'!$W$785:$W$963)</f>
        <v>0</v>
      </c>
      <c r="GI329" s="152">
        <f>SUMIF('Rekapitulasi Maret'!$U$785:$U$963,APS!$B329,'Rekapitulasi Maret'!$AB$785:$AB$963)</f>
        <v>0</v>
      </c>
      <c r="GJ329" s="154">
        <f t="shared" si="664"/>
        <v>0</v>
      </c>
      <c r="GK329" s="154">
        <f t="shared" si="665"/>
        <v>0</v>
      </c>
      <c r="GL329" s="10"/>
      <c r="GM329" s="152">
        <f>SUMIF('Rekapitulasi Maret'!$AL$785:$AL$963,APS!$B329,'Rekapitulasi Maret'!$AM$785:$AM$963)+SUMIF('Rekapitulasi Maret'!$AL$785:$AL$963,APS!$B329,'Rekapitulasi Maret'!$AP$785:$AP$963)</f>
        <v>0</v>
      </c>
      <c r="GN329" s="152">
        <f>SUMIF('Rekapitulasi Maret'!$AL$785:$AL$963,APS!$B329,'Rekapitulasi Maret'!$AN$785:$AN$963)</f>
        <v>0</v>
      </c>
      <c r="GO329" s="152">
        <f>SUMIF('Rekapitulasi Maret'!$AL$785:$AL$963,APS!$B329,'Rekapitulasi Maret'!$AQ$785:$AQ$963)</f>
        <v>0</v>
      </c>
      <c r="GP329" s="154">
        <f t="shared" si="666"/>
        <v>0</v>
      </c>
      <c r="GQ329" s="154">
        <f t="shared" si="667"/>
        <v>0</v>
      </c>
      <c r="GR329" s="76">
        <f t="shared" si="668"/>
        <v>200</v>
      </c>
      <c r="GS329" s="76">
        <f t="shared" si="669"/>
        <v>0</v>
      </c>
      <c r="GT329" s="76">
        <f t="shared" si="670"/>
        <v>0</v>
      </c>
      <c r="GU329" s="76">
        <f t="shared" si="671"/>
        <v>0</v>
      </c>
      <c r="GV329" s="157">
        <f t="shared" si="672"/>
        <v>0</v>
      </c>
      <c r="GW329" s="157">
        <f t="shared" si="673"/>
        <v>-200</v>
      </c>
      <c r="GX329" s="158">
        <f t="shared" si="674"/>
        <v>0</v>
      </c>
      <c r="GY329" s="157">
        <f t="shared" si="691"/>
        <v>800</v>
      </c>
      <c r="GZ329" s="157">
        <f t="shared" si="692"/>
        <v>0</v>
      </c>
      <c r="HA329" s="157">
        <f t="shared" si="693"/>
        <v>200</v>
      </c>
      <c r="HB329" s="157">
        <f t="shared" si="694"/>
        <v>0</v>
      </c>
      <c r="HC329" s="157">
        <f t="shared" si="695"/>
        <v>200</v>
      </c>
      <c r="HD329" s="157">
        <f t="shared" si="696"/>
        <v>0</v>
      </c>
      <c r="HE329" s="158">
        <f t="shared" si="746"/>
        <v>100</v>
      </c>
      <c r="HF329" s="164"/>
      <c r="HG329" s="16" t="s">
        <v>1076</v>
      </c>
      <c r="HH329" s="10"/>
      <c r="HI329" s="76">
        <f t="shared" ref="HI329:HI334" si="761">SUM(FN329:HH329)</f>
        <v>1300</v>
      </c>
      <c r="HJ329" s="10"/>
      <c r="HL329" s="88"/>
    </row>
    <row r="330" spans="1:220" ht="15.75">
      <c r="A330" s="129" t="s">
        <v>747</v>
      </c>
      <c r="B330" s="129" t="s">
        <v>496</v>
      </c>
      <c r="C330" s="16" t="s">
        <v>310</v>
      </c>
      <c r="D330" s="16" t="s">
        <v>614</v>
      </c>
      <c r="E330" s="16"/>
      <c r="F330" s="31"/>
      <c r="G330" s="17"/>
      <c r="H330" s="17"/>
      <c r="I330" s="18">
        <f>IFERROR(VLOOKUP(B330,[1]Sheet2!$A:$B,2,0),0)</f>
        <v>1</v>
      </c>
      <c r="J330" s="17">
        <v>0</v>
      </c>
      <c r="K330" s="17">
        <f>IFERROR(VLOOKUP(B330,'[2]PV MAN'!$A:$B,2,0),0)</f>
        <v>0</v>
      </c>
      <c r="L330" s="17">
        <f t="shared" si="758"/>
        <v>0</v>
      </c>
      <c r="M330" s="19">
        <v>0</v>
      </c>
      <c r="N330" s="20">
        <f t="shared" si="752"/>
        <v>200</v>
      </c>
      <c r="O330" s="20">
        <v>200</v>
      </c>
      <c r="P330" s="75">
        <f t="shared" si="754"/>
        <v>600</v>
      </c>
      <c r="Q330" s="74">
        <f t="shared" si="753"/>
        <v>800</v>
      </c>
      <c r="R330" s="22">
        <f t="shared" si="757"/>
        <v>1000</v>
      </c>
      <c r="S330" s="20">
        <f t="shared" si="759"/>
        <v>800</v>
      </c>
      <c r="T330" s="75"/>
      <c r="U330" s="152">
        <f>SUMIF('Rekapitulasi Maret'!$D$9:$D$173,APS!$B330,'Rekapitulasi Maret'!$E$9:$E$173)</f>
        <v>0</v>
      </c>
      <c r="V330" s="152">
        <f>SUMIF('Rekapitulasi Maret'!$D$9:$D$173,APS!$B330,'Rekapitulasi Maret'!$F$9:$F$173)</f>
        <v>0</v>
      </c>
      <c r="W330" s="75"/>
      <c r="X330" s="154">
        <f t="shared" si="748"/>
        <v>0</v>
      </c>
      <c r="Y330" s="154">
        <f t="shared" si="749"/>
        <v>0</v>
      </c>
      <c r="Z330" s="74"/>
      <c r="AA330" s="152">
        <f>SUMIF('Rekapitulasi Maret'!$U$9:$U$173,APS!$B330,'Rekapitulasi Maret'!$V$9:$V$173)</f>
        <v>0</v>
      </c>
      <c r="AB330" s="152">
        <f>SUMIF('Rekapitulasi Maret'!$U$9:$U$173,APS!$B330,'Rekapitulasi Maret'!$W$9:$W$173)</f>
        <v>0</v>
      </c>
      <c r="AC330" s="152"/>
      <c r="AD330" s="154">
        <f t="shared" si="726"/>
        <v>0</v>
      </c>
      <c r="AE330" s="154">
        <f t="shared" si="727"/>
        <v>0</v>
      </c>
      <c r="AF330" s="22"/>
      <c r="AG330" s="152">
        <f>SUMIF('Rekapitulasi Maret'!$AL$9:$AL$173,APS!$B330,'Rekapitulasi Maret'!$AM$9:$AM$173)</f>
        <v>0</v>
      </c>
      <c r="AH330" s="152">
        <f>SUMIF('Rekapitulasi Maret'!$AL$9:$AL$173,APS!$B330,'Rekapitulasi Maret'!$AN$9:$AN$173)</f>
        <v>0</v>
      </c>
      <c r="AI330" s="152">
        <f>SUMIF('Rekapitulasi Maret'!$AL$9:$AL$173,APS!$B330,'Rekapitulasi Maret'!$AQ$9:$AQ$173)</f>
        <v>0</v>
      </c>
      <c r="AJ330" s="154">
        <f t="shared" si="744"/>
        <v>0</v>
      </c>
      <c r="AK330" s="154">
        <f t="shared" si="745"/>
        <v>0</v>
      </c>
      <c r="AL330" s="10"/>
      <c r="AM330" s="152">
        <f>SUMIF('Rekapitulasi Maret'!$BA$9:$BA$173,APS!$B330,'Rekapitulasi Maret'!$BB$9:$BB$173)</f>
        <v>0</v>
      </c>
      <c r="AN330" s="152">
        <f>SUMIF('Rekapitulasi Maret'!$BA$9:$BA$173,APS!$B330,'Rekapitulasi Maret'!$BC$9:$BC$173)</f>
        <v>200</v>
      </c>
      <c r="AO330" s="10"/>
      <c r="AP330" s="154">
        <f t="shared" si="728"/>
        <v>0</v>
      </c>
      <c r="AQ330" s="154">
        <f t="shared" si="729"/>
        <v>0</v>
      </c>
      <c r="AR330" s="10"/>
      <c r="AS330" s="152">
        <f>SUMIF('Rekapitulasi Maret'!$BP$9:$BP$173,APS!$B330,'Rekapitulasi Maret'!$BQ$9:$BQ$173)</f>
        <v>0</v>
      </c>
      <c r="AT330" s="152">
        <f>SUMIF('Rekapitulasi Maret'!$BP$9:$BP$173,APS!$B330,'Rekapitulasi Maret'!$BR$9:$BR$173)</f>
        <v>0</v>
      </c>
      <c r="AU330" s="10"/>
      <c r="AV330" s="154">
        <f t="shared" si="697"/>
        <v>0</v>
      </c>
      <c r="AW330" s="154">
        <f t="shared" si="698"/>
        <v>0</v>
      </c>
      <c r="AX330" s="10"/>
      <c r="AY330" s="152">
        <f>SUMIF('Rekapitulasi Maret'!$CE$9:$CE$173,APS!$B330,'Rekapitulasi Maret'!$CI$9:$CI$173)</f>
        <v>0</v>
      </c>
      <c r="AZ330" s="10"/>
      <c r="BA330" s="152">
        <f>SUMIF('Rekapitulasi Maret'!$CE$9:$CE$173,APS!$B330,'Rekapitulasi Maret'!$CJ$9:$CJ$173)</f>
        <v>0</v>
      </c>
      <c r="BB330" s="154">
        <f t="shared" si="689"/>
        <v>0</v>
      </c>
      <c r="BC330" s="154">
        <f t="shared" si="690"/>
        <v>0</v>
      </c>
      <c r="BD330" s="76">
        <f t="shared" si="701"/>
        <v>0</v>
      </c>
      <c r="BE330" s="76">
        <f t="shared" si="702"/>
        <v>0</v>
      </c>
      <c r="BF330" s="76">
        <f t="shared" si="703"/>
        <v>200</v>
      </c>
      <c r="BG330" s="76">
        <f t="shared" si="704"/>
        <v>0</v>
      </c>
      <c r="BH330" s="76">
        <f t="shared" si="705"/>
        <v>200</v>
      </c>
      <c r="BI330" s="76">
        <f t="shared" si="706"/>
        <v>200</v>
      </c>
      <c r="BJ330" s="154">
        <f t="shared" si="707"/>
        <v>0</v>
      </c>
      <c r="BK330" s="10"/>
      <c r="BL330" s="10"/>
      <c r="BM330" s="152">
        <f>SUMIF('Rekapitulasi Maret'!$D$194:$D$375,APS!$B330,'Rekapitulasi Maret'!$E$194:$E$375)+SUMIF('Rekapitulasi Maret'!$D$194:$D$375,APS!$B330,'Rekapitulasi Maret'!$J$194:$J$375)</f>
        <v>0</v>
      </c>
      <c r="BN330" s="152">
        <f>SUMIF('Rekapitulasi Maret'!$D$194:$D$375,APS!$B330,'Rekapitulasi Maret'!$F$194:$F$375)</f>
        <v>0</v>
      </c>
      <c r="BO330" s="152">
        <f>SUMIF('Rekapitulasi Maret'!$D$194:$D$375,APS!$B330,'Rekapitulasi Maret'!$K$194:$K$375)</f>
        <v>0</v>
      </c>
      <c r="BP330" s="154">
        <f t="shared" si="685"/>
        <v>0</v>
      </c>
      <c r="BQ330" s="154">
        <f t="shared" si="686"/>
        <v>0</v>
      </c>
      <c r="BR330" s="10"/>
      <c r="BS330" s="152">
        <f>SUMIF('Rekapitulasi Maret'!$U$194:$U$375,APS!$B330,'Rekapitulasi Maret'!$V$194:$V$375)+SUMIF('Rekapitulasi Maret'!$U$194:$U$375,APS!$B330,'Rekapitulasi Maret'!$AA$194:$AA$375)</f>
        <v>0</v>
      </c>
      <c r="BT330" s="152">
        <f>SUMIF('Rekapitulasi Maret'!$U$194:$U$375,APS!$B330,'Rekapitulasi Maret'!$W$194:$W$375)</f>
        <v>0</v>
      </c>
      <c r="BU330" s="152">
        <f>SUMIF('Rekapitulasi Maret'!$U$194:$U$375,APS!$B330,'Rekapitulasi Maret'!$AB$194:$AB$375)</f>
        <v>0</v>
      </c>
      <c r="BV330" s="154">
        <f t="shared" si="687"/>
        <v>0</v>
      </c>
      <c r="BW330" s="154">
        <f t="shared" si="688"/>
        <v>0</v>
      </c>
      <c r="BX330" s="76">
        <f t="shared" si="760"/>
        <v>600</v>
      </c>
      <c r="BY330" s="152">
        <f>SUMIF('Rekapitulasi Maret'!$AL$194:$AL$375,APS!$B330,'Rekapitulasi Maret'!$AM$194:$AM$375)+SUMIF('Rekapitulasi Maret'!$AL$194:$AL$375,APS!$B330,'Rekapitulasi Maret'!$AP$194:$AP$375)</f>
        <v>0</v>
      </c>
      <c r="BZ330" s="152">
        <f>SUMIF('Rekapitulasi Maret'!$AL$194:$AL$375,APS!$B330,'Rekapitulasi Maret'!$AN$194:$AN$375)</f>
        <v>0</v>
      </c>
      <c r="CA330" s="152">
        <f>SUMIF('Rekapitulasi Maret'!$AL$194:$AL$375,APS!$B330,'Rekapitulasi Maret'!$AQ$194:$AQ$375)</f>
        <v>0</v>
      </c>
      <c r="CB330" s="154">
        <f t="shared" si="699"/>
        <v>0</v>
      </c>
      <c r="CC330" s="154">
        <f t="shared" si="700"/>
        <v>0</v>
      </c>
      <c r="CD330" s="10"/>
      <c r="CE330" s="152">
        <f>SUMIF('Rekapitulasi Maret'!$BA$194:$BA$375,APS!$B330,'Rekapitulasi Maret'!$BB$194:$BB$375)+SUMIF('Rekapitulasi Maret'!$BA$194:$BA$375,APS!$B330,'Rekapitulasi Maret'!$BE$194:$BE$375)</f>
        <v>0</v>
      </c>
      <c r="CF330" s="152">
        <f>SUMIF('Rekapitulasi Maret'!$BA$194:$BA$375,APS!$B330,'Rekapitulasi Maret'!$BC$194:$BC$375)</f>
        <v>0</v>
      </c>
      <c r="CG330" s="10"/>
      <c r="CH330" s="154">
        <f t="shared" si="677"/>
        <v>0</v>
      </c>
      <c r="CI330" s="154">
        <f t="shared" si="678"/>
        <v>0</v>
      </c>
      <c r="CJ330" s="10"/>
      <c r="CK330" s="152">
        <f>SUMIF('Rekapitulasi Maret'!$BP$194:$BP$375,APS!$B330,'Rekapitulasi Maret'!$BQ$194:$BQ$375)+SUMIF('Rekapitulasi Maret'!$BP$194:$BP$375,APS!$B330,'Rekapitulasi Maret'!$BT$194:$BT$375)</f>
        <v>0</v>
      </c>
      <c r="CL330" s="152">
        <f>SUMIF('Rekapitulasi Maret'!$BP$194:$BP$375,APS!$B330,'Rekapitulasi Maret'!$BR$194:$BR$375)</f>
        <v>0</v>
      </c>
      <c r="CM330" s="152">
        <f>SUMIF('Rekapitulasi Maret'!$BP$194:$BP$375,APS!$B330,'Rekapitulasi Maret'!$BU$194:$BU$375)</f>
        <v>0</v>
      </c>
      <c r="CN330" s="154">
        <f t="shared" si="679"/>
        <v>0</v>
      </c>
      <c r="CO330" s="154">
        <f t="shared" si="680"/>
        <v>0</v>
      </c>
      <c r="CP330" s="76">
        <f t="shared" si="708"/>
        <v>600</v>
      </c>
      <c r="CQ330" s="76">
        <f t="shared" si="709"/>
        <v>0</v>
      </c>
      <c r="CR330" s="76">
        <f t="shared" si="710"/>
        <v>0</v>
      </c>
      <c r="CS330" s="76">
        <f t="shared" si="711"/>
        <v>0</v>
      </c>
      <c r="CT330" s="76">
        <f t="shared" si="712"/>
        <v>0</v>
      </c>
      <c r="CU330" s="76">
        <f t="shared" si="713"/>
        <v>-600</v>
      </c>
      <c r="CV330" s="154">
        <f t="shared" si="714"/>
        <v>0</v>
      </c>
      <c r="CW330" s="10"/>
      <c r="CX330" s="10"/>
      <c r="CY330" s="152">
        <f>SUMIF('Rekapitulasi Maret'!$D$391:$D$568,APS!$B330,'Rekapitulasi Maret'!$E$391:$E$568)+SUMIF('Rekapitulasi Maret'!$D$391:$D$568,APS!$B330,'Rekapitulasi Maret'!$J$391:$J$568)</f>
        <v>0</v>
      </c>
      <c r="CZ330" s="152">
        <f>SUMIF('Rekapitulasi Maret'!$D$391:$D$568,APS!$B330,'Rekapitulasi Maret'!$F$391:$F$568)</f>
        <v>0</v>
      </c>
      <c r="DA330" s="152">
        <f>SUMIF('Rekapitulasi Maret'!$D$391:$D$568,APS!$B330,'Rekapitulasi Maret'!$K$391:$K$568)</f>
        <v>0</v>
      </c>
      <c r="DB330" s="154">
        <f t="shared" si="681"/>
        <v>0</v>
      </c>
      <c r="DC330" s="154">
        <f t="shared" si="682"/>
        <v>0</v>
      </c>
      <c r="DD330" s="10"/>
      <c r="DE330" s="152">
        <f>SUMIF('Rekapitulasi Maret'!$U$391:$U$568,APS!$B330,'Rekapitulasi Maret'!$V$391:$V$568)+SUMIF('Rekapitulasi Maret'!$U$391:$U$568,APS!$B330,'Rekapitulasi Maret'!$AA$391:$AA$568)</f>
        <v>0</v>
      </c>
      <c r="DF330" s="152">
        <f>SUMIF('Rekapitulasi Maret'!$U$391:$U$568,APS!$B330,'Rekapitulasi Maret'!$W$391:$W$568)</f>
        <v>0</v>
      </c>
      <c r="DG330" s="152">
        <f>SUMIF('Rekapitulasi Maret'!$U$391:$U$568,APS!$B330,'Rekapitulasi Maret'!$AB$391:$AB$568)</f>
        <v>0</v>
      </c>
      <c r="DH330" s="154">
        <f t="shared" si="715"/>
        <v>0</v>
      </c>
      <c r="DI330" s="154">
        <f t="shared" si="716"/>
        <v>0</v>
      </c>
      <c r="DJ330" s="76"/>
      <c r="DK330" s="152">
        <f>SUMIF('Rekapitulasi Maret'!$AL$391:$AL$568,APS!$B330,'Rekapitulasi Maret'!$AM$391:$AM$568)+SUMIF('Rekapitulasi Maret'!$AL$391:$AL$568,APS!$B330,'Rekapitulasi Maret'!$AP$391:$AP$568)</f>
        <v>0</v>
      </c>
      <c r="DL330" s="152">
        <f>SUMIF('Rekapitulasi Maret'!$AL$391:$AL$568,APS!$B330,'Rekapitulasi Maret'!$AN$391:$AN$568)</f>
        <v>0</v>
      </c>
      <c r="DM330" s="152">
        <f>SUMIF('Rekapitulasi Maret'!$AL$391:$AL$568,APS!$B330,'Rekapitulasi Maret'!$AQ$391:$AQ$568)</f>
        <v>0</v>
      </c>
      <c r="DN330" s="154">
        <f t="shared" si="648"/>
        <v>0</v>
      </c>
      <c r="DO330" s="154">
        <f t="shared" si="649"/>
        <v>0</v>
      </c>
      <c r="DP330" s="10"/>
      <c r="DQ330" s="152">
        <f>SUMIF('Rekapitulasi Maret'!$BA$391:$BA$568,APS!$B330,'Rekapitulasi Maret'!$BB$391:$BB$568)+SUMIF('Rekapitulasi Maret'!$BA$391:$BA$568,APS!$B330,'Rekapitulasi Maret'!$BE$391:$BE$568)</f>
        <v>0</v>
      </c>
      <c r="DR330" s="152">
        <f>SUMIF('Rekapitulasi Maret'!$BA$391:$BA$568,APS!$B330,'Rekapitulasi Maret'!$BC$391:$BC$568)</f>
        <v>0</v>
      </c>
      <c r="DS330" s="152">
        <f>SUMIF('Rekapitulasi Maret'!$BA$391:$BA$568,APS!$B330,'Rekapitulasi Maret'!$BF$391:$BF$568)</f>
        <v>0</v>
      </c>
      <c r="DT330" s="154">
        <f t="shared" si="717"/>
        <v>0</v>
      </c>
      <c r="DU330" s="154">
        <f t="shared" si="718"/>
        <v>0</v>
      </c>
      <c r="DV330" s="10"/>
      <c r="DW330" s="152">
        <f>SUMIF('Rekapitulasi Maret'!$BP$391:$BP$568,APS!$B330,'Rekapitulasi Maret'!$BQ$391:$BQ$568)+SUMIF('Rekapitulasi Maret'!$BP$391:$BP$568,APS!$B330,'Rekapitulasi Maret'!$BT$391:$BT$568)</f>
        <v>0</v>
      </c>
      <c r="DX330" s="152">
        <f>SUMIF('Rekapitulasi Maret'!$BP$391:$BP$568,APS!$B330,'Rekapitulasi Maret'!$BR$391:$BR$568)</f>
        <v>0</v>
      </c>
      <c r="DY330" s="152">
        <f>SUMIF('Rekapitulasi Maret'!$BP$391:$BP$568,APS!$B330,'Rekapitulasi Maret'!$BU$391:$BU$568)</f>
        <v>0</v>
      </c>
      <c r="DZ330" s="154">
        <f t="shared" si="755"/>
        <v>0</v>
      </c>
      <c r="EA330" s="154">
        <f t="shared" si="756"/>
        <v>0</v>
      </c>
      <c r="EB330" s="10"/>
      <c r="EC330" s="152">
        <f>SUMIF('Rekapitulasi Maret'!$CE$391:$CE$568,APS!$B330,'Rekapitulasi Maret'!$CF$391:$CF$568)+SUMIF('Rekapitulasi Maret'!$CE$391:$CE$568,APS!$B330,'Rekapitulasi Maret'!$CI$391:$CI$568)</f>
        <v>0</v>
      </c>
      <c r="ED330" s="152">
        <f>SUMIF('Rekapitulasi Maret'!$CE$391:$CE$568,APS!$B330,'Rekapitulasi Maret'!$CG$391:$CG$568)</f>
        <v>0</v>
      </c>
      <c r="EE330" s="152">
        <f>SUMIF('Rekapitulasi Maret'!$CE$391:$CE$568,APS!$B330,'Rekapitulasi Maret'!$CJ$391:$CJ$568)</f>
        <v>0</v>
      </c>
      <c r="EF330" s="154">
        <f t="shared" si="650"/>
        <v>0</v>
      </c>
      <c r="EG330" s="154">
        <f t="shared" si="651"/>
        <v>0</v>
      </c>
      <c r="EH330" s="76">
        <f t="shared" si="719"/>
        <v>0</v>
      </c>
      <c r="EI330" s="76">
        <f t="shared" si="720"/>
        <v>0</v>
      </c>
      <c r="EJ330" s="76">
        <f t="shared" si="721"/>
        <v>0</v>
      </c>
      <c r="EK330" s="76">
        <f t="shared" si="722"/>
        <v>0</v>
      </c>
      <c r="EL330" s="76">
        <f t="shared" si="723"/>
        <v>0</v>
      </c>
      <c r="EM330" s="76">
        <f t="shared" si="724"/>
        <v>0</v>
      </c>
      <c r="EN330" s="154">
        <f t="shared" si="725"/>
        <v>0</v>
      </c>
      <c r="EO330" s="10">
        <v>200</v>
      </c>
      <c r="EP330" s="10"/>
      <c r="EQ330" s="152">
        <f>SUMIF('Rekapitulasi Maret'!$D$587:$D$768,APS!$B330,'Rekapitulasi Maret'!$E$587:$E$768)+SUMIF('Rekapitulasi Maret'!$D$587:$D$768,APS!$B330,'Rekapitulasi Maret'!$G$587:$G$768)</f>
        <v>0</v>
      </c>
      <c r="ER330" s="152">
        <f>SUMIF('Rekapitulasi Maret'!$D$587:$D$768,APS!$B330,'Rekapitulasi Maret'!$F$587:$F$768)+SUMIF('Rekapitulasi Maret'!$D$587:$D$768,APS!$B330,'Rekapitulasi Maret'!$H$587:$H$768)</f>
        <v>0</v>
      </c>
      <c r="ES330" s="10"/>
      <c r="ET330" s="154">
        <f t="shared" si="652"/>
        <v>0</v>
      </c>
      <c r="EU330" s="154">
        <f t="shared" si="653"/>
        <v>0</v>
      </c>
      <c r="EV330" s="10"/>
      <c r="EW330" s="152">
        <f>SUMIF('Rekapitulasi Maret'!$U$587:$U$768,APS!$B330,'Rekapitulasi Maret'!$V$587:$V$768)+SUMIF('Rekapitulasi Maret'!$U$587:$U$768,APS!$B330,'Rekapitulasi Maret'!$X$587:$X$768)</f>
        <v>0</v>
      </c>
      <c r="EX330" s="152">
        <f>SUMIF('Rekapitulasi Maret'!$U$587:$U$768,APS!$B330,'Rekapitulasi Maret'!$W$587:$W$768)+SUMIF('Rekapitulasi Maret'!$U$587:$U$768,APS!$B330,'Rekapitulasi Maret'!$Y$587:$Y$768)</f>
        <v>0</v>
      </c>
      <c r="EY330" s="10"/>
      <c r="EZ330" s="154">
        <f t="shared" si="654"/>
        <v>0</v>
      </c>
      <c r="FA330" s="154">
        <f t="shared" si="655"/>
        <v>0</v>
      </c>
      <c r="FB330" s="76">
        <f>SUM(DV330:EV330)</f>
        <v>200</v>
      </c>
      <c r="FC330" s="152">
        <f>SUMIF('Rekapitulasi Maret'!$AL$587:$AL$768,APS!$B330,'Rekapitulasi Maret'!$AM$587:$AM$768)+SUMIF('Rekapitulasi Maret'!$AL$587:$AL$768,APS!$B330,'Rekapitulasi Maret'!$AP$587:$AP$768)</f>
        <v>0</v>
      </c>
      <c r="FD330" s="152">
        <f>SUMIF('Rekapitulasi Maret'!$AL$587:$AL$768,APS!$B330,'Rekapitulasi Maret'!$AN$587:$AN$768)</f>
        <v>0</v>
      </c>
      <c r="FE330" s="76"/>
      <c r="FF330" s="154">
        <f t="shared" si="656"/>
        <v>0</v>
      </c>
      <c r="FG330" s="154">
        <f t="shared" si="657"/>
        <v>0</v>
      </c>
      <c r="FH330" s="10"/>
      <c r="FI330" s="152">
        <f>SUMIF('Rekapitulasi Maret'!$BA$587:$BA$768,APS!$B330,'Rekapitulasi Maret'!$BB$587:$BB$768)+SUMIF('Rekapitulasi Maret'!$BA$587:$BA$768,APS!$B330,'Rekapitulasi Maret'!$BE$587:$BE$768)</f>
        <v>0</v>
      </c>
      <c r="FJ330" s="152">
        <f>SUMIF('Rekapitulasi Maret'!$BA$587:$BA$768,APS!$B330,'Rekapitulasi Maret'!$BC$587:$BC$768)+SUMIF('Rekapitulasi Maret'!$BA$587:$BA$768,APS!$B330,'Rekapitulasi Maret'!$BF$587:$BF$768)</f>
        <v>0</v>
      </c>
      <c r="FK330" s="10"/>
      <c r="FL330" s="154">
        <f t="shared" si="658"/>
        <v>0</v>
      </c>
      <c r="FM330" s="154">
        <f t="shared" si="659"/>
        <v>0</v>
      </c>
      <c r="FN330" s="10"/>
      <c r="FO330" s="152">
        <f>SUMIF('Rekapitulasi Maret'!$BP$587:$BP$768,APS!$B330,'Rekapitulasi Maret'!$BQ$587:$BQ$768)+SUMIF('Rekapitulasi Maret'!$BP$587:$BP$768,APS!$B330,'Rekapitulasi Maret'!$BT$587:$BT$768)</f>
        <v>0</v>
      </c>
      <c r="FP330" s="152">
        <f>SUMIF('Rekapitulasi Maret'!$BP$587:$BP$768,APS!$B330,'Rekapitulasi Maret'!$BR$587:$BR$768)</f>
        <v>0</v>
      </c>
      <c r="FQ330" s="10"/>
      <c r="FR330" s="154">
        <f t="shared" si="660"/>
        <v>0</v>
      </c>
      <c r="FS330" s="154">
        <f t="shared" si="661"/>
        <v>0</v>
      </c>
      <c r="FT330" s="10"/>
      <c r="FU330" s="152">
        <f>SUMIF('Rekapitulasi Maret'!$CE$587:$CE$768,APS!$B330,'Rekapitulasi Maret'!$CI$587:$CI$768)</f>
        <v>0</v>
      </c>
      <c r="FV330" s="10"/>
      <c r="FW330" s="152">
        <f>SUMIF('Rekapitulasi Maret'!$CE$587:$CE$768,APS!$B330,'Rekapitulasi Maret'!$CJ$587:$CJ$768)</f>
        <v>0</v>
      </c>
      <c r="FX330" s="154">
        <f t="shared" si="683"/>
        <v>0</v>
      </c>
      <c r="FY330" s="154">
        <f t="shared" si="684"/>
        <v>0</v>
      </c>
      <c r="FZ330" s="10"/>
      <c r="GA330" s="152">
        <f>SUMIF('Rekapitulasi Maret'!$D$785:$D$963,APS!$B330,'Rekapitulasi Maret'!$E$785:$E$963)+SUMIF('Rekapitulasi Maret'!$D$785:$D$963,APS!$B330,'Rekapitulasi Maret'!$J$785:$J$963)</f>
        <v>0</v>
      </c>
      <c r="GB330" s="152">
        <f>SUMIF('Rekapitulasi Maret'!$D$785:$D$963,APS!$B330,'Rekapitulasi Maret'!$F$785:$F$963)</f>
        <v>0</v>
      </c>
      <c r="GC330" s="152">
        <f>SUMIF('Rekapitulasi Maret'!$D$785:$D$963,APS!$B330,'Rekapitulasi Maret'!$K$785:$K$963)</f>
        <v>0</v>
      </c>
      <c r="GD330" s="154">
        <f t="shared" si="662"/>
        <v>0</v>
      </c>
      <c r="GE330" s="154">
        <f t="shared" si="663"/>
        <v>0</v>
      </c>
      <c r="GF330" s="10"/>
      <c r="GG330" s="152">
        <f>SUMIF('Rekapitulasi Maret'!$U$785:$U$963,APS!$B330,'Rekapitulasi Maret'!$V$785:$V$963)+SUMIF('Rekapitulasi Maret'!$U$785:$U$963,APS!$B330,'Rekapitulasi Maret'!$AA$785:$AA$963)</f>
        <v>0</v>
      </c>
      <c r="GH330" s="152">
        <f>SUMIF('Rekapitulasi Maret'!$U$785:$U$963,APS!$B330,'Rekapitulasi Maret'!$W$785:$W$963)</f>
        <v>0</v>
      </c>
      <c r="GI330" s="152">
        <f>SUMIF('Rekapitulasi Maret'!$U$785:$U$963,APS!$B330,'Rekapitulasi Maret'!$AB$785:$AB$963)</f>
        <v>0</v>
      </c>
      <c r="GJ330" s="154">
        <f t="shared" si="664"/>
        <v>0</v>
      </c>
      <c r="GK330" s="154">
        <f t="shared" si="665"/>
        <v>0</v>
      </c>
      <c r="GL330" s="10"/>
      <c r="GM330" s="152">
        <f>SUMIF('Rekapitulasi Maret'!$AL$785:$AL$963,APS!$B330,'Rekapitulasi Maret'!$AM$785:$AM$963)+SUMIF('Rekapitulasi Maret'!$AL$785:$AL$963,APS!$B330,'Rekapitulasi Maret'!$AP$785:$AP$963)</f>
        <v>0</v>
      </c>
      <c r="GN330" s="152">
        <f>SUMIF('Rekapitulasi Maret'!$AL$785:$AL$963,APS!$B330,'Rekapitulasi Maret'!$AN$785:$AN$963)</f>
        <v>0</v>
      </c>
      <c r="GO330" s="152">
        <f>SUMIF('Rekapitulasi Maret'!$AL$785:$AL$963,APS!$B330,'Rekapitulasi Maret'!$AQ$785:$AQ$963)</f>
        <v>0</v>
      </c>
      <c r="GP330" s="154">
        <f t="shared" si="666"/>
        <v>0</v>
      </c>
      <c r="GQ330" s="154">
        <f t="shared" si="667"/>
        <v>0</v>
      </c>
      <c r="GR330" s="76">
        <f t="shared" si="668"/>
        <v>200</v>
      </c>
      <c r="GS330" s="76">
        <f t="shared" si="669"/>
        <v>0</v>
      </c>
      <c r="GT330" s="76">
        <f t="shared" si="670"/>
        <v>0</v>
      </c>
      <c r="GU330" s="76">
        <f t="shared" si="671"/>
        <v>0</v>
      </c>
      <c r="GV330" s="157">
        <f t="shared" si="672"/>
        <v>0</v>
      </c>
      <c r="GW330" s="157">
        <f t="shared" si="673"/>
        <v>-200</v>
      </c>
      <c r="GX330" s="158">
        <f t="shared" si="674"/>
        <v>0</v>
      </c>
      <c r="GY330" s="157">
        <f t="shared" si="691"/>
        <v>800</v>
      </c>
      <c r="GZ330" s="157">
        <f t="shared" si="692"/>
        <v>0</v>
      </c>
      <c r="HA330" s="157">
        <f t="shared" si="693"/>
        <v>200</v>
      </c>
      <c r="HB330" s="157">
        <f t="shared" si="694"/>
        <v>0</v>
      </c>
      <c r="HC330" s="157">
        <f t="shared" si="695"/>
        <v>200</v>
      </c>
      <c r="HD330" s="157">
        <f t="shared" si="696"/>
        <v>0</v>
      </c>
      <c r="HE330" s="158">
        <f t="shared" si="746"/>
        <v>100</v>
      </c>
      <c r="HF330" s="164"/>
      <c r="HG330" s="129" t="s">
        <v>1077</v>
      </c>
      <c r="HH330" s="10"/>
      <c r="HI330" s="76">
        <f t="shared" si="761"/>
        <v>1300</v>
      </c>
      <c r="HJ330" s="10"/>
      <c r="HL330" s="88"/>
    </row>
    <row r="331" spans="1:220" ht="15.75">
      <c r="A331" s="129" t="s">
        <v>768</v>
      </c>
      <c r="B331" s="129" t="s">
        <v>497</v>
      </c>
      <c r="C331" s="16" t="s">
        <v>310</v>
      </c>
      <c r="D331" s="16" t="s">
        <v>614</v>
      </c>
      <c r="E331" s="16"/>
      <c r="F331" s="31"/>
      <c r="G331" s="17"/>
      <c r="H331" s="17"/>
      <c r="I331" s="18">
        <f>IFERROR(VLOOKUP(B331,[1]Sheet2!$A:$B,2,0),0)</f>
        <v>59</v>
      </c>
      <c r="J331" s="17">
        <v>0</v>
      </c>
      <c r="K331" s="17">
        <f>IFERROR(VLOOKUP(B331,'[2]PV MAN'!$A:$B,2,0),0)</f>
        <v>0</v>
      </c>
      <c r="L331" s="17">
        <f t="shared" si="758"/>
        <v>0</v>
      </c>
      <c r="M331" s="19">
        <v>0</v>
      </c>
      <c r="N331" s="20">
        <f t="shared" si="752"/>
        <v>35</v>
      </c>
      <c r="O331" s="20">
        <v>35</v>
      </c>
      <c r="P331" s="75">
        <f t="shared" si="754"/>
        <v>0</v>
      </c>
      <c r="Q331" s="74">
        <f t="shared" si="753"/>
        <v>35</v>
      </c>
      <c r="R331" s="22">
        <f t="shared" si="757"/>
        <v>70</v>
      </c>
      <c r="S331" s="20">
        <f t="shared" si="759"/>
        <v>35</v>
      </c>
      <c r="T331" s="75"/>
      <c r="U331" s="152">
        <f>SUMIF('Rekapitulasi Maret'!$D$9:$D$173,APS!$B331,'Rekapitulasi Maret'!$E$9:$E$173)</f>
        <v>0</v>
      </c>
      <c r="V331" s="152">
        <f>SUMIF('Rekapitulasi Maret'!$D$9:$D$173,APS!$B331,'Rekapitulasi Maret'!$F$9:$F$173)</f>
        <v>0</v>
      </c>
      <c r="W331" s="75"/>
      <c r="X331" s="154">
        <f t="shared" si="748"/>
        <v>0</v>
      </c>
      <c r="Y331" s="154">
        <f t="shared" si="749"/>
        <v>0</v>
      </c>
      <c r="Z331" s="74"/>
      <c r="AA331" s="152">
        <f>SUMIF('Rekapitulasi Maret'!$U$9:$U$173,APS!$B331,'Rekapitulasi Maret'!$V$9:$V$173)</f>
        <v>0</v>
      </c>
      <c r="AB331" s="152">
        <f>SUMIF('Rekapitulasi Maret'!$U$9:$U$173,APS!$B331,'Rekapitulasi Maret'!$W$9:$W$173)</f>
        <v>0</v>
      </c>
      <c r="AC331" s="152"/>
      <c r="AD331" s="154">
        <f t="shared" si="726"/>
        <v>0</v>
      </c>
      <c r="AE331" s="154">
        <f t="shared" si="727"/>
        <v>0</v>
      </c>
      <c r="AF331" s="22"/>
      <c r="AG331" s="152">
        <f>SUMIF('Rekapitulasi Maret'!$AL$9:$AL$173,APS!$B331,'Rekapitulasi Maret'!$AM$9:$AM$173)</f>
        <v>0</v>
      </c>
      <c r="AH331" s="152">
        <f>SUMIF('Rekapitulasi Maret'!$AL$9:$AL$173,APS!$B331,'Rekapitulasi Maret'!$AN$9:$AN$173)</f>
        <v>0</v>
      </c>
      <c r="AI331" s="152">
        <f>SUMIF('Rekapitulasi Maret'!$AL$9:$AL$173,APS!$B331,'Rekapitulasi Maret'!$AQ$9:$AQ$173)</f>
        <v>0</v>
      </c>
      <c r="AJ331" s="154">
        <f t="shared" si="744"/>
        <v>0</v>
      </c>
      <c r="AK331" s="154">
        <f t="shared" si="745"/>
        <v>0</v>
      </c>
      <c r="AL331" s="10"/>
      <c r="AM331" s="152">
        <f>SUMIF('Rekapitulasi Maret'!$BA$9:$BA$173,APS!$B331,'Rekapitulasi Maret'!$BB$9:$BB$173)</f>
        <v>0</v>
      </c>
      <c r="AN331" s="152">
        <f>SUMIF('Rekapitulasi Maret'!$BA$9:$BA$173,APS!$B331,'Rekapitulasi Maret'!$BC$9:$BC$173)</f>
        <v>0</v>
      </c>
      <c r="AO331" s="10"/>
      <c r="AP331" s="154">
        <f t="shared" si="728"/>
        <v>0</v>
      </c>
      <c r="AQ331" s="154">
        <f t="shared" si="729"/>
        <v>0</v>
      </c>
      <c r="AR331" s="10"/>
      <c r="AS331" s="152">
        <f>SUMIF('Rekapitulasi Maret'!$BP$9:$BP$173,APS!$B331,'Rekapitulasi Maret'!$BQ$9:$BQ$173)</f>
        <v>0</v>
      </c>
      <c r="AT331" s="152">
        <f>SUMIF('Rekapitulasi Maret'!$BP$9:$BP$173,APS!$B331,'Rekapitulasi Maret'!$BR$9:$BR$173)</f>
        <v>0</v>
      </c>
      <c r="AU331" s="10"/>
      <c r="AV331" s="154">
        <f t="shared" si="697"/>
        <v>0</v>
      </c>
      <c r="AW331" s="154">
        <f t="shared" si="698"/>
        <v>0</v>
      </c>
      <c r="AX331" s="10"/>
      <c r="AY331" s="152">
        <f>SUMIF('Rekapitulasi Maret'!$CE$9:$CE$173,APS!$B331,'Rekapitulasi Maret'!$CI$9:$CI$173)</f>
        <v>0</v>
      </c>
      <c r="AZ331" s="10"/>
      <c r="BA331" s="152">
        <f>SUMIF('Rekapitulasi Maret'!$CE$9:$CE$173,APS!$B331,'Rekapitulasi Maret'!$CJ$9:$CJ$173)</f>
        <v>0</v>
      </c>
      <c r="BB331" s="154">
        <f t="shared" si="689"/>
        <v>0</v>
      </c>
      <c r="BC331" s="154">
        <f t="shared" si="690"/>
        <v>0</v>
      </c>
      <c r="BD331" s="76">
        <f t="shared" si="701"/>
        <v>0</v>
      </c>
      <c r="BE331" s="76">
        <f t="shared" si="702"/>
        <v>0</v>
      </c>
      <c r="BF331" s="76">
        <f t="shared" si="703"/>
        <v>0</v>
      </c>
      <c r="BG331" s="76">
        <f t="shared" si="704"/>
        <v>0</v>
      </c>
      <c r="BH331" s="76">
        <f t="shared" si="705"/>
        <v>0</v>
      </c>
      <c r="BI331" s="76">
        <f t="shared" si="706"/>
        <v>0</v>
      </c>
      <c r="BJ331" s="154">
        <f t="shared" si="707"/>
        <v>0</v>
      </c>
      <c r="BK331" s="10"/>
      <c r="BL331" s="10"/>
      <c r="BM331" s="152">
        <f>SUMIF('Rekapitulasi Maret'!$D$194:$D$375,APS!$B331,'Rekapitulasi Maret'!$E$194:$E$375)+SUMIF('Rekapitulasi Maret'!$D$194:$D$375,APS!$B331,'Rekapitulasi Maret'!$J$194:$J$375)</f>
        <v>0</v>
      </c>
      <c r="BN331" s="152">
        <f>SUMIF('Rekapitulasi Maret'!$D$194:$D$375,APS!$B331,'Rekapitulasi Maret'!$F$194:$F$375)</f>
        <v>0</v>
      </c>
      <c r="BO331" s="152">
        <f>SUMIF('Rekapitulasi Maret'!$D$194:$D$375,APS!$B331,'Rekapitulasi Maret'!$K$194:$K$375)</f>
        <v>0</v>
      </c>
      <c r="BP331" s="154">
        <f t="shared" si="685"/>
        <v>0</v>
      </c>
      <c r="BQ331" s="154">
        <f t="shared" si="686"/>
        <v>0</v>
      </c>
      <c r="BR331" s="10"/>
      <c r="BS331" s="152">
        <f>SUMIF('Rekapitulasi Maret'!$U$194:$U$375,APS!$B331,'Rekapitulasi Maret'!$V$194:$V$375)+SUMIF('Rekapitulasi Maret'!$U$194:$U$375,APS!$B331,'Rekapitulasi Maret'!$AA$194:$AA$375)</f>
        <v>0</v>
      </c>
      <c r="BT331" s="152">
        <f>SUMIF('Rekapitulasi Maret'!$U$194:$U$375,APS!$B331,'Rekapitulasi Maret'!$W$194:$W$375)</f>
        <v>0</v>
      </c>
      <c r="BU331" s="152">
        <f>SUMIF('Rekapitulasi Maret'!$U$194:$U$375,APS!$B331,'Rekapitulasi Maret'!$AB$194:$AB$375)</f>
        <v>0</v>
      </c>
      <c r="BV331" s="154">
        <f t="shared" si="687"/>
        <v>0</v>
      </c>
      <c r="BW331" s="154">
        <f t="shared" si="688"/>
        <v>0</v>
      </c>
      <c r="BX331" s="76">
        <f t="shared" si="760"/>
        <v>0</v>
      </c>
      <c r="BY331" s="152">
        <f>SUMIF('Rekapitulasi Maret'!$AL$194:$AL$375,APS!$B331,'Rekapitulasi Maret'!$AM$194:$AM$375)+SUMIF('Rekapitulasi Maret'!$AL$194:$AL$375,APS!$B331,'Rekapitulasi Maret'!$AP$194:$AP$375)</f>
        <v>0</v>
      </c>
      <c r="BZ331" s="152">
        <f>SUMIF('Rekapitulasi Maret'!$AL$194:$AL$375,APS!$B331,'Rekapitulasi Maret'!$AN$194:$AN$375)</f>
        <v>0</v>
      </c>
      <c r="CA331" s="152">
        <f>SUMIF('Rekapitulasi Maret'!$AL$194:$AL$375,APS!$B331,'Rekapitulasi Maret'!$AQ$194:$AQ$375)</f>
        <v>0</v>
      </c>
      <c r="CB331" s="154">
        <f t="shared" si="699"/>
        <v>0</v>
      </c>
      <c r="CC331" s="154">
        <f t="shared" si="700"/>
        <v>0</v>
      </c>
      <c r="CD331" s="10"/>
      <c r="CE331" s="152">
        <f>SUMIF('Rekapitulasi Maret'!$BA$194:$BA$375,APS!$B331,'Rekapitulasi Maret'!$BB$194:$BB$375)+SUMIF('Rekapitulasi Maret'!$BA$194:$BA$375,APS!$B331,'Rekapitulasi Maret'!$BE$194:$BE$375)</f>
        <v>0</v>
      </c>
      <c r="CF331" s="152">
        <f>SUMIF('Rekapitulasi Maret'!$BA$194:$BA$375,APS!$B331,'Rekapitulasi Maret'!$BC$194:$BC$375)</f>
        <v>0</v>
      </c>
      <c r="CG331" s="10"/>
      <c r="CH331" s="154">
        <f t="shared" si="677"/>
        <v>0</v>
      </c>
      <c r="CI331" s="154">
        <f t="shared" si="678"/>
        <v>0</v>
      </c>
      <c r="CJ331" s="10"/>
      <c r="CK331" s="152">
        <f>SUMIF('Rekapitulasi Maret'!$BP$194:$BP$375,APS!$B331,'Rekapitulasi Maret'!$BQ$194:$BQ$375)+SUMIF('Rekapitulasi Maret'!$BP$194:$BP$375,APS!$B331,'Rekapitulasi Maret'!$BT$194:$BT$375)</f>
        <v>0</v>
      </c>
      <c r="CL331" s="152">
        <f>SUMIF('Rekapitulasi Maret'!$BP$194:$BP$375,APS!$B331,'Rekapitulasi Maret'!$BR$194:$BR$375)</f>
        <v>0</v>
      </c>
      <c r="CM331" s="152">
        <f>SUMIF('Rekapitulasi Maret'!$BP$194:$BP$375,APS!$B331,'Rekapitulasi Maret'!$BU$194:$BU$375)</f>
        <v>0</v>
      </c>
      <c r="CN331" s="154">
        <f t="shared" si="679"/>
        <v>0</v>
      </c>
      <c r="CO331" s="154">
        <f t="shared" si="680"/>
        <v>0</v>
      </c>
      <c r="CP331" s="76">
        <f t="shared" si="708"/>
        <v>0</v>
      </c>
      <c r="CQ331" s="76">
        <f t="shared" si="709"/>
        <v>0</v>
      </c>
      <c r="CR331" s="76">
        <f t="shared" si="710"/>
        <v>0</v>
      </c>
      <c r="CS331" s="76">
        <f t="shared" si="711"/>
        <v>0</v>
      </c>
      <c r="CT331" s="76">
        <f t="shared" si="712"/>
        <v>0</v>
      </c>
      <c r="CU331" s="76">
        <f t="shared" si="713"/>
        <v>0</v>
      </c>
      <c r="CV331" s="154">
        <f t="shared" si="714"/>
        <v>0</v>
      </c>
      <c r="CW331" s="10"/>
      <c r="CX331" s="10"/>
      <c r="CY331" s="152">
        <f>SUMIF('Rekapitulasi Maret'!$D$391:$D$568,APS!$B331,'Rekapitulasi Maret'!$E$391:$E$568)+SUMIF('Rekapitulasi Maret'!$D$391:$D$568,APS!$B331,'Rekapitulasi Maret'!$J$391:$J$568)</f>
        <v>0</v>
      </c>
      <c r="CZ331" s="152">
        <f>SUMIF('Rekapitulasi Maret'!$D$391:$D$568,APS!$B331,'Rekapitulasi Maret'!$F$391:$F$568)</f>
        <v>0</v>
      </c>
      <c r="DA331" s="152">
        <f>SUMIF('Rekapitulasi Maret'!$D$391:$D$568,APS!$B331,'Rekapitulasi Maret'!$K$391:$K$568)</f>
        <v>0</v>
      </c>
      <c r="DB331" s="154">
        <f t="shared" si="681"/>
        <v>0</v>
      </c>
      <c r="DC331" s="154">
        <f t="shared" si="682"/>
        <v>0</v>
      </c>
      <c r="DD331" s="10"/>
      <c r="DE331" s="152">
        <f>SUMIF('Rekapitulasi Maret'!$U$391:$U$568,APS!$B331,'Rekapitulasi Maret'!$V$391:$V$568)+SUMIF('Rekapitulasi Maret'!$U$391:$U$568,APS!$B331,'Rekapitulasi Maret'!$AA$391:$AA$568)</f>
        <v>0</v>
      </c>
      <c r="DF331" s="152">
        <f>SUMIF('Rekapitulasi Maret'!$U$391:$U$568,APS!$B331,'Rekapitulasi Maret'!$W$391:$W$568)</f>
        <v>0</v>
      </c>
      <c r="DG331" s="152">
        <f>SUMIF('Rekapitulasi Maret'!$U$391:$U$568,APS!$B331,'Rekapitulasi Maret'!$AB$391:$AB$568)</f>
        <v>0</v>
      </c>
      <c r="DH331" s="154">
        <f t="shared" si="715"/>
        <v>0</v>
      </c>
      <c r="DI331" s="154">
        <f t="shared" si="716"/>
        <v>0</v>
      </c>
      <c r="DJ331" s="76"/>
      <c r="DK331" s="152">
        <f>SUMIF('Rekapitulasi Maret'!$AL$391:$AL$568,APS!$B331,'Rekapitulasi Maret'!$AM$391:$AM$568)+SUMIF('Rekapitulasi Maret'!$AL$391:$AL$568,APS!$B331,'Rekapitulasi Maret'!$AP$391:$AP$568)</f>
        <v>0</v>
      </c>
      <c r="DL331" s="152">
        <f>SUMIF('Rekapitulasi Maret'!$AL$391:$AL$568,APS!$B331,'Rekapitulasi Maret'!$AN$391:$AN$568)</f>
        <v>0</v>
      </c>
      <c r="DM331" s="152">
        <f>SUMIF('Rekapitulasi Maret'!$AL$391:$AL$568,APS!$B331,'Rekapitulasi Maret'!$AQ$391:$AQ$568)</f>
        <v>0</v>
      </c>
      <c r="DN331" s="154">
        <f t="shared" si="648"/>
        <v>0</v>
      </c>
      <c r="DO331" s="154">
        <f t="shared" si="649"/>
        <v>0</v>
      </c>
      <c r="DP331" s="10"/>
      <c r="DQ331" s="152">
        <f>SUMIF('Rekapitulasi Maret'!$BA$391:$BA$568,APS!$B331,'Rekapitulasi Maret'!$BB$391:$BB$568)+SUMIF('Rekapitulasi Maret'!$BA$391:$BA$568,APS!$B331,'Rekapitulasi Maret'!$BE$391:$BE$568)</f>
        <v>0</v>
      </c>
      <c r="DR331" s="152">
        <f>SUMIF('Rekapitulasi Maret'!$BA$391:$BA$568,APS!$B331,'Rekapitulasi Maret'!$BC$391:$BC$568)</f>
        <v>0</v>
      </c>
      <c r="DS331" s="152">
        <f>SUMIF('Rekapitulasi Maret'!$BA$391:$BA$568,APS!$B331,'Rekapitulasi Maret'!$BF$391:$BF$568)</f>
        <v>0</v>
      </c>
      <c r="DT331" s="154">
        <f t="shared" si="717"/>
        <v>0</v>
      </c>
      <c r="DU331" s="154">
        <f t="shared" si="718"/>
        <v>0</v>
      </c>
      <c r="DV331" s="10"/>
      <c r="DW331" s="152">
        <f>SUMIF('Rekapitulasi Maret'!$BP$391:$BP$568,APS!$B331,'Rekapitulasi Maret'!$BQ$391:$BQ$568)+SUMIF('Rekapitulasi Maret'!$BP$391:$BP$568,APS!$B331,'Rekapitulasi Maret'!$BT$391:$BT$568)</f>
        <v>0</v>
      </c>
      <c r="DX331" s="152">
        <f>SUMIF('Rekapitulasi Maret'!$BP$391:$BP$568,APS!$B331,'Rekapitulasi Maret'!$BR$391:$BR$568)</f>
        <v>0</v>
      </c>
      <c r="DY331" s="152">
        <f>SUMIF('Rekapitulasi Maret'!$BP$391:$BP$568,APS!$B331,'Rekapitulasi Maret'!$BU$391:$BU$568)</f>
        <v>0</v>
      </c>
      <c r="DZ331" s="154">
        <f t="shared" si="755"/>
        <v>0</v>
      </c>
      <c r="EA331" s="154">
        <f t="shared" si="756"/>
        <v>0</v>
      </c>
      <c r="EB331" s="10"/>
      <c r="EC331" s="152">
        <f>SUMIF('Rekapitulasi Maret'!$CE$391:$CE$568,APS!$B331,'Rekapitulasi Maret'!$CF$391:$CF$568)+SUMIF('Rekapitulasi Maret'!$CE$391:$CE$568,APS!$B331,'Rekapitulasi Maret'!$CI$391:$CI$568)</f>
        <v>0</v>
      </c>
      <c r="ED331" s="152">
        <f>SUMIF('Rekapitulasi Maret'!$CE$391:$CE$568,APS!$B331,'Rekapitulasi Maret'!$CG$391:$CG$568)</f>
        <v>0</v>
      </c>
      <c r="EE331" s="152">
        <f>SUMIF('Rekapitulasi Maret'!$CE$391:$CE$568,APS!$B331,'Rekapitulasi Maret'!$CJ$391:$CJ$568)</f>
        <v>0</v>
      </c>
      <c r="EF331" s="154">
        <f t="shared" si="650"/>
        <v>0</v>
      </c>
      <c r="EG331" s="154">
        <f t="shared" si="651"/>
        <v>0</v>
      </c>
      <c r="EH331" s="76">
        <f t="shared" si="719"/>
        <v>0</v>
      </c>
      <c r="EI331" s="76">
        <f t="shared" si="720"/>
        <v>0</v>
      </c>
      <c r="EJ331" s="76">
        <f t="shared" si="721"/>
        <v>0</v>
      </c>
      <c r="EK331" s="76">
        <f t="shared" si="722"/>
        <v>0</v>
      </c>
      <c r="EL331" s="76">
        <f t="shared" si="723"/>
        <v>0</v>
      </c>
      <c r="EM331" s="76">
        <f t="shared" si="724"/>
        <v>0</v>
      </c>
      <c r="EN331" s="154">
        <f t="shared" si="725"/>
        <v>0</v>
      </c>
      <c r="EO331" s="10">
        <v>35</v>
      </c>
      <c r="EP331" s="10"/>
      <c r="EQ331" s="152">
        <f>SUMIF('Rekapitulasi Maret'!$D$587:$D$768,APS!$B331,'Rekapitulasi Maret'!$E$587:$E$768)+SUMIF('Rekapitulasi Maret'!$D$587:$D$768,APS!$B331,'Rekapitulasi Maret'!$G$587:$G$768)</f>
        <v>0</v>
      </c>
      <c r="ER331" s="152">
        <f>SUMIF('Rekapitulasi Maret'!$D$587:$D$768,APS!$B331,'Rekapitulasi Maret'!$F$587:$F$768)+SUMIF('Rekapitulasi Maret'!$D$587:$D$768,APS!$B331,'Rekapitulasi Maret'!$H$587:$H$768)</f>
        <v>0</v>
      </c>
      <c r="ES331" s="10"/>
      <c r="ET331" s="154">
        <f t="shared" si="652"/>
        <v>0</v>
      </c>
      <c r="EU331" s="154">
        <f t="shared" si="653"/>
        <v>0</v>
      </c>
      <c r="EV331" s="10"/>
      <c r="EW331" s="152">
        <f>SUMIF('Rekapitulasi Maret'!$U$587:$U$768,APS!$B331,'Rekapitulasi Maret'!$V$587:$V$768)+SUMIF('Rekapitulasi Maret'!$U$587:$U$768,APS!$B331,'Rekapitulasi Maret'!$X$587:$X$768)</f>
        <v>0</v>
      </c>
      <c r="EX331" s="152">
        <f>SUMIF('Rekapitulasi Maret'!$U$587:$U$768,APS!$B331,'Rekapitulasi Maret'!$W$587:$W$768)+SUMIF('Rekapitulasi Maret'!$U$587:$U$768,APS!$B331,'Rekapitulasi Maret'!$Y$587:$Y$768)</f>
        <v>0</v>
      </c>
      <c r="EY331" s="10"/>
      <c r="EZ331" s="154">
        <f t="shared" si="654"/>
        <v>0</v>
      </c>
      <c r="FA331" s="154">
        <f t="shared" si="655"/>
        <v>0</v>
      </c>
      <c r="FB331" s="76">
        <f>SUM(DV331:EV331)</f>
        <v>35</v>
      </c>
      <c r="FC331" s="152">
        <f>SUMIF('Rekapitulasi Maret'!$AL$587:$AL$768,APS!$B331,'Rekapitulasi Maret'!$AM$587:$AM$768)+SUMIF('Rekapitulasi Maret'!$AL$587:$AL$768,APS!$B331,'Rekapitulasi Maret'!$AP$587:$AP$768)</f>
        <v>0</v>
      </c>
      <c r="FD331" s="152">
        <f>SUMIF('Rekapitulasi Maret'!$AL$587:$AL$768,APS!$B331,'Rekapitulasi Maret'!$AN$587:$AN$768)</f>
        <v>0</v>
      </c>
      <c r="FE331" s="76"/>
      <c r="FF331" s="154">
        <f t="shared" si="656"/>
        <v>0</v>
      </c>
      <c r="FG331" s="154">
        <f t="shared" si="657"/>
        <v>0</v>
      </c>
      <c r="FH331" s="10"/>
      <c r="FI331" s="152">
        <f>SUMIF('Rekapitulasi Maret'!$BA$587:$BA$768,APS!$B331,'Rekapitulasi Maret'!$BB$587:$BB$768)+SUMIF('Rekapitulasi Maret'!$BA$587:$BA$768,APS!$B331,'Rekapitulasi Maret'!$BE$587:$BE$768)</f>
        <v>0</v>
      </c>
      <c r="FJ331" s="152">
        <f>SUMIF('Rekapitulasi Maret'!$BA$587:$BA$768,APS!$B331,'Rekapitulasi Maret'!$BC$587:$BC$768)+SUMIF('Rekapitulasi Maret'!$BA$587:$BA$768,APS!$B331,'Rekapitulasi Maret'!$BF$587:$BF$768)</f>
        <v>0</v>
      </c>
      <c r="FK331" s="10"/>
      <c r="FL331" s="154">
        <f t="shared" si="658"/>
        <v>0</v>
      </c>
      <c r="FM331" s="154">
        <f t="shared" si="659"/>
        <v>0</v>
      </c>
      <c r="FN331" s="10"/>
      <c r="FO331" s="152">
        <f>SUMIF('Rekapitulasi Maret'!$BP$587:$BP$768,APS!$B331,'Rekapitulasi Maret'!$BQ$587:$BQ$768)+SUMIF('Rekapitulasi Maret'!$BP$587:$BP$768,APS!$B331,'Rekapitulasi Maret'!$BT$587:$BT$768)</f>
        <v>0</v>
      </c>
      <c r="FP331" s="152">
        <f>SUMIF('Rekapitulasi Maret'!$BP$587:$BP$768,APS!$B331,'Rekapitulasi Maret'!$BR$587:$BR$768)</f>
        <v>0</v>
      </c>
      <c r="FQ331" s="10"/>
      <c r="FR331" s="154">
        <f t="shared" si="660"/>
        <v>0</v>
      </c>
      <c r="FS331" s="154">
        <f t="shared" si="661"/>
        <v>0</v>
      </c>
      <c r="FT331" s="10"/>
      <c r="FU331" s="152">
        <f>SUMIF('Rekapitulasi Maret'!$CE$587:$CE$768,APS!$B331,'Rekapitulasi Maret'!$CI$587:$CI$768)</f>
        <v>0</v>
      </c>
      <c r="FV331" s="10"/>
      <c r="FW331" s="152">
        <f>SUMIF('Rekapitulasi Maret'!$CE$587:$CE$768,APS!$B331,'Rekapitulasi Maret'!$CJ$587:$CJ$768)</f>
        <v>0</v>
      </c>
      <c r="FX331" s="154">
        <f t="shared" si="683"/>
        <v>0</v>
      </c>
      <c r="FY331" s="154">
        <f t="shared" si="684"/>
        <v>0</v>
      </c>
      <c r="FZ331" s="10"/>
      <c r="GA331" s="152">
        <f>SUMIF('Rekapitulasi Maret'!$D$785:$D$963,APS!$B331,'Rekapitulasi Maret'!$E$785:$E$963)+SUMIF('Rekapitulasi Maret'!$D$785:$D$963,APS!$B331,'Rekapitulasi Maret'!$J$785:$J$963)</f>
        <v>0</v>
      </c>
      <c r="GB331" s="152">
        <f>SUMIF('Rekapitulasi Maret'!$D$785:$D$963,APS!$B331,'Rekapitulasi Maret'!$F$785:$F$963)</f>
        <v>0</v>
      </c>
      <c r="GC331" s="152">
        <f>SUMIF('Rekapitulasi Maret'!$D$785:$D$963,APS!$B331,'Rekapitulasi Maret'!$K$785:$K$963)</f>
        <v>0</v>
      </c>
      <c r="GD331" s="154">
        <f t="shared" si="662"/>
        <v>0</v>
      </c>
      <c r="GE331" s="154">
        <f t="shared" si="663"/>
        <v>0</v>
      </c>
      <c r="GF331" s="10"/>
      <c r="GG331" s="152">
        <f>SUMIF('Rekapitulasi Maret'!$U$785:$U$963,APS!$B331,'Rekapitulasi Maret'!$V$785:$V$963)+SUMIF('Rekapitulasi Maret'!$U$785:$U$963,APS!$B331,'Rekapitulasi Maret'!$AA$785:$AA$963)</f>
        <v>0</v>
      </c>
      <c r="GH331" s="152">
        <f>SUMIF('Rekapitulasi Maret'!$U$785:$U$963,APS!$B331,'Rekapitulasi Maret'!$W$785:$W$963)</f>
        <v>0</v>
      </c>
      <c r="GI331" s="152">
        <f>SUMIF('Rekapitulasi Maret'!$U$785:$U$963,APS!$B331,'Rekapitulasi Maret'!$AB$785:$AB$963)</f>
        <v>0</v>
      </c>
      <c r="GJ331" s="154">
        <f t="shared" si="664"/>
        <v>0</v>
      </c>
      <c r="GK331" s="154">
        <f t="shared" si="665"/>
        <v>0</v>
      </c>
      <c r="GL331" s="10"/>
      <c r="GM331" s="152">
        <f>SUMIF('Rekapitulasi Maret'!$AL$785:$AL$963,APS!$B331,'Rekapitulasi Maret'!$AM$785:$AM$963)+SUMIF('Rekapitulasi Maret'!$AL$785:$AL$963,APS!$B331,'Rekapitulasi Maret'!$AP$785:$AP$963)</f>
        <v>0</v>
      </c>
      <c r="GN331" s="152">
        <f>SUMIF('Rekapitulasi Maret'!$AL$785:$AL$963,APS!$B331,'Rekapitulasi Maret'!$AN$785:$AN$963)</f>
        <v>0</v>
      </c>
      <c r="GO331" s="152">
        <f>SUMIF('Rekapitulasi Maret'!$AL$785:$AL$963,APS!$B331,'Rekapitulasi Maret'!$AQ$785:$AQ$963)</f>
        <v>0</v>
      </c>
      <c r="GP331" s="154">
        <f t="shared" si="666"/>
        <v>0</v>
      </c>
      <c r="GQ331" s="154">
        <f t="shared" si="667"/>
        <v>0</v>
      </c>
      <c r="GR331" s="76">
        <f t="shared" si="668"/>
        <v>35</v>
      </c>
      <c r="GS331" s="76">
        <f t="shared" si="669"/>
        <v>0</v>
      </c>
      <c r="GT331" s="76">
        <f t="shared" si="670"/>
        <v>0</v>
      </c>
      <c r="GU331" s="76">
        <f t="shared" si="671"/>
        <v>0</v>
      </c>
      <c r="GV331" s="157">
        <f t="shared" si="672"/>
        <v>0</v>
      </c>
      <c r="GW331" s="157">
        <f t="shared" si="673"/>
        <v>-35</v>
      </c>
      <c r="GX331" s="158">
        <f t="shared" si="674"/>
        <v>0</v>
      </c>
      <c r="GY331" s="157">
        <f t="shared" si="691"/>
        <v>35</v>
      </c>
      <c r="GZ331" s="157">
        <f t="shared" si="692"/>
        <v>0</v>
      </c>
      <c r="HA331" s="157">
        <f t="shared" si="693"/>
        <v>0</v>
      </c>
      <c r="HB331" s="157">
        <f t="shared" si="694"/>
        <v>0</v>
      </c>
      <c r="HC331" s="157">
        <f t="shared" si="695"/>
        <v>0</v>
      </c>
      <c r="HD331" s="157">
        <f t="shared" si="696"/>
        <v>-35</v>
      </c>
      <c r="HE331" s="158">
        <f t="shared" si="746"/>
        <v>0</v>
      </c>
      <c r="HF331" s="164"/>
      <c r="HG331" s="129" t="s">
        <v>1078</v>
      </c>
      <c r="HH331" s="10"/>
      <c r="HI331" s="76">
        <f t="shared" si="761"/>
        <v>0</v>
      </c>
      <c r="HJ331" s="10"/>
      <c r="HL331" s="88"/>
    </row>
    <row r="332" spans="1:220" ht="15.75">
      <c r="A332" s="129" t="s">
        <v>766</v>
      </c>
      <c r="B332" s="129" t="s">
        <v>767</v>
      </c>
      <c r="C332" s="16" t="s">
        <v>310</v>
      </c>
      <c r="D332" s="16"/>
      <c r="E332" s="16"/>
      <c r="F332" s="31"/>
      <c r="G332" s="17"/>
      <c r="H332" s="17"/>
      <c r="I332" s="18"/>
      <c r="J332" s="17"/>
      <c r="K332" s="17"/>
      <c r="L332" s="17"/>
      <c r="M332" s="19"/>
      <c r="N332" s="20"/>
      <c r="O332" s="20"/>
      <c r="P332" s="75"/>
      <c r="Q332" s="74"/>
      <c r="R332" s="22"/>
      <c r="S332" s="20"/>
      <c r="T332" s="75"/>
      <c r="U332" s="152"/>
      <c r="V332" s="152"/>
      <c r="W332" s="75"/>
      <c r="X332" s="154"/>
      <c r="Y332" s="154"/>
      <c r="Z332" s="74"/>
      <c r="AA332" s="152"/>
      <c r="AB332" s="152"/>
      <c r="AC332" s="152"/>
      <c r="AD332" s="154"/>
      <c r="AE332" s="154"/>
      <c r="AF332" s="22"/>
      <c r="AG332" s="152"/>
      <c r="AH332" s="152"/>
      <c r="AI332" s="152"/>
      <c r="AJ332" s="154"/>
      <c r="AK332" s="154"/>
      <c r="AL332" s="10"/>
      <c r="AM332" s="152"/>
      <c r="AN332" s="152"/>
      <c r="AO332" s="10"/>
      <c r="AP332" s="154"/>
      <c r="AQ332" s="154"/>
      <c r="AR332" s="10"/>
      <c r="AS332" s="152">
        <f>SUMIF('Rekapitulasi Maret'!$BP$9:$BP$173,APS!$B332,'Rekapitulasi Maret'!$BQ$9:$BQ$173)</f>
        <v>240</v>
      </c>
      <c r="AT332" s="152">
        <f>SUMIF('Rekapitulasi Maret'!$BP$9:$BP$173,APS!$B332,'Rekapitulasi Maret'!$BR$9:$BR$173)</f>
        <v>35</v>
      </c>
      <c r="AU332" s="10"/>
      <c r="AV332" s="154">
        <f t="shared" si="697"/>
        <v>0</v>
      </c>
      <c r="AW332" s="154">
        <f t="shared" si="698"/>
        <v>14.583333333333334</v>
      </c>
      <c r="AX332" s="10"/>
      <c r="AY332" s="152">
        <f>SUMIF('Rekapitulasi Maret'!$CE$9:$CE$173,APS!$B332,'Rekapitulasi Maret'!$CI$9:$CI$173)</f>
        <v>0</v>
      </c>
      <c r="AZ332" s="10"/>
      <c r="BA332" s="152">
        <f>SUMIF('Rekapitulasi Maret'!$CE$9:$CE$173,APS!$B332,'Rekapitulasi Maret'!$CJ$9:$CJ$173)</f>
        <v>0</v>
      </c>
      <c r="BB332" s="154">
        <f t="shared" si="689"/>
        <v>0</v>
      </c>
      <c r="BC332" s="154">
        <f t="shared" si="690"/>
        <v>0</v>
      </c>
      <c r="BD332" s="76">
        <f t="shared" si="701"/>
        <v>0</v>
      </c>
      <c r="BE332" s="76">
        <f t="shared" si="702"/>
        <v>240</v>
      </c>
      <c r="BF332" s="76">
        <f t="shared" si="703"/>
        <v>35</v>
      </c>
      <c r="BG332" s="76">
        <f t="shared" si="704"/>
        <v>0</v>
      </c>
      <c r="BH332" s="76">
        <f t="shared" si="705"/>
        <v>35</v>
      </c>
      <c r="BI332" s="76">
        <f t="shared" si="706"/>
        <v>35</v>
      </c>
      <c r="BJ332" s="154">
        <f t="shared" si="707"/>
        <v>0</v>
      </c>
      <c r="BK332" s="10"/>
      <c r="BL332" s="10"/>
      <c r="BM332" s="152">
        <f>SUMIF('Rekapitulasi Maret'!$D$194:$D$375,APS!$B332,'Rekapitulasi Maret'!$E$194:$E$375)+SUMIF('Rekapitulasi Maret'!$D$194:$D$375,APS!$B332,'Rekapitulasi Maret'!$J$194:$J$375)</f>
        <v>0</v>
      </c>
      <c r="BN332" s="152">
        <f>SUMIF('Rekapitulasi Maret'!$D$194:$D$375,APS!$B332,'Rekapitulasi Maret'!$F$194:$F$375)</f>
        <v>0</v>
      </c>
      <c r="BO332" s="152">
        <f>SUMIF('Rekapitulasi Maret'!$D$194:$D$375,APS!$B332,'Rekapitulasi Maret'!$K$194:$K$375)</f>
        <v>0</v>
      </c>
      <c r="BP332" s="154">
        <f t="shared" si="685"/>
        <v>0</v>
      </c>
      <c r="BQ332" s="154">
        <f t="shared" si="686"/>
        <v>0</v>
      </c>
      <c r="BR332" s="10"/>
      <c r="BS332" s="152">
        <f>SUMIF('Rekapitulasi Maret'!$U$194:$U$375,APS!$B332,'Rekapitulasi Maret'!$V$194:$V$375)+SUMIF('Rekapitulasi Maret'!$U$194:$U$375,APS!$B332,'Rekapitulasi Maret'!$AA$194:$AA$375)</f>
        <v>0</v>
      </c>
      <c r="BT332" s="152">
        <f>SUMIF('Rekapitulasi Maret'!$U$194:$U$375,APS!$B332,'Rekapitulasi Maret'!$W$194:$W$375)</f>
        <v>0</v>
      </c>
      <c r="BU332" s="152">
        <f>SUMIF('Rekapitulasi Maret'!$U$194:$U$375,APS!$B332,'Rekapitulasi Maret'!$AB$194:$AB$375)</f>
        <v>0</v>
      </c>
      <c r="BV332" s="154">
        <f t="shared" si="687"/>
        <v>0</v>
      </c>
      <c r="BW332" s="154">
        <f t="shared" si="688"/>
        <v>0</v>
      </c>
      <c r="BX332" s="76"/>
      <c r="BY332" s="152">
        <f>SUMIF('Rekapitulasi Maret'!$AL$194:$AL$375,APS!$B332,'Rekapitulasi Maret'!$AM$194:$AM$375)+SUMIF('Rekapitulasi Maret'!$AL$194:$AL$375,APS!$B332,'Rekapitulasi Maret'!$AP$194:$AP$375)</f>
        <v>0</v>
      </c>
      <c r="BZ332" s="152">
        <f>SUMIF('Rekapitulasi Maret'!$AL$194:$AL$375,APS!$B332,'Rekapitulasi Maret'!$AN$194:$AN$375)</f>
        <v>0</v>
      </c>
      <c r="CA332" s="152">
        <f>SUMIF('Rekapitulasi Maret'!$AL$194:$AL$375,APS!$B332,'Rekapitulasi Maret'!$AQ$194:$AQ$375)</f>
        <v>0</v>
      </c>
      <c r="CB332" s="154">
        <f t="shared" si="699"/>
        <v>0</v>
      </c>
      <c r="CC332" s="154">
        <f t="shared" si="700"/>
        <v>0</v>
      </c>
      <c r="CD332" s="10"/>
      <c r="CE332" s="152">
        <f>SUMIF('Rekapitulasi Maret'!$BA$194:$BA$375,APS!$B332,'Rekapitulasi Maret'!$BB$194:$BB$375)+SUMIF('Rekapitulasi Maret'!$BA$194:$BA$375,APS!$B332,'Rekapitulasi Maret'!$BE$194:$BE$375)</f>
        <v>0</v>
      </c>
      <c r="CF332" s="152">
        <f>SUMIF('Rekapitulasi Maret'!$BA$194:$BA$375,APS!$B332,'Rekapitulasi Maret'!$BC$194:$BC$375)</f>
        <v>0</v>
      </c>
      <c r="CG332" s="10"/>
      <c r="CH332" s="154">
        <f t="shared" si="677"/>
        <v>0</v>
      </c>
      <c r="CI332" s="154">
        <f t="shared" si="678"/>
        <v>0</v>
      </c>
      <c r="CJ332" s="10"/>
      <c r="CK332" s="152">
        <f>SUMIF('Rekapitulasi Maret'!$BP$194:$BP$375,APS!$B332,'Rekapitulasi Maret'!$BQ$194:$BQ$375)+SUMIF('Rekapitulasi Maret'!$BP$194:$BP$375,APS!$B332,'Rekapitulasi Maret'!$BT$194:$BT$375)</f>
        <v>0</v>
      </c>
      <c r="CL332" s="152">
        <f>SUMIF('Rekapitulasi Maret'!$BP$194:$BP$375,APS!$B332,'Rekapitulasi Maret'!$BR$194:$BR$375)</f>
        <v>0</v>
      </c>
      <c r="CM332" s="152">
        <f>SUMIF('Rekapitulasi Maret'!$BP$194:$BP$375,APS!$B332,'Rekapitulasi Maret'!$BU$194:$BU$375)</f>
        <v>0</v>
      </c>
      <c r="CN332" s="154">
        <f t="shared" si="679"/>
        <v>0</v>
      </c>
      <c r="CO332" s="154">
        <f t="shared" si="680"/>
        <v>0</v>
      </c>
      <c r="CP332" s="76">
        <f t="shared" si="708"/>
        <v>0</v>
      </c>
      <c r="CQ332" s="76">
        <f t="shared" si="709"/>
        <v>0</v>
      </c>
      <c r="CR332" s="76">
        <f t="shared" si="710"/>
        <v>0</v>
      </c>
      <c r="CS332" s="76">
        <f t="shared" si="711"/>
        <v>0</v>
      </c>
      <c r="CT332" s="76">
        <f t="shared" si="712"/>
        <v>0</v>
      </c>
      <c r="CU332" s="76">
        <f t="shared" si="713"/>
        <v>0</v>
      </c>
      <c r="CV332" s="154">
        <f t="shared" si="714"/>
        <v>0</v>
      </c>
      <c r="CW332" s="10"/>
      <c r="CX332" s="10"/>
      <c r="CY332" s="152">
        <f>SUMIF('Rekapitulasi Maret'!$D$391:$D$568,APS!$B332,'Rekapitulasi Maret'!$E$391:$E$568)+SUMIF('Rekapitulasi Maret'!$D$391:$D$568,APS!$B332,'Rekapitulasi Maret'!$J$391:$J$568)</f>
        <v>0</v>
      </c>
      <c r="CZ332" s="152">
        <f>SUMIF('Rekapitulasi Maret'!$D$391:$D$568,APS!$B332,'Rekapitulasi Maret'!$F$391:$F$568)</f>
        <v>0</v>
      </c>
      <c r="DA332" s="152">
        <f>SUMIF('Rekapitulasi Maret'!$D$391:$D$568,APS!$B332,'Rekapitulasi Maret'!$K$391:$K$568)</f>
        <v>0</v>
      </c>
      <c r="DB332" s="154">
        <f t="shared" si="681"/>
        <v>0</v>
      </c>
      <c r="DC332" s="154">
        <f t="shared" si="682"/>
        <v>0</v>
      </c>
      <c r="DD332" s="10"/>
      <c r="DE332" s="152">
        <f>SUMIF('Rekapitulasi Maret'!$U$391:$U$568,APS!$B332,'Rekapitulasi Maret'!$V$391:$V$568)+SUMIF('Rekapitulasi Maret'!$U$391:$U$568,APS!$B332,'Rekapitulasi Maret'!$AA$391:$AA$568)</f>
        <v>0</v>
      </c>
      <c r="DF332" s="152">
        <f>SUMIF('Rekapitulasi Maret'!$U$391:$U$568,APS!$B332,'Rekapitulasi Maret'!$W$391:$W$568)</f>
        <v>0</v>
      </c>
      <c r="DG332" s="152">
        <f>SUMIF('Rekapitulasi Maret'!$U$391:$U$568,APS!$B332,'Rekapitulasi Maret'!$AB$391:$AB$568)</f>
        <v>0</v>
      </c>
      <c r="DH332" s="154">
        <f t="shared" si="715"/>
        <v>0</v>
      </c>
      <c r="DI332" s="154">
        <f t="shared" si="716"/>
        <v>0</v>
      </c>
      <c r="DJ332" s="76"/>
      <c r="DK332" s="152">
        <f>SUMIF('Rekapitulasi Maret'!$AL$391:$AL$568,APS!$B332,'Rekapitulasi Maret'!$AM$391:$AM$568)+SUMIF('Rekapitulasi Maret'!$AL$391:$AL$568,APS!$B332,'Rekapitulasi Maret'!$AP$391:$AP$568)</f>
        <v>0</v>
      </c>
      <c r="DL332" s="152">
        <f>SUMIF('Rekapitulasi Maret'!$AL$391:$AL$568,APS!$B332,'Rekapitulasi Maret'!$AN$391:$AN$568)</f>
        <v>0</v>
      </c>
      <c r="DM332" s="152">
        <f>SUMIF('Rekapitulasi Maret'!$AL$391:$AL$568,APS!$B332,'Rekapitulasi Maret'!$AQ$391:$AQ$568)</f>
        <v>0</v>
      </c>
      <c r="DN332" s="154">
        <f t="shared" si="648"/>
        <v>0</v>
      </c>
      <c r="DO332" s="154">
        <f t="shared" si="649"/>
        <v>0</v>
      </c>
      <c r="DP332" s="10"/>
      <c r="DQ332" s="152">
        <f>SUMIF('Rekapitulasi Maret'!$BA$391:$BA$568,APS!$B332,'Rekapitulasi Maret'!$BB$391:$BB$568)+SUMIF('Rekapitulasi Maret'!$BA$391:$BA$568,APS!$B332,'Rekapitulasi Maret'!$BE$391:$BE$568)</f>
        <v>0</v>
      </c>
      <c r="DR332" s="152">
        <f>SUMIF('Rekapitulasi Maret'!$BA$391:$BA$568,APS!$B332,'Rekapitulasi Maret'!$BC$391:$BC$568)</f>
        <v>0</v>
      </c>
      <c r="DS332" s="152">
        <f>SUMIF('Rekapitulasi Maret'!$BA$391:$BA$568,APS!$B332,'Rekapitulasi Maret'!$BF$391:$BF$568)</f>
        <v>0</v>
      </c>
      <c r="DT332" s="154">
        <f t="shared" si="717"/>
        <v>0</v>
      </c>
      <c r="DU332" s="154">
        <f t="shared" si="718"/>
        <v>0</v>
      </c>
      <c r="DV332" s="10"/>
      <c r="DW332" s="152">
        <f>SUMIF('Rekapitulasi Maret'!$BP$391:$BP$568,APS!$B332,'Rekapitulasi Maret'!$BQ$391:$BQ$568)+SUMIF('Rekapitulasi Maret'!$BP$391:$BP$568,APS!$B332,'Rekapitulasi Maret'!$BT$391:$BT$568)</f>
        <v>0</v>
      </c>
      <c r="DX332" s="152">
        <f>SUMIF('Rekapitulasi Maret'!$BP$391:$BP$568,APS!$B332,'Rekapitulasi Maret'!$BR$391:$BR$568)</f>
        <v>0</v>
      </c>
      <c r="DY332" s="152">
        <f>SUMIF('Rekapitulasi Maret'!$BP$391:$BP$568,APS!$B332,'Rekapitulasi Maret'!$BU$391:$BU$568)</f>
        <v>0</v>
      </c>
      <c r="DZ332" s="154">
        <f t="shared" si="755"/>
        <v>0</v>
      </c>
      <c r="EA332" s="154">
        <f t="shared" si="756"/>
        <v>0</v>
      </c>
      <c r="EB332" s="10"/>
      <c r="EC332" s="152">
        <f>SUMIF('Rekapitulasi Maret'!$CE$391:$CE$568,APS!$B332,'Rekapitulasi Maret'!$CF$391:$CF$568)+SUMIF('Rekapitulasi Maret'!$CE$391:$CE$568,APS!$B332,'Rekapitulasi Maret'!$CI$391:$CI$568)</f>
        <v>0</v>
      </c>
      <c r="ED332" s="152">
        <f>SUMIF('Rekapitulasi Maret'!$CE$391:$CE$568,APS!$B332,'Rekapitulasi Maret'!$CG$391:$CG$568)</f>
        <v>0</v>
      </c>
      <c r="EE332" s="152">
        <f>SUMIF('Rekapitulasi Maret'!$CE$391:$CE$568,APS!$B332,'Rekapitulasi Maret'!$CJ$391:$CJ$568)</f>
        <v>0</v>
      </c>
      <c r="EF332" s="154">
        <f t="shared" si="650"/>
        <v>0</v>
      </c>
      <c r="EG332" s="154">
        <f t="shared" si="651"/>
        <v>0</v>
      </c>
      <c r="EH332" s="76">
        <f t="shared" si="719"/>
        <v>0</v>
      </c>
      <c r="EI332" s="76">
        <f t="shared" si="720"/>
        <v>0</v>
      </c>
      <c r="EJ332" s="76">
        <f t="shared" si="721"/>
        <v>0</v>
      </c>
      <c r="EK332" s="76">
        <f t="shared" si="722"/>
        <v>0</v>
      </c>
      <c r="EL332" s="76">
        <f t="shared" si="723"/>
        <v>0</v>
      </c>
      <c r="EM332" s="76">
        <f t="shared" si="724"/>
        <v>0</v>
      </c>
      <c r="EN332" s="154">
        <f t="shared" si="725"/>
        <v>0</v>
      </c>
      <c r="EO332" s="10"/>
      <c r="EP332" s="10"/>
      <c r="EQ332" s="152">
        <f>SUMIF('Rekapitulasi Maret'!$D$587:$D$768,APS!$B332,'Rekapitulasi Maret'!$E$587:$E$768)+SUMIF('Rekapitulasi Maret'!$D$587:$D$768,APS!$B332,'Rekapitulasi Maret'!$G$587:$G$768)</f>
        <v>0</v>
      </c>
      <c r="ER332" s="152">
        <f>SUMIF('Rekapitulasi Maret'!$D$587:$D$768,APS!$B332,'Rekapitulasi Maret'!$F$587:$F$768)+SUMIF('Rekapitulasi Maret'!$D$587:$D$768,APS!$B332,'Rekapitulasi Maret'!$H$587:$H$768)</f>
        <v>0</v>
      </c>
      <c r="ES332" s="10"/>
      <c r="ET332" s="154">
        <f t="shared" si="652"/>
        <v>0</v>
      </c>
      <c r="EU332" s="154">
        <f t="shared" si="653"/>
        <v>0</v>
      </c>
      <c r="EV332" s="10"/>
      <c r="EW332" s="152">
        <f>SUMIF('Rekapitulasi Maret'!$U$587:$U$768,APS!$B332,'Rekapitulasi Maret'!$V$587:$V$768)+SUMIF('Rekapitulasi Maret'!$U$587:$U$768,APS!$B332,'Rekapitulasi Maret'!$X$587:$X$768)</f>
        <v>0</v>
      </c>
      <c r="EX332" s="152">
        <f>SUMIF('Rekapitulasi Maret'!$U$587:$U$768,APS!$B332,'Rekapitulasi Maret'!$W$587:$W$768)+SUMIF('Rekapitulasi Maret'!$U$587:$U$768,APS!$B332,'Rekapitulasi Maret'!$Y$587:$Y$768)</f>
        <v>0</v>
      </c>
      <c r="EY332" s="10"/>
      <c r="EZ332" s="154">
        <f t="shared" si="654"/>
        <v>0</v>
      </c>
      <c r="FA332" s="154">
        <f t="shared" si="655"/>
        <v>0</v>
      </c>
      <c r="FB332" s="76"/>
      <c r="FC332" s="152">
        <f>SUMIF('Rekapitulasi Maret'!$AL$587:$AL$768,APS!$B332,'Rekapitulasi Maret'!$AM$587:$AM$768)+SUMIF('Rekapitulasi Maret'!$AL$587:$AL$768,APS!$B332,'Rekapitulasi Maret'!$AP$587:$AP$768)</f>
        <v>0</v>
      </c>
      <c r="FD332" s="152">
        <f>SUMIF('Rekapitulasi Maret'!$AL$587:$AL$768,APS!$B332,'Rekapitulasi Maret'!$AN$587:$AN$768)</f>
        <v>0</v>
      </c>
      <c r="FE332" s="76"/>
      <c r="FF332" s="154">
        <f t="shared" si="656"/>
        <v>0</v>
      </c>
      <c r="FG332" s="154">
        <f t="shared" si="657"/>
        <v>0</v>
      </c>
      <c r="FH332" s="10"/>
      <c r="FI332" s="152">
        <f>SUMIF('Rekapitulasi Maret'!$BA$587:$BA$768,APS!$B332,'Rekapitulasi Maret'!$BB$587:$BB$768)+SUMIF('Rekapitulasi Maret'!$BA$587:$BA$768,APS!$B332,'Rekapitulasi Maret'!$BE$587:$BE$768)</f>
        <v>0</v>
      </c>
      <c r="FJ332" s="152">
        <f>SUMIF('Rekapitulasi Maret'!$BA$587:$BA$768,APS!$B332,'Rekapitulasi Maret'!$BC$587:$BC$768)+SUMIF('Rekapitulasi Maret'!$BA$587:$BA$768,APS!$B332,'Rekapitulasi Maret'!$BF$587:$BF$768)</f>
        <v>0</v>
      </c>
      <c r="FK332" s="10"/>
      <c r="FL332" s="154">
        <f t="shared" si="658"/>
        <v>0</v>
      </c>
      <c r="FM332" s="154">
        <f t="shared" si="659"/>
        <v>0</v>
      </c>
      <c r="FN332" s="10"/>
      <c r="FO332" s="152">
        <f>SUMIF('Rekapitulasi Maret'!$BP$587:$BP$768,APS!$B332,'Rekapitulasi Maret'!$BQ$587:$BQ$768)+SUMIF('Rekapitulasi Maret'!$BP$587:$BP$768,APS!$B332,'Rekapitulasi Maret'!$BT$587:$BT$768)</f>
        <v>0</v>
      </c>
      <c r="FP332" s="152">
        <f>SUMIF('Rekapitulasi Maret'!$BP$587:$BP$768,APS!$B332,'Rekapitulasi Maret'!$BR$587:$BR$768)</f>
        <v>0</v>
      </c>
      <c r="FQ332" s="10"/>
      <c r="FR332" s="154">
        <f t="shared" si="660"/>
        <v>0</v>
      </c>
      <c r="FS332" s="154">
        <f t="shared" si="661"/>
        <v>0</v>
      </c>
      <c r="FT332" s="10"/>
      <c r="FU332" s="152">
        <f>SUMIF('Rekapitulasi Maret'!$CE$587:$CE$768,APS!$B332,'Rekapitulasi Maret'!$CI$587:$CI$768)</f>
        <v>0</v>
      </c>
      <c r="FV332" s="10"/>
      <c r="FW332" s="152">
        <f>SUMIF('Rekapitulasi Maret'!$CE$587:$CE$768,APS!$B332,'Rekapitulasi Maret'!$CJ$587:$CJ$768)</f>
        <v>0</v>
      </c>
      <c r="FX332" s="154">
        <f t="shared" si="683"/>
        <v>0</v>
      </c>
      <c r="FY332" s="154">
        <f t="shared" si="684"/>
        <v>0</v>
      </c>
      <c r="FZ332" s="10"/>
      <c r="GA332" s="152">
        <f>SUMIF('Rekapitulasi Maret'!$D$785:$D$963,APS!$B332,'Rekapitulasi Maret'!$E$785:$E$963)+SUMIF('Rekapitulasi Maret'!$D$785:$D$963,APS!$B332,'Rekapitulasi Maret'!$J$785:$J$963)</f>
        <v>0</v>
      </c>
      <c r="GB332" s="152">
        <f>SUMIF('Rekapitulasi Maret'!$D$785:$D$963,APS!$B332,'Rekapitulasi Maret'!$F$785:$F$963)</f>
        <v>0</v>
      </c>
      <c r="GC332" s="152">
        <f>SUMIF('Rekapitulasi Maret'!$D$785:$D$963,APS!$B332,'Rekapitulasi Maret'!$K$785:$K$963)</f>
        <v>0</v>
      </c>
      <c r="GD332" s="154">
        <f t="shared" si="662"/>
        <v>0</v>
      </c>
      <c r="GE332" s="154">
        <f t="shared" si="663"/>
        <v>0</v>
      </c>
      <c r="GF332" s="10"/>
      <c r="GG332" s="152">
        <f>SUMIF('Rekapitulasi Maret'!$U$785:$U$963,APS!$B332,'Rekapitulasi Maret'!$V$785:$V$963)+SUMIF('Rekapitulasi Maret'!$U$785:$U$963,APS!$B332,'Rekapitulasi Maret'!$AA$785:$AA$963)</f>
        <v>0</v>
      </c>
      <c r="GH332" s="152">
        <f>SUMIF('Rekapitulasi Maret'!$U$785:$U$963,APS!$B332,'Rekapitulasi Maret'!$W$785:$W$963)</f>
        <v>0</v>
      </c>
      <c r="GI332" s="152">
        <f>SUMIF('Rekapitulasi Maret'!$U$785:$U$963,APS!$B332,'Rekapitulasi Maret'!$AB$785:$AB$963)</f>
        <v>0</v>
      </c>
      <c r="GJ332" s="154">
        <f t="shared" si="664"/>
        <v>0</v>
      </c>
      <c r="GK332" s="154">
        <f t="shared" si="665"/>
        <v>0</v>
      </c>
      <c r="GL332" s="10"/>
      <c r="GM332" s="152">
        <f>SUMIF('Rekapitulasi Maret'!$AL$785:$AL$963,APS!$B332,'Rekapitulasi Maret'!$AM$785:$AM$963)+SUMIF('Rekapitulasi Maret'!$AL$785:$AL$963,APS!$B332,'Rekapitulasi Maret'!$AP$785:$AP$963)</f>
        <v>0</v>
      </c>
      <c r="GN332" s="152">
        <f>SUMIF('Rekapitulasi Maret'!$AL$785:$AL$963,APS!$B332,'Rekapitulasi Maret'!$AN$785:$AN$963)</f>
        <v>0</v>
      </c>
      <c r="GO332" s="152">
        <f>SUMIF('Rekapitulasi Maret'!$AL$785:$AL$963,APS!$B332,'Rekapitulasi Maret'!$AQ$785:$AQ$963)</f>
        <v>0</v>
      </c>
      <c r="GP332" s="154">
        <f t="shared" si="666"/>
        <v>0</v>
      </c>
      <c r="GQ332" s="154">
        <f t="shared" si="667"/>
        <v>0</v>
      </c>
      <c r="GR332" s="76">
        <f t="shared" si="668"/>
        <v>0</v>
      </c>
      <c r="GS332" s="76">
        <f t="shared" si="669"/>
        <v>0</v>
      </c>
      <c r="GT332" s="76">
        <f t="shared" si="670"/>
        <v>0</v>
      </c>
      <c r="GU332" s="76">
        <f t="shared" si="671"/>
        <v>0</v>
      </c>
      <c r="GV332" s="157">
        <f t="shared" si="672"/>
        <v>0</v>
      </c>
      <c r="GW332" s="157">
        <f t="shared" si="673"/>
        <v>0</v>
      </c>
      <c r="GX332" s="158">
        <f t="shared" si="674"/>
        <v>0</v>
      </c>
      <c r="GY332" s="157">
        <f t="shared" si="691"/>
        <v>0</v>
      </c>
      <c r="GZ332" s="157">
        <f t="shared" si="692"/>
        <v>240</v>
      </c>
      <c r="HA332" s="157">
        <f t="shared" si="693"/>
        <v>35</v>
      </c>
      <c r="HB332" s="157">
        <f t="shared" si="694"/>
        <v>0</v>
      </c>
      <c r="HC332" s="157">
        <f t="shared" si="695"/>
        <v>35</v>
      </c>
      <c r="HD332" s="157">
        <f t="shared" si="696"/>
        <v>35</v>
      </c>
      <c r="HE332" s="158">
        <f t="shared" si="746"/>
        <v>0</v>
      </c>
      <c r="HF332" s="164"/>
      <c r="HG332" s="129" t="s">
        <v>1078</v>
      </c>
      <c r="HH332" s="10"/>
      <c r="HI332" s="76"/>
      <c r="HJ332" s="10"/>
      <c r="HL332" s="88"/>
    </row>
    <row r="333" spans="1:220" ht="15.75">
      <c r="A333" s="129" t="s">
        <v>770</v>
      </c>
      <c r="B333" s="129" t="s">
        <v>771</v>
      </c>
      <c r="C333" s="16" t="s">
        <v>310</v>
      </c>
      <c r="D333" s="16"/>
      <c r="E333" s="16"/>
      <c r="F333" s="31"/>
      <c r="G333" s="17"/>
      <c r="H333" s="17"/>
      <c r="I333" s="18"/>
      <c r="J333" s="17"/>
      <c r="K333" s="17"/>
      <c r="L333" s="17"/>
      <c r="M333" s="19"/>
      <c r="N333" s="20"/>
      <c r="O333" s="20"/>
      <c r="P333" s="75"/>
      <c r="Q333" s="74"/>
      <c r="R333" s="22"/>
      <c r="S333" s="20"/>
      <c r="T333" s="75"/>
      <c r="U333" s="152"/>
      <c r="V333" s="152"/>
      <c r="W333" s="75"/>
      <c r="X333" s="154"/>
      <c r="Y333" s="154"/>
      <c r="Z333" s="74"/>
      <c r="AA333" s="152"/>
      <c r="AB333" s="152"/>
      <c r="AC333" s="152"/>
      <c r="AD333" s="154"/>
      <c r="AE333" s="154"/>
      <c r="AF333" s="22"/>
      <c r="AG333" s="152"/>
      <c r="AH333" s="152"/>
      <c r="AI333" s="152"/>
      <c r="AJ333" s="154"/>
      <c r="AK333" s="154"/>
      <c r="AL333" s="10"/>
      <c r="AM333" s="152"/>
      <c r="AN333" s="152"/>
      <c r="AO333" s="10"/>
      <c r="AP333" s="154"/>
      <c r="AQ333" s="154"/>
      <c r="AR333" s="10"/>
      <c r="AS333" s="152">
        <f>SUMIF('Rekapitulasi Maret'!$BP$9:$BP$173,APS!$B333,'Rekapitulasi Maret'!$BQ$9:$BQ$173)</f>
        <v>0</v>
      </c>
      <c r="AT333" s="152">
        <f>SUMIF('Rekapitulasi Maret'!$BP$9:$BP$173,APS!$B333,'Rekapitulasi Maret'!$BR$9:$BR$173)</f>
        <v>100</v>
      </c>
      <c r="AU333" s="10"/>
      <c r="AV333" s="154">
        <f t="shared" si="697"/>
        <v>0</v>
      </c>
      <c r="AW333" s="154">
        <f t="shared" si="698"/>
        <v>0</v>
      </c>
      <c r="AX333" s="10"/>
      <c r="AY333" s="152">
        <f>SUMIF('Rekapitulasi Maret'!$CE$9:$CE$173,APS!$B333,'Rekapitulasi Maret'!$CI$9:$CI$173)</f>
        <v>0</v>
      </c>
      <c r="AZ333" s="10"/>
      <c r="BA333" s="152">
        <f>SUMIF('Rekapitulasi Maret'!$CE$9:$CE$173,APS!$B333,'Rekapitulasi Maret'!$CJ$9:$CJ$173)</f>
        <v>0</v>
      </c>
      <c r="BB333" s="154">
        <f t="shared" si="689"/>
        <v>0</v>
      </c>
      <c r="BC333" s="154">
        <f t="shared" si="690"/>
        <v>0</v>
      </c>
      <c r="BD333" s="76">
        <f t="shared" si="701"/>
        <v>0</v>
      </c>
      <c r="BE333" s="76">
        <f t="shared" si="702"/>
        <v>0</v>
      </c>
      <c r="BF333" s="76">
        <f t="shared" si="703"/>
        <v>100</v>
      </c>
      <c r="BG333" s="76">
        <f t="shared" si="704"/>
        <v>0</v>
      </c>
      <c r="BH333" s="76">
        <f t="shared" si="705"/>
        <v>100</v>
      </c>
      <c r="BI333" s="76">
        <f t="shared" si="706"/>
        <v>100</v>
      </c>
      <c r="BJ333" s="154">
        <f t="shared" si="707"/>
        <v>0</v>
      </c>
      <c r="BK333" s="10"/>
      <c r="BL333" s="10"/>
      <c r="BM333" s="152">
        <f>SUMIF('Rekapitulasi Maret'!$D$194:$D$375,APS!$B333,'Rekapitulasi Maret'!$E$194:$E$375)+SUMIF('Rekapitulasi Maret'!$D$194:$D$375,APS!$B333,'Rekapitulasi Maret'!$J$194:$J$375)</f>
        <v>0</v>
      </c>
      <c r="BN333" s="152">
        <f>SUMIF('Rekapitulasi Maret'!$D$194:$D$375,APS!$B333,'Rekapitulasi Maret'!$F$194:$F$375)</f>
        <v>0</v>
      </c>
      <c r="BO333" s="152">
        <f>SUMIF('Rekapitulasi Maret'!$D$194:$D$375,APS!$B333,'Rekapitulasi Maret'!$K$194:$K$375)</f>
        <v>0</v>
      </c>
      <c r="BP333" s="154">
        <f t="shared" si="685"/>
        <v>0</v>
      </c>
      <c r="BQ333" s="154">
        <f t="shared" si="686"/>
        <v>0</v>
      </c>
      <c r="BR333" s="10"/>
      <c r="BS333" s="152">
        <f>SUMIF('Rekapitulasi Maret'!$U$194:$U$375,APS!$B333,'Rekapitulasi Maret'!$V$194:$V$375)+SUMIF('Rekapitulasi Maret'!$U$194:$U$375,APS!$B333,'Rekapitulasi Maret'!$AA$194:$AA$375)</f>
        <v>0</v>
      </c>
      <c r="BT333" s="152">
        <f>SUMIF('Rekapitulasi Maret'!$U$194:$U$375,APS!$B333,'Rekapitulasi Maret'!$W$194:$W$375)</f>
        <v>0</v>
      </c>
      <c r="BU333" s="152">
        <f>SUMIF('Rekapitulasi Maret'!$U$194:$U$375,APS!$B333,'Rekapitulasi Maret'!$AB$194:$AB$375)</f>
        <v>0</v>
      </c>
      <c r="BV333" s="154">
        <f t="shared" si="687"/>
        <v>0</v>
      </c>
      <c r="BW333" s="154">
        <f t="shared" si="688"/>
        <v>0</v>
      </c>
      <c r="BX333" s="76"/>
      <c r="BY333" s="152">
        <f>SUMIF('Rekapitulasi Maret'!$AL$194:$AL$375,APS!$B333,'Rekapitulasi Maret'!$AM$194:$AM$375)+SUMIF('Rekapitulasi Maret'!$AL$194:$AL$375,APS!$B333,'Rekapitulasi Maret'!$AP$194:$AP$375)</f>
        <v>0</v>
      </c>
      <c r="BZ333" s="152">
        <f>SUMIF('Rekapitulasi Maret'!$AL$194:$AL$375,APS!$B333,'Rekapitulasi Maret'!$AN$194:$AN$375)</f>
        <v>152</v>
      </c>
      <c r="CA333" s="152">
        <f>SUMIF('Rekapitulasi Maret'!$AL$194:$AL$375,APS!$B333,'Rekapitulasi Maret'!$AQ$194:$AQ$375)</f>
        <v>0</v>
      </c>
      <c r="CB333" s="154">
        <f t="shared" si="699"/>
        <v>0</v>
      </c>
      <c r="CC333" s="154">
        <f t="shared" si="700"/>
        <v>0</v>
      </c>
      <c r="CD333" s="10"/>
      <c r="CE333" s="152">
        <f>SUMIF('Rekapitulasi Maret'!$BA$194:$BA$375,APS!$B333,'Rekapitulasi Maret'!$BB$194:$BB$375)+SUMIF('Rekapitulasi Maret'!$BA$194:$BA$375,APS!$B333,'Rekapitulasi Maret'!$BE$194:$BE$375)</f>
        <v>0</v>
      </c>
      <c r="CF333" s="152">
        <f>SUMIF('Rekapitulasi Maret'!$BA$194:$BA$375,APS!$B333,'Rekapitulasi Maret'!$BC$194:$BC$375)</f>
        <v>0</v>
      </c>
      <c r="CG333" s="10"/>
      <c r="CH333" s="154">
        <f t="shared" si="677"/>
        <v>0</v>
      </c>
      <c r="CI333" s="154">
        <f t="shared" si="678"/>
        <v>0</v>
      </c>
      <c r="CJ333" s="10"/>
      <c r="CK333" s="152">
        <f>SUMIF('Rekapitulasi Maret'!$BP$194:$BP$375,APS!$B333,'Rekapitulasi Maret'!$BQ$194:$BQ$375)+SUMIF('Rekapitulasi Maret'!$BP$194:$BP$375,APS!$B333,'Rekapitulasi Maret'!$BT$194:$BT$375)</f>
        <v>0</v>
      </c>
      <c r="CL333" s="152">
        <f>SUMIF('Rekapitulasi Maret'!$BP$194:$BP$375,APS!$B333,'Rekapitulasi Maret'!$BR$194:$BR$375)</f>
        <v>0</v>
      </c>
      <c r="CM333" s="152">
        <f>SUMIF('Rekapitulasi Maret'!$BP$194:$BP$375,APS!$B333,'Rekapitulasi Maret'!$BU$194:$BU$375)</f>
        <v>0</v>
      </c>
      <c r="CN333" s="154">
        <f t="shared" si="679"/>
        <v>0</v>
      </c>
      <c r="CO333" s="154">
        <f t="shared" si="680"/>
        <v>0</v>
      </c>
      <c r="CP333" s="76">
        <f t="shared" si="708"/>
        <v>0</v>
      </c>
      <c r="CQ333" s="76">
        <f t="shared" si="709"/>
        <v>0</v>
      </c>
      <c r="CR333" s="76">
        <f t="shared" si="710"/>
        <v>152</v>
      </c>
      <c r="CS333" s="76">
        <f t="shared" si="711"/>
        <v>0</v>
      </c>
      <c r="CT333" s="76">
        <f t="shared" si="712"/>
        <v>152</v>
      </c>
      <c r="CU333" s="76">
        <f t="shared" si="713"/>
        <v>152</v>
      </c>
      <c r="CV333" s="154">
        <f t="shared" si="714"/>
        <v>0</v>
      </c>
      <c r="CW333" s="10"/>
      <c r="CX333" s="10"/>
      <c r="CY333" s="152">
        <f>SUMIF('Rekapitulasi Maret'!$D$391:$D$568,APS!$B333,'Rekapitulasi Maret'!$E$391:$E$568)+SUMIF('Rekapitulasi Maret'!$D$391:$D$568,APS!$B333,'Rekapitulasi Maret'!$J$391:$J$568)</f>
        <v>0</v>
      </c>
      <c r="CZ333" s="152">
        <f>SUMIF('Rekapitulasi Maret'!$D$391:$D$568,APS!$B333,'Rekapitulasi Maret'!$F$391:$F$568)</f>
        <v>48</v>
      </c>
      <c r="DA333" s="152">
        <f>SUMIF('Rekapitulasi Maret'!$D$391:$D$568,APS!$B333,'Rekapitulasi Maret'!$K$391:$K$568)</f>
        <v>0</v>
      </c>
      <c r="DB333" s="154">
        <f t="shared" si="681"/>
        <v>0</v>
      </c>
      <c r="DC333" s="154">
        <f t="shared" si="682"/>
        <v>0</v>
      </c>
      <c r="DD333" s="10"/>
      <c r="DE333" s="152">
        <f>SUMIF('Rekapitulasi Maret'!$U$391:$U$568,APS!$B333,'Rekapitulasi Maret'!$V$391:$V$568)+SUMIF('Rekapitulasi Maret'!$U$391:$U$568,APS!$B333,'Rekapitulasi Maret'!$AA$391:$AA$568)</f>
        <v>0</v>
      </c>
      <c r="DF333" s="152">
        <f>SUMIF('Rekapitulasi Maret'!$U$391:$U$568,APS!$B333,'Rekapitulasi Maret'!$W$391:$W$568)</f>
        <v>0</v>
      </c>
      <c r="DG333" s="152">
        <f>SUMIF('Rekapitulasi Maret'!$U$391:$U$568,APS!$B333,'Rekapitulasi Maret'!$AB$391:$AB$568)</f>
        <v>0</v>
      </c>
      <c r="DH333" s="154">
        <f t="shared" si="715"/>
        <v>0</v>
      </c>
      <c r="DI333" s="154">
        <f t="shared" si="716"/>
        <v>0</v>
      </c>
      <c r="DJ333" s="76"/>
      <c r="DK333" s="152">
        <f>SUMIF('Rekapitulasi Maret'!$AL$391:$AL$568,APS!$B333,'Rekapitulasi Maret'!$AM$391:$AM$568)+SUMIF('Rekapitulasi Maret'!$AL$391:$AL$568,APS!$B333,'Rekapitulasi Maret'!$AP$391:$AP$568)</f>
        <v>0</v>
      </c>
      <c r="DL333" s="152">
        <f>SUMIF('Rekapitulasi Maret'!$AL$391:$AL$568,APS!$B333,'Rekapitulasi Maret'!$AN$391:$AN$568)</f>
        <v>0</v>
      </c>
      <c r="DM333" s="152">
        <f>SUMIF('Rekapitulasi Maret'!$AL$391:$AL$568,APS!$B333,'Rekapitulasi Maret'!$AQ$391:$AQ$568)</f>
        <v>0</v>
      </c>
      <c r="DN333" s="154">
        <f t="shared" si="648"/>
        <v>0</v>
      </c>
      <c r="DO333" s="154">
        <f t="shared" si="649"/>
        <v>0</v>
      </c>
      <c r="DP333" s="10"/>
      <c r="DQ333" s="152">
        <f>SUMIF('Rekapitulasi Maret'!$BA$391:$BA$568,APS!$B333,'Rekapitulasi Maret'!$BB$391:$BB$568)+SUMIF('Rekapitulasi Maret'!$BA$391:$BA$568,APS!$B333,'Rekapitulasi Maret'!$BE$391:$BE$568)</f>
        <v>0</v>
      </c>
      <c r="DR333" s="152">
        <f>SUMIF('Rekapitulasi Maret'!$BA$391:$BA$568,APS!$B333,'Rekapitulasi Maret'!$BC$391:$BC$568)</f>
        <v>0</v>
      </c>
      <c r="DS333" s="152">
        <f>SUMIF('Rekapitulasi Maret'!$BA$391:$BA$568,APS!$B333,'Rekapitulasi Maret'!$BF$391:$BF$568)</f>
        <v>0</v>
      </c>
      <c r="DT333" s="154">
        <f t="shared" si="717"/>
        <v>0</v>
      </c>
      <c r="DU333" s="154">
        <f t="shared" si="718"/>
        <v>0</v>
      </c>
      <c r="DV333" s="10"/>
      <c r="DW333" s="152">
        <f>SUMIF('Rekapitulasi Maret'!$BP$391:$BP$568,APS!$B333,'Rekapitulasi Maret'!$BQ$391:$BQ$568)+SUMIF('Rekapitulasi Maret'!$BP$391:$BP$568,APS!$B333,'Rekapitulasi Maret'!$BT$391:$BT$568)</f>
        <v>0</v>
      </c>
      <c r="DX333" s="152">
        <f>SUMIF('Rekapitulasi Maret'!$BP$391:$BP$568,APS!$B333,'Rekapitulasi Maret'!$BR$391:$BR$568)</f>
        <v>0</v>
      </c>
      <c r="DY333" s="152">
        <f>SUMIF('Rekapitulasi Maret'!$BP$391:$BP$568,APS!$B333,'Rekapitulasi Maret'!$BU$391:$BU$568)</f>
        <v>0</v>
      </c>
      <c r="DZ333" s="154">
        <f t="shared" si="755"/>
        <v>0</v>
      </c>
      <c r="EA333" s="154">
        <f t="shared" si="756"/>
        <v>0</v>
      </c>
      <c r="EB333" s="10"/>
      <c r="EC333" s="152">
        <f>SUMIF('Rekapitulasi Maret'!$CE$391:$CE$568,APS!$B333,'Rekapitulasi Maret'!$CF$391:$CF$568)+SUMIF('Rekapitulasi Maret'!$CE$391:$CE$568,APS!$B333,'Rekapitulasi Maret'!$CI$391:$CI$568)</f>
        <v>0</v>
      </c>
      <c r="ED333" s="152">
        <f>SUMIF('Rekapitulasi Maret'!$CE$391:$CE$568,APS!$B333,'Rekapitulasi Maret'!$CG$391:$CG$568)</f>
        <v>0</v>
      </c>
      <c r="EE333" s="152">
        <f>SUMIF('Rekapitulasi Maret'!$CE$391:$CE$568,APS!$B333,'Rekapitulasi Maret'!$CJ$391:$CJ$568)</f>
        <v>0</v>
      </c>
      <c r="EF333" s="154">
        <f t="shared" si="650"/>
        <v>0</v>
      </c>
      <c r="EG333" s="154">
        <f t="shared" si="651"/>
        <v>0</v>
      </c>
      <c r="EH333" s="76">
        <f t="shared" si="719"/>
        <v>0</v>
      </c>
      <c r="EI333" s="76">
        <f t="shared" si="720"/>
        <v>0</v>
      </c>
      <c r="EJ333" s="76">
        <f t="shared" si="721"/>
        <v>48</v>
      </c>
      <c r="EK333" s="76">
        <f t="shared" si="722"/>
        <v>0</v>
      </c>
      <c r="EL333" s="76">
        <f t="shared" si="723"/>
        <v>48</v>
      </c>
      <c r="EM333" s="76">
        <f t="shared" si="724"/>
        <v>48</v>
      </c>
      <c r="EN333" s="154">
        <f t="shared" si="725"/>
        <v>0</v>
      </c>
      <c r="EO333" s="10"/>
      <c r="EP333" s="10"/>
      <c r="EQ333" s="152">
        <f>SUMIF('Rekapitulasi Maret'!$D$587:$D$768,APS!$B333,'Rekapitulasi Maret'!$E$587:$E$768)+SUMIF('Rekapitulasi Maret'!$D$587:$D$768,APS!$B333,'Rekapitulasi Maret'!$G$587:$G$768)</f>
        <v>0</v>
      </c>
      <c r="ER333" s="152">
        <f>SUMIF('Rekapitulasi Maret'!$D$587:$D$768,APS!$B333,'Rekapitulasi Maret'!$F$587:$F$768)+SUMIF('Rekapitulasi Maret'!$D$587:$D$768,APS!$B333,'Rekapitulasi Maret'!$H$587:$H$768)</f>
        <v>0</v>
      </c>
      <c r="ES333" s="10"/>
      <c r="ET333" s="154">
        <f t="shared" si="652"/>
        <v>0</v>
      </c>
      <c r="EU333" s="154">
        <f t="shared" si="653"/>
        <v>0</v>
      </c>
      <c r="EV333" s="10"/>
      <c r="EW333" s="152">
        <f>SUMIF('Rekapitulasi Maret'!$U$587:$U$768,APS!$B333,'Rekapitulasi Maret'!$V$587:$V$768)+SUMIF('Rekapitulasi Maret'!$U$587:$U$768,APS!$B333,'Rekapitulasi Maret'!$X$587:$X$768)</f>
        <v>0</v>
      </c>
      <c r="EX333" s="152">
        <f>SUMIF('Rekapitulasi Maret'!$U$587:$U$768,APS!$B333,'Rekapitulasi Maret'!$W$587:$W$768)+SUMIF('Rekapitulasi Maret'!$U$587:$U$768,APS!$B333,'Rekapitulasi Maret'!$Y$587:$Y$768)</f>
        <v>0</v>
      </c>
      <c r="EY333" s="10"/>
      <c r="EZ333" s="154">
        <f t="shared" si="654"/>
        <v>0</v>
      </c>
      <c r="FA333" s="154">
        <f t="shared" si="655"/>
        <v>0</v>
      </c>
      <c r="FB333" s="76"/>
      <c r="FC333" s="152">
        <f>SUMIF('Rekapitulasi Maret'!$AL$587:$AL$768,APS!$B333,'Rekapitulasi Maret'!$AM$587:$AM$768)+SUMIF('Rekapitulasi Maret'!$AL$587:$AL$768,APS!$B333,'Rekapitulasi Maret'!$AP$587:$AP$768)</f>
        <v>0</v>
      </c>
      <c r="FD333" s="152">
        <f>SUMIF('Rekapitulasi Maret'!$AL$587:$AL$768,APS!$B333,'Rekapitulasi Maret'!$AN$587:$AN$768)</f>
        <v>0</v>
      </c>
      <c r="FE333" s="76"/>
      <c r="FF333" s="154">
        <f t="shared" si="656"/>
        <v>0</v>
      </c>
      <c r="FG333" s="154">
        <f t="shared" si="657"/>
        <v>0</v>
      </c>
      <c r="FH333" s="10"/>
      <c r="FI333" s="152">
        <f>SUMIF('Rekapitulasi Maret'!$BA$587:$BA$768,APS!$B333,'Rekapitulasi Maret'!$BB$587:$BB$768)+SUMIF('Rekapitulasi Maret'!$BA$587:$BA$768,APS!$B333,'Rekapitulasi Maret'!$BE$587:$BE$768)</f>
        <v>0</v>
      </c>
      <c r="FJ333" s="152">
        <f>SUMIF('Rekapitulasi Maret'!$BA$587:$BA$768,APS!$B333,'Rekapitulasi Maret'!$BC$587:$BC$768)+SUMIF('Rekapitulasi Maret'!$BA$587:$BA$768,APS!$B333,'Rekapitulasi Maret'!$BF$587:$BF$768)</f>
        <v>0</v>
      </c>
      <c r="FK333" s="10"/>
      <c r="FL333" s="154">
        <f t="shared" si="658"/>
        <v>0</v>
      </c>
      <c r="FM333" s="154">
        <f t="shared" si="659"/>
        <v>0</v>
      </c>
      <c r="FN333" s="10"/>
      <c r="FO333" s="152">
        <f>SUMIF('Rekapitulasi Maret'!$BP$587:$BP$768,APS!$B333,'Rekapitulasi Maret'!$BQ$587:$BQ$768)+SUMIF('Rekapitulasi Maret'!$BP$587:$BP$768,APS!$B333,'Rekapitulasi Maret'!$BT$587:$BT$768)</f>
        <v>0</v>
      </c>
      <c r="FP333" s="152">
        <f>SUMIF('Rekapitulasi Maret'!$BP$587:$BP$768,APS!$B333,'Rekapitulasi Maret'!$BR$587:$BR$768)</f>
        <v>0</v>
      </c>
      <c r="FQ333" s="10"/>
      <c r="FR333" s="154">
        <f t="shared" si="660"/>
        <v>0</v>
      </c>
      <c r="FS333" s="154">
        <f t="shared" si="661"/>
        <v>0</v>
      </c>
      <c r="FT333" s="10"/>
      <c r="FU333" s="152">
        <f>SUMIF('Rekapitulasi Maret'!$CE$587:$CE$768,APS!$B333,'Rekapitulasi Maret'!$CI$587:$CI$768)</f>
        <v>0</v>
      </c>
      <c r="FV333" s="10"/>
      <c r="FW333" s="152">
        <f>SUMIF('Rekapitulasi Maret'!$CE$587:$CE$768,APS!$B333,'Rekapitulasi Maret'!$CJ$587:$CJ$768)</f>
        <v>0</v>
      </c>
      <c r="FX333" s="154">
        <f t="shared" si="683"/>
        <v>0</v>
      </c>
      <c r="FY333" s="154">
        <f t="shared" si="684"/>
        <v>0</v>
      </c>
      <c r="FZ333" s="10"/>
      <c r="GA333" s="152">
        <f>SUMIF('Rekapitulasi Maret'!$D$785:$D$963,APS!$B333,'Rekapitulasi Maret'!$E$785:$E$963)+SUMIF('Rekapitulasi Maret'!$D$785:$D$963,APS!$B333,'Rekapitulasi Maret'!$J$785:$J$963)</f>
        <v>0</v>
      </c>
      <c r="GB333" s="152">
        <f>SUMIF('Rekapitulasi Maret'!$D$785:$D$963,APS!$B333,'Rekapitulasi Maret'!$F$785:$F$963)</f>
        <v>0</v>
      </c>
      <c r="GC333" s="152">
        <f>SUMIF('Rekapitulasi Maret'!$D$785:$D$963,APS!$B333,'Rekapitulasi Maret'!$K$785:$K$963)</f>
        <v>0</v>
      </c>
      <c r="GD333" s="154">
        <f t="shared" si="662"/>
        <v>0</v>
      </c>
      <c r="GE333" s="154">
        <f t="shared" si="663"/>
        <v>0</v>
      </c>
      <c r="GF333" s="10"/>
      <c r="GG333" s="152">
        <f>SUMIF('Rekapitulasi Maret'!$U$785:$U$963,APS!$B333,'Rekapitulasi Maret'!$V$785:$V$963)+SUMIF('Rekapitulasi Maret'!$U$785:$U$963,APS!$B333,'Rekapitulasi Maret'!$AA$785:$AA$963)</f>
        <v>0</v>
      </c>
      <c r="GH333" s="152">
        <f>SUMIF('Rekapitulasi Maret'!$U$785:$U$963,APS!$B333,'Rekapitulasi Maret'!$W$785:$W$963)</f>
        <v>0</v>
      </c>
      <c r="GI333" s="152">
        <f>SUMIF('Rekapitulasi Maret'!$U$785:$U$963,APS!$B333,'Rekapitulasi Maret'!$AB$785:$AB$963)</f>
        <v>0</v>
      </c>
      <c r="GJ333" s="154">
        <f t="shared" si="664"/>
        <v>0</v>
      </c>
      <c r="GK333" s="154">
        <f t="shared" si="665"/>
        <v>0</v>
      </c>
      <c r="GL333" s="10"/>
      <c r="GM333" s="152">
        <f>SUMIF('Rekapitulasi Maret'!$AL$785:$AL$963,APS!$B333,'Rekapitulasi Maret'!$AM$785:$AM$963)+SUMIF('Rekapitulasi Maret'!$AL$785:$AL$963,APS!$B333,'Rekapitulasi Maret'!$AP$785:$AP$963)</f>
        <v>0</v>
      </c>
      <c r="GN333" s="152">
        <f>SUMIF('Rekapitulasi Maret'!$AL$785:$AL$963,APS!$B333,'Rekapitulasi Maret'!$AN$785:$AN$963)</f>
        <v>0</v>
      </c>
      <c r="GO333" s="152">
        <f>SUMIF('Rekapitulasi Maret'!$AL$785:$AL$963,APS!$B333,'Rekapitulasi Maret'!$AQ$785:$AQ$963)</f>
        <v>0</v>
      </c>
      <c r="GP333" s="154">
        <f t="shared" si="666"/>
        <v>0</v>
      </c>
      <c r="GQ333" s="154">
        <f t="shared" si="667"/>
        <v>0</v>
      </c>
      <c r="GR333" s="76">
        <f t="shared" si="668"/>
        <v>0</v>
      </c>
      <c r="GS333" s="76">
        <f t="shared" si="669"/>
        <v>0</v>
      </c>
      <c r="GT333" s="76">
        <f t="shared" si="670"/>
        <v>0</v>
      </c>
      <c r="GU333" s="76">
        <f t="shared" si="671"/>
        <v>0</v>
      </c>
      <c r="GV333" s="157">
        <f t="shared" si="672"/>
        <v>0</v>
      </c>
      <c r="GW333" s="157">
        <f t="shared" si="673"/>
        <v>0</v>
      </c>
      <c r="GX333" s="158">
        <f t="shared" si="674"/>
        <v>0</v>
      </c>
      <c r="GY333" s="157">
        <f t="shared" si="691"/>
        <v>0</v>
      </c>
      <c r="GZ333" s="157">
        <f t="shared" si="692"/>
        <v>0</v>
      </c>
      <c r="HA333" s="157">
        <f t="shared" si="693"/>
        <v>300</v>
      </c>
      <c r="HB333" s="157">
        <f t="shared" si="694"/>
        <v>0</v>
      </c>
      <c r="HC333" s="157">
        <f t="shared" si="695"/>
        <v>300</v>
      </c>
      <c r="HD333" s="157">
        <f t="shared" si="696"/>
        <v>300</v>
      </c>
      <c r="HE333" s="158">
        <f t="shared" si="746"/>
        <v>0</v>
      </c>
      <c r="HF333" s="164"/>
      <c r="HG333" s="129" t="s">
        <v>1079</v>
      </c>
      <c r="HH333" s="10"/>
      <c r="HI333" s="76"/>
      <c r="HJ333" s="10"/>
      <c r="HL333" s="88"/>
    </row>
    <row r="334" spans="1:220" ht="15.75">
      <c r="A334" s="129" t="s">
        <v>769</v>
      </c>
      <c r="B334" s="129" t="s">
        <v>498</v>
      </c>
      <c r="C334" s="16" t="s">
        <v>310</v>
      </c>
      <c r="D334" s="16" t="s">
        <v>614</v>
      </c>
      <c r="E334" s="16"/>
      <c r="F334" s="31"/>
      <c r="G334" s="17"/>
      <c r="H334" s="17"/>
      <c r="I334" s="18">
        <f>IFERROR(VLOOKUP(B334,[1]Sheet2!$A:$B,2,0),0)</f>
        <v>0</v>
      </c>
      <c r="J334" s="17">
        <v>0</v>
      </c>
      <c r="K334" s="17">
        <f>IFERROR(VLOOKUP(B334,'[2]PV MAN'!$A:$B,2,0),0)</f>
        <v>0</v>
      </c>
      <c r="L334" s="17">
        <f t="shared" si="758"/>
        <v>0</v>
      </c>
      <c r="M334" s="19">
        <f>(H334+F334+G334)-(I334+J334)</f>
        <v>0</v>
      </c>
      <c r="N334" s="20">
        <f t="shared" si="752"/>
        <v>80</v>
      </c>
      <c r="O334" s="20">
        <v>80</v>
      </c>
      <c r="P334" s="75">
        <f t="shared" si="754"/>
        <v>320</v>
      </c>
      <c r="Q334" s="74">
        <f t="shared" si="753"/>
        <v>400</v>
      </c>
      <c r="R334" s="22">
        <f t="shared" si="757"/>
        <v>480</v>
      </c>
      <c r="S334" s="20">
        <f t="shared" si="759"/>
        <v>400</v>
      </c>
      <c r="T334" s="75"/>
      <c r="U334" s="152">
        <f>SUMIF('Rekapitulasi Maret'!$D$9:$D$173,APS!$B334,'Rekapitulasi Maret'!$E$9:$E$173)</f>
        <v>0</v>
      </c>
      <c r="V334" s="152">
        <f>SUMIF('Rekapitulasi Maret'!$D$9:$D$173,APS!$B334,'Rekapitulasi Maret'!$F$9:$F$173)</f>
        <v>0</v>
      </c>
      <c r="W334" s="75"/>
      <c r="X334" s="154">
        <f t="shared" si="748"/>
        <v>0</v>
      </c>
      <c r="Y334" s="154">
        <f t="shared" si="749"/>
        <v>0</v>
      </c>
      <c r="Z334" s="74"/>
      <c r="AA334" s="152">
        <f>SUMIF('Rekapitulasi Maret'!$U$9:$U$173,APS!$B334,'Rekapitulasi Maret'!$V$9:$V$173)</f>
        <v>0</v>
      </c>
      <c r="AB334" s="152">
        <f>SUMIF('Rekapitulasi Maret'!$U$9:$U$173,APS!$B334,'Rekapitulasi Maret'!$W$9:$W$173)</f>
        <v>0</v>
      </c>
      <c r="AC334" s="152"/>
      <c r="AD334" s="154">
        <f t="shared" si="726"/>
        <v>0</v>
      </c>
      <c r="AE334" s="154">
        <f t="shared" si="727"/>
        <v>0</v>
      </c>
      <c r="AF334" s="22"/>
      <c r="AG334" s="152">
        <f>SUMIF('Rekapitulasi Maret'!$AL$9:$AL$173,APS!$B334,'Rekapitulasi Maret'!$AM$9:$AM$173)</f>
        <v>0</v>
      </c>
      <c r="AH334" s="152">
        <f>SUMIF('Rekapitulasi Maret'!$AL$9:$AL$173,APS!$B334,'Rekapitulasi Maret'!$AN$9:$AN$173)</f>
        <v>0</v>
      </c>
      <c r="AI334" s="152">
        <f>SUMIF('Rekapitulasi Maret'!$AL$9:$AL$173,APS!$B334,'Rekapitulasi Maret'!$AQ$9:$AQ$173)</f>
        <v>0</v>
      </c>
      <c r="AJ334" s="154">
        <f t="shared" si="744"/>
        <v>0</v>
      </c>
      <c r="AK334" s="154">
        <f t="shared" si="745"/>
        <v>0</v>
      </c>
      <c r="AL334" s="10"/>
      <c r="AM334" s="152">
        <f>SUMIF('Rekapitulasi Maret'!$BA$9:$BA$173,APS!$B334,'Rekapitulasi Maret'!$BB$9:$BB$173)</f>
        <v>0</v>
      </c>
      <c r="AN334" s="152">
        <f>SUMIF('Rekapitulasi Maret'!$BA$9:$BA$173,APS!$B334,'Rekapitulasi Maret'!$BC$9:$BC$173)</f>
        <v>0</v>
      </c>
      <c r="AO334" s="10"/>
      <c r="AP334" s="154">
        <f t="shared" si="728"/>
        <v>0</v>
      </c>
      <c r="AQ334" s="154">
        <f t="shared" si="729"/>
        <v>0</v>
      </c>
      <c r="AR334" s="10"/>
      <c r="AS334" s="152">
        <f>SUMIF('Rekapitulasi Maret'!$BP$9:$BP$173,APS!$B334,'Rekapitulasi Maret'!$BQ$9:$BQ$173)</f>
        <v>0</v>
      </c>
      <c r="AT334" s="152">
        <f>SUMIF('Rekapitulasi Maret'!$BP$9:$BP$173,APS!$B334,'Rekapitulasi Maret'!$BR$9:$BR$173)</f>
        <v>80</v>
      </c>
      <c r="AU334" s="10"/>
      <c r="AV334" s="154">
        <f t="shared" si="697"/>
        <v>0</v>
      </c>
      <c r="AW334" s="154">
        <f t="shared" si="698"/>
        <v>0</v>
      </c>
      <c r="AX334" s="10"/>
      <c r="AY334" s="152">
        <f>SUMIF('Rekapitulasi Maret'!$CE$9:$CE$173,APS!$B334,'Rekapitulasi Maret'!$CI$9:$CI$173)</f>
        <v>0</v>
      </c>
      <c r="AZ334" s="10"/>
      <c r="BA334" s="152">
        <f>SUMIF('Rekapitulasi Maret'!$CE$9:$CE$173,APS!$B334,'Rekapitulasi Maret'!$CJ$9:$CJ$173)</f>
        <v>0</v>
      </c>
      <c r="BB334" s="154">
        <f t="shared" si="689"/>
        <v>0</v>
      </c>
      <c r="BC334" s="154">
        <f t="shared" si="690"/>
        <v>0</v>
      </c>
      <c r="BD334" s="76">
        <f t="shared" si="701"/>
        <v>0</v>
      </c>
      <c r="BE334" s="76">
        <f t="shared" si="702"/>
        <v>0</v>
      </c>
      <c r="BF334" s="76">
        <f t="shared" si="703"/>
        <v>80</v>
      </c>
      <c r="BG334" s="76">
        <f t="shared" si="704"/>
        <v>0</v>
      </c>
      <c r="BH334" s="76">
        <f t="shared" si="705"/>
        <v>80</v>
      </c>
      <c r="BI334" s="76">
        <f t="shared" si="706"/>
        <v>80</v>
      </c>
      <c r="BJ334" s="154">
        <f t="shared" si="707"/>
        <v>0</v>
      </c>
      <c r="BK334" s="10"/>
      <c r="BL334" s="10"/>
      <c r="BM334" s="152">
        <f>SUMIF('Rekapitulasi Maret'!$D$194:$D$375,APS!$B334,'Rekapitulasi Maret'!$E$194:$E$375)+SUMIF('Rekapitulasi Maret'!$D$194:$D$375,APS!$B334,'Rekapitulasi Maret'!$J$194:$J$375)</f>
        <v>0</v>
      </c>
      <c r="BN334" s="152">
        <f>SUMIF('Rekapitulasi Maret'!$D$194:$D$375,APS!$B334,'Rekapitulasi Maret'!$F$194:$F$375)</f>
        <v>0</v>
      </c>
      <c r="BO334" s="152">
        <f>SUMIF('Rekapitulasi Maret'!$D$194:$D$375,APS!$B334,'Rekapitulasi Maret'!$K$194:$K$375)</f>
        <v>0</v>
      </c>
      <c r="BP334" s="154">
        <f t="shared" si="685"/>
        <v>0</v>
      </c>
      <c r="BQ334" s="154">
        <f t="shared" si="686"/>
        <v>0</v>
      </c>
      <c r="BR334" s="10"/>
      <c r="BS334" s="152">
        <f>SUMIF('Rekapitulasi Maret'!$U$194:$U$375,APS!$B334,'Rekapitulasi Maret'!$V$194:$V$375)+SUMIF('Rekapitulasi Maret'!$U$194:$U$375,APS!$B334,'Rekapitulasi Maret'!$AA$194:$AA$375)</f>
        <v>0</v>
      </c>
      <c r="BT334" s="152">
        <f>SUMIF('Rekapitulasi Maret'!$U$194:$U$375,APS!$B334,'Rekapitulasi Maret'!$W$194:$W$375)</f>
        <v>0</v>
      </c>
      <c r="BU334" s="152">
        <f>SUMIF('Rekapitulasi Maret'!$U$194:$U$375,APS!$B334,'Rekapitulasi Maret'!$AB$194:$AB$375)</f>
        <v>0</v>
      </c>
      <c r="BV334" s="154">
        <f t="shared" si="687"/>
        <v>0</v>
      </c>
      <c r="BW334" s="154">
        <f t="shared" si="688"/>
        <v>0</v>
      </c>
      <c r="BX334" s="76">
        <f t="shared" si="760"/>
        <v>320</v>
      </c>
      <c r="BY334" s="152">
        <f>SUMIF('Rekapitulasi Maret'!$AL$194:$AL$375,APS!$B334,'Rekapitulasi Maret'!$AM$194:$AM$375)+SUMIF('Rekapitulasi Maret'!$AL$194:$AL$375,APS!$B334,'Rekapitulasi Maret'!$AP$194:$AP$375)</f>
        <v>0</v>
      </c>
      <c r="BZ334" s="152">
        <f>SUMIF('Rekapitulasi Maret'!$AL$194:$AL$375,APS!$B334,'Rekapitulasi Maret'!$AN$194:$AN$375)</f>
        <v>0</v>
      </c>
      <c r="CA334" s="152">
        <f>SUMIF('Rekapitulasi Maret'!$AL$194:$AL$375,APS!$B334,'Rekapitulasi Maret'!$AQ$194:$AQ$375)</f>
        <v>0</v>
      </c>
      <c r="CB334" s="154">
        <f t="shared" si="699"/>
        <v>0</v>
      </c>
      <c r="CC334" s="154">
        <f t="shared" si="700"/>
        <v>0</v>
      </c>
      <c r="CD334" s="10"/>
      <c r="CE334" s="152">
        <f>SUMIF('Rekapitulasi Maret'!$BA$194:$BA$375,APS!$B334,'Rekapitulasi Maret'!$BB$194:$BB$375)+SUMIF('Rekapitulasi Maret'!$BA$194:$BA$375,APS!$B334,'Rekapitulasi Maret'!$BE$194:$BE$375)</f>
        <v>0</v>
      </c>
      <c r="CF334" s="152">
        <f>SUMIF('Rekapitulasi Maret'!$BA$194:$BA$375,APS!$B334,'Rekapitulasi Maret'!$BC$194:$BC$375)</f>
        <v>0</v>
      </c>
      <c r="CG334" s="10"/>
      <c r="CH334" s="154">
        <f t="shared" si="677"/>
        <v>0</v>
      </c>
      <c r="CI334" s="154">
        <f t="shared" si="678"/>
        <v>0</v>
      </c>
      <c r="CJ334" s="10"/>
      <c r="CK334" s="152">
        <f>SUMIF('Rekapitulasi Maret'!$BP$194:$BP$375,APS!$B334,'Rekapitulasi Maret'!$BQ$194:$BQ$375)+SUMIF('Rekapitulasi Maret'!$BP$194:$BP$375,APS!$B334,'Rekapitulasi Maret'!$BT$194:$BT$375)</f>
        <v>0</v>
      </c>
      <c r="CL334" s="152">
        <f>SUMIF('Rekapitulasi Maret'!$BP$194:$BP$375,APS!$B334,'Rekapitulasi Maret'!$BR$194:$BR$375)</f>
        <v>0</v>
      </c>
      <c r="CM334" s="152">
        <f>SUMIF('Rekapitulasi Maret'!$BP$194:$BP$375,APS!$B334,'Rekapitulasi Maret'!$BU$194:$BU$375)</f>
        <v>0</v>
      </c>
      <c r="CN334" s="154">
        <f t="shared" si="679"/>
        <v>0</v>
      </c>
      <c r="CO334" s="154">
        <f t="shared" si="680"/>
        <v>0</v>
      </c>
      <c r="CP334" s="76">
        <f t="shared" si="708"/>
        <v>320</v>
      </c>
      <c r="CQ334" s="76">
        <f t="shared" si="709"/>
        <v>0</v>
      </c>
      <c r="CR334" s="76">
        <f t="shared" si="710"/>
        <v>0</v>
      </c>
      <c r="CS334" s="76">
        <f t="shared" si="711"/>
        <v>0</v>
      </c>
      <c r="CT334" s="76">
        <f t="shared" si="712"/>
        <v>0</v>
      </c>
      <c r="CU334" s="76">
        <f t="shared" si="713"/>
        <v>-320</v>
      </c>
      <c r="CV334" s="154">
        <f t="shared" si="714"/>
        <v>0</v>
      </c>
      <c r="CW334" s="10"/>
      <c r="CX334" s="10"/>
      <c r="CY334" s="152">
        <f>SUMIF('Rekapitulasi Maret'!$D$391:$D$568,APS!$B334,'Rekapitulasi Maret'!$E$391:$E$568)+SUMIF('Rekapitulasi Maret'!$D$391:$D$568,APS!$B334,'Rekapitulasi Maret'!$J$391:$J$568)</f>
        <v>0</v>
      </c>
      <c r="CZ334" s="152">
        <f>SUMIF('Rekapitulasi Maret'!$D$391:$D$568,APS!$B334,'Rekapitulasi Maret'!$F$391:$F$568)</f>
        <v>0</v>
      </c>
      <c r="DA334" s="152">
        <f>SUMIF('Rekapitulasi Maret'!$D$391:$D$568,APS!$B334,'Rekapitulasi Maret'!$K$391:$K$568)</f>
        <v>0</v>
      </c>
      <c r="DB334" s="154">
        <f t="shared" si="681"/>
        <v>0</v>
      </c>
      <c r="DC334" s="154">
        <f t="shared" si="682"/>
        <v>0</v>
      </c>
      <c r="DD334" s="10"/>
      <c r="DE334" s="152">
        <f>SUMIF('Rekapitulasi Maret'!$U$391:$U$568,APS!$B334,'Rekapitulasi Maret'!$V$391:$V$568)+SUMIF('Rekapitulasi Maret'!$U$391:$U$568,APS!$B334,'Rekapitulasi Maret'!$AA$391:$AA$568)</f>
        <v>0</v>
      </c>
      <c r="DF334" s="152">
        <f>SUMIF('Rekapitulasi Maret'!$U$391:$U$568,APS!$B334,'Rekapitulasi Maret'!$W$391:$W$568)</f>
        <v>0</v>
      </c>
      <c r="DG334" s="152">
        <f>SUMIF('Rekapitulasi Maret'!$U$391:$U$568,APS!$B334,'Rekapitulasi Maret'!$AB$391:$AB$568)</f>
        <v>0</v>
      </c>
      <c r="DH334" s="154">
        <f t="shared" si="715"/>
        <v>0</v>
      </c>
      <c r="DI334" s="154">
        <f t="shared" si="716"/>
        <v>0</v>
      </c>
      <c r="DJ334" s="76"/>
      <c r="DK334" s="152">
        <f>SUMIF('Rekapitulasi Maret'!$AL$391:$AL$568,APS!$B334,'Rekapitulasi Maret'!$AM$391:$AM$568)+SUMIF('Rekapitulasi Maret'!$AL$391:$AL$568,APS!$B334,'Rekapitulasi Maret'!$AP$391:$AP$568)</f>
        <v>0</v>
      </c>
      <c r="DL334" s="152">
        <f>SUMIF('Rekapitulasi Maret'!$AL$391:$AL$568,APS!$B334,'Rekapitulasi Maret'!$AN$391:$AN$568)</f>
        <v>0</v>
      </c>
      <c r="DM334" s="152">
        <f>SUMIF('Rekapitulasi Maret'!$AL$391:$AL$568,APS!$B334,'Rekapitulasi Maret'!$AQ$391:$AQ$568)</f>
        <v>0</v>
      </c>
      <c r="DN334" s="154">
        <f t="shared" ref="DN334:DN363" si="762">IF(DJ334=0,0,((DL334+DM334)/DJ334)*100)</f>
        <v>0</v>
      </c>
      <c r="DO334" s="154">
        <f t="shared" ref="DO334:DO363" si="763">IF(DK334=0,0,((DL334+DM334)/DK334)*100)</f>
        <v>0</v>
      </c>
      <c r="DP334" s="10"/>
      <c r="DQ334" s="152">
        <f>SUMIF('Rekapitulasi Maret'!$BA$391:$BA$568,APS!$B334,'Rekapitulasi Maret'!$BB$391:$BB$568)+SUMIF('Rekapitulasi Maret'!$BA$391:$BA$568,APS!$B334,'Rekapitulasi Maret'!$BE$391:$BE$568)</f>
        <v>0</v>
      </c>
      <c r="DR334" s="152">
        <f>SUMIF('Rekapitulasi Maret'!$BA$391:$BA$568,APS!$B334,'Rekapitulasi Maret'!$BC$391:$BC$568)</f>
        <v>0</v>
      </c>
      <c r="DS334" s="152">
        <f>SUMIF('Rekapitulasi Maret'!$BA$391:$BA$568,APS!$B334,'Rekapitulasi Maret'!$BF$391:$BF$568)</f>
        <v>0</v>
      </c>
      <c r="DT334" s="154">
        <f t="shared" si="717"/>
        <v>0</v>
      </c>
      <c r="DU334" s="154">
        <f t="shared" si="718"/>
        <v>0</v>
      </c>
      <c r="DV334" s="10"/>
      <c r="DW334" s="152">
        <f>SUMIF('Rekapitulasi Maret'!$BP$391:$BP$568,APS!$B334,'Rekapitulasi Maret'!$BQ$391:$BQ$568)+SUMIF('Rekapitulasi Maret'!$BP$391:$BP$568,APS!$B334,'Rekapitulasi Maret'!$BT$391:$BT$568)</f>
        <v>0</v>
      </c>
      <c r="DX334" s="152">
        <f>SUMIF('Rekapitulasi Maret'!$BP$391:$BP$568,APS!$B334,'Rekapitulasi Maret'!$BR$391:$BR$568)</f>
        <v>0</v>
      </c>
      <c r="DY334" s="152">
        <f>SUMIF('Rekapitulasi Maret'!$BP$391:$BP$568,APS!$B334,'Rekapitulasi Maret'!$BU$391:$BU$568)</f>
        <v>0</v>
      </c>
      <c r="DZ334" s="154">
        <f t="shared" si="755"/>
        <v>0</v>
      </c>
      <c r="EA334" s="154">
        <f t="shared" si="756"/>
        <v>0</v>
      </c>
      <c r="EB334" s="10"/>
      <c r="EC334" s="152">
        <f>SUMIF('Rekapitulasi Maret'!$CE$391:$CE$568,APS!$B334,'Rekapitulasi Maret'!$CF$391:$CF$568)+SUMIF('Rekapitulasi Maret'!$CE$391:$CE$568,APS!$B334,'Rekapitulasi Maret'!$CI$391:$CI$568)</f>
        <v>0</v>
      </c>
      <c r="ED334" s="152">
        <f>SUMIF('Rekapitulasi Maret'!$CE$391:$CE$568,APS!$B334,'Rekapitulasi Maret'!$CG$391:$CG$568)</f>
        <v>0</v>
      </c>
      <c r="EE334" s="152">
        <f>SUMIF('Rekapitulasi Maret'!$CE$391:$CE$568,APS!$B334,'Rekapitulasi Maret'!$CJ$391:$CJ$568)</f>
        <v>0</v>
      </c>
      <c r="EF334" s="154">
        <f t="shared" ref="EF334:EF397" si="764">IF(EB334=0,0,((ED334+EE334)/EB334)*100)</f>
        <v>0</v>
      </c>
      <c r="EG334" s="154">
        <f t="shared" ref="EG334:EG397" si="765">IF(EC334=0,0,((ED334+EE334)/EC334)*100)</f>
        <v>0</v>
      </c>
      <c r="EH334" s="76">
        <f t="shared" si="719"/>
        <v>0</v>
      </c>
      <c r="EI334" s="76">
        <f t="shared" si="720"/>
        <v>0</v>
      </c>
      <c r="EJ334" s="76">
        <f t="shared" si="721"/>
        <v>0</v>
      </c>
      <c r="EK334" s="76">
        <f t="shared" si="722"/>
        <v>0</v>
      </c>
      <c r="EL334" s="76">
        <f t="shared" si="723"/>
        <v>0</v>
      </c>
      <c r="EM334" s="76">
        <f t="shared" si="724"/>
        <v>0</v>
      </c>
      <c r="EN334" s="154">
        <f t="shared" si="725"/>
        <v>0</v>
      </c>
      <c r="EO334" s="10">
        <v>80</v>
      </c>
      <c r="EP334" s="10"/>
      <c r="EQ334" s="152">
        <f>SUMIF('Rekapitulasi Maret'!$D$587:$D$768,APS!$B334,'Rekapitulasi Maret'!$E$587:$E$768)+SUMIF('Rekapitulasi Maret'!$D$587:$D$768,APS!$B334,'Rekapitulasi Maret'!$G$587:$G$768)</f>
        <v>0</v>
      </c>
      <c r="ER334" s="152">
        <f>SUMIF('Rekapitulasi Maret'!$D$587:$D$768,APS!$B334,'Rekapitulasi Maret'!$F$587:$F$768)+SUMIF('Rekapitulasi Maret'!$D$587:$D$768,APS!$B334,'Rekapitulasi Maret'!$H$587:$H$768)</f>
        <v>0</v>
      </c>
      <c r="ES334" s="10"/>
      <c r="ET334" s="154">
        <f t="shared" ref="ET334:ET397" si="766">IF(EP334=0,0,((ER334+ES334)/EP334)*100)</f>
        <v>0</v>
      </c>
      <c r="EU334" s="154">
        <f t="shared" ref="EU334:EU397" si="767">IF(EQ334=0,0,((ER334+ES334)/EQ334)*100)</f>
        <v>0</v>
      </c>
      <c r="EV334" s="10"/>
      <c r="EW334" s="152">
        <f>SUMIF('Rekapitulasi Maret'!$U$587:$U$768,APS!$B334,'Rekapitulasi Maret'!$V$587:$V$768)+SUMIF('Rekapitulasi Maret'!$U$587:$U$768,APS!$B334,'Rekapitulasi Maret'!$X$587:$X$768)</f>
        <v>0</v>
      </c>
      <c r="EX334" s="152">
        <f>SUMIF('Rekapitulasi Maret'!$U$587:$U$768,APS!$B334,'Rekapitulasi Maret'!$W$587:$W$768)+SUMIF('Rekapitulasi Maret'!$U$587:$U$768,APS!$B334,'Rekapitulasi Maret'!$Y$587:$Y$768)</f>
        <v>0</v>
      </c>
      <c r="EY334" s="10"/>
      <c r="EZ334" s="154">
        <f t="shared" ref="EZ334:EZ397" si="768">IF(EV334=0,0,((EX334+EY334)/EV334)*100)</f>
        <v>0</v>
      </c>
      <c r="FA334" s="154">
        <f t="shared" ref="FA334:FA397" si="769">IF(EW334=0,0,((EX334+EY334)/EW334)*100)</f>
        <v>0</v>
      </c>
      <c r="FB334" s="76">
        <f>SUM(DV334:EV334)</f>
        <v>80</v>
      </c>
      <c r="FC334" s="152">
        <f>SUMIF('Rekapitulasi Maret'!$AL$587:$AL$768,APS!$B334,'Rekapitulasi Maret'!$AM$587:$AM$768)+SUMIF('Rekapitulasi Maret'!$AL$587:$AL$768,APS!$B334,'Rekapitulasi Maret'!$AP$587:$AP$768)</f>
        <v>0</v>
      </c>
      <c r="FD334" s="152">
        <f>SUMIF('Rekapitulasi Maret'!$AL$587:$AL$768,APS!$B334,'Rekapitulasi Maret'!$AN$587:$AN$768)</f>
        <v>0</v>
      </c>
      <c r="FE334" s="76"/>
      <c r="FF334" s="154">
        <f t="shared" ref="FF334:FF397" si="770">IF(FB334=0,0,((FD334+FE334)/FB334)*100)</f>
        <v>0</v>
      </c>
      <c r="FG334" s="154">
        <f t="shared" ref="FG334:FG397" si="771">IF(FC334=0,0,((FD334+FE334)/FC334)*100)</f>
        <v>0</v>
      </c>
      <c r="FH334" s="10"/>
      <c r="FI334" s="152">
        <f>SUMIF('Rekapitulasi Maret'!$BA$587:$BA$768,APS!$B334,'Rekapitulasi Maret'!$BB$587:$BB$768)+SUMIF('Rekapitulasi Maret'!$BA$587:$BA$768,APS!$B334,'Rekapitulasi Maret'!$BE$587:$BE$768)</f>
        <v>0</v>
      </c>
      <c r="FJ334" s="152">
        <f>SUMIF('Rekapitulasi Maret'!$BA$587:$BA$768,APS!$B334,'Rekapitulasi Maret'!$BC$587:$BC$768)+SUMIF('Rekapitulasi Maret'!$BA$587:$BA$768,APS!$B334,'Rekapitulasi Maret'!$BF$587:$BF$768)</f>
        <v>0</v>
      </c>
      <c r="FK334" s="10"/>
      <c r="FL334" s="154">
        <f t="shared" ref="FL334:FL397" si="772">IF(FH334=0,0,((FJ334+FK334)/FH334)*100)</f>
        <v>0</v>
      </c>
      <c r="FM334" s="154">
        <f t="shared" ref="FM334:FM397" si="773">IF(FI334=0,0,((FJ334+FK334)/FI334)*100)</f>
        <v>0</v>
      </c>
      <c r="FN334" s="10"/>
      <c r="FO334" s="152">
        <f>SUMIF('Rekapitulasi Maret'!$BP$587:$BP$768,APS!$B334,'Rekapitulasi Maret'!$BQ$587:$BQ$768)+SUMIF('Rekapitulasi Maret'!$BP$587:$BP$768,APS!$B334,'Rekapitulasi Maret'!$BT$587:$BT$768)</f>
        <v>0</v>
      </c>
      <c r="FP334" s="152">
        <f>SUMIF('Rekapitulasi Maret'!$BP$587:$BP$768,APS!$B334,'Rekapitulasi Maret'!$BR$587:$BR$768)</f>
        <v>0</v>
      </c>
      <c r="FQ334" s="10"/>
      <c r="FR334" s="154">
        <f t="shared" ref="FR334:FR397" si="774">IF(FN334=0,0,((FP334+FQ334)/FN334)*100)</f>
        <v>0</v>
      </c>
      <c r="FS334" s="154">
        <f t="shared" ref="FS334:FS397" si="775">IF(FO334=0,0,((FP334+FQ334)/FO334)*100)</f>
        <v>0</v>
      </c>
      <c r="FT334" s="10"/>
      <c r="FU334" s="152">
        <f>SUMIF('Rekapitulasi Maret'!$CE$587:$CE$768,APS!$B334,'Rekapitulasi Maret'!$CI$587:$CI$768)</f>
        <v>0</v>
      </c>
      <c r="FV334" s="10"/>
      <c r="FW334" s="152">
        <f>SUMIF('Rekapitulasi Maret'!$CE$587:$CE$768,APS!$B334,'Rekapitulasi Maret'!$CJ$587:$CJ$768)</f>
        <v>0</v>
      </c>
      <c r="FX334" s="154">
        <f t="shared" si="683"/>
        <v>0</v>
      </c>
      <c r="FY334" s="154">
        <f t="shared" si="684"/>
        <v>0</v>
      </c>
      <c r="FZ334" s="10"/>
      <c r="GA334" s="152">
        <f>SUMIF('Rekapitulasi Maret'!$D$785:$D$963,APS!$B334,'Rekapitulasi Maret'!$E$785:$E$963)+SUMIF('Rekapitulasi Maret'!$D$785:$D$963,APS!$B334,'Rekapitulasi Maret'!$J$785:$J$963)</f>
        <v>0</v>
      </c>
      <c r="GB334" s="152">
        <f>SUMIF('Rekapitulasi Maret'!$D$785:$D$963,APS!$B334,'Rekapitulasi Maret'!$F$785:$F$963)</f>
        <v>0</v>
      </c>
      <c r="GC334" s="152">
        <f>SUMIF('Rekapitulasi Maret'!$D$785:$D$963,APS!$B334,'Rekapitulasi Maret'!$K$785:$K$963)</f>
        <v>0</v>
      </c>
      <c r="GD334" s="154">
        <f t="shared" ref="GD334:GD397" si="776">IF(FZ334=0,0,((GB334+GC334)/FZ334)*100)</f>
        <v>0</v>
      </c>
      <c r="GE334" s="154">
        <f t="shared" ref="GE334:GE397" si="777">IF(GA334=0,0,((GB334+GC334)/GA334)*100)</f>
        <v>0</v>
      </c>
      <c r="GF334" s="10"/>
      <c r="GG334" s="152">
        <f>SUMIF('Rekapitulasi Maret'!$U$785:$U$963,APS!$B334,'Rekapitulasi Maret'!$V$785:$V$963)+SUMIF('Rekapitulasi Maret'!$U$785:$U$963,APS!$B334,'Rekapitulasi Maret'!$AA$785:$AA$963)</f>
        <v>0</v>
      </c>
      <c r="GH334" s="152">
        <f>SUMIF('Rekapitulasi Maret'!$U$785:$U$963,APS!$B334,'Rekapitulasi Maret'!$W$785:$W$963)</f>
        <v>0</v>
      </c>
      <c r="GI334" s="152">
        <f>SUMIF('Rekapitulasi Maret'!$U$785:$U$963,APS!$B334,'Rekapitulasi Maret'!$AB$785:$AB$963)</f>
        <v>0</v>
      </c>
      <c r="GJ334" s="154">
        <f t="shared" ref="GJ334:GJ379" si="778">IF(GF334=0,0,((GH334+GI334)/GF334)*100)</f>
        <v>0</v>
      </c>
      <c r="GK334" s="154">
        <f t="shared" ref="GK334:GK379" si="779">IF(GG334=0,0,((GH334+GI334)/GG334)*100)</f>
        <v>0</v>
      </c>
      <c r="GL334" s="10"/>
      <c r="GM334" s="152">
        <f>SUMIF('Rekapitulasi Maret'!$AL$785:$AL$963,APS!$B334,'Rekapitulasi Maret'!$AM$785:$AM$963)+SUMIF('Rekapitulasi Maret'!$AL$785:$AL$963,APS!$B334,'Rekapitulasi Maret'!$AP$785:$AP$963)</f>
        <v>0</v>
      </c>
      <c r="GN334" s="152">
        <f>SUMIF('Rekapitulasi Maret'!$AL$785:$AL$963,APS!$B334,'Rekapitulasi Maret'!$AN$785:$AN$963)</f>
        <v>0</v>
      </c>
      <c r="GO334" s="152">
        <f>SUMIF('Rekapitulasi Maret'!$AL$785:$AL$963,APS!$B334,'Rekapitulasi Maret'!$AQ$785:$AQ$963)</f>
        <v>0</v>
      </c>
      <c r="GP334" s="154">
        <f t="shared" ref="GP334:GP379" si="780">IF(GL334=0,0,((GN334+GO334)/GL334)*100)</f>
        <v>0</v>
      </c>
      <c r="GQ334" s="154">
        <f t="shared" ref="GQ334:GQ379" si="781">IF(GM334=0,0,((GN334+GO334)/GM334)*100)</f>
        <v>0</v>
      </c>
      <c r="GR334" s="76">
        <f t="shared" ref="GR334:GR383" si="782">EP334+EV334+FB334+FH334+FN334+FZ334+GF334+GL334</f>
        <v>80</v>
      </c>
      <c r="GS334" s="76">
        <f t="shared" ref="GS334:GS383" si="783">EQ334+EW334+FC334+FI334+FO334+GA334+GG334+GM334+FU334</f>
        <v>0</v>
      </c>
      <c r="GT334" s="76">
        <f t="shared" ref="GT334:GT383" si="784">ER334+EX334+FD334+FJ334+FP334+GB334+GH334+GN334+FV334</f>
        <v>0</v>
      </c>
      <c r="GU334" s="76">
        <f t="shared" ref="GU334:GU383" si="785">ES334+EY334+FE334+FK334+FQ334+GC334+GI334+GO334+FW334</f>
        <v>0</v>
      </c>
      <c r="GV334" s="157">
        <f t="shared" ref="GV334:GV383" si="786">GT334+GU334</f>
        <v>0</v>
      </c>
      <c r="GW334" s="157">
        <f t="shared" ref="GW334:GW383" si="787">GV334-GR334</f>
        <v>-80</v>
      </c>
      <c r="GX334" s="158">
        <f t="shared" ref="GX334:GX383" si="788">IF(GR334=0,0,((GV334)/GR334)*100)</f>
        <v>0</v>
      </c>
      <c r="GY334" s="157">
        <f t="shared" si="691"/>
        <v>400</v>
      </c>
      <c r="GZ334" s="157">
        <f t="shared" si="692"/>
        <v>0</v>
      </c>
      <c r="HA334" s="157">
        <f t="shared" si="693"/>
        <v>80</v>
      </c>
      <c r="HB334" s="157">
        <f t="shared" si="694"/>
        <v>0</v>
      </c>
      <c r="HC334" s="157">
        <f t="shared" si="695"/>
        <v>80</v>
      </c>
      <c r="HD334" s="157">
        <f t="shared" si="696"/>
        <v>0</v>
      </c>
      <c r="HE334" s="158">
        <f t="shared" si="746"/>
        <v>100</v>
      </c>
      <c r="HF334" s="164"/>
      <c r="HG334" s="129" t="s">
        <v>498</v>
      </c>
      <c r="HH334" s="10"/>
      <c r="HI334" s="76">
        <f t="shared" si="761"/>
        <v>660</v>
      </c>
      <c r="HJ334" s="10"/>
      <c r="HL334" s="88"/>
    </row>
    <row r="335" spans="1:220" ht="15.75">
      <c r="A335" s="34"/>
      <c r="B335" s="45" t="s">
        <v>428</v>
      </c>
      <c r="C335" s="34" t="s">
        <v>310</v>
      </c>
      <c r="D335" s="16" t="s">
        <v>614</v>
      </c>
      <c r="E335" s="34"/>
      <c r="F335" s="31">
        <v>53</v>
      </c>
      <c r="G335" s="17"/>
      <c r="H335" s="17"/>
      <c r="I335" s="18">
        <v>0</v>
      </c>
      <c r="J335" s="17">
        <v>0</v>
      </c>
      <c r="K335" s="19">
        <f>(H335+F335+G335)-(I335+J335)</f>
        <v>53</v>
      </c>
      <c r="L335" s="19">
        <f t="shared" si="751"/>
        <v>53</v>
      </c>
      <c r="M335" s="23">
        <v>53</v>
      </c>
      <c r="N335" s="20">
        <f t="shared" si="752"/>
        <v>53</v>
      </c>
      <c r="O335" s="20"/>
      <c r="P335" s="75">
        <f t="shared" si="754"/>
        <v>0</v>
      </c>
      <c r="Q335" s="74">
        <f t="shared" si="753"/>
        <v>53</v>
      </c>
      <c r="R335" s="22">
        <f t="shared" si="757"/>
        <v>53</v>
      </c>
      <c r="S335" s="10"/>
      <c r="T335" s="10"/>
      <c r="U335" s="152">
        <f>SUMIF('Rekapitulasi Maret'!$D$9:$D$173,APS!$B335,'Rekapitulasi Maret'!$E$9:$E$173)</f>
        <v>0</v>
      </c>
      <c r="V335" s="152">
        <f>SUMIF('Rekapitulasi Maret'!$D$9:$D$173,APS!$B335,'Rekapitulasi Maret'!$F$9:$F$173)</f>
        <v>0</v>
      </c>
      <c r="W335" s="10"/>
      <c r="X335" s="154">
        <f t="shared" si="748"/>
        <v>0</v>
      </c>
      <c r="Y335" s="154">
        <f t="shared" si="749"/>
        <v>0</v>
      </c>
      <c r="Z335" s="10"/>
      <c r="AA335" s="152">
        <f>SUMIF('Rekapitulasi Maret'!$U$9:$U$173,APS!$B335,'Rekapitulasi Maret'!$V$9:$V$173)</f>
        <v>0</v>
      </c>
      <c r="AB335" s="152">
        <f>SUMIF('Rekapitulasi Maret'!$U$9:$U$173,APS!$B335,'Rekapitulasi Maret'!$W$9:$W$173)</f>
        <v>0</v>
      </c>
      <c r="AC335" s="152"/>
      <c r="AD335" s="154">
        <f t="shared" si="726"/>
        <v>0</v>
      </c>
      <c r="AE335" s="154">
        <f t="shared" si="727"/>
        <v>0</v>
      </c>
      <c r="AF335" s="10"/>
      <c r="AG335" s="152">
        <f>SUMIF('Rekapitulasi Maret'!$AL$9:$AL$173,APS!$B335,'Rekapitulasi Maret'!$AM$9:$AM$173)</f>
        <v>0</v>
      </c>
      <c r="AH335" s="152">
        <f>SUMIF('Rekapitulasi Maret'!$AL$9:$AL$173,APS!$B335,'Rekapitulasi Maret'!$AN$9:$AN$173)</f>
        <v>0</v>
      </c>
      <c r="AI335" s="152">
        <f>SUMIF('Rekapitulasi Maret'!$AL$9:$AL$173,APS!$B335,'Rekapitulasi Maret'!$AQ$9:$AQ$173)</f>
        <v>0</v>
      </c>
      <c r="AJ335" s="154">
        <f t="shared" si="744"/>
        <v>0</v>
      </c>
      <c r="AK335" s="154">
        <f t="shared" si="745"/>
        <v>0</v>
      </c>
      <c r="AL335" s="10"/>
      <c r="AM335" s="152">
        <f>SUMIF('Rekapitulasi Maret'!$BA$9:$BA$173,APS!$B335,'Rekapitulasi Maret'!$BB$9:$BB$173)</f>
        <v>0</v>
      </c>
      <c r="AN335" s="152">
        <f>SUMIF('Rekapitulasi Maret'!$BA$9:$BA$173,APS!$B335,'Rekapitulasi Maret'!$BC$9:$BC$173)</f>
        <v>0</v>
      </c>
      <c r="AO335" s="10"/>
      <c r="AP335" s="154">
        <f t="shared" si="728"/>
        <v>0</v>
      </c>
      <c r="AQ335" s="154">
        <f t="shared" si="729"/>
        <v>0</v>
      </c>
      <c r="AR335" s="10"/>
      <c r="AS335" s="152">
        <f>SUMIF('Rekapitulasi Maret'!$BP$9:$BP$173,APS!$B335,'Rekapitulasi Maret'!$BQ$9:$BQ$173)</f>
        <v>0</v>
      </c>
      <c r="AT335" s="152">
        <f>SUMIF('Rekapitulasi Maret'!$BP$9:$BP$173,APS!$B335,'Rekapitulasi Maret'!$BR$9:$BR$173)</f>
        <v>0</v>
      </c>
      <c r="AU335" s="10"/>
      <c r="AV335" s="154">
        <f t="shared" si="697"/>
        <v>0</v>
      </c>
      <c r="AW335" s="154">
        <f t="shared" si="698"/>
        <v>0</v>
      </c>
      <c r="AX335" s="10"/>
      <c r="AY335" s="152">
        <f>SUMIF('Rekapitulasi Maret'!$CE$9:$CE$173,APS!$B335,'Rekapitulasi Maret'!$CI$9:$CI$173)</f>
        <v>0</v>
      </c>
      <c r="AZ335" s="10"/>
      <c r="BA335" s="152">
        <f>SUMIF('Rekapitulasi Maret'!$CE$9:$CE$173,APS!$B335,'Rekapitulasi Maret'!$CJ$9:$CJ$173)</f>
        <v>0</v>
      </c>
      <c r="BB335" s="154">
        <f t="shared" si="689"/>
        <v>0</v>
      </c>
      <c r="BC335" s="154">
        <f t="shared" si="690"/>
        <v>0</v>
      </c>
      <c r="BD335" s="76">
        <f t="shared" si="701"/>
        <v>0</v>
      </c>
      <c r="BE335" s="76">
        <f t="shared" si="702"/>
        <v>0</v>
      </c>
      <c r="BF335" s="76">
        <f t="shared" si="703"/>
        <v>0</v>
      </c>
      <c r="BG335" s="76">
        <f t="shared" si="704"/>
        <v>0</v>
      </c>
      <c r="BH335" s="76">
        <f t="shared" si="705"/>
        <v>0</v>
      </c>
      <c r="BI335" s="76">
        <f t="shared" si="706"/>
        <v>0</v>
      </c>
      <c r="BJ335" s="154">
        <f t="shared" si="707"/>
        <v>0</v>
      </c>
      <c r="BK335" s="10"/>
      <c r="BL335" s="10"/>
      <c r="BM335" s="152">
        <f>SUMIF('Rekapitulasi Maret'!$D$194:$D$375,APS!$B335,'Rekapitulasi Maret'!$E$194:$E$375)+SUMIF('Rekapitulasi Maret'!$D$194:$D$375,APS!$B335,'Rekapitulasi Maret'!$J$194:$J$375)</f>
        <v>0</v>
      </c>
      <c r="BN335" s="152">
        <f>SUMIF('Rekapitulasi Maret'!$D$194:$D$375,APS!$B335,'Rekapitulasi Maret'!$F$194:$F$375)</f>
        <v>0</v>
      </c>
      <c r="BO335" s="152">
        <f>SUMIF('Rekapitulasi Maret'!$D$194:$D$375,APS!$B335,'Rekapitulasi Maret'!$K$194:$K$375)</f>
        <v>0</v>
      </c>
      <c r="BP335" s="154">
        <f t="shared" si="685"/>
        <v>0</v>
      </c>
      <c r="BQ335" s="154">
        <f t="shared" si="686"/>
        <v>0</v>
      </c>
      <c r="BR335" s="10"/>
      <c r="BS335" s="152">
        <f>SUMIF('Rekapitulasi Maret'!$U$194:$U$375,APS!$B335,'Rekapitulasi Maret'!$V$194:$V$375)+SUMIF('Rekapitulasi Maret'!$U$194:$U$375,APS!$B335,'Rekapitulasi Maret'!$AA$194:$AA$375)</f>
        <v>0</v>
      </c>
      <c r="BT335" s="152">
        <f>SUMIF('Rekapitulasi Maret'!$U$194:$U$375,APS!$B335,'Rekapitulasi Maret'!$W$194:$W$375)</f>
        <v>0</v>
      </c>
      <c r="BU335" s="152">
        <f>SUMIF('Rekapitulasi Maret'!$U$194:$U$375,APS!$B335,'Rekapitulasi Maret'!$AB$194:$AB$375)</f>
        <v>0</v>
      </c>
      <c r="BV335" s="154">
        <f t="shared" si="687"/>
        <v>0</v>
      </c>
      <c r="BW335" s="154">
        <f t="shared" si="688"/>
        <v>0</v>
      </c>
      <c r="BX335" s="10"/>
      <c r="BY335" s="152">
        <f>SUMIF('Rekapitulasi Maret'!$AL$194:$AL$375,APS!$B335,'Rekapitulasi Maret'!$AM$194:$AM$375)+SUMIF('Rekapitulasi Maret'!$AL$194:$AL$375,APS!$B335,'Rekapitulasi Maret'!$AP$194:$AP$375)</f>
        <v>0</v>
      </c>
      <c r="BZ335" s="152">
        <f>SUMIF('Rekapitulasi Maret'!$AL$194:$AL$375,APS!$B335,'Rekapitulasi Maret'!$AN$194:$AN$375)</f>
        <v>0</v>
      </c>
      <c r="CA335" s="152">
        <f>SUMIF('Rekapitulasi Maret'!$AL$194:$AL$375,APS!$B335,'Rekapitulasi Maret'!$AQ$194:$AQ$375)</f>
        <v>0</v>
      </c>
      <c r="CB335" s="154">
        <f t="shared" si="699"/>
        <v>0</v>
      </c>
      <c r="CC335" s="154">
        <f t="shared" si="700"/>
        <v>0</v>
      </c>
      <c r="CD335" s="10"/>
      <c r="CE335" s="152">
        <f>SUMIF('Rekapitulasi Maret'!$BA$194:$BA$375,APS!$B335,'Rekapitulasi Maret'!$BB$194:$BB$375)+SUMIF('Rekapitulasi Maret'!$BA$194:$BA$375,APS!$B335,'Rekapitulasi Maret'!$BE$194:$BE$375)</f>
        <v>0</v>
      </c>
      <c r="CF335" s="152">
        <f>SUMIF('Rekapitulasi Maret'!$BA$194:$BA$375,APS!$B335,'Rekapitulasi Maret'!$BC$194:$BC$375)</f>
        <v>0</v>
      </c>
      <c r="CG335" s="10"/>
      <c r="CH335" s="154">
        <f t="shared" si="677"/>
        <v>0</v>
      </c>
      <c r="CI335" s="154">
        <f t="shared" si="678"/>
        <v>0</v>
      </c>
      <c r="CJ335" s="10"/>
      <c r="CK335" s="152">
        <f>SUMIF('Rekapitulasi Maret'!$BP$194:$BP$375,APS!$B335,'Rekapitulasi Maret'!$BQ$194:$BQ$375)+SUMIF('Rekapitulasi Maret'!$BP$194:$BP$375,APS!$B335,'Rekapitulasi Maret'!$BT$194:$BT$375)</f>
        <v>0</v>
      </c>
      <c r="CL335" s="152">
        <f>SUMIF('Rekapitulasi Maret'!$BP$194:$BP$375,APS!$B335,'Rekapitulasi Maret'!$BR$194:$BR$375)</f>
        <v>0</v>
      </c>
      <c r="CM335" s="152">
        <f>SUMIF('Rekapitulasi Maret'!$BP$194:$BP$375,APS!$B335,'Rekapitulasi Maret'!$BU$194:$BU$375)</f>
        <v>0</v>
      </c>
      <c r="CN335" s="154">
        <f t="shared" si="679"/>
        <v>0</v>
      </c>
      <c r="CO335" s="154">
        <f t="shared" si="680"/>
        <v>0</v>
      </c>
      <c r="CP335" s="76">
        <f t="shared" si="708"/>
        <v>0</v>
      </c>
      <c r="CQ335" s="76">
        <f t="shared" si="709"/>
        <v>0</v>
      </c>
      <c r="CR335" s="76">
        <f t="shared" si="710"/>
        <v>0</v>
      </c>
      <c r="CS335" s="76">
        <f t="shared" si="711"/>
        <v>0</v>
      </c>
      <c r="CT335" s="76">
        <f t="shared" si="712"/>
        <v>0</v>
      </c>
      <c r="CU335" s="76">
        <f t="shared" si="713"/>
        <v>0</v>
      </c>
      <c r="CV335" s="154">
        <f t="shared" si="714"/>
        <v>0</v>
      </c>
      <c r="CW335" s="10"/>
      <c r="CX335" s="10"/>
      <c r="CY335" s="152">
        <f>SUMIF('Rekapitulasi Maret'!$D$391:$D$568,APS!$B335,'Rekapitulasi Maret'!$E$391:$E$568)+SUMIF('Rekapitulasi Maret'!$D$391:$D$568,APS!$B335,'Rekapitulasi Maret'!$J$391:$J$568)</f>
        <v>0</v>
      </c>
      <c r="CZ335" s="152">
        <f>SUMIF('Rekapitulasi Maret'!$D$391:$D$568,APS!$B335,'Rekapitulasi Maret'!$F$391:$F$568)</f>
        <v>0</v>
      </c>
      <c r="DA335" s="152">
        <f>SUMIF('Rekapitulasi Maret'!$D$391:$D$568,APS!$B335,'Rekapitulasi Maret'!$K$391:$K$568)</f>
        <v>0</v>
      </c>
      <c r="DB335" s="154">
        <f t="shared" si="681"/>
        <v>0</v>
      </c>
      <c r="DC335" s="154">
        <f t="shared" si="682"/>
        <v>0</v>
      </c>
      <c r="DD335" s="10">
        <v>53</v>
      </c>
      <c r="DE335" s="152">
        <f>SUMIF('Rekapitulasi Maret'!$U$391:$U$568,APS!$B335,'Rekapitulasi Maret'!$V$391:$V$568)+SUMIF('Rekapitulasi Maret'!$U$391:$U$568,APS!$B335,'Rekapitulasi Maret'!$AA$391:$AA$568)</f>
        <v>0</v>
      </c>
      <c r="DF335" s="152">
        <f>SUMIF('Rekapitulasi Maret'!$U$391:$U$568,APS!$B335,'Rekapitulasi Maret'!$W$391:$W$568)</f>
        <v>0</v>
      </c>
      <c r="DG335" s="152">
        <f>SUMIF('Rekapitulasi Maret'!$U$391:$U$568,APS!$B335,'Rekapitulasi Maret'!$AB$391:$AB$568)</f>
        <v>0</v>
      </c>
      <c r="DH335" s="154">
        <f t="shared" si="715"/>
        <v>0</v>
      </c>
      <c r="DI335" s="154">
        <f t="shared" si="716"/>
        <v>0</v>
      </c>
      <c r="DJ335" s="10"/>
      <c r="DK335" s="152">
        <f>SUMIF('Rekapitulasi Maret'!$AL$391:$AL$568,APS!$B335,'Rekapitulasi Maret'!$AM$391:$AM$568)+SUMIF('Rekapitulasi Maret'!$AL$391:$AL$568,APS!$B335,'Rekapitulasi Maret'!$AP$391:$AP$568)</f>
        <v>0</v>
      </c>
      <c r="DL335" s="152">
        <f>SUMIF('Rekapitulasi Maret'!$AL$391:$AL$568,APS!$B335,'Rekapitulasi Maret'!$AN$391:$AN$568)</f>
        <v>0</v>
      </c>
      <c r="DM335" s="152">
        <f>SUMIF('Rekapitulasi Maret'!$AL$391:$AL$568,APS!$B335,'Rekapitulasi Maret'!$AQ$391:$AQ$568)</f>
        <v>0</v>
      </c>
      <c r="DN335" s="154">
        <f t="shared" si="762"/>
        <v>0</v>
      </c>
      <c r="DO335" s="154">
        <f t="shared" si="763"/>
        <v>0</v>
      </c>
      <c r="DP335" s="10"/>
      <c r="DQ335" s="152">
        <f>SUMIF('Rekapitulasi Maret'!$BA$391:$BA$568,APS!$B335,'Rekapitulasi Maret'!$BB$391:$BB$568)+SUMIF('Rekapitulasi Maret'!$BA$391:$BA$568,APS!$B335,'Rekapitulasi Maret'!$BE$391:$BE$568)</f>
        <v>0</v>
      </c>
      <c r="DR335" s="152">
        <f>SUMIF('Rekapitulasi Maret'!$BA$391:$BA$568,APS!$B335,'Rekapitulasi Maret'!$BC$391:$BC$568)</f>
        <v>0</v>
      </c>
      <c r="DS335" s="152">
        <f>SUMIF('Rekapitulasi Maret'!$BA$391:$BA$568,APS!$B335,'Rekapitulasi Maret'!$BF$391:$BF$568)</f>
        <v>0</v>
      </c>
      <c r="DT335" s="154">
        <f t="shared" si="717"/>
        <v>0</v>
      </c>
      <c r="DU335" s="154">
        <f t="shared" si="718"/>
        <v>0</v>
      </c>
      <c r="DV335" s="10"/>
      <c r="DW335" s="152">
        <f>SUMIF('Rekapitulasi Maret'!$BP$391:$BP$568,APS!$B335,'Rekapitulasi Maret'!$BQ$391:$BQ$568)+SUMIF('Rekapitulasi Maret'!$BP$391:$BP$568,APS!$B335,'Rekapitulasi Maret'!$BT$391:$BT$568)</f>
        <v>0</v>
      </c>
      <c r="DX335" s="152">
        <f>SUMIF('Rekapitulasi Maret'!$BP$391:$BP$568,APS!$B335,'Rekapitulasi Maret'!$BR$391:$BR$568)</f>
        <v>0</v>
      </c>
      <c r="DY335" s="152">
        <f>SUMIF('Rekapitulasi Maret'!$BP$391:$BP$568,APS!$B335,'Rekapitulasi Maret'!$BU$391:$BU$568)</f>
        <v>0</v>
      </c>
      <c r="DZ335" s="154">
        <f t="shared" si="755"/>
        <v>0</v>
      </c>
      <c r="EA335" s="154">
        <f t="shared" si="756"/>
        <v>0</v>
      </c>
      <c r="EB335" s="10"/>
      <c r="EC335" s="152">
        <f>SUMIF('Rekapitulasi Maret'!$CE$391:$CE$568,APS!$B335,'Rekapitulasi Maret'!$CF$391:$CF$568)+SUMIF('Rekapitulasi Maret'!$CE$391:$CE$568,APS!$B335,'Rekapitulasi Maret'!$CI$391:$CI$568)</f>
        <v>0</v>
      </c>
      <c r="ED335" s="152">
        <f>SUMIF('Rekapitulasi Maret'!$CE$391:$CE$568,APS!$B335,'Rekapitulasi Maret'!$CG$391:$CG$568)</f>
        <v>0</v>
      </c>
      <c r="EE335" s="152">
        <f>SUMIF('Rekapitulasi Maret'!$CE$391:$CE$568,APS!$B335,'Rekapitulasi Maret'!$CJ$391:$CJ$568)</f>
        <v>0</v>
      </c>
      <c r="EF335" s="154">
        <f t="shared" si="764"/>
        <v>0</v>
      </c>
      <c r="EG335" s="154">
        <f t="shared" si="765"/>
        <v>0</v>
      </c>
      <c r="EH335" s="76">
        <f t="shared" si="719"/>
        <v>53</v>
      </c>
      <c r="EI335" s="76">
        <f t="shared" si="720"/>
        <v>0</v>
      </c>
      <c r="EJ335" s="76">
        <f t="shared" si="721"/>
        <v>0</v>
      </c>
      <c r="EK335" s="76">
        <f t="shared" si="722"/>
        <v>0</v>
      </c>
      <c r="EL335" s="76">
        <f t="shared" si="723"/>
        <v>0</v>
      </c>
      <c r="EM335" s="76">
        <f t="shared" si="724"/>
        <v>-53</v>
      </c>
      <c r="EN335" s="154">
        <f t="shared" si="725"/>
        <v>0</v>
      </c>
      <c r="EO335" s="10">
        <v>53</v>
      </c>
      <c r="EP335" s="10"/>
      <c r="EQ335" s="152">
        <f>SUMIF('Rekapitulasi Maret'!$D$587:$D$768,APS!$B335,'Rekapitulasi Maret'!$E$587:$E$768)+SUMIF('Rekapitulasi Maret'!$D$587:$D$768,APS!$B335,'Rekapitulasi Maret'!$G$587:$G$768)</f>
        <v>0</v>
      </c>
      <c r="ER335" s="152">
        <f>SUMIF('Rekapitulasi Maret'!$D$587:$D$768,APS!$B335,'Rekapitulasi Maret'!$F$587:$F$768)+SUMIF('Rekapitulasi Maret'!$D$587:$D$768,APS!$B335,'Rekapitulasi Maret'!$H$587:$H$768)</f>
        <v>0</v>
      </c>
      <c r="ES335" s="10"/>
      <c r="ET335" s="154">
        <f t="shared" si="766"/>
        <v>0</v>
      </c>
      <c r="EU335" s="154">
        <f t="shared" si="767"/>
        <v>0</v>
      </c>
      <c r="EV335" s="10"/>
      <c r="EW335" s="152">
        <f>SUMIF('Rekapitulasi Maret'!$U$587:$U$768,APS!$B335,'Rekapitulasi Maret'!$V$587:$V$768)+SUMIF('Rekapitulasi Maret'!$U$587:$U$768,APS!$B335,'Rekapitulasi Maret'!$X$587:$X$768)</f>
        <v>0</v>
      </c>
      <c r="EX335" s="152">
        <f>SUMIF('Rekapitulasi Maret'!$U$587:$U$768,APS!$B335,'Rekapitulasi Maret'!$W$587:$W$768)+SUMIF('Rekapitulasi Maret'!$U$587:$U$768,APS!$B335,'Rekapitulasi Maret'!$Y$587:$Y$768)</f>
        <v>0</v>
      </c>
      <c r="EY335" s="10"/>
      <c r="EZ335" s="154">
        <f t="shared" si="768"/>
        <v>0</v>
      </c>
      <c r="FA335" s="154">
        <f t="shared" si="769"/>
        <v>0</v>
      </c>
      <c r="FB335" s="10"/>
      <c r="FC335" s="152">
        <f>SUMIF('Rekapitulasi Maret'!$AL$587:$AL$768,APS!$B335,'Rekapitulasi Maret'!$AM$587:$AM$768)+SUMIF('Rekapitulasi Maret'!$AL$587:$AL$768,APS!$B335,'Rekapitulasi Maret'!$AP$587:$AP$768)</f>
        <v>0</v>
      </c>
      <c r="FD335" s="152">
        <f>SUMIF('Rekapitulasi Maret'!$AL$587:$AL$768,APS!$B335,'Rekapitulasi Maret'!$AN$587:$AN$768)</f>
        <v>0</v>
      </c>
      <c r="FE335" s="10"/>
      <c r="FF335" s="154">
        <f t="shared" si="770"/>
        <v>0</v>
      </c>
      <c r="FG335" s="154">
        <f t="shared" si="771"/>
        <v>0</v>
      </c>
      <c r="FH335" s="10"/>
      <c r="FI335" s="152">
        <f>SUMIF('Rekapitulasi Maret'!$BA$587:$BA$768,APS!$B335,'Rekapitulasi Maret'!$BB$587:$BB$768)+SUMIF('Rekapitulasi Maret'!$BA$587:$BA$768,APS!$B335,'Rekapitulasi Maret'!$BE$587:$BE$768)</f>
        <v>0</v>
      </c>
      <c r="FJ335" s="152">
        <f>SUMIF('Rekapitulasi Maret'!$BA$587:$BA$768,APS!$B335,'Rekapitulasi Maret'!$BC$587:$BC$768)+SUMIF('Rekapitulasi Maret'!$BA$587:$BA$768,APS!$B335,'Rekapitulasi Maret'!$BF$587:$BF$768)</f>
        <v>0</v>
      </c>
      <c r="FK335" s="10"/>
      <c r="FL335" s="154">
        <f t="shared" si="772"/>
        <v>0</v>
      </c>
      <c r="FM335" s="154">
        <f t="shared" si="773"/>
        <v>0</v>
      </c>
      <c r="FN335" s="10"/>
      <c r="FO335" s="152">
        <f>SUMIF('Rekapitulasi Maret'!$BP$587:$BP$768,APS!$B335,'Rekapitulasi Maret'!$BQ$587:$BQ$768)+SUMIF('Rekapitulasi Maret'!$BP$587:$BP$768,APS!$B335,'Rekapitulasi Maret'!$BT$587:$BT$768)</f>
        <v>0</v>
      </c>
      <c r="FP335" s="152">
        <f>SUMIF('Rekapitulasi Maret'!$BP$587:$BP$768,APS!$B335,'Rekapitulasi Maret'!$BR$587:$BR$768)</f>
        <v>0</v>
      </c>
      <c r="FQ335" s="10"/>
      <c r="FR335" s="154">
        <f t="shared" si="774"/>
        <v>0</v>
      </c>
      <c r="FS335" s="154">
        <f t="shared" si="775"/>
        <v>0</v>
      </c>
      <c r="FT335" s="10"/>
      <c r="FU335" s="152">
        <f>SUMIF('Rekapitulasi Maret'!$CE$587:$CE$768,APS!$B335,'Rekapitulasi Maret'!$CI$587:$CI$768)</f>
        <v>0</v>
      </c>
      <c r="FV335" s="10"/>
      <c r="FW335" s="152">
        <f>SUMIF('Rekapitulasi Maret'!$CE$587:$CE$768,APS!$B335,'Rekapitulasi Maret'!$CJ$587:$CJ$768)</f>
        <v>0</v>
      </c>
      <c r="FX335" s="154">
        <f t="shared" si="683"/>
        <v>0</v>
      </c>
      <c r="FY335" s="154">
        <f t="shared" si="684"/>
        <v>0</v>
      </c>
      <c r="FZ335" s="10"/>
      <c r="GA335" s="152">
        <f>SUMIF('Rekapitulasi Maret'!$D$785:$D$963,APS!$B335,'Rekapitulasi Maret'!$E$785:$E$963)+SUMIF('Rekapitulasi Maret'!$D$785:$D$963,APS!$B335,'Rekapitulasi Maret'!$J$785:$J$963)</f>
        <v>0</v>
      </c>
      <c r="GB335" s="152">
        <f>SUMIF('Rekapitulasi Maret'!$D$785:$D$963,APS!$B335,'Rekapitulasi Maret'!$F$785:$F$963)</f>
        <v>0</v>
      </c>
      <c r="GC335" s="152">
        <f>SUMIF('Rekapitulasi Maret'!$D$785:$D$963,APS!$B335,'Rekapitulasi Maret'!$K$785:$K$963)</f>
        <v>0</v>
      </c>
      <c r="GD335" s="154">
        <f t="shared" si="776"/>
        <v>0</v>
      </c>
      <c r="GE335" s="154">
        <f t="shared" si="777"/>
        <v>0</v>
      </c>
      <c r="GF335" s="10"/>
      <c r="GG335" s="152">
        <f>SUMIF('Rekapitulasi Maret'!$U$785:$U$963,APS!$B335,'Rekapitulasi Maret'!$V$785:$V$963)+SUMIF('Rekapitulasi Maret'!$U$785:$U$963,APS!$B335,'Rekapitulasi Maret'!$AA$785:$AA$963)</f>
        <v>0</v>
      </c>
      <c r="GH335" s="152">
        <f>SUMIF('Rekapitulasi Maret'!$U$785:$U$963,APS!$B335,'Rekapitulasi Maret'!$W$785:$W$963)</f>
        <v>0</v>
      </c>
      <c r="GI335" s="152">
        <f>SUMIF('Rekapitulasi Maret'!$U$785:$U$963,APS!$B335,'Rekapitulasi Maret'!$AB$785:$AB$963)</f>
        <v>0</v>
      </c>
      <c r="GJ335" s="154">
        <f t="shared" si="778"/>
        <v>0</v>
      </c>
      <c r="GK335" s="154">
        <f t="shared" si="779"/>
        <v>0</v>
      </c>
      <c r="GL335" s="10"/>
      <c r="GM335" s="152">
        <f>SUMIF('Rekapitulasi Maret'!$AL$785:$AL$963,APS!$B335,'Rekapitulasi Maret'!$AM$785:$AM$963)+SUMIF('Rekapitulasi Maret'!$AL$785:$AL$963,APS!$B335,'Rekapitulasi Maret'!$AP$785:$AP$963)</f>
        <v>0</v>
      </c>
      <c r="GN335" s="152">
        <f>SUMIF('Rekapitulasi Maret'!$AL$785:$AL$963,APS!$B335,'Rekapitulasi Maret'!$AN$785:$AN$963)</f>
        <v>0</v>
      </c>
      <c r="GO335" s="152">
        <f>SUMIF('Rekapitulasi Maret'!$AL$785:$AL$963,APS!$B335,'Rekapitulasi Maret'!$AQ$785:$AQ$963)</f>
        <v>0</v>
      </c>
      <c r="GP335" s="154">
        <f t="shared" si="780"/>
        <v>0</v>
      </c>
      <c r="GQ335" s="154">
        <f t="shared" si="781"/>
        <v>0</v>
      </c>
      <c r="GR335" s="76">
        <f t="shared" si="782"/>
        <v>0</v>
      </c>
      <c r="GS335" s="76">
        <f t="shared" si="783"/>
        <v>0</v>
      </c>
      <c r="GT335" s="76">
        <f t="shared" si="784"/>
        <v>0</v>
      </c>
      <c r="GU335" s="76">
        <f t="shared" si="785"/>
        <v>0</v>
      </c>
      <c r="GV335" s="157">
        <f t="shared" si="786"/>
        <v>0</v>
      </c>
      <c r="GW335" s="157">
        <f t="shared" si="787"/>
        <v>0</v>
      </c>
      <c r="GX335" s="158">
        <f t="shared" si="788"/>
        <v>0</v>
      </c>
      <c r="GY335" s="157">
        <f t="shared" si="691"/>
        <v>53</v>
      </c>
      <c r="GZ335" s="157">
        <f t="shared" si="692"/>
        <v>0</v>
      </c>
      <c r="HA335" s="157">
        <f t="shared" si="693"/>
        <v>0</v>
      </c>
      <c r="HB335" s="157">
        <f t="shared" si="694"/>
        <v>0</v>
      </c>
      <c r="HC335" s="157">
        <f t="shared" si="695"/>
        <v>0</v>
      </c>
      <c r="HD335" s="157">
        <f t="shared" si="696"/>
        <v>-53</v>
      </c>
      <c r="HE335" s="158">
        <f t="shared" si="746"/>
        <v>0</v>
      </c>
      <c r="HF335" s="164"/>
      <c r="HG335" s="45" t="s">
        <v>1080</v>
      </c>
      <c r="HH335" s="88"/>
    </row>
    <row r="336" spans="1:220" ht="15.75">
      <c r="A336" s="34"/>
      <c r="B336" s="34" t="s">
        <v>431</v>
      </c>
      <c r="C336" s="34" t="s">
        <v>310</v>
      </c>
      <c r="D336" s="16" t="s">
        <v>614</v>
      </c>
      <c r="E336" s="34"/>
      <c r="F336" s="31">
        <v>200</v>
      </c>
      <c r="G336" s="17"/>
      <c r="H336" s="17"/>
      <c r="I336" s="18">
        <v>0</v>
      </c>
      <c r="J336" s="17">
        <v>0</v>
      </c>
      <c r="K336" s="19">
        <f>(H336+F336+G336)-(I336+J336)</f>
        <v>200</v>
      </c>
      <c r="L336" s="19">
        <f t="shared" si="751"/>
        <v>200</v>
      </c>
      <c r="M336" s="23">
        <v>200</v>
      </c>
      <c r="N336" s="20">
        <f t="shared" si="752"/>
        <v>200</v>
      </c>
      <c r="O336" s="20"/>
      <c r="P336" s="75">
        <f t="shared" si="754"/>
        <v>0</v>
      </c>
      <c r="Q336" s="74">
        <f t="shared" si="753"/>
        <v>200</v>
      </c>
      <c r="R336" s="22">
        <f t="shared" si="757"/>
        <v>200</v>
      </c>
      <c r="S336" s="10"/>
      <c r="T336" s="10"/>
      <c r="U336" s="152">
        <f>SUMIF('Rekapitulasi Maret'!$D$9:$D$173,APS!$B336,'Rekapitulasi Maret'!$E$9:$E$173)</f>
        <v>0</v>
      </c>
      <c r="V336" s="152">
        <f>SUMIF('Rekapitulasi Maret'!$D$9:$D$173,APS!$B336,'Rekapitulasi Maret'!$F$9:$F$173)</f>
        <v>0</v>
      </c>
      <c r="W336" s="10"/>
      <c r="X336" s="154">
        <f t="shared" si="748"/>
        <v>0</v>
      </c>
      <c r="Y336" s="154">
        <f t="shared" si="749"/>
        <v>0</v>
      </c>
      <c r="Z336" s="10"/>
      <c r="AA336" s="152">
        <f>SUMIF('Rekapitulasi Maret'!$U$9:$U$173,APS!$B336,'Rekapitulasi Maret'!$V$9:$V$173)</f>
        <v>0</v>
      </c>
      <c r="AB336" s="152">
        <f>SUMIF('Rekapitulasi Maret'!$U$9:$U$173,APS!$B336,'Rekapitulasi Maret'!$W$9:$W$173)</f>
        <v>0</v>
      </c>
      <c r="AC336" s="152"/>
      <c r="AD336" s="154">
        <f t="shared" si="726"/>
        <v>0</v>
      </c>
      <c r="AE336" s="154">
        <f t="shared" si="727"/>
        <v>0</v>
      </c>
      <c r="AF336" s="10"/>
      <c r="AG336" s="152">
        <f>SUMIF('Rekapitulasi Maret'!$AL$9:$AL$173,APS!$B336,'Rekapitulasi Maret'!$AM$9:$AM$173)</f>
        <v>0</v>
      </c>
      <c r="AH336" s="152">
        <f>SUMIF('Rekapitulasi Maret'!$AL$9:$AL$173,APS!$B336,'Rekapitulasi Maret'!$AN$9:$AN$173)</f>
        <v>0</v>
      </c>
      <c r="AI336" s="152">
        <f>SUMIF('Rekapitulasi Maret'!$AL$9:$AL$173,APS!$B336,'Rekapitulasi Maret'!$AQ$9:$AQ$173)</f>
        <v>0</v>
      </c>
      <c r="AJ336" s="154">
        <f t="shared" si="744"/>
        <v>0</v>
      </c>
      <c r="AK336" s="154">
        <f t="shared" si="745"/>
        <v>0</v>
      </c>
      <c r="AL336" s="10"/>
      <c r="AM336" s="152">
        <f>SUMIF('Rekapitulasi Maret'!$BA$9:$BA$173,APS!$B336,'Rekapitulasi Maret'!$BB$9:$BB$173)</f>
        <v>0</v>
      </c>
      <c r="AN336" s="152">
        <f>SUMIF('Rekapitulasi Maret'!$BA$9:$BA$173,APS!$B336,'Rekapitulasi Maret'!$BC$9:$BC$173)</f>
        <v>0</v>
      </c>
      <c r="AO336" s="10"/>
      <c r="AP336" s="154">
        <f t="shared" si="728"/>
        <v>0</v>
      </c>
      <c r="AQ336" s="154">
        <f t="shared" si="729"/>
        <v>0</v>
      </c>
      <c r="AR336" s="10"/>
      <c r="AS336" s="152">
        <f>SUMIF('Rekapitulasi Maret'!$BP$9:$BP$173,APS!$B336,'Rekapitulasi Maret'!$BQ$9:$BQ$173)</f>
        <v>0</v>
      </c>
      <c r="AT336" s="152">
        <f>SUMIF('Rekapitulasi Maret'!$BP$9:$BP$173,APS!$B336,'Rekapitulasi Maret'!$BR$9:$BR$173)</f>
        <v>0</v>
      </c>
      <c r="AU336" s="10"/>
      <c r="AV336" s="154">
        <f t="shared" si="697"/>
        <v>0</v>
      </c>
      <c r="AW336" s="154">
        <f t="shared" si="698"/>
        <v>0</v>
      </c>
      <c r="AX336" s="10"/>
      <c r="AY336" s="152">
        <f>SUMIF('Rekapitulasi Maret'!$CE$9:$CE$173,APS!$B336,'Rekapitulasi Maret'!$CI$9:$CI$173)</f>
        <v>0</v>
      </c>
      <c r="AZ336" s="10"/>
      <c r="BA336" s="152">
        <f>SUMIF('Rekapitulasi Maret'!$CE$9:$CE$173,APS!$B336,'Rekapitulasi Maret'!$CJ$9:$CJ$173)</f>
        <v>0</v>
      </c>
      <c r="BB336" s="154">
        <f t="shared" si="689"/>
        <v>0</v>
      </c>
      <c r="BC336" s="154">
        <f t="shared" si="690"/>
        <v>0</v>
      </c>
      <c r="BD336" s="76">
        <f t="shared" si="701"/>
        <v>0</v>
      </c>
      <c r="BE336" s="76">
        <f t="shared" si="702"/>
        <v>0</v>
      </c>
      <c r="BF336" s="76">
        <f t="shared" si="703"/>
        <v>0</v>
      </c>
      <c r="BG336" s="76">
        <f t="shared" si="704"/>
        <v>0</v>
      </c>
      <c r="BH336" s="76">
        <f t="shared" si="705"/>
        <v>0</v>
      </c>
      <c r="BI336" s="76">
        <f t="shared" si="706"/>
        <v>0</v>
      </c>
      <c r="BJ336" s="154">
        <f t="shared" si="707"/>
        <v>0</v>
      </c>
      <c r="BK336" s="10"/>
      <c r="BL336" s="10"/>
      <c r="BM336" s="152">
        <f>SUMIF('Rekapitulasi Maret'!$D$194:$D$375,APS!$B336,'Rekapitulasi Maret'!$E$194:$E$375)+SUMIF('Rekapitulasi Maret'!$D$194:$D$375,APS!$B336,'Rekapitulasi Maret'!$J$194:$J$375)</f>
        <v>0</v>
      </c>
      <c r="BN336" s="152">
        <f>SUMIF('Rekapitulasi Maret'!$D$194:$D$375,APS!$B336,'Rekapitulasi Maret'!$F$194:$F$375)</f>
        <v>0</v>
      </c>
      <c r="BO336" s="152">
        <f>SUMIF('Rekapitulasi Maret'!$D$194:$D$375,APS!$B336,'Rekapitulasi Maret'!$K$194:$K$375)</f>
        <v>0</v>
      </c>
      <c r="BP336" s="154">
        <f t="shared" si="685"/>
        <v>0</v>
      </c>
      <c r="BQ336" s="154">
        <f t="shared" si="686"/>
        <v>0</v>
      </c>
      <c r="BR336" s="10"/>
      <c r="BS336" s="152">
        <f>SUMIF('Rekapitulasi Maret'!$U$194:$U$375,APS!$B336,'Rekapitulasi Maret'!$V$194:$V$375)+SUMIF('Rekapitulasi Maret'!$U$194:$U$375,APS!$B336,'Rekapitulasi Maret'!$AA$194:$AA$375)</f>
        <v>0</v>
      </c>
      <c r="BT336" s="152">
        <f>SUMIF('Rekapitulasi Maret'!$U$194:$U$375,APS!$B336,'Rekapitulasi Maret'!$W$194:$W$375)</f>
        <v>0</v>
      </c>
      <c r="BU336" s="152">
        <f>SUMIF('Rekapitulasi Maret'!$U$194:$U$375,APS!$B336,'Rekapitulasi Maret'!$AB$194:$AB$375)</f>
        <v>0</v>
      </c>
      <c r="BV336" s="154">
        <f t="shared" si="687"/>
        <v>0</v>
      </c>
      <c r="BW336" s="154">
        <f t="shared" si="688"/>
        <v>0</v>
      </c>
      <c r="BX336" s="10"/>
      <c r="BY336" s="152">
        <f>SUMIF('Rekapitulasi Maret'!$AL$194:$AL$375,APS!$B336,'Rekapitulasi Maret'!$AM$194:$AM$375)+SUMIF('Rekapitulasi Maret'!$AL$194:$AL$375,APS!$B336,'Rekapitulasi Maret'!$AP$194:$AP$375)</f>
        <v>0</v>
      </c>
      <c r="BZ336" s="152">
        <f>SUMIF('Rekapitulasi Maret'!$AL$194:$AL$375,APS!$B336,'Rekapitulasi Maret'!$AN$194:$AN$375)</f>
        <v>0</v>
      </c>
      <c r="CA336" s="152">
        <f>SUMIF('Rekapitulasi Maret'!$AL$194:$AL$375,APS!$B336,'Rekapitulasi Maret'!$AQ$194:$AQ$375)</f>
        <v>0</v>
      </c>
      <c r="CB336" s="154">
        <f t="shared" si="699"/>
        <v>0</v>
      </c>
      <c r="CC336" s="154">
        <f t="shared" si="700"/>
        <v>0</v>
      </c>
      <c r="CD336" s="10"/>
      <c r="CE336" s="152">
        <f>SUMIF('Rekapitulasi Maret'!$BA$194:$BA$375,APS!$B336,'Rekapitulasi Maret'!$BB$194:$BB$375)+SUMIF('Rekapitulasi Maret'!$BA$194:$BA$375,APS!$B336,'Rekapitulasi Maret'!$BE$194:$BE$375)</f>
        <v>0</v>
      </c>
      <c r="CF336" s="152">
        <f>SUMIF('Rekapitulasi Maret'!$BA$194:$BA$375,APS!$B336,'Rekapitulasi Maret'!$BC$194:$BC$375)</f>
        <v>0</v>
      </c>
      <c r="CG336" s="10"/>
      <c r="CH336" s="154">
        <f t="shared" ref="CH336:CH363" si="789">IF(CD336=0,0,((CF336+CG336)/CD336)*100)</f>
        <v>0</v>
      </c>
      <c r="CI336" s="154">
        <f t="shared" ref="CI336:CI363" si="790">IF(CE336=0,0,((CF336+CG336)/CE336)*100)</f>
        <v>0</v>
      </c>
      <c r="CJ336" s="10"/>
      <c r="CK336" s="152">
        <f>SUMIF('Rekapitulasi Maret'!$BP$194:$BP$375,APS!$B336,'Rekapitulasi Maret'!$BQ$194:$BQ$375)+SUMIF('Rekapitulasi Maret'!$BP$194:$BP$375,APS!$B336,'Rekapitulasi Maret'!$BT$194:$BT$375)</f>
        <v>0</v>
      </c>
      <c r="CL336" s="152">
        <f>SUMIF('Rekapitulasi Maret'!$BP$194:$BP$375,APS!$B336,'Rekapitulasi Maret'!$BR$194:$BR$375)</f>
        <v>0</v>
      </c>
      <c r="CM336" s="152">
        <f>SUMIF('Rekapitulasi Maret'!$BP$194:$BP$375,APS!$B336,'Rekapitulasi Maret'!$BU$194:$BU$375)</f>
        <v>0</v>
      </c>
      <c r="CN336" s="154">
        <f t="shared" ref="CN336:CN363" si="791">IF(CJ336=0,0,((CL336+CM336)/CJ336)*100)</f>
        <v>0</v>
      </c>
      <c r="CO336" s="154">
        <f t="shared" ref="CO336:CO363" si="792">IF(CK336=0,0,((CL336+CM336)/CK336)*100)</f>
        <v>0</v>
      </c>
      <c r="CP336" s="76">
        <f t="shared" si="708"/>
        <v>0</v>
      </c>
      <c r="CQ336" s="76">
        <f t="shared" si="709"/>
        <v>0</v>
      </c>
      <c r="CR336" s="76">
        <f t="shared" si="710"/>
        <v>0</v>
      </c>
      <c r="CS336" s="76">
        <f t="shared" si="711"/>
        <v>0</v>
      </c>
      <c r="CT336" s="76">
        <f t="shared" si="712"/>
        <v>0</v>
      </c>
      <c r="CU336" s="76">
        <f t="shared" si="713"/>
        <v>0</v>
      </c>
      <c r="CV336" s="154">
        <f t="shared" si="714"/>
        <v>0</v>
      </c>
      <c r="CW336" s="10"/>
      <c r="CX336" s="10">
        <v>100</v>
      </c>
      <c r="CY336" s="152">
        <f>SUMIF('Rekapitulasi Maret'!$D$391:$D$568,APS!$B336,'Rekapitulasi Maret'!$E$391:$E$568)+SUMIF('Rekapitulasi Maret'!$D$391:$D$568,APS!$B336,'Rekapitulasi Maret'!$J$391:$J$568)</f>
        <v>0</v>
      </c>
      <c r="CZ336" s="152">
        <f>SUMIF('Rekapitulasi Maret'!$D$391:$D$568,APS!$B336,'Rekapitulasi Maret'!$F$391:$F$568)</f>
        <v>0</v>
      </c>
      <c r="DA336" s="152">
        <f>SUMIF('Rekapitulasi Maret'!$D$391:$D$568,APS!$B336,'Rekapitulasi Maret'!$K$391:$K$568)</f>
        <v>0</v>
      </c>
      <c r="DB336" s="154">
        <f t="shared" ref="DB336:DB399" si="793">IF(CX336=0,0,((CZ336+DA336)/CX336)*100)</f>
        <v>0</v>
      </c>
      <c r="DC336" s="154">
        <f t="shared" ref="DC336:DC399" si="794">IF(CY336=0,0,((CZ336+DA336)/CY336)*100)</f>
        <v>0</v>
      </c>
      <c r="DD336" s="10">
        <v>100</v>
      </c>
      <c r="DE336" s="152">
        <f>SUMIF('Rekapitulasi Maret'!$U$391:$U$568,APS!$B336,'Rekapitulasi Maret'!$V$391:$V$568)+SUMIF('Rekapitulasi Maret'!$U$391:$U$568,APS!$B336,'Rekapitulasi Maret'!$AA$391:$AA$568)</f>
        <v>0</v>
      </c>
      <c r="DF336" s="152">
        <f>SUMIF('Rekapitulasi Maret'!$U$391:$U$568,APS!$B336,'Rekapitulasi Maret'!$W$391:$W$568)</f>
        <v>0</v>
      </c>
      <c r="DG336" s="152">
        <f>SUMIF('Rekapitulasi Maret'!$U$391:$U$568,APS!$B336,'Rekapitulasi Maret'!$AB$391:$AB$568)</f>
        <v>0</v>
      </c>
      <c r="DH336" s="154">
        <f t="shared" si="715"/>
        <v>0</v>
      </c>
      <c r="DI336" s="154">
        <f t="shared" si="716"/>
        <v>0</v>
      </c>
      <c r="DJ336" s="10"/>
      <c r="DK336" s="152">
        <f>SUMIF('Rekapitulasi Maret'!$AL$391:$AL$568,APS!$B336,'Rekapitulasi Maret'!$AM$391:$AM$568)+SUMIF('Rekapitulasi Maret'!$AL$391:$AL$568,APS!$B336,'Rekapitulasi Maret'!$AP$391:$AP$568)</f>
        <v>0</v>
      </c>
      <c r="DL336" s="152">
        <f>SUMIF('Rekapitulasi Maret'!$AL$391:$AL$568,APS!$B336,'Rekapitulasi Maret'!$AN$391:$AN$568)</f>
        <v>0</v>
      </c>
      <c r="DM336" s="152">
        <f>SUMIF('Rekapitulasi Maret'!$AL$391:$AL$568,APS!$B336,'Rekapitulasi Maret'!$AQ$391:$AQ$568)</f>
        <v>0</v>
      </c>
      <c r="DN336" s="154">
        <f t="shared" si="762"/>
        <v>0</v>
      </c>
      <c r="DO336" s="154">
        <f t="shared" si="763"/>
        <v>0</v>
      </c>
      <c r="DP336" s="10"/>
      <c r="DQ336" s="152">
        <f>SUMIF('Rekapitulasi Maret'!$BA$391:$BA$568,APS!$B336,'Rekapitulasi Maret'!$BB$391:$BB$568)+SUMIF('Rekapitulasi Maret'!$BA$391:$BA$568,APS!$B336,'Rekapitulasi Maret'!$BE$391:$BE$568)</f>
        <v>0</v>
      </c>
      <c r="DR336" s="152">
        <f>SUMIF('Rekapitulasi Maret'!$BA$391:$BA$568,APS!$B336,'Rekapitulasi Maret'!$BC$391:$BC$568)</f>
        <v>0</v>
      </c>
      <c r="DS336" s="152">
        <f>SUMIF('Rekapitulasi Maret'!$BA$391:$BA$568,APS!$B336,'Rekapitulasi Maret'!$BF$391:$BF$568)</f>
        <v>0</v>
      </c>
      <c r="DT336" s="154">
        <f t="shared" si="717"/>
        <v>0</v>
      </c>
      <c r="DU336" s="154">
        <f t="shared" si="718"/>
        <v>0</v>
      </c>
      <c r="DV336" s="10"/>
      <c r="DW336" s="152">
        <f>SUMIF('Rekapitulasi Maret'!$BP$391:$BP$568,APS!$B336,'Rekapitulasi Maret'!$BQ$391:$BQ$568)+SUMIF('Rekapitulasi Maret'!$BP$391:$BP$568,APS!$B336,'Rekapitulasi Maret'!$BT$391:$BT$568)</f>
        <v>0</v>
      </c>
      <c r="DX336" s="152">
        <f>SUMIF('Rekapitulasi Maret'!$BP$391:$BP$568,APS!$B336,'Rekapitulasi Maret'!$BR$391:$BR$568)</f>
        <v>0</v>
      </c>
      <c r="DY336" s="152">
        <f>SUMIF('Rekapitulasi Maret'!$BP$391:$BP$568,APS!$B336,'Rekapitulasi Maret'!$BU$391:$BU$568)</f>
        <v>0</v>
      </c>
      <c r="DZ336" s="154">
        <f t="shared" si="755"/>
        <v>0</v>
      </c>
      <c r="EA336" s="154">
        <f t="shared" si="756"/>
        <v>0</v>
      </c>
      <c r="EB336" s="10"/>
      <c r="EC336" s="152">
        <f>SUMIF('Rekapitulasi Maret'!$CE$391:$CE$568,APS!$B336,'Rekapitulasi Maret'!$CF$391:$CF$568)+SUMIF('Rekapitulasi Maret'!$CE$391:$CE$568,APS!$B336,'Rekapitulasi Maret'!$CI$391:$CI$568)</f>
        <v>0</v>
      </c>
      <c r="ED336" s="152">
        <f>SUMIF('Rekapitulasi Maret'!$CE$391:$CE$568,APS!$B336,'Rekapitulasi Maret'!$CG$391:$CG$568)</f>
        <v>0</v>
      </c>
      <c r="EE336" s="152">
        <f>SUMIF('Rekapitulasi Maret'!$CE$391:$CE$568,APS!$B336,'Rekapitulasi Maret'!$CJ$391:$CJ$568)</f>
        <v>0</v>
      </c>
      <c r="EF336" s="154">
        <f t="shared" si="764"/>
        <v>0</v>
      </c>
      <c r="EG336" s="154">
        <f t="shared" si="765"/>
        <v>0</v>
      </c>
      <c r="EH336" s="76">
        <f t="shared" si="719"/>
        <v>200</v>
      </c>
      <c r="EI336" s="76">
        <f t="shared" si="720"/>
        <v>0</v>
      </c>
      <c r="EJ336" s="76">
        <f t="shared" si="721"/>
        <v>0</v>
      </c>
      <c r="EK336" s="76">
        <f t="shared" si="722"/>
        <v>0</v>
      </c>
      <c r="EL336" s="76">
        <f t="shared" si="723"/>
        <v>0</v>
      </c>
      <c r="EM336" s="76">
        <f t="shared" si="724"/>
        <v>-200</v>
      </c>
      <c r="EN336" s="154">
        <f t="shared" si="725"/>
        <v>0</v>
      </c>
      <c r="EO336" s="10">
        <v>200</v>
      </c>
      <c r="EP336" s="10"/>
      <c r="EQ336" s="152">
        <f>SUMIF('Rekapitulasi Maret'!$D$587:$D$768,APS!$B336,'Rekapitulasi Maret'!$E$587:$E$768)+SUMIF('Rekapitulasi Maret'!$D$587:$D$768,APS!$B336,'Rekapitulasi Maret'!$G$587:$G$768)</f>
        <v>0</v>
      </c>
      <c r="ER336" s="152">
        <f>SUMIF('Rekapitulasi Maret'!$D$587:$D$768,APS!$B336,'Rekapitulasi Maret'!$F$587:$F$768)+SUMIF('Rekapitulasi Maret'!$D$587:$D$768,APS!$B336,'Rekapitulasi Maret'!$H$587:$H$768)</f>
        <v>0</v>
      </c>
      <c r="ES336" s="10"/>
      <c r="ET336" s="154">
        <f t="shared" si="766"/>
        <v>0</v>
      </c>
      <c r="EU336" s="154">
        <f t="shared" si="767"/>
        <v>0</v>
      </c>
      <c r="EV336" s="10"/>
      <c r="EW336" s="152">
        <f>SUMIF('Rekapitulasi Maret'!$U$587:$U$768,APS!$B336,'Rekapitulasi Maret'!$V$587:$V$768)+SUMIF('Rekapitulasi Maret'!$U$587:$U$768,APS!$B336,'Rekapitulasi Maret'!$X$587:$X$768)</f>
        <v>0</v>
      </c>
      <c r="EX336" s="152">
        <f>SUMIF('Rekapitulasi Maret'!$U$587:$U$768,APS!$B336,'Rekapitulasi Maret'!$W$587:$W$768)+SUMIF('Rekapitulasi Maret'!$U$587:$U$768,APS!$B336,'Rekapitulasi Maret'!$Y$587:$Y$768)</f>
        <v>0</v>
      </c>
      <c r="EY336" s="10"/>
      <c r="EZ336" s="154">
        <f t="shared" si="768"/>
        <v>0</v>
      </c>
      <c r="FA336" s="154">
        <f t="shared" si="769"/>
        <v>0</v>
      </c>
      <c r="FB336" s="10"/>
      <c r="FC336" s="152">
        <f>SUMIF('Rekapitulasi Maret'!$AL$587:$AL$768,APS!$B336,'Rekapitulasi Maret'!$AM$587:$AM$768)+SUMIF('Rekapitulasi Maret'!$AL$587:$AL$768,APS!$B336,'Rekapitulasi Maret'!$AP$587:$AP$768)</f>
        <v>0</v>
      </c>
      <c r="FD336" s="152">
        <f>SUMIF('Rekapitulasi Maret'!$AL$587:$AL$768,APS!$B336,'Rekapitulasi Maret'!$AN$587:$AN$768)</f>
        <v>0</v>
      </c>
      <c r="FE336" s="10"/>
      <c r="FF336" s="154">
        <f t="shared" si="770"/>
        <v>0</v>
      </c>
      <c r="FG336" s="154">
        <f t="shared" si="771"/>
        <v>0</v>
      </c>
      <c r="FH336" s="10"/>
      <c r="FI336" s="152">
        <f>SUMIF('Rekapitulasi Maret'!$BA$587:$BA$768,APS!$B336,'Rekapitulasi Maret'!$BB$587:$BB$768)+SUMIF('Rekapitulasi Maret'!$BA$587:$BA$768,APS!$B336,'Rekapitulasi Maret'!$BE$587:$BE$768)</f>
        <v>0</v>
      </c>
      <c r="FJ336" s="152">
        <f>SUMIF('Rekapitulasi Maret'!$BA$587:$BA$768,APS!$B336,'Rekapitulasi Maret'!$BC$587:$BC$768)+SUMIF('Rekapitulasi Maret'!$BA$587:$BA$768,APS!$B336,'Rekapitulasi Maret'!$BF$587:$BF$768)</f>
        <v>0</v>
      </c>
      <c r="FK336" s="10"/>
      <c r="FL336" s="154">
        <f t="shared" si="772"/>
        <v>0</v>
      </c>
      <c r="FM336" s="154">
        <f t="shared" si="773"/>
        <v>0</v>
      </c>
      <c r="FN336" s="10"/>
      <c r="FO336" s="152">
        <f>SUMIF('Rekapitulasi Maret'!$BP$587:$BP$768,APS!$B336,'Rekapitulasi Maret'!$BQ$587:$BQ$768)+SUMIF('Rekapitulasi Maret'!$BP$587:$BP$768,APS!$B336,'Rekapitulasi Maret'!$BT$587:$BT$768)</f>
        <v>0</v>
      </c>
      <c r="FP336" s="152">
        <f>SUMIF('Rekapitulasi Maret'!$BP$587:$BP$768,APS!$B336,'Rekapitulasi Maret'!$BR$587:$BR$768)</f>
        <v>0</v>
      </c>
      <c r="FQ336" s="10"/>
      <c r="FR336" s="154">
        <f t="shared" si="774"/>
        <v>0</v>
      </c>
      <c r="FS336" s="154">
        <f t="shared" si="775"/>
        <v>0</v>
      </c>
      <c r="FT336" s="10"/>
      <c r="FU336" s="152">
        <f>SUMIF('Rekapitulasi Maret'!$CE$587:$CE$768,APS!$B336,'Rekapitulasi Maret'!$CI$587:$CI$768)</f>
        <v>0</v>
      </c>
      <c r="FV336" s="10"/>
      <c r="FW336" s="152">
        <f>SUMIF('Rekapitulasi Maret'!$CE$587:$CE$768,APS!$B336,'Rekapitulasi Maret'!$CJ$587:$CJ$768)</f>
        <v>0</v>
      </c>
      <c r="FX336" s="154">
        <f t="shared" ref="FX336:FX399" si="795">IF(FT336=0,0,((FV336+FW336)/FT336)*100)</f>
        <v>0</v>
      </c>
      <c r="FY336" s="154">
        <f t="shared" ref="FY336:FY399" si="796">IF(FU336=0,0,((FV336+FW336)/FU336)*100)</f>
        <v>0</v>
      </c>
      <c r="FZ336" s="10"/>
      <c r="GA336" s="152">
        <f>SUMIF('Rekapitulasi Maret'!$D$785:$D$963,APS!$B336,'Rekapitulasi Maret'!$E$785:$E$963)+SUMIF('Rekapitulasi Maret'!$D$785:$D$963,APS!$B336,'Rekapitulasi Maret'!$J$785:$J$963)</f>
        <v>0</v>
      </c>
      <c r="GB336" s="152">
        <f>SUMIF('Rekapitulasi Maret'!$D$785:$D$963,APS!$B336,'Rekapitulasi Maret'!$F$785:$F$963)</f>
        <v>0</v>
      </c>
      <c r="GC336" s="152">
        <f>SUMIF('Rekapitulasi Maret'!$D$785:$D$963,APS!$B336,'Rekapitulasi Maret'!$K$785:$K$963)</f>
        <v>0</v>
      </c>
      <c r="GD336" s="154">
        <f t="shared" si="776"/>
        <v>0</v>
      </c>
      <c r="GE336" s="154">
        <f t="shared" si="777"/>
        <v>0</v>
      </c>
      <c r="GF336" s="10"/>
      <c r="GG336" s="152">
        <f>SUMIF('Rekapitulasi Maret'!$U$785:$U$963,APS!$B336,'Rekapitulasi Maret'!$V$785:$V$963)+SUMIF('Rekapitulasi Maret'!$U$785:$U$963,APS!$B336,'Rekapitulasi Maret'!$AA$785:$AA$963)</f>
        <v>0</v>
      </c>
      <c r="GH336" s="152">
        <f>SUMIF('Rekapitulasi Maret'!$U$785:$U$963,APS!$B336,'Rekapitulasi Maret'!$W$785:$W$963)</f>
        <v>0</v>
      </c>
      <c r="GI336" s="152">
        <f>SUMIF('Rekapitulasi Maret'!$U$785:$U$963,APS!$B336,'Rekapitulasi Maret'!$AB$785:$AB$963)</f>
        <v>0</v>
      </c>
      <c r="GJ336" s="154">
        <f t="shared" si="778"/>
        <v>0</v>
      </c>
      <c r="GK336" s="154">
        <f t="shared" si="779"/>
        <v>0</v>
      </c>
      <c r="GL336" s="10"/>
      <c r="GM336" s="152">
        <f>SUMIF('Rekapitulasi Maret'!$AL$785:$AL$963,APS!$B336,'Rekapitulasi Maret'!$AM$785:$AM$963)+SUMIF('Rekapitulasi Maret'!$AL$785:$AL$963,APS!$B336,'Rekapitulasi Maret'!$AP$785:$AP$963)</f>
        <v>0</v>
      </c>
      <c r="GN336" s="152">
        <f>SUMIF('Rekapitulasi Maret'!$AL$785:$AL$963,APS!$B336,'Rekapitulasi Maret'!$AN$785:$AN$963)</f>
        <v>0</v>
      </c>
      <c r="GO336" s="152">
        <f>SUMIF('Rekapitulasi Maret'!$AL$785:$AL$963,APS!$B336,'Rekapitulasi Maret'!$AQ$785:$AQ$963)</f>
        <v>0</v>
      </c>
      <c r="GP336" s="154">
        <f t="shared" si="780"/>
        <v>0</v>
      </c>
      <c r="GQ336" s="154">
        <f t="shared" si="781"/>
        <v>0</v>
      </c>
      <c r="GR336" s="76">
        <f t="shared" si="782"/>
        <v>0</v>
      </c>
      <c r="GS336" s="76">
        <f t="shared" si="783"/>
        <v>0</v>
      </c>
      <c r="GT336" s="76">
        <f t="shared" si="784"/>
        <v>0</v>
      </c>
      <c r="GU336" s="76">
        <f t="shared" si="785"/>
        <v>0</v>
      </c>
      <c r="GV336" s="157">
        <f t="shared" si="786"/>
        <v>0</v>
      </c>
      <c r="GW336" s="157">
        <f t="shared" si="787"/>
        <v>0</v>
      </c>
      <c r="GX336" s="158">
        <f t="shared" si="788"/>
        <v>0</v>
      </c>
      <c r="GY336" s="157">
        <f t="shared" si="691"/>
        <v>200</v>
      </c>
      <c r="GZ336" s="157">
        <f t="shared" si="692"/>
        <v>0</v>
      </c>
      <c r="HA336" s="157">
        <f t="shared" si="693"/>
        <v>0</v>
      </c>
      <c r="HB336" s="157">
        <f t="shared" si="694"/>
        <v>0</v>
      </c>
      <c r="HC336" s="157">
        <f t="shared" si="695"/>
        <v>0</v>
      </c>
      <c r="HD336" s="157">
        <f t="shared" si="696"/>
        <v>-200</v>
      </c>
      <c r="HE336" s="158">
        <f t="shared" si="746"/>
        <v>0</v>
      </c>
      <c r="HF336" s="164"/>
      <c r="HG336" s="88"/>
      <c r="HH336" s="88"/>
    </row>
    <row r="337" spans="1:216" ht="15.75">
      <c r="A337" s="59"/>
      <c r="B337" s="86" t="s">
        <v>439</v>
      </c>
      <c r="C337" s="34" t="s">
        <v>196</v>
      </c>
      <c r="D337" s="34" t="s">
        <v>615</v>
      </c>
      <c r="E337" s="34" t="s">
        <v>608</v>
      </c>
      <c r="F337" s="31">
        <v>1</v>
      </c>
      <c r="G337" s="17"/>
      <c r="H337" s="17"/>
      <c r="I337" s="18">
        <v>0</v>
      </c>
      <c r="J337" s="17">
        <v>0</v>
      </c>
      <c r="K337" s="19">
        <f>(H337+F337+G337)-(I337+J337)</f>
        <v>1</v>
      </c>
      <c r="L337" s="19">
        <f t="shared" si="751"/>
        <v>1</v>
      </c>
      <c r="M337" s="20">
        <v>1</v>
      </c>
      <c r="N337" s="20">
        <f t="shared" si="752"/>
        <v>1</v>
      </c>
      <c r="O337" s="20"/>
      <c r="P337" s="75">
        <f t="shared" si="754"/>
        <v>0</v>
      </c>
      <c r="Q337" s="74">
        <f t="shared" si="753"/>
        <v>1</v>
      </c>
      <c r="R337" s="22">
        <f t="shared" si="757"/>
        <v>1</v>
      </c>
      <c r="S337" s="10"/>
      <c r="T337" s="10"/>
      <c r="U337" s="152">
        <f>SUMIF('Rekapitulasi Maret'!$D$9:$D$173,APS!$B337,'Rekapitulasi Maret'!$E$9:$E$173)</f>
        <v>0</v>
      </c>
      <c r="V337" s="152">
        <f>SUMIF('Rekapitulasi Maret'!$D$9:$D$173,APS!$B337,'Rekapitulasi Maret'!$F$9:$F$173)</f>
        <v>0</v>
      </c>
      <c r="W337" s="10"/>
      <c r="X337" s="154">
        <f t="shared" si="748"/>
        <v>0</v>
      </c>
      <c r="Y337" s="154">
        <f t="shared" si="749"/>
        <v>0</v>
      </c>
      <c r="Z337" s="10"/>
      <c r="AA337" s="152">
        <f>SUMIF('Rekapitulasi Maret'!$U$9:$U$173,APS!$B337,'Rekapitulasi Maret'!$V$9:$V$173)</f>
        <v>0</v>
      </c>
      <c r="AB337" s="152">
        <f>SUMIF('Rekapitulasi Maret'!$U$9:$U$173,APS!$B337,'Rekapitulasi Maret'!$W$9:$W$173)</f>
        <v>0</v>
      </c>
      <c r="AC337" s="152"/>
      <c r="AD337" s="154">
        <f t="shared" si="726"/>
        <v>0</v>
      </c>
      <c r="AE337" s="154">
        <f t="shared" si="727"/>
        <v>0</v>
      </c>
      <c r="AF337" s="10"/>
      <c r="AG337" s="152">
        <f>SUMIF('Rekapitulasi Maret'!$AL$9:$AL$173,APS!$B337,'Rekapitulasi Maret'!$AM$9:$AM$173)</f>
        <v>0</v>
      </c>
      <c r="AH337" s="152">
        <f>SUMIF('Rekapitulasi Maret'!$AL$9:$AL$173,APS!$B337,'Rekapitulasi Maret'!$AN$9:$AN$173)</f>
        <v>0</v>
      </c>
      <c r="AI337" s="152">
        <f>SUMIF('Rekapitulasi Maret'!$AL$9:$AL$173,APS!$B337,'Rekapitulasi Maret'!$AQ$9:$AQ$173)</f>
        <v>0</v>
      </c>
      <c r="AJ337" s="154">
        <f t="shared" si="744"/>
        <v>0</v>
      </c>
      <c r="AK337" s="154">
        <f t="shared" si="745"/>
        <v>0</v>
      </c>
      <c r="AL337" s="10"/>
      <c r="AM337" s="152">
        <f>SUMIF('Rekapitulasi Maret'!$BA$9:$BA$173,APS!$B337,'Rekapitulasi Maret'!$BB$9:$BB$173)</f>
        <v>0</v>
      </c>
      <c r="AN337" s="152">
        <f>SUMIF('Rekapitulasi Maret'!$BA$9:$BA$173,APS!$B337,'Rekapitulasi Maret'!$BC$9:$BC$173)</f>
        <v>0</v>
      </c>
      <c r="AO337" s="10"/>
      <c r="AP337" s="154">
        <f t="shared" si="728"/>
        <v>0</v>
      </c>
      <c r="AQ337" s="154">
        <f t="shared" si="729"/>
        <v>0</v>
      </c>
      <c r="AR337" s="10"/>
      <c r="AS337" s="152">
        <f>SUMIF('Rekapitulasi Maret'!$BP$9:$BP$173,APS!$B337,'Rekapitulasi Maret'!$BQ$9:$BQ$173)</f>
        <v>0</v>
      </c>
      <c r="AT337" s="152">
        <f>SUMIF('Rekapitulasi Maret'!$BP$9:$BP$173,APS!$B337,'Rekapitulasi Maret'!$BR$9:$BR$173)</f>
        <v>0</v>
      </c>
      <c r="AU337" s="10"/>
      <c r="AV337" s="154">
        <f t="shared" si="697"/>
        <v>0</v>
      </c>
      <c r="AW337" s="154">
        <f t="shared" si="698"/>
        <v>0</v>
      </c>
      <c r="AX337" s="10"/>
      <c r="AY337" s="152">
        <f>SUMIF('Rekapitulasi Maret'!$CE$9:$CE$173,APS!$B337,'Rekapitulasi Maret'!$CI$9:$CI$173)</f>
        <v>0</v>
      </c>
      <c r="AZ337" s="10"/>
      <c r="BA337" s="152">
        <f>SUMIF('Rekapitulasi Maret'!$CE$9:$CE$173,APS!$B337,'Rekapitulasi Maret'!$CJ$9:$CJ$173)</f>
        <v>0</v>
      </c>
      <c r="BB337" s="154">
        <f t="shared" si="689"/>
        <v>0</v>
      </c>
      <c r="BC337" s="154">
        <f t="shared" si="690"/>
        <v>0</v>
      </c>
      <c r="BD337" s="76">
        <f t="shared" si="701"/>
        <v>0</v>
      </c>
      <c r="BE337" s="76">
        <f t="shared" si="702"/>
        <v>0</v>
      </c>
      <c r="BF337" s="76">
        <f t="shared" si="703"/>
        <v>0</v>
      </c>
      <c r="BG337" s="76">
        <f t="shared" si="704"/>
        <v>0</v>
      </c>
      <c r="BH337" s="76">
        <f t="shared" si="705"/>
        <v>0</v>
      </c>
      <c r="BI337" s="76">
        <f t="shared" si="706"/>
        <v>0</v>
      </c>
      <c r="BJ337" s="154">
        <f t="shared" si="707"/>
        <v>0</v>
      </c>
      <c r="BK337" s="10"/>
      <c r="BL337" s="10"/>
      <c r="BM337" s="152">
        <f>SUMIF('Rekapitulasi Maret'!$D$194:$D$375,APS!$B337,'Rekapitulasi Maret'!$E$194:$E$375)+SUMIF('Rekapitulasi Maret'!$D$194:$D$375,APS!$B337,'Rekapitulasi Maret'!$J$194:$J$375)</f>
        <v>0</v>
      </c>
      <c r="BN337" s="152">
        <f>SUMIF('Rekapitulasi Maret'!$D$194:$D$375,APS!$B337,'Rekapitulasi Maret'!$F$194:$F$375)</f>
        <v>0</v>
      </c>
      <c r="BO337" s="152">
        <f>SUMIF('Rekapitulasi Maret'!$D$194:$D$375,APS!$B337,'Rekapitulasi Maret'!$K$194:$K$375)</f>
        <v>0</v>
      </c>
      <c r="BP337" s="154">
        <f t="shared" si="685"/>
        <v>0</v>
      </c>
      <c r="BQ337" s="154">
        <f t="shared" si="686"/>
        <v>0</v>
      </c>
      <c r="BR337" s="10"/>
      <c r="BS337" s="152">
        <f>SUMIF('Rekapitulasi Maret'!$U$194:$U$375,APS!$B337,'Rekapitulasi Maret'!$V$194:$V$375)+SUMIF('Rekapitulasi Maret'!$U$194:$U$375,APS!$B337,'Rekapitulasi Maret'!$AA$194:$AA$375)</f>
        <v>0</v>
      </c>
      <c r="BT337" s="152">
        <f>SUMIF('Rekapitulasi Maret'!$U$194:$U$375,APS!$B337,'Rekapitulasi Maret'!$W$194:$W$375)</f>
        <v>0</v>
      </c>
      <c r="BU337" s="152">
        <f>SUMIF('Rekapitulasi Maret'!$U$194:$U$375,APS!$B337,'Rekapitulasi Maret'!$AB$194:$AB$375)</f>
        <v>0</v>
      </c>
      <c r="BV337" s="154">
        <f t="shared" ref="BV337:BV363" si="797">IF(BR337=0,0,((BT337+BU337)/BR337)*100)</f>
        <v>0</v>
      </c>
      <c r="BW337" s="154">
        <f t="shared" ref="BW337:BW363" si="798">IF(BS337=0,0,((BT337+BU337)/BS337)*100)</f>
        <v>0</v>
      </c>
      <c r="BX337" s="10"/>
      <c r="BY337" s="152">
        <f>SUMIF('Rekapitulasi Maret'!$AL$194:$AL$375,APS!$B337,'Rekapitulasi Maret'!$AM$194:$AM$375)+SUMIF('Rekapitulasi Maret'!$AL$194:$AL$375,APS!$B337,'Rekapitulasi Maret'!$AP$194:$AP$375)</f>
        <v>0</v>
      </c>
      <c r="BZ337" s="152">
        <f>SUMIF('Rekapitulasi Maret'!$AL$194:$AL$375,APS!$B337,'Rekapitulasi Maret'!$AN$194:$AN$375)</f>
        <v>0</v>
      </c>
      <c r="CA337" s="152">
        <f>SUMIF('Rekapitulasi Maret'!$AL$194:$AL$375,APS!$B337,'Rekapitulasi Maret'!$AQ$194:$AQ$375)</f>
        <v>0</v>
      </c>
      <c r="CB337" s="154">
        <f t="shared" si="699"/>
        <v>0</v>
      </c>
      <c r="CC337" s="154">
        <f t="shared" si="700"/>
        <v>0</v>
      </c>
      <c r="CD337" s="10"/>
      <c r="CE337" s="152">
        <f>SUMIF('Rekapitulasi Maret'!$BA$194:$BA$375,APS!$B337,'Rekapitulasi Maret'!$BB$194:$BB$375)+SUMIF('Rekapitulasi Maret'!$BA$194:$BA$375,APS!$B337,'Rekapitulasi Maret'!$BE$194:$BE$375)</f>
        <v>0</v>
      </c>
      <c r="CF337" s="152">
        <f>SUMIF('Rekapitulasi Maret'!$BA$194:$BA$375,APS!$B337,'Rekapitulasi Maret'!$BC$194:$BC$375)</f>
        <v>0</v>
      </c>
      <c r="CG337" s="10"/>
      <c r="CH337" s="154">
        <f t="shared" si="789"/>
        <v>0</v>
      </c>
      <c r="CI337" s="154">
        <f t="shared" si="790"/>
        <v>0</v>
      </c>
      <c r="CJ337" s="10"/>
      <c r="CK337" s="152">
        <f>SUMIF('Rekapitulasi Maret'!$BP$194:$BP$375,APS!$B337,'Rekapitulasi Maret'!$BQ$194:$BQ$375)+SUMIF('Rekapitulasi Maret'!$BP$194:$BP$375,APS!$B337,'Rekapitulasi Maret'!$BT$194:$BT$375)</f>
        <v>0</v>
      </c>
      <c r="CL337" s="152">
        <f>SUMIF('Rekapitulasi Maret'!$BP$194:$BP$375,APS!$B337,'Rekapitulasi Maret'!$BR$194:$BR$375)</f>
        <v>0</v>
      </c>
      <c r="CM337" s="152">
        <f>SUMIF('Rekapitulasi Maret'!$BP$194:$BP$375,APS!$B337,'Rekapitulasi Maret'!$BU$194:$BU$375)</f>
        <v>0</v>
      </c>
      <c r="CN337" s="154">
        <f t="shared" si="791"/>
        <v>0</v>
      </c>
      <c r="CO337" s="154">
        <f t="shared" si="792"/>
        <v>0</v>
      </c>
      <c r="CP337" s="76">
        <f t="shared" si="708"/>
        <v>0</v>
      </c>
      <c r="CQ337" s="76">
        <f t="shared" si="709"/>
        <v>0</v>
      </c>
      <c r="CR337" s="76">
        <f t="shared" si="710"/>
        <v>0</v>
      </c>
      <c r="CS337" s="76">
        <f t="shared" si="711"/>
        <v>0</v>
      </c>
      <c r="CT337" s="76">
        <f t="shared" si="712"/>
        <v>0</v>
      </c>
      <c r="CU337" s="76">
        <f t="shared" si="713"/>
        <v>0</v>
      </c>
      <c r="CV337" s="154">
        <f t="shared" si="714"/>
        <v>0</v>
      </c>
      <c r="CW337" s="10"/>
      <c r="CX337" s="10">
        <v>1</v>
      </c>
      <c r="CY337" s="152">
        <f>SUMIF('Rekapitulasi Maret'!$D$391:$D$568,APS!$B337,'Rekapitulasi Maret'!$E$391:$E$568)+SUMIF('Rekapitulasi Maret'!$D$391:$D$568,APS!$B337,'Rekapitulasi Maret'!$J$391:$J$568)</f>
        <v>0</v>
      </c>
      <c r="CZ337" s="152">
        <f>SUMIF('Rekapitulasi Maret'!$D$391:$D$568,APS!$B337,'Rekapitulasi Maret'!$F$391:$F$568)</f>
        <v>0</v>
      </c>
      <c r="DA337" s="152">
        <f>SUMIF('Rekapitulasi Maret'!$D$391:$D$568,APS!$B337,'Rekapitulasi Maret'!$K$391:$K$568)</f>
        <v>0</v>
      </c>
      <c r="DB337" s="154">
        <f t="shared" si="793"/>
        <v>0</v>
      </c>
      <c r="DC337" s="154">
        <f t="shared" si="794"/>
        <v>0</v>
      </c>
      <c r="DD337" s="10"/>
      <c r="DE337" s="152">
        <f>SUMIF('Rekapitulasi Maret'!$U$391:$U$568,APS!$B337,'Rekapitulasi Maret'!$V$391:$V$568)+SUMIF('Rekapitulasi Maret'!$U$391:$U$568,APS!$B337,'Rekapitulasi Maret'!$AA$391:$AA$568)</f>
        <v>0</v>
      </c>
      <c r="DF337" s="152">
        <f>SUMIF('Rekapitulasi Maret'!$U$391:$U$568,APS!$B337,'Rekapitulasi Maret'!$W$391:$W$568)</f>
        <v>0</v>
      </c>
      <c r="DG337" s="152">
        <f>SUMIF('Rekapitulasi Maret'!$U$391:$U$568,APS!$B337,'Rekapitulasi Maret'!$AB$391:$AB$568)</f>
        <v>0</v>
      </c>
      <c r="DH337" s="154">
        <f t="shared" si="715"/>
        <v>0</v>
      </c>
      <c r="DI337" s="154">
        <f t="shared" si="716"/>
        <v>0</v>
      </c>
      <c r="DJ337" s="10"/>
      <c r="DK337" s="152">
        <f>SUMIF('Rekapitulasi Maret'!$AL$391:$AL$568,APS!$B337,'Rekapitulasi Maret'!$AM$391:$AM$568)+SUMIF('Rekapitulasi Maret'!$AL$391:$AL$568,APS!$B337,'Rekapitulasi Maret'!$AP$391:$AP$568)</f>
        <v>0</v>
      </c>
      <c r="DL337" s="152">
        <f>SUMIF('Rekapitulasi Maret'!$AL$391:$AL$568,APS!$B337,'Rekapitulasi Maret'!$AN$391:$AN$568)</f>
        <v>0</v>
      </c>
      <c r="DM337" s="152">
        <f>SUMIF('Rekapitulasi Maret'!$AL$391:$AL$568,APS!$B337,'Rekapitulasi Maret'!$AQ$391:$AQ$568)</f>
        <v>0</v>
      </c>
      <c r="DN337" s="154">
        <f t="shared" si="762"/>
        <v>0</v>
      </c>
      <c r="DO337" s="154">
        <f t="shared" si="763"/>
        <v>0</v>
      </c>
      <c r="DP337" s="10"/>
      <c r="DQ337" s="152">
        <f>SUMIF('Rekapitulasi Maret'!$BA$391:$BA$568,APS!$B337,'Rekapitulasi Maret'!$BB$391:$BB$568)+SUMIF('Rekapitulasi Maret'!$BA$391:$BA$568,APS!$B337,'Rekapitulasi Maret'!$BE$391:$BE$568)</f>
        <v>0</v>
      </c>
      <c r="DR337" s="152">
        <f>SUMIF('Rekapitulasi Maret'!$BA$391:$BA$568,APS!$B337,'Rekapitulasi Maret'!$BC$391:$BC$568)</f>
        <v>0</v>
      </c>
      <c r="DS337" s="152">
        <f>SUMIF('Rekapitulasi Maret'!$BA$391:$BA$568,APS!$B337,'Rekapitulasi Maret'!$BF$391:$BF$568)</f>
        <v>0</v>
      </c>
      <c r="DT337" s="154">
        <f t="shared" si="717"/>
        <v>0</v>
      </c>
      <c r="DU337" s="154">
        <f t="shared" si="718"/>
        <v>0</v>
      </c>
      <c r="DV337" s="10"/>
      <c r="DW337" s="152">
        <f>SUMIF('Rekapitulasi Maret'!$BP$391:$BP$568,APS!$B337,'Rekapitulasi Maret'!$BQ$391:$BQ$568)+SUMIF('Rekapitulasi Maret'!$BP$391:$BP$568,APS!$B337,'Rekapitulasi Maret'!$BT$391:$BT$568)</f>
        <v>0</v>
      </c>
      <c r="DX337" s="152">
        <f>SUMIF('Rekapitulasi Maret'!$BP$391:$BP$568,APS!$B337,'Rekapitulasi Maret'!$BR$391:$BR$568)</f>
        <v>0</v>
      </c>
      <c r="DY337" s="152">
        <f>SUMIF('Rekapitulasi Maret'!$BP$391:$BP$568,APS!$B337,'Rekapitulasi Maret'!$BU$391:$BU$568)</f>
        <v>0</v>
      </c>
      <c r="DZ337" s="154">
        <f t="shared" si="755"/>
        <v>0</v>
      </c>
      <c r="EA337" s="154">
        <f t="shared" si="756"/>
        <v>0</v>
      </c>
      <c r="EB337" s="10"/>
      <c r="EC337" s="152">
        <f>SUMIF('Rekapitulasi Maret'!$CE$391:$CE$568,APS!$B337,'Rekapitulasi Maret'!$CF$391:$CF$568)+SUMIF('Rekapitulasi Maret'!$CE$391:$CE$568,APS!$B337,'Rekapitulasi Maret'!$CI$391:$CI$568)</f>
        <v>0</v>
      </c>
      <c r="ED337" s="152">
        <f>SUMIF('Rekapitulasi Maret'!$CE$391:$CE$568,APS!$B337,'Rekapitulasi Maret'!$CG$391:$CG$568)</f>
        <v>0</v>
      </c>
      <c r="EE337" s="152">
        <f>SUMIF('Rekapitulasi Maret'!$CE$391:$CE$568,APS!$B337,'Rekapitulasi Maret'!$CJ$391:$CJ$568)</f>
        <v>0</v>
      </c>
      <c r="EF337" s="154">
        <f t="shared" si="764"/>
        <v>0</v>
      </c>
      <c r="EG337" s="154">
        <f t="shared" si="765"/>
        <v>0</v>
      </c>
      <c r="EH337" s="76">
        <f t="shared" si="719"/>
        <v>1</v>
      </c>
      <c r="EI337" s="76">
        <f t="shared" si="720"/>
        <v>0</v>
      </c>
      <c r="EJ337" s="76">
        <f t="shared" si="721"/>
        <v>0</v>
      </c>
      <c r="EK337" s="76">
        <f t="shared" si="722"/>
        <v>0</v>
      </c>
      <c r="EL337" s="76">
        <f t="shared" si="723"/>
        <v>0</v>
      </c>
      <c r="EM337" s="76">
        <f t="shared" si="724"/>
        <v>-1</v>
      </c>
      <c r="EN337" s="154">
        <f t="shared" si="725"/>
        <v>0</v>
      </c>
      <c r="EO337" s="10">
        <v>1</v>
      </c>
      <c r="EP337" s="10"/>
      <c r="EQ337" s="152">
        <f>SUMIF('Rekapitulasi Maret'!$D$587:$D$768,APS!$B337,'Rekapitulasi Maret'!$E$587:$E$768)+SUMIF('Rekapitulasi Maret'!$D$587:$D$768,APS!$B337,'Rekapitulasi Maret'!$G$587:$G$768)</f>
        <v>0</v>
      </c>
      <c r="ER337" s="152">
        <f>SUMIF('Rekapitulasi Maret'!$D$587:$D$768,APS!$B337,'Rekapitulasi Maret'!$F$587:$F$768)+SUMIF('Rekapitulasi Maret'!$D$587:$D$768,APS!$B337,'Rekapitulasi Maret'!$H$587:$H$768)</f>
        <v>0</v>
      </c>
      <c r="ES337" s="10"/>
      <c r="ET337" s="154">
        <f t="shared" si="766"/>
        <v>0</v>
      </c>
      <c r="EU337" s="154">
        <f t="shared" si="767"/>
        <v>0</v>
      </c>
      <c r="EV337" s="10"/>
      <c r="EW337" s="152">
        <f>SUMIF('Rekapitulasi Maret'!$U$587:$U$768,APS!$B337,'Rekapitulasi Maret'!$V$587:$V$768)+SUMIF('Rekapitulasi Maret'!$U$587:$U$768,APS!$B337,'Rekapitulasi Maret'!$X$587:$X$768)</f>
        <v>0</v>
      </c>
      <c r="EX337" s="152">
        <f>SUMIF('Rekapitulasi Maret'!$U$587:$U$768,APS!$B337,'Rekapitulasi Maret'!$W$587:$W$768)+SUMIF('Rekapitulasi Maret'!$U$587:$U$768,APS!$B337,'Rekapitulasi Maret'!$Y$587:$Y$768)</f>
        <v>0</v>
      </c>
      <c r="EY337" s="10"/>
      <c r="EZ337" s="154">
        <f t="shared" si="768"/>
        <v>0</v>
      </c>
      <c r="FA337" s="154">
        <f t="shared" si="769"/>
        <v>0</v>
      </c>
      <c r="FB337" s="10"/>
      <c r="FC337" s="152">
        <f>SUMIF('Rekapitulasi Maret'!$AL$587:$AL$768,APS!$B337,'Rekapitulasi Maret'!$AM$587:$AM$768)+SUMIF('Rekapitulasi Maret'!$AL$587:$AL$768,APS!$B337,'Rekapitulasi Maret'!$AP$587:$AP$768)</f>
        <v>0</v>
      </c>
      <c r="FD337" s="152">
        <f>SUMIF('Rekapitulasi Maret'!$AL$587:$AL$768,APS!$B337,'Rekapitulasi Maret'!$AN$587:$AN$768)</f>
        <v>0</v>
      </c>
      <c r="FE337" s="10"/>
      <c r="FF337" s="154">
        <f t="shared" si="770"/>
        <v>0</v>
      </c>
      <c r="FG337" s="154">
        <f t="shared" si="771"/>
        <v>0</v>
      </c>
      <c r="FH337" s="10"/>
      <c r="FI337" s="152">
        <f>SUMIF('Rekapitulasi Maret'!$BA$587:$BA$768,APS!$B337,'Rekapitulasi Maret'!$BB$587:$BB$768)+SUMIF('Rekapitulasi Maret'!$BA$587:$BA$768,APS!$B337,'Rekapitulasi Maret'!$BE$587:$BE$768)</f>
        <v>0</v>
      </c>
      <c r="FJ337" s="152">
        <f>SUMIF('Rekapitulasi Maret'!$BA$587:$BA$768,APS!$B337,'Rekapitulasi Maret'!$BC$587:$BC$768)+SUMIF('Rekapitulasi Maret'!$BA$587:$BA$768,APS!$B337,'Rekapitulasi Maret'!$BF$587:$BF$768)</f>
        <v>0</v>
      </c>
      <c r="FK337" s="10"/>
      <c r="FL337" s="154">
        <f t="shared" si="772"/>
        <v>0</v>
      </c>
      <c r="FM337" s="154">
        <f t="shared" si="773"/>
        <v>0</v>
      </c>
      <c r="FN337" s="10"/>
      <c r="FO337" s="152">
        <f>SUMIF('Rekapitulasi Maret'!$BP$587:$BP$768,APS!$B337,'Rekapitulasi Maret'!$BQ$587:$BQ$768)+SUMIF('Rekapitulasi Maret'!$BP$587:$BP$768,APS!$B337,'Rekapitulasi Maret'!$BT$587:$BT$768)</f>
        <v>0</v>
      </c>
      <c r="FP337" s="152">
        <f>SUMIF('Rekapitulasi Maret'!$BP$587:$BP$768,APS!$B337,'Rekapitulasi Maret'!$BR$587:$BR$768)</f>
        <v>0</v>
      </c>
      <c r="FQ337" s="10"/>
      <c r="FR337" s="154">
        <f t="shared" si="774"/>
        <v>0</v>
      </c>
      <c r="FS337" s="154">
        <f t="shared" si="775"/>
        <v>0</v>
      </c>
      <c r="FT337" s="10"/>
      <c r="FU337" s="152">
        <f>SUMIF('Rekapitulasi Maret'!$CE$587:$CE$768,APS!$B337,'Rekapitulasi Maret'!$CI$587:$CI$768)</f>
        <v>0</v>
      </c>
      <c r="FV337" s="10"/>
      <c r="FW337" s="152">
        <f>SUMIF('Rekapitulasi Maret'!$CE$587:$CE$768,APS!$B337,'Rekapitulasi Maret'!$CJ$587:$CJ$768)</f>
        <v>0</v>
      </c>
      <c r="FX337" s="154">
        <f t="shared" si="795"/>
        <v>0</v>
      </c>
      <c r="FY337" s="154">
        <f t="shared" si="796"/>
        <v>0</v>
      </c>
      <c r="FZ337" s="10"/>
      <c r="GA337" s="152">
        <f>SUMIF('Rekapitulasi Maret'!$D$785:$D$963,APS!$B337,'Rekapitulasi Maret'!$E$785:$E$963)+SUMIF('Rekapitulasi Maret'!$D$785:$D$963,APS!$B337,'Rekapitulasi Maret'!$J$785:$J$963)</f>
        <v>0</v>
      </c>
      <c r="GB337" s="152">
        <f>SUMIF('Rekapitulasi Maret'!$D$785:$D$963,APS!$B337,'Rekapitulasi Maret'!$F$785:$F$963)</f>
        <v>0</v>
      </c>
      <c r="GC337" s="152">
        <f>SUMIF('Rekapitulasi Maret'!$D$785:$D$963,APS!$B337,'Rekapitulasi Maret'!$K$785:$K$963)</f>
        <v>0</v>
      </c>
      <c r="GD337" s="154">
        <f t="shared" si="776"/>
        <v>0</v>
      </c>
      <c r="GE337" s="154">
        <f t="shared" si="777"/>
        <v>0</v>
      </c>
      <c r="GF337" s="10"/>
      <c r="GG337" s="152">
        <f>SUMIF('Rekapitulasi Maret'!$U$785:$U$963,APS!$B337,'Rekapitulasi Maret'!$V$785:$V$963)+SUMIF('Rekapitulasi Maret'!$U$785:$U$963,APS!$B337,'Rekapitulasi Maret'!$AA$785:$AA$963)</f>
        <v>0</v>
      </c>
      <c r="GH337" s="152">
        <f>SUMIF('Rekapitulasi Maret'!$U$785:$U$963,APS!$B337,'Rekapitulasi Maret'!$W$785:$W$963)</f>
        <v>0</v>
      </c>
      <c r="GI337" s="152">
        <f>SUMIF('Rekapitulasi Maret'!$U$785:$U$963,APS!$B337,'Rekapitulasi Maret'!$AB$785:$AB$963)</f>
        <v>0</v>
      </c>
      <c r="GJ337" s="154">
        <f t="shared" si="778"/>
        <v>0</v>
      </c>
      <c r="GK337" s="154">
        <f t="shared" si="779"/>
        <v>0</v>
      </c>
      <c r="GL337" s="10"/>
      <c r="GM337" s="152">
        <f>SUMIF('Rekapitulasi Maret'!$AL$785:$AL$963,APS!$B337,'Rekapitulasi Maret'!$AM$785:$AM$963)+SUMIF('Rekapitulasi Maret'!$AL$785:$AL$963,APS!$B337,'Rekapitulasi Maret'!$AP$785:$AP$963)</f>
        <v>0</v>
      </c>
      <c r="GN337" s="152">
        <f>SUMIF('Rekapitulasi Maret'!$AL$785:$AL$963,APS!$B337,'Rekapitulasi Maret'!$AN$785:$AN$963)</f>
        <v>0</v>
      </c>
      <c r="GO337" s="152">
        <f>SUMIF('Rekapitulasi Maret'!$AL$785:$AL$963,APS!$B337,'Rekapitulasi Maret'!$AQ$785:$AQ$963)</f>
        <v>0</v>
      </c>
      <c r="GP337" s="154">
        <f t="shared" si="780"/>
        <v>0</v>
      </c>
      <c r="GQ337" s="154">
        <f t="shared" si="781"/>
        <v>0</v>
      </c>
      <c r="GR337" s="76">
        <f t="shared" si="782"/>
        <v>0</v>
      </c>
      <c r="GS337" s="76">
        <f t="shared" si="783"/>
        <v>0</v>
      </c>
      <c r="GT337" s="76">
        <f t="shared" si="784"/>
        <v>0</v>
      </c>
      <c r="GU337" s="76">
        <f t="shared" si="785"/>
        <v>0</v>
      </c>
      <c r="GV337" s="157">
        <f t="shared" si="786"/>
        <v>0</v>
      </c>
      <c r="GW337" s="157">
        <f t="shared" si="787"/>
        <v>0</v>
      </c>
      <c r="GX337" s="158">
        <f t="shared" si="788"/>
        <v>0</v>
      </c>
      <c r="GY337" s="157">
        <f t="shared" si="691"/>
        <v>1</v>
      </c>
      <c r="GZ337" s="157">
        <f t="shared" si="692"/>
        <v>0</v>
      </c>
      <c r="HA337" s="157">
        <f t="shared" si="693"/>
        <v>0</v>
      </c>
      <c r="HB337" s="157">
        <f t="shared" si="694"/>
        <v>0</v>
      </c>
      <c r="HC337" s="157">
        <f t="shared" si="695"/>
        <v>0</v>
      </c>
      <c r="HD337" s="157">
        <f t="shared" si="696"/>
        <v>-1</v>
      </c>
      <c r="HE337" s="158">
        <f t="shared" si="746"/>
        <v>0</v>
      </c>
      <c r="HF337" s="164"/>
      <c r="HG337" s="88"/>
      <c r="HH337" s="88"/>
    </row>
    <row r="338" spans="1:216" ht="30">
      <c r="A338" s="38"/>
      <c r="B338" s="41" t="s">
        <v>467</v>
      </c>
      <c r="C338" s="38" t="s">
        <v>146</v>
      </c>
      <c r="D338" s="38"/>
      <c r="E338" s="38"/>
      <c r="F338" s="38">
        <v>4</v>
      </c>
      <c r="G338" s="38"/>
      <c r="H338" s="38"/>
      <c r="I338" s="18">
        <v>0</v>
      </c>
      <c r="J338" s="38">
        <v>0</v>
      </c>
      <c r="K338" s="38"/>
      <c r="L338" s="38"/>
      <c r="M338" s="40">
        <v>4</v>
      </c>
      <c r="N338" s="20">
        <f t="shared" si="752"/>
        <v>4</v>
      </c>
      <c r="O338" s="20"/>
      <c r="P338" s="75">
        <f t="shared" si="754"/>
        <v>0</v>
      </c>
      <c r="Q338" s="74">
        <f t="shared" si="753"/>
        <v>4</v>
      </c>
      <c r="R338" s="22">
        <f t="shared" si="757"/>
        <v>4</v>
      </c>
      <c r="S338" s="40"/>
      <c r="T338" s="40"/>
      <c r="U338" s="152">
        <f>SUMIF('Rekapitulasi Maret'!$D$9:$D$173,APS!$B338,'Rekapitulasi Maret'!$E$9:$E$173)</f>
        <v>0</v>
      </c>
      <c r="V338" s="152">
        <f>SUMIF('Rekapitulasi Maret'!$D$9:$D$173,APS!$B338,'Rekapitulasi Maret'!$F$9:$F$173)</f>
        <v>0</v>
      </c>
      <c r="W338" s="40"/>
      <c r="X338" s="154">
        <f t="shared" si="748"/>
        <v>0</v>
      </c>
      <c r="Y338" s="154">
        <f t="shared" si="749"/>
        <v>0</v>
      </c>
      <c r="Z338" s="40"/>
      <c r="AA338" s="152">
        <f>SUMIF('Rekapitulasi Maret'!$U$9:$U$173,APS!$B338,'Rekapitulasi Maret'!$V$9:$V$173)</f>
        <v>0</v>
      </c>
      <c r="AB338" s="152">
        <f>SUMIF('Rekapitulasi Maret'!$U$9:$U$173,APS!$B338,'Rekapitulasi Maret'!$W$9:$W$173)</f>
        <v>0</v>
      </c>
      <c r="AC338" s="152"/>
      <c r="AD338" s="154">
        <f t="shared" si="726"/>
        <v>0</v>
      </c>
      <c r="AE338" s="154">
        <f t="shared" si="727"/>
        <v>0</v>
      </c>
      <c r="AF338" s="40"/>
      <c r="AG338" s="152">
        <f>SUMIF('Rekapitulasi Maret'!$AL$9:$AL$173,APS!$B338,'Rekapitulasi Maret'!$AM$9:$AM$173)</f>
        <v>0</v>
      </c>
      <c r="AH338" s="152">
        <f>SUMIF('Rekapitulasi Maret'!$AL$9:$AL$173,APS!$B338,'Rekapitulasi Maret'!$AN$9:$AN$173)</f>
        <v>0</v>
      </c>
      <c r="AI338" s="152">
        <f>SUMIF('Rekapitulasi Maret'!$AL$9:$AL$173,APS!$B338,'Rekapitulasi Maret'!$AQ$9:$AQ$173)</f>
        <v>0</v>
      </c>
      <c r="AJ338" s="154">
        <f t="shared" si="744"/>
        <v>0</v>
      </c>
      <c r="AK338" s="154">
        <f t="shared" si="745"/>
        <v>0</v>
      </c>
      <c r="AL338" s="40"/>
      <c r="AM338" s="152">
        <f>SUMIF('Rekapitulasi Maret'!$BA$9:$BA$173,APS!$B338,'Rekapitulasi Maret'!$BB$9:$BB$173)</f>
        <v>0</v>
      </c>
      <c r="AN338" s="152">
        <f>SUMIF('Rekapitulasi Maret'!$BA$9:$BA$173,APS!$B338,'Rekapitulasi Maret'!$BC$9:$BC$173)</f>
        <v>0</v>
      </c>
      <c r="AO338" s="10"/>
      <c r="AP338" s="154">
        <f t="shared" si="728"/>
        <v>0</v>
      </c>
      <c r="AQ338" s="154">
        <f t="shared" si="729"/>
        <v>0</v>
      </c>
      <c r="AR338" s="40"/>
      <c r="AS338" s="152">
        <f>SUMIF('Rekapitulasi Maret'!$BP$9:$BP$173,APS!$B338,'Rekapitulasi Maret'!$BQ$9:$BQ$173)</f>
        <v>0</v>
      </c>
      <c r="AT338" s="152">
        <f>SUMIF('Rekapitulasi Maret'!$BP$9:$BP$173,APS!$B338,'Rekapitulasi Maret'!$BR$9:$BR$173)</f>
        <v>0</v>
      </c>
      <c r="AU338" s="40"/>
      <c r="AV338" s="154">
        <f t="shared" si="697"/>
        <v>0</v>
      </c>
      <c r="AW338" s="154">
        <f t="shared" si="698"/>
        <v>0</v>
      </c>
      <c r="AX338" s="40"/>
      <c r="AY338" s="152">
        <f>SUMIF('Rekapitulasi Maret'!$CE$9:$CE$173,APS!$B338,'Rekapitulasi Maret'!$CI$9:$CI$173)</f>
        <v>0</v>
      </c>
      <c r="AZ338" s="10"/>
      <c r="BA338" s="152">
        <f>SUMIF('Rekapitulasi Maret'!$CE$9:$CE$173,APS!$B338,'Rekapitulasi Maret'!$CJ$9:$CJ$173)</f>
        <v>0</v>
      </c>
      <c r="BB338" s="154">
        <f t="shared" si="689"/>
        <v>0</v>
      </c>
      <c r="BC338" s="154">
        <f t="shared" si="690"/>
        <v>0</v>
      </c>
      <c r="BD338" s="76">
        <f t="shared" si="701"/>
        <v>0</v>
      </c>
      <c r="BE338" s="76">
        <f t="shared" si="702"/>
        <v>0</v>
      </c>
      <c r="BF338" s="76">
        <f t="shared" si="703"/>
        <v>0</v>
      </c>
      <c r="BG338" s="76">
        <f t="shared" si="704"/>
        <v>0</v>
      </c>
      <c r="BH338" s="76">
        <f t="shared" si="705"/>
        <v>0</v>
      </c>
      <c r="BI338" s="76">
        <f t="shared" si="706"/>
        <v>0</v>
      </c>
      <c r="BJ338" s="154">
        <f t="shared" si="707"/>
        <v>0</v>
      </c>
      <c r="BK338" s="40">
        <v>4</v>
      </c>
      <c r="BL338" s="40"/>
      <c r="BM338" s="152">
        <f>SUMIF('Rekapitulasi Maret'!$D$194:$D$375,APS!$B338,'Rekapitulasi Maret'!$E$194:$E$375)+SUMIF('Rekapitulasi Maret'!$D$194:$D$375,APS!$B338,'Rekapitulasi Maret'!$J$194:$J$375)</f>
        <v>0</v>
      </c>
      <c r="BN338" s="152">
        <f>SUMIF('Rekapitulasi Maret'!$D$194:$D$375,APS!$B338,'Rekapitulasi Maret'!$F$194:$F$375)</f>
        <v>0</v>
      </c>
      <c r="BO338" s="152">
        <f>SUMIF('Rekapitulasi Maret'!$D$194:$D$375,APS!$B338,'Rekapitulasi Maret'!$K$194:$K$375)</f>
        <v>0</v>
      </c>
      <c r="BP338" s="154">
        <f t="shared" ref="BP338:BP402" si="799">IF(BL338=0,0,((BN338+BO338)/BL338)*100)</f>
        <v>0</v>
      </c>
      <c r="BQ338" s="154">
        <f t="shared" ref="BQ338:BQ402" si="800">IF(BM338=0,0,((BN338+BO338)/BM338)*100)</f>
        <v>0</v>
      </c>
      <c r="BR338" s="40">
        <v>4</v>
      </c>
      <c r="BS338" s="152">
        <f>SUMIF('Rekapitulasi Maret'!$U$194:$U$375,APS!$B338,'Rekapitulasi Maret'!$V$194:$V$375)+SUMIF('Rekapitulasi Maret'!$U$194:$U$375,APS!$B338,'Rekapitulasi Maret'!$AA$194:$AA$375)</f>
        <v>0</v>
      </c>
      <c r="BT338" s="152">
        <f>SUMIF('Rekapitulasi Maret'!$U$194:$U$375,APS!$B338,'Rekapitulasi Maret'!$W$194:$W$375)</f>
        <v>0</v>
      </c>
      <c r="BU338" s="152">
        <f>SUMIF('Rekapitulasi Maret'!$U$194:$U$375,APS!$B338,'Rekapitulasi Maret'!$AB$194:$AB$375)</f>
        <v>0</v>
      </c>
      <c r="BV338" s="154">
        <f t="shared" si="797"/>
        <v>0</v>
      </c>
      <c r="BW338" s="154">
        <f t="shared" si="798"/>
        <v>0</v>
      </c>
      <c r="BX338" s="40"/>
      <c r="BY338" s="152">
        <f>SUMIF('Rekapitulasi Maret'!$AL$194:$AL$375,APS!$B338,'Rekapitulasi Maret'!$AM$194:$AM$375)+SUMIF('Rekapitulasi Maret'!$AL$194:$AL$375,APS!$B338,'Rekapitulasi Maret'!$AP$194:$AP$375)</f>
        <v>0</v>
      </c>
      <c r="BZ338" s="152">
        <f>SUMIF('Rekapitulasi Maret'!$AL$194:$AL$375,APS!$B338,'Rekapitulasi Maret'!$AN$194:$AN$375)</f>
        <v>0</v>
      </c>
      <c r="CA338" s="152">
        <f>SUMIF('Rekapitulasi Maret'!$AL$194:$AL$375,APS!$B338,'Rekapitulasi Maret'!$AQ$194:$AQ$375)</f>
        <v>0</v>
      </c>
      <c r="CB338" s="154">
        <f t="shared" si="699"/>
        <v>0</v>
      </c>
      <c r="CC338" s="154">
        <f t="shared" si="700"/>
        <v>0</v>
      </c>
      <c r="CD338" s="40"/>
      <c r="CE338" s="152">
        <f>SUMIF('Rekapitulasi Maret'!$BA$194:$BA$375,APS!$B338,'Rekapitulasi Maret'!$BB$194:$BB$375)+SUMIF('Rekapitulasi Maret'!$BA$194:$BA$375,APS!$B338,'Rekapitulasi Maret'!$BE$194:$BE$375)</f>
        <v>4</v>
      </c>
      <c r="CF338" s="152">
        <f>SUMIF('Rekapitulasi Maret'!$BA$194:$BA$375,APS!$B338,'Rekapitulasi Maret'!$BC$194:$BC$375)</f>
        <v>4</v>
      </c>
      <c r="CG338" s="40"/>
      <c r="CH338" s="154">
        <f t="shared" si="789"/>
        <v>0</v>
      </c>
      <c r="CI338" s="154">
        <f t="shared" si="790"/>
        <v>100</v>
      </c>
      <c r="CJ338" s="40"/>
      <c r="CK338" s="152">
        <f>SUMIF('Rekapitulasi Maret'!$BP$194:$BP$375,APS!$B338,'Rekapitulasi Maret'!$BQ$194:$BQ$375)+SUMIF('Rekapitulasi Maret'!$BP$194:$BP$375,APS!$B338,'Rekapitulasi Maret'!$BT$194:$BT$375)</f>
        <v>0</v>
      </c>
      <c r="CL338" s="152">
        <f>SUMIF('Rekapitulasi Maret'!$BP$194:$BP$375,APS!$B338,'Rekapitulasi Maret'!$BR$194:$BR$375)</f>
        <v>0</v>
      </c>
      <c r="CM338" s="152">
        <f>SUMIF('Rekapitulasi Maret'!$BP$194:$BP$375,APS!$B338,'Rekapitulasi Maret'!$BU$194:$BU$375)</f>
        <v>0</v>
      </c>
      <c r="CN338" s="154">
        <f t="shared" si="791"/>
        <v>0</v>
      </c>
      <c r="CO338" s="154">
        <f t="shared" si="792"/>
        <v>0</v>
      </c>
      <c r="CP338" s="76">
        <f t="shared" si="708"/>
        <v>4</v>
      </c>
      <c r="CQ338" s="76">
        <f t="shared" si="709"/>
        <v>4</v>
      </c>
      <c r="CR338" s="76">
        <f t="shared" si="710"/>
        <v>4</v>
      </c>
      <c r="CS338" s="76">
        <f t="shared" si="711"/>
        <v>0</v>
      </c>
      <c r="CT338" s="76">
        <f t="shared" si="712"/>
        <v>4</v>
      </c>
      <c r="CU338" s="76">
        <f t="shared" si="713"/>
        <v>0</v>
      </c>
      <c r="CV338" s="154">
        <f t="shared" si="714"/>
        <v>100</v>
      </c>
      <c r="CW338" s="40"/>
      <c r="CX338" s="40"/>
      <c r="CY338" s="152">
        <f>SUMIF('Rekapitulasi Maret'!$D$391:$D$568,APS!$B338,'Rekapitulasi Maret'!$E$391:$E$568)+SUMIF('Rekapitulasi Maret'!$D$391:$D$568,APS!$B338,'Rekapitulasi Maret'!$J$391:$J$568)</f>
        <v>0</v>
      </c>
      <c r="CZ338" s="152">
        <f>SUMIF('Rekapitulasi Maret'!$D$391:$D$568,APS!$B338,'Rekapitulasi Maret'!$F$391:$F$568)</f>
        <v>0</v>
      </c>
      <c r="DA338" s="152">
        <f>SUMIF('Rekapitulasi Maret'!$D$391:$D$568,APS!$B338,'Rekapitulasi Maret'!$K$391:$K$568)</f>
        <v>0</v>
      </c>
      <c r="DB338" s="154">
        <f t="shared" si="793"/>
        <v>0</v>
      </c>
      <c r="DC338" s="154">
        <f t="shared" si="794"/>
        <v>0</v>
      </c>
      <c r="DD338" s="40"/>
      <c r="DE338" s="152">
        <f>SUMIF('Rekapitulasi Maret'!$U$391:$U$568,APS!$B338,'Rekapitulasi Maret'!$V$391:$V$568)+SUMIF('Rekapitulasi Maret'!$U$391:$U$568,APS!$B338,'Rekapitulasi Maret'!$AA$391:$AA$568)</f>
        <v>0</v>
      </c>
      <c r="DF338" s="152">
        <f>SUMIF('Rekapitulasi Maret'!$U$391:$U$568,APS!$B338,'Rekapitulasi Maret'!$W$391:$W$568)</f>
        <v>0</v>
      </c>
      <c r="DG338" s="152">
        <f>SUMIF('Rekapitulasi Maret'!$U$391:$U$568,APS!$B338,'Rekapitulasi Maret'!$AB$391:$AB$568)</f>
        <v>0</v>
      </c>
      <c r="DH338" s="154">
        <f t="shared" si="715"/>
        <v>0</v>
      </c>
      <c r="DI338" s="154">
        <f t="shared" si="716"/>
        <v>0</v>
      </c>
      <c r="DJ338" s="40"/>
      <c r="DK338" s="152">
        <f>SUMIF('Rekapitulasi Maret'!$AL$391:$AL$568,APS!$B338,'Rekapitulasi Maret'!$AM$391:$AM$568)+SUMIF('Rekapitulasi Maret'!$AL$391:$AL$568,APS!$B338,'Rekapitulasi Maret'!$AP$391:$AP$568)</f>
        <v>0</v>
      </c>
      <c r="DL338" s="152">
        <f>SUMIF('Rekapitulasi Maret'!$AL$391:$AL$568,APS!$B338,'Rekapitulasi Maret'!$AN$391:$AN$568)</f>
        <v>0</v>
      </c>
      <c r="DM338" s="152">
        <f>SUMIF('Rekapitulasi Maret'!$AL$391:$AL$568,APS!$B338,'Rekapitulasi Maret'!$AQ$391:$AQ$568)</f>
        <v>0</v>
      </c>
      <c r="DN338" s="154">
        <f t="shared" si="762"/>
        <v>0</v>
      </c>
      <c r="DO338" s="154">
        <f t="shared" si="763"/>
        <v>0</v>
      </c>
      <c r="DP338" s="40"/>
      <c r="DQ338" s="152">
        <f>SUMIF('Rekapitulasi Maret'!$BA$391:$BA$568,APS!$B338,'Rekapitulasi Maret'!$BB$391:$BB$568)+SUMIF('Rekapitulasi Maret'!$BA$391:$BA$568,APS!$B338,'Rekapitulasi Maret'!$BE$391:$BE$568)</f>
        <v>0</v>
      </c>
      <c r="DR338" s="152">
        <f>SUMIF('Rekapitulasi Maret'!$BA$391:$BA$568,APS!$B338,'Rekapitulasi Maret'!$BC$391:$BC$568)</f>
        <v>0</v>
      </c>
      <c r="DS338" s="152">
        <f>SUMIF('Rekapitulasi Maret'!$BA$391:$BA$568,APS!$B338,'Rekapitulasi Maret'!$BF$391:$BF$568)</f>
        <v>0</v>
      </c>
      <c r="DT338" s="154">
        <f t="shared" si="717"/>
        <v>0</v>
      </c>
      <c r="DU338" s="154">
        <f t="shared" si="718"/>
        <v>0</v>
      </c>
      <c r="DV338" s="40"/>
      <c r="DW338" s="152">
        <f>SUMIF('Rekapitulasi Maret'!$BP$391:$BP$568,APS!$B338,'Rekapitulasi Maret'!$BQ$391:$BQ$568)+SUMIF('Rekapitulasi Maret'!$BP$391:$BP$568,APS!$B338,'Rekapitulasi Maret'!$BT$391:$BT$568)</f>
        <v>0</v>
      </c>
      <c r="DX338" s="152">
        <f>SUMIF('Rekapitulasi Maret'!$BP$391:$BP$568,APS!$B338,'Rekapitulasi Maret'!$BR$391:$BR$568)</f>
        <v>0</v>
      </c>
      <c r="DY338" s="152">
        <f>SUMIF('Rekapitulasi Maret'!$BP$391:$BP$568,APS!$B338,'Rekapitulasi Maret'!$BU$391:$BU$568)</f>
        <v>0</v>
      </c>
      <c r="DZ338" s="154">
        <f t="shared" si="755"/>
        <v>0</v>
      </c>
      <c r="EA338" s="154">
        <f t="shared" si="756"/>
        <v>0</v>
      </c>
      <c r="EB338" s="40"/>
      <c r="EC338" s="152">
        <f>SUMIF('Rekapitulasi Maret'!$CE$391:$CE$568,APS!$B338,'Rekapitulasi Maret'!$CF$391:$CF$568)+SUMIF('Rekapitulasi Maret'!$CE$391:$CE$568,APS!$B338,'Rekapitulasi Maret'!$CI$391:$CI$568)</f>
        <v>0</v>
      </c>
      <c r="ED338" s="152">
        <f>SUMIF('Rekapitulasi Maret'!$CE$391:$CE$568,APS!$B338,'Rekapitulasi Maret'!$CG$391:$CG$568)</f>
        <v>0</v>
      </c>
      <c r="EE338" s="152">
        <f>SUMIF('Rekapitulasi Maret'!$CE$391:$CE$568,APS!$B338,'Rekapitulasi Maret'!$CJ$391:$CJ$568)</f>
        <v>0</v>
      </c>
      <c r="EF338" s="154">
        <f t="shared" si="764"/>
        <v>0</v>
      </c>
      <c r="EG338" s="154">
        <f t="shared" si="765"/>
        <v>0</v>
      </c>
      <c r="EH338" s="76">
        <f t="shared" si="719"/>
        <v>0</v>
      </c>
      <c r="EI338" s="76">
        <f t="shared" si="720"/>
        <v>0</v>
      </c>
      <c r="EJ338" s="76">
        <f t="shared" si="721"/>
        <v>0</v>
      </c>
      <c r="EK338" s="76">
        <f t="shared" si="722"/>
        <v>0</v>
      </c>
      <c r="EL338" s="76">
        <f t="shared" si="723"/>
        <v>0</v>
      </c>
      <c r="EM338" s="76">
        <f t="shared" si="724"/>
        <v>0</v>
      </c>
      <c r="EN338" s="154">
        <f t="shared" si="725"/>
        <v>0</v>
      </c>
      <c r="EO338" s="40"/>
      <c r="EP338" s="10"/>
      <c r="EQ338" s="152">
        <f>SUMIF('Rekapitulasi Maret'!$D$587:$D$768,APS!$B338,'Rekapitulasi Maret'!$E$587:$E$768)+SUMIF('Rekapitulasi Maret'!$D$587:$D$768,APS!$B338,'Rekapitulasi Maret'!$G$587:$G$768)</f>
        <v>0</v>
      </c>
      <c r="ER338" s="152">
        <f>SUMIF('Rekapitulasi Maret'!$D$587:$D$768,APS!$B338,'Rekapitulasi Maret'!$F$587:$F$768)+SUMIF('Rekapitulasi Maret'!$D$587:$D$768,APS!$B338,'Rekapitulasi Maret'!$H$587:$H$768)</f>
        <v>0</v>
      </c>
      <c r="ES338" s="10"/>
      <c r="ET338" s="154">
        <f t="shared" si="766"/>
        <v>0</v>
      </c>
      <c r="EU338" s="154">
        <f t="shared" si="767"/>
        <v>0</v>
      </c>
      <c r="EV338" s="10"/>
      <c r="EW338" s="152">
        <f>SUMIF('Rekapitulasi Maret'!$U$587:$U$768,APS!$B338,'Rekapitulasi Maret'!$V$587:$V$768)+SUMIF('Rekapitulasi Maret'!$U$587:$U$768,APS!$B338,'Rekapitulasi Maret'!$X$587:$X$768)</f>
        <v>0</v>
      </c>
      <c r="EX338" s="152">
        <f>SUMIF('Rekapitulasi Maret'!$U$587:$U$768,APS!$B338,'Rekapitulasi Maret'!$W$587:$W$768)+SUMIF('Rekapitulasi Maret'!$U$587:$U$768,APS!$B338,'Rekapitulasi Maret'!$Y$587:$Y$768)</f>
        <v>0</v>
      </c>
      <c r="EY338" s="10"/>
      <c r="EZ338" s="154">
        <f t="shared" si="768"/>
        <v>0</v>
      </c>
      <c r="FA338" s="154">
        <f t="shared" si="769"/>
        <v>0</v>
      </c>
      <c r="FB338" s="10"/>
      <c r="FC338" s="152">
        <f>SUMIF('Rekapitulasi Maret'!$AL$587:$AL$768,APS!$B338,'Rekapitulasi Maret'!$AM$587:$AM$768)+SUMIF('Rekapitulasi Maret'!$AL$587:$AL$768,APS!$B338,'Rekapitulasi Maret'!$AP$587:$AP$768)</f>
        <v>0</v>
      </c>
      <c r="FD338" s="152">
        <f>SUMIF('Rekapitulasi Maret'!$AL$587:$AL$768,APS!$B338,'Rekapitulasi Maret'!$AN$587:$AN$768)</f>
        <v>0</v>
      </c>
      <c r="FE338" s="10"/>
      <c r="FF338" s="154">
        <f t="shared" si="770"/>
        <v>0</v>
      </c>
      <c r="FG338" s="154">
        <f t="shared" si="771"/>
        <v>0</v>
      </c>
      <c r="FH338" s="10"/>
      <c r="FI338" s="152">
        <f>SUMIF('Rekapitulasi Maret'!$BA$587:$BA$768,APS!$B338,'Rekapitulasi Maret'!$BB$587:$BB$768)+SUMIF('Rekapitulasi Maret'!$BA$587:$BA$768,APS!$B338,'Rekapitulasi Maret'!$BE$587:$BE$768)</f>
        <v>0</v>
      </c>
      <c r="FJ338" s="152">
        <f>SUMIF('Rekapitulasi Maret'!$BA$587:$BA$768,APS!$B338,'Rekapitulasi Maret'!$BC$587:$BC$768)+SUMIF('Rekapitulasi Maret'!$BA$587:$BA$768,APS!$B338,'Rekapitulasi Maret'!$BF$587:$BF$768)</f>
        <v>0</v>
      </c>
      <c r="FK338" s="10"/>
      <c r="FL338" s="154">
        <f t="shared" si="772"/>
        <v>0</v>
      </c>
      <c r="FM338" s="154">
        <f t="shared" si="773"/>
        <v>0</v>
      </c>
      <c r="FN338" s="10"/>
      <c r="FO338" s="152">
        <f>SUMIF('Rekapitulasi Maret'!$BP$587:$BP$768,APS!$B338,'Rekapitulasi Maret'!$BQ$587:$BQ$768)+SUMIF('Rekapitulasi Maret'!$BP$587:$BP$768,APS!$B338,'Rekapitulasi Maret'!$BT$587:$BT$768)</f>
        <v>0</v>
      </c>
      <c r="FP338" s="152">
        <f>SUMIF('Rekapitulasi Maret'!$BP$587:$BP$768,APS!$B338,'Rekapitulasi Maret'!$BR$587:$BR$768)</f>
        <v>0</v>
      </c>
      <c r="FQ338" s="10"/>
      <c r="FR338" s="154">
        <f t="shared" si="774"/>
        <v>0</v>
      </c>
      <c r="FS338" s="154">
        <f t="shared" si="775"/>
        <v>0</v>
      </c>
      <c r="FT338" s="10"/>
      <c r="FU338" s="152">
        <f>SUMIF('Rekapitulasi Maret'!$CE$587:$CE$768,APS!$B338,'Rekapitulasi Maret'!$CI$587:$CI$768)</f>
        <v>0</v>
      </c>
      <c r="FV338" s="10"/>
      <c r="FW338" s="152">
        <f>SUMIF('Rekapitulasi Maret'!$CE$587:$CE$768,APS!$B338,'Rekapitulasi Maret'!$CJ$587:$CJ$768)</f>
        <v>0</v>
      </c>
      <c r="FX338" s="154">
        <f t="shared" si="795"/>
        <v>0</v>
      </c>
      <c r="FY338" s="154">
        <f t="shared" si="796"/>
        <v>0</v>
      </c>
      <c r="FZ338" s="10"/>
      <c r="GA338" s="152">
        <f>SUMIF('Rekapitulasi Maret'!$D$785:$D$963,APS!$B338,'Rekapitulasi Maret'!$E$785:$E$963)+SUMIF('Rekapitulasi Maret'!$D$785:$D$963,APS!$B338,'Rekapitulasi Maret'!$J$785:$J$963)</f>
        <v>0</v>
      </c>
      <c r="GB338" s="152">
        <f>SUMIF('Rekapitulasi Maret'!$D$785:$D$963,APS!$B338,'Rekapitulasi Maret'!$F$785:$F$963)</f>
        <v>0</v>
      </c>
      <c r="GC338" s="152">
        <f>SUMIF('Rekapitulasi Maret'!$D$785:$D$963,APS!$B338,'Rekapitulasi Maret'!$K$785:$K$963)</f>
        <v>0</v>
      </c>
      <c r="GD338" s="154">
        <f t="shared" si="776"/>
        <v>0</v>
      </c>
      <c r="GE338" s="154">
        <f t="shared" si="777"/>
        <v>0</v>
      </c>
      <c r="GF338" s="10"/>
      <c r="GG338" s="152">
        <f>SUMIF('Rekapitulasi Maret'!$U$785:$U$963,APS!$B338,'Rekapitulasi Maret'!$V$785:$V$963)+SUMIF('Rekapitulasi Maret'!$U$785:$U$963,APS!$B338,'Rekapitulasi Maret'!$AA$785:$AA$963)</f>
        <v>0</v>
      </c>
      <c r="GH338" s="152">
        <f>SUMIF('Rekapitulasi Maret'!$U$785:$U$963,APS!$B338,'Rekapitulasi Maret'!$W$785:$W$963)</f>
        <v>0</v>
      </c>
      <c r="GI338" s="152">
        <f>SUMIF('Rekapitulasi Maret'!$U$785:$U$963,APS!$B338,'Rekapitulasi Maret'!$AB$785:$AB$963)</f>
        <v>0</v>
      </c>
      <c r="GJ338" s="154">
        <f t="shared" si="778"/>
        <v>0</v>
      </c>
      <c r="GK338" s="154">
        <f t="shared" si="779"/>
        <v>0</v>
      </c>
      <c r="GL338" s="10"/>
      <c r="GM338" s="152">
        <f>SUMIF('Rekapitulasi Maret'!$AL$785:$AL$963,APS!$B338,'Rekapitulasi Maret'!$AM$785:$AM$963)+SUMIF('Rekapitulasi Maret'!$AL$785:$AL$963,APS!$B338,'Rekapitulasi Maret'!$AP$785:$AP$963)</f>
        <v>0</v>
      </c>
      <c r="GN338" s="152">
        <f>SUMIF('Rekapitulasi Maret'!$AL$785:$AL$963,APS!$B338,'Rekapitulasi Maret'!$AN$785:$AN$963)</f>
        <v>0</v>
      </c>
      <c r="GO338" s="152">
        <f>SUMIF('Rekapitulasi Maret'!$AL$785:$AL$963,APS!$B338,'Rekapitulasi Maret'!$AQ$785:$AQ$963)</f>
        <v>0</v>
      </c>
      <c r="GP338" s="154">
        <f t="shared" si="780"/>
        <v>0</v>
      </c>
      <c r="GQ338" s="154">
        <f t="shared" si="781"/>
        <v>0</v>
      </c>
      <c r="GR338" s="76">
        <f t="shared" si="782"/>
        <v>0</v>
      </c>
      <c r="GS338" s="76">
        <f t="shared" si="783"/>
        <v>0</v>
      </c>
      <c r="GT338" s="76">
        <f t="shared" si="784"/>
        <v>0</v>
      </c>
      <c r="GU338" s="76">
        <f t="shared" si="785"/>
        <v>0</v>
      </c>
      <c r="GV338" s="157">
        <f t="shared" si="786"/>
        <v>0</v>
      </c>
      <c r="GW338" s="157">
        <f t="shared" si="787"/>
        <v>0</v>
      </c>
      <c r="GX338" s="158">
        <f t="shared" si="788"/>
        <v>0</v>
      </c>
      <c r="GY338" s="157">
        <f t="shared" si="691"/>
        <v>4</v>
      </c>
      <c r="GZ338" s="157">
        <f t="shared" si="692"/>
        <v>4</v>
      </c>
      <c r="HA338" s="157">
        <f t="shared" si="693"/>
        <v>4</v>
      </c>
      <c r="HB338" s="157">
        <f t="shared" si="694"/>
        <v>0</v>
      </c>
      <c r="HC338" s="157">
        <f t="shared" si="695"/>
        <v>4</v>
      </c>
      <c r="HD338" s="157">
        <f t="shared" si="696"/>
        <v>0</v>
      </c>
      <c r="HE338" s="158">
        <f t="shared" si="746"/>
        <v>100</v>
      </c>
      <c r="HF338" s="165"/>
      <c r="HG338" s="88"/>
      <c r="HH338" s="88"/>
    </row>
    <row r="339" spans="1:216" ht="15.75">
      <c r="A339" s="38"/>
      <c r="B339" s="41" t="s">
        <v>819</v>
      </c>
      <c r="C339" s="38" t="s">
        <v>146</v>
      </c>
      <c r="D339" s="38"/>
      <c r="E339" s="38"/>
      <c r="F339" s="38"/>
      <c r="G339" s="38"/>
      <c r="H339" s="38"/>
      <c r="I339" s="18"/>
      <c r="J339" s="38"/>
      <c r="K339" s="38"/>
      <c r="L339" s="38"/>
      <c r="M339" s="40"/>
      <c r="N339" s="20"/>
      <c r="O339" s="20"/>
      <c r="P339" s="75"/>
      <c r="Q339" s="74"/>
      <c r="R339" s="22"/>
      <c r="S339" s="40"/>
      <c r="T339" s="40"/>
      <c r="U339" s="152"/>
      <c r="V339" s="152"/>
      <c r="W339" s="40"/>
      <c r="X339" s="154"/>
      <c r="Y339" s="154"/>
      <c r="Z339" s="40"/>
      <c r="AA339" s="152"/>
      <c r="AB339" s="152"/>
      <c r="AC339" s="152"/>
      <c r="AD339" s="154"/>
      <c r="AE339" s="154"/>
      <c r="AF339" s="40"/>
      <c r="AG339" s="152"/>
      <c r="AH339" s="152"/>
      <c r="AI339" s="152"/>
      <c r="AJ339" s="154"/>
      <c r="AK339" s="154"/>
      <c r="AL339" s="40"/>
      <c r="AM339" s="152"/>
      <c r="AN339" s="152"/>
      <c r="AO339" s="10"/>
      <c r="AP339" s="154"/>
      <c r="AQ339" s="154"/>
      <c r="AR339" s="40"/>
      <c r="AS339" s="152"/>
      <c r="AT339" s="152"/>
      <c r="AU339" s="40"/>
      <c r="AV339" s="154"/>
      <c r="AW339" s="154"/>
      <c r="AX339" s="40"/>
      <c r="AY339" s="152"/>
      <c r="AZ339" s="10"/>
      <c r="BA339" s="152"/>
      <c r="BB339" s="154"/>
      <c r="BC339" s="154"/>
      <c r="BD339" s="76"/>
      <c r="BE339" s="76">
        <f t="shared" ref="BE339" si="801">U339+AA339+AG339+AM339+AS339+AY339</f>
        <v>0</v>
      </c>
      <c r="BF339" s="76">
        <f t="shared" ref="BF339" si="802">V339+AB339+AH339+AN339+AT339+AZ339</f>
        <v>0</v>
      </c>
      <c r="BG339" s="76">
        <f t="shared" ref="BG339" si="803">W339+AC339+AI339+AO339+AU339+BA339</f>
        <v>0</v>
      </c>
      <c r="BH339" s="76">
        <f t="shared" ref="BH339" si="804">BF339+BG339</f>
        <v>0</v>
      </c>
      <c r="BI339" s="76">
        <f t="shared" ref="BI339" si="805">BH339-BD339</f>
        <v>0</v>
      </c>
      <c r="BJ339" s="154">
        <f t="shared" ref="BJ339" si="806">IF(BD339=0,0,((BH339)/BD339)*100)</f>
        <v>0</v>
      </c>
      <c r="BK339" s="40"/>
      <c r="BL339" s="40"/>
      <c r="BM339" s="152"/>
      <c r="BN339" s="152"/>
      <c r="BO339" s="152"/>
      <c r="BP339" s="154"/>
      <c r="BQ339" s="154"/>
      <c r="BR339" s="40"/>
      <c r="BS339" s="152"/>
      <c r="BT339" s="152"/>
      <c r="BU339" s="152"/>
      <c r="BV339" s="154"/>
      <c r="BW339" s="154"/>
      <c r="BX339" s="40"/>
      <c r="BY339" s="152"/>
      <c r="BZ339" s="152"/>
      <c r="CA339" s="152"/>
      <c r="CB339" s="154"/>
      <c r="CC339" s="154"/>
      <c r="CD339" s="40"/>
      <c r="CE339" s="152">
        <f>SUMIF('Rekapitulasi Maret'!$BA$194:$BA$375,APS!$B339,'Rekapitulasi Maret'!$BB$194:$BB$375)+SUMIF('Rekapitulasi Maret'!$BA$194:$BA$375,APS!$B339,'Rekapitulasi Maret'!$BE$194:$BE$375)</f>
        <v>0</v>
      </c>
      <c r="CF339" s="152">
        <f>SUMIF('Rekapitulasi Maret'!$BA$194:$BA$375,APS!$B339,'Rekapitulasi Maret'!$BC$194:$BC$375)</f>
        <v>3</v>
      </c>
      <c r="CG339" s="40"/>
      <c r="CH339" s="154">
        <f t="shared" si="789"/>
        <v>0</v>
      </c>
      <c r="CI339" s="154">
        <f t="shared" si="790"/>
        <v>0</v>
      </c>
      <c r="CJ339" s="40"/>
      <c r="CK339" s="152">
        <f>SUMIF('Rekapitulasi Maret'!$BP$194:$BP$375,APS!$B339,'Rekapitulasi Maret'!$BQ$194:$BQ$375)+SUMIF('Rekapitulasi Maret'!$BP$194:$BP$375,APS!$B339,'Rekapitulasi Maret'!$BT$194:$BT$375)</f>
        <v>0</v>
      </c>
      <c r="CL339" s="152">
        <f>SUMIF('Rekapitulasi Maret'!$BP$194:$BP$375,APS!$B339,'Rekapitulasi Maret'!$BR$194:$BR$375)</f>
        <v>0</v>
      </c>
      <c r="CM339" s="152">
        <f>SUMIF('Rekapitulasi Maret'!$BP$194:$BP$375,APS!$B339,'Rekapitulasi Maret'!$BU$194:$BU$375)</f>
        <v>0</v>
      </c>
      <c r="CN339" s="154">
        <f t="shared" si="791"/>
        <v>0</v>
      </c>
      <c r="CO339" s="154">
        <f t="shared" si="792"/>
        <v>0</v>
      </c>
      <c r="CP339" s="76">
        <f t="shared" ref="CP339" si="807">BL339+BR339+BX339+CD339+CJ339</f>
        <v>0</v>
      </c>
      <c r="CQ339" s="76">
        <f t="shared" ref="CQ339" si="808">BM339+BS339+BY339+CE339+CK339</f>
        <v>0</v>
      </c>
      <c r="CR339" s="76">
        <f t="shared" ref="CR339" si="809">BN339+BT339+BZ339+CF339+CL339</f>
        <v>3</v>
      </c>
      <c r="CS339" s="76">
        <f t="shared" ref="CS339" si="810">BO339+BU339+CA339+CG339+CM339</f>
        <v>0</v>
      </c>
      <c r="CT339" s="76">
        <f t="shared" ref="CT339" si="811">CR339+CS339</f>
        <v>3</v>
      </c>
      <c r="CU339" s="76">
        <f t="shared" ref="CU339" si="812">CT339-CP339</f>
        <v>3</v>
      </c>
      <c r="CV339" s="154"/>
      <c r="CW339" s="40"/>
      <c r="CX339" s="40"/>
      <c r="CY339" s="152">
        <f>SUMIF('Rekapitulasi Maret'!$D$391:$D$568,APS!$B339,'Rekapitulasi Maret'!$E$391:$E$568)+SUMIF('Rekapitulasi Maret'!$D$391:$D$568,APS!$B339,'Rekapitulasi Maret'!$J$391:$J$568)</f>
        <v>0</v>
      </c>
      <c r="CZ339" s="152">
        <f>SUMIF('Rekapitulasi Maret'!$D$391:$D$568,APS!$B339,'Rekapitulasi Maret'!$F$391:$F$568)</f>
        <v>0</v>
      </c>
      <c r="DA339" s="152">
        <f>SUMIF('Rekapitulasi Maret'!$D$391:$D$568,APS!$B339,'Rekapitulasi Maret'!$K$391:$K$568)</f>
        <v>0</v>
      </c>
      <c r="DB339" s="154">
        <f t="shared" si="793"/>
        <v>0</v>
      </c>
      <c r="DC339" s="154">
        <f t="shared" si="794"/>
        <v>0</v>
      </c>
      <c r="DD339" s="40"/>
      <c r="DE339" s="152">
        <f>SUMIF('Rekapitulasi Maret'!$U$391:$U$568,APS!$B339,'Rekapitulasi Maret'!$V$391:$V$568)+SUMIF('Rekapitulasi Maret'!$U$391:$U$568,APS!$B339,'Rekapitulasi Maret'!$AA$391:$AA$568)</f>
        <v>0</v>
      </c>
      <c r="DF339" s="152">
        <f>SUMIF('Rekapitulasi Maret'!$U$391:$U$568,APS!$B339,'Rekapitulasi Maret'!$W$391:$W$568)</f>
        <v>0</v>
      </c>
      <c r="DG339" s="152">
        <f>SUMIF('Rekapitulasi Maret'!$U$391:$U$568,APS!$B339,'Rekapitulasi Maret'!$AB$391:$AB$568)</f>
        <v>0</v>
      </c>
      <c r="DH339" s="154">
        <f t="shared" si="715"/>
        <v>0</v>
      </c>
      <c r="DI339" s="154">
        <f t="shared" si="716"/>
        <v>0</v>
      </c>
      <c r="DJ339" s="40"/>
      <c r="DK339" s="152">
        <f>SUMIF('Rekapitulasi Maret'!$AL$391:$AL$568,APS!$B339,'Rekapitulasi Maret'!$AM$391:$AM$568)+SUMIF('Rekapitulasi Maret'!$AL$391:$AL$568,APS!$B339,'Rekapitulasi Maret'!$AP$391:$AP$568)</f>
        <v>0</v>
      </c>
      <c r="DL339" s="152">
        <f>SUMIF('Rekapitulasi Maret'!$AL$391:$AL$568,APS!$B339,'Rekapitulasi Maret'!$AN$391:$AN$568)</f>
        <v>0</v>
      </c>
      <c r="DM339" s="152">
        <f>SUMIF('Rekapitulasi Maret'!$AL$391:$AL$568,APS!$B339,'Rekapitulasi Maret'!$AQ$391:$AQ$568)</f>
        <v>0</v>
      </c>
      <c r="DN339" s="154">
        <f t="shared" si="762"/>
        <v>0</v>
      </c>
      <c r="DO339" s="154">
        <f t="shared" si="763"/>
        <v>0</v>
      </c>
      <c r="DP339" s="40"/>
      <c r="DQ339" s="152">
        <f>SUMIF('Rekapitulasi Maret'!$BA$391:$BA$568,APS!$B339,'Rekapitulasi Maret'!$BB$391:$BB$568)+SUMIF('Rekapitulasi Maret'!$BA$391:$BA$568,APS!$B339,'Rekapitulasi Maret'!$BE$391:$BE$568)</f>
        <v>0</v>
      </c>
      <c r="DR339" s="152">
        <f>SUMIF('Rekapitulasi Maret'!$BA$391:$BA$568,APS!$B339,'Rekapitulasi Maret'!$BC$391:$BC$568)</f>
        <v>0</v>
      </c>
      <c r="DS339" s="152">
        <f>SUMIF('Rekapitulasi Maret'!$BA$391:$BA$568,APS!$B339,'Rekapitulasi Maret'!$BF$391:$BF$568)</f>
        <v>0</v>
      </c>
      <c r="DT339" s="154">
        <f t="shared" si="717"/>
        <v>0</v>
      </c>
      <c r="DU339" s="154">
        <f t="shared" si="718"/>
        <v>0</v>
      </c>
      <c r="DV339" s="40"/>
      <c r="DW339" s="152">
        <f>SUMIF('Rekapitulasi Maret'!$BP$391:$BP$568,APS!$B339,'Rekapitulasi Maret'!$BQ$391:$BQ$568)+SUMIF('Rekapitulasi Maret'!$BP$391:$BP$568,APS!$B339,'Rekapitulasi Maret'!$BT$391:$BT$568)</f>
        <v>0</v>
      </c>
      <c r="DX339" s="152">
        <f>SUMIF('Rekapitulasi Maret'!$BP$391:$BP$568,APS!$B339,'Rekapitulasi Maret'!$BR$391:$BR$568)</f>
        <v>0</v>
      </c>
      <c r="DY339" s="152">
        <f>SUMIF('Rekapitulasi Maret'!$BP$391:$BP$568,APS!$B339,'Rekapitulasi Maret'!$BU$391:$BU$568)</f>
        <v>0</v>
      </c>
      <c r="DZ339" s="154">
        <f t="shared" si="755"/>
        <v>0</v>
      </c>
      <c r="EA339" s="154">
        <f t="shared" si="756"/>
        <v>0</v>
      </c>
      <c r="EB339" s="40"/>
      <c r="EC339" s="152">
        <f>SUMIF('Rekapitulasi Maret'!$CE$391:$CE$568,APS!$B339,'Rekapitulasi Maret'!$CF$391:$CF$568)+SUMIF('Rekapitulasi Maret'!$CE$391:$CE$568,APS!$B339,'Rekapitulasi Maret'!$CI$391:$CI$568)</f>
        <v>0</v>
      </c>
      <c r="ED339" s="152">
        <f>SUMIF('Rekapitulasi Maret'!$CE$391:$CE$568,APS!$B339,'Rekapitulasi Maret'!$CG$391:$CG$568)</f>
        <v>0</v>
      </c>
      <c r="EE339" s="152">
        <f>SUMIF('Rekapitulasi Maret'!$CE$391:$CE$568,APS!$B339,'Rekapitulasi Maret'!$CJ$391:$CJ$568)</f>
        <v>0</v>
      </c>
      <c r="EF339" s="154">
        <f t="shared" si="764"/>
        <v>0</v>
      </c>
      <c r="EG339" s="154">
        <f t="shared" si="765"/>
        <v>0</v>
      </c>
      <c r="EH339" s="76">
        <f t="shared" si="719"/>
        <v>0</v>
      </c>
      <c r="EI339" s="76">
        <f t="shared" si="720"/>
        <v>0</v>
      </c>
      <c r="EJ339" s="76">
        <f t="shared" si="721"/>
        <v>0</v>
      </c>
      <c r="EK339" s="76">
        <f t="shared" si="722"/>
        <v>0</v>
      </c>
      <c r="EL339" s="76">
        <f t="shared" si="723"/>
        <v>0</v>
      </c>
      <c r="EM339" s="76">
        <f t="shared" si="724"/>
        <v>0</v>
      </c>
      <c r="EN339" s="154">
        <f t="shared" si="725"/>
        <v>0</v>
      </c>
      <c r="EO339" s="40"/>
      <c r="EP339" s="10"/>
      <c r="EQ339" s="152">
        <f>SUMIF('Rekapitulasi Maret'!$D$587:$D$768,APS!$B339,'Rekapitulasi Maret'!$E$587:$E$768)+SUMIF('Rekapitulasi Maret'!$D$587:$D$768,APS!$B339,'Rekapitulasi Maret'!$G$587:$G$768)</f>
        <v>0</v>
      </c>
      <c r="ER339" s="152">
        <f>SUMIF('Rekapitulasi Maret'!$D$587:$D$768,APS!$B339,'Rekapitulasi Maret'!$F$587:$F$768)+SUMIF('Rekapitulasi Maret'!$D$587:$D$768,APS!$B339,'Rekapitulasi Maret'!$H$587:$H$768)</f>
        <v>0</v>
      </c>
      <c r="ES339" s="10"/>
      <c r="ET339" s="154">
        <f t="shared" si="766"/>
        <v>0</v>
      </c>
      <c r="EU339" s="154">
        <f t="shared" si="767"/>
        <v>0</v>
      </c>
      <c r="EV339" s="10"/>
      <c r="EW339" s="152">
        <f>SUMIF('Rekapitulasi Maret'!$U$587:$U$768,APS!$B339,'Rekapitulasi Maret'!$V$587:$V$768)+SUMIF('Rekapitulasi Maret'!$U$587:$U$768,APS!$B339,'Rekapitulasi Maret'!$X$587:$X$768)</f>
        <v>0</v>
      </c>
      <c r="EX339" s="152">
        <f>SUMIF('Rekapitulasi Maret'!$U$587:$U$768,APS!$B339,'Rekapitulasi Maret'!$W$587:$W$768)+SUMIF('Rekapitulasi Maret'!$U$587:$U$768,APS!$B339,'Rekapitulasi Maret'!$Y$587:$Y$768)</f>
        <v>0</v>
      </c>
      <c r="EY339" s="10"/>
      <c r="EZ339" s="154">
        <f t="shared" si="768"/>
        <v>0</v>
      </c>
      <c r="FA339" s="154">
        <f t="shared" si="769"/>
        <v>0</v>
      </c>
      <c r="FB339" s="10"/>
      <c r="FC339" s="152">
        <f>SUMIF('Rekapitulasi Maret'!$AL$587:$AL$768,APS!$B339,'Rekapitulasi Maret'!$AM$587:$AM$768)+SUMIF('Rekapitulasi Maret'!$AL$587:$AL$768,APS!$B339,'Rekapitulasi Maret'!$AP$587:$AP$768)</f>
        <v>0</v>
      </c>
      <c r="FD339" s="152">
        <f>SUMIF('Rekapitulasi Maret'!$AL$587:$AL$768,APS!$B339,'Rekapitulasi Maret'!$AN$587:$AN$768)</f>
        <v>0</v>
      </c>
      <c r="FE339" s="10"/>
      <c r="FF339" s="154">
        <f t="shared" si="770"/>
        <v>0</v>
      </c>
      <c r="FG339" s="154">
        <f t="shared" si="771"/>
        <v>0</v>
      </c>
      <c r="FH339" s="10"/>
      <c r="FI339" s="152">
        <f>SUMIF('Rekapitulasi Maret'!$BA$587:$BA$768,APS!$B339,'Rekapitulasi Maret'!$BB$587:$BB$768)+SUMIF('Rekapitulasi Maret'!$BA$587:$BA$768,APS!$B339,'Rekapitulasi Maret'!$BE$587:$BE$768)</f>
        <v>0</v>
      </c>
      <c r="FJ339" s="152">
        <f>SUMIF('Rekapitulasi Maret'!$BA$587:$BA$768,APS!$B339,'Rekapitulasi Maret'!$BC$587:$BC$768)+SUMIF('Rekapitulasi Maret'!$BA$587:$BA$768,APS!$B339,'Rekapitulasi Maret'!$BF$587:$BF$768)</f>
        <v>0</v>
      </c>
      <c r="FK339" s="10"/>
      <c r="FL339" s="154">
        <f t="shared" si="772"/>
        <v>0</v>
      </c>
      <c r="FM339" s="154">
        <f t="shared" si="773"/>
        <v>0</v>
      </c>
      <c r="FN339" s="10"/>
      <c r="FO339" s="152">
        <f>SUMIF('Rekapitulasi Maret'!$BP$587:$BP$768,APS!$B339,'Rekapitulasi Maret'!$BQ$587:$BQ$768)+SUMIF('Rekapitulasi Maret'!$BP$587:$BP$768,APS!$B339,'Rekapitulasi Maret'!$BT$587:$BT$768)</f>
        <v>0</v>
      </c>
      <c r="FP339" s="152">
        <f>SUMIF('Rekapitulasi Maret'!$BP$587:$BP$768,APS!$B339,'Rekapitulasi Maret'!$BR$587:$BR$768)</f>
        <v>0</v>
      </c>
      <c r="FQ339" s="10"/>
      <c r="FR339" s="154">
        <f t="shared" si="774"/>
        <v>0</v>
      </c>
      <c r="FS339" s="154">
        <f t="shared" si="775"/>
        <v>0</v>
      </c>
      <c r="FT339" s="10"/>
      <c r="FU339" s="152">
        <f>SUMIF('Rekapitulasi Maret'!$CE$587:$CE$768,APS!$B339,'Rekapitulasi Maret'!$CI$587:$CI$768)</f>
        <v>0</v>
      </c>
      <c r="FV339" s="10"/>
      <c r="FW339" s="152">
        <f>SUMIF('Rekapitulasi Maret'!$CE$587:$CE$768,APS!$B339,'Rekapitulasi Maret'!$CJ$587:$CJ$768)</f>
        <v>0</v>
      </c>
      <c r="FX339" s="154">
        <f t="shared" si="795"/>
        <v>0</v>
      </c>
      <c r="FY339" s="154">
        <f t="shared" si="796"/>
        <v>0</v>
      </c>
      <c r="FZ339" s="10"/>
      <c r="GA339" s="152">
        <f>SUMIF('Rekapitulasi Maret'!$D$785:$D$963,APS!$B339,'Rekapitulasi Maret'!$E$785:$E$963)+SUMIF('Rekapitulasi Maret'!$D$785:$D$963,APS!$B339,'Rekapitulasi Maret'!$J$785:$J$963)</f>
        <v>0</v>
      </c>
      <c r="GB339" s="152">
        <f>SUMIF('Rekapitulasi Maret'!$D$785:$D$963,APS!$B339,'Rekapitulasi Maret'!$F$785:$F$963)</f>
        <v>0</v>
      </c>
      <c r="GC339" s="152">
        <f>SUMIF('Rekapitulasi Maret'!$D$785:$D$963,APS!$B339,'Rekapitulasi Maret'!$K$785:$K$963)</f>
        <v>0</v>
      </c>
      <c r="GD339" s="154">
        <f t="shared" si="776"/>
        <v>0</v>
      </c>
      <c r="GE339" s="154">
        <f t="shared" si="777"/>
        <v>0</v>
      </c>
      <c r="GF339" s="10"/>
      <c r="GG339" s="152">
        <f>SUMIF('Rekapitulasi Maret'!$U$785:$U$963,APS!$B339,'Rekapitulasi Maret'!$V$785:$V$963)+SUMIF('Rekapitulasi Maret'!$U$785:$U$963,APS!$B339,'Rekapitulasi Maret'!$AA$785:$AA$963)</f>
        <v>0</v>
      </c>
      <c r="GH339" s="152">
        <f>SUMIF('Rekapitulasi Maret'!$U$785:$U$963,APS!$B339,'Rekapitulasi Maret'!$W$785:$W$963)</f>
        <v>0</v>
      </c>
      <c r="GI339" s="152">
        <f>SUMIF('Rekapitulasi Maret'!$U$785:$U$963,APS!$B339,'Rekapitulasi Maret'!$AB$785:$AB$963)</f>
        <v>0</v>
      </c>
      <c r="GJ339" s="154">
        <f t="shared" si="778"/>
        <v>0</v>
      </c>
      <c r="GK339" s="154">
        <f t="shared" si="779"/>
        <v>0</v>
      </c>
      <c r="GL339" s="10"/>
      <c r="GM339" s="152">
        <f>SUMIF('Rekapitulasi Maret'!$AL$785:$AL$963,APS!$B339,'Rekapitulasi Maret'!$AM$785:$AM$963)+SUMIF('Rekapitulasi Maret'!$AL$785:$AL$963,APS!$B339,'Rekapitulasi Maret'!$AP$785:$AP$963)</f>
        <v>0</v>
      </c>
      <c r="GN339" s="152">
        <f>SUMIF('Rekapitulasi Maret'!$AL$785:$AL$963,APS!$B339,'Rekapitulasi Maret'!$AN$785:$AN$963)</f>
        <v>0</v>
      </c>
      <c r="GO339" s="152">
        <f>SUMIF('Rekapitulasi Maret'!$AL$785:$AL$963,APS!$B339,'Rekapitulasi Maret'!$AQ$785:$AQ$963)</f>
        <v>0</v>
      </c>
      <c r="GP339" s="154">
        <f t="shared" si="780"/>
        <v>0</v>
      </c>
      <c r="GQ339" s="154">
        <f t="shared" si="781"/>
        <v>0</v>
      </c>
      <c r="GR339" s="76">
        <f t="shared" si="782"/>
        <v>0</v>
      </c>
      <c r="GS339" s="76">
        <f t="shared" si="783"/>
        <v>0</v>
      </c>
      <c r="GT339" s="76">
        <f t="shared" si="784"/>
        <v>0</v>
      </c>
      <c r="GU339" s="76">
        <f t="shared" si="785"/>
        <v>0</v>
      </c>
      <c r="GV339" s="157">
        <f t="shared" si="786"/>
        <v>0</v>
      </c>
      <c r="GW339" s="157">
        <f t="shared" si="787"/>
        <v>0</v>
      </c>
      <c r="GX339" s="158">
        <f t="shared" si="788"/>
        <v>0</v>
      </c>
      <c r="GY339" s="157">
        <f t="shared" ref="GY339" si="813">GR339+EH339+CP339+BD339</f>
        <v>0</v>
      </c>
      <c r="GZ339" s="157">
        <f t="shared" ref="GZ339" si="814">GS339+EI339+CQ339+BE339</f>
        <v>0</v>
      </c>
      <c r="HA339" s="157">
        <f t="shared" ref="HA339" si="815">GT339+EJ339+CR339+BF339</f>
        <v>3</v>
      </c>
      <c r="HB339" s="157">
        <f t="shared" ref="HB339" si="816">GU339+EK339+CS339+BG339</f>
        <v>0</v>
      </c>
      <c r="HC339" s="157">
        <f t="shared" ref="HC339" si="817">GV339+EL339+CT339+BH339</f>
        <v>3</v>
      </c>
      <c r="HD339" s="157">
        <f t="shared" ref="HD339" si="818">HC339-N339</f>
        <v>3</v>
      </c>
      <c r="HE339" s="158">
        <f t="shared" si="746"/>
        <v>0</v>
      </c>
      <c r="HF339" s="165"/>
      <c r="HG339" s="88"/>
      <c r="HH339" s="88"/>
    </row>
    <row r="340" spans="1:216" ht="30">
      <c r="A340" s="38"/>
      <c r="B340" s="41" t="s">
        <v>466</v>
      </c>
      <c r="C340" s="38" t="s">
        <v>146</v>
      </c>
      <c r="D340" s="38"/>
      <c r="E340" s="38"/>
      <c r="F340" s="38">
        <v>3</v>
      </c>
      <c r="G340" s="38"/>
      <c r="H340" s="38"/>
      <c r="I340" s="18">
        <v>0</v>
      </c>
      <c r="J340" s="38">
        <v>0</v>
      </c>
      <c r="K340" s="38"/>
      <c r="L340" s="38"/>
      <c r="M340" s="40">
        <v>3</v>
      </c>
      <c r="N340" s="20">
        <f t="shared" si="752"/>
        <v>3</v>
      </c>
      <c r="O340" s="20"/>
      <c r="P340" s="75">
        <f t="shared" si="754"/>
        <v>0</v>
      </c>
      <c r="Q340" s="74">
        <f t="shared" si="753"/>
        <v>3</v>
      </c>
      <c r="R340" s="22">
        <f t="shared" si="757"/>
        <v>3</v>
      </c>
      <c r="S340" s="40"/>
      <c r="T340" s="40"/>
      <c r="U340" s="152">
        <f>SUMIF('Rekapitulasi Maret'!$D$9:$D$173,APS!$B340,'Rekapitulasi Maret'!$E$9:$E$173)</f>
        <v>0</v>
      </c>
      <c r="V340" s="152">
        <f>SUMIF('Rekapitulasi Maret'!$D$9:$D$173,APS!$B340,'Rekapitulasi Maret'!$F$9:$F$173)</f>
        <v>0</v>
      </c>
      <c r="W340" s="40"/>
      <c r="X340" s="154">
        <f t="shared" si="748"/>
        <v>0</v>
      </c>
      <c r="Y340" s="154">
        <f t="shared" si="749"/>
        <v>0</v>
      </c>
      <c r="Z340" s="40"/>
      <c r="AA340" s="152">
        <f>SUMIF('Rekapitulasi Maret'!$U$9:$U$173,APS!$B340,'Rekapitulasi Maret'!$V$9:$V$173)</f>
        <v>0</v>
      </c>
      <c r="AB340" s="152">
        <f>SUMIF('Rekapitulasi Maret'!$U$9:$U$173,APS!$B340,'Rekapitulasi Maret'!$W$9:$W$173)</f>
        <v>0</v>
      </c>
      <c r="AC340" s="152"/>
      <c r="AD340" s="154">
        <f t="shared" si="726"/>
        <v>0</v>
      </c>
      <c r="AE340" s="154">
        <f t="shared" si="727"/>
        <v>0</v>
      </c>
      <c r="AF340" s="40"/>
      <c r="AG340" s="152">
        <f>SUMIF('Rekapitulasi Maret'!$AL$9:$AL$173,APS!$B340,'Rekapitulasi Maret'!$AM$9:$AM$173)</f>
        <v>0</v>
      </c>
      <c r="AH340" s="152">
        <f>SUMIF('Rekapitulasi Maret'!$AL$9:$AL$173,APS!$B340,'Rekapitulasi Maret'!$AN$9:$AN$173)</f>
        <v>0</v>
      </c>
      <c r="AI340" s="152">
        <f>SUMIF('Rekapitulasi Maret'!$AL$9:$AL$173,APS!$B340,'Rekapitulasi Maret'!$AQ$9:$AQ$173)</f>
        <v>0</v>
      </c>
      <c r="AJ340" s="154">
        <f t="shared" si="744"/>
        <v>0</v>
      </c>
      <c r="AK340" s="154">
        <f t="shared" si="745"/>
        <v>0</v>
      </c>
      <c r="AL340" s="40"/>
      <c r="AM340" s="152">
        <f>SUMIF('Rekapitulasi Maret'!$BA$9:$BA$173,APS!$B340,'Rekapitulasi Maret'!$BB$9:$BB$173)</f>
        <v>0</v>
      </c>
      <c r="AN340" s="152">
        <f>SUMIF('Rekapitulasi Maret'!$BA$9:$BA$173,APS!$B340,'Rekapitulasi Maret'!$BC$9:$BC$173)</f>
        <v>0</v>
      </c>
      <c r="AO340" s="10"/>
      <c r="AP340" s="154">
        <f t="shared" si="728"/>
        <v>0</v>
      </c>
      <c r="AQ340" s="154">
        <f t="shared" si="729"/>
        <v>0</v>
      </c>
      <c r="AR340" s="40"/>
      <c r="AS340" s="152">
        <f>SUMIF('Rekapitulasi Maret'!$BP$9:$BP$173,APS!$B340,'Rekapitulasi Maret'!$BQ$9:$BQ$173)</f>
        <v>0</v>
      </c>
      <c r="AT340" s="152">
        <f>SUMIF('Rekapitulasi Maret'!$BP$9:$BP$173,APS!$B340,'Rekapitulasi Maret'!$BR$9:$BR$173)</f>
        <v>0</v>
      </c>
      <c r="AU340" s="40"/>
      <c r="AV340" s="154">
        <f t="shared" si="697"/>
        <v>0</v>
      </c>
      <c r="AW340" s="154">
        <f t="shared" si="698"/>
        <v>0</v>
      </c>
      <c r="AX340" s="40"/>
      <c r="AY340" s="152">
        <f>SUMIF('Rekapitulasi Maret'!$CE$9:$CE$173,APS!$B340,'Rekapitulasi Maret'!$CI$9:$CI$173)</f>
        <v>0</v>
      </c>
      <c r="AZ340" s="10"/>
      <c r="BA340" s="152">
        <f>SUMIF('Rekapitulasi Maret'!$CE$9:$CE$173,APS!$B340,'Rekapitulasi Maret'!$CJ$9:$CJ$173)</f>
        <v>0</v>
      </c>
      <c r="BB340" s="154">
        <f t="shared" ref="BB340:BB403" si="819">IF(AX340=0,0,((AZ340+BA340)/AX340)*100)</f>
        <v>0</v>
      </c>
      <c r="BC340" s="154">
        <f t="shared" ref="BC340:BC403" si="820">IF(AY340=0,0,((AZ340+BA340)/AY340)*100)</f>
        <v>0</v>
      </c>
      <c r="BD340" s="76">
        <f t="shared" si="701"/>
        <v>0</v>
      </c>
      <c r="BE340" s="76">
        <f t="shared" si="702"/>
        <v>0</v>
      </c>
      <c r="BF340" s="76">
        <f t="shared" si="703"/>
        <v>0</v>
      </c>
      <c r="BG340" s="76">
        <f t="shared" si="704"/>
        <v>0</v>
      </c>
      <c r="BH340" s="76">
        <f t="shared" si="705"/>
        <v>0</v>
      </c>
      <c r="BI340" s="76">
        <f t="shared" si="706"/>
        <v>0</v>
      </c>
      <c r="BJ340" s="154">
        <f t="shared" si="707"/>
        <v>0</v>
      </c>
      <c r="BK340" s="40">
        <v>3</v>
      </c>
      <c r="BL340" s="40"/>
      <c r="BM340" s="152">
        <f>SUMIF('Rekapitulasi Maret'!$D$194:$D$375,APS!$B340,'Rekapitulasi Maret'!$E$194:$E$375)+SUMIF('Rekapitulasi Maret'!$D$194:$D$375,APS!$B340,'Rekapitulasi Maret'!$J$194:$J$375)</f>
        <v>3</v>
      </c>
      <c r="BN340" s="152">
        <f>SUMIF('Rekapitulasi Maret'!$D$194:$D$375,APS!$B340,'Rekapitulasi Maret'!$F$194:$F$375)</f>
        <v>0</v>
      </c>
      <c r="BO340" s="152">
        <f>SUMIF('Rekapitulasi Maret'!$D$194:$D$375,APS!$B340,'Rekapitulasi Maret'!$K$194:$K$375)</f>
        <v>0</v>
      </c>
      <c r="BP340" s="154">
        <f t="shared" si="799"/>
        <v>0</v>
      </c>
      <c r="BQ340" s="154">
        <f t="shared" si="800"/>
        <v>0</v>
      </c>
      <c r="BR340" s="40">
        <v>3</v>
      </c>
      <c r="BS340" s="152">
        <f>SUMIF('Rekapitulasi Maret'!$U$194:$U$375,APS!$B340,'Rekapitulasi Maret'!$V$194:$V$375)+SUMIF('Rekapitulasi Maret'!$U$194:$U$375,APS!$B340,'Rekapitulasi Maret'!$AA$194:$AA$375)</f>
        <v>0</v>
      </c>
      <c r="BT340" s="152">
        <f>SUMIF('Rekapitulasi Maret'!$U$194:$U$375,APS!$B340,'Rekapitulasi Maret'!$W$194:$W$375)</f>
        <v>0</v>
      </c>
      <c r="BU340" s="152">
        <f>SUMIF('Rekapitulasi Maret'!$U$194:$U$375,APS!$B340,'Rekapitulasi Maret'!$AB$194:$AB$375)</f>
        <v>0</v>
      </c>
      <c r="BV340" s="154">
        <f t="shared" si="797"/>
        <v>0</v>
      </c>
      <c r="BW340" s="154">
        <f t="shared" si="798"/>
        <v>0</v>
      </c>
      <c r="BX340" s="40"/>
      <c r="BY340" s="152">
        <f>SUMIF('Rekapitulasi Maret'!$AL$194:$AL$375,APS!$B340,'Rekapitulasi Maret'!$AM$194:$AM$375)+SUMIF('Rekapitulasi Maret'!$AL$194:$AL$375,APS!$B340,'Rekapitulasi Maret'!$AP$194:$AP$375)</f>
        <v>0</v>
      </c>
      <c r="BZ340" s="152">
        <f>SUMIF('Rekapitulasi Maret'!$AL$194:$AL$375,APS!$B340,'Rekapitulasi Maret'!$AN$194:$AN$375)</f>
        <v>0</v>
      </c>
      <c r="CA340" s="152">
        <f>SUMIF('Rekapitulasi Maret'!$AL$194:$AL$375,APS!$B340,'Rekapitulasi Maret'!$AQ$194:$AQ$375)</f>
        <v>0</v>
      </c>
      <c r="CB340" s="154">
        <f t="shared" si="699"/>
        <v>0</v>
      </c>
      <c r="CC340" s="154">
        <f t="shared" si="700"/>
        <v>0</v>
      </c>
      <c r="CD340" s="40"/>
      <c r="CE340" s="152">
        <f>SUMIF('Rekapitulasi Maret'!$BA$194:$BA$375,APS!$B340,'Rekapitulasi Maret'!$BB$194:$BB$375)+SUMIF('Rekapitulasi Maret'!$BA$194:$BA$375,APS!$B340,'Rekapitulasi Maret'!$BE$194:$BE$375)</f>
        <v>3</v>
      </c>
      <c r="CF340" s="152">
        <f>SUMIF('Rekapitulasi Maret'!$BA$194:$BA$375,APS!$B340,'Rekapitulasi Maret'!$BC$194:$BC$375)</f>
        <v>3</v>
      </c>
      <c r="CG340" s="40"/>
      <c r="CH340" s="154">
        <f t="shared" si="789"/>
        <v>0</v>
      </c>
      <c r="CI340" s="154">
        <f t="shared" si="790"/>
        <v>100</v>
      </c>
      <c r="CJ340" s="40"/>
      <c r="CK340" s="152">
        <f>SUMIF('Rekapitulasi Maret'!$BP$194:$BP$375,APS!$B340,'Rekapitulasi Maret'!$BQ$194:$BQ$375)+SUMIF('Rekapitulasi Maret'!$BP$194:$BP$375,APS!$B340,'Rekapitulasi Maret'!$BT$194:$BT$375)</f>
        <v>0</v>
      </c>
      <c r="CL340" s="152">
        <f>SUMIF('Rekapitulasi Maret'!$BP$194:$BP$375,APS!$B340,'Rekapitulasi Maret'!$BR$194:$BR$375)</f>
        <v>0</v>
      </c>
      <c r="CM340" s="152">
        <f>SUMIF('Rekapitulasi Maret'!$BP$194:$BP$375,APS!$B340,'Rekapitulasi Maret'!$BU$194:$BU$375)</f>
        <v>0</v>
      </c>
      <c r="CN340" s="154">
        <f t="shared" si="791"/>
        <v>0</v>
      </c>
      <c r="CO340" s="154">
        <f t="shared" si="792"/>
        <v>0</v>
      </c>
      <c r="CP340" s="76">
        <f t="shared" si="708"/>
        <v>3</v>
      </c>
      <c r="CQ340" s="76">
        <f t="shared" si="709"/>
        <v>6</v>
      </c>
      <c r="CR340" s="76">
        <f t="shared" si="710"/>
        <v>3</v>
      </c>
      <c r="CS340" s="76">
        <f t="shared" si="711"/>
        <v>0</v>
      </c>
      <c r="CT340" s="76">
        <f t="shared" si="712"/>
        <v>3</v>
      </c>
      <c r="CU340" s="76">
        <f t="shared" si="713"/>
        <v>0</v>
      </c>
      <c r="CV340" s="154">
        <f t="shared" si="714"/>
        <v>100</v>
      </c>
      <c r="CW340" s="40"/>
      <c r="CX340" s="40"/>
      <c r="CY340" s="152">
        <f>SUMIF('Rekapitulasi Maret'!$D$391:$D$568,APS!$B340,'Rekapitulasi Maret'!$E$391:$E$568)+SUMIF('Rekapitulasi Maret'!$D$391:$D$568,APS!$B340,'Rekapitulasi Maret'!$J$391:$J$568)</f>
        <v>0</v>
      </c>
      <c r="CZ340" s="152">
        <f>SUMIF('Rekapitulasi Maret'!$D$391:$D$568,APS!$B340,'Rekapitulasi Maret'!$F$391:$F$568)</f>
        <v>0</v>
      </c>
      <c r="DA340" s="152">
        <f>SUMIF('Rekapitulasi Maret'!$D$391:$D$568,APS!$B340,'Rekapitulasi Maret'!$K$391:$K$568)</f>
        <v>0</v>
      </c>
      <c r="DB340" s="154">
        <f t="shared" si="793"/>
        <v>0</v>
      </c>
      <c r="DC340" s="154">
        <f t="shared" si="794"/>
        <v>0</v>
      </c>
      <c r="DD340" s="40"/>
      <c r="DE340" s="152">
        <f>SUMIF('Rekapitulasi Maret'!$U$391:$U$568,APS!$B340,'Rekapitulasi Maret'!$V$391:$V$568)+SUMIF('Rekapitulasi Maret'!$U$391:$U$568,APS!$B340,'Rekapitulasi Maret'!$AA$391:$AA$568)</f>
        <v>0</v>
      </c>
      <c r="DF340" s="152">
        <f>SUMIF('Rekapitulasi Maret'!$U$391:$U$568,APS!$B340,'Rekapitulasi Maret'!$W$391:$W$568)</f>
        <v>0</v>
      </c>
      <c r="DG340" s="152">
        <f>SUMIF('Rekapitulasi Maret'!$U$391:$U$568,APS!$B340,'Rekapitulasi Maret'!$AB$391:$AB$568)</f>
        <v>0</v>
      </c>
      <c r="DH340" s="154">
        <f t="shared" si="715"/>
        <v>0</v>
      </c>
      <c r="DI340" s="154">
        <f t="shared" si="716"/>
        <v>0</v>
      </c>
      <c r="DJ340" s="40"/>
      <c r="DK340" s="152">
        <f>SUMIF('Rekapitulasi Maret'!$AL$391:$AL$568,APS!$B340,'Rekapitulasi Maret'!$AM$391:$AM$568)+SUMIF('Rekapitulasi Maret'!$AL$391:$AL$568,APS!$B340,'Rekapitulasi Maret'!$AP$391:$AP$568)</f>
        <v>0</v>
      </c>
      <c r="DL340" s="152">
        <f>SUMIF('Rekapitulasi Maret'!$AL$391:$AL$568,APS!$B340,'Rekapitulasi Maret'!$AN$391:$AN$568)</f>
        <v>0</v>
      </c>
      <c r="DM340" s="152">
        <f>SUMIF('Rekapitulasi Maret'!$AL$391:$AL$568,APS!$B340,'Rekapitulasi Maret'!$AQ$391:$AQ$568)</f>
        <v>0</v>
      </c>
      <c r="DN340" s="154">
        <f t="shared" si="762"/>
        <v>0</v>
      </c>
      <c r="DO340" s="154">
        <f t="shared" si="763"/>
        <v>0</v>
      </c>
      <c r="DP340" s="40"/>
      <c r="DQ340" s="152">
        <f>SUMIF('Rekapitulasi Maret'!$BA$391:$BA$568,APS!$B340,'Rekapitulasi Maret'!$BB$391:$BB$568)+SUMIF('Rekapitulasi Maret'!$BA$391:$BA$568,APS!$B340,'Rekapitulasi Maret'!$BE$391:$BE$568)</f>
        <v>0</v>
      </c>
      <c r="DR340" s="152">
        <f>SUMIF('Rekapitulasi Maret'!$BA$391:$BA$568,APS!$B340,'Rekapitulasi Maret'!$BC$391:$BC$568)</f>
        <v>0</v>
      </c>
      <c r="DS340" s="152">
        <f>SUMIF('Rekapitulasi Maret'!$BA$391:$BA$568,APS!$B340,'Rekapitulasi Maret'!$BF$391:$BF$568)</f>
        <v>0</v>
      </c>
      <c r="DT340" s="154">
        <f t="shared" si="717"/>
        <v>0</v>
      </c>
      <c r="DU340" s="154">
        <f t="shared" si="718"/>
        <v>0</v>
      </c>
      <c r="DV340" s="40"/>
      <c r="DW340" s="152">
        <f>SUMIF('Rekapitulasi Maret'!$BP$391:$BP$568,APS!$B340,'Rekapitulasi Maret'!$BQ$391:$BQ$568)+SUMIF('Rekapitulasi Maret'!$BP$391:$BP$568,APS!$B340,'Rekapitulasi Maret'!$BT$391:$BT$568)</f>
        <v>0</v>
      </c>
      <c r="DX340" s="152">
        <f>SUMIF('Rekapitulasi Maret'!$BP$391:$BP$568,APS!$B340,'Rekapitulasi Maret'!$BR$391:$BR$568)</f>
        <v>0</v>
      </c>
      <c r="DY340" s="152">
        <f>SUMIF('Rekapitulasi Maret'!$BP$391:$BP$568,APS!$B340,'Rekapitulasi Maret'!$BU$391:$BU$568)</f>
        <v>0</v>
      </c>
      <c r="DZ340" s="154">
        <f t="shared" si="755"/>
        <v>0</v>
      </c>
      <c r="EA340" s="154">
        <f t="shared" si="756"/>
        <v>0</v>
      </c>
      <c r="EB340" s="40"/>
      <c r="EC340" s="152">
        <f>SUMIF('Rekapitulasi Maret'!$CE$391:$CE$568,APS!$B340,'Rekapitulasi Maret'!$CF$391:$CF$568)+SUMIF('Rekapitulasi Maret'!$CE$391:$CE$568,APS!$B340,'Rekapitulasi Maret'!$CI$391:$CI$568)</f>
        <v>0</v>
      </c>
      <c r="ED340" s="152">
        <f>SUMIF('Rekapitulasi Maret'!$CE$391:$CE$568,APS!$B340,'Rekapitulasi Maret'!$CG$391:$CG$568)</f>
        <v>0</v>
      </c>
      <c r="EE340" s="152">
        <f>SUMIF('Rekapitulasi Maret'!$CE$391:$CE$568,APS!$B340,'Rekapitulasi Maret'!$CJ$391:$CJ$568)</f>
        <v>0</v>
      </c>
      <c r="EF340" s="154">
        <f t="shared" si="764"/>
        <v>0</v>
      </c>
      <c r="EG340" s="154">
        <f t="shared" si="765"/>
        <v>0</v>
      </c>
      <c r="EH340" s="76">
        <f t="shared" si="719"/>
        <v>0</v>
      </c>
      <c r="EI340" s="76">
        <f t="shared" si="720"/>
        <v>0</v>
      </c>
      <c r="EJ340" s="76">
        <f t="shared" si="721"/>
        <v>0</v>
      </c>
      <c r="EK340" s="76">
        <f t="shared" si="722"/>
        <v>0</v>
      </c>
      <c r="EL340" s="76">
        <f t="shared" si="723"/>
        <v>0</v>
      </c>
      <c r="EM340" s="76">
        <f t="shared" si="724"/>
        <v>0</v>
      </c>
      <c r="EN340" s="154">
        <f t="shared" si="725"/>
        <v>0</v>
      </c>
      <c r="EO340" s="40"/>
      <c r="EP340" s="40"/>
      <c r="EQ340" s="152">
        <f>SUMIF('Rekapitulasi Maret'!$D$587:$D$768,APS!$B340,'Rekapitulasi Maret'!$E$587:$E$768)+SUMIF('Rekapitulasi Maret'!$D$587:$D$768,APS!$B340,'Rekapitulasi Maret'!$G$587:$G$768)</f>
        <v>0</v>
      </c>
      <c r="ER340" s="152">
        <f>SUMIF('Rekapitulasi Maret'!$D$587:$D$768,APS!$B340,'Rekapitulasi Maret'!$F$587:$F$768)+SUMIF('Rekapitulasi Maret'!$D$587:$D$768,APS!$B340,'Rekapitulasi Maret'!$H$587:$H$768)</f>
        <v>0</v>
      </c>
      <c r="ES340" s="40"/>
      <c r="ET340" s="154">
        <f t="shared" si="766"/>
        <v>0</v>
      </c>
      <c r="EU340" s="154">
        <f t="shared" si="767"/>
        <v>0</v>
      </c>
      <c r="EV340" s="40"/>
      <c r="EW340" s="152">
        <f>SUMIF('Rekapitulasi Maret'!$U$587:$U$768,APS!$B340,'Rekapitulasi Maret'!$V$587:$V$768)+SUMIF('Rekapitulasi Maret'!$U$587:$U$768,APS!$B340,'Rekapitulasi Maret'!$X$587:$X$768)</f>
        <v>0</v>
      </c>
      <c r="EX340" s="152">
        <f>SUMIF('Rekapitulasi Maret'!$U$587:$U$768,APS!$B340,'Rekapitulasi Maret'!$W$587:$W$768)+SUMIF('Rekapitulasi Maret'!$U$587:$U$768,APS!$B340,'Rekapitulasi Maret'!$Y$587:$Y$768)</f>
        <v>0</v>
      </c>
      <c r="EY340" s="10"/>
      <c r="EZ340" s="154">
        <f t="shared" si="768"/>
        <v>0</v>
      </c>
      <c r="FA340" s="154">
        <f t="shared" si="769"/>
        <v>0</v>
      </c>
      <c r="FB340" s="40"/>
      <c r="FC340" s="152">
        <f>SUMIF('Rekapitulasi Maret'!$AL$587:$AL$768,APS!$B340,'Rekapitulasi Maret'!$AM$587:$AM$768)+SUMIF('Rekapitulasi Maret'!$AL$587:$AL$768,APS!$B340,'Rekapitulasi Maret'!$AP$587:$AP$768)</f>
        <v>0</v>
      </c>
      <c r="FD340" s="152">
        <f>SUMIF('Rekapitulasi Maret'!$AL$587:$AL$768,APS!$B340,'Rekapitulasi Maret'!$AN$587:$AN$768)</f>
        <v>0</v>
      </c>
      <c r="FE340" s="40"/>
      <c r="FF340" s="154">
        <f t="shared" si="770"/>
        <v>0</v>
      </c>
      <c r="FG340" s="154">
        <f t="shared" si="771"/>
        <v>0</v>
      </c>
      <c r="FH340" s="40"/>
      <c r="FI340" s="152">
        <f>SUMIF('Rekapitulasi Maret'!$BA$587:$BA$768,APS!$B340,'Rekapitulasi Maret'!$BB$587:$BB$768)+SUMIF('Rekapitulasi Maret'!$BA$587:$BA$768,APS!$B340,'Rekapitulasi Maret'!$BE$587:$BE$768)</f>
        <v>0</v>
      </c>
      <c r="FJ340" s="152">
        <f>SUMIF('Rekapitulasi Maret'!$BA$587:$BA$768,APS!$B340,'Rekapitulasi Maret'!$BC$587:$BC$768)+SUMIF('Rekapitulasi Maret'!$BA$587:$BA$768,APS!$B340,'Rekapitulasi Maret'!$BF$587:$BF$768)</f>
        <v>0</v>
      </c>
      <c r="FK340" s="10"/>
      <c r="FL340" s="154">
        <f t="shared" si="772"/>
        <v>0</v>
      </c>
      <c r="FM340" s="154">
        <f t="shared" si="773"/>
        <v>0</v>
      </c>
      <c r="FN340" s="40"/>
      <c r="FO340" s="152">
        <f>SUMIF('Rekapitulasi Maret'!$BP$587:$BP$768,APS!$B340,'Rekapitulasi Maret'!$BQ$587:$BQ$768)+SUMIF('Rekapitulasi Maret'!$BP$587:$BP$768,APS!$B340,'Rekapitulasi Maret'!$BT$587:$BT$768)</f>
        <v>0</v>
      </c>
      <c r="FP340" s="152">
        <f>SUMIF('Rekapitulasi Maret'!$BP$587:$BP$768,APS!$B340,'Rekapitulasi Maret'!$BR$587:$BR$768)</f>
        <v>0</v>
      </c>
      <c r="FQ340" s="10"/>
      <c r="FR340" s="154">
        <f t="shared" si="774"/>
        <v>0</v>
      </c>
      <c r="FS340" s="154">
        <f t="shared" si="775"/>
        <v>0</v>
      </c>
      <c r="FT340" s="40"/>
      <c r="FU340" s="152">
        <f>SUMIF('Rekapitulasi Maret'!$CE$587:$CE$768,APS!$B340,'Rekapitulasi Maret'!$CI$587:$CI$768)</f>
        <v>0</v>
      </c>
      <c r="FV340" s="10"/>
      <c r="FW340" s="152">
        <f>SUMIF('Rekapitulasi Maret'!$CE$587:$CE$768,APS!$B340,'Rekapitulasi Maret'!$CJ$587:$CJ$768)</f>
        <v>0</v>
      </c>
      <c r="FX340" s="154">
        <f t="shared" si="795"/>
        <v>0</v>
      </c>
      <c r="FY340" s="154">
        <f t="shared" si="796"/>
        <v>0</v>
      </c>
      <c r="FZ340" s="40"/>
      <c r="GA340" s="152">
        <f>SUMIF('Rekapitulasi Maret'!$D$785:$D$963,APS!$B340,'Rekapitulasi Maret'!$E$785:$E$963)+SUMIF('Rekapitulasi Maret'!$D$785:$D$963,APS!$B340,'Rekapitulasi Maret'!$J$785:$J$963)</f>
        <v>0</v>
      </c>
      <c r="GB340" s="152">
        <f>SUMIF('Rekapitulasi Maret'!$D$785:$D$963,APS!$B340,'Rekapitulasi Maret'!$F$785:$F$963)</f>
        <v>0</v>
      </c>
      <c r="GC340" s="152">
        <f>SUMIF('Rekapitulasi Maret'!$D$785:$D$963,APS!$B340,'Rekapitulasi Maret'!$K$785:$K$963)</f>
        <v>0</v>
      </c>
      <c r="GD340" s="154">
        <f t="shared" si="776"/>
        <v>0</v>
      </c>
      <c r="GE340" s="154">
        <f t="shared" si="777"/>
        <v>0</v>
      </c>
      <c r="GF340" s="40"/>
      <c r="GG340" s="152">
        <f>SUMIF('Rekapitulasi Maret'!$U$785:$U$963,APS!$B340,'Rekapitulasi Maret'!$V$785:$V$963)+SUMIF('Rekapitulasi Maret'!$U$785:$U$963,APS!$B340,'Rekapitulasi Maret'!$AA$785:$AA$963)</f>
        <v>0</v>
      </c>
      <c r="GH340" s="152">
        <f>SUMIF('Rekapitulasi Maret'!$U$785:$U$963,APS!$B340,'Rekapitulasi Maret'!$W$785:$W$963)</f>
        <v>0</v>
      </c>
      <c r="GI340" s="152">
        <f>SUMIF('Rekapitulasi Maret'!$U$785:$U$963,APS!$B340,'Rekapitulasi Maret'!$AB$785:$AB$963)</f>
        <v>0</v>
      </c>
      <c r="GJ340" s="154">
        <f t="shared" si="778"/>
        <v>0</v>
      </c>
      <c r="GK340" s="154">
        <f t="shared" si="779"/>
        <v>0</v>
      </c>
      <c r="GL340" s="40"/>
      <c r="GM340" s="152">
        <f>SUMIF('Rekapitulasi Maret'!$AL$785:$AL$963,APS!$B340,'Rekapitulasi Maret'!$AM$785:$AM$963)+SUMIF('Rekapitulasi Maret'!$AL$785:$AL$963,APS!$B340,'Rekapitulasi Maret'!$AP$785:$AP$963)</f>
        <v>0</v>
      </c>
      <c r="GN340" s="152">
        <f>SUMIF('Rekapitulasi Maret'!$AL$785:$AL$963,APS!$B340,'Rekapitulasi Maret'!$AN$785:$AN$963)</f>
        <v>0</v>
      </c>
      <c r="GO340" s="152">
        <f>SUMIF('Rekapitulasi Maret'!$AL$785:$AL$963,APS!$B340,'Rekapitulasi Maret'!$AQ$785:$AQ$963)</f>
        <v>0</v>
      </c>
      <c r="GP340" s="154">
        <f t="shared" si="780"/>
        <v>0</v>
      </c>
      <c r="GQ340" s="154">
        <f t="shared" si="781"/>
        <v>0</v>
      </c>
      <c r="GR340" s="76">
        <f t="shared" si="782"/>
        <v>0</v>
      </c>
      <c r="GS340" s="76">
        <f t="shared" si="783"/>
        <v>0</v>
      </c>
      <c r="GT340" s="76">
        <f t="shared" si="784"/>
        <v>0</v>
      </c>
      <c r="GU340" s="76">
        <f t="shared" si="785"/>
        <v>0</v>
      </c>
      <c r="GV340" s="157">
        <f t="shared" si="786"/>
        <v>0</v>
      </c>
      <c r="GW340" s="157">
        <f t="shared" si="787"/>
        <v>0</v>
      </c>
      <c r="GX340" s="158">
        <f t="shared" si="788"/>
        <v>0</v>
      </c>
      <c r="GY340" s="157">
        <f t="shared" si="691"/>
        <v>3</v>
      </c>
      <c r="GZ340" s="157">
        <f t="shared" si="692"/>
        <v>6</v>
      </c>
      <c r="HA340" s="157">
        <f t="shared" si="693"/>
        <v>3</v>
      </c>
      <c r="HB340" s="157">
        <f t="shared" si="694"/>
        <v>0</v>
      </c>
      <c r="HC340" s="157">
        <f t="shared" si="695"/>
        <v>3</v>
      </c>
      <c r="HD340" s="157">
        <f t="shared" si="696"/>
        <v>0</v>
      </c>
      <c r="HE340" s="158">
        <f t="shared" si="746"/>
        <v>100</v>
      </c>
      <c r="HF340" s="165"/>
      <c r="HG340" s="88"/>
      <c r="HH340" s="88"/>
    </row>
    <row r="341" spans="1:216" ht="15.75">
      <c r="A341" s="34"/>
      <c r="B341" s="50" t="s">
        <v>403</v>
      </c>
      <c r="C341" s="16"/>
      <c r="D341" s="16"/>
      <c r="E341" s="16"/>
      <c r="F341" s="31">
        <v>0</v>
      </c>
      <c r="G341" s="17"/>
      <c r="H341" s="17"/>
      <c r="I341" s="18">
        <v>0</v>
      </c>
      <c r="J341" s="17">
        <v>0</v>
      </c>
      <c r="K341" s="19">
        <f>(H341+F341+G341)-(I341+J341)</f>
        <v>0</v>
      </c>
      <c r="L341" s="19">
        <f>IF(K341&gt;0,K341,0)</f>
        <v>0</v>
      </c>
      <c r="M341" s="23">
        <v>0</v>
      </c>
      <c r="N341" s="20">
        <f t="shared" si="752"/>
        <v>0</v>
      </c>
      <c r="O341" s="20"/>
      <c r="P341" s="75">
        <f t="shared" si="754"/>
        <v>0</v>
      </c>
      <c r="Q341" s="74">
        <f t="shared" si="753"/>
        <v>0</v>
      </c>
      <c r="R341" s="22">
        <f t="shared" si="757"/>
        <v>0</v>
      </c>
      <c r="S341" s="10"/>
      <c r="T341" s="10"/>
      <c r="U341" s="152">
        <f>SUMIF('Rekapitulasi Maret'!$D$9:$D$173,APS!$B341,'Rekapitulasi Maret'!$E$9:$E$173)</f>
        <v>0</v>
      </c>
      <c r="V341" s="152">
        <f>SUMIF('Rekapitulasi Maret'!$D$9:$D$173,APS!$B341,'Rekapitulasi Maret'!$F$9:$F$173)</f>
        <v>0</v>
      </c>
      <c r="W341" s="10"/>
      <c r="X341" s="154">
        <f t="shared" si="748"/>
        <v>0</v>
      </c>
      <c r="Y341" s="154">
        <f t="shared" si="749"/>
        <v>0</v>
      </c>
      <c r="Z341" s="10"/>
      <c r="AA341" s="152">
        <f>SUMIF('Rekapitulasi Maret'!$U$9:$U$173,APS!$B341,'Rekapitulasi Maret'!$V$9:$V$173)</f>
        <v>0</v>
      </c>
      <c r="AB341" s="152">
        <f>SUMIF('Rekapitulasi Maret'!$U$9:$U$173,APS!$B341,'Rekapitulasi Maret'!$W$9:$W$173)</f>
        <v>0</v>
      </c>
      <c r="AC341" s="152"/>
      <c r="AD341" s="154">
        <f t="shared" si="726"/>
        <v>0</v>
      </c>
      <c r="AE341" s="154">
        <f t="shared" si="727"/>
        <v>0</v>
      </c>
      <c r="AF341" s="10"/>
      <c r="AG341" s="152">
        <f>SUMIF('Rekapitulasi Maret'!$AL$9:$AL$173,APS!$B341,'Rekapitulasi Maret'!$AM$9:$AM$173)</f>
        <v>0</v>
      </c>
      <c r="AH341" s="152">
        <f>SUMIF('Rekapitulasi Maret'!$AL$9:$AL$173,APS!$B341,'Rekapitulasi Maret'!$AN$9:$AN$173)</f>
        <v>0</v>
      </c>
      <c r="AI341" s="152">
        <f>SUMIF('Rekapitulasi Maret'!$AL$9:$AL$173,APS!$B341,'Rekapitulasi Maret'!$AQ$9:$AQ$173)</f>
        <v>0</v>
      </c>
      <c r="AJ341" s="154">
        <f t="shared" si="744"/>
        <v>0</v>
      </c>
      <c r="AK341" s="154">
        <f t="shared" si="745"/>
        <v>0</v>
      </c>
      <c r="AL341" s="10"/>
      <c r="AM341" s="152">
        <f>SUMIF('Rekapitulasi Maret'!$BA$9:$BA$173,APS!$B341,'Rekapitulasi Maret'!$BB$9:$BB$173)</f>
        <v>0</v>
      </c>
      <c r="AN341" s="152">
        <f>SUMIF('Rekapitulasi Maret'!$BA$9:$BA$173,APS!$B341,'Rekapitulasi Maret'!$BC$9:$BC$173)</f>
        <v>0</v>
      </c>
      <c r="AO341" s="10"/>
      <c r="AP341" s="154">
        <f t="shared" si="728"/>
        <v>0</v>
      </c>
      <c r="AQ341" s="154">
        <f t="shared" si="729"/>
        <v>0</v>
      </c>
      <c r="AR341" s="10"/>
      <c r="AS341" s="152">
        <f>SUMIF('Rekapitulasi Maret'!$BP$9:$BP$173,APS!$B341,'Rekapitulasi Maret'!$BQ$9:$BQ$173)</f>
        <v>0</v>
      </c>
      <c r="AT341" s="152">
        <f>SUMIF('Rekapitulasi Maret'!$BP$9:$BP$173,APS!$B341,'Rekapitulasi Maret'!$BR$9:$BR$173)</f>
        <v>0</v>
      </c>
      <c r="AU341" s="10"/>
      <c r="AV341" s="154">
        <f t="shared" si="697"/>
        <v>0</v>
      </c>
      <c r="AW341" s="154">
        <f t="shared" si="698"/>
        <v>0</v>
      </c>
      <c r="AX341" s="10"/>
      <c r="AY341" s="152">
        <f>SUMIF('Rekapitulasi Maret'!$CE$9:$CE$173,APS!$B341,'Rekapitulasi Maret'!$CI$9:$CI$173)</f>
        <v>0</v>
      </c>
      <c r="AZ341" s="10"/>
      <c r="BA341" s="152">
        <f>SUMIF('Rekapitulasi Maret'!$CE$9:$CE$173,APS!$B341,'Rekapitulasi Maret'!$CJ$9:$CJ$173)</f>
        <v>0</v>
      </c>
      <c r="BB341" s="154">
        <f t="shared" si="819"/>
        <v>0</v>
      </c>
      <c r="BC341" s="154">
        <f t="shared" si="820"/>
        <v>0</v>
      </c>
      <c r="BD341" s="76">
        <f t="shared" si="701"/>
        <v>0</v>
      </c>
      <c r="BE341" s="76">
        <f t="shared" si="702"/>
        <v>0</v>
      </c>
      <c r="BF341" s="76">
        <f t="shared" si="703"/>
        <v>0</v>
      </c>
      <c r="BG341" s="76">
        <f t="shared" si="704"/>
        <v>0</v>
      </c>
      <c r="BH341" s="76">
        <f t="shared" si="705"/>
        <v>0</v>
      </c>
      <c r="BI341" s="76">
        <f t="shared" si="706"/>
        <v>0</v>
      </c>
      <c r="BJ341" s="154">
        <f t="shared" si="707"/>
        <v>0</v>
      </c>
      <c r="BK341" s="10"/>
      <c r="BL341" s="10"/>
      <c r="BM341" s="152">
        <f>SUMIF('Rekapitulasi Maret'!$D$194:$D$375,APS!$B341,'Rekapitulasi Maret'!$E$194:$E$375)+SUMIF('Rekapitulasi Maret'!$D$194:$D$375,APS!$B341,'Rekapitulasi Maret'!$J$194:$J$375)</f>
        <v>0</v>
      </c>
      <c r="BN341" s="152">
        <f>SUMIF('Rekapitulasi Maret'!$D$194:$D$375,APS!$B341,'Rekapitulasi Maret'!$F$194:$F$375)</f>
        <v>0</v>
      </c>
      <c r="BO341" s="152">
        <f>SUMIF('Rekapitulasi Maret'!$D$194:$D$375,APS!$B341,'Rekapitulasi Maret'!$K$194:$K$375)</f>
        <v>0</v>
      </c>
      <c r="BP341" s="154">
        <f t="shared" si="799"/>
        <v>0</v>
      </c>
      <c r="BQ341" s="154">
        <f t="shared" si="800"/>
        <v>0</v>
      </c>
      <c r="BR341" s="10"/>
      <c r="BS341" s="152">
        <f>SUMIF('Rekapitulasi Maret'!$U$194:$U$375,APS!$B341,'Rekapitulasi Maret'!$V$194:$V$375)+SUMIF('Rekapitulasi Maret'!$U$194:$U$375,APS!$B341,'Rekapitulasi Maret'!$AA$194:$AA$375)</f>
        <v>0</v>
      </c>
      <c r="BT341" s="152">
        <f>SUMIF('Rekapitulasi Maret'!$U$194:$U$375,APS!$B341,'Rekapitulasi Maret'!$W$194:$W$375)</f>
        <v>0</v>
      </c>
      <c r="BU341" s="152">
        <f>SUMIF('Rekapitulasi Maret'!$U$194:$U$375,APS!$B341,'Rekapitulasi Maret'!$AB$194:$AB$375)</f>
        <v>0</v>
      </c>
      <c r="BV341" s="154">
        <f t="shared" si="797"/>
        <v>0</v>
      </c>
      <c r="BW341" s="154">
        <f t="shared" si="798"/>
        <v>0</v>
      </c>
      <c r="BX341" s="10"/>
      <c r="BY341" s="152">
        <f>SUMIF('Rekapitulasi Maret'!$AL$194:$AL$375,APS!$B341,'Rekapitulasi Maret'!$AM$194:$AM$375)+SUMIF('Rekapitulasi Maret'!$AL$194:$AL$375,APS!$B341,'Rekapitulasi Maret'!$AP$194:$AP$375)</f>
        <v>0</v>
      </c>
      <c r="BZ341" s="152">
        <f>SUMIF('Rekapitulasi Maret'!$AL$194:$AL$375,APS!$B341,'Rekapitulasi Maret'!$AN$194:$AN$375)</f>
        <v>0</v>
      </c>
      <c r="CA341" s="152">
        <f>SUMIF('Rekapitulasi Maret'!$AL$194:$AL$375,APS!$B341,'Rekapitulasi Maret'!$AQ$194:$AQ$375)</f>
        <v>0</v>
      </c>
      <c r="CB341" s="154">
        <f t="shared" si="699"/>
        <v>0</v>
      </c>
      <c r="CC341" s="154">
        <f t="shared" si="700"/>
        <v>0</v>
      </c>
      <c r="CD341" s="10"/>
      <c r="CE341" s="152">
        <f>SUMIF('Rekapitulasi Maret'!$BA$194:$BA$375,APS!$B341,'Rekapitulasi Maret'!$BB$194:$BB$375)+SUMIF('Rekapitulasi Maret'!$BA$194:$BA$375,APS!$B341,'Rekapitulasi Maret'!$BE$194:$BE$375)</f>
        <v>0</v>
      </c>
      <c r="CF341" s="152">
        <f>SUMIF('Rekapitulasi Maret'!$BA$194:$BA$375,APS!$B341,'Rekapitulasi Maret'!$BC$194:$BC$375)</f>
        <v>0</v>
      </c>
      <c r="CG341" s="10"/>
      <c r="CH341" s="154">
        <f t="shared" si="789"/>
        <v>0</v>
      </c>
      <c r="CI341" s="154">
        <f t="shared" si="790"/>
        <v>0</v>
      </c>
      <c r="CJ341" s="10"/>
      <c r="CK341" s="152">
        <f>SUMIF('Rekapitulasi Maret'!$BP$194:$BP$375,APS!$B341,'Rekapitulasi Maret'!$BQ$194:$BQ$375)+SUMIF('Rekapitulasi Maret'!$BP$194:$BP$375,APS!$B341,'Rekapitulasi Maret'!$BT$194:$BT$375)</f>
        <v>0</v>
      </c>
      <c r="CL341" s="152">
        <f>SUMIF('Rekapitulasi Maret'!$BP$194:$BP$375,APS!$B341,'Rekapitulasi Maret'!$BR$194:$BR$375)</f>
        <v>0</v>
      </c>
      <c r="CM341" s="152">
        <f>SUMIF('Rekapitulasi Maret'!$BP$194:$BP$375,APS!$B341,'Rekapitulasi Maret'!$BU$194:$BU$375)</f>
        <v>0</v>
      </c>
      <c r="CN341" s="154">
        <f t="shared" si="791"/>
        <v>0</v>
      </c>
      <c r="CO341" s="154">
        <f t="shared" si="792"/>
        <v>0</v>
      </c>
      <c r="CP341" s="76">
        <f t="shared" si="708"/>
        <v>0</v>
      </c>
      <c r="CQ341" s="76">
        <f t="shared" si="709"/>
        <v>0</v>
      </c>
      <c r="CR341" s="76">
        <f t="shared" si="710"/>
        <v>0</v>
      </c>
      <c r="CS341" s="76">
        <f t="shared" si="711"/>
        <v>0</v>
      </c>
      <c r="CT341" s="76">
        <f t="shared" si="712"/>
        <v>0</v>
      </c>
      <c r="CU341" s="76">
        <f t="shared" si="713"/>
        <v>0</v>
      </c>
      <c r="CV341" s="154">
        <f t="shared" si="714"/>
        <v>0</v>
      </c>
      <c r="CW341" s="10"/>
      <c r="CX341" s="10"/>
      <c r="CY341" s="152">
        <f>SUMIF('Rekapitulasi Maret'!$D$391:$D$568,APS!$B341,'Rekapitulasi Maret'!$E$391:$E$568)+SUMIF('Rekapitulasi Maret'!$D$391:$D$568,APS!$B341,'Rekapitulasi Maret'!$J$391:$J$568)</f>
        <v>0</v>
      </c>
      <c r="CZ341" s="152">
        <f>SUMIF('Rekapitulasi Maret'!$D$391:$D$568,APS!$B341,'Rekapitulasi Maret'!$F$391:$F$568)</f>
        <v>0</v>
      </c>
      <c r="DA341" s="152">
        <f>SUMIF('Rekapitulasi Maret'!$D$391:$D$568,APS!$B341,'Rekapitulasi Maret'!$K$391:$K$568)</f>
        <v>0</v>
      </c>
      <c r="DB341" s="154">
        <f t="shared" si="793"/>
        <v>0</v>
      </c>
      <c r="DC341" s="154">
        <f t="shared" si="794"/>
        <v>0</v>
      </c>
      <c r="DD341" s="10"/>
      <c r="DE341" s="152">
        <f>SUMIF('Rekapitulasi Maret'!$U$391:$U$568,APS!$B341,'Rekapitulasi Maret'!$V$391:$V$568)+SUMIF('Rekapitulasi Maret'!$U$391:$U$568,APS!$B341,'Rekapitulasi Maret'!$AA$391:$AA$568)</f>
        <v>0</v>
      </c>
      <c r="DF341" s="152">
        <f>SUMIF('Rekapitulasi Maret'!$U$391:$U$568,APS!$B341,'Rekapitulasi Maret'!$W$391:$W$568)</f>
        <v>0</v>
      </c>
      <c r="DG341" s="152">
        <f>SUMIF('Rekapitulasi Maret'!$U$391:$U$568,APS!$B341,'Rekapitulasi Maret'!$AB$391:$AB$568)</f>
        <v>0</v>
      </c>
      <c r="DH341" s="154">
        <f t="shared" si="715"/>
        <v>0</v>
      </c>
      <c r="DI341" s="154">
        <f t="shared" si="716"/>
        <v>0</v>
      </c>
      <c r="DJ341" s="10"/>
      <c r="DK341" s="152">
        <f>SUMIF('Rekapitulasi Maret'!$AL$391:$AL$568,APS!$B341,'Rekapitulasi Maret'!$AM$391:$AM$568)+SUMIF('Rekapitulasi Maret'!$AL$391:$AL$568,APS!$B341,'Rekapitulasi Maret'!$AP$391:$AP$568)</f>
        <v>0</v>
      </c>
      <c r="DL341" s="152">
        <f>SUMIF('Rekapitulasi Maret'!$AL$391:$AL$568,APS!$B341,'Rekapitulasi Maret'!$AN$391:$AN$568)</f>
        <v>0</v>
      </c>
      <c r="DM341" s="152">
        <f>SUMIF('Rekapitulasi Maret'!$AL$391:$AL$568,APS!$B341,'Rekapitulasi Maret'!$AQ$391:$AQ$568)</f>
        <v>0</v>
      </c>
      <c r="DN341" s="154">
        <f t="shared" si="762"/>
        <v>0</v>
      </c>
      <c r="DO341" s="154">
        <f t="shared" si="763"/>
        <v>0</v>
      </c>
      <c r="DP341" s="10"/>
      <c r="DQ341" s="152">
        <f>SUMIF('Rekapitulasi Maret'!$BA$391:$BA$568,APS!$B341,'Rekapitulasi Maret'!$BB$391:$BB$568)+SUMIF('Rekapitulasi Maret'!$BA$391:$BA$568,APS!$B341,'Rekapitulasi Maret'!$BE$391:$BE$568)</f>
        <v>0</v>
      </c>
      <c r="DR341" s="152">
        <f>SUMIF('Rekapitulasi Maret'!$BA$391:$BA$568,APS!$B341,'Rekapitulasi Maret'!$BC$391:$BC$568)</f>
        <v>0</v>
      </c>
      <c r="DS341" s="152">
        <f>SUMIF('Rekapitulasi Maret'!$BA$391:$BA$568,APS!$B341,'Rekapitulasi Maret'!$BF$391:$BF$568)</f>
        <v>0</v>
      </c>
      <c r="DT341" s="154">
        <f t="shared" si="717"/>
        <v>0</v>
      </c>
      <c r="DU341" s="154">
        <f t="shared" si="718"/>
        <v>0</v>
      </c>
      <c r="DV341" s="10"/>
      <c r="DW341" s="152">
        <f>SUMIF('Rekapitulasi Maret'!$BP$391:$BP$568,APS!$B341,'Rekapitulasi Maret'!$BQ$391:$BQ$568)+SUMIF('Rekapitulasi Maret'!$BP$391:$BP$568,APS!$B341,'Rekapitulasi Maret'!$BT$391:$BT$568)</f>
        <v>0</v>
      </c>
      <c r="DX341" s="152">
        <f>SUMIF('Rekapitulasi Maret'!$BP$391:$BP$568,APS!$B341,'Rekapitulasi Maret'!$BR$391:$BR$568)</f>
        <v>0</v>
      </c>
      <c r="DY341" s="152">
        <f>SUMIF('Rekapitulasi Maret'!$BP$391:$BP$568,APS!$B341,'Rekapitulasi Maret'!$BU$391:$BU$568)</f>
        <v>0</v>
      </c>
      <c r="DZ341" s="154">
        <f t="shared" si="755"/>
        <v>0</v>
      </c>
      <c r="EA341" s="154">
        <f t="shared" si="756"/>
        <v>0</v>
      </c>
      <c r="EB341" s="10"/>
      <c r="EC341" s="152">
        <f>SUMIF('Rekapitulasi Maret'!$CE$391:$CE$568,APS!$B341,'Rekapitulasi Maret'!$CF$391:$CF$568)+SUMIF('Rekapitulasi Maret'!$CE$391:$CE$568,APS!$B341,'Rekapitulasi Maret'!$CI$391:$CI$568)</f>
        <v>0</v>
      </c>
      <c r="ED341" s="152">
        <f>SUMIF('Rekapitulasi Maret'!$CE$391:$CE$568,APS!$B341,'Rekapitulasi Maret'!$CG$391:$CG$568)</f>
        <v>0</v>
      </c>
      <c r="EE341" s="152">
        <f>SUMIF('Rekapitulasi Maret'!$CE$391:$CE$568,APS!$B341,'Rekapitulasi Maret'!$CJ$391:$CJ$568)</f>
        <v>0</v>
      </c>
      <c r="EF341" s="154">
        <f t="shared" si="764"/>
        <v>0</v>
      </c>
      <c r="EG341" s="154">
        <f t="shared" si="765"/>
        <v>0</v>
      </c>
      <c r="EH341" s="76">
        <f t="shared" si="719"/>
        <v>0</v>
      </c>
      <c r="EI341" s="76">
        <f t="shared" si="720"/>
        <v>0</v>
      </c>
      <c r="EJ341" s="76">
        <f t="shared" si="721"/>
        <v>0</v>
      </c>
      <c r="EK341" s="76">
        <f t="shared" si="722"/>
        <v>0</v>
      </c>
      <c r="EL341" s="76">
        <f t="shared" si="723"/>
        <v>0</v>
      </c>
      <c r="EM341" s="76">
        <f t="shared" si="724"/>
        <v>0</v>
      </c>
      <c r="EN341" s="154">
        <f t="shared" si="725"/>
        <v>0</v>
      </c>
      <c r="EO341" s="10"/>
      <c r="EP341" s="40"/>
      <c r="EQ341" s="152">
        <f>SUMIF('Rekapitulasi Maret'!$D$587:$D$768,APS!$B341,'Rekapitulasi Maret'!$E$587:$E$768)+SUMIF('Rekapitulasi Maret'!$D$587:$D$768,APS!$B341,'Rekapitulasi Maret'!$G$587:$G$768)</f>
        <v>0</v>
      </c>
      <c r="ER341" s="152">
        <f>SUMIF('Rekapitulasi Maret'!$D$587:$D$768,APS!$B341,'Rekapitulasi Maret'!$F$587:$F$768)+SUMIF('Rekapitulasi Maret'!$D$587:$D$768,APS!$B341,'Rekapitulasi Maret'!$H$587:$H$768)</f>
        <v>0</v>
      </c>
      <c r="ES341" s="40"/>
      <c r="ET341" s="154">
        <f t="shared" si="766"/>
        <v>0</v>
      </c>
      <c r="EU341" s="154">
        <f t="shared" si="767"/>
        <v>0</v>
      </c>
      <c r="EV341" s="40"/>
      <c r="EW341" s="152">
        <f>SUMIF('Rekapitulasi Maret'!$U$587:$U$768,APS!$B341,'Rekapitulasi Maret'!$V$587:$V$768)+SUMIF('Rekapitulasi Maret'!$U$587:$U$768,APS!$B341,'Rekapitulasi Maret'!$X$587:$X$768)</f>
        <v>0</v>
      </c>
      <c r="EX341" s="152">
        <f>SUMIF('Rekapitulasi Maret'!$U$587:$U$768,APS!$B341,'Rekapitulasi Maret'!$W$587:$W$768)+SUMIF('Rekapitulasi Maret'!$U$587:$U$768,APS!$B341,'Rekapitulasi Maret'!$Y$587:$Y$768)</f>
        <v>0</v>
      </c>
      <c r="EY341" s="10"/>
      <c r="EZ341" s="154">
        <f t="shared" si="768"/>
        <v>0</v>
      </c>
      <c r="FA341" s="154">
        <f t="shared" si="769"/>
        <v>0</v>
      </c>
      <c r="FB341" s="40"/>
      <c r="FC341" s="152">
        <f>SUMIF('Rekapitulasi Maret'!$AL$587:$AL$768,APS!$B341,'Rekapitulasi Maret'!$AM$587:$AM$768)+SUMIF('Rekapitulasi Maret'!$AL$587:$AL$768,APS!$B341,'Rekapitulasi Maret'!$AP$587:$AP$768)</f>
        <v>0</v>
      </c>
      <c r="FD341" s="152">
        <f>SUMIF('Rekapitulasi Maret'!$AL$587:$AL$768,APS!$B341,'Rekapitulasi Maret'!$AN$587:$AN$768)</f>
        <v>0</v>
      </c>
      <c r="FE341" s="40"/>
      <c r="FF341" s="154">
        <f t="shared" si="770"/>
        <v>0</v>
      </c>
      <c r="FG341" s="154">
        <f t="shared" si="771"/>
        <v>0</v>
      </c>
      <c r="FH341" s="40"/>
      <c r="FI341" s="152">
        <f>SUMIF('Rekapitulasi Maret'!$BA$587:$BA$768,APS!$B341,'Rekapitulasi Maret'!$BB$587:$BB$768)+SUMIF('Rekapitulasi Maret'!$BA$587:$BA$768,APS!$B341,'Rekapitulasi Maret'!$BE$587:$BE$768)</f>
        <v>0</v>
      </c>
      <c r="FJ341" s="152">
        <f>SUMIF('Rekapitulasi Maret'!$BA$587:$BA$768,APS!$B341,'Rekapitulasi Maret'!$BC$587:$BC$768)+SUMIF('Rekapitulasi Maret'!$BA$587:$BA$768,APS!$B341,'Rekapitulasi Maret'!$BF$587:$BF$768)</f>
        <v>0</v>
      </c>
      <c r="FK341" s="10"/>
      <c r="FL341" s="154">
        <f t="shared" si="772"/>
        <v>0</v>
      </c>
      <c r="FM341" s="154">
        <f t="shared" si="773"/>
        <v>0</v>
      </c>
      <c r="FN341" s="40"/>
      <c r="FO341" s="152">
        <f>SUMIF('Rekapitulasi Maret'!$BP$587:$BP$768,APS!$B341,'Rekapitulasi Maret'!$BQ$587:$BQ$768)+SUMIF('Rekapitulasi Maret'!$BP$587:$BP$768,APS!$B341,'Rekapitulasi Maret'!$BT$587:$BT$768)</f>
        <v>0</v>
      </c>
      <c r="FP341" s="152">
        <f>SUMIF('Rekapitulasi Maret'!$BP$587:$BP$768,APS!$B341,'Rekapitulasi Maret'!$BR$587:$BR$768)</f>
        <v>0</v>
      </c>
      <c r="FQ341" s="10"/>
      <c r="FR341" s="154">
        <f t="shared" si="774"/>
        <v>0</v>
      </c>
      <c r="FS341" s="154">
        <f t="shared" si="775"/>
        <v>0</v>
      </c>
      <c r="FT341" s="40"/>
      <c r="FU341" s="152">
        <f>SUMIF('Rekapitulasi Maret'!$CE$587:$CE$768,APS!$B341,'Rekapitulasi Maret'!$CI$587:$CI$768)</f>
        <v>0</v>
      </c>
      <c r="FV341" s="10"/>
      <c r="FW341" s="152">
        <f>SUMIF('Rekapitulasi Maret'!$CE$587:$CE$768,APS!$B341,'Rekapitulasi Maret'!$CJ$587:$CJ$768)</f>
        <v>0</v>
      </c>
      <c r="FX341" s="154">
        <f t="shared" si="795"/>
        <v>0</v>
      </c>
      <c r="FY341" s="154">
        <f t="shared" si="796"/>
        <v>0</v>
      </c>
      <c r="FZ341" s="40"/>
      <c r="GA341" s="152">
        <f>SUMIF('Rekapitulasi Maret'!$D$785:$D$963,APS!$B341,'Rekapitulasi Maret'!$E$785:$E$963)+SUMIF('Rekapitulasi Maret'!$D$785:$D$963,APS!$B341,'Rekapitulasi Maret'!$J$785:$J$963)</f>
        <v>0</v>
      </c>
      <c r="GB341" s="152">
        <f>SUMIF('Rekapitulasi Maret'!$D$785:$D$963,APS!$B341,'Rekapitulasi Maret'!$F$785:$F$963)</f>
        <v>0</v>
      </c>
      <c r="GC341" s="152">
        <f>SUMIF('Rekapitulasi Maret'!$D$785:$D$963,APS!$B341,'Rekapitulasi Maret'!$K$785:$K$963)</f>
        <v>0</v>
      </c>
      <c r="GD341" s="154">
        <f t="shared" si="776"/>
        <v>0</v>
      </c>
      <c r="GE341" s="154">
        <f t="shared" si="777"/>
        <v>0</v>
      </c>
      <c r="GF341" s="40"/>
      <c r="GG341" s="152">
        <f>SUMIF('Rekapitulasi Maret'!$U$785:$U$963,APS!$B341,'Rekapitulasi Maret'!$V$785:$V$963)+SUMIF('Rekapitulasi Maret'!$U$785:$U$963,APS!$B341,'Rekapitulasi Maret'!$AA$785:$AA$963)</f>
        <v>0</v>
      </c>
      <c r="GH341" s="152">
        <f>SUMIF('Rekapitulasi Maret'!$U$785:$U$963,APS!$B341,'Rekapitulasi Maret'!$W$785:$W$963)</f>
        <v>0</v>
      </c>
      <c r="GI341" s="152">
        <f>SUMIF('Rekapitulasi Maret'!$U$785:$U$963,APS!$B341,'Rekapitulasi Maret'!$AB$785:$AB$963)</f>
        <v>0</v>
      </c>
      <c r="GJ341" s="154">
        <f t="shared" si="778"/>
        <v>0</v>
      </c>
      <c r="GK341" s="154">
        <f t="shared" si="779"/>
        <v>0</v>
      </c>
      <c r="GL341" s="40"/>
      <c r="GM341" s="152">
        <f>SUMIF('Rekapitulasi Maret'!$AL$785:$AL$963,APS!$B341,'Rekapitulasi Maret'!$AM$785:$AM$963)+SUMIF('Rekapitulasi Maret'!$AL$785:$AL$963,APS!$B341,'Rekapitulasi Maret'!$AP$785:$AP$963)</f>
        <v>0</v>
      </c>
      <c r="GN341" s="152">
        <f>SUMIF('Rekapitulasi Maret'!$AL$785:$AL$963,APS!$B341,'Rekapitulasi Maret'!$AN$785:$AN$963)</f>
        <v>0</v>
      </c>
      <c r="GO341" s="152">
        <f>SUMIF('Rekapitulasi Maret'!$AL$785:$AL$963,APS!$B341,'Rekapitulasi Maret'!$AQ$785:$AQ$963)</f>
        <v>0</v>
      </c>
      <c r="GP341" s="154">
        <f t="shared" si="780"/>
        <v>0</v>
      </c>
      <c r="GQ341" s="154">
        <f t="shared" si="781"/>
        <v>0</v>
      </c>
      <c r="GR341" s="76">
        <f t="shared" si="782"/>
        <v>0</v>
      </c>
      <c r="GS341" s="76">
        <f t="shared" si="783"/>
        <v>0</v>
      </c>
      <c r="GT341" s="76">
        <f t="shared" si="784"/>
        <v>0</v>
      </c>
      <c r="GU341" s="76">
        <f t="shared" si="785"/>
        <v>0</v>
      </c>
      <c r="GV341" s="157">
        <f t="shared" si="786"/>
        <v>0</v>
      </c>
      <c r="GW341" s="157">
        <f t="shared" si="787"/>
        <v>0</v>
      </c>
      <c r="GX341" s="158">
        <f t="shared" si="788"/>
        <v>0</v>
      </c>
      <c r="GY341" s="157">
        <f t="shared" si="691"/>
        <v>0</v>
      </c>
      <c r="GZ341" s="157">
        <f t="shared" si="692"/>
        <v>0</v>
      </c>
      <c r="HA341" s="157">
        <f t="shared" si="693"/>
        <v>0</v>
      </c>
      <c r="HB341" s="157">
        <f t="shared" si="694"/>
        <v>0</v>
      </c>
      <c r="HC341" s="157">
        <f t="shared" si="695"/>
        <v>0</v>
      </c>
      <c r="HD341" s="157">
        <f t="shared" si="696"/>
        <v>0</v>
      </c>
      <c r="HE341" s="158">
        <f t="shared" si="746"/>
        <v>0</v>
      </c>
      <c r="HF341" s="165"/>
      <c r="HG341" s="88"/>
      <c r="HH341" s="88"/>
    </row>
    <row r="342" spans="1:216" ht="15.75">
      <c r="A342" s="34"/>
      <c r="B342" s="50" t="s">
        <v>404</v>
      </c>
      <c r="C342" s="34"/>
      <c r="D342" s="34"/>
      <c r="E342" s="34"/>
      <c r="F342" s="31">
        <v>0</v>
      </c>
      <c r="G342" s="17"/>
      <c r="H342" s="17"/>
      <c r="I342" s="18">
        <v>0</v>
      </c>
      <c r="J342" s="17">
        <v>0</v>
      </c>
      <c r="K342" s="19">
        <f>(H342+F342+G342)-(I342+J342)</f>
        <v>0</v>
      </c>
      <c r="L342" s="19">
        <f>IF(K342&gt;0,K342,0)</f>
        <v>0</v>
      </c>
      <c r="M342" s="23">
        <v>0</v>
      </c>
      <c r="N342" s="20">
        <f t="shared" si="752"/>
        <v>0</v>
      </c>
      <c r="O342" s="20"/>
      <c r="P342" s="75">
        <f t="shared" si="754"/>
        <v>0</v>
      </c>
      <c r="Q342" s="74">
        <f t="shared" si="753"/>
        <v>0</v>
      </c>
      <c r="R342" s="22">
        <f t="shared" si="757"/>
        <v>0</v>
      </c>
      <c r="S342" s="10"/>
      <c r="T342" s="10"/>
      <c r="U342" s="152">
        <f>SUMIF('Rekapitulasi Maret'!$D$9:$D$173,APS!$B342,'Rekapitulasi Maret'!$E$9:$E$173)</f>
        <v>0</v>
      </c>
      <c r="V342" s="152">
        <f>SUMIF('Rekapitulasi Maret'!$D$9:$D$173,APS!$B342,'Rekapitulasi Maret'!$F$9:$F$173)</f>
        <v>0</v>
      </c>
      <c r="W342" s="10"/>
      <c r="X342" s="154">
        <f t="shared" si="748"/>
        <v>0</v>
      </c>
      <c r="Y342" s="154">
        <f t="shared" si="749"/>
        <v>0</v>
      </c>
      <c r="Z342" s="10"/>
      <c r="AA342" s="152">
        <f>SUMIF('Rekapitulasi Maret'!$U$9:$U$173,APS!$B342,'Rekapitulasi Maret'!$V$9:$V$173)</f>
        <v>0</v>
      </c>
      <c r="AB342" s="152">
        <f>SUMIF('Rekapitulasi Maret'!$U$9:$U$173,APS!$B342,'Rekapitulasi Maret'!$W$9:$W$173)</f>
        <v>0</v>
      </c>
      <c r="AC342" s="152"/>
      <c r="AD342" s="154">
        <f t="shared" si="726"/>
        <v>0</v>
      </c>
      <c r="AE342" s="154">
        <f t="shared" si="727"/>
        <v>0</v>
      </c>
      <c r="AF342" s="10"/>
      <c r="AG342" s="152">
        <f>SUMIF('Rekapitulasi Maret'!$AL$9:$AL$173,APS!$B342,'Rekapitulasi Maret'!$AM$9:$AM$173)</f>
        <v>0</v>
      </c>
      <c r="AH342" s="152">
        <f>SUMIF('Rekapitulasi Maret'!$AL$9:$AL$173,APS!$B342,'Rekapitulasi Maret'!$AN$9:$AN$173)</f>
        <v>0</v>
      </c>
      <c r="AI342" s="152">
        <f>SUMIF('Rekapitulasi Maret'!$AL$9:$AL$173,APS!$B342,'Rekapitulasi Maret'!$AQ$9:$AQ$173)</f>
        <v>0</v>
      </c>
      <c r="AJ342" s="154">
        <f t="shared" si="744"/>
        <v>0</v>
      </c>
      <c r="AK342" s="154">
        <f t="shared" si="745"/>
        <v>0</v>
      </c>
      <c r="AL342" s="10"/>
      <c r="AM342" s="152">
        <f>SUMIF('Rekapitulasi Maret'!$BA$9:$BA$173,APS!$B342,'Rekapitulasi Maret'!$BB$9:$BB$173)</f>
        <v>0</v>
      </c>
      <c r="AN342" s="152">
        <f>SUMIF('Rekapitulasi Maret'!$BA$9:$BA$173,APS!$B342,'Rekapitulasi Maret'!$BC$9:$BC$173)</f>
        <v>0</v>
      </c>
      <c r="AO342" s="10"/>
      <c r="AP342" s="154">
        <f t="shared" si="728"/>
        <v>0</v>
      </c>
      <c r="AQ342" s="154">
        <f t="shared" si="729"/>
        <v>0</v>
      </c>
      <c r="AR342" s="10"/>
      <c r="AS342" s="152">
        <f>SUMIF('Rekapitulasi Maret'!$BP$9:$BP$173,APS!$B342,'Rekapitulasi Maret'!$BQ$9:$BQ$173)</f>
        <v>0</v>
      </c>
      <c r="AT342" s="152">
        <f>SUMIF('Rekapitulasi Maret'!$BP$9:$BP$173,APS!$B342,'Rekapitulasi Maret'!$BR$9:$BR$173)</f>
        <v>0</v>
      </c>
      <c r="AU342" s="10"/>
      <c r="AV342" s="154">
        <f t="shared" si="697"/>
        <v>0</v>
      </c>
      <c r="AW342" s="154">
        <f t="shared" si="698"/>
        <v>0</v>
      </c>
      <c r="AX342" s="10"/>
      <c r="AY342" s="152">
        <f>SUMIF('Rekapitulasi Maret'!$CE$9:$CE$173,APS!$B342,'Rekapitulasi Maret'!$CI$9:$CI$173)</f>
        <v>0</v>
      </c>
      <c r="AZ342" s="10"/>
      <c r="BA342" s="152">
        <f>SUMIF('Rekapitulasi Maret'!$CE$9:$CE$173,APS!$B342,'Rekapitulasi Maret'!$CJ$9:$CJ$173)</f>
        <v>0</v>
      </c>
      <c r="BB342" s="154">
        <f t="shared" si="819"/>
        <v>0</v>
      </c>
      <c r="BC342" s="154">
        <f t="shared" si="820"/>
        <v>0</v>
      </c>
      <c r="BD342" s="76">
        <f t="shared" si="701"/>
        <v>0</v>
      </c>
      <c r="BE342" s="76">
        <f t="shared" si="702"/>
        <v>0</v>
      </c>
      <c r="BF342" s="76">
        <f t="shared" si="703"/>
        <v>0</v>
      </c>
      <c r="BG342" s="76">
        <f t="shared" si="704"/>
        <v>0</v>
      </c>
      <c r="BH342" s="76">
        <f t="shared" si="705"/>
        <v>0</v>
      </c>
      <c r="BI342" s="76">
        <f t="shared" si="706"/>
        <v>0</v>
      </c>
      <c r="BJ342" s="154">
        <f t="shared" si="707"/>
        <v>0</v>
      </c>
      <c r="BK342" s="10"/>
      <c r="BL342" s="10"/>
      <c r="BM342" s="152">
        <f>SUMIF('Rekapitulasi Maret'!$D$194:$D$375,APS!$B342,'Rekapitulasi Maret'!$E$194:$E$375)+SUMIF('Rekapitulasi Maret'!$D$194:$D$375,APS!$B342,'Rekapitulasi Maret'!$J$194:$J$375)</f>
        <v>0</v>
      </c>
      <c r="BN342" s="152">
        <f>SUMIF('Rekapitulasi Maret'!$D$194:$D$375,APS!$B342,'Rekapitulasi Maret'!$F$194:$F$375)</f>
        <v>0</v>
      </c>
      <c r="BO342" s="152">
        <f>SUMIF('Rekapitulasi Maret'!$D$194:$D$375,APS!$B342,'Rekapitulasi Maret'!$K$194:$K$375)</f>
        <v>0</v>
      </c>
      <c r="BP342" s="154">
        <f t="shared" si="799"/>
        <v>0</v>
      </c>
      <c r="BQ342" s="154">
        <f t="shared" si="800"/>
        <v>0</v>
      </c>
      <c r="BR342" s="10"/>
      <c r="BS342" s="152">
        <f>SUMIF('Rekapitulasi Maret'!$U$194:$U$375,APS!$B342,'Rekapitulasi Maret'!$V$194:$V$375)+SUMIF('Rekapitulasi Maret'!$U$194:$U$375,APS!$B342,'Rekapitulasi Maret'!$AA$194:$AA$375)</f>
        <v>0</v>
      </c>
      <c r="BT342" s="152">
        <f>SUMIF('Rekapitulasi Maret'!$U$194:$U$375,APS!$B342,'Rekapitulasi Maret'!$W$194:$W$375)</f>
        <v>0</v>
      </c>
      <c r="BU342" s="152">
        <f>SUMIF('Rekapitulasi Maret'!$U$194:$U$375,APS!$B342,'Rekapitulasi Maret'!$AB$194:$AB$375)</f>
        <v>0</v>
      </c>
      <c r="BV342" s="154">
        <f t="shared" si="797"/>
        <v>0</v>
      </c>
      <c r="BW342" s="154">
        <f t="shared" si="798"/>
        <v>0</v>
      </c>
      <c r="BX342" s="10"/>
      <c r="BY342" s="152">
        <f>SUMIF('Rekapitulasi Maret'!$AL$194:$AL$375,APS!$B342,'Rekapitulasi Maret'!$AM$194:$AM$375)+SUMIF('Rekapitulasi Maret'!$AL$194:$AL$375,APS!$B342,'Rekapitulasi Maret'!$AP$194:$AP$375)</f>
        <v>0</v>
      </c>
      <c r="BZ342" s="152">
        <f>SUMIF('Rekapitulasi Maret'!$AL$194:$AL$375,APS!$B342,'Rekapitulasi Maret'!$AN$194:$AN$375)</f>
        <v>0</v>
      </c>
      <c r="CA342" s="152">
        <f>SUMIF('Rekapitulasi Maret'!$AL$194:$AL$375,APS!$B342,'Rekapitulasi Maret'!$AQ$194:$AQ$375)</f>
        <v>0</v>
      </c>
      <c r="CB342" s="154">
        <f t="shared" si="699"/>
        <v>0</v>
      </c>
      <c r="CC342" s="154">
        <f t="shared" si="700"/>
        <v>0</v>
      </c>
      <c r="CD342" s="10"/>
      <c r="CE342" s="152">
        <f>SUMIF('Rekapitulasi Maret'!$BA$194:$BA$375,APS!$B342,'Rekapitulasi Maret'!$BB$194:$BB$375)+SUMIF('Rekapitulasi Maret'!$BA$194:$BA$375,APS!$B342,'Rekapitulasi Maret'!$BE$194:$BE$375)</f>
        <v>0</v>
      </c>
      <c r="CF342" s="152">
        <f>SUMIF('Rekapitulasi Maret'!$BA$194:$BA$375,APS!$B342,'Rekapitulasi Maret'!$BC$194:$BC$375)</f>
        <v>0</v>
      </c>
      <c r="CG342" s="10"/>
      <c r="CH342" s="154">
        <f t="shared" si="789"/>
        <v>0</v>
      </c>
      <c r="CI342" s="154">
        <f t="shared" si="790"/>
        <v>0</v>
      </c>
      <c r="CJ342" s="10"/>
      <c r="CK342" s="152">
        <f>SUMIF('Rekapitulasi Maret'!$BP$194:$BP$375,APS!$B342,'Rekapitulasi Maret'!$BQ$194:$BQ$375)+SUMIF('Rekapitulasi Maret'!$BP$194:$BP$375,APS!$B342,'Rekapitulasi Maret'!$BT$194:$BT$375)</f>
        <v>0</v>
      </c>
      <c r="CL342" s="152">
        <f>SUMIF('Rekapitulasi Maret'!$BP$194:$BP$375,APS!$B342,'Rekapitulasi Maret'!$BR$194:$BR$375)</f>
        <v>0</v>
      </c>
      <c r="CM342" s="152">
        <f>SUMIF('Rekapitulasi Maret'!$BP$194:$BP$375,APS!$B342,'Rekapitulasi Maret'!$BU$194:$BU$375)</f>
        <v>0</v>
      </c>
      <c r="CN342" s="154">
        <f t="shared" si="791"/>
        <v>0</v>
      </c>
      <c r="CO342" s="154">
        <f t="shared" si="792"/>
        <v>0</v>
      </c>
      <c r="CP342" s="76">
        <f t="shared" si="708"/>
        <v>0</v>
      </c>
      <c r="CQ342" s="76">
        <f t="shared" si="709"/>
        <v>0</v>
      </c>
      <c r="CR342" s="76">
        <f t="shared" si="710"/>
        <v>0</v>
      </c>
      <c r="CS342" s="76">
        <f t="shared" si="711"/>
        <v>0</v>
      </c>
      <c r="CT342" s="76">
        <f t="shared" si="712"/>
        <v>0</v>
      </c>
      <c r="CU342" s="76">
        <f t="shared" si="713"/>
        <v>0</v>
      </c>
      <c r="CV342" s="154">
        <f t="shared" si="714"/>
        <v>0</v>
      </c>
      <c r="CW342" s="10"/>
      <c r="CX342" s="10"/>
      <c r="CY342" s="152">
        <f>SUMIF('Rekapitulasi Maret'!$D$391:$D$568,APS!$B342,'Rekapitulasi Maret'!$E$391:$E$568)+SUMIF('Rekapitulasi Maret'!$D$391:$D$568,APS!$B342,'Rekapitulasi Maret'!$J$391:$J$568)</f>
        <v>0</v>
      </c>
      <c r="CZ342" s="152">
        <f>SUMIF('Rekapitulasi Maret'!$D$391:$D$568,APS!$B342,'Rekapitulasi Maret'!$F$391:$F$568)</f>
        <v>0</v>
      </c>
      <c r="DA342" s="152">
        <f>SUMIF('Rekapitulasi Maret'!$D$391:$D$568,APS!$B342,'Rekapitulasi Maret'!$K$391:$K$568)</f>
        <v>0</v>
      </c>
      <c r="DB342" s="154">
        <f t="shared" si="793"/>
        <v>0</v>
      </c>
      <c r="DC342" s="154">
        <f t="shared" si="794"/>
        <v>0</v>
      </c>
      <c r="DD342" s="10"/>
      <c r="DE342" s="152">
        <f>SUMIF('Rekapitulasi Maret'!$U$391:$U$568,APS!$B342,'Rekapitulasi Maret'!$V$391:$V$568)+SUMIF('Rekapitulasi Maret'!$U$391:$U$568,APS!$B342,'Rekapitulasi Maret'!$AA$391:$AA$568)</f>
        <v>0</v>
      </c>
      <c r="DF342" s="152">
        <f>SUMIF('Rekapitulasi Maret'!$U$391:$U$568,APS!$B342,'Rekapitulasi Maret'!$W$391:$W$568)</f>
        <v>0</v>
      </c>
      <c r="DG342" s="152">
        <f>SUMIF('Rekapitulasi Maret'!$U$391:$U$568,APS!$B342,'Rekapitulasi Maret'!$AB$391:$AB$568)</f>
        <v>0</v>
      </c>
      <c r="DH342" s="154">
        <f t="shared" si="715"/>
        <v>0</v>
      </c>
      <c r="DI342" s="154">
        <f t="shared" si="716"/>
        <v>0</v>
      </c>
      <c r="DJ342" s="10"/>
      <c r="DK342" s="152">
        <f>SUMIF('Rekapitulasi Maret'!$AL$391:$AL$568,APS!$B342,'Rekapitulasi Maret'!$AM$391:$AM$568)+SUMIF('Rekapitulasi Maret'!$AL$391:$AL$568,APS!$B342,'Rekapitulasi Maret'!$AP$391:$AP$568)</f>
        <v>0</v>
      </c>
      <c r="DL342" s="152">
        <f>SUMIF('Rekapitulasi Maret'!$AL$391:$AL$568,APS!$B342,'Rekapitulasi Maret'!$AN$391:$AN$568)</f>
        <v>0</v>
      </c>
      <c r="DM342" s="152">
        <f>SUMIF('Rekapitulasi Maret'!$AL$391:$AL$568,APS!$B342,'Rekapitulasi Maret'!$AQ$391:$AQ$568)</f>
        <v>0</v>
      </c>
      <c r="DN342" s="154">
        <f t="shared" si="762"/>
        <v>0</v>
      </c>
      <c r="DO342" s="154">
        <f t="shared" si="763"/>
        <v>0</v>
      </c>
      <c r="DP342" s="10"/>
      <c r="DQ342" s="152">
        <f>SUMIF('Rekapitulasi Maret'!$BA$391:$BA$568,APS!$B342,'Rekapitulasi Maret'!$BB$391:$BB$568)+SUMIF('Rekapitulasi Maret'!$BA$391:$BA$568,APS!$B342,'Rekapitulasi Maret'!$BE$391:$BE$568)</f>
        <v>0</v>
      </c>
      <c r="DR342" s="152">
        <f>SUMIF('Rekapitulasi Maret'!$BA$391:$BA$568,APS!$B342,'Rekapitulasi Maret'!$BC$391:$BC$568)</f>
        <v>0</v>
      </c>
      <c r="DS342" s="152">
        <f>SUMIF('Rekapitulasi Maret'!$BA$391:$BA$568,APS!$B342,'Rekapitulasi Maret'!$BF$391:$BF$568)</f>
        <v>0</v>
      </c>
      <c r="DT342" s="154">
        <f t="shared" si="717"/>
        <v>0</v>
      </c>
      <c r="DU342" s="154">
        <f t="shared" si="718"/>
        <v>0</v>
      </c>
      <c r="DV342" s="10"/>
      <c r="DW342" s="152">
        <f>SUMIF('Rekapitulasi Maret'!$BP$391:$BP$568,APS!$B342,'Rekapitulasi Maret'!$BQ$391:$BQ$568)+SUMIF('Rekapitulasi Maret'!$BP$391:$BP$568,APS!$B342,'Rekapitulasi Maret'!$BT$391:$BT$568)</f>
        <v>0</v>
      </c>
      <c r="DX342" s="152">
        <f>SUMIF('Rekapitulasi Maret'!$BP$391:$BP$568,APS!$B342,'Rekapitulasi Maret'!$BR$391:$BR$568)</f>
        <v>0</v>
      </c>
      <c r="DY342" s="152">
        <f>SUMIF('Rekapitulasi Maret'!$BP$391:$BP$568,APS!$B342,'Rekapitulasi Maret'!$BU$391:$BU$568)</f>
        <v>0</v>
      </c>
      <c r="DZ342" s="154">
        <f t="shared" si="755"/>
        <v>0</v>
      </c>
      <c r="EA342" s="154">
        <f t="shared" si="756"/>
        <v>0</v>
      </c>
      <c r="EB342" s="10"/>
      <c r="EC342" s="152">
        <f>SUMIF('Rekapitulasi Maret'!$CE$391:$CE$568,APS!$B342,'Rekapitulasi Maret'!$CF$391:$CF$568)+SUMIF('Rekapitulasi Maret'!$CE$391:$CE$568,APS!$B342,'Rekapitulasi Maret'!$CI$391:$CI$568)</f>
        <v>0</v>
      </c>
      <c r="ED342" s="152">
        <f>SUMIF('Rekapitulasi Maret'!$CE$391:$CE$568,APS!$B342,'Rekapitulasi Maret'!$CG$391:$CG$568)</f>
        <v>0</v>
      </c>
      <c r="EE342" s="152">
        <f>SUMIF('Rekapitulasi Maret'!$CE$391:$CE$568,APS!$B342,'Rekapitulasi Maret'!$CJ$391:$CJ$568)</f>
        <v>0</v>
      </c>
      <c r="EF342" s="154">
        <f t="shared" si="764"/>
        <v>0</v>
      </c>
      <c r="EG342" s="154">
        <f t="shared" si="765"/>
        <v>0</v>
      </c>
      <c r="EH342" s="76">
        <f t="shared" si="719"/>
        <v>0</v>
      </c>
      <c r="EI342" s="76">
        <f t="shared" si="720"/>
        <v>0</v>
      </c>
      <c r="EJ342" s="76">
        <f t="shared" si="721"/>
        <v>0</v>
      </c>
      <c r="EK342" s="76">
        <f t="shared" si="722"/>
        <v>0</v>
      </c>
      <c r="EL342" s="76">
        <f t="shared" si="723"/>
        <v>0</v>
      </c>
      <c r="EM342" s="76">
        <f t="shared" si="724"/>
        <v>0</v>
      </c>
      <c r="EN342" s="154">
        <f t="shared" si="725"/>
        <v>0</v>
      </c>
      <c r="EO342" s="10"/>
      <c r="EP342" s="10"/>
      <c r="EQ342" s="152">
        <f>SUMIF('Rekapitulasi Maret'!$D$587:$D$768,APS!$B342,'Rekapitulasi Maret'!$E$587:$E$768)+SUMIF('Rekapitulasi Maret'!$D$587:$D$768,APS!$B342,'Rekapitulasi Maret'!$G$587:$G$768)</f>
        <v>0</v>
      </c>
      <c r="ER342" s="152">
        <f>SUMIF('Rekapitulasi Maret'!$D$587:$D$768,APS!$B342,'Rekapitulasi Maret'!$F$587:$F$768)+SUMIF('Rekapitulasi Maret'!$D$587:$D$768,APS!$B342,'Rekapitulasi Maret'!$H$587:$H$768)</f>
        <v>0</v>
      </c>
      <c r="ES342" s="10"/>
      <c r="ET342" s="154">
        <f t="shared" si="766"/>
        <v>0</v>
      </c>
      <c r="EU342" s="154">
        <f t="shared" si="767"/>
        <v>0</v>
      </c>
      <c r="EV342" s="10"/>
      <c r="EW342" s="152">
        <f>SUMIF('Rekapitulasi Maret'!$U$587:$U$768,APS!$B342,'Rekapitulasi Maret'!$V$587:$V$768)+SUMIF('Rekapitulasi Maret'!$U$587:$U$768,APS!$B342,'Rekapitulasi Maret'!$X$587:$X$768)</f>
        <v>0</v>
      </c>
      <c r="EX342" s="152">
        <f>SUMIF('Rekapitulasi Maret'!$U$587:$U$768,APS!$B342,'Rekapitulasi Maret'!$W$587:$W$768)+SUMIF('Rekapitulasi Maret'!$U$587:$U$768,APS!$B342,'Rekapitulasi Maret'!$Y$587:$Y$768)</f>
        <v>0</v>
      </c>
      <c r="EY342" s="10"/>
      <c r="EZ342" s="154">
        <f t="shared" si="768"/>
        <v>0</v>
      </c>
      <c r="FA342" s="154">
        <f t="shared" si="769"/>
        <v>0</v>
      </c>
      <c r="FB342" s="10"/>
      <c r="FC342" s="152">
        <f>SUMIF('Rekapitulasi Maret'!$AL$587:$AL$768,APS!$B342,'Rekapitulasi Maret'!$AM$587:$AM$768)+SUMIF('Rekapitulasi Maret'!$AL$587:$AL$768,APS!$B342,'Rekapitulasi Maret'!$AP$587:$AP$768)</f>
        <v>0</v>
      </c>
      <c r="FD342" s="152">
        <f>SUMIF('Rekapitulasi Maret'!$AL$587:$AL$768,APS!$B342,'Rekapitulasi Maret'!$AN$587:$AN$768)</f>
        <v>0</v>
      </c>
      <c r="FE342" s="10"/>
      <c r="FF342" s="154">
        <f t="shared" si="770"/>
        <v>0</v>
      </c>
      <c r="FG342" s="154">
        <f t="shared" si="771"/>
        <v>0</v>
      </c>
      <c r="FH342" s="10"/>
      <c r="FI342" s="152">
        <f>SUMIF('Rekapitulasi Maret'!$BA$587:$BA$768,APS!$B342,'Rekapitulasi Maret'!$BB$587:$BB$768)+SUMIF('Rekapitulasi Maret'!$BA$587:$BA$768,APS!$B342,'Rekapitulasi Maret'!$BE$587:$BE$768)</f>
        <v>0</v>
      </c>
      <c r="FJ342" s="152">
        <f>SUMIF('Rekapitulasi Maret'!$BA$587:$BA$768,APS!$B342,'Rekapitulasi Maret'!$BC$587:$BC$768)+SUMIF('Rekapitulasi Maret'!$BA$587:$BA$768,APS!$B342,'Rekapitulasi Maret'!$BF$587:$BF$768)</f>
        <v>0</v>
      </c>
      <c r="FK342" s="10"/>
      <c r="FL342" s="154">
        <f t="shared" si="772"/>
        <v>0</v>
      </c>
      <c r="FM342" s="154">
        <f t="shared" si="773"/>
        <v>0</v>
      </c>
      <c r="FN342" s="10"/>
      <c r="FO342" s="152">
        <f>SUMIF('Rekapitulasi Maret'!$BP$587:$BP$768,APS!$B342,'Rekapitulasi Maret'!$BQ$587:$BQ$768)+SUMIF('Rekapitulasi Maret'!$BP$587:$BP$768,APS!$B342,'Rekapitulasi Maret'!$BT$587:$BT$768)</f>
        <v>0</v>
      </c>
      <c r="FP342" s="152">
        <f>SUMIF('Rekapitulasi Maret'!$BP$587:$BP$768,APS!$B342,'Rekapitulasi Maret'!$BR$587:$BR$768)</f>
        <v>0</v>
      </c>
      <c r="FQ342" s="10"/>
      <c r="FR342" s="154">
        <f t="shared" si="774"/>
        <v>0</v>
      </c>
      <c r="FS342" s="154">
        <f t="shared" si="775"/>
        <v>0</v>
      </c>
      <c r="FT342" s="10"/>
      <c r="FU342" s="152">
        <f>SUMIF('Rekapitulasi Maret'!$CE$587:$CE$768,APS!$B342,'Rekapitulasi Maret'!$CI$587:$CI$768)</f>
        <v>0</v>
      </c>
      <c r="FV342" s="10"/>
      <c r="FW342" s="152">
        <f>SUMIF('Rekapitulasi Maret'!$CE$587:$CE$768,APS!$B342,'Rekapitulasi Maret'!$CJ$587:$CJ$768)</f>
        <v>0</v>
      </c>
      <c r="FX342" s="154">
        <f t="shared" si="795"/>
        <v>0</v>
      </c>
      <c r="FY342" s="154">
        <f t="shared" si="796"/>
        <v>0</v>
      </c>
      <c r="FZ342" s="10"/>
      <c r="GA342" s="152">
        <f>SUMIF('Rekapitulasi Maret'!$D$785:$D$963,APS!$B342,'Rekapitulasi Maret'!$E$785:$E$963)+SUMIF('Rekapitulasi Maret'!$D$785:$D$963,APS!$B342,'Rekapitulasi Maret'!$J$785:$J$963)</f>
        <v>0</v>
      </c>
      <c r="GB342" s="152">
        <f>SUMIF('Rekapitulasi Maret'!$D$785:$D$963,APS!$B342,'Rekapitulasi Maret'!$F$785:$F$963)</f>
        <v>0</v>
      </c>
      <c r="GC342" s="152">
        <f>SUMIF('Rekapitulasi Maret'!$D$785:$D$963,APS!$B342,'Rekapitulasi Maret'!$K$785:$K$963)</f>
        <v>0</v>
      </c>
      <c r="GD342" s="154">
        <f t="shared" si="776"/>
        <v>0</v>
      </c>
      <c r="GE342" s="154">
        <f t="shared" si="777"/>
        <v>0</v>
      </c>
      <c r="GF342" s="10"/>
      <c r="GG342" s="152">
        <f>SUMIF('Rekapitulasi Maret'!$U$785:$U$963,APS!$B342,'Rekapitulasi Maret'!$V$785:$V$963)+SUMIF('Rekapitulasi Maret'!$U$785:$U$963,APS!$B342,'Rekapitulasi Maret'!$AA$785:$AA$963)</f>
        <v>0</v>
      </c>
      <c r="GH342" s="152">
        <f>SUMIF('Rekapitulasi Maret'!$U$785:$U$963,APS!$B342,'Rekapitulasi Maret'!$W$785:$W$963)</f>
        <v>0</v>
      </c>
      <c r="GI342" s="152">
        <f>SUMIF('Rekapitulasi Maret'!$U$785:$U$963,APS!$B342,'Rekapitulasi Maret'!$AB$785:$AB$963)</f>
        <v>0</v>
      </c>
      <c r="GJ342" s="154">
        <f t="shared" si="778"/>
        <v>0</v>
      </c>
      <c r="GK342" s="154">
        <f t="shared" si="779"/>
        <v>0</v>
      </c>
      <c r="GL342" s="10"/>
      <c r="GM342" s="152">
        <f>SUMIF('Rekapitulasi Maret'!$AL$785:$AL$963,APS!$B342,'Rekapitulasi Maret'!$AM$785:$AM$963)+SUMIF('Rekapitulasi Maret'!$AL$785:$AL$963,APS!$B342,'Rekapitulasi Maret'!$AP$785:$AP$963)</f>
        <v>0</v>
      </c>
      <c r="GN342" s="152">
        <f>SUMIF('Rekapitulasi Maret'!$AL$785:$AL$963,APS!$B342,'Rekapitulasi Maret'!$AN$785:$AN$963)</f>
        <v>0</v>
      </c>
      <c r="GO342" s="152">
        <f>SUMIF('Rekapitulasi Maret'!$AL$785:$AL$963,APS!$B342,'Rekapitulasi Maret'!$AQ$785:$AQ$963)</f>
        <v>0</v>
      </c>
      <c r="GP342" s="154">
        <f t="shared" si="780"/>
        <v>0</v>
      </c>
      <c r="GQ342" s="154">
        <f t="shared" si="781"/>
        <v>0</v>
      </c>
      <c r="GR342" s="76">
        <f t="shared" si="782"/>
        <v>0</v>
      </c>
      <c r="GS342" s="76">
        <f t="shared" si="783"/>
        <v>0</v>
      </c>
      <c r="GT342" s="76">
        <f t="shared" si="784"/>
        <v>0</v>
      </c>
      <c r="GU342" s="76">
        <f t="shared" si="785"/>
        <v>0</v>
      </c>
      <c r="GV342" s="157">
        <f t="shared" si="786"/>
        <v>0</v>
      </c>
      <c r="GW342" s="157">
        <f t="shared" si="787"/>
        <v>0</v>
      </c>
      <c r="GX342" s="158">
        <f t="shared" si="788"/>
        <v>0</v>
      </c>
      <c r="GY342" s="157">
        <f t="shared" ref="GY342:GY405" si="821">GR342+EH342+CP342+BD342</f>
        <v>0</v>
      </c>
      <c r="GZ342" s="157">
        <f t="shared" ref="GZ342:GZ405" si="822">GS342+EI342+CQ342+BE342</f>
        <v>0</v>
      </c>
      <c r="HA342" s="157">
        <f t="shared" ref="HA342:HA405" si="823">GT342+EJ342+CR342+BF342</f>
        <v>0</v>
      </c>
      <c r="HB342" s="157">
        <f t="shared" ref="HB342:HB405" si="824">GU342+EK342+CS342+BG342</f>
        <v>0</v>
      </c>
      <c r="HC342" s="157">
        <f t="shared" ref="HC342:HC405" si="825">GV342+EL342+CT342+BH342</f>
        <v>0</v>
      </c>
      <c r="HD342" s="157">
        <f t="shared" ref="HD342:HD405" si="826">HC342-N342</f>
        <v>0</v>
      </c>
      <c r="HE342" s="158">
        <f t="shared" si="746"/>
        <v>0</v>
      </c>
      <c r="HF342" s="164"/>
      <c r="HG342" s="88"/>
      <c r="HH342" s="88"/>
    </row>
    <row r="343" spans="1:216" ht="30">
      <c r="A343" s="38"/>
      <c r="B343" s="41" t="s">
        <v>469</v>
      </c>
      <c r="C343" s="38" t="s">
        <v>146</v>
      </c>
      <c r="D343" s="38"/>
      <c r="E343" s="38"/>
      <c r="F343" s="38">
        <v>5</v>
      </c>
      <c r="G343" s="38"/>
      <c r="H343" s="38"/>
      <c r="I343" s="18">
        <v>0</v>
      </c>
      <c r="J343" s="38">
        <v>0</v>
      </c>
      <c r="K343" s="38"/>
      <c r="L343" s="38"/>
      <c r="M343" s="40">
        <f>5</f>
        <v>5</v>
      </c>
      <c r="N343" s="20">
        <f t="shared" si="752"/>
        <v>6</v>
      </c>
      <c r="O343" s="20">
        <v>1</v>
      </c>
      <c r="P343" s="75">
        <f t="shared" si="754"/>
        <v>0</v>
      </c>
      <c r="Q343" s="74">
        <f t="shared" si="753"/>
        <v>6</v>
      </c>
      <c r="R343" s="22">
        <f t="shared" si="757"/>
        <v>6</v>
      </c>
      <c r="S343" s="40"/>
      <c r="T343" s="40"/>
      <c r="U343" s="152">
        <f>SUMIF('Rekapitulasi Maret'!$D$9:$D$173,APS!$B343,'Rekapitulasi Maret'!$E$9:$E$173)</f>
        <v>0</v>
      </c>
      <c r="V343" s="152">
        <f>SUMIF('Rekapitulasi Maret'!$D$9:$D$173,APS!$B343,'Rekapitulasi Maret'!$F$9:$F$173)</f>
        <v>0</v>
      </c>
      <c r="W343" s="40"/>
      <c r="X343" s="154">
        <f t="shared" si="748"/>
        <v>0</v>
      </c>
      <c r="Y343" s="154">
        <f t="shared" si="749"/>
        <v>0</v>
      </c>
      <c r="Z343" s="40"/>
      <c r="AA343" s="152">
        <f>SUMIF('Rekapitulasi Maret'!$U$9:$U$173,APS!$B343,'Rekapitulasi Maret'!$V$9:$V$173)</f>
        <v>0</v>
      </c>
      <c r="AB343" s="152">
        <f>SUMIF('Rekapitulasi Maret'!$U$9:$U$173,APS!$B343,'Rekapitulasi Maret'!$W$9:$W$173)</f>
        <v>0</v>
      </c>
      <c r="AC343" s="152"/>
      <c r="AD343" s="154">
        <f t="shared" si="726"/>
        <v>0</v>
      </c>
      <c r="AE343" s="154">
        <f t="shared" si="727"/>
        <v>0</v>
      </c>
      <c r="AF343" s="40"/>
      <c r="AG343" s="152">
        <f>SUMIF('Rekapitulasi Maret'!$AL$9:$AL$173,APS!$B343,'Rekapitulasi Maret'!$AM$9:$AM$173)</f>
        <v>0</v>
      </c>
      <c r="AH343" s="152">
        <f>SUMIF('Rekapitulasi Maret'!$AL$9:$AL$173,APS!$B343,'Rekapitulasi Maret'!$AN$9:$AN$173)</f>
        <v>0</v>
      </c>
      <c r="AI343" s="152">
        <f>SUMIF('Rekapitulasi Maret'!$AL$9:$AL$173,APS!$B343,'Rekapitulasi Maret'!$AQ$9:$AQ$173)</f>
        <v>0</v>
      </c>
      <c r="AJ343" s="154">
        <f t="shared" si="744"/>
        <v>0</v>
      </c>
      <c r="AK343" s="154">
        <f t="shared" si="745"/>
        <v>0</v>
      </c>
      <c r="AL343" s="40"/>
      <c r="AM343" s="152">
        <f>SUMIF('Rekapitulasi Maret'!$BA$9:$BA$173,APS!$B343,'Rekapitulasi Maret'!$BB$9:$BB$173)</f>
        <v>0</v>
      </c>
      <c r="AN343" s="152">
        <f>SUMIF('Rekapitulasi Maret'!$BA$9:$BA$173,APS!$B343,'Rekapitulasi Maret'!$BC$9:$BC$173)</f>
        <v>0</v>
      </c>
      <c r="AO343" s="10"/>
      <c r="AP343" s="154">
        <f t="shared" si="728"/>
        <v>0</v>
      </c>
      <c r="AQ343" s="154">
        <f t="shared" si="729"/>
        <v>0</v>
      </c>
      <c r="AR343" s="40"/>
      <c r="AS343" s="152">
        <f>SUMIF('Rekapitulasi Maret'!$BP$9:$BP$173,APS!$B343,'Rekapitulasi Maret'!$BQ$9:$BQ$173)</f>
        <v>0</v>
      </c>
      <c r="AT343" s="152">
        <f>SUMIF('Rekapitulasi Maret'!$BP$9:$BP$173,APS!$B343,'Rekapitulasi Maret'!$BR$9:$BR$173)</f>
        <v>0</v>
      </c>
      <c r="AU343" s="40"/>
      <c r="AV343" s="154">
        <f t="shared" si="697"/>
        <v>0</v>
      </c>
      <c r="AW343" s="154">
        <f t="shared" si="698"/>
        <v>0</v>
      </c>
      <c r="AX343" s="40"/>
      <c r="AY343" s="152">
        <f>SUMIF('Rekapitulasi Maret'!$CE$9:$CE$173,APS!$B343,'Rekapitulasi Maret'!$CI$9:$CI$173)</f>
        <v>0</v>
      </c>
      <c r="AZ343" s="10"/>
      <c r="BA343" s="152">
        <f>SUMIF('Rekapitulasi Maret'!$CE$9:$CE$173,APS!$B343,'Rekapitulasi Maret'!$CJ$9:$CJ$173)</f>
        <v>0</v>
      </c>
      <c r="BB343" s="154">
        <f t="shared" si="819"/>
        <v>0</v>
      </c>
      <c r="BC343" s="154">
        <f t="shared" si="820"/>
        <v>0</v>
      </c>
      <c r="BD343" s="76">
        <f t="shared" si="701"/>
        <v>0</v>
      </c>
      <c r="BE343" s="76">
        <f t="shared" si="702"/>
        <v>0</v>
      </c>
      <c r="BF343" s="76">
        <f t="shared" si="703"/>
        <v>0</v>
      </c>
      <c r="BG343" s="76">
        <f t="shared" si="704"/>
        <v>0</v>
      </c>
      <c r="BH343" s="76">
        <f t="shared" si="705"/>
        <v>0</v>
      </c>
      <c r="BI343" s="76">
        <f t="shared" si="706"/>
        <v>0</v>
      </c>
      <c r="BJ343" s="154">
        <f t="shared" si="707"/>
        <v>0</v>
      </c>
      <c r="BK343" s="40">
        <v>6</v>
      </c>
      <c r="BL343" s="40"/>
      <c r="BM343" s="152">
        <f>SUMIF('Rekapitulasi Maret'!$D$194:$D$375,APS!$B343,'Rekapitulasi Maret'!$E$194:$E$375)+SUMIF('Rekapitulasi Maret'!$D$194:$D$375,APS!$B343,'Rekapitulasi Maret'!$J$194:$J$375)</f>
        <v>0</v>
      </c>
      <c r="BN343" s="152">
        <f>SUMIF('Rekapitulasi Maret'!$D$194:$D$375,APS!$B343,'Rekapitulasi Maret'!$F$194:$F$375)</f>
        <v>0</v>
      </c>
      <c r="BO343" s="152">
        <f>SUMIF('Rekapitulasi Maret'!$D$194:$D$375,APS!$B343,'Rekapitulasi Maret'!$K$194:$K$375)</f>
        <v>0</v>
      </c>
      <c r="BP343" s="154">
        <f t="shared" si="799"/>
        <v>0</v>
      </c>
      <c r="BQ343" s="154">
        <f t="shared" si="800"/>
        <v>0</v>
      </c>
      <c r="BR343" s="40"/>
      <c r="BS343" s="152">
        <f>SUMIF('Rekapitulasi Maret'!$U$194:$U$375,APS!$B343,'Rekapitulasi Maret'!$V$194:$V$375)+SUMIF('Rekapitulasi Maret'!$U$194:$U$375,APS!$B343,'Rekapitulasi Maret'!$AA$194:$AA$375)</f>
        <v>0</v>
      </c>
      <c r="BT343" s="152">
        <f>SUMIF('Rekapitulasi Maret'!$U$194:$U$375,APS!$B343,'Rekapitulasi Maret'!$W$194:$W$375)</f>
        <v>0</v>
      </c>
      <c r="BU343" s="152">
        <f>SUMIF('Rekapitulasi Maret'!$U$194:$U$375,APS!$B343,'Rekapitulasi Maret'!$AB$194:$AB$375)</f>
        <v>0</v>
      </c>
      <c r="BV343" s="154">
        <f t="shared" si="797"/>
        <v>0</v>
      </c>
      <c r="BW343" s="154">
        <f t="shared" si="798"/>
        <v>0</v>
      </c>
      <c r="BX343" s="40">
        <v>6</v>
      </c>
      <c r="BY343" s="152">
        <f>SUMIF('Rekapitulasi Maret'!$AL$194:$AL$375,APS!$B343,'Rekapitulasi Maret'!$AM$194:$AM$375)+SUMIF('Rekapitulasi Maret'!$AL$194:$AL$375,APS!$B343,'Rekapitulasi Maret'!$AP$194:$AP$375)</f>
        <v>0</v>
      </c>
      <c r="BZ343" s="152">
        <f>SUMIF('Rekapitulasi Maret'!$AL$194:$AL$375,APS!$B343,'Rekapitulasi Maret'!$AN$194:$AN$375)</f>
        <v>0</v>
      </c>
      <c r="CA343" s="152">
        <f>SUMIF('Rekapitulasi Maret'!$AL$194:$AL$375,APS!$B343,'Rekapitulasi Maret'!$AQ$194:$AQ$375)</f>
        <v>0</v>
      </c>
      <c r="CB343" s="154">
        <f t="shared" ref="CB343:CB363" si="827">IF(BX343=0,0,((BZ343+CA343)/BX343)*100)</f>
        <v>0</v>
      </c>
      <c r="CC343" s="154">
        <f t="shared" ref="CC343:CC363" si="828">IF(BY343=0,0,((BZ343+CA343)/BY343)*100)</f>
        <v>0</v>
      </c>
      <c r="CD343" s="40"/>
      <c r="CE343" s="152">
        <f>SUMIF('Rekapitulasi Maret'!$BA$194:$BA$375,APS!$B343,'Rekapitulasi Maret'!$BB$194:$BB$375)+SUMIF('Rekapitulasi Maret'!$BA$194:$BA$375,APS!$B343,'Rekapitulasi Maret'!$BE$194:$BE$375)</f>
        <v>0</v>
      </c>
      <c r="CF343" s="152">
        <f>SUMIF('Rekapitulasi Maret'!$BA$194:$BA$375,APS!$B343,'Rekapitulasi Maret'!$BC$194:$BC$375)</f>
        <v>0</v>
      </c>
      <c r="CG343" s="40"/>
      <c r="CH343" s="154">
        <f t="shared" si="789"/>
        <v>0</v>
      </c>
      <c r="CI343" s="154">
        <f t="shared" si="790"/>
        <v>0</v>
      </c>
      <c r="CJ343" s="40"/>
      <c r="CK343" s="152">
        <f>SUMIF('Rekapitulasi Maret'!$BP$194:$BP$375,APS!$B343,'Rekapitulasi Maret'!$BQ$194:$BQ$375)+SUMIF('Rekapitulasi Maret'!$BP$194:$BP$375,APS!$B343,'Rekapitulasi Maret'!$BT$194:$BT$375)</f>
        <v>0</v>
      </c>
      <c r="CL343" s="152">
        <f>SUMIF('Rekapitulasi Maret'!$BP$194:$BP$375,APS!$B343,'Rekapitulasi Maret'!$BR$194:$BR$375)</f>
        <v>0</v>
      </c>
      <c r="CM343" s="152">
        <f>SUMIF('Rekapitulasi Maret'!$BP$194:$BP$375,APS!$B343,'Rekapitulasi Maret'!$BU$194:$BU$375)</f>
        <v>0</v>
      </c>
      <c r="CN343" s="154">
        <f t="shared" si="791"/>
        <v>0</v>
      </c>
      <c r="CO343" s="154">
        <f t="shared" si="792"/>
        <v>0</v>
      </c>
      <c r="CP343" s="76">
        <f t="shared" si="708"/>
        <v>6</v>
      </c>
      <c r="CQ343" s="76">
        <f t="shared" si="709"/>
        <v>0</v>
      </c>
      <c r="CR343" s="76">
        <f t="shared" si="710"/>
        <v>0</v>
      </c>
      <c r="CS343" s="76">
        <f t="shared" si="711"/>
        <v>0</v>
      </c>
      <c r="CT343" s="76">
        <f t="shared" si="712"/>
        <v>0</v>
      </c>
      <c r="CU343" s="76">
        <f t="shared" si="713"/>
        <v>-6</v>
      </c>
      <c r="CV343" s="154">
        <f t="shared" si="714"/>
        <v>0</v>
      </c>
      <c r="CW343" s="40"/>
      <c r="CX343" s="40"/>
      <c r="CY343" s="152">
        <f>SUMIF('Rekapitulasi Maret'!$D$391:$D$568,APS!$B343,'Rekapitulasi Maret'!$E$391:$E$568)+SUMIF('Rekapitulasi Maret'!$D$391:$D$568,APS!$B343,'Rekapitulasi Maret'!$J$391:$J$568)</f>
        <v>0</v>
      </c>
      <c r="CZ343" s="152">
        <f>SUMIF('Rekapitulasi Maret'!$D$391:$D$568,APS!$B343,'Rekapitulasi Maret'!$F$391:$F$568)</f>
        <v>0</v>
      </c>
      <c r="DA343" s="152">
        <f>SUMIF('Rekapitulasi Maret'!$D$391:$D$568,APS!$B343,'Rekapitulasi Maret'!$K$391:$K$568)</f>
        <v>0</v>
      </c>
      <c r="DB343" s="154">
        <f t="shared" si="793"/>
        <v>0</v>
      </c>
      <c r="DC343" s="154">
        <f t="shared" si="794"/>
        <v>0</v>
      </c>
      <c r="DD343" s="40"/>
      <c r="DE343" s="152">
        <f>SUMIF('Rekapitulasi Maret'!$U$391:$U$568,APS!$B343,'Rekapitulasi Maret'!$V$391:$V$568)+SUMIF('Rekapitulasi Maret'!$U$391:$U$568,APS!$B343,'Rekapitulasi Maret'!$AA$391:$AA$568)</f>
        <v>0</v>
      </c>
      <c r="DF343" s="152">
        <f>SUMIF('Rekapitulasi Maret'!$U$391:$U$568,APS!$B343,'Rekapitulasi Maret'!$W$391:$W$568)</f>
        <v>0</v>
      </c>
      <c r="DG343" s="152">
        <f>SUMIF('Rekapitulasi Maret'!$U$391:$U$568,APS!$B343,'Rekapitulasi Maret'!$AB$391:$AB$568)</f>
        <v>0</v>
      </c>
      <c r="DH343" s="154">
        <f t="shared" si="715"/>
        <v>0</v>
      </c>
      <c r="DI343" s="154">
        <f t="shared" si="716"/>
        <v>0</v>
      </c>
      <c r="DJ343" s="40"/>
      <c r="DK343" s="152">
        <f>SUMIF('Rekapitulasi Maret'!$AL$391:$AL$568,APS!$B343,'Rekapitulasi Maret'!$AM$391:$AM$568)+SUMIF('Rekapitulasi Maret'!$AL$391:$AL$568,APS!$B343,'Rekapitulasi Maret'!$AP$391:$AP$568)</f>
        <v>0</v>
      </c>
      <c r="DL343" s="152">
        <f>SUMIF('Rekapitulasi Maret'!$AL$391:$AL$568,APS!$B343,'Rekapitulasi Maret'!$AN$391:$AN$568)</f>
        <v>0</v>
      </c>
      <c r="DM343" s="152">
        <f>SUMIF('Rekapitulasi Maret'!$AL$391:$AL$568,APS!$B343,'Rekapitulasi Maret'!$AQ$391:$AQ$568)</f>
        <v>0</v>
      </c>
      <c r="DN343" s="154">
        <f t="shared" si="762"/>
        <v>0</v>
      </c>
      <c r="DO343" s="154">
        <f t="shared" si="763"/>
        <v>0</v>
      </c>
      <c r="DP343" s="40"/>
      <c r="DQ343" s="152">
        <f>SUMIF('Rekapitulasi Maret'!$BA$391:$BA$568,APS!$B343,'Rekapitulasi Maret'!$BB$391:$BB$568)+SUMIF('Rekapitulasi Maret'!$BA$391:$BA$568,APS!$B343,'Rekapitulasi Maret'!$BE$391:$BE$568)</f>
        <v>0</v>
      </c>
      <c r="DR343" s="152">
        <f>SUMIF('Rekapitulasi Maret'!$BA$391:$BA$568,APS!$B343,'Rekapitulasi Maret'!$BC$391:$BC$568)</f>
        <v>0</v>
      </c>
      <c r="DS343" s="152">
        <f>SUMIF('Rekapitulasi Maret'!$BA$391:$BA$568,APS!$B343,'Rekapitulasi Maret'!$BF$391:$BF$568)</f>
        <v>0</v>
      </c>
      <c r="DT343" s="154">
        <f t="shared" si="717"/>
        <v>0</v>
      </c>
      <c r="DU343" s="154">
        <f t="shared" si="718"/>
        <v>0</v>
      </c>
      <c r="DV343" s="40"/>
      <c r="DW343" s="152">
        <f>SUMIF('Rekapitulasi Maret'!$BP$391:$BP$568,APS!$B343,'Rekapitulasi Maret'!$BQ$391:$BQ$568)+SUMIF('Rekapitulasi Maret'!$BP$391:$BP$568,APS!$B343,'Rekapitulasi Maret'!$BT$391:$BT$568)</f>
        <v>0</v>
      </c>
      <c r="DX343" s="152">
        <f>SUMIF('Rekapitulasi Maret'!$BP$391:$BP$568,APS!$B343,'Rekapitulasi Maret'!$BR$391:$BR$568)</f>
        <v>0</v>
      </c>
      <c r="DY343" s="152">
        <f>SUMIF('Rekapitulasi Maret'!$BP$391:$BP$568,APS!$B343,'Rekapitulasi Maret'!$BU$391:$BU$568)</f>
        <v>0</v>
      </c>
      <c r="DZ343" s="154">
        <f t="shared" si="755"/>
        <v>0</v>
      </c>
      <c r="EA343" s="154">
        <f t="shared" si="756"/>
        <v>0</v>
      </c>
      <c r="EB343" s="40"/>
      <c r="EC343" s="152">
        <f>SUMIF('Rekapitulasi Maret'!$CE$391:$CE$568,APS!$B343,'Rekapitulasi Maret'!$CF$391:$CF$568)+SUMIF('Rekapitulasi Maret'!$CE$391:$CE$568,APS!$B343,'Rekapitulasi Maret'!$CI$391:$CI$568)</f>
        <v>0</v>
      </c>
      <c r="ED343" s="152">
        <f>SUMIF('Rekapitulasi Maret'!$CE$391:$CE$568,APS!$B343,'Rekapitulasi Maret'!$CG$391:$CG$568)</f>
        <v>0</v>
      </c>
      <c r="EE343" s="152">
        <f>SUMIF('Rekapitulasi Maret'!$CE$391:$CE$568,APS!$B343,'Rekapitulasi Maret'!$CJ$391:$CJ$568)</f>
        <v>0</v>
      </c>
      <c r="EF343" s="154">
        <f t="shared" si="764"/>
        <v>0</v>
      </c>
      <c r="EG343" s="154">
        <f t="shared" si="765"/>
        <v>0</v>
      </c>
      <c r="EH343" s="76">
        <f t="shared" si="719"/>
        <v>0</v>
      </c>
      <c r="EI343" s="76">
        <f t="shared" si="720"/>
        <v>0</v>
      </c>
      <c r="EJ343" s="76">
        <f t="shared" si="721"/>
        <v>0</v>
      </c>
      <c r="EK343" s="76">
        <f t="shared" si="722"/>
        <v>0</v>
      </c>
      <c r="EL343" s="76">
        <f t="shared" si="723"/>
        <v>0</v>
      </c>
      <c r="EM343" s="76">
        <f t="shared" si="724"/>
        <v>0</v>
      </c>
      <c r="EN343" s="154">
        <f t="shared" si="725"/>
        <v>0</v>
      </c>
      <c r="EO343" s="40"/>
      <c r="EP343" s="10"/>
      <c r="EQ343" s="152">
        <f>SUMIF('Rekapitulasi Maret'!$D$587:$D$768,APS!$B343,'Rekapitulasi Maret'!$E$587:$E$768)+SUMIF('Rekapitulasi Maret'!$D$587:$D$768,APS!$B343,'Rekapitulasi Maret'!$G$587:$G$768)</f>
        <v>0</v>
      </c>
      <c r="ER343" s="152">
        <f>SUMIF('Rekapitulasi Maret'!$D$587:$D$768,APS!$B343,'Rekapitulasi Maret'!$F$587:$F$768)+SUMIF('Rekapitulasi Maret'!$D$587:$D$768,APS!$B343,'Rekapitulasi Maret'!$H$587:$H$768)</f>
        <v>0</v>
      </c>
      <c r="ES343" s="10"/>
      <c r="ET343" s="154">
        <f t="shared" si="766"/>
        <v>0</v>
      </c>
      <c r="EU343" s="154">
        <f t="shared" si="767"/>
        <v>0</v>
      </c>
      <c r="EV343" s="10"/>
      <c r="EW343" s="152">
        <f>SUMIF('Rekapitulasi Maret'!$U$587:$U$768,APS!$B343,'Rekapitulasi Maret'!$V$587:$V$768)+SUMIF('Rekapitulasi Maret'!$U$587:$U$768,APS!$B343,'Rekapitulasi Maret'!$X$587:$X$768)</f>
        <v>0</v>
      </c>
      <c r="EX343" s="152">
        <f>SUMIF('Rekapitulasi Maret'!$U$587:$U$768,APS!$B343,'Rekapitulasi Maret'!$W$587:$W$768)+SUMIF('Rekapitulasi Maret'!$U$587:$U$768,APS!$B343,'Rekapitulasi Maret'!$Y$587:$Y$768)</f>
        <v>0</v>
      </c>
      <c r="EY343" s="10"/>
      <c r="EZ343" s="154">
        <f t="shared" si="768"/>
        <v>0</v>
      </c>
      <c r="FA343" s="154">
        <f t="shared" si="769"/>
        <v>0</v>
      </c>
      <c r="FB343" s="10"/>
      <c r="FC343" s="152">
        <f>SUMIF('Rekapitulasi Maret'!$AL$587:$AL$768,APS!$B343,'Rekapitulasi Maret'!$AM$587:$AM$768)+SUMIF('Rekapitulasi Maret'!$AL$587:$AL$768,APS!$B343,'Rekapitulasi Maret'!$AP$587:$AP$768)</f>
        <v>0</v>
      </c>
      <c r="FD343" s="152">
        <f>SUMIF('Rekapitulasi Maret'!$AL$587:$AL$768,APS!$B343,'Rekapitulasi Maret'!$AN$587:$AN$768)</f>
        <v>0</v>
      </c>
      <c r="FE343" s="10"/>
      <c r="FF343" s="154">
        <f t="shared" si="770"/>
        <v>0</v>
      </c>
      <c r="FG343" s="154">
        <f t="shared" si="771"/>
        <v>0</v>
      </c>
      <c r="FH343" s="10"/>
      <c r="FI343" s="152">
        <f>SUMIF('Rekapitulasi Maret'!$BA$587:$BA$768,APS!$B343,'Rekapitulasi Maret'!$BB$587:$BB$768)+SUMIF('Rekapitulasi Maret'!$BA$587:$BA$768,APS!$B343,'Rekapitulasi Maret'!$BE$587:$BE$768)</f>
        <v>0</v>
      </c>
      <c r="FJ343" s="152">
        <f>SUMIF('Rekapitulasi Maret'!$BA$587:$BA$768,APS!$B343,'Rekapitulasi Maret'!$BC$587:$BC$768)+SUMIF('Rekapitulasi Maret'!$BA$587:$BA$768,APS!$B343,'Rekapitulasi Maret'!$BF$587:$BF$768)</f>
        <v>0</v>
      </c>
      <c r="FK343" s="10"/>
      <c r="FL343" s="154">
        <f t="shared" si="772"/>
        <v>0</v>
      </c>
      <c r="FM343" s="154">
        <f t="shared" si="773"/>
        <v>0</v>
      </c>
      <c r="FN343" s="10"/>
      <c r="FO343" s="152">
        <f>SUMIF('Rekapitulasi Maret'!$BP$587:$BP$768,APS!$B343,'Rekapitulasi Maret'!$BQ$587:$BQ$768)+SUMIF('Rekapitulasi Maret'!$BP$587:$BP$768,APS!$B343,'Rekapitulasi Maret'!$BT$587:$BT$768)</f>
        <v>0</v>
      </c>
      <c r="FP343" s="152">
        <f>SUMIF('Rekapitulasi Maret'!$BP$587:$BP$768,APS!$B343,'Rekapitulasi Maret'!$BR$587:$BR$768)</f>
        <v>0</v>
      </c>
      <c r="FQ343" s="10"/>
      <c r="FR343" s="154">
        <f t="shared" si="774"/>
        <v>0</v>
      </c>
      <c r="FS343" s="154">
        <f t="shared" si="775"/>
        <v>0</v>
      </c>
      <c r="FT343" s="10"/>
      <c r="FU343" s="152">
        <f>SUMIF('Rekapitulasi Maret'!$CE$587:$CE$768,APS!$B343,'Rekapitulasi Maret'!$CI$587:$CI$768)</f>
        <v>0</v>
      </c>
      <c r="FV343" s="10"/>
      <c r="FW343" s="152">
        <f>SUMIF('Rekapitulasi Maret'!$CE$587:$CE$768,APS!$B343,'Rekapitulasi Maret'!$CJ$587:$CJ$768)</f>
        <v>0</v>
      </c>
      <c r="FX343" s="154">
        <f t="shared" si="795"/>
        <v>0</v>
      </c>
      <c r="FY343" s="154">
        <f t="shared" si="796"/>
        <v>0</v>
      </c>
      <c r="FZ343" s="10"/>
      <c r="GA343" s="152">
        <f>SUMIF('Rekapitulasi Maret'!$D$785:$D$963,APS!$B343,'Rekapitulasi Maret'!$E$785:$E$963)+SUMIF('Rekapitulasi Maret'!$D$785:$D$963,APS!$B343,'Rekapitulasi Maret'!$J$785:$J$963)</f>
        <v>0</v>
      </c>
      <c r="GB343" s="152">
        <f>SUMIF('Rekapitulasi Maret'!$D$785:$D$963,APS!$B343,'Rekapitulasi Maret'!$F$785:$F$963)</f>
        <v>0</v>
      </c>
      <c r="GC343" s="152">
        <f>SUMIF('Rekapitulasi Maret'!$D$785:$D$963,APS!$B343,'Rekapitulasi Maret'!$K$785:$K$963)</f>
        <v>0</v>
      </c>
      <c r="GD343" s="154">
        <f t="shared" si="776"/>
        <v>0</v>
      </c>
      <c r="GE343" s="154">
        <f t="shared" si="777"/>
        <v>0</v>
      </c>
      <c r="GF343" s="10"/>
      <c r="GG343" s="152">
        <f>SUMIF('Rekapitulasi Maret'!$U$785:$U$963,APS!$B343,'Rekapitulasi Maret'!$V$785:$V$963)+SUMIF('Rekapitulasi Maret'!$U$785:$U$963,APS!$B343,'Rekapitulasi Maret'!$AA$785:$AA$963)</f>
        <v>0</v>
      </c>
      <c r="GH343" s="152">
        <f>SUMIF('Rekapitulasi Maret'!$U$785:$U$963,APS!$B343,'Rekapitulasi Maret'!$W$785:$W$963)</f>
        <v>0</v>
      </c>
      <c r="GI343" s="152">
        <f>SUMIF('Rekapitulasi Maret'!$U$785:$U$963,APS!$B343,'Rekapitulasi Maret'!$AB$785:$AB$963)</f>
        <v>0</v>
      </c>
      <c r="GJ343" s="154">
        <f t="shared" si="778"/>
        <v>0</v>
      </c>
      <c r="GK343" s="154">
        <f t="shared" si="779"/>
        <v>0</v>
      </c>
      <c r="GL343" s="10"/>
      <c r="GM343" s="152">
        <f>SUMIF('Rekapitulasi Maret'!$AL$785:$AL$963,APS!$B343,'Rekapitulasi Maret'!$AM$785:$AM$963)+SUMIF('Rekapitulasi Maret'!$AL$785:$AL$963,APS!$B343,'Rekapitulasi Maret'!$AP$785:$AP$963)</f>
        <v>0</v>
      </c>
      <c r="GN343" s="152">
        <f>SUMIF('Rekapitulasi Maret'!$AL$785:$AL$963,APS!$B343,'Rekapitulasi Maret'!$AN$785:$AN$963)</f>
        <v>0</v>
      </c>
      <c r="GO343" s="152">
        <f>SUMIF('Rekapitulasi Maret'!$AL$785:$AL$963,APS!$B343,'Rekapitulasi Maret'!$AQ$785:$AQ$963)</f>
        <v>0</v>
      </c>
      <c r="GP343" s="154">
        <f t="shared" si="780"/>
        <v>0</v>
      </c>
      <c r="GQ343" s="154">
        <f t="shared" si="781"/>
        <v>0</v>
      </c>
      <c r="GR343" s="76">
        <f t="shared" si="782"/>
        <v>0</v>
      </c>
      <c r="GS343" s="76">
        <f t="shared" si="783"/>
        <v>0</v>
      </c>
      <c r="GT343" s="76">
        <f t="shared" si="784"/>
        <v>0</v>
      </c>
      <c r="GU343" s="76">
        <f t="shared" si="785"/>
        <v>0</v>
      </c>
      <c r="GV343" s="157">
        <f t="shared" si="786"/>
        <v>0</v>
      </c>
      <c r="GW343" s="157">
        <f t="shared" si="787"/>
        <v>0</v>
      </c>
      <c r="GX343" s="158">
        <f t="shared" si="788"/>
        <v>0</v>
      </c>
      <c r="GY343" s="157">
        <f t="shared" si="821"/>
        <v>6</v>
      </c>
      <c r="GZ343" s="157">
        <f t="shared" si="822"/>
        <v>0</v>
      </c>
      <c r="HA343" s="157">
        <f t="shared" si="823"/>
        <v>0</v>
      </c>
      <c r="HB343" s="157">
        <f t="shared" si="824"/>
        <v>0</v>
      </c>
      <c r="HC343" s="157">
        <f t="shared" si="825"/>
        <v>0</v>
      </c>
      <c r="HD343" s="157">
        <f t="shared" si="826"/>
        <v>-6</v>
      </c>
      <c r="HE343" s="158">
        <f t="shared" si="746"/>
        <v>0</v>
      </c>
      <c r="HF343" s="163"/>
      <c r="HG343" s="88"/>
      <c r="HH343" s="88"/>
    </row>
    <row r="344" spans="1:216" ht="58.5">
      <c r="A344" s="38"/>
      <c r="B344" s="41" t="s">
        <v>468</v>
      </c>
      <c r="C344" s="38" t="s">
        <v>146</v>
      </c>
      <c r="D344" s="38"/>
      <c r="E344" s="38"/>
      <c r="F344" s="38">
        <v>12</v>
      </c>
      <c r="G344" s="38"/>
      <c r="H344" s="38"/>
      <c r="I344" s="18">
        <v>0</v>
      </c>
      <c r="J344" s="38">
        <v>0</v>
      </c>
      <c r="K344" s="38"/>
      <c r="L344" s="38"/>
      <c r="M344" s="40">
        <v>12</v>
      </c>
      <c r="N344" s="20">
        <f t="shared" si="752"/>
        <v>12</v>
      </c>
      <c r="O344" s="20"/>
      <c r="P344" s="75">
        <f t="shared" si="754"/>
        <v>0</v>
      </c>
      <c r="Q344" s="74">
        <f t="shared" si="753"/>
        <v>12</v>
      </c>
      <c r="R344" s="22">
        <f t="shared" si="757"/>
        <v>12</v>
      </c>
      <c r="S344" s="40"/>
      <c r="T344" s="40"/>
      <c r="U344" s="152">
        <f>SUMIF('Rekapitulasi Maret'!$D$9:$D$173,APS!$B344,'Rekapitulasi Maret'!$E$9:$E$173)</f>
        <v>0</v>
      </c>
      <c r="V344" s="152">
        <f>SUMIF('Rekapitulasi Maret'!$D$9:$D$173,APS!$B344,'Rekapitulasi Maret'!$F$9:$F$173)</f>
        <v>0</v>
      </c>
      <c r="W344" s="40"/>
      <c r="X344" s="154">
        <f t="shared" si="748"/>
        <v>0</v>
      </c>
      <c r="Y344" s="154">
        <f t="shared" si="749"/>
        <v>0</v>
      </c>
      <c r="Z344" s="40"/>
      <c r="AA344" s="152">
        <f>SUMIF('Rekapitulasi Maret'!$U$9:$U$173,APS!$B344,'Rekapitulasi Maret'!$V$9:$V$173)</f>
        <v>0</v>
      </c>
      <c r="AB344" s="152">
        <f>SUMIF('Rekapitulasi Maret'!$U$9:$U$173,APS!$B344,'Rekapitulasi Maret'!$W$9:$W$173)</f>
        <v>0</v>
      </c>
      <c r="AC344" s="152"/>
      <c r="AD344" s="154">
        <f t="shared" si="726"/>
        <v>0</v>
      </c>
      <c r="AE344" s="154">
        <f t="shared" si="727"/>
        <v>0</v>
      </c>
      <c r="AF344" s="40"/>
      <c r="AG344" s="152">
        <f>SUMIF('Rekapitulasi Maret'!$AL$9:$AL$173,APS!$B344,'Rekapitulasi Maret'!$AM$9:$AM$173)</f>
        <v>0</v>
      </c>
      <c r="AH344" s="152">
        <f>SUMIF('Rekapitulasi Maret'!$AL$9:$AL$173,APS!$B344,'Rekapitulasi Maret'!$AN$9:$AN$173)</f>
        <v>0</v>
      </c>
      <c r="AI344" s="152">
        <f>SUMIF('Rekapitulasi Maret'!$AL$9:$AL$173,APS!$B344,'Rekapitulasi Maret'!$AQ$9:$AQ$173)</f>
        <v>0</v>
      </c>
      <c r="AJ344" s="154">
        <f t="shared" si="744"/>
        <v>0</v>
      </c>
      <c r="AK344" s="154">
        <f t="shared" si="745"/>
        <v>0</v>
      </c>
      <c r="AL344" s="40"/>
      <c r="AM344" s="152">
        <f>SUMIF('Rekapitulasi Maret'!$BA$9:$BA$173,APS!$B344,'Rekapitulasi Maret'!$BB$9:$BB$173)</f>
        <v>0</v>
      </c>
      <c r="AN344" s="152">
        <f>SUMIF('Rekapitulasi Maret'!$BA$9:$BA$173,APS!$B344,'Rekapitulasi Maret'!$BC$9:$BC$173)</f>
        <v>0</v>
      </c>
      <c r="AO344" s="10"/>
      <c r="AP344" s="154">
        <f t="shared" si="728"/>
        <v>0</v>
      </c>
      <c r="AQ344" s="154">
        <f t="shared" si="729"/>
        <v>0</v>
      </c>
      <c r="AR344" s="40"/>
      <c r="AS344" s="152">
        <f>SUMIF('Rekapitulasi Maret'!$BP$9:$BP$173,APS!$B344,'Rekapitulasi Maret'!$BQ$9:$BQ$173)</f>
        <v>0</v>
      </c>
      <c r="AT344" s="152">
        <f>SUMIF('Rekapitulasi Maret'!$BP$9:$BP$173,APS!$B344,'Rekapitulasi Maret'!$BR$9:$BR$173)</f>
        <v>0</v>
      </c>
      <c r="AU344" s="40"/>
      <c r="AV344" s="154">
        <f t="shared" si="697"/>
        <v>0</v>
      </c>
      <c r="AW344" s="154">
        <f t="shared" si="698"/>
        <v>0</v>
      </c>
      <c r="AX344" s="40"/>
      <c r="AY344" s="152">
        <f>SUMIF('Rekapitulasi Maret'!$CE$9:$CE$173,APS!$B344,'Rekapitulasi Maret'!$CI$9:$CI$173)</f>
        <v>0</v>
      </c>
      <c r="AZ344" s="10"/>
      <c r="BA344" s="152">
        <f>SUMIF('Rekapitulasi Maret'!$CE$9:$CE$173,APS!$B344,'Rekapitulasi Maret'!$CJ$9:$CJ$173)</f>
        <v>0</v>
      </c>
      <c r="BB344" s="154">
        <f t="shared" si="819"/>
        <v>0</v>
      </c>
      <c r="BC344" s="154">
        <f t="shared" si="820"/>
        <v>0</v>
      </c>
      <c r="BD344" s="76">
        <f t="shared" si="701"/>
        <v>0</v>
      </c>
      <c r="BE344" s="76">
        <f t="shared" si="702"/>
        <v>0</v>
      </c>
      <c r="BF344" s="76">
        <f t="shared" si="703"/>
        <v>0</v>
      </c>
      <c r="BG344" s="76">
        <f t="shared" si="704"/>
        <v>0</v>
      </c>
      <c r="BH344" s="76">
        <f t="shared" si="705"/>
        <v>0</v>
      </c>
      <c r="BI344" s="76">
        <f t="shared" si="706"/>
        <v>0</v>
      </c>
      <c r="BJ344" s="154">
        <f t="shared" si="707"/>
        <v>0</v>
      </c>
      <c r="BK344" s="40">
        <v>12</v>
      </c>
      <c r="BL344" s="40"/>
      <c r="BM344" s="152">
        <f>SUMIF('Rekapitulasi Maret'!$D$194:$D$375,APS!$B344,'Rekapitulasi Maret'!$E$194:$E$375)+SUMIF('Rekapitulasi Maret'!$D$194:$D$375,APS!$B344,'Rekapitulasi Maret'!$J$194:$J$375)</f>
        <v>0</v>
      </c>
      <c r="BN344" s="152">
        <f>SUMIF('Rekapitulasi Maret'!$D$194:$D$375,APS!$B344,'Rekapitulasi Maret'!$F$194:$F$375)</f>
        <v>0</v>
      </c>
      <c r="BO344" s="152">
        <f>SUMIF('Rekapitulasi Maret'!$D$194:$D$375,APS!$B344,'Rekapitulasi Maret'!$K$194:$K$375)</f>
        <v>0</v>
      </c>
      <c r="BP344" s="154">
        <f t="shared" si="799"/>
        <v>0</v>
      </c>
      <c r="BQ344" s="154">
        <f t="shared" si="800"/>
        <v>0</v>
      </c>
      <c r="BR344" s="40"/>
      <c r="BS344" s="152">
        <f>SUMIF('Rekapitulasi Maret'!$U$194:$U$375,APS!$B344,'Rekapitulasi Maret'!$V$194:$V$375)+SUMIF('Rekapitulasi Maret'!$U$194:$U$375,APS!$B344,'Rekapitulasi Maret'!$AA$194:$AA$375)</f>
        <v>0</v>
      </c>
      <c r="BT344" s="152">
        <f>SUMIF('Rekapitulasi Maret'!$U$194:$U$375,APS!$B344,'Rekapitulasi Maret'!$W$194:$W$375)</f>
        <v>0</v>
      </c>
      <c r="BU344" s="152">
        <f>SUMIF('Rekapitulasi Maret'!$U$194:$U$375,APS!$B344,'Rekapitulasi Maret'!$AB$194:$AB$375)</f>
        <v>0</v>
      </c>
      <c r="BV344" s="154">
        <f t="shared" si="797"/>
        <v>0</v>
      </c>
      <c r="BW344" s="154">
        <f t="shared" si="798"/>
        <v>0</v>
      </c>
      <c r="BX344" s="40">
        <v>12</v>
      </c>
      <c r="BY344" s="152">
        <f>SUMIF('Rekapitulasi Maret'!$AL$194:$AL$375,APS!$B344,'Rekapitulasi Maret'!$AM$194:$AM$375)+SUMIF('Rekapitulasi Maret'!$AL$194:$AL$375,APS!$B344,'Rekapitulasi Maret'!$AP$194:$AP$375)</f>
        <v>0</v>
      </c>
      <c r="BZ344" s="152">
        <f>SUMIF('Rekapitulasi Maret'!$AL$194:$AL$375,APS!$B344,'Rekapitulasi Maret'!$AN$194:$AN$375)</f>
        <v>0</v>
      </c>
      <c r="CA344" s="152">
        <f>SUMIF('Rekapitulasi Maret'!$AL$194:$AL$375,APS!$B344,'Rekapitulasi Maret'!$AQ$194:$AQ$375)</f>
        <v>0</v>
      </c>
      <c r="CB344" s="154">
        <f t="shared" si="827"/>
        <v>0</v>
      </c>
      <c r="CC344" s="154">
        <f t="shared" si="828"/>
        <v>0</v>
      </c>
      <c r="CD344" s="40"/>
      <c r="CE344" s="152">
        <f>SUMIF('Rekapitulasi Maret'!$BA$194:$BA$375,APS!$B344,'Rekapitulasi Maret'!$BB$194:$BB$375)+SUMIF('Rekapitulasi Maret'!$BA$194:$BA$375,APS!$B344,'Rekapitulasi Maret'!$BE$194:$BE$375)</f>
        <v>0</v>
      </c>
      <c r="CF344" s="152">
        <f>SUMIF('Rekapitulasi Maret'!$BA$194:$BA$375,APS!$B344,'Rekapitulasi Maret'!$BC$194:$BC$375)</f>
        <v>0</v>
      </c>
      <c r="CG344" s="40"/>
      <c r="CH344" s="154">
        <f t="shared" si="789"/>
        <v>0</v>
      </c>
      <c r="CI344" s="154">
        <f t="shared" si="790"/>
        <v>0</v>
      </c>
      <c r="CJ344" s="40"/>
      <c r="CK344" s="152">
        <f>SUMIF('Rekapitulasi Maret'!$BP$194:$BP$375,APS!$B344,'Rekapitulasi Maret'!$BQ$194:$BQ$375)+SUMIF('Rekapitulasi Maret'!$BP$194:$BP$375,APS!$B344,'Rekapitulasi Maret'!$BT$194:$BT$375)</f>
        <v>0</v>
      </c>
      <c r="CL344" s="152">
        <f>SUMIF('Rekapitulasi Maret'!$BP$194:$BP$375,APS!$B344,'Rekapitulasi Maret'!$BR$194:$BR$375)</f>
        <v>0</v>
      </c>
      <c r="CM344" s="152">
        <f>SUMIF('Rekapitulasi Maret'!$BP$194:$BP$375,APS!$B344,'Rekapitulasi Maret'!$BU$194:$BU$375)</f>
        <v>0</v>
      </c>
      <c r="CN344" s="154">
        <f t="shared" si="791"/>
        <v>0</v>
      </c>
      <c r="CO344" s="154">
        <f t="shared" si="792"/>
        <v>0</v>
      </c>
      <c r="CP344" s="76">
        <f t="shared" si="708"/>
        <v>12</v>
      </c>
      <c r="CQ344" s="76">
        <f t="shared" si="709"/>
        <v>0</v>
      </c>
      <c r="CR344" s="76">
        <f t="shared" si="710"/>
        <v>0</v>
      </c>
      <c r="CS344" s="76">
        <f t="shared" si="711"/>
        <v>0</v>
      </c>
      <c r="CT344" s="76">
        <f t="shared" si="712"/>
        <v>0</v>
      </c>
      <c r="CU344" s="76">
        <f t="shared" si="713"/>
        <v>-12</v>
      </c>
      <c r="CV344" s="154">
        <f t="shared" si="714"/>
        <v>0</v>
      </c>
      <c r="CW344" s="40"/>
      <c r="CX344" s="40"/>
      <c r="CY344" s="152">
        <f>SUMIF('Rekapitulasi Maret'!$D$391:$D$568,APS!$B344,'Rekapitulasi Maret'!$E$391:$E$568)+SUMIF('Rekapitulasi Maret'!$D$391:$D$568,APS!$B344,'Rekapitulasi Maret'!$J$391:$J$568)</f>
        <v>0</v>
      </c>
      <c r="CZ344" s="152">
        <f>SUMIF('Rekapitulasi Maret'!$D$391:$D$568,APS!$B344,'Rekapitulasi Maret'!$F$391:$F$568)</f>
        <v>0</v>
      </c>
      <c r="DA344" s="152">
        <f>SUMIF('Rekapitulasi Maret'!$D$391:$D$568,APS!$B344,'Rekapitulasi Maret'!$K$391:$K$568)</f>
        <v>0</v>
      </c>
      <c r="DB344" s="154">
        <f t="shared" si="793"/>
        <v>0</v>
      </c>
      <c r="DC344" s="154">
        <f t="shared" si="794"/>
        <v>0</v>
      </c>
      <c r="DD344" s="40"/>
      <c r="DE344" s="152">
        <f>SUMIF('Rekapitulasi Maret'!$U$391:$U$568,APS!$B344,'Rekapitulasi Maret'!$V$391:$V$568)+SUMIF('Rekapitulasi Maret'!$U$391:$U$568,APS!$B344,'Rekapitulasi Maret'!$AA$391:$AA$568)</f>
        <v>0</v>
      </c>
      <c r="DF344" s="152">
        <f>SUMIF('Rekapitulasi Maret'!$U$391:$U$568,APS!$B344,'Rekapitulasi Maret'!$W$391:$W$568)</f>
        <v>0</v>
      </c>
      <c r="DG344" s="152">
        <f>SUMIF('Rekapitulasi Maret'!$U$391:$U$568,APS!$B344,'Rekapitulasi Maret'!$AB$391:$AB$568)</f>
        <v>0</v>
      </c>
      <c r="DH344" s="154">
        <f t="shared" si="715"/>
        <v>0</v>
      </c>
      <c r="DI344" s="154">
        <f t="shared" si="716"/>
        <v>0</v>
      </c>
      <c r="DJ344" s="40"/>
      <c r="DK344" s="152">
        <f>SUMIF('Rekapitulasi Maret'!$AL$391:$AL$568,APS!$B344,'Rekapitulasi Maret'!$AM$391:$AM$568)+SUMIF('Rekapitulasi Maret'!$AL$391:$AL$568,APS!$B344,'Rekapitulasi Maret'!$AP$391:$AP$568)</f>
        <v>0</v>
      </c>
      <c r="DL344" s="152">
        <f>SUMIF('Rekapitulasi Maret'!$AL$391:$AL$568,APS!$B344,'Rekapitulasi Maret'!$AN$391:$AN$568)</f>
        <v>0</v>
      </c>
      <c r="DM344" s="152">
        <f>SUMIF('Rekapitulasi Maret'!$AL$391:$AL$568,APS!$B344,'Rekapitulasi Maret'!$AQ$391:$AQ$568)</f>
        <v>0</v>
      </c>
      <c r="DN344" s="154">
        <f t="shared" si="762"/>
        <v>0</v>
      </c>
      <c r="DO344" s="154">
        <f t="shared" si="763"/>
        <v>0</v>
      </c>
      <c r="DP344" s="40"/>
      <c r="DQ344" s="152">
        <f>SUMIF('Rekapitulasi Maret'!$BA$391:$BA$568,APS!$B344,'Rekapitulasi Maret'!$BB$391:$BB$568)+SUMIF('Rekapitulasi Maret'!$BA$391:$BA$568,APS!$B344,'Rekapitulasi Maret'!$BE$391:$BE$568)</f>
        <v>0</v>
      </c>
      <c r="DR344" s="152">
        <f>SUMIF('Rekapitulasi Maret'!$BA$391:$BA$568,APS!$B344,'Rekapitulasi Maret'!$BC$391:$BC$568)</f>
        <v>0</v>
      </c>
      <c r="DS344" s="152">
        <f>SUMIF('Rekapitulasi Maret'!$BA$391:$BA$568,APS!$B344,'Rekapitulasi Maret'!$BF$391:$BF$568)</f>
        <v>0</v>
      </c>
      <c r="DT344" s="154">
        <f t="shared" si="717"/>
        <v>0</v>
      </c>
      <c r="DU344" s="154">
        <f t="shared" si="718"/>
        <v>0</v>
      </c>
      <c r="DV344" s="40"/>
      <c r="DW344" s="152">
        <f>SUMIF('Rekapitulasi Maret'!$BP$391:$BP$568,APS!$B344,'Rekapitulasi Maret'!$BQ$391:$BQ$568)+SUMIF('Rekapitulasi Maret'!$BP$391:$BP$568,APS!$B344,'Rekapitulasi Maret'!$BT$391:$BT$568)</f>
        <v>0</v>
      </c>
      <c r="DX344" s="152">
        <f>SUMIF('Rekapitulasi Maret'!$BP$391:$BP$568,APS!$B344,'Rekapitulasi Maret'!$BR$391:$BR$568)</f>
        <v>0</v>
      </c>
      <c r="DY344" s="152">
        <f>SUMIF('Rekapitulasi Maret'!$BP$391:$BP$568,APS!$B344,'Rekapitulasi Maret'!$BU$391:$BU$568)</f>
        <v>0</v>
      </c>
      <c r="DZ344" s="154">
        <f t="shared" si="755"/>
        <v>0</v>
      </c>
      <c r="EA344" s="154">
        <f t="shared" si="756"/>
        <v>0</v>
      </c>
      <c r="EB344" s="40"/>
      <c r="EC344" s="152">
        <f>SUMIF('Rekapitulasi Maret'!$CE$391:$CE$568,APS!$B344,'Rekapitulasi Maret'!$CF$391:$CF$568)+SUMIF('Rekapitulasi Maret'!$CE$391:$CE$568,APS!$B344,'Rekapitulasi Maret'!$CI$391:$CI$568)</f>
        <v>0</v>
      </c>
      <c r="ED344" s="152">
        <f>SUMIF('Rekapitulasi Maret'!$CE$391:$CE$568,APS!$B344,'Rekapitulasi Maret'!$CG$391:$CG$568)</f>
        <v>0</v>
      </c>
      <c r="EE344" s="152">
        <f>SUMIF('Rekapitulasi Maret'!$CE$391:$CE$568,APS!$B344,'Rekapitulasi Maret'!$CJ$391:$CJ$568)</f>
        <v>0</v>
      </c>
      <c r="EF344" s="154">
        <f t="shared" si="764"/>
        <v>0</v>
      </c>
      <c r="EG344" s="154">
        <f t="shared" si="765"/>
        <v>0</v>
      </c>
      <c r="EH344" s="76">
        <f t="shared" si="719"/>
        <v>0</v>
      </c>
      <c r="EI344" s="76">
        <f t="shared" si="720"/>
        <v>0</v>
      </c>
      <c r="EJ344" s="76">
        <f t="shared" si="721"/>
        <v>0</v>
      </c>
      <c r="EK344" s="76">
        <f t="shared" si="722"/>
        <v>0</v>
      </c>
      <c r="EL344" s="76">
        <f t="shared" si="723"/>
        <v>0</v>
      </c>
      <c r="EM344" s="76">
        <f t="shared" si="724"/>
        <v>0</v>
      </c>
      <c r="EN344" s="154">
        <f t="shared" si="725"/>
        <v>0</v>
      </c>
      <c r="EO344" s="40"/>
      <c r="EP344" s="10"/>
      <c r="EQ344" s="152">
        <f>SUMIF('Rekapitulasi Maret'!$D$587:$D$768,APS!$B344,'Rekapitulasi Maret'!$E$587:$E$768)+SUMIF('Rekapitulasi Maret'!$D$587:$D$768,APS!$B344,'Rekapitulasi Maret'!$G$587:$G$768)</f>
        <v>0</v>
      </c>
      <c r="ER344" s="152">
        <f>SUMIF('Rekapitulasi Maret'!$D$587:$D$768,APS!$B344,'Rekapitulasi Maret'!$F$587:$F$768)+SUMIF('Rekapitulasi Maret'!$D$587:$D$768,APS!$B344,'Rekapitulasi Maret'!$H$587:$H$768)</f>
        <v>0</v>
      </c>
      <c r="ES344" s="10"/>
      <c r="ET344" s="154">
        <f t="shared" si="766"/>
        <v>0</v>
      </c>
      <c r="EU344" s="154">
        <f t="shared" si="767"/>
        <v>0</v>
      </c>
      <c r="EV344" s="10"/>
      <c r="EW344" s="152">
        <f>SUMIF('Rekapitulasi Maret'!$U$587:$U$768,APS!$B344,'Rekapitulasi Maret'!$V$587:$V$768)+SUMIF('Rekapitulasi Maret'!$U$587:$U$768,APS!$B344,'Rekapitulasi Maret'!$X$587:$X$768)</f>
        <v>0</v>
      </c>
      <c r="EX344" s="152">
        <f>SUMIF('Rekapitulasi Maret'!$U$587:$U$768,APS!$B344,'Rekapitulasi Maret'!$W$587:$W$768)+SUMIF('Rekapitulasi Maret'!$U$587:$U$768,APS!$B344,'Rekapitulasi Maret'!$Y$587:$Y$768)</f>
        <v>0</v>
      </c>
      <c r="EY344" s="10"/>
      <c r="EZ344" s="154">
        <f t="shared" si="768"/>
        <v>0</v>
      </c>
      <c r="FA344" s="154">
        <f t="shared" si="769"/>
        <v>0</v>
      </c>
      <c r="FB344" s="10"/>
      <c r="FC344" s="152">
        <f>SUMIF('Rekapitulasi Maret'!$AL$587:$AL$768,APS!$B344,'Rekapitulasi Maret'!$AM$587:$AM$768)+SUMIF('Rekapitulasi Maret'!$AL$587:$AL$768,APS!$B344,'Rekapitulasi Maret'!$AP$587:$AP$768)</f>
        <v>0</v>
      </c>
      <c r="FD344" s="152">
        <f>SUMIF('Rekapitulasi Maret'!$AL$587:$AL$768,APS!$B344,'Rekapitulasi Maret'!$AN$587:$AN$768)</f>
        <v>0</v>
      </c>
      <c r="FE344" s="10"/>
      <c r="FF344" s="154">
        <f t="shared" si="770"/>
        <v>0</v>
      </c>
      <c r="FG344" s="154">
        <f t="shared" si="771"/>
        <v>0</v>
      </c>
      <c r="FH344" s="10"/>
      <c r="FI344" s="152">
        <f>SUMIF('Rekapitulasi Maret'!$BA$587:$BA$768,APS!$B344,'Rekapitulasi Maret'!$BB$587:$BB$768)+SUMIF('Rekapitulasi Maret'!$BA$587:$BA$768,APS!$B344,'Rekapitulasi Maret'!$BE$587:$BE$768)</f>
        <v>0</v>
      </c>
      <c r="FJ344" s="152">
        <f>SUMIF('Rekapitulasi Maret'!$BA$587:$BA$768,APS!$B344,'Rekapitulasi Maret'!$BC$587:$BC$768)+SUMIF('Rekapitulasi Maret'!$BA$587:$BA$768,APS!$B344,'Rekapitulasi Maret'!$BF$587:$BF$768)</f>
        <v>0</v>
      </c>
      <c r="FK344" s="10"/>
      <c r="FL344" s="154">
        <f t="shared" si="772"/>
        <v>0</v>
      </c>
      <c r="FM344" s="154">
        <f t="shared" si="773"/>
        <v>0</v>
      </c>
      <c r="FN344" s="10"/>
      <c r="FO344" s="152">
        <f>SUMIF('Rekapitulasi Maret'!$BP$587:$BP$768,APS!$B344,'Rekapitulasi Maret'!$BQ$587:$BQ$768)+SUMIF('Rekapitulasi Maret'!$BP$587:$BP$768,APS!$B344,'Rekapitulasi Maret'!$BT$587:$BT$768)</f>
        <v>0</v>
      </c>
      <c r="FP344" s="152">
        <f>SUMIF('Rekapitulasi Maret'!$BP$587:$BP$768,APS!$B344,'Rekapitulasi Maret'!$BR$587:$BR$768)</f>
        <v>0</v>
      </c>
      <c r="FQ344" s="10"/>
      <c r="FR344" s="154">
        <f t="shared" si="774"/>
        <v>0</v>
      </c>
      <c r="FS344" s="154">
        <f t="shared" si="775"/>
        <v>0</v>
      </c>
      <c r="FT344" s="10"/>
      <c r="FU344" s="152">
        <f>SUMIF('Rekapitulasi Maret'!$CE$587:$CE$768,APS!$B344,'Rekapitulasi Maret'!$CI$587:$CI$768)</f>
        <v>0</v>
      </c>
      <c r="FV344" s="10"/>
      <c r="FW344" s="152">
        <f>SUMIF('Rekapitulasi Maret'!$CE$587:$CE$768,APS!$B344,'Rekapitulasi Maret'!$CJ$587:$CJ$768)</f>
        <v>0</v>
      </c>
      <c r="FX344" s="154">
        <f t="shared" si="795"/>
        <v>0</v>
      </c>
      <c r="FY344" s="154">
        <f t="shared" si="796"/>
        <v>0</v>
      </c>
      <c r="FZ344" s="10"/>
      <c r="GA344" s="152">
        <f>SUMIF('Rekapitulasi Maret'!$D$785:$D$963,APS!$B344,'Rekapitulasi Maret'!$E$785:$E$963)+SUMIF('Rekapitulasi Maret'!$D$785:$D$963,APS!$B344,'Rekapitulasi Maret'!$J$785:$J$963)</f>
        <v>0</v>
      </c>
      <c r="GB344" s="152">
        <f>SUMIF('Rekapitulasi Maret'!$D$785:$D$963,APS!$B344,'Rekapitulasi Maret'!$F$785:$F$963)</f>
        <v>0</v>
      </c>
      <c r="GC344" s="152">
        <f>SUMIF('Rekapitulasi Maret'!$D$785:$D$963,APS!$B344,'Rekapitulasi Maret'!$K$785:$K$963)</f>
        <v>0</v>
      </c>
      <c r="GD344" s="154">
        <f t="shared" si="776"/>
        <v>0</v>
      </c>
      <c r="GE344" s="154">
        <f t="shared" si="777"/>
        <v>0</v>
      </c>
      <c r="GF344" s="10"/>
      <c r="GG344" s="152">
        <f>SUMIF('Rekapitulasi Maret'!$U$785:$U$963,APS!$B344,'Rekapitulasi Maret'!$V$785:$V$963)+SUMIF('Rekapitulasi Maret'!$U$785:$U$963,APS!$B344,'Rekapitulasi Maret'!$AA$785:$AA$963)</f>
        <v>0</v>
      </c>
      <c r="GH344" s="152">
        <f>SUMIF('Rekapitulasi Maret'!$U$785:$U$963,APS!$B344,'Rekapitulasi Maret'!$W$785:$W$963)</f>
        <v>0</v>
      </c>
      <c r="GI344" s="152">
        <f>SUMIF('Rekapitulasi Maret'!$U$785:$U$963,APS!$B344,'Rekapitulasi Maret'!$AB$785:$AB$963)</f>
        <v>0</v>
      </c>
      <c r="GJ344" s="154">
        <f t="shared" si="778"/>
        <v>0</v>
      </c>
      <c r="GK344" s="154">
        <f t="shared" si="779"/>
        <v>0</v>
      </c>
      <c r="GL344" s="10"/>
      <c r="GM344" s="152">
        <f>SUMIF('Rekapitulasi Maret'!$AL$785:$AL$963,APS!$B344,'Rekapitulasi Maret'!$AM$785:$AM$963)+SUMIF('Rekapitulasi Maret'!$AL$785:$AL$963,APS!$B344,'Rekapitulasi Maret'!$AP$785:$AP$963)</f>
        <v>0</v>
      </c>
      <c r="GN344" s="152">
        <f>SUMIF('Rekapitulasi Maret'!$AL$785:$AL$963,APS!$B344,'Rekapitulasi Maret'!$AN$785:$AN$963)</f>
        <v>0</v>
      </c>
      <c r="GO344" s="152">
        <f>SUMIF('Rekapitulasi Maret'!$AL$785:$AL$963,APS!$B344,'Rekapitulasi Maret'!$AQ$785:$AQ$963)</f>
        <v>0</v>
      </c>
      <c r="GP344" s="154">
        <f t="shared" si="780"/>
        <v>0</v>
      </c>
      <c r="GQ344" s="154">
        <f t="shared" si="781"/>
        <v>0</v>
      </c>
      <c r="GR344" s="76">
        <f t="shared" si="782"/>
        <v>0</v>
      </c>
      <c r="GS344" s="76">
        <f t="shared" si="783"/>
        <v>0</v>
      </c>
      <c r="GT344" s="76">
        <f t="shared" si="784"/>
        <v>0</v>
      </c>
      <c r="GU344" s="76">
        <f t="shared" si="785"/>
        <v>0</v>
      </c>
      <c r="GV344" s="157">
        <f t="shared" si="786"/>
        <v>0</v>
      </c>
      <c r="GW344" s="157">
        <f t="shared" si="787"/>
        <v>0</v>
      </c>
      <c r="GX344" s="158">
        <f t="shared" si="788"/>
        <v>0</v>
      </c>
      <c r="GY344" s="157">
        <f t="shared" si="821"/>
        <v>12</v>
      </c>
      <c r="GZ344" s="157">
        <f t="shared" si="822"/>
        <v>0</v>
      </c>
      <c r="HA344" s="157">
        <f t="shared" si="823"/>
        <v>0</v>
      </c>
      <c r="HB344" s="157">
        <f t="shared" si="824"/>
        <v>0</v>
      </c>
      <c r="HC344" s="157">
        <f t="shared" si="825"/>
        <v>0</v>
      </c>
      <c r="HD344" s="157">
        <f t="shared" si="826"/>
        <v>-12</v>
      </c>
      <c r="HE344" s="158">
        <f t="shared" si="746"/>
        <v>0</v>
      </c>
      <c r="HF344" s="163"/>
      <c r="HG344" s="88"/>
      <c r="HH344" s="88"/>
    </row>
    <row r="345" spans="1:216" ht="15.75">
      <c r="A345" s="129" t="s">
        <v>794</v>
      </c>
      <c r="B345" s="129" t="s">
        <v>795</v>
      </c>
      <c r="C345" s="38" t="s">
        <v>4</v>
      </c>
      <c r="D345" s="38"/>
      <c r="E345" s="38"/>
      <c r="F345" s="38">
        <v>70</v>
      </c>
      <c r="G345" s="38"/>
      <c r="H345" s="38"/>
      <c r="I345" s="18">
        <v>0</v>
      </c>
      <c r="J345" s="38">
        <v>0</v>
      </c>
      <c r="K345" s="38"/>
      <c r="L345" s="38"/>
      <c r="M345" s="40">
        <v>70</v>
      </c>
      <c r="N345" s="20">
        <f t="shared" si="752"/>
        <v>70</v>
      </c>
      <c r="O345" s="20"/>
      <c r="P345" s="75">
        <f t="shared" si="754"/>
        <v>0</v>
      </c>
      <c r="Q345" s="74">
        <f t="shared" si="753"/>
        <v>70</v>
      </c>
      <c r="R345" s="22">
        <f t="shared" si="757"/>
        <v>70</v>
      </c>
      <c r="S345" s="40"/>
      <c r="T345" s="40"/>
      <c r="U345" s="152">
        <f>SUMIF('Rekapitulasi Maret'!$D$9:$D$173,APS!$B345,'Rekapitulasi Maret'!$E$9:$E$173)</f>
        <v>0</v>
      </c>
      <c r="V345" s="152">
        <f>SUMIF('Rekapitulasi Maret'!$D$9:$D$173,APS!$B345,'Rekapitulasi Maret'!$F$9:$F$173)</f>
        <v>0</v>
      </c>
      <c r="W345" s="40"/>
      <c r="X345" s="154">
        <f t="shared" si="748"/>
        <v>0</v>
      </c>
      <c r="Y345" s="154">
        <f t="shared" si="749"/>
        <v>0</v>
      </c>
      <c r="Z345" s="40"/>
      <c r="AA345" s="152">
        <f>SUMIF('Rekapitulasi Maret'!$U$9:$U$173,APS!$B345,'Rekapitulasi Maret'!$V$9:$V$173)</f>
        <v>0</v>
      </c>
      <c r="AB345" s="152">
        <f>SUMIF('Rekapitulasi Maret'!$U$9:$U$173,APS!$B345,'Rekapitulasi Maret'!$W$9:$W$173)</f>
        <v>0</v>
      </c>
      <c r="AC345" s="152"/>
      <c r="AD345" s="154">
        <f t="shared" si="726"/>
        <v>0</v>
      </c>
      <c r="AE345" s="154">
        <f t="shared" si="727"/>
        <v>0</v>
      </c>
      <c r="AF345" s="40"/>
      <c r="AG345" s="152">
        <f>SUMIF('Rekapitulasi Maret'!$AL$9:$AL$173,APS!$B345,'Rekapitulasi Maret'!$AM$9:$AM$173)</f>
        <v>0</v>
      </c>
      <c r="AH345" s="152">
        <f>SUMIF('Rekapitulasi Maret'!$AL$9:$AL$173,APS!$B345,'Rekapitulasi Maret'!$AN$9:$AN$173)</f>
        <v>0</v>
      </c>
      <c r="AI345" s="152">
        <f>SUMIF('Rekapitulasi Maret'!$AL$9:$AL$173,APS!$B345,'Rekapitulasi Maret'!$AQ$9:$AQ$173)</f>
        <v>0</v>
      </c>
      <c r="AJ345" s="154">
        <f t="shared" si="744"/>
        <v>0</v>
      </c>
      <c r="AK345" s="154">
        <f t="shared" si="745"/>
        <v>0</v>
      </c>
      <c r="AL345" s="40"/>
      <c r="AM345" s="152">
        <f>SUMIF('Rekapitulasi Maret'!$BA$9:$BA$173,APS!$B345,'Rekapitulasi Maret'!$BB$9:$BB$173)</f>
        <v>0</v>
      </c>
      <c r="AN345" s="152">
        <f>SUMIF('Rekapitulasi Maret'!$BA$9:$BA$173,APS!$B345,'Rekapitulasi Maret'!$BC$9:$BC$173)</f>
        <v>0</v>
      </c>
      <c r="AO345" s="10"/>
      <c r="AP345" s="154">
        <f t="shared" si="728"/>
        <v>0</v>
      </c>
      <c r="AQ345" s="154">
        <f t="shared" si="729"/>
        <v>0</v>
      </c>
      <c r="AR345" s="40"/>
      <c r="AS345" s="152">
        <f>SUMIF('Rekapitulasi Maret'!$BP$9:$BP$173,APS!$B345,'Rekapitulasi Maret'!$BQ$9:$BQ$173)</f>
        <v>0</v>
      </c>
      <c r="AT345" s="152">
        <f>SUMIF('Rekapitulasi Maret'!$BP$9:$BP$173,APS!$B345,'Rekapitulasi Maret'!$BR$9:$BR$173)</f>
        <v>0</v>
      </c>
      <c r="AU345" s="40"/>
      <c r="AV345" s="154">
        <f t="shared" ref="AV345:AV362" si="829">IF(AR345=0,0,((AT345+AU345)/AR345)*100)</f>
        <v>0</v>
      </c>
      <c r="AW345" s="154">
        <f t="shared" ref="AW345:AW362" si="830">IF(AS345=0,0,((AT345+AU345)/AS345)*100)</f>
        <v>0</v>
      </c>
      <c r="AX345" s="40"/>
      <c r="AY345" s="152">
        <f>SUMIF('Rekapitulasi Maret'!$CE$9:$CE$173,APS!$B345,'Rekapitulasi Maret'!$CI$9:$CI$173)</f>
        <v>0</v>
      </c>
      <c r="AZ345" s="10"/>
      <c r="BA345" s="152">
        <f>SUMIF('Rekapitulasi Maret'!$CE$9:$CE$173,APS!$B345,'Rekapitulasi Maret'!$CJ$9:$CJ$173)</f>
        <v>0</v>
      </c>
      <c r="BB345" s="154">
        <f t="shared" si="819"/>
        <v>0</v>
      </c>
      <c r="BC345" s="154">
        <f t="shared" si="820"/>
        <v>0</v>
      </c>
      <c r="BD345" s="76">
        <f t="shared" ref="BD345:BD362" si="831">T345+Z345+AF345+AL345+AR345+AX345</f>
        <v>0</v>
      </c>
      <c r="BE345" s="76">
        <f t="shared" ref="BE345:BE362" si="832">U345+AA345+AG345+AM345+AS345+AY345</f>
        <v>0</v>
      </c>
      <c r="BF345" s="76">
        <f t="shared" ref="BF345:BF362" si="833">V345+AB345+AH345+AN345+AT345+AZ345</f>
        <v>0</v>
      </c>
      <c r="BG345" s="76">
        <f t="shared" ref="BG345:BG362" si="834">W345+AC345+AI345+AO345+AU345+BA345</f>
        <v>0</v>
      </c>
      <c r="BH345" s="76">
        <f t="shared" ref="BH345:BH362" si="835">BF345+BG345</f>
        <v>0</v>
      </c>
      <c r="BI345" s="76">
        <f t="shared" ref="BI345:BI362" si="836">BH345-BD345</f>
        <v>0</v>
      </c>
      <c r="BJ345" s="154">
        <f t="shared" ref="BJ345:BJ362" si="837">IF(BD345=0,0,((BH345)/BD345)*100)</f>
        <v>0</v>
      </c>
      <c r="BK345" s="40">
        <v>70</v>
      </c>
      <c r="BL345" s="40">
        <v>70</v>
      </c>
      <c r="BM345" s="152">
        <f>SUMIF('Rekapitulasi Maret'!$D$194:$D$375,APS!$B345,'Rekapitulasi Maret'!$E$194:$E$375)+SUMIF('Rekapitulasi Maret'!$D$194:$D$375,APS!$B345,'Rekapitulasi Maret'!$J$194:$J$375)</f>
        <v>70</v>
      </c>
      <c r="BN345" s="152">
        <f>SUMIF('Rekapitulasi Maret'!$D$194:$D$375,APS!$B345,'Rekapitulasi Maret'!$F$194:$F$375)</f>
        <v>70</v>
      </c>
      <c r="BO345" s="152">
        <f>SUMIF('Rekapitulasi Maret'!$D$194:$D$375,APS!$B345,'Rekapitulasi Maret'!$K$194:$K$375)</f>
        <v>0</v>
      </c>
      <c r="BP345" s="154">
        <f t="shared" si="799"/>
        <v>100</v>
      </c>
      <c r="BQ345" s="154">
        <f t="shared" si="800"/>
        <v>100</v>
      </c>
      <c r="BR345" s="40"/>
      <c r="BS345" s="152">
        <f>SUMIF('Rekapitulasi Maret'!$U$194:$U$375,APS!$B345,'Rekapitulasi Maret'!$V$194:$V$375)+SUMIF('Rekapitulasi Maret'!$U$194:$U$375,APS!$B345,'Rekapitulasi Maret'!$AA$194:$AA$375)</f>
        <v>0</v>
      </c>
      <c r="BT345" s="152">
        <f>SUMIF('Rekapitulasi Maret'!$U$194:$U$375,APS!$B345,'Rekapitulasi Maret'!$W$194:$W$375)</f>
        <v>0</v>
      </c>
      <c r="BU345" s="152">
        <f>SUMIF('Rekapitulasi Maret'!$U$194:$U$375,APS!$B345,'Rekapitulasi Maret'!$AB$194:$AB$375)</f>
        <v>0</v>
      </c>
      <c r="BV345" s="154">
        <f t="shared" si="797"/>
        <v>0</v>
      </c>
      <c r="BW345" s="154">
        <f t="shared" si="798"/>
        <v>0</v>
      </c>
      <c r="BX345" s="40"/>
      <c r="BY345" s="152">
        <f>SUMIF('Rekapitulasi Maret'!$AL$194:$AL$375,APS!$B345,'Rekapitulasi Maret'!$AM$194:$AM$375)+SUMIF('Rekapitulasi Maret'!$AL$194:$AL$375,APS!$B345,'Rekapitulasi Maret'!$AP$194:$AP$375)</f>
        <v>0</v>
      </c>
      <c r="BZ345" s="152">
        <f>SUMIF('Rekapitulasi Maret'!$AL$194:$AL$375,APS!$B345,'Rekapitulasi Maret'!$AN$194:$AN$375)</f>
        <v>0</v>
      </c>
      <c r="CA345" s="152">
        <f>SUMIF('Rekapitulasi Maret'!$AL$194:$AL$375,APS!$B345,'Rekapitulasi Maret'!$AQ$194:$AQ$375)</f>
        <v>0</v>
      </c>
      <c r="CB345" s="154">
        <f t="shared" si="827"/>
        <v>0</v>
      </c>
      <c r="CC345" s="154">
        <f t="shared" si="828"/>
        <v>0</v>
      </c>
      <c r="CD345" s="40"/>
      <c r="CE345" s="152">
        <f>SUMIF('Rekapitulasi Maret'!$BA$194:$BA$375,APS!$B345,'Rekapitulasi Maret'!$BB$194:$BB$375)+SUMIF('Rekapitulasi Maret'!$BA$194:$BA$375,APS!$B345,'Rekapitulasi Maret'!$BE$194:$BE$375)</f>
        <v>0</v>
      </c>
      <c r="CF345" s="152">
        <f>SUMIF('Rekapitulasi Maret'!$BA$194:$BA$375,APS!$B345,'Rekapitulasi Maret'!$BC$194:$BC$375)</f>
        <v>0</v>
      </c>
      <c r="CG345" s="40"/>
      <c r="CH345" s="154">
        <f t="shared" si="789"/>
        <v>0</v>
      </c>
      <c r="CI345" s="154">
        <f t="shared" si="790"/>
        <v>0</v>
      </c>
      <c r="CJ345" s="40"/>
      <c r="CK345" s="152">
        <f>SUMIF('Rekapitulasi Maret'!$BP$194:$BP$375,APS!$B345,'Rekapitulasi Maret'!$BQ$194:$BQ$375)+SUMIF('Rekapitulasi Maret'!$BP$194:$BP$375,APS!$B345,'Rekapitulasi Maret'!$BT$194:$BT$375)</f>
        <v>0</v>
      </c>
      <c r="CL345" s="152">
        <f>SUMIF('Rekapitulasi Maret'!$BP$194:$BP$375,APS!$B345,'Rekapitulasi Maret'!$BR$194:$BR$375)</f>
        <v>0</v>
      </c>
      <c r="CM345" s="152">
        <f>SUMIF('Rekapitulasi Maret'!$BP$194:$BP$375,APS!$B345,'Rekapitulasi Maret'!$BU$194:$BU$375)</f>
        <v>0</v>
      </c>
      <c r="CN345" s="154">
        <f t="shared" si="791"/>
        <v>0</v>
      </c>
      <c r="CO345" s="154">
        <f t="shared" si="792"/>
        <v>0</v>
      </c>
      <c r="CP345" s="76">
        <f t="shared" ref="CP345:CP408" si="838">BL345+BR345+BX345+CD345+CJ345</f>
        <v>70</v>
      </c>
      <c r="CQ345" s="76">
        <f t="shared" ref="CQ345:CQ408" si="839">BM345+BS345+BY345+CE345+CK345</f>
        <v>70</v>
      </c>
      <c r="CR345" s="76">
        <f t="shared" ref="CR345:CR408" si="840">BN345+BT345+BZ345+CF345+CL345</f>
        <v>70</v>
      </c>
      <c r="CS345" s="76">
        <f t="shared" ref="CS345:CS408" si="841">BO345+BU345+CA345+CG345+CM345</f>
        <v>0</v>
      </c>
      <c r="CT345" s="76">
        <f t="shared" ref="CT345:CT408" si="842">CR345+CS345</f>
        <v>70</v>
      </c>
      <c r="CU345" s="76">
        <f t="shared" ref="CU345:CU408" si="843">CT345-CP345</f>
        <v>0</v>
      </c>
      <c r="CV345" s="154">
        <f t="shared" ref="CV345:CV408" si="844">IF(CP345=0,0,((CT345)/CP345)*100)</f>
        <v>100</v>
      </c>
      <c r="CW345" s="40"/>
      <c r="CX345" s="40"/>
      <c r="CY345" s="152">
        <f>SUMIF('Rekapitulasi Maret'!$D$391:$D$568,APS!$B345,'Rekapitulasi Maret'!$E$391:$E$568)+SUMIF('Rekapitulasi Maret'!$D$391:$D$568,APS!$B345,'Rekapitulasi Maret'!$J$391:$J$568)</f>
        <v>0</v>
      </c>
      <c r="CZ345" s="152">
        <f>SUMIF('Rekapitulasi Maret'!$D$391:$D$568,APS!$B345,'Rekapitulasi Maret'!$F$391:$F$568)</f>
        <v>0</v>
      </c>
      <c r="DA345" s="152">
        <f>SUMIF('Rekapitulasi Maret'!$D$391:$D$568,APS!$B345,'Rekapitulasi Maret'!$K$391:$K$568)</f>
        <v>0</v>
      </c>
      <c r="DB345" s="154">
        <f t="shared" si="793"/>
        <v>0</v>
      </c>
      <c r="DC345" s="154">
        <f t="shared" si="794"/>
        <v>0</v>
      </c>
      <c r="DD345" s="40"/>
      <c r="DE345" s="152">
        <f>SUMIF('Rekapitulasi Maret'!$U$391:$U$568,APS!$B345,'Rekapitulasi Maret'!$V$391:$V$568)+SUMIF('Rekapitulasi Maret'!$U$391:$U$568,APS!$B345,'Rekapitulasi Maret'!$AA$391:$AA$568)</f>
        <v>0</v>
      </c>
      <c r="DF345" s="152">
        <f>SUMIF('Rekapitulasi Maret'!$U$391:$U$568,APS!$B345,'Rekapitulasi Maret'!$W$391:$W$568)</f>
        <v>0</v>
      </c>
      <c r="DG345" s="152">
        <f>SUMIF('Rekapitulasi Maret'!$U$391:$U$568,APS!$B345,'Rekapitulasi Maret'!$AB$391:$AB$568)</f>
        <v>0</v>
      </c>
      <c r="DH345" s="154">
        <f t="shared" ref="DH345:DH408" si="845">IF(DD345=0,0,((DF345+DG345)/DD345)*100)</f>
        <v>0</v>
      </c>
      <c r="DI345" s="154">
        <f t="shared" ref="DI345:DI408" si="846">IF(DE345=0,0,((DF345+DG345)/DE345)*100)</f>
        <v>0</v>
      </c>
      <c r="DJ345" s="40"/>
      <c r="DK345" s="152">
        <f>SUMIF('Rekapitulasi Maret'!$AL$391:$AL$568,APS!$B345,'Rekapitulasi Maret'!$AM$391:$AM$568)+SUMIF('Rekapitulasi Maret'!$AL$391:$AL$568,APS!$B345,'Rekapitulasi Maret'!$AP$391:$AP$568)</f>
        <v>0</v>
      </c>
      <c r="DL345" s="152">
        <f>SUMIF('Rekapitulasi Maret'!$AL$391:$AL$568,APS!$B345,'Rekapitulasi Maret'!$AN$391:$AN$568)</f>
        <v>0</v>
      </c>
      <c r="DM345" s="152">
        <f>SUMIF('Rekapitulasi Maret'!$AL$391:$AL$568,APS!$B345,'Rekapitulasi Maret'!$AQ$391:$AQ$568)</f>
        <v>0</v>
      </c>
      <c r="DN345" s="154">
        <f t="shared" si="762"/>
        <v>0</v>
      </c>
      <c r="DO345" s="154">
        <f t="shared" si="763"/>
        <v>0</v>
      </c>
      <c r="DP345" s="40"/>
      <c r="DQ345" s="152">
        <f>SUMIF('Rekapitulasi Maret'!$BA$391:$BA$568,APS!$B345,'Rekapitulasi Maret'!$BB$391:$BB$568)+SUMIF('Rekapitulasi Maret'!$BA$391:$BA$568,APS!$B345,'Rekapitulasi Maret'!$BE$391:$BE$568)</f>
        <v>0</v>
      </c>
      <c r="DR345" s="152">
        <f>SUMIF('Rekapitulasi Maret'!$BA$391:$BA$568,APS!$B345,'Rekapitulasi Maret'!$BC$391:$BC$568)</f>
        <v>0</v>
      </c>
      <c r="DS345" s="152">
        <f>SUMIF('Rekapitulasi Maret'!$BA$391:$BA$568,APS!$B345,'Rekapitulasi Maret'!$BF$391:$BF$568)</f>
        <v>0</v>
      </c>
      <c r="DT345" s="154">
        <f t="shared" ref="DT345:DT394" si="847">IF(DP345=0,0,((DR345+DS345)/DP345)*100)</f>
        <v>0</v>
      </c>
      <c r="DU345" s="154">
        <f t="shared" ref="DU345:DU394" si="848">IF(DQ345=0,0,((DR345+DS345)/DQ345)*100)</f>
        <v>0</v>
      </c>
      <c r="DV345" s="40"/>
      <c r="DW345" s="152">
        <f>SUMIF('Rekapitulasi Maret'!$BP$391:$BP$568,APS!$B345,'Rekapitulasi Maret'!$BQ$391:$BQ$568)+SUMIF('Rekapitulasi Maret'!$BP$391:$BP$568,APS!$B345,'Rekapitulasi Maret'!$BT$391:$BT$568)</f>
        <v>0</v>
      </c>
      <c r="DX345" s="152">
        <f>SUMIF('Rekapitulasi Maret'!$BP$391:$BP$568,APS!$B345,'Rekapitulasi Maret'!$BR$391:$BR$568)</f>
        <v>0</v>
      </c>
      <c r="DY345" s="152">
        <f>SUMIF('Rekapitulasi Maret'!$BP$391:$BP$568,APS!$B345,'Rekapitulasi Maret'!$BU$391:$BU$568)</f>
        <v>0</v>
      </c>
      <c r="DZ345" s="154">
        <f t="shared" si="755"/>
        <v>0</v>
      </c>
      <c r="EA345" s="154">
        <f t="shared" si="756"/>
        <v>0</v>
      </c>
      <c r="EB345" s="40"/>
      <c r="EC345" s="152">
        <f>SUMIF('Rekapitulasi Maret'!$CE$391:$CE$568,APS!$B345,'Rekapitulasi Maret'!$CF$391:$CF$568)+SUMIF('Rekapitulasi Maret'!$CE$391:$CE$568,APS!$B345,'Rekapitulasi Maret'!$CI$391:$CI$568)</f>
        <v>0</v>
      </c>
      <c r="ED345" s="152">
        <f>SUMIF('Rekapitulasi Maret'!$CE$391:$CE$568,APS!$B345,'Rekapitulasi Maret'!$CG$391:$CG$568)</f>
        <v>0</v>
      </c>
      <c r="EE345" s="152">
        <f>SUMIF('Rekapitulasi Maret'!$CE$391:$CE$568,APS!$B345,'Rekapitulasi Maret'!$CJ$391:$CJ$568)</f>
        <v>0</v>
      </c>
      <c r="EF345" s="154">
        <f t="shared" si="764"/>
        <v>0</v>
      </c>
      <c r="EG345" s="154">
        <f t="shared" si="765"/>
        <v>0</v>
      </c>
      <c r="EH345" s="76">
        <f t="shared" ref="EH345:EH408" si="849">CX345+DD345+DJ345+DP345+DV345+EB345</f>
        <v>0</v>
      </c>
      <c r="EI345" s="76">
        <f t="shared" ref="EI345:EI408" si="850">CY345+DE345+DK345+DQ345+DW345+EC345</f>
        <v>0</v>
      </c>
      <c r="EJ345" s="76">
        <f t="shared" ref="EJ345:EJ408" si="851">CZ345+DF345+DL345+DR345+DX345+ED345</f>
        <v>0</v>
      </c>
      <c r="EK345" s="76">
        <f t="shared" ref="EK345:EK408" si="852">DA345+DG345+DM345+DS345+DY345+EE345</f>
        <v>0</v>
      </c>
      <c r="EL345" s="76">
        <f t="shared" ref="EL345:EL408" si="853">EJ345+EK345</f>
        <v>0</v>
      </c>
      <c r="EM345" s="76">
        <f t="shared" ref="EM345:EM408" si="854">EL345-EH345</f>
        <v>0</v>
      </c>
      <c r="EN345" s="154">
        <f t="shared" ref="EN345:EN408" si="855">IF(EH345=0,0,((EL345)/EH345)*100)</f>
        <v>0</v>
      </c>
      <c r="EO345" s="40"/>
      <c r="EP345" s="10"/>
      <c r="EQ345" s="152">
        <f>SUMIF('Rekapitulasi Maret'!$D$587:$D$768,APS!$B345,'Rekapitulasi Maret'!$E$587:$E$768)+SUMIF('Rekapitulasi Maret'!$D$587:$D$768,APS!$B345,'Rekapitulasi Maret'!$G$587:$G$768)</f>
        <v>0</v>
      </c>
      <c r="ER345" s="152">
        <f>SUMIF('Rekapitulasi Maret'!$D$587:$D$768,APS!$B345,'Rekapitulasi Maret'!$F$587:$F$768)+SUMIF('Rekapitulasi Maret'!$D$587:$D$768,APS!$B345,'Rekapitulasi Maret'!$H$587:$H$768)</f>
        <v>0</v>
      </c>
      <c r="ES345" s="10"/>
      <c r="ET345" s="154">
        <f t="shared" si="766"/>
        <v>0</v>
      </c>
      <c r="EU345" s="154">
        <f t="shared" si="767"/>
        <v>0</v>
      </c>
      <c r="EV345" s="10"/>
      <c r="EW345" s="152">
        <f>SUMIF('Rekapitulasi Maret'!$U$587:$U$768,APS!$B345,'Rekapitulasi Maret'!$V$587:$V$768)+SUMIF('Rekapitulasi Maret'!$U$587:$U$768,APS!$B345,'Rekapitulasi Maret'!$X$587:$X$768)</f>
        <v>0</v>
      </c>
      <c r="EX345" s="152">
        <f>SUMIF('Rekapitulasi Maret'!$U$587:$U$768,APS!$B345,'Rekapitulasi Maret'!$W$587:$W$768)+SUMIF('Rekapitulasi Maret'!$U$587:$U$768,APS!$B345,'Rekapitulasi Maret'!$Y$587:$Y$768)</f>
        <v>0</v>
      </c>
      <c r="EY345" s="10"/>
      <c r="EZ345" s="154">
        <f t="shared" si="768"/>
        <v>0</v>
      </c>
      <c r="FA345" s="154">
        <f t="shared" si="769"/>
        <v>0</v>
      </c>
      <c r="FB345" s="10"/>
      <c r="FC345" s="152">
        <f>SUMIF('Rekapitulasi Maret'!$AL$587:$AL$768,APS!$B345,'Rekapitulasi Maret'!$AM$587:$AM$768)+SUMIF('Rekapitulasi Maret'!$AL$587:$AL$768,APS!$B345,'Rekapitulasi Maret'!$AP$587:$AP$768)</f>
        <v>0</v>
      </c>
      <c r="FD345" s="152">
        <f>SUMIF('Rekapitulasi Maret'!$AL$587:$AL$768,APS!$B345,'Rekapitulasi Maret'!$AN$587:$AN$768)</f>
        <v>0</v>
      </c>
      <c r="FE345" s="10"/>
      <c r="FF345" s="154">
        <f t="shared" si="770"/>
        <v>0</v>
      </c>
      <c r="FG345" s="154">
        <f t="shared" si="771"/>
        <v>0</v>
      </c>
      <c r="FH345" s="10"/>
      <c r="FI345" s="152">
        <f>SUMIF('Rekapitulasi Maret'!$BA$587:$BA$768,APS!$B345,'Rekapitulasi Maret'!$BB$587:$BB$768)+SUMIF('Rekapitulasi Maret'!$BA$587:$BA$768,APS!$B345,'Rekapitulasi Maret'!$BE$587:$BE$768)</f>
        <v>0</v>
      </c>
      <c r="FJ345" s="152">
        <f>SUMIF('Rekapitulasi Maret'!$BA$587:$BA$768,APS!$B345,'Rekapitulasi Maret'!$BC$587:$BC$768)+SUMIF('Rekapitulasi Maret'!$BA$587:$BA$768,APS!$B345,'Rekapitulasi Maret'!$BF$587:$BF$768)</f>
        <v>0</v>
      </c>
      <c r="FK345" s="10"/>
      <c r="FL345" s="154">
        <f t="shared" si="772"/>
        <v>0</v>
      </c>
      <c r="FM345" s="154">
        <f t="shared" si="773"/>
        <v>0</v>
      </c>
      <c r="FN345" s="10"/>
      <c r="FO345" s="152">
        <f>SUMIF('Rekapitulasi Maret'!$BP$587:$BP$768,APS!$B345,'Rekapitulasi Maret'!$BQ$587:$BQ$768)+SUMIF('Rekapitulasi Maret'!$BP$587:$BP$768,APS!$B345,'Rekapitulasi Maret'!$BT$587:$BT$768)</f>
        <v>0</v>
      </c>
      <c r="FP345" s="152">
        <f>SUMIF('Rekapitulasi Maret'!$BP$587:$BP$768,APS!$B345,'Rekapitulasi Maret'!$BR$587:$BR$768)</f>
        <v>0</v>
      </c>
      <c r="FQ345" s="10"/>
      <c r="FR345" s="154">
        <f t="shared" si="774"/>
        <v>0</v>
      </c>
      <c r="FS345" s="154">
        <f t="shared" si="775"/>
        <v>0</v>
      </c>
      <c r="FT345" s="10"/>
      <c r="FU345" s="152">
        <f>SUMIF('Rekapitulasi Maret'!$CE$587:$CE$768,APS!$B345,'Rekapitulasi Maret'!$CI$587:$CI$768)</f>
        <v>0</v>
      </c>
      <c r="FV345" s="10"/>
      <c r="FW345" s="152">
        <f>SUMIF('Rekapitulasi Maret'!$CE$587:$CE$768,APS!$B345,'Rekapitulasi Maret'!$CJ$587:$CJ$768)</f>
        <v>0</v>
      </c>
      <c r="FX345" s="154">
        <f t="shared" si="795"/>
        <v>0</v>
      </c>
      <c r="FY345" s="154">
        <f t="shared" si="796"/>
        <v>0</v>
      </c>
      <c r="FZ345" s="10"/>
      <c r="GA345" s="152">
        <f>SUMIF('Rekapitulasi Maret'!$D$785:$D$963,APS!$B345,'Rekapitulasi Maret'!$E$785:$E$963)+SUMIF('Rekapitulasi Maret'!$D$785:$D$963,APS!$B345,'Rekapitulasi Maret'!$J$785:$J$963)</f>
        <v>0</v>
      </c>
      <c r="GB345" s="152">
        <f>SUMIF('Rekapitulasi Maret'!$D$785:$D$963,APS!$B345,'Rekapitulasi Maret'!$F$785:$F$963)</f>
        <v>0</v>
      </c>
      <c r="GC345" s="152">
        <f>SUMIF('Rekapitulasi Maret'!$D$785:$D$963,APS!$B345,'Rekapitulasi Maret'!$K$785:$K$963)</f>
        <v>0</v>
      </c>
      <c r="GD345" s="154">
        <f t="shared" si="776"/>
        <v>0</v>
      </c>
      <c r="GE345" s="154">
        <f t="shared" si="777"/>
        <v>0</v>
      </c>
      <c r="GF345" s="10"/>
      <c r="GG345" s="152">
        <f>SUMIF('Rekapitulasi Maret'!$U$785:$U$963,APS!$B345,'Rekapitulasi Maret'!$V$785:$V$963)+SUMIF('Rekapitulasi Maret'!$U$785:$U$963,APS!$B345,'Rekapitulasi Maret'!$AA$785:$AA$963)</f>
        <v>0</v>
      </c>
      <c r="GH345" s="152">
        <f>SUMIF('Rekapitulasi Maret'!$U$785:$U$963,APS!$B345,'Rekapitulasi Maret'!$W$785:$W$963)</f>
        <v>0</v>
      </c>
      <c r="GI345" s="152">
        <f>SUMIF('Rekapitulasi Maret'!$U$785:$U$963,APS!$B345,'Rekapitulasi Maret'!$AB$785:$AB$963)</f>
        <v>0</v>
      </c>
      <c r="GJ345" s="154">
        <f t="shared" si="778"/>
        <v>0</v>
      </c>
      <c r="GK345" s="154">
        <f t="shared" si="779"/>
        <v>0</v>
      </c>
      <c r="GL345" s="10"/>
      <c r="GM345" s="152">
        <f>SUMIF('Rekapitulasi Maret'!$AL$785:$AL$963,APS!$B345,'Rekapitulasi Maret'!$AM$785:$AM$963)+SUMIF('Rekapitulasi Maret'!$AL$785:$AL$963,APS!$B345,'Rekapitulasi Maret'!$AP$785:$AP$963)</f>
        <v>0</v>
      </c>
      <c r="GN345" s="152">
        <f>SUMIF('Rekapitulasi Maret'!$AL$785:$AL$963,APS!$B345,'Rekapitulasi Maret'!$AN$785:$AN$963)</f>
        <v>0</v>
      </c>
      <c r="GO345" s="152">
        <f>SUMIF('Rekapitulasi Maret'!$AL$785:$AL$963,APS!$B345,'Rekapitulasi Maret'!$AQ$785:$AQ$963)</f>
        <v>0</v>
      </c>
      <c r="GP345" s="154">
        <f t="shared" si="780"/>
        <v>0</v>
      </c>
      <c r="GQ345" s="154">
        <f t="shared" si="781"/>
        <v>0</v>
      </c>
      <c r="GR345" s="76">
        <f t="shared" si="782"/>
        <v>0</v>
      </c>
      <c r="GS345" s="76">
        <f t="shared" si="783"/>
        <v>0</v>
      </c>
      <c r="GT345" s="76">
        <f t="shared" si="784"/>
        <v>0</v>
      </c>
      <c r="GU345" s="76">
        <f t="shared" si="785"/>
        <v>0</v>
      </c>
      <c r="GV345" s="157">
        <f t="shared" si="786"/>
        <v>0</v>
      </c>
      <c r="GW345" s="157">
        <f t="shared" si="787"/>
        <v>0</v>
      </c>
      <c r="GX345" s="158">
        <f t="shared" si="788"/>
        <v>0</v>
      </c>
      <c r="GY345" s="157">
        <f t="shared" si="821"/>
        <v>70</v>
      </c>
      <c r="GZ345" s="157">
        <f t="shared" si="822"/>
        <v>70</v>
      </c>
      <c r="HA345" s="157">
        <f t="shared" si="823"/>
        <v>70</v>
      </c>
      <c r="HB345" s="157">
        <f t="shared" si="824"/>
        <v>0</v>
      </c>
      <c r="HC345" s="157">
        <f t="shared" si="825"/>
        <v>70</v>
      </c>
      <c r="HD345" s="157">
        <f t="shared" si="826"/>
        <v>0</v>
      </c>
      <c r="HE345" s="158">
        <f t="shared" si="746"/>
        <v>100</v>
      </c>
      <c r="HF345" s="163"/>
      <c r="HG345" s="88"/>
      <c r="HH345" s="88"/>
    </row>
    <row r="346" spans="1:216" ht="15.75" hidden="1">
      <c r="A346" s="34"/>
      <c r="B346" s="84" t="s">
        <v>409</v>
      </c>
      <c r="C346" s="35"/>
      <c r="D346" s="35"/>
      <c r="E346" s="35"/>
      <c r="F346" s="36">
        <v>0</v>
      </c>
      <c r="G346" s="17"/>
      <c r="H346" s="17"/>
      <c r="I346" s="18">
        <v>0</v>
      </c>
      <c r="J346" s="17">
        <v>0</v>
      </c>
      <c r="K346" s="19">
        <f>(H346+F346+G346)-(I346+J346)</f>
        <v>0</v>
      </c>
      <c r="L346" s="19">
        <f>IF(K346&gt;0,K346,0)</f>
        <v>0</v>
      </c>
      <c r="M346" s="23">
        <v>0</v>
      </c>
      <c r="N346" s="20">
        <f t="shared" si="752"/>
        <v>0</v>
      </c>
      <c r="O346" s="20"/>
      <c r="P346" s="75">
        <f t="shared" si="754"/>
        <v>0</v>
      </c>
      <c r="Q346" s="74">
        <f t="shared" si="753"/>
        <v>0</v>
      </c>
      <c r="R346" s="22">
        <f t="shared" si="757"/>
        <v>0</v>
      </c>
      <c r="S346" s="10"/>
      <c r="T346" s="10"/>
      <c r="U346" s="152">
        <f>SUMIF('Rekapitulasi Maret'!$D$9:$D$173,APS!$B346,'Rekapitulasi Maret'!$E$9:$E$173)</f>
        <v>0</v>
      </c>
      <c r="V346" s="152">
        <f>SUMIF('Rekapitulasi Maret'!$D$9:$D$173,APS!$B346,'Rekapitulasi Maret'!$F$9:$F$173)</f>
        <v>0</v>
      </c>
      <c r="W346" s="10"/>
      <c r="X346" s="154">
        <f t="shared" si="748"/>
        <v>0</v>
      </c>
      <c r="Y346" s="154">
        <f t="shared" si="749"/>
        <v>0</v>
      </c>
      <c r="Z346" s="10"/>
      <c r="AA346" s="152">
        <f>SUMIF('Rekapitulasi Maret'!$U$9:$U$173,APS!$B346,'Rekapitulasi Maret'!$V$9:$V$173)</f>
        <v>0</v>
      </c>
      <c r="AB346" s="152">
        <f>SUMIF('Rekapitulasi Maret'!$U$9:$U$173,APS!$B346,'Rekapitulasi Maret'!$W$9:$W$173)</f>
        <v>0</v>
      </c>
      <c r="AC346" s="152"/>
      <c r="AD346" s="154">
        <f t="shared" si="726"/>
        <v>0</v>
      </c>
      <c r="AE346" s="154">
        <f t="shared" si="727"/>
        <v>0</v>
      </c>
      <c r="AF346" s="10"/>
      <c r="AG346" s="152">
        <f>SUMIF('Rekapitulasi Maret'!$AL$9:$AL$173,APS!$B346,'Rekapitulasi Maret'!$AM$9:$AM$173)</f>
        <v>0</v>
      </c>
      <c r="AH346" s="152">
        <f>SUMIF('Rekapitulasi Maret'!$AL$9:$AL$173,APS!$B346,'Rekapitulasi Maret'!$AN$9:$AN$173)</f>
        <v>0</v>
      </c>
      <c r="AI346" s="152">
        <f>SUMIF('Rekapitulasi Maret'!$AL$9:$AL$173,APS!$B346,'Rekapitulasi Maret'!$AQ$9:$AQ$173)</f>
        <v>0</v>
      </c>
      <c r="AJ346" s="154">
        <f t="shared" si="744"/>
        <v>0</v>
      </c>
      <c r="AK346" s="154">
        <f t="shared" si="745"/>
        <v>0</v>
      </c>
      <c r="AL346" s="10"/>
      <c r="AM346" s="152">
        <f>SUMIF('Rekapitulasi Maret'!$BA$9:$BA$173,APS!$B346,'Rekapitulasi Maret'!$BB$9:$BB$173)</f>
        <v>0</v>
      </c>
      <c r="AN346" s="152">
        <f>SUMIF('Rekapitulasi Maret'!$BA$9:$BA$173,APS!$B346,'Rekapitulasi Maret'!$BC$9:$BC$173)</f>
        <v>0</v>
      </c>
      <c r="AO346" s="10"/>
      <c r="AP346" s="154">
        <f t="shared" si="728"/>
        <v>0</v>
      </c>
      <c r="AQ346" s="154">
        <f t="shared" si="729"/>
        <v>0</v>
      </c>
      <c r="AR346" s="10"/>
      <c r="AS346" s="152">
        <f>SUMIF('Rekapitulasi Maret'!$BP$9:$BP$173,APS!$B346,'Rekapitulasi Maret'!$BQ$9:$BQ$173)</f>
        <v>0</v>
      </c>
      <c r="AT346" s="152">
        <f>SUMIF('Rekapitulasi Maret'!$BP$9:$BP$173,APS!$B346,'Rekapitulasi Maret'!$BR$9:$BR$173)</f>
        <v>0</v>
      </c>
      <c r="AU346" s="10"/>
      <c r="AV346" s="154">
        <f t="shared" si="829"/>
        <v>0</v>
      </c>
      <c r="AW346" s="154">
        <f t="shared" si="830"/>
        <v>0</v>
      </c>
      <c r="AX346" s="10"/>
      <c r="AY346" s="152">
        <f>SUMIF('Rekapitulasi Maret'!$CE$9:$CE$173,APS!$B346,'Rekapitulasi Maret'!$CI$9:$CI$173)</f>
        <v>0</v>
      </c>
      <c r="AZ346" s="10"/>
      <c r="BA346" s="152">
        <f>SUMIF('Rekapitulasi Maret'!$CE$9:$CE$173,APS!$B346,'Rekapitulasi Maret'!$CJ$9:$CJ$173)</f>
        <v>0</v>
      </c>
      <c r="BB346" s="154">
        <f t="shared" si="819"/>
        <v>0</v>
      </c>
      <c r="BC346" s="154">
        <f t="shared" si="820"/>
        <v>0</v>
      </c>
      <c r="BD346" s="76">
        <f t="shared" si="831"/>
        <v>0</v>
      </c>
      <c r="BE346" s="76">
        <f t="shared" si="832"/>
        <v>0</v>
      </c>
      <c r="BF346" s="76">
        <f t="shared" si="833"/>
        <v>0</v>
      </c>
      <c r="BG346" s="76">
        <f t="shared" si="834"/>
        <v>0</v>
      </c>
      <c r="BH346" s="76">
        <f t="shared" si="835"/>
        <v>0</v>
      </c>
      <c r="BI346" s="76">
        <f t="shared" si="836"/>
        <v>0</v>
      </c>
      <c r="BJ346" s="154">
        <f t="shared" si="837"/>
        <v>0</v>
      </c>
      <c r="BK346" s="10"/>
      <c r="BL346" s="10"/>
      <c r="BM346" s="152">
        <f>SUMIF('Rekapitulasi Maret'!$D$194:$D$375,APS!$B346,'Rekapitulasi Maret'!$E$194:$E$375)+SUMIF('Rekapitulasi Maret'!$D$194:$D$375,APS!$B346,'Rekapitulasi Maret'!$J$194:$J$375)</f>
        <v>0</v>
      </c>
      <c r="BN346" s="152">
        <f>SUMIF('Rekapitulasi Maret'!$D$194:$D$375,APS!$B346,'Rekapitulasi Maret'!$F$194:$F$375)</f>
        <v>0</v>
      </c>
      <c r="BO346" s="152">
        <f>SUMIF('Rekapitulasi Maret'!$D$194:$D$375,APS!$B346,'Rekapitulasi Maret'!$K$194:$K$375)</f>
        <v>0</v>
      </c>
      <c r="BP346" s="154">
        <f t="shared" si="799"/>
        <v>0</v>
      </c>
      <c r="BQ346" s="154">
        <f t="shared" si="800"/>
        <v>0</v>
      </c>
      <c r="BR346" s="10"/>
      <c r="BS346" s="152">
        <f>SUMIF('Rekapitulasi Maret'!$U$194:$U$375,APS!$B346,'Rekapitulasi Maret'!$V$194:$V$375)+SUMIF('Rekapitulasi Maret'!$U$194:$U$375,APS!$B346,'Rekapitulasi Maret'!$AA$194:$AA$375)</f>
        <v>0</v>
      </c>
      <c r="BT346" s="152">
        <f>SUMIF('Rekapitulasi Maret'!$U$194:$U$375,APS!$B346,'Rekapitulasi Maret'!$W$194:$W$375)</f>
        <v>0</v>
      </c>
      <c r="BU346" s="152">
        <f>SUMIF('Rekapitulasi Maret'!$U$194:$U$375,APS!$B346,'Rekapitulasi Maret'!$AB$194:$AB$375)</f>
        <v>0</v>
      </c>
      <c r="BV346" s="154">
        <f t="shared" si="797"/>
        <v>0</v>
      </c>
      <c r="BW346" s="154">
        <f t="shared" si="798"/>
        <v>0</v>
      </c>
      <c r="BX346" s="10"/>
      <c r="BY346" s="152">
        <f>SUMIF('Rekapitulasi Maret'!$AL$194:$AL$375,APS!$B346,'Rekapitulasi Maret'!$AM$194:$AM$375)+SUMIF('Rekapitulasi Maret'!$AL$194:$AL$375,APS!$B346,'Rekapitulasi Maret'!$AP$194:$AP$375)</f>
        <v>0</v>
      </c>
      <c r="BZ346" s="152">
        <f>SUMIF('Rekapitulasi Maret'!$AL$194:$AL$375,APS!$B346,'Rekapitulasi Maret'!$AN$194:$AN$375)</f>
        <v>0</v>
      </c>
      <c r="CA346" s="152">
        <f>SUMIF('Rekapitulasi Maret'!$AL$194:$AL$375,APS!$B346,'Rekapitulasi Maret'!$AQ$194:$AQ$375)</f>
        <v>0</v>
      </c>
      <c r="CB346" s="154">
        <f t="shared" si="827"/>
        <v>0</v>
      </c>
      <c r="CC346" s="154">
        <f t="shared" si="828"/>
        <v>0</v>
      </c>
      <c r="CD346" s="10"/>
      <c r="CE346" s="152">
        <f>SUMIF('Rekapitulasi Maret'!$BA$194:$BA$375,APS!$B346,'Rekapitulasi Maret'!$BB$194:$BB$375)+SUMIF('Rekapitulasi Maret'!$BA$194:$BA$375,APS!$B346,'Rekapitulasi Maret'!$BE$194:$BE$375)</f>
        <v>0</v>
      </c>
      <c r="CF346" s="152">
        <f>SUMIF('Rekapitulasi Maret'!$BA$194:$BA$375,APS!$B346,'Rekapitulasi Maret'!$BC$194:$BC$375)</f>
        <v>0</v>
      </c>
      <c r="CG346" s="10"/>
      <c r="CH346" s="154">
        <f t="shared" si="789"/>
        <v>0</v>
      </c>
      <c r="CI346" s="154">
        <f t="shared" si="790"/>
        <v>0</v>
      </c>
      <c r="CJ346" s="10"/>
      <c r="CK346" s="152">
        <f>SUMIF('Rekapitulasi Maret'!$BP$194:$BP$375,APS!$B346,'Rekapitulasi Maret'!$BQ$194:$BQ$375)+SUMIF('Rekapitulasi Maret'!$BP$194:$BP$375,APS!$B346,'Rekapitulasi Maret'!$BT$194:$BT$375)</f>
        <v>0</v>
      </c>
      <c r="CL346" s="152">
        <f>SUMIF('Rekapitulasi Maret'!$BP$194:$BP$375,APS!$B346,'Rekapitulasi Maret'!$BR$194:$BR$375)</f>
        <v>0</v>
      </c>
      <c r="CM346" s="152">
        <f>SUMIF('Rekapitulasi Maret'!$BP$194:$BP$375,APS!$B346,'Rekapitulasi Maret'!$BU$194:$BU$375)</f>
        <v>0</v>
      </c>
      <c r="CN346" s="154">
        <f t="shared" si="791"/>
        <v>0</v>
      </c>
      <c r="CO346" s="154">
        <f t="shared" si="792"/>
        <v>0</v>
      </c>
      <c r="CP346" s="76">
        <f t="shared" si="838"/>
        <v>0</v>
      </c>
      <c r="CQ346" s="76">
        <f t="shared" si="839"/>
        <v>0</v>
      </c>
      <c r="CR346" s="76">
        <f t="shared" si="840"/>
        <v>0</v>
      </c>
      <c r="CS346" s="76">
        <f t="shared" si="841"/>
        <v>0</v>
      </c>
      <c r="CT346" s="76">
        <f t="shared" si="842"/>
        <v>0</v>
      </c>
      <c r="CU346" s="76">
        <f t="shared" si="843"/>
        <v>0</v>
      </c>
      <c r="CV346" s="154">
        <f t="shared" si="844"/>
        <v>0</v>
      </c>
      <c r="CW346" s="10"/>
      <c r="CX346" s="10"/>
      <c r="CY346" s="152">
        <f>SUMIF('Rekapitulasi Maret'!$D$391:$D$568,APS!$B346,'Rekapitulasi Maret'!$E$391:$E$568)+SUMIF('Rekapitulasi Maret'!$D$391:$D$568,APS!$B346,'Rekapitulasi Maret'!$J$391:$J$568)</f>
        <v>0</v>
      </c>
      <c r="CZ346" s="152">
        <f>SUMIF('Rekapitulasi Maret'!$D$391:$D$568,APS!$B346,'Rekapitulasi Maret'!$F$391:$F$568)</f>
        <v>0</v>
      </c>
      <c r="DA346" s="152">
        <f>SUMIF('Rekapitulasi Maret'!$D$391:$D$568,APS!$B346,'Rekapitulasi Maret'!$K$391:$K$568)</f>
        <v>0</v>
      </c>
      <c r="DB346" s="154">
        <f t="shared" si="793"/>
        <v>0</v>
      </c>
      <c r="DC346" s="154">
        <f t="shared" si="794"/>
        <v>0</v>
      </c>
      <c r="DD346" s="10"/>
      <c r="DE346" s="152">
        <f>SUMIF('Rekapitulasi Maret'!$U$391:$U$568,APS!$B346,'Rekapitulasi Maret'!$V$391:$V$568)+SUMIF('Rekapitulasi Maret'!$U$391:$U$568,APS!$B346,'Rekapitulasi Maret'!$AA$391:$AA$568)</f>
        <v>0</v>
      </c>
      <c r="DF346" s="152">
        <f>SUMIF('Rekapitulasi Maret'!$U$391:$U$568,APS!$B346,'Rekapitulasi Maret'!$W$391:$W$568)</f>
        <v>0</v>
      </c>
      <c r="DG346" s="152">
        <f>SUMIF('Rekapitulasi Maret'!$U$391:$U$568,APS!$B346,'Rekapitulasi Maret'!$AB$391:$AB$568)</f>
        <v>0</v>
      </c>
      <c r="DH346" s="154">
        <f t="shared" si="845"/>
        <v>0</v>
      </c>
      <c r="DI346" s="154">
        <f t="shared" si="846"/>
        <v>0</v>
      </c>
      <c r="DJ346" s="10"/>
      <c r="DK346" s="152">
        <f>SUMIF('Rekapitulasi Maret'!$AL$391:$AL$568,APS!$B346,'Rekapitulasi Maret'!$AM$391:$AM$568)+SUMIF('Rekapitulasi Maret'!$AL$391:$AL$568,APS!$B346,'Rekapitulasi Maret'!$AP$391:$AP$568)</f>
        <v>0</v>
      </c>
      <c r="DL346" s="152">
        <f>SUMIF('Rekapitulasi Maret'!$AL$391:$AL$568,APS!$B346,'Rekapitulasi Maret'!$AN$391:$AN$568)</f>
        <v>0</v>
      </c>
      <c r="DM346" s="152">
        <f>SUMIF('Rekapitulasi Maret'!$AL$391:$AL$568,APS!$B346,'Rekapitulasi Maret'!$AQ$391:$AQ$568)</f>
        <v>0</v>
      </c>
      <c r="DN346" s="154">
        <f t="shared" si="762"/>
        <v>0</v>
      </c>
      <c r="DO346" s="154">
        <f t="shared" si="763"/>
        <v>0</v>
      </c>
      <c r="DP346" s="10"/>
      <c r="DQ346" s="152">
        <f>SUMIF('Rekapitulasi Maret'!$BA$391:$BA$568,APS!$B346,'Rekapitulasi Maret'!$BB$391:$BB$568)+SUMIF('Rekapitulasi Maret'!$BA$391:$BA$568,APS!$B346,'Rekapitulasi Maret'!$BE$391:$BE$568)</f>
        <v>0</v>
      </c>
      <c r="DR346" s="152">
        <f>SUMIF('Rekapitulasi Maret'!$BA$391:$BA$568,APS!$B346,'Rekapitulasi Maret'!$BC$391:$BC$568)</f>
        <v>0</v>
      </c>
      <c r="DS346" s="152">
        <f>SUMIF('Rekapitulasi Maret'!$BA$391:$BA$568,APS!$B346,'Rekapitulasi Maret'!$BF$391:$BF$568)</f>
        <v>0</v>
      </c>
      <c r="DT346" s="154">
        <f t="shared" si="847"/>
        <v>0</v>
      </c>
      <c r="DU346" s="154">
        <f t="shared" si="848"/>
        <v>0</v>
      </c>
      <c r="DV346" s="10"/>
      <c r="DW346" s="152">
        <f>SUMIF('Rekapitulasi Maret'!$BP$391:$BP$568,APS!$B346,'Rekapitulasi Maret'!$BQ$391:$BQ$568)+SUMIF('Rekapitulasi Maret'!$BP$391:$BP$568,APS!$B346,'Rekapitulasi Maret'!$BT$391:$BT$568)</f>
        <v>0</v>
      </c>
      <c r="DX346" s="152">
        <f>SUMIF('Rekapitulasi Maret'!$BP$391:$BP$568,APS!$B346,'Rekapitulasi Maret'!$BR$391:$BR$568)</f>
        <v>0</v>
      </c>
      <c r="DY346" s="152">
        <f>SUMIF('Rekapitulasi Maret'!$BP$391:$BP$568,APS!$B346,'Rekapitulasi Maret'!$BU$391:$BU$568)</f>
        <v>0</v>
      </c>
      <c r="DZ346" s="154">
        <f t="shared" si="755"/>
        <v>0</v>
      </c>
      <c r="EA346" s="154">
        <f t="shared" si="756"/>
        <v>0</v>
      </c>
      <c r="EB346" s="10"/>
      <c r="EC346" s="152">
        <f>SUMIF('Rekapitulasi Maret'!$CE$391:$CE$568,APS!$B346,'Rekapitulasi Maret'!$CF$391:$CF$568)+SUMIF('Rekapitulasi Maret'!$CE$391:$CE$568,APS!$B346,'Rekapitulasi Maret'!$CI$391:$CI$568)</f>
        <v>0</v>
      </c>
      <c r="ED346" s="152">
        <f>SUMIF('Rekapitulasi Maret'!$CE$391:$CE$568,APS!$B346,'Rekapitulasi Maret'!$CG$391:$CG$568)</f>
        <v>0</v>
      </c>
      <c r="EE346" s="152">
        <f>SUMIF('Rekapitulasi Maret'!$CE$391:$CE$568,APS!$B346,'Rekapitulasi Maret'!$CJ$391:$CJ$568)</f>
        <v>0</v>
      </c>
      <c r="EF346" s="154">
        <f t="shared" si="764"/>
        <v>0</v>
      </c>
      <c r="EG346" s="154">
        <f t="shared" si="765"/>
        <v>0</v>
      </c>
      <c r="EH346" s="76">
        <f t="shared" si="849"/>
        <v>0</v>
      </c>
      <c r="EI346" s="76">
        <f t="shared" si="850"/>
        <v>0</v>
      </c>
      <c r="EJ346" s="76">
        <f t="shared" si="851"/>
        <v>0</v>
      </c>
      <c r="EK346" s="76">
        <f t="shared" si="852"/>
        <v>0</v>
      </c>
      <c r="EL346" s="76">
        <f t="shared" si="853"/>
        <v>0</v>
      </c>
      <c r="EM346" s="76">
        <f t="shared" si="854"/>
        <v>0</v>
      </c>
      <c r="EN346" s="154">
        <f t="shared" si="855"/>
        <v>0</v>
      </c>
      <c r="EO346" s="10"/>
      <c r="EP346" s="10"/>
      <c r="EQ346" s="152">
        <f>SUMIF('Rekapitulasi Maret'!$D$587:$D$768,APS!$B346,'Rekapitulasi Maret'!$E$587:$E$768)+SUMIF('Rekapitulasi Maret'!$D$587:$D$768,APS!$B346,'Rekapitulasi Maret'!$G$587:$G$768)</f>
        <v>0</v>
      </c>
      <c r="ER346" s="152">
        <f>SUMIF('Rekapitulasi Maret'!$D$587:$D$768,APS!$B346,'Rekapitulasi Maret'!$F$587:$F$768)+SUMIF('Rekapitulasi Maret'!$D$587:$D$768,APS!$B346,'Rekapitulasi Maret'!$H$587:$H$768)</f>
        <v>0</v>
      </c>
      <c r="ES346" s="10"/>
      <c r="ET346" s="154">
        <f t="shared" si="766"/>
        <v>0</v>
      </c>
      <c r="EU346" s="154">
        <f t="shared" si="767"/>
        <v>0</v>
      </c>
      <c r="EV346" s="10"/>
      <c r="EW346" s="152">
        <f>SUMIF('Rekapitulasi Maret'!$U$587:$U$768,APS!$B346,'Rekapitulasi Maret'!$V$587:$V$768)+SUMIF('Rekapitulasi Maret'!$U$587:$U$768,APS!$B346,'Rekapitulasi Maret'!$X$587:$X$768)</f>
        <v>0</v>
      </c>
      <c r="EX346" s="152">
        <f>SUMIF('Rekapitulasi Maret'!$U$587:$U$768,APS!$B346,'Rekapitulasi Maret'!$W$587:$W$768)+SUMIF('Rekapitulasi Maret'!$U$587:$U$768,APS!$B346,'Rekapitulasi Maret'!$Y$587:$Y$768)</f>
        <v>0</v>
      </c>
      <c r="EY346" s="10"/>
      <c r="EZ346" s="154">
        <f t="shared" si="768"/>
        <v>0</v>
      </c>
      <c r="FA346" s="154">
        <f t="shared" si="769"/>
        <v>0</v>
      </c>
      <c r="FB346" s="10"/>
      <c r="FC346" s="152">
        <f>SUMIF('Rekapitulasi Maret'!$AL$587:$AL$768,APS!$B346,'Rekapitulasi Maret'!$AM$587:$AM$768)+SUMIF('Rekapitulasi Maret'!$AL$587:$AL$768,APS!$B346,'Rekapitulasi Maret'!$AP$587:$AP$768)</f>
        <v>0</v>
      </c>
      <c r="FD346" s="152">
        <f>SUMIF('Rekapitulasi Maret'!$AL$587:$AL$768,APS!$B346,'Rekapitulasi Maret'!$AN$587:$AN$768)</f>
        <v>0</v>
      </c>
      <c r="FE346" s="10"/>
      <c r="FF346" s="154">
        <f t="shared" si="770"/>
        <v>0</v>
      </c>
      <c r="FG346" s="154">
        <f t="shared" si="771"/>
        <v>0</v>
      </c>
      <c r="FH346" s="10"/>
      <c r="FI346" s="152">
        <f>SUMIF('Rekapitulasi Maret'!$BA$587:$BA$768,APS!$B346,'Rekapitulasi Maret'!$BB$587:$BB$768)+SUMIF('Rekapitulasi Maret'!$BA$587:$BA$768,APS!$B346,'Rekapitulasi Maret'!$BE$587:$BE$768)</f>
        <v>0</v>
      </c>
      <c r="FJ346" s="152">
        <f>SUMIF('Rekapitulasi Maret'!$BA$587:$BA$768,APS!$B346,'Rekapitulasi Maret'!$BC$587:$BC$768)+SUMIF('Rekapitulasi Maret'!$BA$587:$BA$768,APS!$B346,'Rekapitulasi Maret'!$BF$587:$BF$768)</f>
        <v>0</v>
      </c>
      <c r="FK346" s="10"/>
      <c r="FL346" s="154">
        <f t="shared" si="772"/>
        <v>0</v>
      </c>
      <c r="FM346" s="154">
        <f t="shared" si="773"/>
        <v>0</v>
      </c>
      <c r="FN346" s="10"/>
      <c r="FO346" s="152">
        <f>SUMIF('Rekapitulasi Maret'!$BP$587:$BP$768,APS!$B346,'Rekapitulasi Maret'!$BQ$587:$BQ$768)+SUMIF('Rekapitulasi Maret'!$BP$587:$BP$768,APS!$B346,'Rekapitulasi Maret'!$BT$587:$BT$768)</f>
        <v>0</v>
      </c>
      <c r="FP346" s="152">
        <f>SUMIF('Rekapitulasi Maret'!$BP$587:$BP$768,APS!$B346,'Rekapitulasi Maret'!$BR$587:$BR$768)</f>
        <v>0</v>
      </c>
      <c r="FQ346" s="10"/>
      <c r="FR346" s="154">
        <f t="shared" si="774"/>
        <v>0</v>
      </c>
      <c r="FS346" s="154">
        <f t="shared" si="775"/>
        <v>0</v>
      </c>
      <c r="FT346" s="10"/>
      <c r="FU346" s="152">
        <f>SUMIF('Rekapitulasi Maret'!$CE$587:$CE$768,APS!$B346,'Rekapitulasi Maret'!$CI$587:$CI$768)</f>
        <v>0</v>
      </c>
      <c r="FV346" s="10"/>
      <c r="FW346" s="152">
        <f>SUMIF('Rekapitulasi Maret'!$CE$587:$CE$768,APS!$B346,'Rekapitulasi Maret'!$CJ$587:$CJ$768)</f>
        <v>0</v>
      </c>
      <c r="FX346" s="154">
        <f t="shared" si="795"/>
        <v>0</v>
      </c>
      <c r="FY346" s="154">
        <f t="shared" si="796"/>
        <v>0</v>
      </c>
      <c r="FZ346" s="10"/>
      <c r="GA346" s="152">
        <f>SUMIF('Rekapitulasi Maret'!$D$785:$D$963,APS!$B346,'Rekapitulasi Maret'!$E$785:$E$963)+SUMIF('Rekapitulasi Maret'!$D$785:$D$963,APS!$B346,'Rekapitulasi Maret'!$J$785:$J$963)</f>
        <v>0</v>
      </c>
      <c r="GB346" s="152">
        <f>SUMIF('Rekapitulasi Maret'!$D$785:$D$963,APS!$B346,'Rekapitulasi Maret'!$F$785:$F$963)</f>
        <v>0</v>
      </c>
      <c r="GC346" s="152">
        <f>SUMIF('Rekapitulasi Maret'!$D$785:$D$963,APS!$B346,'Rekapitulasi Maret'!$K$785:$K$963)</f>
        <v>0</v>
      </c>
      <c r="GD346" s="154">
        <f t="shared" si="776"/>
        <v>0</v>
      </c>
      <c r="GE346" s="154">
        <f t="shared" si="777"/>
        <v>0</v>
      </c>
      <c r="GF346" s="10"/>
      <c r="GG346" s="152">
        <f>SUMIF('Rekapitulasi Maret'!$U$785:$U$963,APS!$B346,'Rekapitulasi Maret'!$V$785:$V$963)+SUMIF('Rekapitulasi Maret'!$U$785:$U$963,APS!$B346,'Rekapitulasi Maret'!$AA$785:$AA$963)</f>
        <v>0</v>
      </c>
      <c r="GH346" s="152">
        <f>SUMIF('Rekapitulasi Maret'!$U$785:$U$963,APS!$B346,'Rekapitulasi Maret'!$W$785:$W$963)</f>
        <v>0</v>
      </c>
      <c r="GI346" s="152">
        <f>SUMIF('Rekapitulasi Maret'!$U$785:$U$963,APS!$B346,'Rekapitulasi Maret'!$AB$785:$AB$963)</f>
        <v>0</v>
      </c>
      <c r="GJ346" s="154">
        <f t="shared" si="778"/>
        <v>0</v>
      </c>
      <c r="GK346" s="154">
        <f t="shared" si="779"/>
        <v>0</v>
      </c>
      <c r="GL346" s="10"/>
      <c r="GM346" s="152">
        <f>SUMIF('Rekapitulasi Maret'!$AL$785:$AL$963,APS!$B346,'Rekapitulasi Maret'!$AM$785:$AM$963)+SUMIF('Rekapitulasi Maret'!$AL$785:$AL$963,APS!$B346,'Rekapitulasi Maret'!$AP$785:$AP$963)</f>
        <v>0</v>
      </c>
      <c r="GN346" s="152">
        <f>SUMIF('Rekapitulasi Maret'!$AL$785:$AL$963,APS!$B346,'Rekapitulasi Maret'!$AN$785:$AN$963)</f>
        <v>0</v>
      </c>
      <c r="GO346" s="152">
        <f>SUMIF('Rekapitulasi Maret'!$AL$785:$AL$963,APS!$B346,'Rekapitulasi Maret'!$AQ$785:$AQ$963)</f>
        <v>0</v>
      </c>
      <c r="GP346" s="154">
        <f t="shared" si="780"/>
        <v>0</v>
      </c>
      <c r="GQ346" s="154">
        <f t="shared" si="781"/>
        <v>0</v>
      </c>
      <c r="GR346" s="76">
        <f t="shared" si="782"/>
        <v>0</v>
      </c>
      <c r="GS346" s="76">
        <f t="shared" si="783"/>
        <v>0</v>
      </c>
      <c r="GT346" s="76">
        <f t="shared" si="784"/>
        <v>0</v>
      </c>
      <c r="GU346" s="76">
        <f t="shared" si="785"/>
        <v>0</v>
      </c>
      <c r="GV346" s="157">
        <f t="shared" si="786"/>
        <v>0</v>
      </c>
      <c r="GW346" s="157">
        <f t="shared" si="787"/>
        <v>0</v>
      </c>
      <c r="GX346" s="158">
        <f t="shared" si="788"/>
        <v>0</v>
      </c>
      <c r="GY346" s="157">
        <f t="shared" si="821"/>
        <v>0</v>
      </c>
      <c r="GZ346" s="157">
        <f t="shared" si="822"/>
        <v>0</v>
      </c>
      <c r="HA346" s="157">
        <f t="shared" si="823"/>
        <v>0</v>
      </c>
      <c r="HB346" s="157">
        <f t="shared" si="824"/>
        <v>0</v>
      </c>
      <c r="HC346" s="157">
        <f t="shared" si="825"/>
        <v>0</v>
      </c>
      <c r="HD346" s="157">
        <f t="shared" si="826"/>
        <v>0</v>
      </c>
      <c r="HE346" s="158">
        <f t="shared" si="746"/>
        <v>0</v>
      </c>
      <c r="HF346" s="163"/>
      <c r="HG346" s="88"/>
      <c r="HH346" s="88"/>
    </row>
    <row r="347" spans="1:216" ht="15.75" hidden="1">
      <c r="A347" s="34"/>
      <c r="B347" s="69" t="s">
        <v>410</v>
      </c>
      <c r="C347" s="35"/>
      <c r="D347" s="35"/>
      <c r="E347" s="35"/>
      <c r="F347" s="36">
        <v>0</v>
      </c>
      <c r="G347" s="17"/>
      <c r="H347" s="17"/>
      <c r="I347" s="18">
        <v>0</v>
      </c>
      <c r="J347" s="17">
        <v>0</v>
      </c>
      <c r="K347" s="19">
        <f>(H347+F347+G347)-(I347+J347)</f>
        <v>0</v>
      </c>
      <c r="L347" s="19">
        <f>IF(K347&gt;0,K347,0)</f>
        <v>0</v>
      </c>
      <c r="M347" s="23">
        <v>0</v>
      </c>
      <c r="N347" s="20">
        <f t="shared" si="752"/>
        <v>0</v>
      </c>
      <c r="O347" s="20"/>
      <c r="P347" s="75">
        <f t="shared" si="754"/>
        <v>0</v>
      </c>
      <c r="Q347" s="74">
        <f t="shared" si="753"/>
        <v>0</v>
      </c>
      <c r="R347" s="22">
        <f t="shared" si="757"/>
        <v>0</v>
      </c>
      <c r="S347" s="10"/>
      <c r="T347" s="10"/>
      <c r="U347" s="152">
        <f>SUMIF('Rekapitulasi Maret'!$D$9:$D$173,APS!$B347,'Rekapitulasi Maret'!$E$9:$E$173)</f>
        <v>0</v>
      </c>
      <c r="V347" s="152">
        <f>SUMIF('Rekapitulasi Maret'!$D$9:$D$173,APS!$B347,'Rekapitulasi Maret'!$F$9:$F$173)</f>
        <v>0</v>
      </c>
      <c r="W347" s="10"/>
      <c r="X347" s="154">
        <f t="shared" si="748"/>
        <v>0</v>
      </c>
      <c r="Y347" s="154">
        <f t="shared" si="749"/>
        <v>0</v>
      </c>
      <c r="Z347" s="10"/>
      <c r="AA347" s="152">
        <f>SUMIF('Rekapitulasi Maret'!$U$9:$U$173,APS!$B347,'Rekapitulasi Maret'!$V$9:$V$173)</f>
        <v>0</v>
      </c>
      <c r="AB347" s="152">
        <f>SUMIF('Rekapitulasi Maret'!$U$9:$U$173,APS!$B347,'Rekapitulasi Maret'!$W$9:$W$173)</f>
        <v>0</v>
      </c>
      <c r="AC347" s="152"/>
      <c r="AD347" s="154">
        <f t="shared" si="726"/>
        <v>0</v>
      </c>
      <c r="AE347" s="154">
        <f t="shared" si="727"/>
        <v>0</v>
      </c>
      <c r="AF347" s="10"/>
      <c r="AG347" s="152">
        <f>SUMIF('Rekapitulasi Maret'!$AL$9:$AL$173,APS!$B347,'Rekapitulasi Maret'!$AM$9:$AM$173)</f>
        <v>0</v>
      </c>
      <c r="AH347" s="152">
        <f>SUMIF('Rekapitulasi Maret'!$AL$9:$AL$173,APS!$B347,'Rekapitulasi Maret'!$AN$9:$AN$173)</f>
        <v>0</v>
      </c>
      <c r="AI347" s="152">
        <f>SUMIF('Rekapitulasi Maret'!$AL$9:$AL$173,APS!$B347,'Rekapitulasi Maret'!$AQ$9:$AQ$173)</f>
        <v>0</v>
      </c>
      <c r="AJ347" s="154">
        <f t="shared" si="744"/>
        <v>0</v>
      </c>
      <c r="AK347" s="154">
        <f t="shared" si="745"/>
        <v>0</v>
      </c>
      <c r="AL347" s="10"/>
      <c r="AM347" s="152">
        <f>SUMIF('Rekapitulasi Maret'!$BA$9:$BA$173,APS!$B347,'Rekapitulasi Maret'!$BB$9:$BB$173)</f>
        <v>0</v>
      </c>
      <c r="AN347" s="152">
        <f>SUMIF('Rekapitulasi Maret'!$BA$9:$BA$173,APS!$B347,'Rekapitulasi Maret'!$BC$9:$BC$173)</f>
        <v>0</v>
      </c>
      <c r="AO347" s="10"/>
      <c r="AP347" s="154">
        <f t="shared" si="728"/>
        <v>0</v>
      </c>
      <c r="AQ347" s="154">
        <f t="shared" si="729"/>
        <v>0</v>
      </c>
      <c r="AR347" s="10"/>
      <c r="AS347" s="152">
        <f>SUMIF('Rekapitulasi Maret'!$BP$9:$BP$173,APS!$B347,'Rekapitulasi Maret'!$BQ$9:$BQ$173)</f>
        <v>0</v>
      </c>
      <c r="AT347" s="152">
        <f>SUMIF('Rekapitulasi Maret'!$BP$9:$BP$173,APS!$B347,'Rekapitulasi Maret'!$BR$9:$BR$173)</f>
        <v>0</v>
      </c>
      <c r="AU347" s="10"/>
      <c r="AV347" s="154">
        <f t="shared" si="829"/>
        <v>0</v>
      </c>
      <c r="AW347" s="154">
        <f t="shared" si="830"/>
        <v>0</v>
      </c>
      <c r="AX347" s="10"/>
      <c r="AY347" s="152">
        <f>SUMIF('Rekapitulasi Maret'!$CE$9:$CE$173,APS!$B347,'Rekapitulasi Maret'!$CI$9:$CI$173)</f>
        <v>0</v>
      </c>
      <c r="AZ347" s="10"/>
      <c r="BA347" s="152">
        <f>SUMIF('Rekapitulasi Maret'!$CE$9:$CE$173,APS!$B347,'Rekapitulasi Maret'!$CJ$9:$CJ$173)</f>
        <v>0</v>
      </c>
      <c r="BB347" s="154">
        <f t="shared" si="819"/>
        <v>0</v>
      </c>
      <c r="BC347" s="154">
        <f t="shared" si="820"/>
        <v>0</v>
      </c>
      <c r="BD347" s="76">
        <f t="shared" si="831"/>
        <v>0</v>
      </c>
      <c r="BE347" s="76">
        <f t="shared" si="832"/>
        <v>0</v>
      </c>
      <c r="BF347" s="76">
        <f t="shared" si="833"/>
        <v>0</v>
      </c>
      <c r="BG347" s="76">
        <f t="shared" si="834"/>
        <v>0</v>
      </c>
      <c r="BH347" s="76">
        <f t="shared" si="835"/>
        <v>0</v>
      </c>
      <c r="BI347" s="76">
        <f t="shared" si="836"/>
        <v>0</v>
      </c>
      <c r="BJ347" s="154">
        <f t="shared" si="837"/>
        <v>0</v>
      </c>
      <c r="BK347" s="10"/>
      <c r="BL347" s="10"/>
      <c r="BM347" s="152">
        <f>SUMIF('Rekapitulasi Maret'!$D$194:$D$375,APS!$B347,'Rekapitulasi Maret'!$E$194:$E$375)+SUMIF('Rekapitulasi Maret'!$D$194:$D$375,APS!$B347,'Rekapitulasi Maret'!$J$194:$J$375)</f>
        <v>0</v>
      </c>
      <c r="BN347" s="152">
        <f>SUMIF('Rekapitulasi Maret'!$D$194:$D$375,APS!$B347,'Rekapitulasi Maret'!$F$194:$F$375)</f>
        <v>0</v>
      </c>
      <c r="BO347" s="152">
        <f>SUMIF('Rekapitulasi Maret'!$D$194:$D$375,APS!$B347,'Rekapitulasi Maret'!$K$194:$K$375)</f>
        <v>0</v>
      </c>
      <c r="BP347" s="154">
        <f t="shared" si="799"/>
        <v>0</v>
      </c>
      <c r="BQ347" s="154">
        <f t="shared" si="800"/>
        <v>0</v>
      </c>
      <c r="BR347" s="10"/>
      <c r="BS347" s="152">
        <f>SUMIF('Rekapitulasi Maret'!$U$194:$U$375,APS!$B347,'Rekapitulasi Maret'!$V$194:$V$375)+SUMIF('Rekapitulasi Maret'!$U$194:$U$375,APS!$B347,'Rekapitulasi Maret'!$AA$194:$AA$375)</f>
        <v>0</v>
      </c>
      <c r="BT347" s="152">
        <f>SUMIF('Rekapitulasi Maret'!$U$194:$U$375,APS!$B347,'Rekapitulasi Maret'!$W$194:$W$375)</f>
        <v>0</v>
      </c>
      <c r="BU347" s="152">
        <f>SUMIF('Rekapitulasi Maret'!$U$194:$U$375,APS!$B347,'Rekapitulasi Maret'!$AB$194:$AB$375)</f>
        <v>0</v>
      </c>
      <c r="BV347" s="154">
        <f t="shared" si="797"/>
        <v>0</v>
      </c>
      <c r="BW347" s="154">
        <f t="shared" si="798"/>
        <v>0</v>
      </c>
      <c r="BX347" s="10"/>
      <c r="BY347" s="152">
        <f>SUMIF('Rekapitulasi Maret'!$AL$194:$AL$375,APS!$B347,'Rekapitulasi Maret'!$AM$194:$AM$375)+SUMIF('Rekapitulasi Maret'!$AL$194:$AL$375,APS!$B347,'Rekapitulasi Maret'!$AP$194:$AP$375)</f>
        <v>0</v>
      </c>
      <c r="BZ347" s="152">
        <f>SUMIF('Rekapitulasi Maret'!$AL$194:$AL$375,APS!$B347,'Rekapitulasi Maret'!$AN$194:$AN$375)</f>
        <v>0</v>
      </c>
      <c r="CA347" s="152">
        <f>SUMIF('Rekapitulasi Maret'!$AL$194:$AL$375,APS!$B347,'Rekapitulasi Maret'!$AQ$194:$AQ$375)</f>
        <v>0</v>
      </c>
      <c r="CB347" s="154">
        <f t="shared" si="827"/>
        <v>0</v>
      </c>
      <c r="CC347" s="154">
        <f t="shared" si="828"/>
        <v>0</v>
      </c>
      <c r="CD347" s="10"/>
      <c r="CE347" s="152">
        <f>SUMIF('Rekapitulasi Maret'!$BA$194:$BA$375,APS!$B347,'Rekapitulasi Maret'!$BB$194:$BB$375)+SUMIF('Rekapitulasi Maret'!$BA$194:$BA$375,APS!$B347,'Rekapitulasi Maret'!$BE$194:$BE$375)</f>
        <v>0</v>
      </c>
      <c r="CF347" s="152">
        <f>SUMIF('Rekapitulasi Maret'!$BA$194:$BA$375,APS!$B347,'Rekapitulasi Maret'!$BC$194:$BC$375)</f>
        <v>0</v>
      </c>
      <c r="CG347" s="10"/>
      <c r="CH347" s="154">
        <f t="shared" si="789"/>
        <v>0</v>
      </c>
      <c r="CI347" s="154">
        <f t="shared" si="790"/>
        <v>0</v>
      </c>
      <c r="CJ347" s="10"/>
      <c r="CK347" s="152">
        <f>SUMIF('Rekapitulasi Maret'!$BP$194:$BP$375,APS!$B347,'Rekapitulasi Maret'!$BQ$194:$BQ$375)+SUMIF('Rekapitulasi Maret'!$BP$194:$BP$375,APS!$B347,'Rekapitulasi Maret'!$BT$194:$BT$375)</f>
        <v>0</v>
      </c>
      <c r="CL347" s="152">
        <f>SUMIF('Rekapitulasi Maret'!$BP$194:$BP$375,APS!$B347,'Rekapitulasi Maret'!$BR$194:$BR$375)</f>
        <v>0</v>
      </c>
      <c r="CM347" s="152">
        <f>SUMIF('Rekapitulasi Maret'!$BP$194:$BP$375,APS!$B347,'Rekapitulasi Maret'!$BU$194:$BU$375)</f>
        <v>0</v>
      </c>
      <c r="CN347" s="154">
        <f t="shared" si="791"/>
        <v>0</v>
      </c>
      <c r="CO347" s="154">
        <f t="shared" si="792"/>
        <v>0</v>
      </c>
      <c r="CP347" s="76">
        <f t="shared" si="838"/>
        <v>0</v>
      </c>
      <c r="CQ347" s="76">
        <f t="shared" si="839"/>
        <v>0</v>
      </c>
      <c r="CR347" s="76">
        <f t="shared" si="840"/>
        <v>0</v>
      </c>
      <c r="CS347" s="76">
        <f t="shared" si="841"/>
        <v>0</v>
      </c>
      <c r="CT347" s="76">
        <f t="shared" si="842"/>
        <v>0</v>
      </c>
      <c r="CU347" s="76">
        <f t="shared" si="843"/>
        <v>0</v>
      </c>
      <c r="CV347" s="154">
        <f t="shared" si="844"/>
        <v>0</v>
      </c>
      <c r="CW347" s="10"/>
      <c r="CX347" s="10"/>
      <c r="CY347" s="152">
        <f>SUMIF('Rekapitulasi Maret'!$D$391:$D$568,APS!$B347,'Rekapitulasi Maret'!$E$391:$E$568)+SUMIF('Rekapitulasi Maret'!$D$391:$D$568,APS!$B347,'Rekapitulasi Maret'!$J$391:$J$568)</f>
        <v>0</v>
      </c>
      <c r="CZ347" s="152">
        <f>SUMIF('Rekapitulasi Maret'!$D$391:$D$568,APS!$B347,'Rekapitulasi Maret'!$F$391:$F$568)</f>
        <v>0</v>
      </c>
      <c r="DA347" s="152">
        <f>SUMIF('Rekapitulasi Maret'!$D$391:$D$568,APS!$B347,'Rekapitulasi Maret'!$K$391:$K$568)</f>
        <v>0</v>
      </c>
      <c r="DB347" s="154">
        <f t="shared" si="793"/>
        <v>0</v>
      </c>
      <c r="DC347" s="154">
        <f t="shared" si="794"/>
        <v>0</v>
      </c>
      <c r="DD347" s="10"/>
      <c r="DE347" s="152">
        <f>SUMIF('Rekapitulasi Maret'!$U$391:$U$568,APS!$B347,'Rekapitulasi Maret'!$V$391:$V$568)+SUMIF('Rekapitulasi Maret'!$U$391:$U$568,APS!$B347,'Rekapitulasi Maret'!$AA$391:$AA$568)</f>
        <v>0</v>
      </c>
      <c r="DF347" s="152">
        <f>SUMIF('Rekapitulasi Maret'!$U$391:$U$568,APS!$B347,'Rekapitulasi Maret'!$W$391:$W$568)</f>
        <v>0</v>
      </c>
      <c r="DG347" s="152">
        <f>SUMIF('Rekapitulasi Maret'!$U$391:$U$568,APS!$B347,'Rekapitulasi Maret'!$AB$391:$AB$568)</f>
        <v>0</v>
      </c>
      <c r="DH347" s="154">
        <f t="shared" si="845"/>
        <v>0</v>
      </c>
      <c r="DI347" s="154">
        <f t="shared" si="846"/>
        <v>0</v>
      </c>
      <c r="DJ347" s="10"/>
      <c r="DK347" s="152">
        <f>SUMIF('Rekapitulasi Maret'!$AL$391:$AL$568,APS!$B347,'Rekapitulasi Maret'!$AM$391:$AM$568)+SUMIF('Rekapitulasi Maret'!$AL$391:$AL$568,APS!$B347,'Rekapitulasi Maret'!$AP$391:$AP$568)</f>
        <v>0</v>
      </c>
      <c r="DL347" s="152">
        <f>SUMIF('Rekapitulasi Maret'!$AL$391:$AL$568,APS!$B347,'Rekapitulasi Maret'!$AN$391:$AN$568)</f>
        <v>0</v>
      </c>
      <c r="DM347" s="152">
        <f>SUMIF('Rekapitulasi Maret'!$AL$391:$AL$568,APS!$B347,'Rekapitulasi Maret'!$AQ$391:$AQ$568)</f>
        <v>0</v>
      </c>
      <c r="DN347" s="154">
        <f t="shared" si="762"/>
        <v>0</v>
      </c>
      <c r="DO347" s="154">
        <f t="shared" si="763"/>
        <v>0</v>
      </c>
      <c r="DP347" s="10"/>
      <c r="DQ347" s="152">
        <f>SUMIF('Rekapitulasi Maret'!$BA$391:$BA$568,APS!$B347,'Rekapitulasi Maret'!$BB$391:$BB$568)+SUMIF('Rekapitulasi Maret'!$BA$391:$BA$568,APS!$B347,'Rekapitulasi Maret'!$BE$391:$BE$568)</f>
        <v>0</v>
      </c>
      <c r="DR347" s="152">
        <f>SUMIF('Rekapitulasi Maret'!$BA$391:$BA$568,APS!$B347,'Rekapitulasi Maret'!$BC$391:$BC$568)</f>
        <v>0</v>
      </c>
      <c r="DS347" s="152">
        <f>SUMIF('Rekapitulasi Maret'!$BA$391:$BA$568,APS!$B347,'Rekapitulasi Maret'!$BF$391:$BF$568)</f>
        <v>0</v>
      </c>
      <c r="DT347" s="154">
        <f t="shared" si="847"/>
        <v>0</v>
      </c>
      <c r="DU347" s="154">
        <f t="shared" si="848"/>
        <v>0</v>
      </c>
      <c r="DV347" s="10"/>
      <c r="DW347" s="152">
        <f>SUMIF('Rekapitulasi Maret'!$BP$391:$BP$568,APS!$B347,'Rekapitulasi Maret'!$BQ$391:$BQ$568)+SUMIF('Rekapitulasi Maret'!$BP$391:$BP$568,APS!$B347,'Rekapitulasi Maret'!$BT$391:$BT$568)</f>
        <v>0</v>
      </c>
      <c r="DX347" s="152">
        <f>SUMIF('Rekapitulasi Maret'!$BP$391:$BP$568,APS!$B347,'Rekapitulasi Maret'!$BR$391:$BR$568)</f>
        <v>0</v>
      </c>
      <c r="DY347" s="152">
        <f>SUMIF('Rekapitulasi Maret'!$BP$391:$BP$568,APS!$B347,'Rekapitulasi Maret'!$BU$391:$BU$568)</f>
        <v>0</v>
      </c>
      <c r="DZ347" s="154">
        <f t="shared" si="755"/>
        <v>0</v>
      </c>
      <c r="EA347" s="154">
        <f t="shared" si="756"/>
        <v>0</v>
      </c>
      <c r="EB347" s="10"/>
      <c r="EC347" s="152">
        <f>SUMIF('Rekapitulasi Maret'!$CE$391:$CE$568,APS!$B347,'Rekapitulasi Maret'!$CF$391:$CF$568)+SUMIF('Rekapitulasi Maret'!$CE$391:$CE$568,APS!$B347,'Rekapitulasi Maret'!$CI$391:$CI$568)</f>
        <v>0</v>
      </c>
      <c r="ED347" s="152">
        <f>SUMIF('Rekapitulasi Maret'!$CE$391:$CE$568,APS!$B347,'Rekapitulasi Maret'!$CG$391:$CG$568)</f>
        <v>0</v>
      </c>
      <c r="EE347" s="152">
        <f>SUMIF('Rekapitulasi Maret'!$CE$391:$CE$568,APS!$B347,'Rekapitulasi Maret'!$CJ$391:$CJ$568)</f>
        <v>0</v>
      </c>
      <c r="EF347" s="154">
        <f t="shared" si="764"/>
        <v>0</v>
      </c>
      <c r="EG347" s="154">
        <f t="shared" si="765"/>
        <v>0</v>
      </c>
      <c r="EH347" s="76">
        <f t="shared" si="849"/>
        <v>0</v>
      </c>
      <c r="EI347" s="76">
        <f t="shared" si="850"/>
        <v>0</v>
      </c>
      <c r="EJ347" s="76">
        <f t="shared" si="851"/>
        <v>0</v>
      </c>
      <c r="EK347" s="76">
        <f t="shared" si="852"/>
        <v>0</v>
      </c>
      <c r="EL347" s="76">
        <f t="shared" si="853"/>
        <v>0</v>
      </c>
      <c r="EM347" s="76">
        <f t="shared" si="854"/>
        <v>0</v>
      </c>
      <c r="EN347" s="154">
        <f t="shared" si="855"/>
        <v>0</v>
      </c>
      <c r="EO347" s="10"/>
      <c r="EP347" s="10"/>
      <c r="EQ347" s="152">
        <f>SUMIF('Rekapitulasi Maret'!$D$587:$D$768,APS!$B347,'Rekapitulasi Maret'!$E$587:$E$768)+SUMIF('Rekapitulasi Maret'!$D$587:$D$768,APS!$B347,'Rekapitulasi Maret'!$G$587:$G$768)</f>
        <v>0</v>
      </c>
      <c r="ER347" s="152">
        <f>SUMIF('Rekapitulasi Maret'!$D$587:$D$768,APS!$B347,'Rekapitulasi Maret'!$F$587:$F$768)+SUMIF('Rekapitulasi Maret'!$D$587:$D$768,APS!$B347,'Rekapitulasi Maret'!$H$587:$H$768)</f>
        <v>0</v>
      </c>
      <c r="ES347" s="10"/>
      <c r="ET347" s="154">
        <f t="shared" si="766"/>
        <v>0</v>
      </c>
      <c r="EU347" s="154">
        <f t="shared" si="767"/>
        <v>0</v>
      </c>
      <c r="EV347" s="10"/>
      <c r="EW347" s="152">
        <f>SUMIF('Rekapitulasi Maret'!$U$587:$U$768,APS!$B347,'Rekapitulasi Maret'!$V$587:$V$768)+SUMIF('Rekapitulasi Maret'!$U$587:$U$768,APS!$B347,'Rekapitulasi Maret'!$X$587:$X$768)</f>
        <v>0</v>
      </c>
      <c r="EX347" s="152">
        <f>SUMIF('Rekapitulasi Maret'!$U$587:$U$768,APS!$B347,'Rekapitulasi Maret'!$W$587:$W$768)+SUMIF('Rekapitulasi Maret'!$U$587:$U$768,APS!$B347,'Rekapitulasi Maret'!$Y$587:$Y$768)</f>
        <v>0</v>
      </c>
      <c r="EY347" s="10"/>
      <c r="EZ347" s="154">
        <f t="shared" si="768"/>
        <v>0</v>
      </c>
      <c r="FA347" s="154">
        <f t="shared" si="769"/>
        <v>0</v>
      </c>
      <c r="FB347" s="10"/>
      <c r="FC347" s="152">
        <f>SUMIF('Rekapitulasi Maret'!$AL$587:$AL$768,APS!$B347,'Rekapitulasi Maret'!$AM$587:$AM$768)+SUMIF('Rekapitulasi Maret'!$AL$587:$AL$768,APS!$B347,'Rekapitulasi Maret'!$AP$587:$AP$768)</f>
        <v>0</v>
      </c>
      <c r="FD347" s="152">
        <f>SUMIF('Rekapitulasi Maret'!$AL$587:$AL$768,APS!$B347,'Rekapitulasi Maret'!$AN$587:$AN$768)</f>
        <v>0</v>
      </c>
      <c r="FE347" s="10"/>
      <c r="FF347" s="154">
        <f t="shared" si="770"/>
        <v>0</v>
      </c>
      <c r="FG347" s="154">
        <f t="shared" si="771"/>
        <v>0</v>
      </c>
      <c r="FH347" s="10"/>
      <c r="FI347" s="152">
        <f>SUMIF('Rekapitulasi Maret'!$BA$587:$BA$768,APS!$B347,'Rekapitulasi Maret'!$BB$587:$BB$768)+SUMIF('Rekapitulasi Maret'!$BA$587:$BA$768,APS!$B347,'Rekapitulasi Maret'!$BE$587:$BE$768)</f>
        <v>0</v>
      </c>
      <c r="FJ347" s="152">
        <f>SUMIF('Rekapitulasi Maret'!$BA$587:$BA$768,APS!$B347,'Rekapitulasi Maret'!$BC$587:$BC$768)+SUMIF('Rekapitulasi Maret'!$BA$587:$BA$768,APS!$B347,'Rekapitulasi Maret'!$BF$587:$BF$768)</f>
        <v>0</v>
      </c>
      <c r="FK347" s="10"/>
      <c r="FL347" s="154">
        <f t="shared" si="772"/>
        <v>0</v>
      </c>
      <c r="FM347" s="154">
        <f t="shared" si="773"/>
        <v>0</v>
      </c>
      <c r="FN347" s="10"/>
      <c r="FO347" s="152">
        <f>SUMIF('Rekapitulasi Maret'!$BP$587:$BP$768,APS!$B347,'Rekapitulasi Maret'!$BQ$587:$BQ$768)+SUMIF('Rekapitulasi Maret'!$BP$587:$BP$768,APS!$B347,'Rekapitulasi Maret'!$BT$587:$BT$768)</f>
        <v>0</v>
      </c>
      <c r="FP347" s="152">
        <f>SUMIF('Rekapitulasi Maret'!$BP$587:$BP$768,APS!$B347,'Rekapitulasi Maret'!$BR$587:$BR$768)</f>
        <v>0</v>
      </c>
      <c r="FQ347" s="10"/>
      <c r="FR347" s="154">
        <f t="shared" si="774"/>
        <v>0</v>
      </c>
      <c r="FS347" s="154">
        <f t="shared" si="775"/>
        <v>0</v>
      </c>
      <c r="FT347" s="10"/>
      <c r="FU347" s="152">
        <f>SUMIF('Rekapitulasi Maret'!$CE$587:$CE$768,APS!$B347,'Rekapitulasi Maret'!$CI$587:$CI$768)</f>
        <v>0</v>
      </c>
      <c r="FV347" s="10"/>
      <c r="FW347" s="152">
        <f>SUMIF('Rekapitulasi Maret'!$CE$587:$CE$768,APS!$B347,'Rekapitulasi Maret'!$CJ$587:$CJ$768)</f>
        <v>0</v>
      </c>
      <c r="FX347" s="154">
        <f t="shared" si="795"/>
        <v>0</v>
      </c>
      <c r="FY347" s="154">
        <f t="shared" si="796"/>
        <v>0</v>
      </c>
      <c r="FZ347" s="10"/>
      <c r="GA347" s="152">
        <f>SUMIF('Rekapitulasi Maret'!$D$785:$D$963,APS!$B347,'Rekapitulasi Maret'!$E$785:$E$963)+SUMIF('Rekapitulasi Maret'!$D$785:$D$963,APS!$B347,'Rekapitulasi Maret'!$J$785:$J$963)</f>
        <v>0</v>
      </c>
      <c r="GB347" s="152">
        <f>SUMIF('Rekapitulasi Maret'!$D$785:$D$963,APS!$B347,'Rekapitulasi Maret'!$F$785:$F$963)</f>
        <v>0</v>
      </c>
      <c r="GC347" s="152">
        <f>SUMIF('Rekapitulasi Maret'!$D$785:$D$963,APS!$B347,'Rekapitulasi Maret'!$K$785:$K$963)</f>
        <v>0</v>
      </c>
      <c r="GD347" s="154">
        <f t="shared" si="776"/>
        <v>0</v>
      </c>
      <c r="GE347" s="154">
        <f t="shared" si="777"/>
        <v>0</v>
      </c>
      <c r="GF347" s="10"/>
      <c r="GG347" s="152">
        <f>SUMIF('Rekapitulasi Maret'!$U$785:$U$963,APS!$B347,'Rekapitulasi Maret'!$V$785:$V$963)+SUMIF('Rekapitulasi Maret'!$U$785:$U$963,APS!$B347,'Rekapitulasi Maret'!$AA$785:$AA$963)</f>
        <v>0</v>
      </c>
      <c r="GH347" s="152">
        <f>SUMIF('Rekapitulasi Maret'!$U$785:$U$963,APS!$B347,'Rekapitulasi Maret'!$W$785:$W$963)</f>
        <v>0</v>
      </c>
      <c r="GI347" s="152">
        <f>SUMIF('Rekapitulasi Maret'!$U$785:$U$963,APS!$B347,'Rekapitulasi Maret'!$AB$785:$AB$963)</f>
        <v>0</v>
      </c>
      <c r="GJ347" s="154">
        <f t="shared" si="778"/>
        <v>0</v>
      </c>
      <c r="GK347" s="154">
        <f t="shared" si="779"/>
        <v>0</v>
      </c>
      <c r="GL347" s="10"/>
      <c r="GM347" s="152">
        <f>SUMIF('Rekapitulasi Maret'!$AL$785:$AL$963,APS!$B347,'Rekapitulasi Maret'!$AM$785:$AM$963)+SUMIF('Rekapitulasi Maret'!$AL$785:$AL$963,APS!$B347,'Rekapitulasi Maret'!$AP$785:$AP$963)</f>
        <v>0</v>
      </c>
      <c r="GN347" s="152">
        <f>SUMIF('Rekapitulasi Maret'!$AL$785:$AL$963,APS!$B347,'Rekapitulasi Maret'!$AN$785:$AN$963)</f>
        <v>0</v>
      </c>
      <c r="GO347" s="152">
        <f>SUMIF('Rekapitulasi Maret'!$AL$785:$AL$963,APS!$B347,'Rekapitulasi Maret'!$AQ$785:$AQ$963)</f>
        <v>0</v>
      </c>
      <c r="GP347" s="154">
        <f t="shared" si="780"/>
        <v>0</v>
      </c>
      <c r="GQ347" s="154">
        <f t="shared" si="781"/>
        <v>0</v>
      </c>
      <c r="GR347" s="76">
        <f t="shared" si="782"/>
        <v>0</v>
      </c>
      <c r="GS347" s="76">
        <f t="shared" si="783"/>
        <v>0</v>
      </c>
      <c r="GT347" s="76">
        <f t="shared" si="784"/>
        <v>0</v>
      </c>
      <c r="GU347" s="76">
        <f t="shared" si="785"/>
        <v>0</v>
      </c>
      <c r="GV347" s="157">
        <f t="shared" si="786"/>
        <v>0</v>
      </c>
      <c r="GW347" s="157">
        <f t="shared" si="787"/>
        <v>0</v>
      </c>
      <c r="GX347" s="158">
        <f t="shared" si="788"/>
        <v>0</v>
      </c>
      <c r="GY347" s="157">
        <f t="shared" si="821"/>
        <v>0</v>
      </c>
      <c r="GZ347" s="157">
        <f t="shared" si="822"/>
        <v>0</v>
      </c>
      <c r="HA347" s="157">
        <f t="shared" si="823"/>
        <v>0</v>
      </c>
      <c r="HB347" s="157">
        <f t="shared" si="824"/>
        <v>0</v>
      </c>
      <c r="HC347" s="157">
        <f t="shared" si="825"/>
        <v>0</v>
      </c>
      <c r="HD347" s="157">
        <f t="shared" si="826"/>
        <v>0</v>
      </c>
      <c r="HE347" s="158">
        <f t="shared" si="746"/>
        <v>0</v>
      </c>
      <c r="HF347" s="163"/>
      <c r="HG347" s="88"/>
      <c r="HH347" s="88"/>
    </row>
    <row r="348" spans="1:216" ht="15.75" hidden="1">
      <c r="A348" s="34"/>
      <c r="B348" s="69" t="s">
        <v>410</v>
      </c>
      <c r="C348" s="35"/>
      <c r="D348" s="35"/>
      <c r="E348" s="35"/>
      <c r="F348" s="36">
        <v>0</v>
      </c>
      <c r="G348" s="17"/>
      <c r="H348" s="17"/>
      <c r="I348" s="18">
        <v>0</v>
      </c>
      <c r="J348" s="17">
        <v>0</v>
      </c>
      <c r="K348" s="19">
        <f>(H348+F348+G348)-(I348+J348)</f>
        <v>0</v>
      </c>
      <c r="L348" s="19">
        <f>IF(K348&gt;0,K348,0)</f>
        <v>0</v>
      </c>
      <c r="M348" s="23">
        <v>0</v>
      </c>
      <c r="N348" s="20">
        <f t="shared" si="752"/>
        <v>0</v>
      </c>
      <c r="O348" s="20"/>
      <c r="P348" s="75">
        <f t="shared" si="754"/>
        <v>0</v>
      </c>
      <c r="Q348" s="74">
        <f t="shared" si="753"/>
        <v>0</v>
      </c>
      <c r="R348" s="22">
        <f t="shared" si="757"/>
        <v>0</v>
      </c>
      <c r="S348" s="10"/>
      <c r="T348" s="10"/>
      <c r="U348" s="152">
        <f>SUMIF('Rekapitulasi Maret'!$D$9:$D$173,APS!$B348,'Rekapitulasi Maret'!$E$9:$E$173)</f>
        <v>0</v>
      </c>
      <c r="V348" s="152">
        <f>SUMIF('Rekapitulasi Maret'!$D$9:$D$173,APS!$B348,'Rekapitulasi Maret'!$F$9:$F$173)</f>
        <v>0</v>
      </c>
      <c r="W348" s="10"/>
      <c r="X348" s="154">
        <f t="shared" si="748"/>
        <v>0</v>
      </c>
      <c r="Y348" s="154">
        <f t="shared" si="749"/>
        <v>0</v>
      </c>
      <c r="Z348" s="10"/>
      <c r="AA348" s="152">
        <f>SUMIF('Rekapitulasi Maret'!$U$9:$U$173,APS!$B348,'Rekapitulasi Maret'!$V$9:$V$173)</f>
        <v>0</v>
      </c>
      <c r="AB348" s="152">
        <f>SUMIF('Rekapitulasi Maret'!$U$9:$U$173,APS!$B348,'Rekapitulasi Maret'!$W$9:$W$173)</f>
        <v>0</v>
      </c>
      <c r="AC348" s="152"/>
      <c r="AD348" s="154">
        <f t="shared" si="726"/>
        <v>0</v>
      </c>
      <c r="AE348" s="154">
        <f t="shared" si="727"/>
        <v>0</v>
      </c>
      <c r="AF348" s="10"/>
      <c r="AG348" s="152">
        <f>SUMIF('Rekapitulasi Maret'!$AL$9:$AL$173,APS!$B348,'Rekapitulasi Maret'!$AM$9:$AM$173)</f>
        <v>0</v>
      </c>
      <c r="AH348" s="152">
        <f>SUMIF('Rekapitulasi Maret'!$AL$9:$AL$173,APS!$B348,'Rekapitulasi Maret'!$AN$9:$AN$173)</f>
        <v>0</v>
      </c>
      <c r="AI348" s="152">
        <f>SUMIF('Rekapitulasi Maret'!$AL$9:$AL$173,APS!$B348,'Rekapitulasi Maret'!$AQ$9:$AQ$173)</f>
        <v>0</v>
      </c>
      <c r="AJ348" s="154">
        <f t="shared" si="744"/>
        <v>0</v>
      </c>
      <c r="AK348" s="154">
        <f t="shared" si="745"/>
        <v>0</v>
      </c>
      <c r="AL348" s="10"/>
      <c r="AM348" s="152">
        <f>SUMIF('Rekapitulasi Maret'!$BA$9:$BA$173,APS!$B348,'Rekapitulasi Maret'!$BB$9:$BB$173)</f>
        <v>0</v>
      </c>
      <c r="AN348" s="152">
        <f>SUMIF('Rekapitulasi Maret'!$BA$9:$BA$173,APS!$B348,'Rekapitulasi Maret'!$BC$9:$BC$173)</f>
        <v>0</v>
      </c>
      <c r="AO348" s="10"/>
      <c r="AP348" s="154">
        <f t="shared" si="728"/>
        <v>0</v>
      </c>
      <c r="AQ348" s="154">
        <f t="shared" si="729"/>
        <v>0</v>
      </c>
      <c r="AR348" s="10"/>
      <c r="AS348" s="152">
        <f>SUMIF('Rekapitulasi Maret'!$BP$9:$BP$173,APS!$B348,'Rekapitulasi Maret'!$BQ$9:$BQ$173)</f>
        <v>0</v>
      </c>
      <c r="AT348" s="152">
        <f>SUMIF('Rekapitulasi Maret'!$BP$9:$BP$173,APS!$B348,'Rekapitulasi Maret'!$BR$9:$BR$173)</f>
        <v>0</v>
      </c>
      <c r="AU348" s="10"/>
      <c r="AV348" s="154">
        <f t="shared" si="829"/>
        <v>0</v>
      </c>
      <c r="AW348" s="154">
        <f t="shared" si="830"/>
        <v>0</v>
      </c>
      <c r="AX348" s="10"/>
      <c r="AY348" s="152">
        <f>SUMIF('Rekapitulasi Maret'!$CE$9:$CE$173,APS!$B348,'Rekapitulasi Maret'!$CI$9:$CI$173)</f>
        <v>0</v>
      </c>
      <c r="AZ348" s="10"/>
      <c r="BA348" s="152">
        <f>SUMIF('Rekapitulasi Maret'!$CE$9:$CE$173,APS!$B348,'Rekapitulasi Maret'!$CJ$9:$CJ$173)</f>
        <v>0</v>
      </c>
      <c r="BB348" s="154">
        <f t="shared" si="819"/>
        <v>0</v>
      </c>
      <c r="BC348" s="154">
        <f t="shared" si="820"/>
        <v>0</v>
      </c>
      <c r="BD348" s="76">
        <f t="shared" si="831"/>
        <v>0</v>
      </c>
      <c r="BE348" s="76">
        <f t="shared" si="832"/>
        <v>0</v>
      </c>
      <c r="BF348" s="76">
        <f t="shared" si="833"/>
        <v>0</v>
      </c>
      <c r="BG348" s="76">
        <f t="shared" si="834"/>
        <v>0</v>
      </c>
      <c r="BH348" s="76">
        <f t="shared" si="835"/>
        <v>0</v>
      </c>
      <c r="BI348" s="76">
        <f t="shared" si="836"/>
        <v>0</v>
      </c>
      <c r="BJ348" s="154">
        <f t="shared" si="837"/>
        <v>0</v>
      </c>
      <c r="BK348" s="10"/>
      <c r="BL348" s="10"/>
      <c r="BM348" s="152">
        <f>SUMIF('Rekapitulasi Maret'!$D$194:$D$375,APS!$B348,'Rekapitulasi Maret'!$E$194:$E$375)+SUMIF('Rekapitulasi Maret'!$D$194:$D$375,APS!$B348,'Rekapitulasi Maret'!$J$194:$J$375)</f>
        <v>0</v>
      </c>
      <c r="BN348" s="152">
        <f>SUMIF('Rekapitulasi Maret'!$D$194:$D$375,APS!$B348,'Rekapitulasi Maret'!$F$194:$F$375)</f>
        <v>0</v>
      </c>
      <c r="BO348" s="152">
        <f>SUMIF('Rekapitulasi Maret'!$D$194:$D$375,APS!$B348,'Rekapitulasi Maret'!$K$194:$K$375)</f>
        <v>0</v>
      </c>
      <c r="BP348" s="154">
        <f t="shared" si="799"/>
        <v>0</v>
      </c>
      <c r="BQ348" s="154">
        <f t="shared" si="800"/>
        <v>0</v>
      </c>
      <c r="BR348" s="10"/>
      <c r="BS348" s="152">
        <f>SUMIF('Rekapitulasi Maret'!$U$194:$U$375,APS!$B348,'Rekapitulasi Maret'!$V$194:$V$375)+SUMIF('Rekapitulasi Maret'!$U$194:$U$375,APS!$B348,'Rekapitulasi Maret'!$AA$194:$AA$375)</f>
        <v>0</v>
      </c>
      <c r="BT348" s="152">
        <f>SUMIF('Rekapitulasi Maret'!$U$194:$U$375,APS!$B348,'Rekapitulasi Maret'!$W$194:$W$375)</f>
        <v>0</v>
      </c>
      <c r="BU348" s="152">
        <f>SUMIF('Rekapitulasi Maret'!$U$194:$U$375,APS!$B348,'Rekapitulasi Maret'!$AB$194:$AB$375)</f>
        <v>0</v>
      </c>
      <c r="BV348" s="154">
        <f t="shared" si="797"/>
        <v>0</v>
      </c>
      <c r="BW348" s="154">
        <f t="shared" si="798"/>
        <v>0</v>
      </c>
      <c r="BX348" s="10"/>
      <c r="BY348" s="152">
        <f>SUMIF('Rekapitulasi Maret'!$AL$194:$AL$375,APS!$B348,'Rekapitulasi Maret'!$AM$194:$AM$375)+SUMIF('Rekapitulasi Maret'!$AL$194:$AL$375,APS!$B348,'Rekapitulasi Maret'!$AP$194:$AP$375)</f>
        <v>0</v>
      </c>
      <c r="BZ348" s="152">
        <f>SUMIF('Rekapitulasi Maret'!$AL$194:$AL$375,APS!$B348,'Rekapitulasi Maret'!$AN$194:$AN$375)</f>
        <v>0</v>
      </c>
      <c r="CA348" s="152">
        <f>SUMIF('Rekapitulasi Maret'!$AL$194:$AL$375,APS!$B348,'Rekapitulasi Maret'!$AQ$194:$AQ$375)</f>
        <v>0</v>
      </c>
      <c r="CB348" s="154">
        <f t="shared" si="827"/>
        <v>0</v>
      </c>
      <c r="CC348" s="154">
        <f t="shared" si="828"/>
        <v>0</v>
      </c>
      <c r="CD348" s="10"/>
      <c r="CE348" s="152">
        <f>SUMIF('Rekapitulasi Maret'!$BA$194:$BA$375,APS!$B348,'Rekapitulasi Maret'!$BB$194:$BB$375)+SUMIF('Rekapitulasi Maret'!$BA$194:$BA$375,APS!$B348,'Rekapitulasi Maret'!$BE$194:$BE$375)</f>
        <v>0</v>
      </c>
      <c r="CF348" s="152">
        <f>SUMIF('Rekapitulasi Maret'!$BA$194:$BA$375,APS!$B348,'Rekapitulasi Maret'!$BC$194:$BC$375)</f>
        <v>0</v>
      </c>
      <c r="CG348" s="10"/>
      <c r="CH348" s="154">
        <f t="shared" si="789"/>
        <v>0</v>
      </c>
      <c r="CI348" s="154">
        <f t="shared" si="790"/>
        <v>0</v>
      </c>
      <c r="CJ348" s="10"/>
      <c r="CK348" s="152">
        <f>SUMIF('Rekapitulasi Maret'!$BP$194:$BP$375,APS!$B348,'Rekapitulasi Maret'!$BQ$194:$BQ$375)+SUMIF('Rekapitulasi Maret'!$BP$194:$BP$375,APS!$B348,'Rekapitulasi Maret'!$BT$194:$BT$375)</f>
        <v>0</v>
      </c>
      <c r="CL348" s="152">
        <f>SUMIF('Rekapitulasi Maret'!$BP$194:$BP$375,APS!$B348,'Rekapitulasi Maret'!$BR$194:$BR$375)</f>
        <v>0</v>
      </c>
      <c r="CM348" s="152">
        <f>SUMIF('Rekapitulasi Maret'!$BP$194:$BP$375,APS!$B348,'Rekapitulasi Maret'!$BU$194:$BU$375)</f>
        <v>0</v>
      </c>
      <c r="CN348" s="154">
        <f t="shared" si="791"/>
        <v>0</v>
      </c>
      <c r="CO348" s="154">
        <f t="shared" si="792"/>
        <v>0</v>
      </c>
      <c r="CP348" s="76">
        <f t="shared" si="838"/>
        <v>0</v>
      </c>
      <c r="CQ348" s="76">
        <f t="shared" si="839"/>
        <v>0</v>
      </c>
      <c r="CR348" s="76">
        <f t="shared" si="840"/>
        <v>0</v>
      </c>
      <c r="CS348" s="76">
        <f t="shared" si="841"/>
        <v>0</v>
      </c>
      <c r="CT348" s="76">
        <f t="shared" si="842"/>
        <v>0</v>
      </c>
      <c r="CU348" s="76">
        <f t="shared" si="843"/>
        <v>0</v>
      </c>
      <c r="CV348" s="154">
        <f t="shared" si="844"/>
        <v>0</v>
      </c>
      <c r="CW348" s="10"/>
      <c r="CX348" s="10"/>
      <c r="CY348" s="152">
        <f>SUMIF('Rekapitulasi Maret'!$D$391:$D$568,APS!$B348,'Rekapitulasi Maret'!$E$391:$E$568)+SUMIF('Rekapitulasi Maret'!$D$391:$D$568,APS!$B348,'Rekapitulasi Maret'!$J$391:$J$568)</f>
        <v>0</v>
      </c>
      <c r="CZ348" s="152">
        <f>SUMIF('Rekapitulasi Maret'!$D$391:$D$568,APS!$B348,'Rekapitulasi Maret'!$F$391:$F$568)</f>
        <v>0</v>
      </c>
      <c r="DA348" s="152">
        <f>SUMIF('Rekapitulasi Maret'!$D$391:$D$568,APS!$B348,'Rekapitulasi Maret'!$K$391:$K$568)</f>
        <v>0</v>
      </c>
      <c r="DB348" s="154">
        <f t="shared" si="793"/>
        <v>0</v>
      </c>
      <c r="DC348" s="154">
        <f t="shared" si="794"/>
        <v>0</v>
      </c>
      <c r="DD348" s="10"/>
      <c r="DE348" s="152">
        <f>SUMIF('Rekapitulasi Maret'!$U$391:$U$568,APS!$B348,'Rekapitulasi Maret'!$V$391:$V$568)+SUMIF('Rekapitulasi Maret'!$U$391:$U$568,APS!$B348,'Rekapitulasi Maret'!$AA$391:$AA$568)</f>
        <v>0</v>
      </c>
      <c r="DF348" s="152">
        <f>SUMIF('Rekapitulasi Maret'!$U$391:$U$568,APS!$B348,'Rekapitulasi Maret'!$W$391:$W$568)</f>
        <v>0</v>
      </c>
      <c r="DG348" s="152">
        <f>SUMIF('Rekapitulasi Maret'!$U$391:$U$568,APS!$B348,'Rekapitulasi Maret'!$AB$391:$AB$568)</f>
        <v>0</v>
      </c>
      <c r="DH348" s="154">
        <f t="shared" si="845"/>
        <v>0</v>
      </c>
      <c r="DI348" s="154">
        <f t="shared" si="846"/>
        <v>0</v>
      </c>
      <c r="DJ348" s="10"/>
      <c r="DK348" s="152">
        <f>SUMIF('Rekapitulasi Maret'!$AL$391:$AL$568,APS!$B348,'Rekapitulasi Maret'!$AM$391:$AM$568)+SUMIF('Rekapitulasi Maret'!$AL$391:$AL$568,APS!$B348,'Rekapitulasi Maret'!$AP$391:$AP$568)</f>
        <v>0</v>
      </c>
      <c r="DL348" s="152">
        <f>SUMIF('Rekapitulasi Maret'!$AL$391:$AL$568,APS!$B348,'Rekapitulasi Maret'!$AN$391:$AN$568)</f>
        <v>0</v>
      </c>
      <c r="DM348" s="152">
        <f>SUMIF('Rekapitulasi Maret'!$AL$391:$AL$568,APS!$B348,'Rekapitulasi Maret'!$AQ$391:$AQ$568)</f>
        <v>0</v>
      </c>
      <c r="DN348" s="154">
        <f t="shared" si="762"/>
        <v>0</v>
      </c>
      <c r="DO348" s="154">
        <f t="shared" si="763"/>
        <v>0</v>
      </c>
      <c r="DP348" s="10"/>
      <c r="DQ348" s="152">
        <f>SUMIF('Rekapitulasi Maret'!$BA$391:$BA$568,APS!$B348,'Rekapitulasi Maret'!$BB$391:$BB$568)+SUMIF('Rekapitulasi Maret'!$BA$391:$BA$568,APS!$B348,'Rekapitulasi Maret'!$BE$391:$BE$568)</f>
        <v>0</v>
      </c>
      <c r="DR348" s="152">
        <f>SUMIF('Rekapitulasi Maret'!$BA$391:$BA$568,APS!$B348,'Rekapitulasi Maret'!$BC$391:$BC$568)</f>
        <v>0</v>
      </c>
      <c r="DS348" s="152">
        <f>SUMIF('Rekapitulasi Maret'!$BA$391:$BA$568,APS!$B348,'Rekapitulasi Maret'!$BF$391:$BF$568)</f>
        <v>0</v>
      </c>
      <c r="DT348" s="154">
        <f t="shared" si="847"/>
        <v>0</v>
      </c>
      <c r="DU348" s="154">
        <f t="shared" si="848"/>
        <v>0</v>
      </c>
      <c r="DV348" s="10"/>
      <c r="DW348" s="152">
        <f>SUMIF('Rekapitulasi Maret'!$BP$391:$BP$568,APS!$B348,'Rekapitulasi Maret'!$BQ$391:$BQ$568)+SUMIF('Rekapitulasi Maret'!$BP$391:$BP$568,APS!$B348,'Rekapitulasi Maret'!$BT$391:$BT$568)</f>
        <v>0</v>
      </c>
      <c r="DX348" s="152">
        <f>SUMIF('Rekapitulasi Maret'!$BP$391:$BP$568,APS!$B348,'Rekapitulasi Maret'!$BR$391:$BR$568)</f>
        <v>0</v>
      </c>
      <c r="DY348" s="152">
        <f>SUMIF('Rekapitulasi Maret'!$BP$391:$BP$568,APS!$B348,'Rekapitulasi Maret'!$BU$391:$BU$568)</f>
        <v>0</v>
      </c>
      <c r="DZ348" s="154">
        <f t="shared" si="755"/>
        <v>0</v>
      </c>
      <c r="EA348" s="154">
        <f t="shared" si="756"/>
        <v>0</v>
      </c>
      <c r="EB348" s="10"/>
      <c r="EC348" s="152">
        <f>SUMIF('Rekapitulasi Maret'!$CE$391:$CE$568,APS!$B348,'Rekapitulasi Maret'!$CF$391:$CF$568)+SUMIF('Rekapitulasi Maret'!$CE$391:$CE$568,APS!$B348,'Rekapitulasi Maret'!$CI$391:$CI$568)</f>
        <v>0</v>
      </c>
      <c r="ED348" s="152">
        <f>SUMIF('Rekapitulasi Maret'!$CE$391:$CE$568,APS!$B348,'Rekapitulasi Maret'!$CG$391:$CG$568)</f>
        <v>0</v>
      </c>
      <c r="EE348" s="152">
        <f>SUMIF('Rekapitulasi Maret'!$CE$391:$CE$568,APS!$B348,'Rekapitulasi Maret'!$CJ$391:$CJ$568)</f>
        <v>0</v>
      </c>
      <c r="EF348" s="154">
        <f t="shared" si="764"/>
        <v>0</v>
      </c>
      <c r="EG348" s="154">
        <f t="shared" si="765"/>
        <v>0</v>
      </c>
      <c r="EH348" s="76">
        <f t="shared" si="849"/>
        <v>0</v>
      </c>
      <c r="EI348" s="76">
        <f t="shared" si="850"/>
        <v>0</v>
      </c>
      <c r="EJ348" s="76">
        <f t="shared" si="851"/>
        <v>0</v>
      </c>
      <c r="EK348" s="76">
        <f t="shared" si="852"/>
        <v>0</v>
      </c>
      <c r="EL348" s="76">
        <f t="shared" si="853"/>
        <v>0</v>
      </c>
      <c r="EM348" s="76">
        <f t="shared" si="854"/>
        <v>0</v>
      </c>
      <c r="EN348" s="154">
        <f t="shared" si="855"/>
        <v>0</v>
      </c>
      <c r="EO348" s="10"/>
      <c r="EP348" s="10"/>
      <c r="EQ348" s="152">
        <f>SUMIF('Rekapitulasi Maret'!$D$587:$D$768,APS!$B348,'Rekapitulasi Maret'!$E$587:$E$768)+SUMIF('Rekapitulasi Maret'!$D$587:$D$768,APS!$B348,'Rekapitulasi Maret'!$G$587:$G$768)</f>
        <v>0</v>
      </c>
      <c r="ER348" s="152">
        <f>SUMIF('Rekapitulasi Maret'!$D$587:$D$768,APS!$B348,'Rekapitulasi Maret'!$F$587:$F$768)+SUMIF('Rekapitulasi Maret'!$D$587:$D$768,APS!$B348,'Rekapitulasi Maret'!$H$587:$H$768)</f>
        <v>0</v>
      </c>
      <c r="ES348" s="10"/>
      <c r="ET348" s="154">
        <f t="shared" si="766"/>
        <v>0</v>
      </c>
      <c r="EU348" s="154">
        <f t="shared" si="767"/>
        <v>0</v>
      </c>
      <c r="EV348" s="10"/>
      <c r="EW348" s="152">
        <f>SUMIF('Rekapitulasi Maret'!$U$587:$U$768,APS!$B348,'Rekapitulasi Maret'!$V$587:$V$768)+SUMIF('Rekapitulasi Maret'!$U$587:$U$768,APS!$B348,'Rekapitulasi Maret'!$X$587:$X$768)</f>
        <v>0</v>
      </c>
      <c r="EX348" s="152">
        <f>SUMIF('Rekapitulasi Maret'!$U$587:$U$768,APS!$B348,'Rekapitulasi Maret'!$W$587:$W$768)+SUMIF('Rekapitulasi Maret'!$U$587:$U$768,APS!$B348,'Rekapitulasi Maret'!$Y$587:$Y$768)</f>
        <v>0</v>
      </c>
      <c r="EY348" s="10"/>
      <c r="EZ348" s="154">
        <f t="shared" si="768"/>
        <v>0</v>
      </c>
      <c r="FA348" s="154">
        <f t="shared" si="769"/>
        <v>0</v>
      </c>
      <c r="FB348" s="10"/>
      <c r="FC348" s="152">
        <f>SUMIF('Rekapitulasi Maret'!$AL$587:$AL$768,APS!$B348,'Rekapitulasi Maret'!$AM$587:$AM$768)+SUMIF('Rekapitulasi Maret'!$AL$587:$AL$768,APS!$B348,'Rekapitulasi Maret'!$AP$587:$AP$768)</f>
        <v>0</v>
      </c>
      <c r="FD348" s="152">
        <f>SUMIF('Rekapitulasi Maret'!$AL$587:$AL$768,APS!$B348,'Rekapitulasi Maret'!$AN$587:$AN$768)</f>
        <v>0</v>
      </c>
      <c r="FE348" s="10"/>
      <c r="FF348" s="154">
        <f t="shared" si="770"/>
        <v>0</v>
      </c>
      <c r="FG348" s="154">
        <f t="shared" si="771"/>
        <v>0</v>
      </c>
      <c r="FH348" s="10"/>
      <c r="FI348" s="152">
        <f>SUMIF('Rekapitulasi Maret'!$BA$587:$BA$768,APS!$B348,'Rekapitulasi Maret'!$BB$587:$BB$768)+SUMIF('Rekapitulasi Maret'!$BA$587:$BA$768,APS!$B348,'Rekapitulasi Maret'!$BE$587:$BE$768)</f>
        <v>0</v>
      </c>
      <c r="FJ348" s="152">
        <f>SUMIF('Rekapitulasi Maret'!$BA$587:$BA$768,APS!$B348,'Rekapitulasi Maret'!$BC$587:$BC$768)+SUMIF('Rekapitulasi Maret'!$BA$587:$BA$768,APS!$B348,'Rekapitulasi Maret'!$BF$587:$BF$768)</f>
        <v>0</v>
      </c>
      <c r="FK348" s="10"/>
      <c r="FL348" s="154">
        <f t="shared" si="772"/>
        <v>0</v>
      </c>
      <c r="FM348" s="154">
        <f t="shared" si="773"/>
        <v>0</v>
      </c>
      <c r="FN348" s="10"/>
      <c r="FO348" s="152">
        <f>SUMIF('Rekapitulasi Maret'!$BP$587:$BP$768,APS!$B348,'Rekapitulasi Maret'!$BQ$587:$BQ$768)+SUMIF('Rekapitulasi Maret'!$BP$587:$BP$768,APS!$B348,'Rekapitulasi Maret'!$BT$587:$BT$768)</f>
        <v>0</v>
      </c>
      <c r="FP348" s="152">
        <f>SUMIF('Rekapitulasi Maret'!$BP$587:$BP$768,APS!$B348,'Rekapitulasi Maret'!$BR$587:$BR$768)</f>
        <v>0</v>
      </c>
      <c r="FQ348" s="10"/>
      <c r="FR348" s="154">
        <f t="shared" si="774"/>
        <v>0</v>
      </c>
      <c r="FS348" s="154">
        <f t="shared" si="775"/>
        <v>0</v>
      </c>
      <c r="FT348" s="10"/>
      <c r="FU348" s="152">
        <f>SUMIF('Rekapitulasi Maret'!$CE$587:$CE$768,APS!$B348,'Rekapitulasi Maret'!$CI$587:$CI$768)</f>
        <v>0</v>
      </c>
      <c r="FV348" s="10"/>
      <c r="FW348" s="152">
        <f>SUMIF('Rekapitulasi Maret'!$CE$587:$CE$768,APS!$B348,'Rekapitulasi Maret'!$CJ$587:$CJ$768)</f>
        <v>0</v>
      </c>
      <c r="FX348" s="154">
        <f t="shared" si="795"/>
        <v>0</v>
      </c>
      <c r="FY348" s="154">
        <f t="shared" si="796"/>
        <v>0</v>
      </c>
      <c r="FZ348" s="10"/>
      <c r="GA348" s="152">
        <f>SUMIF('Rekapitulasi Maret'!$D$785:$D$963,APS!$B348,'Rekapitulasi Maret'!$E$785:$E$963)+SUMIF('Rekapitulasi Maret'!$D$785:$D$963,APS!$B348,'Rekapitulasi Maret'!$J$785:$J$963)</f>
        <v>0</v>
      </c>
      <c r="GB348" s="152">
        <f>SUMIF('Rekapitulasi Maret'!$D$785:$D$963,APS!$B348,'Rekapitulasi Maret'!$F$785:$F$963)</f>
        <v>0</v>
      </c>
      <c r="GC348" s="152">
        <f>SUMIF('Rekapitulasi Maret'!$D$785:$D$963,APS!$B348,'Rekapitulasi Maret'!$K$785:$K$963)</f>
        <v>0</v>
      </c>
      <c r="GD348" s="154">
        <f t="shared" si="776"/>
        <v>0</v>
      </c>
      <c r="GE348" s="154">
        <f t="shared" si="777"/>
        <v>0</v>
      </c>
      <c r="GF348" s="10"/>
      <c r="GG348" s="152">
        <f>SUMIF('Rekapitulasi Maret'!$U$785:$U$963,APS!$B348,'Rekapitulasi Maret'!$V$785:$V$963)+SUMIF('Rekapitulasi Maret'!$U$785:$U$963,APS!$B348,'Rekapitulasi Maret'!$AA$785:$AA$963)</f>
        <v>0</v>
      </c>
      <c r="GH348" s="152">
        <f>SUMIF('Rekapitulasi Maret'!$U$785:$U$963,APS!$B348,'Rekapitulasi Maret'!$W$785:$W$963)</f>
        <v>0</v>
      </c>
      <c r="GI348" s="152">
        <f>SUMIF('Rekapitulasi Maret'!$U$785:$U$963,APS!$B348,'Rekapitulasi Maret'!$AB$785:$AB$963)</f>
        <v>0</v>
      </c>
      <c r="GJ348" s="154">
        <f t="shared" si="778"/>
        <v>0</v>
      </c>
      <c r="GK348" s="154">
        <f t="shared" si="779"/>
        <v>0</v>
      </c>
      <c r="GL348" s="10"/>
      <c r="GM348" s="152">
        <f>SUMIF('Rekapitulasi Maret'!$AL$785:$AL$963,APS!$B348,'Rekapitulasi Maret'!$AM$785:$AM$963)+SUMIF('Rekapitulasi Maret'!$AL$785:$AL$963,APS!$B348,'Rekapitulasi Maret'!$AP$785:$AP$963)</f>
        <v>0</v>
      </c>
      <c r="GN348" s="152">
        <f>SUMIF('Rekapitulasi Maret'!$AL$785:$AL$963,APS!$B348,'Rekapitulasi Maret'!$AN$785:$AN$963)</f>
        <v>0</v>
      </c>
      <c r="GO348" s="152">
        <f>SUMIF('Rekapitulasi Maret'!$AL$785:$AL$963,APS!$B348,'Rekapitulasi Maret'!$AQ$785:$AQ$963)</f>
        <v>0</v>
      </c>
      <c r="GP348" s="154">
        <f t="shared" si="780"/>
        <v>0</v>
      </c>
      <c r="GQ348" s="154">
        <f t="shared" si="781"/>
        <v>0</v>
      </c>
      <c r="GR348" s="76">
        <f t="shared" si="782"/>
        <v>0</v>
      </c>
      <c r="GS348" s="76">
        <f t="shared" si="783"/>
        <v>0</v>
      </c>
      <c r="GT348" s="76">
        <f t="shared" si="784"/>
        <v>0</v>
      </c>
      <c r="GU348" s="76">
        <f t="shared" si="785"/>
        <v>0</v>
      </c>
      <c r="GV348" s="157">
        <f t="shared" si="786"/>
        <v>0</v>
      </c>
      <c r="GW348" s="157">
        <f t="shared" si="787"/>
        <v>0</v>
      </c>
      <c r="GX348" s="158">
        <f t="shared" si="788"/>
        <v>0</v>
      </c>
      <c r="GY348" s="157">
        <f t="shared" si="821"/>
        <v>0</v>
      </c>
      <c r="GZ348" s="157">
        <f t="shared" si="822"/>
        <v>0</v>
      </c>
      <c r="HA348" s="157">
        <f t="shared" si="823"/>
        <v>0</v>
      </c>
      <c r="HB348" s="157">
        <f t="shared" si="824"/>
        <v>0</v>
      </c>
      <c r="HC348" s="157">
        <f t="shared" si="825"/>
        <v>0</v>
      </c>
      <c r="HD348" s="157">
        <f t="shared" si="826"/>
        <v>0</v>
      </c>
      <c r="HE348" s="158">
        <f t="shared" si="746"/>
        <v>0</v>
      </c>
      <c r="HF348" s="163"/>
      <c r="HG348" s="88"/>
      <c r="HH348" s="88"/>
    </row>
    <row r="349" spans="1:216" ht="15.75">
      <c r="A349" s="129" t="s">
        <v>705</v>
      </c>
      <c r="B349" s="70" t="s">
        <v>411</v>
      </c>
      <c r="C349" s="71" t="s">
        <v>155</v>
      </c>
      <c r="D349" s="93"/>
      <c r="E349" s="93"/>
      <c r="F349" s="72">
        <v>36</v>
      </c>
      <c r="G349" s="17"/>
      <c r="H349" s="17"/>
      <c r="I349" s="18">
        <v>0</v>
      </c>
      <c r="J349" s="17">
        <v>0</v>
      </c>
      <c r="K349" s="19">
        <f>(H349+F349+G349)-(I349+J349)</f>
        <v>36</v>
      </c>
      <c r="L349" s="19">
        <f>IF(K349&gt;0,K349,0)</f>
        <v>36</v>
      </c>
      <c r="M349" s="23">
        <v>36</v>
      </c>
      <c r="N349" s="20">
        <f t="shared" si="752"/>
        <v>36</v>
      </c>
      <c r="O349" s="20"/>
      <c r="P349" s="75">
        <f t="shared" si="754"/>
        <v>0</v>
      </c>
      <c r="Q349" s="74">
        <f t="shared" si="753"/>
        <v>36</v>
      </c>
      <c r="R349" s="22">
        <f t="shared" si="757"/>
        <v>36</v>
      </c>
      <c r="S349" s="10">
        <v>36</v>
      </c>
      <c r="T349" s="10">
        <v>36</v>
      </c>
      <c r="U349" s="152">
        <f>SUMIF('Rekapitulasi Maret'!$D$9:$D$173,APS!$B349,'Rekapitulasi Maret'!$E$9:$E$173)</f>
        <v>0</v>
      </c>
      <c r="V349" s="152">
        <f>SUMIF('Rekapitulasi Maret'!$D$9:$D$173,APS!$B349,'Rekapitulasi Maret'!$F$9:$F$173)</f>
        <v>0</v>
      </c>
      <c r="W349" s="10"/>
      <c r="X349" s="154">
        <f t="shared" si="748"/>
        <v>0</v>
      </c>
      <c r="Y349" s="154">
        <f t="shared" si="749"/>
        <v>0</v>
      </c>
      <c r="Z349" s="10"/>
      <c r="AA349" s="152">
        <f>SUMIF('Rekapitulasi Maret'!$U$9:$U$173,APS!$B349,'Rekapitulasi Maret'!$V$9:$V$173)</f>
        <v>36</v>
      </c>
      <c r="AB349" s="152">
        <f>SUMIF('Rekapitulasi Maret'!$U$9:$U$173,APS!$B349,'Rekapitulasi Maret'!$W$9:$W$173)</f>
        <v>36</v>
      </c>
      <c r="AC349" s="152"/>
      <c r="AD349" s="154">
        <f t="shared" si="726"/>
        <v>0</v>
      </c>
      <c r="AE349" s="154">
        <f t="shared" si="727"/>
        <v>100</v>
      </c>
      <c r="AF349" s="10"/>
      <c r="AG349" s="152">
        <f>SUMIF('Rekapitulasi Maret'!$AL$9:$AL$173,APS!$B349,'Rekapitulasi Maret'!$AM$9:$AM$173)</f>
        <v>0</v>
      </c>
      <c r="AH349" s="152">
        <f>SUMIF('Rekapitulasi Maret'!$AL$9:$AL$173,APS!$B349,'Rekapitulasi Maret'!$AN$9:$AN$173)</f>
        <v>0</v>
      </c>
      <c r="AI349" s="152">
        <f>SUMIF('Rekapitulasi Maret'!$AL$9:$AL$173,APS!$B349,'Rekapitulasi Maret'!$AQ$9:$AQ$173)</f>
        <v>0</v>
      </c>
      <c r="AJ349" s="154">
        <f t="shared" si="744"/>
        <v>0</v>
      </c>
      <c r="AK349" s="154">
        <f t="shared" si="745"/>
        <v>0</v>
      </c>
      <c r="AL349" s="10"/>
      <c r="AM349" s="152">
        <f>SUMIF('Rekapitulasi Maret'!$BA$9:$BA$173,APS!$B349,'Rekapitulasi Maret'!$BB$9:$BB$173)</f>
        <v>0</v>
      </c>
      <c r="AN349" s="152">
        <f>SUMIF('Rekapitulasi Maret'!$BA$9:$BA$173,APS!$B349,'Rekapitulasi Maret'!$BC$9:$BC$173)</f>
        <v>0</v>
      </c>
      <c r="AO349" s="10"/>
      <c r="AP349" s="154">
        <f t="shared" si="728"/>
        <v>0</v>
      </c>
      <c r="AQ349" s="154">
        <f t="shared" si="729"/>
        <v>0</v>
      </c>
      <c r="AR349" s="10"/>
      <c r="AS349" s="152">
        <f>SUMIF('Rekapitulasi Maret'!$BP$9:$BP$173,APS!$B349,'Rekapitulasi Maret'!$BQ$9:$BQ$173)</f>
        <v>0</v>
      </c>
      <c r="AT349" s="152">
        <f>SUMIF('Rekapitulasi Maret'!$BP$9:$BP$173,APS!$B349,'Rekapitulasi Maret'!$BR$9:$BR$173)</f>
        <v>0</v>
      </c>
      <c r="AU349" s="10"/>
      <c r="AV349" s="154">
        <f t="shared" si="829"/>
        <v>0</v>
      </c>
      <c r="AW349" s="154">
        <f t="shared" si="830"/>
        <v>0</v>
      </c>
      <c r="AX349" s="10"/>
      <c r="AY349" s="152">
        <f>SUMIF('Rekapitulasi Maret'!$CE$9:$CE$173,APS!$B349,'Rekapitulasi Maret'!$CI$9:$CI$173)</f>
        <v>0</v>
      </c>
      <c r="AZ349" s="10"/>
      <c r="BA349" s="152">
        <f>SUMIF('Rekapitulasi Maret'!$CE$9:$CE$173,APS!$B349,'Rekapitulasi Maret'!$CJ$9:$CJ$173)</f>
        <v>0</v>
      </c>
      <c r="BB349" s="154">
        <f t="shared" si="819"/>
        <v>0</v>
      </c>
      <c r="BC349" s="154">
        <f t="shared" si="820"/>
        <v>0</v>
      </c>
      <c r="BD349" s="76">
        <f t="shared" si="831"/>
        <v>36</v>
      </c>
      <c r="BE349" s="76">
        <f t="shared" si="832"/>
        <v>36</v>
      </c>
      <c r="BF349" s="76">
        <f t="shared" si="833"/>
        <v>36</v>
      </c>
      <c r="BG349" s="76">
        <f t="shared" si="834"/>
        <v>0</v>
      </c>
      <c r="BH349" s="76">
        <f t="shared" si="835"/>
        <v>36</v>
      </c>
      <c r="BI349" s="76">
        <f t="shared" si="836"/>
        <v>0</v>
      </c>
      <c r="BJ349" s="154">
        <f t="shared" si="837"/>
        <v>100</v>
      </c>
      <c r="BK349" s="10"/>
      <c r="BL349" s="10"/>
      <c r="BM349" s="152">
        <f>SUMIF('Rekapitulasi Maret'!$D$194:$D$375,APS!$B349,'Rekapitulasi Maret'!$E$194:$E$375)+SUMIF('Rekapitulasi Maret'!$D$194:$D$375,APS!$B349,'Rekapitulasi Maret'!$J$194:$J$375)</f>
        <v>0</v>
      </c>
      <c r="BN349" s="152">
        <f>SUMIF('Rekapitulasi Maret'!$D$194:$D$375,APS!$B349,'Rekapitulasi Maret'!$F$194:$F$375)</f>
        <v>0</v>
      </c>
      <c r="BO349" s="152">
        <f>SUMIF('Rekapitulasi Maret'!$D$194:$D$375,APS!$B349,'Rekapitulasi Maret'!$K$194:$K$375)</f>
        <v>0</v>
      </c>
      <c r="BP349" s="154">
        <f t="shared" si="799"/>
        <v>0</v>
      </c>
      <c r="BQ349" s="154">
        <f t="shared" si="800"/>
        <v>0</v>
      </c>
      <c r="BR349" s="10"/>
      <c r="BS349" s="152">
        <f>SUMIF('Rekapitulasi Maret'!$U$194:$U$375,APS!$B349,'Rekapitulasi Maret'!$V$194:$V$375)+SUMIF('Rekapitulasi Maret'!$U$194:$U$375,APS!$B349,'Rekapitulasi Maret'!$AA$194:$AA$375)</f>
        <v>0</v>
      </c>
      <c r="BT349" s="152">
        <f>SUMIF('Rekapitulasi Maret'!$U$194:$U$375,APS!$B349,'Rekapitulasi Maret'!$W$194:$W$375)</f>
        <v>0</v>
      </c>
      <c r="BU349" s="152">
        <f>SUMIF('Rekapitulasi Maret'!$U$194:$U$375,APS!$B349,'Rekapitulasi Maret'!$AB$194:$AB$375)</f>
        <v>0</v>
      </c>
      <c r="BV349" s="154">
        <f t="shared" si="797"/>
        <v>0</v>
      </c>
      <c r="BW349" s="154">
        <f t="shared" si="798"/>
        <v>0</v>
      </c>
      <c r="BX349" s="10"/>
      <c r="BY349" s="152">
        <f>SUMIF('Rekapitulasi Maret'!$AL$194:$AL$375,APS!$B349,'Rekapitulasi Maret'!$AM$194:$AM$375)+SUMIF('Rekapitulasi Maret'!$AL$194:$AL$375,APS!$B349,'Rekapitulasi Maret'!$AP$194:$AP$375)</f>
        <v>0</v>
      </c>
      <c r="BZ349" s="152">
        <f>SUMIF('Rekapitulasi Maret'!$AL$194:$AL$375,APS!$B349,'Rekapitulasi Maret'!$AN$194:$AN$375)</f>
        <v>0</v>
      </c>
      <c r="CA349" s="152">
        <f>SUMIF('Rekapitulasi Maret'!$AL$194:$AL$375,APS!$B349,'Rekapitulasi Maret'!$AQ$194:$AQ$375)</f>
        <v>0</v>
      </c>
      <c r="CB349" s="154">
        <f t="shared" si="827"/>
        <v>0</v>
      </c>
      <c r="CC349" s="154">
        <f t="shared" si="828"/>
        <v>0</v>
      </c>
      <c r="CD349" s="10"/>
      <c r="CE349" s="152">
        <f>SUMIF('Rekapitulasi Maret'!$BA$194:$BA$375,APS!$B349,'Rekapitulasi Maret'!$BB$194:$BB$375)+SUMIF('Rekapitulasi Maret'!$BA$194:$BA$375,APS!$B349,'Rekapitulasi Maret'!$BE$194:$BE$375)</f>
        <v>0</v>
      </c>
      <c r="CF349" s="152">
        <f>SUMIF('Rekapitulasi Maret'!$BA$194:$BA$375,APS!$B349,'Rekapitulasi Maret'!$BC$194:$BC$375)</f>
        <v>0</v>
      </c>
      <c r="CG349" s="10"/>
      <c r="CH349" s="154">
        <f t="shared" si="789"/>
        <v>0</v>
      </c>
      <c r="CI349" s="154">
        <f t="shared" si="790"/>
        <v>0</v>
      </c>
      <c r="CJ349" s="10"/>
      <c r="CK349" s="152">
        <f>SUMIF('Rekapitulasi Maret'!$BP$194:$BP$375,APS!$B349,'Rekapitulasi Maret'!$BQ$194:$BQ$375)+SUMIF('Rekapitulasi Maret'!$BP$194:$BP$375,APS!$B349,'Rekapitulasi Maret'!$BT$194:$BT$375)</f>
        <v>0</v>
      </c>
      <c r="CL349" s="152">
        <f>SUMIF('Rekapitulasi Maret'!$BP$194:$BP$375,APS!$B349,'Rekapitulasi Maret'!$BR$194:$BR$375)</f>
        <v>0</v>
      </c>
      <c r="CM349" s="152">
        <f>SUMIF('Rekapitulasi Maret'!$BP$194:$BP$375,APS!$B349,'Rekapitulasi Maret'!$BU$194:$BU$375)</f>
        <v>0</v>
      </c>
      <c r="CN349" s="154">
        <f t="shared" si="791"/>
        <v>0</v>
      </c>
      <c r="CO349" s="154">
        <f t="shared" si="792"/>
        <v>0</v>
      </c>
      <c r="CP349" s="76">
        <f t="shared" si="838"/>
        <v>0</v>
      </c>
      <c r="CQ349" s="76">
        <f t="shared" si="839"/>
        <v>0</v>
      </c>
      <c r="CR349" s="76">
        <f t="shared" si="840"/>
        <v>0</v>
      </c>
      <c r="CS349" s="76">
        <f t="shared" si="841"/>
        <v>0</v>
      </c>
      <c r="CT349" s="76">
        <f t="shared" si="842"/>
        <v>0</v>
      </c>
      <c r="CU349" s="76">
        <f t="shared" si="843"/>
        <v>0</v>
      </c>
      <c r="CV349" s="154">
        <f t="shared" si="844"/>
        <v>0</v>
      </c>
      <c r="CW349" s="10"/>
      <c r="CX349" s="10"/>
      <c r="CY349" s="152">
        <f>SUMIF('Rekapitulasi Maret'!$D$391:$D$568,APS!$B349,'Rekapitulasi Maret'!$E$391:$E$568)+SUMIF('Rekapitulasi Maret'!$D$391:$D$568,APS!$B349,'Rekapitulasi Maret'!$J$391:$J$568)</f>
        <v>0</v>
      </c>
      <c r="CZ349" s="152">
        <f>SUMIF('Rekapitulasi Maret'!$D$391:$D$568,APS!$B349,'Rekapitulasi Maret'!$F$391:$F$568)</f>
        <v>0</v>
      </c>
      <c r="DA349" s="152">
        <f>SUMIF('Rekapitulasi Maret'!$D$391:$D$568,APS!$B349,'Rekapitulasi Maret'!$K$391:$K$568)</f>
        <v>0</v>
      </c>
      <c r="DB349" s="154">
        <f t="shared" si="793"/>
        <v>0</v>
      </c>
      <c r="DC349" s="154">
        <f t="shared" si="794"/>
        <v>0</v>
      </c>
      <c r="DD349" s="10"/>
      <c r="DE349" s="152">
        <f>SUMIF('Rekapitulasi Maret'!$U$391:$U$568,APS!$B349,'Rekapitulasi Maret'!$V$391:$V$568)+SUMIF('Rekapitulasi Maret'!$U$391:$U$568,APS!$B349,'Rekapitulasi Maret'!$AA$391:$AA$568)</f>
        <v>0</v>
      </c>
      <c r="DF349" s="152">
        <f>SUMIF('Rekapitulasi Maret'!$U$391:$U$568,APS!$B349,'Rekapitulasi Maret'!$W$391:$W$568)</f>
        <v>0</v>
      </c>
      <c r="DG349" s="152">
        <f>SUMIF('Rekapitulasi Maret'!$U$391:$U$568,APS!$B349,'Rekapitulasi Maret'!$AB$391:$AB$568)</f>
        <v>0</v>
      </c>
      <c r="DH349" s="154">
        <f t="shared" si="845"/>
        <v>0</v>
      </c>
      <c r="DI349" s="154">
        <f t="shared" si="846"/>
        <v>0</v>
      </c>
      <c r="DJ349" s="10"/>
      <c r="DK349" s="152">
        <f>SUMIF('Rekapitulasi Maret'!$AL$391:$AL$568,APS!$B349,'Rekapitulasi Maret'!$AM$391:$AM$568)+SUMIF('Rekapitulasi Maret'!$AL$391:$AL$568,APS!$B349,'Rekapitulasi Maret'!$AP$391:$AP$568)</f>
        <v>0</v>
      </c>
      <c r="DL349" s="152">
        <f>SUMIF('Rekapitulasi Maret'!$AL$391:$AL$568,APS!$B349,'Rekapitulasi Maret'!$AN$391:$AN$568)</f>
        <v>0</v>
      </c>
      <c r="DM349" s="152">
        <f>SUMIF('Rekapitulasi Maret'!$AL$391:$AL$568,APS!$B349,'Rekapitulasi Maret'!$AQ$391:$AQ$568)</f>
        <v>0</v>
      </c>
      <c r="DN349" s="154">
        <f t="shared" si="762"/>
        <v>0</v>
      </c>
      <c r="DO349" s="154">
        <f t="shared" si="763"/>
        <v>0</v>
      </c>
      <c r="DP349" s="10"/>
      <c r="DQ349" s="152">
        <f>SUMIF('Rekapitulasi Maret'!$BA$391:$BA$568,APS!$B349,'Rekapitulasi Maret'!$BB$391:$BB$568)+SUMIF('Rekapitulasi Maret'!$BA$391:$BA$568,APS!$B349,'Rekapitulasi Maret'!$BE$391:$BE$568)</f>
        <v>0</v>
      </c>
      <c r="DR349" s="152">
        <f>SUMIF('Rekapitulasi Maret'!$BA$391:$BA$568,APS!$B349,'Rekapitulasi Maret'!$BC$391:$BC$568)</f>
        <v>0</v>
      </c>
      <c r="DS349" s="152">
        <f>SUMIF('Rekapitulasi Maret'!$BA$391:$BA$568,APS!$B349,'Rekapitulasi Maret'!$BF$391:$BF$568)</f>
        <v>0</v>
      </c>
      <c r="DT349" s="154">
        <f t="shared" si="847"/>
        <v>0</v>
      </c>
      <c r="DU349" s="154">
        <f t="shared" si="848"/>
        <v>0</v>
      </c>
      <c r="DV349" s="10"/>
      <c r="DW349" s="152">
        <f>SUMIF('Rekapitulasi Maret'!$BP$391:$BP$568,APS!$B349,'Rekapitulasi Maret'!$BQ$391:$BQ$568)+SUMIF('Rekapitulasi Maret'!$BP$391:$BP$568,APS!$B349,'Rekapitulasi Maret'!$BT$391:$BT$568)</f>
        <v>0</v>
      </c>
      <c r="DX349" s="152">
        <f>SUMIF('Rekapitulasi Maret'!$BP$391:$BP$568,APS!$B349,'Rekapitulasi Maret'!$BR$391:$BR$568)</f>
        <v>0</v>
      </c>
      <c r="DY349" s="152">
        <f>SUMIF('Rekapitulasi Maret'!$BP$391:$BP$568,APS!$B349,'Rekapitulasi Maret'!$BU$391:$BU$568)</f>
        <v>0</v>
      </c>
      <c r="DZ349" s="154">
        <f t="shared" si="755"/>
        <v>0</v>
      </c>
      <c r="EA349" s="154">
        <f t="shared" si="756"/>
        <v>0</v>
      </c>
      <c r="EB349" s="10"/>
      <c r="EC349" s="152">
        <f>SUMIF('Rekapitulasi Maret'!$CE$391:$CE$568,APS!$B349,'Rekapitulasi Maret'!$CF$391:$CF$568)+SUMIF('Rekapitulasi Maret'!$CE$391:$CE$568,APS!$B349,'Rekapitulasi Maret'!$CI$391:$CI$568)</f>
        <v>0</v>
      </c>
      <c r="ED349" s="152">
        <f>SUMIF('Rekapitulasi Maret'!$CE$391:$CE$568,APS!$B349,'Rekapitulasi Maret'!$CG$391:$CG$568)</f>
        <v>0</v>
      </c>
      <c r="EE349" s="152">
        <f>SUMIF('Rekapitulasi Maret'!$CE$391:$CE$568,APS!$B349,'Rekapitulasi Maret'!$CJ$391:$CJ$568)</f>
        <v>0</v>
      </c>
      <c r="EF349" s="154">
        <f t="shared" si="764"/>
        <v>0</v>
      </c>
      <c r="EG349" s="154">
        <f t="shared" si="765"/>
        <v>0</v>
      </c>
      <c r="EH349" s="76">
        <f t="shared" si="849"/>
        <v>0</v>
      </c>
      <c r="EI349" s="76">
        <f t="shared" si="850"/>
        <v>0</v>
      </c>
      <c r="EJ349" s="76">
        <f t="shared" si="851"/>
        <v>0</v>
      </c>
      <c r="EK349" s="76">
        <f t="shared" si="852"/>
        <v>0</v>
      </c>
      <c r="EL349" s="76">
        <f t="shared" si="853"/>
        <v>0</v>
      </c>
      <c r="EM349" s="76">
        <f t="shared" si="854"/>
        <v>0</v>
      </c>
      <c r="EN349" s="154">
        <f t="shared" si="855"/>
        <v>0</v>
      </c>
      <c r="EO349" s="10"/>
      <c r="EP349" s="10"/>
      <c r="EQ349" s="152">
        <f>SUMIF('Rekapitulasi Maret'!$D$587:$D$768,APS!$B349,'Rekapitulasi Maret'!$E$587:$E$768)+SUMIF('Rekapitulasi Maret'!$D$587:$D$768,APS!$B349,'Rekapitulasi Maret'!$G$587:$G$768)</f>
        <v>0</v>
      </c>
      <c r="ER349" s="152">
        <f>SUMIF('Rekapitulasi Maret'!$D$587:$D$768,APS!$B349,'Rekapitulasi Maret'!$F$587:$F$768)+SUMIF('Rekapitulasi Maret'!$D$587:$D$768,APS!$B349,'Rekapitulasi Maret'!$H$587:$H$768)</f>
        <v>0</v>
      </c>
      <c r="ES349" s="10"/>
      <c r="ET349" s="154">
        <f t="shared" si="766"/>
        <v>0</v>
      </c>
      <c r="EU349" s="154">
        <f t="shared" si="767"/>
        <v>0</v>
      </c>
      <c r="EV349" s="10"/>
      <c r="EW349" s="152">
        <f>SUMIF('Rekapitulasi Maret'!$U$587:$U$768,APS!$B349,'Rekapitulasi Maret'!$V$587:$V$768)+SUMIF('Rekapitulasi Maret'!$U$587:$U$768,APS!$B349,'Rekapitulasi Maret'!$X$587:$X$768)</f>
        <v>0</v>
      </c>
      <c r="EX349" s="152">
        <f>SUMIF('Rekapitulasi Maret'!$U$587:$U$768,APS!$B349,'Rekapitulasi Maret'!$W$587:$W$768)+SUMIF('Rekapitulasi Maret'!$U$587:$U$768,APS!$B349,'Rekapitulasi Maret'!$Y$587:$Y$768)</f>
        <v>0</v>
      </c>
      <c r="EY349" s="10"/>
      <c r="EZ349" s="154">
        <f t="shared" si="768"/>
        <v>0</v>
      </c>
      <c r="FA349" s="154">
        <f t="shared" si="769"/>
        <v>0</v>
      </c>
      <c r="FB349" s="10"/>
      <c r="FC349" s="152">
        <f>SUMIF('Rekapitulasi Maret'!$AL$587:$AL$768,APS!$B349,'Rekapitulasi Maret'!$AM$587:$AM$768)+SUMIF('Rekapitulasi Maret'!$AL$587:$AL$768,APS!$B349,'Rekapitulasi Maret'!$AP$587:$AP$768)</f>
        <v>0</v>
      </c>
      <c r="FD349" s="152">
        <f>SUMIF('Rekapitulasi Maret'!$AL$587:$AL$768,APS!$B349,'Rekapitulasi Maret'!$AN$587:$AN$768)</f>
        <v>0</v>
      </c>
      <c r="FE349" s="10"/>
      <c r="FF349" s="154">
        <f t="shared" si="770"/>
        <v>0</v>
      </c>
      <c r="FG349" s="154">
        <f t="shared" si="771"/>
        <v>0</v>
      </c>
      <c r="FH349" s="10"/>
      <c r="FI349" s="152">
        <f>SUMIF('Rekapitulasi Maret'!$BA$587:$BA$768,APS!$B349,'Rekapitulasi Maret'!$BB$587:$BB$768)+SUMIF('Rekapitulasi Maret'!$BA$587:$BA$768,APS!$B349,'Rekapitulasi Maret'!$BE$587:$BE$768)</f>
        <v>0</v>
      </c>
      <c r="FJ349" s="152">
        <f>SUMIF('Rekapitulasi Maret'!$BA$587:$BA$768,APS!$B349,'Rekapitulasi Maret'!$BC$587:$BC$768)+SUMIF('Rekapitulasi Maret'!$BA$587:$BA$768,APS!$B349,'Rekapitulasi Maret'!$BF$587:$BF$768)</f>
        <v>0</v>
      </c>
      <c r="FK349" s="10"/>
      <c r="FL349" s="154">
        <f t="shared" si="772"/>
        <v>0</v>
      </c>
      <c r="FM349" s="154">
        <f t="shared" si="773"/>
        <v>0</v>
      </c>
      <c r="FN349" s="10"/>
      <c r="FO349" s="152">
        <f>SUMIF('Rekapitulasi Maret'!$BP$587:$BP$768,APS!$B349,'Rekapitulasi Maret'!$BQ$587:$BQ$768)+SUMIF('Rekapitulasi Maret'!$BP$587:$BP$768,APS!$B349,'Rekapitulasi Maret'!$BT$587:$BT$768)</f>
        <v>0</v>
      </c>
      <c r="FP349" s="152">
        <f>SUMIF('Rekapitulasi Maret'!$BP$587:$BP$768,APS!$B349,'Rekapitulasi Maret'!$BR$587:$BR$768)</f>
        <v>0</v>
      </c>
      <c r="FQ349" s="10"/>
      <c r="FR349" s="154">
        <f t="shared" si="774"/>
        <v>0</v>
      </c>
      <c r="FS349" s="154">
        <f t="shared" si="775"/>
        <v>0</v>
      </c>
      <c r="FT349" s="10"/>
      <c r="FU349" s="152">
        <f>SUMIF('Rekapitulasi Maret'!$CE$587:$CE$768,APS!$B349,'Rekapitulasi Maret'!$CI$587:$CI$768)</f>
        <v>0</v>
      </c>
      <c r="FV349" s="10"/>
      <c r="FW349" s="152">
        <f>SUMIF('Rekapitulasi Maret'!$CE$587:$CE$768,APS!$B349,'Rekapitulasi Maret'!$CJ$587:$CJ$768)</f>
        <v>0</v>
      </c>
      <c r="FX349" s="154">
        <f t="shared" si="795"/>
        <v>0</v>
      </c>
      <c r="FY349" s="154">
        <f t="shared" si="796"/>
        <v>0</v>
      </c>
      <c r="FZ349" s="10"/>
      <c r="GA349" s="152">
        <f>SUMIF('Rekapitulasi Maret'!$D$785:$D$963,APS!$B349,'Rekapitulasi Maret'!$E$785:$E$963)+SUMIF('Rekapitulasi Maret'!$D$785:$D$963,APS!$B349,'Rekapitulasi Maret'!$J$785:$J$963)</f>
        <v>0</v>
      </c>
      <c r="GB349" s="152">
        <f>SUMIF('Rekapitulasi Maret'!$D$785:$D$963,APS!$B349,'Rekapitulasi Maret'!$F$785:$F$963)</f>
        <v>0</v>
      </c>
      <c r="GC349" s="152">
        <f>SUMIF('Rekapitulasi Maret'!$D$785:$D$963,APS!$B349,'Rekapitulasi Maret'!$K$785:$K$963)</f>
        <v>0</v>
      </c>
      <c r="GD349" s="154">
        <f t="shared" si="776"/>
        <v>0</v>
      </c>
      <c r="GE349" s="154">
        <f t="shared" si="777"/>
        <v>0</v>
      </c>
      <c r="GF349" s="10"/>
      <c r="GG349" s="152">
        <f>SUMIF('Rekapitulasi Maret'!$U$785:$U$963,APS!$B349,'Rekapitulasi Maret'!$V$785:$V$963)+SUMIF('Rekapitulasi Maret'!$U$785:$U$963,APS!$B349,'Rekapitulasi Maret'!$AA$785:$AA$963)</f>
        <v>0</v>
      </c>
      <c r="GH349" s="152">
        <f>SUMIF('Rekapitulasi Maret'!$U$785:$U$963,APS!$B349,'Rekapitulasi Maret'!$W$785:$W$963)</f>
        <v>0</v>
      </c>
      <c r="GI349" s="152">
        <f>SUMIF('Rekapitulasi Maret'!$U$785:$U$963,APS!$B349,'Rekapitulasi Maret'!$AB$785:$AB$963)</f>
        <v>0</v>
      </c>
      <c r="GJ349" s="154">
        <f t="shared" si="778"/>
        <v>0</v>
      </c>
      <c r="GK349" s="154">
        <f t="shared" si="779"/>
        <v>0</v>
      </c>
      <c r="GL349" s="10"/>
      <c r="GM349" s="152">
        <f>SUMIF('Rekapitulasi Maret'!$AL$785:$AL$963,APS!$B349,'Rekapitulasi Maret'!$AM$785:$AM$963)+SUMIF('Rekapitulasi Maret'!$AL$785:$AL$963,APS!$B349,'Rekapitulasi Maret'!$AP$785:$AP$963)</f>
        <v>0</v>
      </c>
      <c r="GN349" s="152">
        <f>SUMIF('Rekapitulasi Maret'!$AL$785:$AL$963,APS!$B349,'Rekapitulasi Maret'!$AN$785:$AN$963)</f>
        <v>0</v>
      </c>
      <c r="GO349" s="152">
        <f>SUMIF('Rekapitulasi Maret'!$AL$785:$AL$963,APS!$B349,'Rekapitulasi Maret'!$AQ$785:$AQ$963)</f>
        <v>0</v>
      </c>
      <c r="GP349" s="154">
        <f t="shared" si="780"/>
        <v>0</v>
      </c>
      <c r="GQ349" s="154">
        <f t="shared" si="781"/>
        <v>0</v>
      </c>
      <c r="GR349" s="76">
        <f t="shared" si="782"/>
        <v>0</v>
      </c>
      <c r="GS349" s="76">
        <f t="shared" si="783"/>
        <v>0</v>
      </c>
      <c r="GT349" s="76">
        <f t="shared" si="784"/>
        <v>0</v>
      </c>
      <c r="GU349" s="76">
        <f t="shared" si="785"/>
        <v>0</v>
      </c>
      <c r="GV349" s="157">
        <f t="shared" si="786"/>
        <v>0</v>
      </c>
      <c r="GW349" s="157">
        <f t="shared" si="787"/>
        <v>0</v>
      </c>
      <c r="GX349" s="158">
        <f t="shared" si="788"/>
        <v>0</v>
      </c>
      <c r="GY349" s="157">
        <f t="shared" si="821"/>
        <v>36</v>
      </c>
      <c r="GZ349" s="157">
        <f t="shared" si="822"/>
        <v>36</v>
      </c>
      <c r="HA349" s="157">
        <f t="shared" si="823"/>
        <v>36</v>
      </c>
      <c r="HB349" s="157">
        <f t="shared" si="824"/>
        <v>0</v>
      </c>
      <c r="HC349" s="157">
        <f t="shared" si="825"/>
        <v>36</v>
      </c>
      <c r="HD349" s="157">
        <f t="shared" si="826"/>
        <v>0</v>
      </c>
      <c r="HE349" s="158">
        <f t="shared" si="746"/>
        <v>100</v>
      </c>
      <c r="HF349" s="164"/>
      <c r="HG349" s="88"/>
      <c r="HH349" s="88"/>
    </row>
    <row r="350" spans="1:216" ht="45">
      <c r="A350" s="38"/>
      <c r="B350" s="48" t="s">
        <v>470</v>
      </c>
      <c r="C350" s="38" t="s">
        <v>146</v>
      </c>
      <c r="D350" s="38"/>
      <c r="E350" s="38"/>
      <c r="F350" s="38">
        <v>1</v>
      </c>
      <c r="G350" s="38"/>
      <c r="H350" s="38"/>
      <c r="I350" s="18">
        <v>0</v>
      </c>
      <c r="J350" s="38">
        <v>0</v>
      </c>
      <c r="K350" s="38"/>
      <c r="L350" s="38"/>
      <c r="M350" s="40">
        <v>1</v>
      </c>
      <c r="N350" s="20">
        <f t="shared" si="752"/>
        <v>1</v>
      </c>
      <c r="O350" s="20"/>
      <c r="P350" s="75">
        <f t="shared" si="754"/>
        <v>0</v>
      </c>
      <c r="Q350" s="74">
        <f t="shared" si="753"/>
        <v>1</v>
      </c>
      <c r="R350" s="22">
        <f t="shared" si="757"/>
        <v>1</v>
      </c>
      <c r="S350" s="40"/>
      <c r="T350" s="40"/>
      <c r="U350" s="152">
        <f>SUMIF('Rekapitulasi Maret'!$D$9:$D$173,APS!$B350,'Rekapitulasi Maret'!$E$9:$E$173)</f>
        <v>0</v>
      </c>
      <c r="V350" s="152">
        <f>SUMIF('Rekapitulasi Maret'!$D$9:$D$173,APS!$B350,'Rekapitulasi Maret'!$F$9:$F$173)</f>
        <v>0</v>
      </c>
      <c r="W350" s="40"/>
      <c r="X350" s="154">
        <f t="shared" si="748"/>
        <v>0</v>
      </c>
      <c r="Y350" s="154">
        <f t="shared" si="749"/>
        <v>0</v>
      </c>
      <c r="Z350" s="40"/>
      <c r="AA350" s="152">
        <f>SUMIF('Rekapitulasi Maret'!$U$9:$U$173,APS!$B350,'Rekapitulasi Maret'!$V$9:$V$173)</f>
        <v>0</v>
      </c>
      <c r="AB350" s="152">
        <f>SUMIF('Rekapitulasi Maret'!$U$9:$U$173,APS!$B350,'Rekapitulasi Maret'!$W$9:$W$173)</f>
        <v>0</v>
      </c>
      <c r="AC350" s="152"/>
      <c r="AD350" s="154">
        <f t="shared" si="726"/>
        <v>0</v>
      </c>
      <c r="AE350" s="154">
        <f t="shared" si="727"/>
        <v>0</v>
      </c>
      <c r="AF350" s="40"/>
      <c r="AG350" s="152">
        <f>SUMIF('Rekapitulasi Maret'!$AL$9:$AL$173,APS!$B350,'Rekapitulasi Maret'!$AM$9:$AM$173)</f>
        <v>0</v>
      </c>
      <c r="AH350" s="152">
        <f>SUMIF('Rekapitulasi Maret'!$AL$9:$AL$173,APS!$B350,'Rekapitulasi Maret'!$AN$9:$AN$173)</f>
        <v>0</v>
      </c>
      <c r="AI350" s="152">
        <f>SUMIF('Rekapitulasi Maret'!$AL$9:$AL$173,APS!$B350,'Rekapitulasi Maret'!$AQ$9:$AQ$173)</f>
        <v>0</v>
      </c>
      <c r="AJ350" s="154">
        <f t="shared" si="744"/>
        <v>0</v>
      </c>
      <c r="AK350" s="154">
        <f t="shared" si="745"/>
        <v>0</v>
      </c>
      <c r="AL350" s="40"/>
      <c r="AM350" s="152">
        <f>SUMIF('Rekapitulasi Maret'!$BA$9:$BA$173,APS!$B350,'Rekapitulasi Maret'!$BB$9:$BB$173)</f>
        <v>0</v>
      </c>
      <c r="AN350" s="152">
        <f>SUMIF('Rekapitulasi Maret'!$BA$9:$BA$173,APS!$B350,'Rekapitulasi Maret'!$BC$9:$BC$173)</f>
        <v>0</v>
      </c>
      <c r="AO350" s="10"/>
      <c r="AP350" s="154">
        <f t="shared" si="728"/>
        <v>0</v>
      </c>
      <c r="AQ350" s="154">
        <f t="shared" si="729"/>
        <v>0</v>
      </c>
      <c r="AR350" s="40"/>
      <c r="AS350" s="152">
        <f>SUMIF('Rekapitulasi Maret'!$BP$9:$BP$173,APS!$B350,'Rekapitulasi Maret'!$BQ$9:$BQ$173)</f>
        <v>0</v>
      </c>
      <c r="AT350" s="152">
        <f>SUMIF('Rekapitulasi Maret'!$BP$9:$BP$173,APS!$B350,'Rekapitulasi Maret'!$BR$9:$BR$173)</f>
        <v>0</v>
      </c>
      <c r="AU350" s="40"/>
      <c r="AV350" s="154">
        <f t="shared" si="829"/>
        <v>0</v>
      </c>
      <c r="AW350" s="154">
        <f t="shared" si="830"/>
        <v>0</v>
      </c>
      <c r="AX350" s="40"/>
      <c r="AY350" s="152">
        <f>SUMIF('Rekapitulasi Maret'!$CE$9:$CE$173,APS!$B350,'Rekapitulasi Maret'!$CI$9:$CI$173)</f>
        <v>0</v>
      </c>
      <c r="AZ350" s="10"/>
      <c r="BA350" s="152">
        <f>SUMIF('Rekapitulasi Maret'!$CE$9:$CE$173,APS!$B350,'Rekapitulasi Maret'!$CJ$9:$CJ$173)</f>
        <v>0</v>
      </c>
      <c r="BB350" s="154">
        <f t="shared" si="819"/>
        <v>0</v>
      </c>
      <c r="BC350" s="154">
        <f t="shared" si="820"/>
        <v>0</v>
      </c>
      <c r="BD350" s="76">
        <f t="shared" si="831"/>
        <v>0</v>
      </c>
      <c r="BE350" s="76">
        <f t="shared" si="832"/>
        <v>0</v>
      </c>
      <c r="BF350" s="76">
        <f t="shared" si="833"/>
        <v>0</v>
      </c>
      <c r="BG350" s="76">
        <f t="shared" si="834"/>
        <v>0</v>
      </c>
      <c r="BH350" s="76">
        <f t="shared" si="835"/>
        <v>0</v>
      </c>
      <c r="BI350" s="76">
        <f t="shared" si="836"/>
        <v>0</v>
      </c>
      <c r="BJ350" s="154">
        <f t="shared" si="837"/>
        <v>0</v>
      </c>
      <c r="BK350" s="40">
        <v>1</v>
      </c>
      <c r="BL350" s="40"/>
      <c r="BM350" s="152">
        <f>SUMIF('Rekapitulasi Maret'!$D$194:$D$375,APS!$B350,'Rekapitulasi Maret'!$E$194:$E$375)+SUMIF('Rekapitulasi Maret'!$D$194:$D$375,APS!$B350,'Rekapitulasi Maret'!$J$194:$J$375)</f>
        <v>0</v>
      </c>
      <c r="BN350" s="152">
        <f>SUMIF('Rekapitulasi Maret'!$D$194:$D$375,APS!$B350,'Rekapitulasi Maret'!$F$194:$F$375)</f>
        <v>0</v>
      </c>
      <c r="BO350" s="152">
        <f>SUMIF('Rekapitulasi Maret'!$D$194:$D$375,APS!$B350,'Rekapitulasi Maret'!$K$194:$K$375)</f>
        <v>0</v>
      </c>
      <c r="BP350" s="154">
        <f t="shared" si="799"/>
        <v>0</v>
      </c>
      <c r="BQ350" s="154">
        <f t="shared" si="800"/>
        <v>0</v>
      </c>
      <c r="BR350" s="40"/>
      <c r="BS350" s="152">
        <f>SUMIF('Rekapitulasi Maret'!$U$194:$U$375,APS!$B350,'Rekapitulasi Maret'!$V$194:$V$375)+SUMIF('Rekapitulasi Maret'!$U$194:$U$375,APS!$B350,'Rekapitulasi Maret'!$AA$194:$AA$375)</f>
        <v>0</v>
      </c>
      <c r="BT350" s="152">
        <f>SUMIF('Rekapitulasi Maret'!$U$194:$U$375,APS!$B350,'Rekapitulasi Maret'!$W$194:$W$375)</f>
        <v>0</v>
      </c>
      <c r="BU350" s="152">
        <f>SUMIF('Rekapitulasi Maret'!$U$194:$U$375,APS!$B350,'Rekapitulasi Maret'!$AB$194:$AB$375)</f>
        <v>0</v>
      </c>
      <c r="BV350" s="154">
        <f t="shared" si="797"/>
        <v>0</v>
      </c>
      <c r="BW350" s="154">
        <f t="shared" si="798"/>
        <v>0</v>
      </c>
      <c r="BX350" s="40"/>
      <c r="BY350" s="152">
        <f>SUMIF('Rekapitulasi Maret'!$AL$194:$AL$375,APS!$B350,'Rekapitulasi Maret'!$AM$194:$AM$375)+SUMIF('Rekapitulasi Maret'!$AL$194:$AL$375,APS!$B350,'Rekapitulasi Maret'!$AP$194:$AP$375)</f>
        <v>0</v>
      </c>
      <c r="BZ350" s="152">
        <f>SUMIF('Rekapitulasi Maret'!$AL$194:$AL$375,APS!$B350,'Rekapitulasi Maret'!$AN$194:$AN$375)</f>
        <v>0</v>
      </c>
      <c r="CA350" s="152">
        <f>SUMIF('Rekapitulasi Maret'!$AL$194:$AL$375,APS!$B350,'Rekapitulasi Maret'!$AQ$194:$AQ$375)</f>
        <v>0</v>
      </c>
      <c r="CB350" s="154">
        <f t="shared" si="827"/>
        <v>0</v>
      </c>
      <c r="CC350" s="154">
        <f t="shared" si="828"/>
        <v>0</v>
      </c>
      <c r="CD350" s="40">
        <v>1</v>
      </c>
      <c r="CE350" s="152">
        <f>SUMIF('Rekapitulasi Maret'!$BA$194:$BA$375,APS!$B350,'Rekapitulasi Maret'!$BB$194:$BB$375)+SUMIF('Rekapitulasi Maret'!$BA$194:$BA$375,APS!$B350,'Rekapitulasi Maret'!$BE$194:$BE$375)</f>
        <v>0</v>
      </c>
      <c r="CF350" s="152">
        <f>SUMIF('Rekapitulasi Maret'!$BA$194:$BA$375,APS!$B350,'Rekapitulasi Maret'!$BC$194:$BC$375)</f>
        <v>0</v>
      </c>
      <c r="CG350" s="40"/>
      <c r="CH350" s="154">
        <f t="shared" si="789"/>
        <v>0</v>
      </c>
      <c r="CI350" s="154">
        <f t="shared" si="790"/>
        <v>0</v>
      </c>
      <c r="CJ350" s="40"/>
      <c r="CK350" s="152">
        <f>SUMIF('Rekapitulasi Maret'!$BP$194:$BP$375,APS!$B350,'Rekapitulasi Maret'!$BQ$194:$BQ$375)+SUMIF('Rekapitulasi Maret'!$BP$194:$BP$375,APS!$B350,'Rekapitulasi Maret'!$BT$194:$BT$375)</f>
        <v>0</v>
      </c>
      <c r="CL350" s="152">
        <f>SUMIF('Rekapitulasi Maret'!$BP$194:$BP$375,APS!$B350,'Rekapitulasi Maret'!$BR$194:$BR$375)</f>
        <v>0</v>
      </c>
      <c r="CM350" s="152">
        <f>SUMIF('Rekapitulasi Maret'!$BP$194:$BP$375,APS!$B350,'Rekapitulasi Maret'!$BU$194:$BU$375)</f>
        <v>0</v>
      </c>
      <c r="CN350" s="154">
        <f t="shared" si="791"/>
        <v>0</v>
      </c>
      <c r="CO350" s="154">
        <f t="shared" si="792"/>
        <v>0</v>
      </c>
      <c r="CP350" s="76">
        <f t="shared" si="838"/>
        <v>1</v>
      </c>
      <c r="CQ350" s="76">
        <f t="shared" si="839"/>
        <v>0</v>
      </c>
      <c r="CR350" s="76">
        <f t="shared" si="840"/>
        <v>0</v>
      </c>
      <c r="CS350" s="76">
        <f t="shared" si="841"/>
        <v>0</v>
      </c>
      <c r="CT350" s="76">
        <f t="shared" si="842"/>
        <v>0</v>
      </c>
      <c r="CU350" s="76">
        <f t="shared" si="843"/>
        <v>-1</v>
      </c>
      <c r="CV350" s="154">
        <f t="shared" si="844"/>
        <v>0</v>
      </c>
      <c r="CW350" s="40"/>
      <c r="CX350" s="40"/>
      <c r="CY350" s="152">
        <f>SUMIF('Rekapitulasi Maret'!$D$391:$D$568,APS!$B350,'Rekapitulasi Maret'!$E$391:$E$568)+SUMIF('Rekapitulasi Maret'!$D$391:$D$568,APS!$B350,'Rekapitulasi Maret'!$J$391:$J$568)</f>
        <v>0</v>
      </c>
      <c r="CZ350" s="152">
        <f>SUMIF('Rekapitulasi Maret'!$D$391:$D$568,APS!$B350,'Rekapitulasi Maret'!$F$391:$F$568)</f>
        <v>0</v>
      </c>
      <c r="DA350" s="152">
        <f>SUMIF('Rekapitulasi Maret'!$D$391:$D$568,APS!$B350,'Rekapitulasi Maret'!$K$391:$K$568)</f>
        <v>0</v>
      </c>
      <c r="DB350" s="154">
        <f t="shared" si="793"/>
        <v>0</v>
      </c>
      <c r="DC350" s="154">
        <f t="shared" si="794"/>
        <v>0</v>
      </c>
      <c r="DD350" s="40"/>
      <c r="DE350" s="152">
        <f>SUMIF('Rekapitulasi Maret'!$U$391:$U$568,APS!$B350,'Rekapitulasi Maret'!$V$391:$V$568)+SUMIF('Rekapitulasi Maret'!$U$391:$U$568,APS!$B350,'Rekapitulasi Maret'!$AA$391:$AA$568)</f>
        <v>0</v>
      </c>
      <c r="DF350" s="152">
        <f>SUMIF('Rekapitulasi Maret'!$U$391:$U$568,APS!$B350,'Rekapitulasi Maret'!$W$391:$W$568)</f>
        <v>0</v>
      </c>
      <c r="DG350" s="152">
        <f>SUMIF('Rekapitulasi Maret'!$U$391:$U$568,APS!$B350,'Rekapitulasi Maret'!$AB$391:$AB$568)</f>
        <v>0</v>
      </c>
      <c r="DH350" s="154">
        <f t="shared" si="845"/>
        <v>0</v>
      </c>
      <c r="DI350" s="154">
        <f t="shared" si="846"/>
        <v>0</v>
      </c>
      <c r="DJ350" s="40"/>
      <c r="DK350" s="152">
        <f>SUMIF('Rekapitulasi Maret'!$AL$391:$AL$568,APS!$B350,'Rekapitulasi Maret'!$AM$391:$AM$568)+SUMIF('Rekapitulasi Maret'!$AL$391:$AL$568,APS!$B350,'Rekapitulasi Maret'!$AP$391:$AP$568)</f>
        <v>0</v>
      </c>
      <c r="DL350" s="152">
        <f>SUMIF('Rekapitulasi Maret'!$AL$391:$AL$568,APS!$B350,'Rekapitulasi Maret'!$AN$391:$AN$568)</f>
        <v>0</v>
      </c>
      <c r="DM350" s="152">
        <f>SUMIF('Rekapitulasi Maret'!$AL$391:$AL$568,APS!$B350,'Rekapitulasi Maret'!$AQ$391:$AQ$568)</f>
        <v>0</v>
      </c>
      <c r="DN350" s="154">
        <f t="shared" si="762"/>
        <v>0</v>
      </c>
      <c r="DO350" s="154">
        <f t="shared" si="763"/>
        <v>0</v>
      </c>
      <c r="DP350" s="40"/>
      <c r="DQ350" s="152">
        <f>SUMIF('Rekapitulasi Maret'!$BA$391:$BA$568,APS!$B350,'Rekapitulasi Maret'!$BB$391:$BB$568)+SUMIF('Rekapitulasi Maret'!$BA$391:$BA$568,APS!$B350,'Rekapitulasi Maret'!$BE$391:$BE$568)</f>
        <v>0</v>
      </c>
      <c r="DR350" s="152">
        <f>SUMIF('Rekapitulasi Maret'!$BA$391:$BA$568,APS!$B350,'Rekapitulasi Maret'!$BC$391:$BC$568)</f>
        <v>0</v>
      </c>
      <c r="DS350" s="152">
        <f>SUMIF('Rekapitulasi Maret'!$BA$391:$BA$568,APS!$B350,'Rekapitulasi Maret'!$BF$391:$BF$568)</f>
        <v>0</v>
      </c>
      <c r="DT350" s="154">
        <f t="shared" si="847"/>
        <v>0</v>
      </c>
      <c r="DU350" s="154">
        <f t="shared" si="848"/>
        <v>0</v>
      </c>
      <c r="DV350" s="40"/>
      <c r="DW350" s="152">
        <f>SUMIF('Rekapitulasi Maret'!$BP$391:$BP$568,APS!$B350,'Rekapitulasi Maret'!$BQ$391:$BQ$568)+SUMIF('Rekapitulasi Maret'!$BP$391:$BP$568,APS!$B350,'Rekapitulasi Maret'!$BT$391:$BT$568)</f>
        <v>0</v>
      </c>
      <c r="DX350" s="152">
        <f>SUMIF('Rekapitulasi Maret'!$BP$391:$BP$568,APS!$B350,'Rekapitulasi Maret'!$BR$391:$BR$568)</f>
        <v>0</v>
      </c>
      <c r="DY350" s="152">
        <f>SUMIF('Rekapitulasi Maret'!$BP$391:$BP$568,APS!$B350,'Rekapitulasi Maret'!$BU$391:$BU$568)</f>
        <v>0</v>
      </c>
      <c r="DZ350" s="154">
        <f t="shared" si="755"/>
        <v>0</v>
      </c>
      <c r="EA350" s="154">
        <f t="shared" si="756"/>
        <v>0</v>
      </c>
      <c r="EB350" s="40"/>
      <c r="EC350" s="152">
        <f>SUMIF('Rekapitulasi Maret'!$CE$391:$CE$568,APS!$B350,'Rekapitulasi Maret'!$CF$391:$CF$568)+SUMIF('Rekapitulasi Maret'!$CE$391:$CE$568,APS!$B350,'Rekapitulasi Maret'!$CI$391:$CI$568)</f>
        <v>0</v>
      </c>
      <c r="ED350" s="152">
        <f>SUMIF('Rekapitulasi Maret'!$CE$391:$CE$568,APS!$B350,'Rekapitulasi Maret'!$CG$391:$CG$568)</f>
        <v>0</v>
      </c>
      <c r="EE350" s="152">
        <f>SUMIF('Rekapitulasi Maret'!$CE$391:$CE$568,APS!$B350,'Rekapitulasi Maret'!$CJ$391:$CJ$568)</f>
        <v>0</v>
      </c>
      <c r="EF350" s="154">
        <f t="shared" si="764"/>
        <v>0</v>
      </c>
      <c r="EG350" s="154">
        <f t="shared" si="765"/>
        <v>0</v>
      </c>
      <c r="EH350" s="76">
        <f t="shared" si="849"/>
        <v>0</v>
      </c>
      <c r="EI350" s="76">
        <f t="shared" si="850"/>
        <v>0</v>
      </c>
      <c r="EJ350" s="76">
        <f t="shared" si="851"/>
        <v>0</v>
      </c>
      <c r="EK350" s="76">
        <f t="shared" si="852"/>
        <v>0</v>
      </c>
      <c r="EL350" s="76">
        <f t="shared" si="853"/>
        <v>0</v>
      </c>
      <c r="EM350" s="76">
        <f t="shared" si="854"/>
        <v>0</v>
      </c>
      <c r="EN350" s="154">
        <f t="shared" si="855"/>
        <v>0</v>
      </c>
      <c r="EO350" s="40"/>
      <c r="EP350" s="10"/>
      <c r="EQ350" s="152">
        <f>SUMIF('Rekapitulasi Maret'!$D$587:$D$768,APS!$B350,'Rekapitulasi Maret'!$E$587:$E$768)+SUMIF('Rekapitulasi Maret'!$D$587:$D$768,APS!$B350,'Rekapitulasi Maret'!$G$587:$G$768)</f>
        <v>0</v>
      </c>
      <c r="ER350" s="152">
        <f>SUMIF('Rekapitulasi Maret'!$D$587:$D$768,APS!$B350,'Rekapitulasi Maret'!$F$587:$F$768)+SUMIF('Rekapitulasi Maret'!$D$587:$D$768,APS!$B350,'Rekapitulasi Maret'!$H$587:$H$768)</f>
        <v>0</v>
      </c>
      <c r="ES350" s="10"/>
      <c r="ET350" s="154">
        <f t="shared" si="766"/>
        <v>0</v>
      </c>
      <c r="EU350" s="154">
        <f t="shared" si="767"/>
        <v>0</v>
      </c>
      <c r="EV350" s="10"/>
      <c r="EW350" s="152">
        <f>SUMIF('Rekapitulasi Maret'!$U$587:$U$768,APS!$B350,'Rekapitulasi Maret'!$V$587:$V$768)+SUMIF('Rekapitulasi Maret'!$U$587:$U$768,APS!$B350,'Rekapitulasi Maret'!$X$587:$X$768)</f>
        <v>0</v>
      </c>
      <c r="EX350" s="152">
        <f>SUMIF('Rekapitulasi Maret'!$U$587:$U$768,APS!$B350,'Rekapitulasi Maret'!$W$587:$W$768)+SUMIF('Rekapitulasi Maret'!$U$587:$U$768,APS!$B350,'Rekapitulasi Maret'!$Y$587:$Y$768)</f>
        <v>0</v>
      </c>
      <c r="EY350" s="10"/>
      <c r="EZ350" s="154">
        <f t="shared" si="768"/>
        <v>0</v>
      </c>
      <c r="FA350" s="154">
        <f t="shared" si="769"/>
        <v>0</v>
      </c>
      <c r="FB350" s="10"/>
      <c r="FC350" s="152">
        <f>SUMIF('Rekapitulasi Maret'!$AL$587:$AL$768,APS!$B350,'Rekapitulasi Maret'!$AM$587:$AM$768)+SUMIF('Rekapitulasi Maret'!$AL$587:$AL$768,APS!$B350,'Rekapitulasi Maret'!$AP$587:$AP$768)</f>
        <v>0</v>
      </c>
      <c r="FD350" s="152">
        <f>SUMIF('Rekapitulasi Maret'!$AL$587:$AL$768,APS!$B350,'Rekapitulasi Maret'!$AN$587:$AN$768)</f>
        <v>0</v>
      </c>
      <c r="FE350" s="10"/>
      <c r="FF350" s="154">
        <f t="shared" si="770"/>
        <v>0</v>
      </c>
      <c r="FG350" s="154">
        <f t="shared" si="771"/>
        <v>0</v>
      </c>
      <c r="FH350" s="10"/>
      <c r="FI350" s="152">
        <f>SUMIF('Rekapitulasi Maret'!$BA$587:$BA$768,APS!$B350,'Rekapitulasi Maret'!$BB$587:$BB$768)+SUMIF('Rekapitulasi Maret'!$BA$587:$BA$768,APS!$B350,'Rekapitulasi Maret'!$BE$587:$BE$768)</f>
        <v>0</v>
      </c>
      <c r="FJ350" s="152">
        <f>SUMIF('Rekapitulasi Maret'!$BA$587:$BA$768,APS!$B350,'Rekapitulasi Maret'!$BC$587:$BC$768)+SUMIF('Rekapitulasi Maret'!$BA$587:$BA$768,APS!$B350,'Rekapitulasi Maret'!$BF$587:$BF$768)</f>
        <v>0</v>
      </c>
      <c r="FK350" s="10"/>
      <c r="FL350" s="154">
        <f t="shared" si="772"/>
        <v>0</v>
      </c>
      <c r="FM350" s="154">
        <f t="shared" si="773"/>
        <v>0</v>
      </c>
      <c r="FN350" s="10"/>
      <c r="FO350" s="152">
        <f>SUMIF('Rekapitulasi Maret'!$BP$587:$BP$768,APS!$B350,'Rekapitulasi Maret'!$BQ$587:$BQ$768)+SUMIF('Rekapitulasi Maret'!$BP$587:$BP$768,APS!$B350,'Rekapitulasi Maret'!$BT$587:$BT$768)</f>
        <v>0</v>
      </c>
      <c r="FP350" s="152">
        <f>SUMIF('Rekapitulasi Maret'!$BP$587:$BP$768,APS!$B350,'Rekapitulasi Maret'!$BR$587:$BR$768)</f>
        <v>0</v>
      </c>
      <c r="FQ350" s="10"/>
      <c r="FR350" s="154">
        <f t="shared" si="774"/>
        <v>0</v>
      </c>
      <c r="FS350" s="154">
        <f t="shared" si="775"/>
        <v>0</v>
      </c>
      <c r="FT350" s="10"/>
      <c r="FU350" s="152">
        <f>SUMIF('Rekapitulasi Maret'!$CE$587:$CE$768,APS!$B350,'Rekapitulasi Maret'!$CI$587:$CI$768)</f>
        <v>0</v>
      </c>
      <c r="FV350" s="10"/>
      <c r="FW350" s="152">
        <f>SUMIF('Rekapitulasi Maret'!$CE$587:$CE$768,APS!$B350,'Rekapitulasi Maret'!$CJ$587:$CJ$768)</f>
        <v>0</v>
      </c>
      <c r="FX350" s="154">
        <f t="shared" si="795"/>
        <v>0</v>
      </c>
      <c r="FY350" s="154">
        <f t="shared" si="796"/>
        <v>0</v>
      </c>
      <c r="FZ350" s="10"/>
      <c r="GA350" s="152">
        <f>SUMIF('Rekapitulasi Maret'!$D$785:$D$963,APS!$B350,'Rekapitulasi Maret'!$E$785:$E$963)+SUMIF('Rekapitulasi Maret'!$D$785:$D$963,APS!$B350,'Rekapitulasi Maret'!$J$785:$J$963)</f>
        <v>0</v>
      </c>
      <c r="GB350" s="152">
        <f>SUMIF('Rekapitulasi Maret'!$D$785:$D$963,APS!$B350,'Rekapitulasi Maret'!$F$785:$F$963)</f>
        <v>0</v>
      </c>
      <c r="GC350" s="152">
        <f>SUMIF('Rekapitulasi Maret'!$D$785:$D$963,APS!$B350,'Rekapitulasi Maret'!$K$785:$K$963)</f>
        <v>0</v>
      </c>
      <c r="GD350" s="154">
        <f t="shared" si="776"/>
        <v>0</v>
      </c>
      <c r="GE350" s="154">
        <f t="shared" si="777"/>
        <v>0</v>
      </c>
      <c r="GF350" s="10"/>
      <c r="GG350" s="152">
        <f>SUMIF('Rekapitulasi Maret'!$U$785:$U$963,APS!$B350,'Rekapitulasi Maret'!$V$785:$V$963)+SUMIF('Rekapitulasi Maret'!$U$785:$U$963,APS!$B350,'Rekapitulasi Maret'!$AA$785:$AA$963)</f>
        <v>0</v>
      </c>
      <c r="GH350" s="152">
        <f>SUMIF('Rekapitulasi Maret'!$U$785:$U$963,APS!$B350,'Rekapitulasi Maret'!$W$785:$W$963)</f>
        <v>0</v>
      </c>
      <c r="GI350" s="152">
        <f>SUMIF('Rekapitulasi Maret'!$U$785:$U$963,APS!$B350,'Rekapitulasi Maret'!$AB$785:$AB$963)</f>
        <v>0</v>
      </c>
      <c r="GJ350" s="154">
        <f t="shared" si="778"/>
        <v>0</v>
      </c>
      <c r="GK350" s="154">
        <f t="shared" si="779"/>
        <v>0</v>
      </c>
      <c r="GL350" s="10"/>
      <c r="GM350" s="152">
        <f>SUMIF('Rekapitulasi Maret'!$AL$785:$AL$963,APS!$B350,'Rekapitulasi Maret'!$AM$785:$AM$963)+SUMIF('Rekapitulasi Maret'!$AL$785:$AL$963,APS!$B350,'Rekapitulasi Maret'!$AP$785:$AP$963)</f>
        <v>0</v>
      </c>
      <c r="GN350" s="152">
        <f>SUMIF('Rekapitulasi Maret'!$AL$785:$AL$963,APS!$B350,'Rekapitulasi Maret'!$AN$785:$AN$963)</f>
        <v>0</v>
      </c>
      <c r="GO350" s="152">
        <f>SUMIF('Rekapitulasi Maret'!$AL$785:$AL$963,APS!$B350,'Rekapitulasi Maret'!$AQ$785:$AQ$963)</f>
        <v>0</v>
      </c>
      <c r="GP350" s="154">
        <f t="shared" si="780"/>
        <v>0</v>
      </c>
      <c r="GQ350" s="154">
        <f t="shared" si="781"/>
        <v>0</v>
      </c>
      <c r="GR350" s="76">
        <f t="shared" si="782"/>
        <v>0</v>
      </c>
      <c r="GS350" s="76">
        <f t="shared" si="783"/>
        <v>0</v>
      </c>
      <c r="GT350" s="76">
        <f t="shared" si="784"/>
        <v>0</v>
      </c>
      <c r="GU350" s="76">
        <f t="shared" si="785"/>
        <v>0</v>
      </c>
      <c r="GV350" s="157">
        <f t="shared" si="786"/>
        <v>0</v>
      </c>
      <c r="GW350" s="157">
        <f t="shared" si="787"/>
        <v>0</v>
      </c>
      <c r="GX350" s="158">
        <f t="shared" si="788"/>
        <v>0</v>
      </c>
      <c r="GY350" s="157">
        <f t="shared" si="821"/>
        <v>1</v>
      </c>
      <c r="GZ350" s="157">
        <f t="shared" si="822"/>
        <v>0</v>
      </c>
      <c r="HA350" s="157">
        <f t="shared" si="823"/>
        <v>0</v>
      </c>
      <c r="HB350" s="157">
        <f t="shared" si="824"/>
        <v>0</v>
      </c>
      <c r="HC350" s="157">
        <f t="shared" si="825"/>
        <v>0</v>
      </c>
      <c r="HD350" s="157">
        <f t="shared" si="826"/>
        <v>-1</v>
      </c>
      <c r="HE350" s="158">
        <f t="shared" si="746"/>
        <v>0</v>
      </c>
      <c r="HF350" s="164"/>
      <c r="HG350" s="88"/>
      <c r="HH350" s="88"/>
    </row>
    <row r="351" spans="1:216" ht="45">
      <c r="A351" s="38"/>
      <c r="B351" s="48" t="s">
        <v>471</v>
      </c>
      <c r="C351" s="38" t="s">
        <v>146</v>
      </c>
      <c r="D351" s="38"/>
      <c r="E351" s="38"/>
      <c r="F351" s="38">
        <v>1</v>
      </c>
      <c r="G351" s="38"/>
      <c r="H351" s="38"/>
      <c r="I351" s="18">
        <v>0</v>
      </c>
      <c r="J351" s="38">
        <v>0</v>
      </c>
      <c r="K351" s="38"/>
      <c r="L351" s="38"/>
      <c r="M351" s="40">
        <v>1</v>
      </c>
      <c r="N351" s="20">
        <f t="shared" si="752"/>
        <v>1</v>
      </c>
      <c r="O351" s="20"/>
      <c r="P351" s="75">
        <f t="shared" si="754"/>
        <v>0</v>
      </c>
      <c r="Q351" s="74">
        <f t="shared" si="753"/>
        <v>1</v>
      </c>
      <c r="R351" s="22">
        <f t="shared" si="757"/>
        <v>1</v>
      </c>
      <c r="S351" s="40"/>
      <c r="T351" s="40"/>
      <c r="U351" s="152">
        <f>SUMIF('Rekapitulasi Maret'!$D$9:$D$173,APS!$B351,'Rekapitulasi Maret'!$E$9:$E$173)</f>
        <v>0</v>
      </c>
      <c r="V351" s="152">
        <f>SUMIF('Rekapitulasi Maret'!$D$9:$D$173,APS!$B351,'Rekapitulasi Maret'!$F$9:$F$173)</f>
        <v>0</v>
      </c>
      <c r="W351" s="40"/>
      <c r="X351" s="154">
        <f t="shared" si="748"/>
        <v>0</v>
      </c>
      <c r="Y351" s="154">
        <f t="shared" si="749"/>
        <v>0</v>
      </c>
      <c r="Z351" s="40"/>
      <c r="AA351" s="152">
        <f>SUMIF('Rekapitulasi Maret'!$U$9:$U$173,APS!$B351,'Rekapitulasi Maret'!$V$9:$V$173)</f>
        <v>0</v>
      </c>
      <c r="AB351" s="152">
        <f>SUMIF('Rekapitulasi Maret'!$U$9:$U$173,APS!$B351,'Rekapitulasi Maret'!$W$9:$W$173)</f>
        <v>0</v>
      </c>
      <c r="AC351" s="152"/>
      <c r="AD351" s="154">
        <f t="shared" si="726"/>
        <v>0</v>
      </c>
      <c r="AE351" s="154">
        <f t="shared" si="727"/>
        <v>0</v>
      </c>
      <c r="AF351" s="40"/>
      <c r="AG351" s="152">
        <f>SUMIF('Rekapitulasi Maret'!$AL$9:$AL$173,APS!$B351,'Rekapitulasi Maret'!$AM$9:$AM$173)</f>
        <v>0</v>
      </c>
      <c r="AH351" s="152">
        <f>SUMIF('Rekapitulasi Maret'!$AL$9:$AL$173,APS!$B351,'Rekapitulasi Maret'!$AN$9:$AN$173)</f>
        <v>0</v>
      </c>
      <c r="AI351" s="152">
        <f>SUMIF('Rekapitulasi Maret'!$AL$9:$AL$173,APS!$B351,'Rekapitulasi Maret'!$AQ$9:$AQ$173)</f>
        <v>0</v>
      </c>
      <c r="AJ351" s="154">
        <f t="shared" si="744"/>
        <v>0</v>
      </c>
      <c r="AK351" s="154">
        <f t="shared" si="745"/>
        <v>0</v>
      </c>
      <c r="AL351" s="40"/>
      <c r="AM351" s="152">
        <f>SUMIF('Rekapitulasi Maret'!$BA$9:$BA$173,APS!$B351,'Rekapitulasi Maret'!$BB$9:$BB$173)</f>
        <v>0</v>
      </c>
      <c r="AN351" s="152">
        <f>SUMIF('Rekapitulasi Maret'!$BA$9:$BA$173,APS!$B351,'Rekapitulasi Maret'!$BC$9:$BC$173)</f>
        <v>0</v>
      </c>
      <c r="AO351" s="10"/>
      <c r="AP351" s="154">
        <f t="shared" si="728"/>
        <v>0</v>
      </c>
      <c r="AQ351" s="154">
        <f t="shared" si="729"/>
        <v>0</v>
      </c>
      <c r="AR351" s="40"/>
      <c r="AS351" s="152">
        <f>SUMIF('Rekapitulasi Maret'!$BP$9:$BP$173,APS!$B351,'Rekapitulasi Maret'!$BQ$9:$BQ$173)</f>
        <v>0</v>
      </c>
      <c r="AT351" s="152">
        <f>SUMIF('Rekapitulasi Maret'!$BP$9:$BP$173,APS!$B351,'Rekapitulasi Maret'!$BR$9:$BR$173)</f>
        <v>0</v>
      </c>
      <c r="AU351" s="40"/>
      <c r="AV351" s="154">
        <f t="shared" si="829"/>
        <v>0</v>
      </c>
      <c r="AW351" s="154">
        <f t="shared" si="830"/>
        <v>0</v>
      </c>
      <c r="AX351" s="40"/>
      <c r="AY351" s="152">
        <f>SUMIF('Rekapitulasi Maret'!$CE$9:$CE$173,APS!$B351,'Rekapitulasi Maret'!$CI$9:$CI$173)</f>
        <v>0</v>
      </c>
      <c r="AZ351" s="10"/>
      <c r="BA351" s="152">
        <f>SUMIF('Rekapitulasi Maret'!$CE$9:$CE$173,APS!$B351,'Rekapitulasi Maret'!$CJ$9:$CJ$173)</f>
        <v>0</v>
      </c>
      <c r="BB351" s="154">
        <f t="shared" si="819"/>
        <v>0</v>
      </c>
      <c r="BC351" s="154">
        <f t="shared" si="820"/>
        <v>0</v>
      </c>
      <c r="BD351" s="76">
        <f t="shared" si="831"/>
        <v>0</v>
      </c>
      <c r="BE351" s="76">
        <f t="shared" si="832"/>
        <v>0</v>
      </c>
      <c r="BF351" s="76">
        <f t="shared" si="833"/>
        <v>0</v>
      </c>
      <c r="BG351" s="76">
        <f t="shared" si="834"/>
        <v>0</v>
      </c>
      <c r="BH351" s="76">
        <f t="shared" si="835"/>
        <v>0</v>
      </c>
      <c r="BI351" s="76">
        <f t="shared" si="836"/>
        <v>0</v>
      </c>
      <c r="BJ351" s="154">
        <f t="shared" si="837"/>
        <v>0</v>
      </c>
      <c r="BK351" s="40">
        <v>1</v>
      </c>
      <c r="BL351" s="40"/>
      <c r="BM351" s="152">
        <f>SUMIF('Rekapitulasi Maret'!$D$194:$D$375,APS!$B351,'Rekapitulasi Maret'!$E$194:$E$375)+SUMIF('Rekapitulasi Maret'!$D$194:$D$375,APS!$B351,'Rekapitulasi Maret'!$J$194:$J$375)</f>
        <v>0</v>
      </c>
      <c r="BN351" s="152">
        <f>SUMIF('Rekapitulasi Maret'!$D$194:$D$375,APS!$B351,'Rekapitulasi Maret'!$F$194:$F$375)</f>
        <v>0</v>
      </c>
      <c r="BO351" s="152">
        <f>SUMIF('Rekapitulasi Maret'!$D$194:$D$375,APS!$B351,'Rekapitulasi Maret'!$K$194:$K$375)</f>
        <v>0</v>
      </c>
      <c r="BP351" s="154">
        <f t="shared" si="799"/>
        <v>0</v>
      </c>
      <c r="BQ351" s="154">
        <f t="shared" si="800"/>
        <v>0</v>
      </c>
      <c r="BR351" s="40"/>
      <c r="BS351" s="152">
        <f>SUMIF('Rekapitulasi Maret'!$U$194:$U$375,APS!$B351,'Rekapitulasi Maret'!$V$194:$V$375)+SUMIF('Rekapitulasi Maret'!$U$194:$U$375,APS!$B351,'Rekapitulasi Maret'!$AA$194:$AA$375)</f>
        <v>0</v>
      </c>
      <c r="BT351" s="152">
        <f>SUMIF('Rekapitulasi Maret'!$U$194:$U$375,APS!$B351,'Rekapitulasi Maret'!$W$194:$W$375)</f>
        <v>0</v>
      </c>
      <c r="BU351" s="152">
        <f>SUMIF('Rekapitulasi Maret'!$U$194:$U$375,APS!$B351,'Rekapitulasi Maret'!$AB$194:$AB$375)</f>
        <v>0</v>
      </c>
      <c r="BV351" s="154">
        <f t="shared" si="797"/>
        <v>0</v>
      </c>
      <c r="BW351" s="154">
        <f t="shared" si="798"/>
        <v>0</v>
      </c>
      <c r="BX351" s="40"/>
      <c r="BY351" s="152">
        <f>SUMIF('Rekapitulasi Maret'!$AL$194:$AL$375,APS!$B351,'Rekapitulasi Maret'!$AM$194:$AM$375)+SUMIF('Rekapitulasi Maret'!$AL$194:$AL$375,APS!$B351,'Rekapitulasi Maret'!$AP$194:$AP$375)</f>
        <v>0</v>
      </c>
      <c r="BZ351" s="152">
        <f>SUMIF('Rekapitulasi Maret'!$AL$194:$AL$375,APS!$B351,'Rekapitulasi Maret'!$AN$194:$AN$375)</f>
        <v>0</v>
      </c>
      <c r="CA351" s="152">
        <f>SUMIF('Rekapitulasi Maret'!$AL$194:$AL$375,APS!$B351,'Rekapitulasi Maret'!$AQ$194:$AQ$375)</f>
        <v>0</v>
      </c>
      <c r="CB351" s="154">
        <f t="shared" si="827"/>
        <v>0</v>
      </c>
      <c r="CC351" s="154">
        <f t="shared" si="828"/>
        <v>0</v>
      </c>
      <c r="CD351" s="40">
        <v>1</v>
      </c>
      <c r="CE351" s="152">
        <f>SUMIF('Rekapitulasi Maret'!$BA$194:$BA$375,APS!$B351,'Rekapitulasi Maret'!$BB$194:$BB$375)+SUMIF('Rekapitulasi Maret'!$BA$194:$BA$375,APS!$B351,'Rekapitulasi Maret'!$BE$194:$BE$375)</f>
        <v>0</v>
      </c>
      <c r="CF351" s="152">
        <f>SUMIF('Rekapitulasi Maret'!$BA$194:$BA$375,APS!$B351,'Rekapitulasi Maret'!$BC$194:$BC$375)</f>
        <v>0</v>
      </c>
      <c r="CG351" s="40"/>
      <c r="CH351" s="154">
        <f t="shared" si="789"/>
        <v>0</v>
      </c>
      <c r="CI351" s="154">
        <f t="shared" si="790"/>
        <v>0</v>
      </c>
      <c r="CJ351" s="40"/>
      <c r="CK351" s="152">
        <f>SUMIF('Rekapitulasi Maret'!$BP$194:$BP$375,APS!$B351,'Rekapitulasi Maret'!$BQ$194:$BQ$375)+SUMIF('Rekapitulasi Maret'!$BP$194:$BP$375,APS!$B351,'Rekapitulasi Maret'!$BT$194:$BT$375)</f>
        <v>0</v>
      </c>
      <c r="CL351" s="152">
        <f>SUMIF('Rekapitulasi Maret'!$BP$194:$BP$375,APS!$B351,'Rekapitulasi Maret'!$BR$194:$BR$375)</f>
        <v>0</v>
      </c>
      <c r="CM351" s="152">
        <f>SUMIF('Rekapitulasi Maret'!$BP$194:$BP$375,APS!$B351,'Rekapitulasi Maret'!$BU$194:$BU$375)</f>
        <v>0</v>
      </c>
      <c r="CN351" s="154">
        <f t="shared" si="791"/>
        <v>0</v>
      </c>
      <c r="CO351" s="154">
        <f t="shared" si="792"/>
        <v>0</v>
      </c>
      <c r="CP351" s="76">
        <f t="shared" si="838"/>
        <v>1</v>
      </c>
      <c r="CQ351" s="76">
        <f t="shared" si="839"/>
        <v>0</v>
      </c>
      <c r="CR351" s="76">
        <f t="shared" si="840"/>
        <v>0</v>
      </c>
      <c r="CS351" s="76">
        <f t="shared" si="841"/>
        <v>0</v>
      </c>
      <c r="CT351" s="76">
        <f t="shared" si="842"/>
        <v>0</v>
      </c>
      <c r="CU351" s="76">
        <f t="shared" si="843"/>
        <v>-1</v>
      </c>
      <c r="CV351" s="154">
        <f t="shared" si="844"/>
        <v>0</v>
      </c>
      <c r="CW351" s="40"/>
      <c r="CX351" s="40"/>
      <c r="CY351" s="152">
        <f>SUMIF('Rekapitulasi Maret'!$D$391:$D$568,APS!$B351,'Rekapitulasi Maret'!$E$391:$E$568)+SUMIF('Rekapitulasi Maret'!$D$391:$D$568,APS!$B351,'Rekapitulasi Maret'!$J$391:$J$568)</f>
        <v>0</v>
      </c>
      <c r="CZ351" s="152">
        <f>SUMIF('Rekapitulasi Maret'!$D$391:$D$568,APS!$B351,'Rekapitulasi Maret'!$F$391:$F$568)</f>
        <v>0</v>
      </c>
      <c r="DA351" s="152">
        <f>SUMIF('Rekapitulasi Maret'!$D$391:$D$568,APS!$B351,'Rekapitulasi Maret'!$K$391:$K$568)</f>
        <v>0</v>
      </c>
      <c r="DB351" s="154">
        <f t="shared" si="793"/>
        <v>0</v>
      </c>
      <c r="DC351" s="154">
        <f t="shared" si="794"/>
        <v>0</v>
      </c>
      <c r="DD351" s="40"/>
      <c r="DE351" s="152">
        <f>SUMIF('Rekapitulasi Maret'!$U$391:$U$568,APS!$B351,'Rekapitulasi Maret'!$V$391:$V$568)+SUMIF('Rekapitulasi Maret'!$U$391:$U$568,APS!$B351,'Rekapitulasi Maret'!$AA$391:$AA$568)</f>
        <v>0</v>
      </c>
      <c r="DF351" s="152">
        <f>SUMIF('Rekapitulasi Maret'!$U$391:$U$568,APS!$B351,'Rekapitulasi Maret'!$W$391:$W$568)</f>
        <v>0</v>
      </c>
      <c r="DG351" s="152">
        <f>SUMIF('Rekapitulasi Maret'!$U$391:$U$568,APS!$B351,'Rekapitulasi Maret'!$AB$391:$AB$568)</f>
        <v>0</v>
      </c>
      <c r="DH351" s="154">
        <f t="shared" si="845"/>
        <v>0</v>
      </c>
      <c r="DI351" s="154">
        <f t="shared" si="846"/>
        <v>0</v>
      </c>
      <c r="DJ351" s="40"/>
      <c r="DK351" s="152">
        <f>SUMIF('Rekapitulasi Maret'!$AL$391:$AL$568,APS!$B351,'Rekapitulasi Maret'!$AM$391:$AM$568)+SUMIF('Rekapitulasi Maret'!$AL$391:$AL$568,APS!$B351,'Rekapitulasi Maret'!$AP$391:$AP$568)</f>
        <v>0</v>
      </c>
      <c r="DL351" s="152">
        <f>SUMIF('Rekapitulasi Maret'!$AL$391:$AL$568,APS!$B351,'Rekapitulasi Maret'!$AN$391:$AN$568)</f>
        <v>0</v>
      </c>
      <c r="DM351" s="152">
        <f>SUMIF('Rekapitulasi Maret'!$AL$391:$AL$568,APS!$B351,'Rekapitulasi Maret'!$AQ$391:$AQ$568)</f>
        <v>0</v>
      </c>
      <c r="DN351" s="154">
        <f t="shared" si="762"/>
        <v>0</v>
      </c>
      <c r="DO351" s="154">
        <f t="shared" si="763"/>
        <v>0</v>
      </c>
      <c r="DP351" s="40"/>
      <c r="DQ351" s="152">
        <f>SUMIF('Rekapitulasi Maret'!$BA$391:$BA$568,APS!$B351,'Rekapitulasi Maret'!$BB$391:$BB$568)+SUMIF('Rekapitulasi Maret'!$BA$391:$BA$568,APS!$B351,'Rekapitulasi Maret'!$BE$391:$BE$568)</f>
        <v>0</v>
      </c>
      <c r="DR351" s="152">
        <f>SUMIF('Rekapitulasi Maret'!$BA$391:$BA$568,APS!$B351,'Rekapitulasi Maret'!$BC$391:$BC$568)</f>
        <v>0</v>
      </c>
      <c r="DS351" s="152">
        <f>SUMIF('Rekapitulasi Maret'!$BA$391:$BA$568,APS!$B351,'Rekapitulasi Maret'!$BF$391:$BF$568)</f>
        <v>0</v>
      </c>
      <c r="DT351" s="154">
        <f t="shared" si="847"/>
        <v>0</v>
      </c>
      <c r="DU351" s="154">
        <f t="shared" si="848"/>
        <v>0</v>
      </c>
      <c r="DV351" s="40"/>
      <c r="DW351" s="152">
        <f>SUMIF('Rekapitulasi Maret'!$BP$391:$BP$568,APS!$B351,'Rekapitulasi Maret'!$BQ$391:$BQ$568)+SUMIF('Rekapitulasi Maret'!$BP$391:$BP$568,APS!$B351,'Rekapitulasi Maret'!$BT$391:$BT$568)</f>
        <v>0</v>
      </c>
      <c r="DX351" s="152">
        <f>SUMIF('Rekapitulasi Maret'!$BP$391:$BP$568,APS!$B351,'Rekapitulasi Maret'!$BR$391:$BR$568)</f>
        <v>0</v>
      </c>
      <c r="DY351" s="152">
        <f>SUMIF('Rekapitulasi Maret'!$BP$391:$BP$568,APS!$B351,'Rekapitulasi Maret'!$BU$391:$BU$568)</f>
        <v>0</v>
      </c>
      <c r="DZ351" s="154">
        <f t="shared" si="755"/>
        <v>0</v>
      </c>
      <c r="EA351" s="154">
        <f t="shared" si="756"/>
        <v>0</v>
      </c>
      <c r="EB351" s="40"/>
      <c r="EC351" s="152">
        <f>SUMIF('Rekapitulasi Maret'!$CE$391:$CE$568,APS!$B351,'Rekapitulasi Maret'!$CF$391:$CF$568)+SUMIF('Rekapitulasi Maret'!$CE$391:$CE$568,APS!$B351,'Rekapitulasi Maret'!$CI$391:$CI$568)</f>
        <v>0</v>
      </c>
      <c r="ED351" s="152">
        <f>SUMIF('Rekapitulasi Maret'!$CE$391:$CE$568,APS!$B351,'Rekapitulasi Maret'!$CG$391:$CG$568)</f>
        <v>0</v>
      </c>
      <c r="EE351" s="152">
        <f>SUMIF('Rekapitulasi Maret'!$CE$391:$CE$568,APS!$B351,'Rekapitulasi Maret'!$CJ$391:$CJ$568)</f>
        <v>0</v>
      </c>
      <c r="EF351" s="154">
        <f t="shared" si="764"/>
        <v>0</v>
      </c>
      <c r="EG351" s="154">
        <f t="shared" si="765"/>
        <v>0</v>
      </c>
      <c r="EH351" s="76">
        <f t="shared" si="849"/>
        <v>0</v>
      </c>
      <c r="EI351" s="76">
        <f t="shared" si="850"/>
        <v>0</v>
      </c>
      <c r="EJ351" s="76">
        <f t="shared" si="851"/>
        <v>0</v>
      </c>
      <c r="EK351" s="76">
        <f t="shared" si="852"/>
        <v>0</v>
      </c>
      <c r="EL351" s="76">
        <f t="shared" si="853"/>
        <v>0</v>
      </c>
      <c r="EM351" s="76">
        <f t="shared" si="854"/>
        <v>0</v>
      </c>
      <c r="EN351" s="154">
        <f t="shared" si="855"/>
        <v>0</v>
      </c>
      <c r="EO351" s="40"/>
      <c r="EP351" s="10"/>
      <c r="EQ351" s="152">
        <f>SUMIF('Rekapitulasi Maret'!$D$587:$D$768,APS!$B351,'Rekapitulasi Maret'!$E$587:$E$768)+SUMIF('Rekapitulasi Maret'!$D$587:$D$768,APS!$B351,'Rekapitulasi Maret'!$G$587:$G$768)</f>
        <v>0</v>
      </c>
      <c r="ER351" s="152">
        <f>SUMIF('Rekapitulasi Maret'!$D$587:$D$768,APS!$B351,'Rekapitulasi Maret'!$F$587:$F$768)+SUMIF('Rekapitulasi Maret'!$D$587:$D$768,APS!$B351,'Rekapitulasi Maret'!$H$587:$H$768)</f>
        <v>0</v>
      </c>
      <c r="ES351" s="10"/>
      <c r="ET351" s="154">
        <f t="shared" si="766"/>
        <v>0</v>
      </c>
      <c r="EU351" s="154">
        <f t="shared" si="767"/>
        <v>0</v>
      </c>
      <c r="EV351" s="10"/>
      <c r="EW351" s="152">
        <f>SUMIF('Rekapitulasi Maret'!$U$587:$U$768,APS!$B351,'Rekapitulasi Maret'!$V$587:$V$768)+SUMIF('Rekapitulasi Maret'!$U$587:$U$768,APS!$B351,'Rekapitulasi Maret'!$X$587:$X$768)</f>
        <v>0</v>
      </c>
      <c r="EX351" s="152">
        <f>SUMIF('Rekapitulasi Maret'!$U$587:$U$768,APS!$B351,'Rekapitulasi Maret'!$W$587:$W$768)+SUMIF('Rekapitulasi Maret'!$U$587:$U$768,APS!$B351,'Rekapitulasi Maret'!$Y$587:$Y$768)</f>
        <v>0</v>
      </c>
      <c r="EY351" s="10"/>
      <c r="EZ351" s="154">
        <f t="shared" si="768"/>
        <v>0</v>
      </c>
      <c r="FA351" s="154">
        <f t="shared" si="769"/>
        <v>0</v>
      </c>
      <c r="FB351" s="10"/>
      <c r="FC351" s="152">
        <f>SUMIF('Rekapitulasi Maret'!$AL$587:$AL$768,APS!$B351,'Rekapitulasi Maret'!$AM$587:$AM$768)+SUMIF('Rekapitulasi Maret'!$AL$587:$AL$768,APS!$B351,'Rekapitulasi Maret'!$AP$587:$AP$768)</f>
        <v>0</v>
      </c>
      <c r="FD351" s="152">
        <f>SUMIF('Rekapitulasi Maret'!$AL$587:$AL$768,APS!$B351,'Rekapitulasi Maret'!$AN$587:$AN$768)</f>
        <v>0</v>
      </c>
      <c r="FE351" s="10"/>
      <c r="FF351" s="154">
        <f t="shared" si="770"/>
        <v>0</v>
      </c>
      <c r="FG351" s="154">
        <f t="shared" si="771"/>
        <v>0</v>
      </c>
      <c r="FH351" s="10"/>
      <c r="FI351" s="152">
        <f>SUMIF('Rekapitulasi Maret'!$BA$587:$BA$768,APS!$B351,'Rekapitulasi Maret'!$BB$587:$BB$768)+SUMIF('Rekapitulasi Maret'!$BA$587:$BA$768,APS!$B351,'Rekapitulasi Maret'!$BE$587:$BE$768)</f>
        <v>0</v>
      </c>
      <c r="FJ351" s="152">
        <f>SUMIF('Rekapitulasi Maret'!$BA$587:$BA$768,APS!$B351,'Rekapitulasi Maret'!$BC$587:$BC$768)+SUMIF('Rekapitulasi Maret'!$BA$587:$BA$768,APS!$B351,'Rekapitulasi Maret'!$BF$587:$BF$768)</f>
        <v>0</v>
      </c>
      <c r="FK351" s="10"/>
      <c r="FL351" s="154">
        <f t="shared" si="772"/>
        <v>0</v>
      </c>
      <c r="FM351" s="154">
        <f t="shared" si="773"/>
        <v>0</v>
      </c>
      <c r="FN351" s="10"/>
      <c r="FO351" s="152">
        <f>SUMIF('Rekapitulasi Maret'!$BP$587:$BP$768,APS!$B351,'Rekapitulasi Maret'!$BQ$587:$BQ$768)+SUMIF('Rekapitulasi Maret'!$BP$587:$BP$768,APS!$B351,'Rekapitulasi Maret'!$BT$587:$BT$768)</f>
        <v>0</v>
      </c>
      <c r="FP351" s="152">
        <f>SUMIF('Rekapitulasi Maret'!$BP$587:$BP$768,APS!$B351,'Rekapitulasi Maret'!$BR$587:$BR$768)</f>
        <v>0</v>
      </c>
      <c r="FQ351" s="10"/>
      <c r="FR351" s="154">
        <f t="shared" si="774"/>
        <v>0</v>
      </c>
      <c r="FS351" s="154">
        <f t="shared" si="775"/>
        <v>0</v>
      </c>
      <c r="FT351" s="10"/>
      <c r="FU351" s="152">
        <f>SUMIF('Rekapitulasi Maret'!$CE$587:$CE$768,APS!$B351,'Rekapitulasi Maret'!$CI$587:$CI$768)</f>
        <v>0</v>
      </c>
      <c r="FV351" s="10"/>
      <c r="FW351" s="152">
        <f>SUMIF('Rekapitulasi Maret'!$CE$587:$CE$768,APS!$B351,'Rekapitulasi Maret'!$CJ$587:$CJ$768)</f>
        <v>0</v>
      </c>
      <c r="FX351" s="154">
        <f t="shared" si="795"/>
        <v>0</v>
      </c>
      <c r="FY351" s="154">
        <f t="shared" si="796"/>
        <v>0</v>
      </c>
      <c r="FZ351" s="10"/>
      <c r="GA351" s="152">
        <f>SUMIF('Rekapitulasi Maret'!$D$785:$D$963,APS!$B351,'Rekapitulasi Maret'!$E$785:$E$963)+SUMIF('Rekapitulasi Maret'!$D$785:$D$963,APS!$B351,'Rekapitulasi Maret'!$J$785:$J$963)</f>
        <v>0</v>
      </c>
      <c r="GB351" s="152">
        <f>SUMIF('Rekapitulasi Maret'!$D$785:$D$963,APS!$B351,'Rekapitulasi Maret'!$F$785:$F$963)</f>
        <v>0</v>
      </c>
      <c r="GC351" s="152">
        <f>SUMIF('Rekapitulasi Maret'!$D$785:$D$963,APS!$B351,'Rekapitulasi Maret'!$K$785:$K$963)</f>
        <v>0</v>
      </c>
      <c r="GD351" s="154">
        <f t="shared" si="776"/>
        <v>0</v>
      </c>
      <c r="GE351" s="154">
        <f t="shared" si="777"/>
        <v>0</v>
      </c>
      <c r="GF351" s="10"/>
      <c r="GG351" s="152">
        <f>SUMIF('Rekapitulasi Maret'!$U$785:$U$963,APS!$B351,'Rekapitulasi Maret'!$V$785:$V$963)+SUMIF('Rekapitulasi Maret'!$U$785:$U$963,APS!$B351,'Rekapitulasi Maret'!$AA$785:$AA$963)</f>
        <v>0</v>
      </c>
      <c r="GH351" s="152">
        <f>SUMIF('Rekapitulasi Maret'!$U$785:$U$963,APS!$B351,'Rekapitulasi Maret'!$W$785:$W$963)</f>
        <v>0</v>
      </c>
      <c r="GI351" s="152">
        <f>SUMIF('Rekapitulasi Maret'!$U$785:$U$963,APS!$B351,'Rekapitulasi Maret'!$AB$785:$AB$963)</f>
        <v>0</v>
      </c>
      <c r="GJ351" s="154">
        <f t="shared" si="778"/>
        <v>0</v>
      </c>
      <c r="GK351" s="154">
        <f t="shared" si="779"/>
        <v>0</v>
      </c>
      <c r="GL351" s="10"/>
      <c r="GM351" s="152">
        <f>SUMIF('Rekapitulasi Maret'!$AL$785:$AL$963,APS!$B351,'Rekapitulasi Maret'!$AM$785:$AM$963)+SUMIF('Rekapitulasi Maret'!$AL$785:$AL$963,APS!$B351,'Rekapitulasi Maret'!$AP$785:$AP$963)</f>
        <v>0</v>
      </c>
      <c r="GN351" s="152">
        <f>SUMIF('Rekapitulasi Maret'!$AL$785:$AL$963,APS!$B351,'Rekapitulasi Maret'!$AN$785:$AN$963)</f>
        <v>0</v>
      </c>
      <c r="GO351" s="152">
        <f>SUMIF('Rekapitulasi Maret'!$AL$785:$AL$963,APS!$B351,'Rekapitulasi Maret'!$AQ$785:$AQ$963)</f>
        <v>0</v>
      </c>
      <c r="GP351" s="154">
        <f t="shared" si="780"/>
        <v>0</v>
      </c>
      <c r="GQ351" s="154">
        <f t="shared" si="781"/>
        <v>0</v>
      </c>
      <c r="GR351" s="76">
        <f t="shared" si="782"/>
        <v>0</v>
      </c>
      <c r="GS351" s="76">
        <f t="shared" si="783"/>
        <v>0</v>
      </c>
      <c r="GT351" s="76">
        <f t="shared" si="784"/>
        <v>0</v>
      </c>
      <c r="GU351" s="76">
        <f t="shared" si="785"/>
        <v>0</v>
      </c>
      <c r="GV351" s="157">
        <f t="shared" si="786"/>
        <v>0</v>
      </c>
      <c r="GW351" s="157">
        <f t="shared" si="787"/>
        <v>0</v>
      </c>
      <c r="GX351" s="158">
        <f t="shared" si="788"/>
        <v>0</v>
      </c>
      <c r="GY351" s="157">
        <f t="shared" si="821"/>
        <v>1</v>
      </c>
      <c r="GZ351" s="157">
        <f t="shared" si="822"/>
        <v>0</v>
      </c>
      <c r="HA351" s="157">
        <f t="shared" si="823"/>
        <v>0</v>
      </c>
      <c r="HB351" s="157">
        <f t="shared" si="824"/>
        <v>0</v>
      </c>
      <c r="HC351" s="157">
        <f t="shared" si="825"/>
        <v>0</v>
      </c>
      <c r="HD351" s="157">
        <f t="shared" si="826"/>
        <v>-1</v>
      </c>
      <c r="HE351" s="158">
        <f t="shared" si="746"/>
        <v>0</v>
      </c>
      <c r="HF351" s="164"/>
      <c r="HG351" s="88"/>
      <c r="HH351" s="88"/>
    </row>
    <row r="352" spans="1:216" ht="30">
      <c r="A352" s="38"/>
      <c r="B352" s="48" t="s">
        <v>472</v>
      </c>
      <c r="C352" s="38" t="s">
        <v>146</v>
      </c>
      <c r="D352" s="38"/>
      <c r="E352" s="38"/>
      <c r="F352" s="38">
        <v>1</v>
      </c>
      <c r="G352" s="38"/>
      <c r="H352" s="38"/>
      <c r="I352" s="18">
        <v>0</v>
      </c>
      <c r="J352" s="38">
        <v>0</v>
      </c>
      <c r="K352" s="38"/>
      <c r="L352" s="38"/>
      <c r="M352" s="40">
        <v>1</v>
      </c>
      <c r="N352" s="20">
        <f t="shared" si="752"/>
        <v>1</v>
      </c>
      <c r="O352" s="20"/>
      <c r="P352" s="75">
        <f t="shared" si="754"/>
        <v>0</v>
      </c>
      <c r="Q352" s="74">
        <f t="shared" si="753"/>
        <v>1</v>
      </c>
      <c r="R352" s="22">
        <f t="shared" si="757"/>
        <v>1</v>
      </c>
      <c r="S352" s="40"/>
      <c r="T352" s="40"/>
      <c r="U352" s="152">
        <f>SUMIF('Rekapitulasi Maret'!$D$9:$D$173,APS!$B352,'Rekapitulasi Maret'!$E$9:$E$173)</f>
        <v>0</v>
      </c>
      <c r="V352" s="152">
        <f>SUMIF('Rekapitulasi Maret'!$D$9:$D$173,APS!$B352,'Rekapitulasi Maret'!$F$9:$F$173)</f>
        <v>0</v>
      </c>
      <c r="W352" s="40"/>
      <c r="X352" s="154">
        <f t="shared" si="748"/>
        <v>0</v>
      </c>
      <c r="Y352" s="154">
        <f t="shared" si="749"/>
        <v>0</v>
      </c>
      <c r="Z352" s="40"/>
      <c r="AA352" s="152">
        <f>SUMIF('Rekapitulasi Maret'!$U$9:$U$173,APS!$B352,'Rekapitulasi Maret'!$V$9:$V$173)</f>
        <v>0</v>
      </c>
      <c r="AB352" s="152">
        <f>SUMIF('Rekapitulasi Maret'!$U$9:$U$173,APS!$B352,'Rekapitulasi Maret'!$W$9:$W$173)</f>
        <v>0</v>
      </c>
      <c r="AC352" s="152"/>
      <c r="AD352" s="154">
        <f t="shared" si="726"/>
        <v>0</v>
      </c>
      <c r="AE352" s="154">
        <f t="shared" si="727"/>
        <v>0</v>
      </c>
      <c r="AF352" s="40"/>
      <c r="AG352" s="152">
        <f>SUMIF('Rekapitulasi Maret'!$AL$9:$AL$173,APS!$B352,'Rekapitulasi Maret'!$AM$9:$AM$173)</f>
        <v>0</v>
      </c>
      <c r="AH352" s="152">
        <f>SUMIF('Rekapitulasi Maret'!$AL$9:$AL$173,APS!$B352,'Rekapitulasi Maret'!$AN$9:$AN$173)</f>
        <v>0</v>
      </c>
      <c r="AI352" s="152">
        <f>SUMIF('Rekapitulasi Maret'!$AL$9:$AL$173,APS!$B352,'Rekapitulasi Maret'!$AQ$9:$AQ$173)</f>
        <v>0</v>
      </c>
      <c r="AJ352" s="154">
        <f t="shared" si="744"/>
        <v>0</v>
      </c>
      <c r="AK352" s="154">
        <f t="shared" si="745"/>
        <v>0</v>
      </c>
      <c r="AL352" s="40"/>
      <c r="AM352" s="152">
        <f>SUMIF('Rekapitulasi Maret'!$BA$9:$BA$173,APS!$B352,'Rekapitulasi Maret'!$BB$9:$BB$173)</f>
        <v>0</v>
      </c>
      <c r="AN352" s="152">
        <f>SUMIF('Rekapitulasi Maret'!$BA$9:$BA$173,APS!$B352,'Rekapitulasi Maret'!$BC$9:$BC$173)</f>
        <v>0</v>
      </c>
      <c r="AO352" s="10"/>
      <c r="AP352" s="154">
        <f t="shared" si="728"/>
        <v>0</v>
      </c>
      <c r="AQ352" s="154">
        <f t="shared" si="729"/>
        <v>0</v>
      </c>
      <c r="AR352" s="40"/>
      <c r="AS352" s="152">
        <f>SUMIF('Rekapitulasi Maret'!$BP$9:$BP$173,APS!$B352,'Rekapitulasi Maret'!$BQ$9:$BQ$173)</f>
        <v>0</v>
      </c>
      <c r="AT352" s="152">
        <f>SUMIF('Rekapitulasi Maret'!$BP$9:$BP$173,APS!$B352,'Rekapitulasi Maret'!$BR$9:$BR$173)</f>
        <v>0</v>
      </c>
      <c r="AU352" s="40"/>
      <c r="AV352" s="154">
        <f t="shared" si="829"/>
        <v>0</v>
      </c>
      <c r="AW352" s="154">
        <f t="shared" si="830"/>
        <v>0</v>
      </c>
      <c r="AX352" s="40"/>
      <c r="AY352" s="152">
        <f>SUMIF('Rekapitulasi Maret'!$CE$9:$CE$173,APS!$B352,'Rekapitulasi Maret'!$CI$9:$CI$173)</f>
        <v>0</v>
      </c>
      <c r="AZ352" s="10"/>
      <c r="BA352" s="152">
        <f>SUMIF('Rekapitulasi Maret'!$CE$9:$CE$173,APS!$B352,'Rekapitulasi Maret'!$CJ$9:$CJ$173)</f>
        <v>0</v>
      </c>
      <c r="BB352" s="154">
        <f t="shared" si="819"/>
        <v>0</v>
      </c>
      <c r="BC352" s="154">
        <f t="shared" si="820"/>
        <v>0</v>
      </c>
      <c r="BD352" s="76">
        <f t="shared" si="831"/>
        <v>0</v>
      </c>
      <c r="BE352" s="76">
        <f t="shared" si="832"/>
        <v>0</v>
      </c>
      <c r="BF352" s="76">
        <f t="shared" si="833"/>
        <v>0</v>
      </c>
      <c r="BG352" s="76">
        <f t="shared" si="834"/>
        <v>0</v>
      </c>
      <c r="BH352" s="76">
        <f t="shared" si="835"/>
        <v>0</v>
      </c>
      <c r="BI352" s="76">
        <f t="shared" si="836"/>
        <v>0</v>
      </c>
      <c r="BJ352" s="154">
        <f t="shared" si="837"/>
        <v>0</v>
      </c>
      <c r="BK352" s="40">
        <v>1</v>
      </c>
      <c r="BL352" s="40"/>
      <c r="BM352" s="152">
        <f>SUMIF('Rekapitulasi Maret'!$D$194:$D$375,APS!$B352,'Rekapitulasi Maret'!$E$194:$E$375)+SUMIF('Rekapitulasi Maret'!$D$194:$D$375,APS!$B352,'Rekapitulasi Maret'!$J$194:$J$375)</f>
        <v>0</v>
      </c>
      <c r="BN352" s="152">
        <f>SUMIF('Rekapitulasi Maret'!$D$194:$D$375,APS!$B352,'Rekapitulasi Maret'!$F$194:$F$375)</f>
        <v>0</v>
      </c>
      <c r="BO352" s="152">
        <f>SUMIF('Rekapitulasi Maret'!$D$194:$D$375,APS!$B352,'Rekapitulasi Maret'!$K$194:$K$375)</f>
        <v>0</v>
      </c>
      <c r="BP352" s="154">
        <f t="shared" si="799"/>
        <v>0</v>
      </c>
      <c r="BQ352" s="154">
        <f t="shared" si="800"/>
        <v>0</v>
      </c>
      <c r="BR352" s="40"/>
      <c r="BS352" s="152">
        <f>SUMIF('Rekapitulasi Maret'!$U$194:$U$375,APS!$B352,'Rekapitulasi Maret'!$V$194:$V$375)+SUMIF('Rekapitulasi Maret'!$U$194:$U$375,APS!$B352,'Rekapitulasi Maret'!$AA$194:$AA$375)</f>
        <v>0</v>
      </c>
      <c r="BT352" s="152">
        <f>SUMIF('Rekapitulasi Maret'!$U$194:$U$375,APS!$B352,'Rekapitulasi Maret'!$W$194:$W$375)</f>
        <v>0</v>
      </c>
      <c r="BU352" s="152">
        <f>SUMIF('Rekapitulasi Maret'!$U$194:$U$375,APS!$B352,'Rekapitulasi Maret'!$AB$194:$AB$375)</f>
        <v>0</v>
      </c>
      <c r="BV352" s="154">
        <f t="shared" si="797"/>
        <v>0</v>
      </c>
      <c r="BW352" s="154">
        <f t="shared" si="798"/>
        <v>0</v>
      </c>
      <c r="BX352" s="40"/>
      <c r="BY352" s="152">
        <f>SUMIF('Rekapitulasi Maret'!$AL$194:$AL$375,APS!$B352,'Rekapitulasi Maret'!$AM$194:$AM$375)+SUMIF('Rekapitulasi Maret'!$AL$194:$AL$375,APS!$B352,'Rekapitulasi Maret'!$AP$194:$AP$375)</f>
        <v>0</v>
      </c>
      <c r="BZ352" s="152">
        <f>SUMIF('Rekapitulasi Maret'!$AL$194:$AL$375,APS!$B352,'Rekapitulasi Maret'!$AN$194:$AN$375)</f>
        <v>0</v>
      </c>
      <c r="CA352" s="152">
        <f>SUMIF('Rekapitulasi Maret'!$AL$194:$AL$375,APS!$B352,'Rekapitulasi Maret'!$AQ$194:$AQ$375)</f>
        <v>0</v>
      </c>
      <c r="CB352" s="154">
        <f t="shared" si="827"/>
        <v>0</v>
      </c>
      <c r="CC352" s="154">
        <f t="shared" si="828"/>
        <v>0</v>
      </c>
      <c r="CD352" s="40">
        <v>1</v>
      </c>
      <c r="CE352" s="152">
        <f>SUMIF('Rekapitulasi Maret'!$BA$194:$BA$375,APS!$B352,'Rekapitulasi Maret'!$BB$194:$BB$375)+SUMIF('Rekapitulasi Maret'!$BA$194:$BA$375,APS!$B352,'Rekapitulasi Maret'!$BE$194:$BE$375)</f>
        <v>0</v>
      </c>
      <c r="CF352" s="152">
        <f>SUMIF('Rekapitulasi Maret'!$BA$194:$BA$375,APS!$B352,'Rekapitulasi Maret'!$BC$194:$BC$375)</f>
        <v>0</v>
      </c>
      <c r="CG352" s="40"/>
      <c r="CH352" s="154">
        <f t="shared" si="789"/>
        <v>0</v>
      </c>
      <c r="CI352" s="154">
        <f t="shared" si="790"/>
        <v>0</v>
      </c>
      <c r="CJ352" s="40"/>
      <c r="CK352" s="152">
        <f>SUMIF('Rekapitulasi Maret'!$BP$194:$BP$375,APS!$B352,'Rekapitulasi Maret'!$BQ$194:$BQ$375)+SUMIF('Rekapitulasi Maret'!$BP$194:$BP$375,APS!$B352,'Rekapitulasi Maret'!$BT$194:$BT$375)</f>
        <v>0</v>
      </c>
      <c r="CL352" s="152">
        <f>SUMIF('Rekapitulasi Maret'!$BP$194:$BP$375,APS!$B352,'Rekapitulasi Maret'!$BR$194:$BR$375)</f>
        <v>0</v>
      </c>
      <c r="CM352" s="152">
        <f>SUMIF('Rekapitulasi Maret'!$BP$194:$BP$375,APS!$B352,'Rekapitulasi Maret'!$BU$194:$BU$375)</f>
        <v>0</v>
      </c>
      <c r="CN352" s="154">
        <f t="shared" si="791"/>
        <v>0</v>
      </c>
      <c r="CO352" s="154">
        <f t="shared" si="792"/>
        <v>0</v>
      </c>
      <c r="CP352" s="76">
        <f t="shared" si="838"/>
        <v>1</v>
      </c>
      <c r="CQ352" s="76">
        <f t="shared" si="839"/>
        <v>0</v>
      </c>
      <c r="CR352" s="76">
        <f t="shared" si="840"/>
        <v>0</v>
      </c>
      <c r="CS352" s="76">
        <f t="shared" si="841"/>
        <v>0</v>
      </c>
      <c r="CT352" s="76">
        <f t="shared" si="842"/>
        <v>0</v>
      </c>
      <c r="CU352" s="76">
        <f t="shared" si="843"/>
        <v>-1</v>
      </c>
      <c r="CV352" s="154">
        <f t="shared" si="844"/>
        <v>0</v>
      </c>
      <c r="CW352" s="40"/>
      <c r="CX352" s="40"/>
      <c r="CY352" s="152">
        <f>SUMIF('Rekapitulasi Maret'!$D$391:$D$568,APS!$B352,'Rekapitulasi Maret'!$E$391:$E$568)+SUMIF('Rekapitulasi Maret'!$D$391:$D$568,APS!$B352,'Rekapitulasi Maret'!$J$391:$J$568)</f>
        <v>0</v>
      </c>
      <c r="CZ352" s="152">
        <f>SUMIF('Rekapitulasi Maret'!$D$391:$D$568,APS!$B352,'Rekapitulasi Maret'!$F$391:$F$568)</f>
        <v>0</v>
      </c>
      <c r="DA352" s="152">
        <f>SUMIF('Rekapitulasi Maret'!$D$391:$D$568,APS!$B352,'Rekapitulasi Maret'!$K$391:$K$568)</f>
        <v>0</v>
      </c>
      <c r="DB352" s="154">
        <f t="shared" si="793"/>
        <v>0</v>
      </c>
      <c r="DC352" s="154">
        <f t="shared" si="794"/>
        <v>0</v>
      </c>
      <c r="DD352" s="40"/>
      <c r="DE352" s="152">
        <f>SUMIF('Rekapitulasi Maret'!$U$391:$U$568,APS!$B352,'Rekapitulasi Maret'!$V$391:$V$568)+SUMIF('Rekapitulasi Maret'!$U$391:$U$568,APS!$B352,'Rekapitulasi Maret'!$AA$391:$AA$568)</f>
        <v>0</v>
      </c>
      <c r="DF352" s="152">
        <f>SUMIF('Rekapitulasi Maret'!$U$391:$U$568,APS!$B352,'Rekapitulasi Maret'!$W$391:$W$568)</f>
        <v>0</v>
      </c>
      <c r="DG352" s="152">
        <f>SUMIF('Rekapitulasi Maret'!$U$391:$U$568,APS!$B352,'Rekapitulasi Maret'!$AB$391:$AB$568)</f>
        <v>0</v>
      </c>
      <c r="DH352" s="154">
        <f t="shared" si="845"/>
        <v>0</v>
      </c>
      <c r="DI352" s="154">
        <f t="shared" si="846"/>
        <v>0</v>
      </c>
      <c r="DJ352" s="40"/>
      <c r="DK352" s="152">
        <f>SUMIF('Rekapitulasi Maret'!$AL$391:$AL$568,APS!$B352,'Rekapitulasi Maret'!$AM$391:$AM$568)+SUMIF('Rekapitulasi Maret'!$AL$391:$AL$568,APS!$B352,'Rekapitulasi Maret'!$AP$391:$AP$568)</f>
        <v>0</v>
      </c>
      <c r="DL352" s="152">
        <f>SUMIF('Rekapitulasi Maret'!$AL$391:$AL$568,APS!$B352,'Rekapitulasi Maret'!$AN$391:$AN$568)</f>
        <v>0</v>
      </c>
      <c r="DM352" s="152">
        <f>SUMIF('Rekapitulasi Maret'!$AL$391:$AL$568,APS!$B352,'Rekapitulasi Maret'!$AQ$391:$AQ$568)</f>
        <v>0</v>
      </c>
      <c r="DN352" s="154">
        <f t="shared" si="762"/>
        <v>0</v>
      </c>
      <c r="DO352" s="154">
        <f t="shared" si="763"/>
        <v>0</v>
      </c>
      <c r="DP352" s="40"/>
      <c r="DQ352" s="152">
        <f>SUMIF('Rekapitulasi Maret'!$BA$391:$BA$568,APS!$B352,'Rekapitulasi Maret'!$BB$391:$BB$568)+SUMIF('Rekapitulasi Maret'!$BA$391:$BA$568,APS!$B352,'Rekapitulasi Maret'!$BE$391:$BE$568)</f>
        <v>0</v>
      </c>
      <c r="DR352" s="152">
        <f>SUMIF('Rekapitulasi Maret'!$BA$391:$BA$568,APS!$B352,'Rekapitulasi Maret'!$BC$391:$BC$568)</f>
        <v>0</v>
      </c>
      <c r="DS352" s="152">
        <f>SUMIF('Rekapitulasi Maret'!$BA$391:$BA$568,APS!$B352,'Rekapitulasi Maret'!$BF$391:$BF$568)</f>
        <v>0</v>
      </c>
      <c r="DT352" s="154">
        <f t="shared" si="847"/>
        <v>0</v>
      </c>
      <c r="DU352" s="154">
        <f t="shared" si="848"/>
        <v>0</v>
      </c>
      <c r="DV352" s="40"/>
      <c r="DW352" s="152">
        <f>SUMIF('Rekapitulasi Maret'!$BP$391:$BP$568,APS!$B352,'Rekapitulasi Maret'!$BQ$391:$BQ$568)+SUMIF('Rekapitulasi Maret'!$BP$391:$BP$568,APS!$B352,'Rekapitulasi Maret'!$BT$391:$BT$568)</f>
        <v>0</v>
      </c>
      <c r="DX352" s="152">
        <f>SUMIF('Rekapitulasi Maret'!$BP$391:$BP$568,APS!$B352,'Rekapitulasi Maret'!$BR$391:$BR$568)</f>
        <v>0</v>
      </c>
      <c r="DY352" s="152">
        <f>SUMIF('Rekapitulasi Maret'!$BP$391:$BP$568,APS!$B352,'Rekapitulasi Maret'!$BU$391:$BU$568)</f>
        <v>0</v>
      </c>
      <c r="DZ352" s="154">
        <f t="shared" si="755"/>
        <v>0</v>
      </c>
      <c r="EA352" s="154">
        <f t="shared" si="756"/>
        <v>0</v>
      </c>
      <c r="EB352" s="40"/>
      <c r="EC352" s="152">
        <f>SUMIF('Rekapitulasi Maret'!$CE$391:$CE$568,APS!$B352,'Rekapitulasi Maret'!$CF$391:$CF$568)+SUMIF('Rekapitulasi Maret'!$CE$391:$CE$568,APS!$B352,'Rekapitulasi Maret'!$CI$391:$CI$568)</f>
        <v>0</v>
      </c>
      <c r="ED352" s="152">
        <f>SUMIF('Rekapitulasi Maret'!$CE$391:$CE$568,APS!$B352,'Rekapitulasi Maret'!$CG$391:$CG$568)</f>
        <v>0</v>
      </c>
      <c r="EE352" s="152">
        <f>SUMIF('Rekapitulasi Maret'!$CE$391:$CE$568,APS!$B352,'Rekapitulasi Maret'!$CJ$391:$CJ$568)</f>
        <v>0</v>
      </c>
      <c r="EF352" s="154">
        <f t="shared" si="764"/>
        <v>0</v>
      </c>
      <c r="EG352" s="154">
        <f t="shared" si="765"/>
        <v>0</v>
      </c>
      <c r="EH352" s="76">
        <f t="shared" si="849"/>
        <v>0</v>
      </c>
      <c r="EI352" s="76">
        <f t="shared" si="850"/>
        <v>0</v>
      </c>
      <c r="EJ352" s="76">
        <f t="shared" si="851"/>
        <v>0</v>
      </c>
      <c r="EK352" s="76">
        <f t="shared" si="852"/>
        <v>0</v>
      </c>
      <c r="EL352" s="76">
        <f t="shared" si="853"/>
        <v>0</v>
      </c>
      <c r="EM352" s="76">
        <f t="shared" si="854"/>
        <v>0</v>
      </c>
      <c r="EN352" s="154">
        <f t="shared" si="855"/>
        <v>0</v>
      </c>
      <c r="EO352" s="40"/>
      <c r="EP352" s="10"/>
      <c r="EQ352" s="152">
        <f>SUMIF('Rekapitulasi Maret'!$D$587:$D$768,APS!$B352,'Rekapitulasi Maret'!$E$587:$E$768)+SUMIF('Rekapitulasi Maret'!$D$587:$D$768,APS!$B352,'Rekapitulasi Maret'!$G$587:$G$768)</f>
        <v>0</v>
      </c>
      <c r="ER352" s="152">
        <f>SUMIF('Rekapitulasi Maret'!$D$587:$D$768,APS!$B352,'Rekapitulasi Maret'!$F$587:$F$768)+SUMIF('Rekapitulasi Maret'!$D$587:$D$768,APS!$B352,'Rekapitulasi Maret'!$H$587:$H$768)</f>
        <v>0</v>
      </c>
      <c r="ES352" s="10"/>
      <c r="ET352" s="154">
        <f t="shared" si="766"/>
        <v>0</v>
      </c>
      <c r="EU352" s="154">
        <f t="shared" si="767"/>
        <v>0</v>
      </c>
      <c r="EV352" s="10"/>
      <c r="EW352" s="152">
        <f>SUMIF('Rekapitulasi Maret'!$U$587:$U$768,APS!$B352,'Rekapitulasi Maret'!$V$587:$V$768)+SUMIF('Rekapitulasi Maret'!$U$587:$U$768,APS!$B352,'Rekapitulasi Maret'!$X$587:$X$768)</f>
        <v>0</v>
      </c>
      <c r="EX352" s="152">
        <f>SUMIF('Rekapitulasi Maret'!$U$587:$U$768,APS!$B352,'Rekapitulasi Maret'!$W$587:$W$768)+SUMIF('Rekapitulasi Maret'!$U$587:$U$768,APS!$B352,'Rekapitulasi Maret'!$Y$587:$Y$768)</f>
        <v>0</v>
      </c>
      <c r="EY352" s="10"/>
      <c r="EZ352" s="154">
        <f t="shared" si="768"/>
        <v>0</v>
      </c>
      <c r="FA352" s="154">
        <f t="shared" si="769"/>
        <v>0</v>
      </c>
      <c r="FB352" s="10"/>
      <c r="FC352" s="152">
        <f>SUMIF('Rekapitulasi Maret'!$AL$587:$AL$768,APS!$B352,'Rekapitulasi Maret'!$AM$587:$AM$768)+SUMIF('Rekapitulasi Maret'!$AL$587:$AL$768,APS!$B352,'Rekapitulasi Maret'!$AP$587:$AP$768)</f>
        <v>0</v>
      </c>
      <c r="FD352" s="152">
        <f>SUMIF('Rekapitulasi Maret'!$AL$587:$AL$768,APS!$B352,'Rekapitulasi Maret'!$AN$587:$AN$768)</f>
        <v>0</v>
      </c>
      <c r="FE352" s="10"/>
      <c r="FF352" s="154">
        <f t="shared" si="770"/>
        <v>0</v>
      </c>
      <c r="FG352" s="154">
        <f t="shared" si="771"/>
        <v>0</v>
      </c>
      <c r="FH352" s="10"/>
      <c r="FI352" s="152">
        <f>SUMIF('Rekapitulasi Maret'!$BA$587:$BA$768,APS!$B352,'Rekapitulasi Maret'!$BB$587:$BB$768)+SUMIF('Rekapitulasi Maret'!$BA$587:$BA$768,APS!$B352,'Rekapitulasi Maret'!$BE$587:$BE$768)</f>
        <v>0</v>
      </c>
      <c r="FJ352" s="152">
        <f>SUMIF('Rekapitulasi Maret'!$BA$587:$BA$768,APS!$B352,'Rekapitulasi Maret'!$BC$587:$BC$768)+SUMIF('Rekapitulasi Maret'!$BA$587:$BA$768,APS!$B352,'Rekapitulasi Maret'!$BF$587:$BF$768)</f>
        <v>0</v>
      </c>
      <c r="FK352" s="10"/>
      <c r="FL352" s="154">
        <f t="shared" si="772"/>
        <v>0</v>
      </c>
      <c r="FM352" s="154">
        <f t="shared" si="773"/>
        <v>0</v>
      </c>
      <c r="FN352" s="10"/>
      <c r="FO352" s="152">
        <f>SUMIF('Rekapitulasi Maret'!$BP$587:$BP$768,APS!$B352,'Rekapitulasi Maret'!$BQ$587:$BQ$768)+SUMIF('Rekapitulasi Maret'!$BP$587:$BP$768,APS!$B352,'Rekapitulasi Maret'!$BT$587:$BT$768)</f>
        <v>0</v>
      </c>
      <c r="FP352" s="152">
        <f>SUMIF('Rekapitulasi Maret'!$BP$587:$BP$768,APS!$B352,'Rekapitulasi Maret'!$BR$587:$BR$768)</f>
        <v>0</v>
      </c>
      <c r="FQ352" s="10"/>
      <c r="FR352" s="154">
        <f t="shared" si="774"/>
        <v>0</v>
      </c>
      <c r="FS352" s="154">
        <f t="shared" si="775"/>
        <v>0</v>
      </c>
      <c r="FT352" s="10"/>
      <c r="FU352" s="152">
        <f>SUMIF('Rekapitulasi Maret'!$CE$587:$CE$768,APS!$B352,'Rekapitulasi Maret'!$CI$587:$CI$768)</f>
        <v>0</v>
      </c>
      <c r="FV352" s="10"/>
      <c r="FW352" s="152">
        <f>SUMIF('Rekapitulasi Maret'!$CE$587:$CE$768,APS!$B352,'Rekapitulasi Maret'!$CJ$587:$CJ$768)</f>
        <v>0</v>
      </c>
      <c r="FX352" s="154">
        <f t="shared" si="795"/>
        <v>0</v>
      </c>
      <c r="FY352" s="154">
        <f t="shared" si="796"/>
        <v>0</v>
      </c>
      <c r="FZ352" s="10"/>
      <c r="GA352" s="152">
        <f>SUMIF('Rekapitulasi Maret'!$D$785:$D$963,APS!$B352,'Rekapitulasi Maret'!$E$785:$E$963)+SUMIF('Rekapitulasi Maret'!$D$785:$D$963,APS!$B352,'Rekapitulasi Maret'!$J$785:$J$963)</f>
        <v>0</v>
      </c>
      <c r="GB352" s="152">
        <f>SUMIF('Rekapitulasi Maret'!$D$785:$D$963,APS!$B352,'Rekapitulasi Maret'!$F$785:$F$963)</f>
        <v>0</v>
      </c>
      <c r="GC352" s="152">
        <f>SUMIF('Rekapitulasi Maret'!$D$785:$D$963,APS!$B352,'Rekapitulasi Maret'!$K$785:$K$963)</f>
        <v>0</v>
      </c>
      <c r="GD352" s="154">
        <f t="shared" si="776"/>
        <v>0</v>
      </c>
      <c r="GE352" s="154">
        <f t="shared" si="777"/>
        <v>0</v>
      </c>
      <c r="GF352" s="10"/>
      <c r="GG352" s="152">
        <f>SUMIF('Rekapitulasi Maret'!$U$785:$U$963,APS!$B352,'Rekapitulasi Maret'!$V$785:$V$963)+SUMIF('Rekapitulasi Maret'!$U$785:$U$963,APS!$B352,'Rekapitulasi Maret'!$AA$785:$AA$963)</f>
        <v>0</v>
      </c>
      <c r="GH352" s="152">
        <f>SUMIF('Rekapitulasi Maret'!$U$785:$U$963,APS!$B352,'Rekapitulasi Maret'!$W$785:$W$963)</f>
        <v>0</v>
      </c>
      <c r="GI352" s="152">
        <f>SUMIF('Rekapitulasi Maret'!$U$785:$U$963,APS!$B352,'Rekapitulasi Maret'!$AB$785:$AB$963)</f>
        <v>0</v>
      </c>
      <c r="GJ352" s="154">
        <f t="shared" si="778"/>
        <v>0</v>
      </c>
      <c r="GK352" s="154">
        <f t="shared" si="779"/>
        <v>0</v>
      </c>
      <c r="GL352" s="10"/>
      <c r="GM352" s="152">
        <f>SUMIF('Rekapitulasi Maret'!$AL$785:$AL$963,APS!$B352,'Rekapitulasi Maret'!$AM$785:$AM$963)+SUMIF('Rekapitulasi Maret'!$AL$785:$AL$963,APS!$B352,'Rekapitulasi Maret'!$AP$785:$AP$963)</f>
        <v>0</v>
      </c>
      <c r="GN352" s="152">
        <f>SUMIF('Rekapitulasi Maret'!$AL$785:$AL$963,APS!$B352,'Rekapitulasi Maret'!$AN$785:$AN$963)</f>
        <v>0</v>
      </c>
      <c r="GO352" s="152">
        <f>SUMIF('Rekapitulasi Maret'!$AL$785:$AL$963,APS!$B352,'Rekapitulasi Maret'!$AQ$785:$AQ$963)</f>
        <v>0</v>
      </c>
      <c r="GP352" s="154">
        <f t="shared" si="780"/>
        <v>0</v>
      </c>
      <c r="GQ352" s="154">
        <f t="shared" si="781"/>
        <v>0</v>
      </c>
      <c r="GR352" s="76">
        <f t="shared" si="782"/>
        <v>0</v>
      </c>
      <c r="GS352" s="76">
        <f t="shared" si="783"/>
        <v>0</v>
      </c>
      <c r="GT352" s="76">
        <f t="shared" si="784"/>
        <v>0</v>
      </c>
      <c r="GU352" s="76">
        <f t="shared" si="785"/>
        <v>0</v>
      </c>
      <c r="GV352" s="157">
        <f t="shared" si="786"/>
        <v>0</v>
      </c>
      <c r="GW352" s="157">
        <f t="shared" si="787"/>
        <v>0</v>
      </c>
      <c r="GX352" s="158">
        <f t="shared" si="788"/>
        <v>0</v>
      </c>
      <c r="GY352" s="157">
        <f t="shared" si="821"/>
        <v>1</v>
      </c>
      <c r="GZ352" s="157">
        <f t="shared" si="822"/>
        <v>0</v>
      </c>
      <c r="HA352" s="157">
        <f t="shared" si="823"/>
        <v>0</v>
      </c>
      <c r="HB352" s="157">
        <f t="shared" si="824"/>
        <v>0</v>
      </c>
      <c r="HC352" s="157">
        <f t="shared" si="825"/>
        <v>0</v>
      </c>
      <c r="HD352" s="157">
        <f t="shared" si="826"/>
        <v>-1</v>
      </c>
      <c r="HE352" s="158">
        <f t="shared" si="746"/>
        <v>0</v>
      </c>
      <c r="HF352" s="164"/>
      <c r="HG352" s="88"/>
      <c r="HH352" s="88"/>
    </row>
    <row r="353" spans="1:216" ht="15.75">
      <c r="A353" s="34"/>
      <c r="B353" s="32" t="s">
        <v>420</v>
      </c>
      <c r="C353" s="34" t="s">
        <v>146</v>
      </c>
      <c r="D353" s="34"/>
      <c r="E353" s="34"/>
      <c r="F353" s="31">
        <v>7</v>
      </c>
      <c r="G353" s="17"/>
      <c r="H353" s="17"/>
      <c r="I353" s="18">
        <v>0</v>
      </c>
      <c r="J353" s="17">
        <v>0</v>
      </c>
      <c r="K353" s="19">
        <f>(H353+F353+G353)-(I353+J353)</f>
        <v>7</v>
      </c>
      <c r="L353" s="19">
        <f>IF(K353&gt;0,K353,0)</f>
        <v>7</v>
      </c>
      <c r="M353" s="23">
        <v>7</v>
      </c>
      <c r="N353" s="20">
        <f t="shared" si="752"/>
        <v>7</v>
      </c>
      <c r="O353" s="20"/>
      <c r="P353" s="75">
        <f t="shared" si="754"/>
        <v>0</v>
      </c>
      <c r="Q353" s="74">
        <f t="shared" si="753"/>
        <v>7</v>
      </c>
      <c r="R353" s="22">
        <f t="shared" si="757"/>
        <v>7</v>
      </c>
      <c r="S353" s="10">
        <v>7</v>
      </c>
      <c r="T353" s="10"/>
      <c r="U353" s="152">
        <f>SUMIF('Rekapitulasi Maret'!$D$9:$D$173,APS!$B353,'Rekapitulasi Maret'!$E$9:$E$173)</f>
        <v>0</v>
      </c>
      <c r="V353" s="152">
        <f>SUMIF('Rekapitulasi Maret'!$D$9:$D$173,APS!$B353,'Rekapitulasi Maret'!$F$9:$F$173)</f>
        <v>0</v>
      </c>
      <c r="W353" s="10"/>
      <c r="X353" s="154">
        <f t="shared" si="748"/>
        <v>0</v>
      </c>
      <c r="Y353" s="154">
        <f t="shared" si="749"/>
        <v>0</v>
      </c>
      <c r="Z353" s="10"/>
      <c r="AA353" s="152">
        <f>SUMIF('Rekapitulasi Maret'!$U$9:$U$173,APS!$B353,'Rekapitulasi Maret'!$V$9:$V$173)</f>
        <v>0</v>
      </c>
      <c r="AB353" s="152">
        <f>SUMIF('Rekapitulasi Maret'!$U$9:$U$173,APS!$B353,'Rekapitulasi Maret'!$W$9:$W$173)</f>
        <v>0</v>
      </c>
      <c r="AC353" s="152"/>
      <c r="AD353" s="154">
        <f t="shared" ref="AD353:AD416" si="856">IF(Z353=0,0,((AB353+AC353)/Z353)*100)</f>
        <v>0</v>
      </c>
      <c r="AE353" s="154">
        <f t="shared" ref="AE353:AE416" si="857">IF(AA353=0,0,((AB353+AC353)/AA353)*100)</f>
        <v>0</v>
      </c>
      <c r="AF353" s="10">
        <v>7</v>
      </c>
      <c r="AG353" s="152">
        <f>SUMIF('Rekapitulasi Maret'!$AL$9:$AL$173,APS!$B353,'Rekapitulasi Maret'!$AM$9:$AM$173)</f>
        <v>0</v>
      </c>
      <c r="AH353" s="152">
        <f>SUMIF('Rekapitulasi Maret'!$AL$9:$AL$173,APS!$B353,'Rekapitulasi Maret'!$AN$9:$AN$173)</f>
        <v>0</v>
      </c>
      <c r="AI353" s="152">
        <f>SUMIF('Rekapitulasi Maret'!$AL$9:$AL$173,APS!$B353,'Rekapitulasi Maret'!$AQ$9:$AQ$173)</f>
        <v>0</v>
      </c>
      <c r="AJ353" s="154">
        <f t="shared" si="744"/>
        <v>0</v>
      </c>
      <c r="AK353" s="154">
        <f t="shared" si="745"/>
        <v>0</v>
      </c>
      <c r="AL353" s="10"/>
      <c r="AM353" s="152">
        <f>SUMIF('Rekapitulasi Maret'!$BA$9:$BA$173,APS!$B353,'Rekapitulasi Maret'!$BB$9:$BB$173)</f>
        <v>0</v>
      </c>
      <c r="AN353" s="152">
        <f>SUMIF('Rekapitulasi Maret'!$BA$9:$BA$173,APS!$B353,'Rekapitulasi Maret'!$BC$9:$BC$173)</f>
        <v>0</v>
      </c>
      <c r="AO353" s="10"/>
      <c r="AP353" s="154">
        <f t="shared" ref="AP353:AP416" si="858">IF(AL353=0,0,((AN353+AO353)/AL353)*100)</f>
        <v>0</v>
      </c>
      <c r="AQ353" s="154">
        <f t="shared" ref="AQ353:AQ416" si="859">IF(AM353=0,0,((AN353+AO353)/AM353)*100)</f>
        <v>0</v>
      </c>
      <c r="AR353" s="10"/>
      <c r="AS353" s="152">
        <f>SUMIF('Rekapitulasi Maret'!$BP$9:$BP$173,APS!$B353,'Rekapitulasi Maret'!$BQ$9:$BQ$173)</f>
        <v>0</v>
      </c>
      <c r="AT353" s="152">
        <f>SUMIF('Rekapitulasi Maret'!$BP$9:$BP$173,APS!$B353,'Rekapitulasi Maret'!$BR$9:$BR$173)</f>
        <v>0</v>
      </c>
      <c r="AU353" s="10"/>
      <c r="AV353" s="154">
        <f t="shared" si="829"/>
        <v>0</v>
      </c>
      <c r="AW353" s="154">
        <f t="shared" si="830"/>
        <v>0</v>
      </c>
      <c r="AX353" s="10"/>
      <c r="AY353" s="152">
        <f>SUMIF('Rekapitulasi Maret'!$CE$9:$CE$173,APS!$B353,'Rekapitulasi Maret'!$CI$9:$CI$173)</f>
        <v>0</v>
      </c>
      <c r="AZ353" s="10"/>
      <c r="BA353" s="152">
        <f>SUMIF('Rekapitulasi Maret'!$CE$9:$CE$173,APS!$B353,'Rekapitulasi Maret'!$CJ$9:$CJ$173)</f>
        <v>0</v>
      </c>
      <c r="BB353" s="154">
        <f t="shared" si="819"/>
        <v>0</v>
      </c>
      <c r="BC353" s="154">
        <f t="shared" si="820"/>
        <v>0</v>
      </c>
      <c r="BD353" s="76">
        <f t="shared" si="831"/>
        <v>7</v>
      </c>
      <c r="BE353" s="76">
        <f t="shared" si="832"/>
        <v>0</v>
      </c>
      <c r="BF353" s="76">
        <f t="shared" si="833"/>
        <v>0</v>
      </c>
      <c r="BG353" s="76">
        <f t="shared" si="834"/>
        <v>0</v>
      </c>
      <c r="BH353" s="76">
        <f t="shared" si="835"/>
        <v>0</v>
      </c>
      <c r="BI353" s="76">
        <f t="shared" si="836"/>
        <v>-7</v>
      </c>
      <c r="BJ353" s="154">
        <f t="shared" si="837"/>
        <v>0</v>
      </c>
      <c r="BK353" s="10"/>
      <c r="BL353" s="10"/>
      <c r="BM353" s="152">
        <f>SUMIF('Rekapitulasi Maret'!$D$194:$D$375,APS!$B353,'Rekapitulasi Maret'!$E$194:$E$375)+SUMIF('Rekapitulasi Maret'!$D$194:$D$375,APS!$B353,'Rekapitulasi Maret'!$J$194:$J$375)</f>
        <v>0</v>
      </c>
      <c r="BN353" s="152">
        <f>SUMIF('Rekapitulasi Maret'!$D$194:$D$375,APS!$B353,'Rekapitulasi Maret'!$F$194:$F$375)</f>
        <v>0</v>
      </c>
      <c r="BO353" s="152">
        <f>SUMIF('Rekapitulasi Maret'!$D$194:$D$375,APS!$B353,'Rekapitulasi Maret'!$K$194:$K$375)</f>
        <v>0</v>
      </c>
      <c r="BP353" s="154">
        <f t="shared" si="799"/>
        <v>0</v>
      </c>
      <c r="BQ353" s="154">
        <f t="shared" si="800"/>
        <v>0</v>
      </c>
      <c r="BR353" s="10"/>
      <c r="BS353" s="152">
        <f>SUMIF('Rekapitulasi Maret'!$U$194:$U$375,APS!$B353,'Rekapitulasi Maret'!$V$194:$V$375)+SUMIF('Rekapitulasi Maret'!$U$194:$U$375,APS!$B353,'Rekapitulasi Maret'!$AA$194:$AA$375)</f>
        <v>0</v>
      </c>
      <c r="BT353" s="152">
        <f>SUMIF('Rekapitulasi Maret'!$U$194:$U$375,APS!$B353,'Rekapitulasi Maret'!$W$194:$W$375)</f>
        <v>0</v>
      </c>
      <c r="BU353" s="152">
        <f>SUMIF('Rekapitulasi Maret'!$U$194:$U$375,APS!$B353,'Rekapitulasi Maret'!$AB$194:$AB$375)</f>
        <v>0</v>
      </c>
      <c r="BV353" s="154">
        <f t="shared" si="797"/>
        <v>0</v>
      </c>
      <c r="BW353" s="154">
        <f t="shared" si="798"/>
        <v>0</v>
      </c>
      <c r="BX353" s="10"/>
      <c r="BY353" s="152">
        <f>SUMIF('Rekapitulasi Maret'!$AL$194:$AL$375,APS!$B353,'Rekapitulasi Maret'!$AM$194:$AM$375)+SUMIF('Rekapitulasi Maret'!$AL$194:$AL$375,APS!$B353,'Rekapitulasi Maret'!$AP$194:$AP$375)</f>
        <v>0</v>
      </c>
      <c r="BZ353" s="152">
        <f>SUMIF('Rekapitulasi Maret'!$AL$194:$AL$375,APS!$B353,'Rekapitulasi Maret'!$AN$194:$AN$375)</f>
        <v>0</v>
      </c>
      <c r="CA353" s="152">
        <f>SUMIF('Rekapitulasi Maret'!$AL$194:$AL$375,APS!$B353,'Rekapitulasi Maret'!$AQ$194:$AQ$375)</f>
        <v>0</v>
      </c>
      <c r="CB353" s="154">
        <f t="shared" si="827"/>
        <v>0</v>
      </c>
      <c r="CC353" s="154">
        <f t="shared" si="828"/>
        <v>0</v>
      </c>
      <c r="CD353" s="10"/>
      <c r="CE353" s="152">
        <f>SUMIF('Rekapitulasi Maret'!$BA$194:$BA$375,APS!$B353,'Rekapitulasi Maret'!$BB$194:$BB$375)+SUMIF('Rekapitulasi Maret'!$BA$194:$BA$375,APS!$B353,'Rekapitulasi Maret'!$BE$194:$BE$375)</f>
        <v>0</v>
      </c>
      <c r="CF353" s="152">
        <f>SUMIF('Rekapitulasi Maret'!$BA$194:$BA$375,APS!$B353,'Rekapitulasi Maret'!$BC$194:$BC$375)</f>
        <v>0</v>
      </c>
      <c r="CG353" s="10"/>
      <c r="CH353" s="154">
        <f t="shared" si="789"/>
        <v>0</v>
      </c>
      <c r="CI353" s="154">
        <f t="shared" si="790"/>
        <v>0</v>
      </c>
      <c r="CJ353" s="10"/>
      <c r="CK353" s="152">
        <f>SUMIF('Rekapitulasi Maret'!$BP$194:$BP$375,APS!$B353,'Rekapitulasi Maret'!$BQ$194:$BQ$375)+SUMIF('Rekapitulasi Maret'!$BP$194:$BP$375,APS!$B353,'Rekapitulasi Maret'!$BT$194:$BT$375)</f>
        <v>0</v>
      </c>
      <c r="CL353" s="152">
        <f>SUMIF('Rekapitulasi Maret'!$BP$194:$BP$375,APS!$B353,'Rekapitulasi Maret'!$BR$194:$BR$375)</f>
        <v>0</v>
      </c>
      <c r="CM353" s="152">
        <f>SUMIF('Rekapitulasi Maret'!$BP$194:$BP$375,APS!$B353,'Rekapitulasi Maret'!$BU$194:$BU$375)</f>
        <v>0</v>
      </c>
      <c r="CN353" s="154">
        <f t="shared" si="791"/>
        <v>0</v>
      </c>
      <c r="CO353" s="154">
        <f t="shared" si="792"/>
        <v>0</v>
      </c>
      <c r="CP353" s="76">
        <f t="shared" si="838"/>
        <v>0</v>
      </c>
      <c r="CQ353" s="76">
        <f t="shared" si="839"/>
        <v>0</v>
      </c>
      <c r="CR353" s="76">
        <f t="shared" si="840"/>
        <v>0</v>
      </c>
      <c r="CS353" s="76">
        <f t="shared" si="841"/>
        <v>0</v>
      </c>
      <c r="CT353" s="76">
        <f t="shared" si="842"/>
        <v>0</v>
      </c>
      <c r="CU353" s="76">
        <f t="shared" si="843"/>
        <v>0</v>
      </c>
      <c r="CV353" s="154">
        <f t="shared" si="844"/>
        <v>0</v>
      </c>
      <c r="CW353" s="10"/>
      <c r="CX353" s="10"/>
      <c r="CY353" s="152">
        <f>SUMIF('Rekapitulasi Maret'!$D$391:$D$568,APS!$B353,'Rekapitulasi Maret'!$E$391:$E$568)+SUMIF('Rekapitulasi Maret'!$D$391:$D$568,APS!$B353,'Rekapitulasi Maret'!$J$391:$J$568)</f>
        <v>0</v>
      </c>
      <c r="CZ353" s="152">
        <f>SUMIF('Rekapitulasi Maret'!$D$391:$D$568,APS!$B353,'Rekapitulasi Maret'!$F$391:$F$568)</f>
        <v>0</v>
      </c>
      <c r="DA353" s="152">
        <f>SUMIF('Rekapitulasi Maret'!$D$391:$D$568,APS!$B353,'Rekapitulasi Maret'!$K$391:$K$568)</f>
        <v>0</v>
      </c>
      <c r="DB353" s="154">
        <f t="shared" si="793"/>
        <v>0</v>
      </c>
      <c r="DC353" s="154">
        <f t="shared" si="794"/>
        <v>0</v>
      </c>
      <c r="DD353" s="10"/>
      <c r="DE353" s="152">
        <f>SUMIF('Rekapitulasi Maret'!$U$391:$U$568,APS!$B353,'Rekapitulasi Maret'!$V$391:$V$568)+SUMIF('Rekapitulasi Maret'!$U$391:$U$568,APS!$B353,'Rekapitulasi Maret'!$AA$391:$AA$568)</f>
        <v>0</v>
      </c>
      <c r="DF353" s="152">
        <f>SUMIF('Rekapitulasi Maret'!$U$391:$U$568,APS!$B353,'Rekapitulasi Maret'!$W$391:$W$568)</f>
        <v>0</v>
      </c>
      <c r="DG353" s="152">
        <f>SUMIF('Rekapitulasi Maret'!$U$391:$U$568,APS!$B353,'Rekapitulasi Maret'!$AB$391:$AB$568)</f>
        <v>0</v>
      </c>
      <c r="DH353" s="154">
        <f t="shared" si="845"/>
        <v>0</v>
      </c>
      <c r="DI353" s="154">
        <f t="shared" si="846"/>
        <v>0</v>
      </c>
      <c r="DJ353" s="10"/>
      <c r="DK353" s="152">
        <f>SUMIF('Rekapitulasi Maret'!$AL$391:$AL$568,APS!$B353,'Rekapitulasi Maret'!$AM$391:$AM$568)+SUMIF('Rekapitulasi Maret'!$AL$391:$AL$568,APS!$B353,'Rekapitulasi Maret'!$AP$391:$AP$568)</f>
        <v>0</v>
      </c>
      <c r="DL353" s="152">
        <f>SUMIF('Rekapitulasi Maret'!$AL$391:$AL$568,APS!$B353,'Rekapitulasi Maret'!$AN$391:$AN$568)</f>
        <v>0</v>
      </c>
      <c r="DM353" s="152">
        <f>SUMIF('Rekapitulasi Maret'!$AL$391:$AL$568,APS!$B353,'Rekapitulasi Maret'!$AQ$391:$AQ$568)</f>
        <v>0</v>
      </c>
      <c r="DN353" s="154">
        <f t="shared" si="762"/>
        <v>0</v>
      </c>
      <c r="DO353" s="154">
        <f t="shared" si="763"/>
        <v>0</v>
      </c>
      <c r="DP353" s="10"/>
      <c r="DQ353" s="152">
        <f>SUMIF('Rekapitulasi Maret'!$BA$391:$BA$568,APS!$B353,'Rekapitulasi Maret'!$BB$391:$BB$568)+SUMIF('Rekapitulasi Maret'!$BA$391:$BA$568,APS!$B353,'Rekapitulasi Maret'!$BE$391:$BE$568)</f>
        <v>0</v>
      </c>
      <c r="DR353" s="152">
        <f>SUMIF('Rekapitulasi Maret'!$BA$391:$BA$568,APS!$B353,'Rekapitulasi Maret'!$BC$391:$BC$568)</f>
        <v>0</v>
      </c>
      <c r="DS353" s="152">
        <f>SUMIF('Rekapitulasi Maret'!$BA$391:$BA$568,APS!$B353,'Rekapitulasi Maret'!$BF$391:$BF$568)</f>
        <v>0</v>
      </c>
      <c r="DT353" s="154">
        <f t="shared" si="847"/>
        <v>0</v>
      </c>
      <c r="DU353" s="154">
        <f t="shared" si="848"/>
        <v>0</v>
      </c>
      <c r="DV353" s="10"/>
      <c r="DW353" s="152">
        <f>SUMIF('Rekapitulasi Maret'!$BP$391:$BP$568,APS!$B353,'Rekapitulasi Maret'!$BQ$391:$BQ$568)+SUMIF('Rekapitulasi Maret'!$BP$391:$BP$568,APS!$B353,'Rekapitulasi Maret'!$BT$391:$BT$568)</f>
        <v>0</v>
      </c>
      <c r="DX353" s="152">
        <f>SUMIF('Rekapitulasi Maret'!$BP$391:$BP$568,APS!$B353,'Rekapitulasi Maret'!$BR$391:$BR$568)</f>
        <v>0</v>
      </c>
      <c r="DY353" s="152">
        <f>SUMIF('Rekapitulasi Maret'!$BP$391:$BP$568,APS!$B353,'Rekapitulasi Maret'!$BU$391:$BU$568)</f>
        <v>0</v>
      </c>
      <c r="DZ353" s="154">
        <f t="shared" si="755"/>
        <v>0</v>
      </c>
      <c r="EA353" s="154">
        <f t="shared" si="756"/>
        <v>0</v>
      </c>
      <c r="EB353" s="10"/>
      <c r="EC353" s="152">
        <f>SUMIF('Rekapitulasi Maret'!$CE$391:$CE$568,APS!$B353,'Rekapitulasi Maret'!$CF$391:$CF$568)+SUMIF('Rekapitulasi Maret'!$CE$391:$CE$568,APS!$B353,'Rekapitulasi Maret'!$CI$391:$CI$568)</f>
        <v>0</v>
      </c>
      <c r="ED353" s="152">
        <f>SUMIF('Rekapitulasi Maret'!$CE$391:$CE$568,APS!$B353,'Rekapitulasi Maret'!$CG$391:$CG$568)</f>
        <v>0</v>
      </c>
      <c r="EE353" s="152">
        <f>SUMIF('Rekapitulasi Maret'!$CE$391:$CE$568,APS!$B353,'Rekapitulasi Maret'!$CJ$391:$CJ$568)</f>
        <v>0</v>
      </c>
      <c r="EF353" s="154">
        <f t="shared" si="764"/>
        <v>0</v>
      </c>
      <c r="EG353" s="154">
        <f t="shared" si="765"/>
        <v>0</v>
      </c>
      <c r="EH353" s="76">
        <f t="shared" si="849"/>
        <v>0</v>
      </c>
      <c r="EI353" s="76">
        <f t="shared" si="850"/>
        <v>0</v>
      </c>
      <c r="EJ353" s="76">
        <f t="shared" si="851"/>
        <v>0</v>
      </c>
      <c r="EK353" s="76">
        <f t="shared" si="852"/>
        <v>0</v>
      </c>
      <c r="EL353" s="76">
        <f t="shared" si="853"/>
        <v>0</v>
      </c>
      <c r="EM353" s="76">
        <f t="shared" si="854"/>
        <v>0</v>
      </c>
      <c r="EN353" s="154">
        <f t="shared" si="855"/>
        <v>0</v>
      </c>
      <c r="EO353" s="10"/>
      <c r="EP353" s="10"/>
      <c r="EQ353" s="152">
        <f>SUMIF('Rekapitulasi Maret'!$D$587:$D$768,APS!$B353,'Rekapitulasi Maret'!$E$587:$E$768)+SUMIF('Rekapitulasi Maret'!$D$587:$D$768,APS!$B353,'Rekapitulasi Maret'!$G$587:$G$768)</f>
        <v>0</v>
      </c>
      <c r="ER353" s="152">
        <f>SUMIF('Rekapitulasi Maret'!$D$587:$D$768,APS!$B353,'Rekapitulasi Maret'!$F$587:$F$768)+SUMIF('Rekapitulasi Maret'!$D$587:$D$768,APS!$B353,'Rekapitulasi Maret'!$H$587:$H$768)</f>
        <v>0</v>
      </c>
      <c r="ES353" s="10"/>
      <c r="ET353" s="154">
        <f t="shared" si="766"/>
        <v>0</v>
      </c>
      <c r="EU353" s="154">
        <f t="shared" si="767"/>
        <v>0</v>
      </c>
      <c r="EV353" s="10"/>
      <c r="EW353" s="152">
        <f>SUMIF('Rekapitulasi Maret'!$U$587:$U$768,APS!$B353,'Rekapitulasi Maret'!$V$587:$V$768)+SUMIF('Rekapitulasi Maret'!$U$587:$U$768,APS!$B353,'Rekapitulasi Maret'!$X$587:$X$768)</f>
        <v>0</v>
      </c>
      <c r="EX353" s="152">
        <f>SUMIF('Rekapitulasi Maret'!$U$587:$U$768,APS!$B353,'Rekapitulasi Maret'!$W$587:$W$768)+SUMIF('Rekapitulasi Maret'!$U$587:$U$768,APS!$B353,'Rekapitulasi Maret'!$Y$587:$Y$768)</f>
        <v>0</v>
      </c>
      <c r="EY353" s="10"/>
      <c r="EZ353" s="154">
        <f t="shared" si="768"/>
        <v>0</v>
      </c>
      <c r="FA353" s="154">
        <f t="shared" si="769"/>
        <v>0</v>
      </c>
      <c r="FB353" s="10"/>
      <c r="FC353" s="152">
        <f>SUMIF('Rekapitulasi Maret'!$AL$587:$AL$768,APS!$B353,'Rekapitulasi Maret'!$AM$587:$AM$768)+SUMIF('Rekapitulasi Maret'!$AL$587:$AL$768,APS!$B353,'Rekapitulasi Maret'!$AP$587:$AP$768)</f>
        <v>0</v>
      </c>
      <c r="FD353" s="152">
        <f>SUMIF('Rekapitulasi Maret'!$AL$587:$AL$768,APS!$B353,'Rekapitulasi Maret'!$AN$587:$AN$768)</f>
        <v>0</v>
      </c>
      <c r="FE353" s="10"/>
      <c r="FF353" s="154">
        <f t="shared" si="770"/>
        <v>0</v>
      </c>
      <c r="FG353" s="154">
        <f t="shared" si="771"/>
        <v>0</v>
      </c>
      <c r="FH353" s="10"/>
      <c r="FI353" s="152">
        <f>SUMIF('Rekapitulasi Maret'!$BA$587:$BA$768,APS!$B353,'Rekapitulasi Maret'!$BB$587:$BB$768)+SUMIF('Rekapitulasi Maret'!$BA$587:$BA$768,APS!$B353,'Rekapitulasi Maret'!$BE$587:$BE$768)</f>
        <v>0</v>
      </c>
      <c r="FJ353" s="152">
        <f>SUMIF('Rekapitulasi Maret'!$BA$587:$BA$768,APS!$B353,'Rekapitulasi Maret'!$BC$587:$BC$768)+SUMIF('Rekapitulasi Maret'!$BA$587:$BA$768,APS!$B353,'Rekapitulasi Maret'!$BF$587:$BF$768)</f>
        <v>0</v>
      </c>
      <c r="FK353" s="10"/>
      <c r="FL353" s="154">
        <f t="shared" si="772"/>
        <v>0</v>
      </c>
      <c r="FM353" s="154">
        <f t="shared" si="773"/>
        <v>0</v>
      </c>
      <c r="FN353" s="10"/>
      <c r="FO353" s="152">
        <f>SUMIF('Rekapitulasi Maret'!$BP$587:$BP$768,APS!$B353,'Rekapitulasi Maret'!$BQ$587:$BQ$768)+SUMIF('Rekapitulasi Maret'!$BP$587:$BP$768,APS!$B353,'Rekapitulasi Maret'!$BT$587:$BT$768)</f>
        <v>0</v>
      </c>
      <c r="FP353" s="152">
        <f>SUMIF('Rekapitulasi Maret'!$BP$587:$BP$768,APS!$B353,'Rekapitulasi Maret'!$BR$587:$BR$768)</f>
        <v>0</v>
      </c>
      <c r="FQ353" s="10"/>
      <c r="FR353" s="154">
        <f t="shared" si="774"/>
        <v>0</v>
      </c>
      <c r="FS353" s="154">
        <f t="shared" si="775"/>
        <v>0</v>
      </c>
      <c r="FT353" s="10"/>
      <c r="FU353" s="152">
        <f>SUMIF('Rekapitulasi Maret'!$CE$587:$CE$768,APS!$B353,'Rekapitulasi Maret'!$CI$587:$CI$768)</f>
        <v>0</v>
      </c>
      <c r="FV353" s="10"/>
      <c r="FW353" s="152">
        <f>SUMIF('Rekapitulasi Maret'!$CE$587:$CE$768,APS!$B353,'Rekapitulasi Maret'!$CJ$587:$CJ$768)</f>
        <v>0</v>
      </c>
      <c r="FX353" s="154">
        <f t="shared" si="795"/>
        <v>0</v>
      </c>
      <c r="FY353" s="154">
        <f t="shared" si="796"/>
        <v>0</v>
      </c>
      <c r="FZ353" s="10"/>
      <c r="GA353" s="152">
        <f>SUMIF('Rekapitulasi Maret'!$D$785:$D$963,APS!$B353,'Rekapitulasi Maret'!$E$785:$E$963)+SUMIF('Rekapitulasi Maret'!$D$785:$D$963,APS!$B353,'Rekapitulasi Maret'!$J$785:$J$963)</f>
        <v>0</v>
      </c>
      <c r="GB353" s="152">
        <f>SUMIF('Rekapitulasi Maret'!$D$785:$D$963,APS!$B353,'Rekapitulasi Maret'!$F$785:$F$963)</f>
        <v>0</v>
      </c>
      <c r="GC353" s="152">
        <f>SUMIF('Rekapitulasi Maret'!$D$785:$D$963,APS!$B353,'Rekapitulasi Maret'!$K$785:$K$963)</f>
        <v>0</v>
      </c>
      <c r="GD353" s="154">
        <f t="shared" si="776"/>
        <v>0</v>
      </c>
      <c r="GE353" s="154">
        <f t="shared" si="777"/>
        <v>0</v>
      </c>
      <c r="GF353" s="10"/>
      <c r="GG353" s="152">
        <f>SUMIF('Rekapitulasi Maret'!$U$785:$U$963,APS!$B353,'Rekapitulasi Maret'!$V$785:$V$963)+SUMIF('Rekapitulasi Maret'!$U$785:$U$963,APS!$B353,'Rekapitulasi Maret'!$AA$785:$AA$963)</f>
        <v>0</v>
      </c>
      <c r="GH353" s="152">
        <f>SUMIF('Rekapitulasi Maret'!$U$785:$U$963,APS!$B353,'Rekapitulasi Maret'!$W$785:$W$963)</f>
        <v>0</v>
      </c>
      <c r="GI353" s="152">
        <f>SUMIF('Rekapitulasi Maret'!$U$785:$U$963,APS!$B353,'Rekapitulasi Maret'!$AB$785:$AB$963)</f>
        <v>0</v>
      </c>
      <c r="GJ353" s="154">
        <f t="shared" si="778"/>
        <v>0</v>
      </c>
      <c r="GK353" s="154">
        <f t="shared" si="779"/>
        <v>0</v>
      </c>
      <c r="GL353" s="10"/>
      <c r="GM353" s="152">
        <f>SUMIF('Rekapitulasi Maret'!$AL$785:$AL$963,APS!$B353,'Rekapitulasi Maret'!$AM$785:$AM$963)+SUMIF('Rekapitulasi Maret'!$AL$785:$AL$963,APS!$B353,'Rekapitulasi Maret'!$AP$785:$AP$963)</f>
        <v>0</v>
      </c>
      <c r="GN353" s="152">
        <f>SUMIF('Rekapitulasi Maret'!$AL$785:$AL$963,APS!$B353,'Rekapitulasi Maret'!$AN$785:$AN$963)</f>
        <v>0</v>
      </c>
      <c r="GO353" s="152">
        <f>SUMIF('Rekapitulasi Maret'!$AL$785:$AL$963,APS!$B353,'Rekapitulasi Maret'!$AQ$785:$AQ$963)</f>
        <v>0</v>
      </c>
      <c r="GP353" s="154">
        <f t="shared" si="780"/>
        <v>0</v>
      </c>
      <c r="GQ353" s="154">
        <f t="shared" si="781"/>
        <v>0</v>
      </c>
      <c r="GR353" s="76">
        <f t="shared" si="782"/>
        <v>0</v>
      </c>
      <c r="GS353" s="76">
        <f t="shared" si="783"/>
        <v>0</v>
      </c>
      <c r="GT353" s="76">
        <f t="shared" si="784"/>
        <v>0</v>
      </c>
      <c r="GU353" s="76">
        <f t="shared" si="785"/>
        <v>0</v>
      </c>
      <c r="GV353" s="157">
        <f t="shared" si="786"/>
        <v>0</v>
      </c>
      <c r="GW353" s="157">
        <f t="shared" si="787"/>
        <v>0</v>
      </c>
      <c r="GX353" s="158">
        <f t="shared" si="788"/>
        <v>0</v>
      </c>
      <c r="GY353" s="157">
        <f t="shared" si="821"/>
        <v>7</v>
      </c>
      <c r="GZ353" s="157">
        <f t="shared" si="822"/>
        <v>0</v>
      </c>
      <c r="HA353" s="157">
        <f t="shared" si="823"/>
        <v>0</v>
      </c>
      <c r="HB353" s="157">
        <f t="shared" si="824"/>
        <v>0</v>
      </c>
      <c r="HC353" s="157">
        <f t="shared" si="825"/>
        <v>0</v>
      </c>
      <c r="HD353" s="157">
        <f t="shared" si="826"/>
        <v>-7</v>
      </c>
      <c r="HE353" s="158">
        <f t="shared" si="746"/>
        <v>0</v>
      </c>
      <c r="HF353" s="164"/>
      <c r="HG353" s="88"/>
      <c r="HH353" s="88"/>
    </row>
    <row r="354" spans="1:216" ht="15.75">
      <c r="A354" s="38"/>
      <c r="B354" s="51" t="s">
        <v>912</v>
      </c>
      <c r="C354" s="34" t="s">
        <v>148</v>
      </c>
      <c r="D354" s="16" t="s">
        <v>599</v>
      </c>
      <c r="E354" s="34"/>
      <c r="F354" s="31">
        <v>50</v>
      </c>
      <c r="G354" s="17"/>
      <c r="H354" s="17"/>
      <c r="I354" s="18">
        <v>0</v>
      </c>
      <c r="J354" s="17">
        <v>0</v>
      </c>
      <c r="K354" s="19"/>
      <c r="L354" s="19"/>
      <c r="M354" s="39">
        <v>100</v>
      </c>
      <c r="N354" s="20">
        <f t="shared" si="752"/>
        <v>100</v>
      </c>
      <c r="O354" s="20"/>
      <c r="P354" s="75">
        <f t="shared" si="754"/>
        <v>0</v>
      </c>
      <c r="Q354" s="74">
        <f t="shared" si="753"/>
        <v>100</v>
      </c>
      <c r="R354" s="22">
        <f t="shared" si="757"/>
        <v>100</v>
      </c>
      <c r="S354" s="10"/>
      <c r="T354" s="10"/>
      <c r="U354" s="152">
        <f>SUMIF('Rekapitulasi Maret'!$D$9:$D$173,APS!$B354,'Rekapitulasi Maret'!$E$9:$E$173)</f>
        <v>0</v>
      </c>
      <c r="V354" s="152">
        <f>SUMIF('Rekapitulasi Maret'!$D$9:$D$173,APS!$B354,'Rekapitulasi Maret'!$F$9:$F$173)</f>
        <v>0</v>
      </c>
      <c r="W354" s="10"/>
      <c r="X354" s="154">
        <f t="shared" si="748"/>
        <v>0</v>
      </c>
      <c r="Y354" s="154">
        <f t="shared" si="749"/>
        <v>0</v>
      </c>
      <c r="Z354" s="10"/>
      <c r="AA354" s="152">
        <f>SUMIF('Rekapitulasi Maret'!$U$9:$U$173,APS!$B354,'Rekapitulasi Maret'!$V$9:$V$173)</f>
        <v>0</v>
      </c>
      <c r="AB354" s="152">
        <f>SUMIF('Rekapitulasi Maret'!$U$9:$U$173,APS!$B354,'Rekapitulasi Maret'!$W$9:$W$173)</f>
        <v>0</v>
      </c>
      <c r="AC354" s="152"/>
      <c r="AD354" s="154">
        <f t="shared" si="856"/>
        <v>0</v>
      </c>
      <c r="AE354" s="154">
        <f t="shared" si="857"/>
        <v>0</v>
      </c>
      <c r="AF354" s="10"/>
      <c r="AG354" s="152">
        <f>SUMIF('Rekapitulasi Maret'!$AL$9:$AL$173,APS!$B354,'Rekapitulasi Maret'!$AM$9:$AM$173)</f>
        <v>0</v>
      </c>
      <c r="AH354" s="152">
        <f>SUMIF('Rekapitulasi Maret'!$AL$9:$AL$173,APS!$B354,'Rekapitulasi Maret'!$AN$9:$AN$173)</f>
        <v>0</v>
      </c>
      <c r="AI354" s="152">
        <f>SUMIF('Rekapitulasi Maret'!$AL$9:$AL$173,APS!$B354,'Rekapitulasi Maret'!$AQ$9:$AQ$173)</f>
        <v>0</v>
      </c>
      <c r="AJ354" s="154">
        <f t="shared" si="744"/>
        <v>0</v>
      </c>
      <c r="AK354" s="154">
        <f t="shared" si="745"/>
        <v>0</v>
      </c>
      <c r="AL354" s="10"/>
      <c r="AM354" s="152">
        <f>SUMIF('Rekapitulasi Maret'!$BA$9:$BA$173,APS!$B354,'Rekapitulasi Maret'!$BB$9:$BB$173)</f>
        <v>0</v>
      </c>
      <c r="AN354" s="152">
        <f>SUMIF('Rekapitulasi Maret'!$BA$9:$BA$173,APS!$B354,'Rekapitulasi Maret'!$BC$9:$BC$173)</f>
        <v>0</v>
      </c>
      <c r="AO354" s="10"/>
      <c r="AP354" s="154">
        <f t="shared" si="858"/>
        <v>0</v>
      </c>
      <c r="AQ354" s="154">
        <f t="shared" si="859"/>
        <v>0</v>
      </c>
      <c r="AR354" s="10"/>
      <c r="AS354" s="152">
        <f>SUMIF('Rekapitulasi Maret'!$BP$9:$BP$173,APS!$B354,'Rekapitulasi Maret'!$BQ$9:$BQ$173)</f>
        <v>0</v>
      </c>
      <c r="AT354" s="152">
        <f>SUMIF('Rekapitulasi Maret'!$BP$9:$BP$173,APS!$B354,'Rekapitulasi Maret'!$BR$9:$BR$173)</f>
        <v>0</v>
      </c>
      <c r="AU354" s="10"/>
      <c r="AV354" s="154">
        <f t="shared" si="829"/>
        <v>0</v>
      </c>
      <c r="AW354" s="154">
        <f t="shared" si="830"/>
        <v>0</v>
      </c>
      <c r="AX354" s="10"/>
      <c r="AY354" s="152">
        <f>SUMIF('Rekapitulasi Maret'!$CE$9:$CE$173,APS!$B354,'Rekapitulasi Maret'!$CI$9:$CI$173)</f>
        <v>0</v>
      </c>
      <c r="AZ354" s="10"/>
      <c r="BA354" s="152">
        <f>SUMIF('Rekapitulasi Maret'!$CE$9:$CE$173,APS!$B354,'Rekapitulasi Maret'!$CJ$9:$CJ$173)</f>
        <v>0</v>
      </c>
      <c r="BB354" s="154">
        <f t="shared" si="819"/>
        <v>0</v>
      </c>
      <c r="BC354" s="154">
        <f t="shared" si="820"/>
        <v>0</v>
      </c>
      <c r="BD354" s="76">
        <f t="shared" si="831"/>
        <v>0</v>
      </c>
      <c r="BE354" s="76">
        <f t="shared" si="832"/>
        <v>0</v>
      </c>
      <c r="BF354" s="76">
        <f t="shared" si="833"/>
        <v>0</v>
      </c>
      <c r="BG354" s="76">
        <f t="shared" si="834"/>
        <v>0</v>
      </c>
      <c r="BH354" s="76">
        <f t="shared" si="835"/>
        <v>0</v>
      </c>
      <c r="BI354" s="76">
        <f t="shared" si="836"/>
        <v>0</v>
      </c>
      <c r="BJ354" s="154">
        <f t="shared" si="837"/>
        <v>0</v>
      </c>
      <c r="BK354" s="10"/>
      <c r="BL354" s="10"/>
      <c r="BM354" s="152">
        <f>SUMIF('Rekapitulasi Maret'!$D$194:$D$375,APS!$B354,'Rekapitulasi Maret'!$E$194:$E$375)+SUMIF('Rekapitulasi Maret'!$D$194:$D$375,APS!$B354,'Rekapitulasi Maret'!$J$194:$J$375)</f>
        <v>0</v>
      </c>
      <c r="BN354" s="152">
        <f>SUMIF('Rekapitulasi Maret'!$D$194:$D$375,APS!$B354,'Rekapitulasi Maret'!$F$194:$F$375)</f>
        <v>0</v>
      </c>
      <c r="BO354" s="152">
        <f>SUMIF('Rekapitulasi Maret'!$D$194:$D$375,APS!$B354,'Rekapitulasi Maret'!$K$194:$K$375)</f>
        <v>0</v>
      </c>
      <c r="BP354" s="154">
        <f t="shared" si="799"/>
        <v>0</v>
      </c>
      <c r="BQ354" s="154">
        <f t="shared" si="800"/>
        <v>0</v>
      </c>
      <c r="BR354" s="10"/>
      <c r="BS354" s="152">
        <f>SUMIF('Rekapitulasi Maret'!$U$194:$U$375,APS!$B354,'Rekapitulasi Maret'!$V$194:$V$375)+SUMIF('Rekapitulasi Maret'!$U$194:$U$375,APS!$B354,'Rekapitulasi Maret'!$AA$194:$AA$375)</f>
        <v>0</v>
      </c>
      <c r="BT354" s="152">
        <f>SUMIF('Rekapitulasi Maret'!$U$194:$U$375,APS!$B354,'Rekapitulasi Maret'!$W$194:$W$375)</f>
        <v>0</v>
      </c>
      <c r="BU354" s="152">
        <f>SUMIF('Rekapitulasi Maret'!$U$194:$U$375,APS!$B354,'Rekapitulasi Maret'!$AB$194:$AB$375)</f>
        <v>0</v>
      </c>
      <c r="BV354" s="154">
        <f t="shared" si="797"/>
        <v>0</v>
      </c>
      <c r="BW354" s="154">
        <f t="shared" si="798"/>
        <v>0</v>
      </c>
      <c r="BX354" s="10"/>
      <c r="BY354" s="152">
        <f>SUMIF('Rekapitulasi Maret'!$AL$194:$AL$375,APS!$B354,'Rekapitulasi Maret'!$AM$194:$AM$375)+SUMIF('Rekapitulasi Maret'!$AL$194:$AL$375,APS!$B354,'Rekapitulasi Maret'!$AP$194:$AP$375)</f>
        <v>0</v>
      </c>
      <c r="BZ354" s="152">
        <f>SUMIF('Rekapitulasi Maret'!$AL$194:$AL$375,APS!$B354,'Rekapitulasi Maret'!$AN$194:$AN$375)</f>
        <v>0</v>
      </c>
      <c r="CA354" s="152">
        <f>SUMIF('Rekapitulasi Maret'!$AL$194:$AL$375,APS!$B354,'Rekapitulasi Maret'!$AQ$194:$AQ$375)</f>
        <v>0</v>
      </c>
      <c r="CB354" s="154">
        <f t="shared" si="827"/>
        <v>0</v>
      </c>
      <c r="CC354" s="154">
        <f t="shared" si="828"/>
        <v>0</v>
      </c>
      <c r="CD354" s="10"/>
      <c r="CE354" s="152">
        <f>SUMIF('Rekapitulasi Maret'!$BA$194:$BA$375,APS!$B354,'Rekapitulasi Maret'!$BB$194:$BB$375)+SUMIF('Rekapitulasi Maret'!$BA$194:$BA$375,APS!$B354,'Rekapitulasi Maret'!$BE$194:$BE$375)</f>
        <v>0</v>
      </c>
      <c r="CF354" s="152">
        <f>SUMIF('Rekapitulasi Maret'!$BA$194:$BA$375,APS!$B354,'Rekapitulasi Maret'!$BC$194:$BC$375)</f>
        <v>0</v>
      </c>
      <c r="CG354" s="10"/>
      <c r="CH354" s="154">
        <f t="shared" si="789"/>
        <v>0</v>
      </c>
      <c r="CI354" s="154">
        <f t="shared" si="790"/>
        <v>0</v>
      </c>
      <c r="CJ354" s="10"/>
      <c r="CK354" s="152">
        <f>SUMIF('Rekapitulasi Maret'!$BP$194:$BP$375,APS!$B354,'Rekapitulasi Maret'!$BQ$194:$BQ$375)+SUMIF('Rekapitulasi Maret'!$BP$194:$BP$375,APS!$B354,'Rekapitulasi Maret'!$BT$194:$BT$375)</f>
        <v>0</v>
      </c>
      <c r="CL354" s="152">
        <f>SUMIF('Rekapitulasi Maret'!$BP$194:$BP$375,APS!$B354,'Rekapitulasi Maret'!$BR$194:$BR$375)</f>
        <v>0</v>
      </c>
      <c r="CM354" s="152">
        <f>SUMIF('Rekapitulasi Maret'!$BP$194:$BP$375,APS!$B354,'Rekapitulasi Maret'!$BU$194:$BU$375)</f>
        <v>0</v>
      </c>
      <c r="CN354" s="154">
        <f t="shared" si="791"/>
        <v>0</v>
      </c>
      <c r="CO354" s="154">
        <f t="shared" si="792"/>
        <v>0</v>
      </c>
      <c r="CP354" s="76">
        <f t="shared" si="838"/>
        <v>0</v>
      </c>
      <c r="CQ354" s="76">
        <f t="shared" si="839"/>
        <v>0</v>
      </c>
      <c r="CR354" s="76">
        <f t="shared" si="840"/>
        <v>0</v>
      </c>
      <c r="CS354" s="76">
        <f t="shared" si="841"/>
        <v>0</v>
      </c>
      <c r="CT354" s="76">
        <f t="shared" si="842"/>
        <v>0</v>
      </c>
      <c r="CU354" s="76">
        <f t="shared" si="843"/>
        <v>0</v>
      </c>
      <c r="CV354" s="154">
        <f t="shared" si="844"/>
        <v>0</v>
      </c>
      <c r="CW354" s="10">
        <v>100</v>
      </c>
      <c r="CX354" s="10"/>
      <c r="CY354" s="152">
        <f>SUMIF('Rekapitulasi Maret'!$D$391:$D$568,APS!$B354,'Rekapitulasi Maret'!$E$391:$E$568)+SUMIF('Rekapitulasi Maret'!$D$391:$D$568,APS!$B354,'Rekapitulasi Maret'!$J$391:$J$568)</f>
        <v>0</v>
      </c>
      <c r="CZ354" s="152">
        <f>SUMIF('Rekapitulasi Maret'!$D$391:$D$568,APS!$B354,'Rekapitulasi Maret'!$F$391:$F$568)</f>
        <v>0</v>
      </c>
      <c r="DA354" s="152">
        <f>SUMIF('Rekapitulasi Maret'!$D$391:$D$568,APS!$B354,'Rekapitulasi Maret'!$K$391:$K$568)</f>
        <v>0</v>
      </c>
      <c r="DB354" s="154">
        <f t="shared" si="793"/>
        <v>0</v>
      </c>
      <c r="DC354" s="154">
        <f t="shared" si="794"/>
        <v>0</v>
      </c>
      <c r="DD354" s="10"/>
      <c r="DE354" s="152">
        <f>SUMIF('Rekapitulasi Maret'!$U$391:$U$568,APS!$B354,'Rekapitulasi Maret'!$V$391:$V$568)+SUMIF('Rekapitulasi Maret'!$U$391:$U$568,APS!$B354,'Rekapitulasi Maret'!$AA$391:$AA$568)</f>
        <v>0</v>
      </c>
      <c r="DF354" s="152">
        <f>SUMIF('Rekapitulasi Maret'!$U$391:$U$568,APS!$B354,'Rekapitulasi Maret'!$W$391:$W$568)</f>
        <v>0</v>
      </c>
      <c r="DG354" s="152">
        <f>SUMIF('Rekapitulasi Maret'!$U$391:$U$568,APS!$B354,'Rekapitulasi Maret'!$AB$391:$AB$568)</f>
        <v>0</v>
      </c>
      <c r="DH354" s="154">
        <f t="shared" si="845"/>
        <v>0</v>
      </c>
      <c r="DI354" s="154">
        <f t="shared" si="846"/>
        <v>0</v>
      </c>
      <c r="DJ354" s="10">
        <v>100</v>
      </c>
      <c r="DK354" s="152">
        <f>SUMIF('Rekapitulasi Maret'!$AL$391:$AL$568,APS!$B354,'Rekapitulasi Maret'!$AM$391:$AM$568)+SUMIF('Rekapitulasi Maret'!$AL$391:$AL$568,APS!$B354,'Rekapitulasi Maret'!$AP$391:$AP$568)</f>
        <v>0</v>
      </c>
      <c r="DL354" s="152">
        <f>SUMIF('Rekapitulasi Maret'!$AL$391:$AL$568,APS!$B354,'Rekapitulasi Maret'!$AN$391:$AN$568)</f>
        <v>0</v>
      </c>
      <c r="DM354" s="152">
        <f>SUMIF('Rekapitulasi Maret'!$AL$391:$AL$568,APS!$B354,'Rekapitulasi Maret'!$AQ$391:$AQ$568)</f>
        <v>0</v>
      </c>
      <c r="DN354" s="154">
        <f t="shared" si="762"/>
        <v>0</v>
      </c>
      <c r="DO354" s="154">
        <f t="shared" si="763"/>
        <v>0</v>
      </c>
      <c r="DP354" s="10"/>
      <c r="DQ354" s="152">
        <f>SUMIF('Rekapitulasi Maret'!$BA$391:$BA$568,APS!$B354,'Rekapitulasi Maret'!$BB$391:$BB$568)+SUMIF('Rekapitulasi Maret'!$BA$391:$BA$568,APS!$B354,'Rekapitulasi Maret'!$BE$391:$BE$568)</f>
        <v>0</v>
      </c>
      <c r="DR354" s="152">
        <f>SUMIF('Rekapitulasi Maret'!$BA$391:$BA$568,APS!$B354,'Rekapitulasi Maret'!$BC$391:$BC$568)</f>
        <v>0</v>
      </c>
      <c r="DS354" s="152">
        <f>SUMIF('Rekapitulasi Maret'!$BA$391:$BA$568,APS!$B354,'Rekapitulasi Maret'!$BF$391:$BF$568)</f>
        <v>0</v>
      </c>
      <c r="DT354" s="154">
        <f t="shared" si="847"/>
        <v>0</v>
      </c>
      <c r="DU354" s="154">
        <f t="shared" si="848"/>
        <v>0</v>
      </c>
      <c r="DV354" s="10"/>
      <c r="DW354" s="152">
        <f>SUMIF('Rekapitulasi Maret'!$BP$391:$BP$568,APS!$B354,'Rekapitulasi Maret'!$BQ$391:$BQ$568)+SUMIF('Rekapitulasi Maret'!$BP$391:$BP$568,APS!$B354,'Rekapitulasi Maret'!$BT$391:$BT$568)</f>
        <v>0</v>
      </c>
      <c r="DX354" s="152">
        <f>SUMIF('Rekapitulasi Maret'!$BP$391:$BP$568,APS!$B354,'Rekapitulasi Maret'!$BR$391:$BR$568)</f>
        <v>0</v>
      </c>
      <c r="DY354" s="152">
        <f>SUMIF('Rekapitulasi Maret'!$BP$391:$BP$568,APS!$B354,'Rekapitulasi Maret'!$BU$391:$BU$568)</f>
        <v>0</v>
      </c>
      <c r="DZ354" s="154">
        <f t="shared" si="755"/>
        <v>0</v>
      </c>
      <c r="EA354" s="154">
        <f t="shared" si="756"/>
        <v>0</v>
      </c>
      <c r="EB354" s="10"/>
      <c r="EC354" s="152">
        <f>SUMIF('Rekapitulasi Maret'!$CE$391:$CE$568,APS!$B354,'Rekapitulasi Maret'!$CF$391:$CF$568)+SUMIF('Rekapitulasi Maret'!$CE$391:$CE$568,APS!$B354,'Rekapitulasi Maret'!$CI$391:$CI$568)</f>
        <v>0</v>
      </c>
      <c r="ED354" s="152">
        <f>SUMIF('Rekapitulasi Maret'!$CE$391:$CE$568,APS!$B354,'Rekapitulasi Maret'!$CG$391:$CG$568)</f>
        <v>0</v>
      </c>
      <c r="EE354" s="152">
        <f>SUMIF('Rekapitulasi Maret'!$CE$391:$CE$568,APS!$B354,'Rekapitulasi Maret'!$CJ$391:$CJ$568)</f>
        <v>0</v>
      </c>
      <c r="EF354" s="154">
        <f t="shared" si="764"/>
        <v>0</v>
      </c>
      <c r="EG354" s="154">
        <f t="shared" si="765"/>
        <v>0</v>
      </c>
      <c r="EH354" s="76">
        <f t="shared" si="849"/>
        <v>100</v>
      </c>
      <c r="EI354" s="76">
        <f t="shared" si="850"/>
        <v>0</v>
      </c>
      <c r="EJ354" s="76">
        <f t="shared" si="851"/>
        <v>0</v>
      </c>
      <c r="EK354" s="76">
        <f t="shared" si="852"/>
        <v>0</v>
      </c>
      <c r="EL354" s="76">
        <f t="shared" si="853"/>
        <v>0</v>
      </c>
      <c r="EM354" s="76">
        <f t="shared" si="854"/>
        <v>-100</v>
      </c>
      <c r="EN354" s="154">
        <f t="shared" si="855"/>
        <v>0</v>
      </c>
      <c r="EO354" s="10"/>
      <c r="EP354" s="10"/>
      <c r="EQ354" s="152">
        <f>SUMIF('Rekapitulasi Maret'!$D$587:$D$768,APS!$B354,'Rekapitulasi Maret'!$E$587:$E$768)+SUMIF('Rekapitulasi Maret'!$D$587:$D$768,APS!$B354,'Rekapitulasi Maret'!$G$587:$G$768)</f>
        <v>0</v>
      </c>
      <c r="ER354" s="152">
        <f>SUMIF('Rekapitulasi Maret'!$D$587:$D$768,APS!$B354,'Rekapitulasi Maret'!$F$587:$F$768)+SUMIF('Rekapitulasi Maret'!$D$587:$D$768,APS!$B354,'Rekapitulasi Maret'!$H$587:$H$768)</f>
        <v>0</v>
      </c>
      <c r="ES354" s="10"/>
      <c r="ET354" s="154">
        <f t="shared" si="766"/>
        <v>0</v>
      </c>
      <c r="EU354" s="154">
        <f t="shared" si="767"/>
        <v>0</v>
      </c>
      <c r="EV354" s="10"/>
      <c r="EW354" s="152">
        <f>SUMIF('Rekapitulasi Maret'!$U$587:$U$768,APS!$B354,'Rekapitulasi Maret'!$V$587:$V$768)+SUMIF('Rekapitulasi Maret'!$U$587:$U$768,APS!$B354,'Rekapitulasi Maret'!$X$587:$X$768)</f>
        <v>0</v>
      </c>
      <c r="EX354" s="152">
        <f>SUMIF('Rekapitulasi Maret'!$U$587:$U$768,APS!$B354,'Rekapitulasi Maret'!$W$587:$W$768)+SUMIF('Rekapitulasi Maret'!$U$587:$U$768,APS!$B354,'Rekapitulasi Maret'!$Y$587:$Y$768)</f>
        <v>0</v>
      </c>
      <c r="EY354" s="10"/>
      <c r="EZ354" s="154">
        <f t="shared" si="768"/>
        <v>0</v>
      </c>
      <c r="FA354" s="154">
        <f t="shared" si="769"/>
        <v>0</v>
      </c>
      <c r="FB354" s="10"/>
      <c r="FC354" s="152">
        <f>SUMIF('Rekapitulasi Maret'!$AL$587:$AL$768,APS!$B354,'Rekapitulasi Maret'!$AM$587:$AM$768)+SUMIF('Rekapitulasi Maret'!$AL$587:$AL$768,APS!$B354,'Rekapitulasi Maret'!$AP$587:$AP$768)</f>
        <v>0</v>
      </c>
      <c r="FD354" s="152">
        <f>SUMIF('Rekapitulasi Maret'!$AL$587:$AL$768,APS!$B354,'Rekapitulasi Maret'!$AN$587:$AN$768)</f>
        <v>0</v>
      </c>
      <c r="FE354" s="10"/>
      <c r="FF354" s="154">
        <f t="shared" si="770"/>
        <v>0</v>
      </c>
      <c r="FG354" s="154">
        <f t="shared" si="771"/>
        <v>0</v>
      </c>
      <c r="FH354" s="10"/>
      <c r="FI354" s="152">
        <f>SUMIF('Rekapitulasi Maret'!$BA$587:$BA$768,APS!$B354,'Rekapitulasi Maret'!$BB$587:$BB$768)+SUMIF('Rekapitulasi Maret'!$BA$587:$BA$768,APS!$B354,'Rekapitulasi Maret'!$BE$587:$BE$768)</f>
        <v>0</v>
      </c>
      <c r="FJ354" s="152">
        <f>SUMIF('Rekapitulasi Maret'!$BA$587:$BA$768,APS!$B354,'Rekapitulasi Maret'!$BC$587:$BC$768)+SUMIF('Rekapitulasi Maret'!$BA$587:$BA$768,APS!$B354,'Rekapitulasi Maret'!$BF$587:$BF$768)</f>
        <v>0</v>
      </c>
      <c r="FK354" s="10"/>
      <c r="FL354" s="154">
        <f t="shared" si="772"/>
        <v>0</v>
      </c>
      <c r="FM354" s="154">
        <f t="shared" si="773"/>
        <v>0</v>
      </c>
      <c r="FN354" s="10"/>
      <c r="FO354" s="152">
        <f>SUMIF('Rekapitulasi Maret'!$BP$587:$BP$768,APS!$B354,'Rekapitulasi Maret'!$BQ$587:$BQ$768)+SUMIF('Rekapitulasi Maret'!$BP$587:$BP$768,APS!$B354,'Rekapitulasi Maret'!$BT$587:$BT$768)</f>
        <v>0</v>
      </c>
      <c r="FP354" s="152">
        <f>SUMIF('Rekapitulasi Maret'!$BP$587:$BP$768,APS!$B354,'Rekapitulasi Maret'!$BR$587:$BR$768)</f>
        <v>0</v>
      </c>
      <c r="FQ354" s="10"/>
      <c r="FR354" s="154">
        <f t="shared" si="774"/>
        <v>0</v>
      </c>
      <c r="FS354" s="154">
        <f t="shared" si="775"/>
        <v>0</v>
      </c>
      <c r="FT354" s="10"/>
      <c r="FU354" s="152">
        <f>SUMIF('Rekapitulasi Maret'!$CE$587:$CE$768,APS!$B354,'Rekapitulasi Maret'!$CI$587:$CI$768)</f>
        <v>0</v>
      </c>
      <c r="FV354" s="10"/>
      <c r="FW354" s="152">
        <f>SUMIF('Rekapitulasi Maret'!$CE$587:$CE$768,APS!$B354,'Rekapitulasi Maret'!$CJ$587:$CJ$768)</f>
        <v>0</v>
      </c>
      <c r="FX354" s="154">
        <f t="shared" si="795"/>
        <v>0</v>
      </c>
      <c r="FY354" s="154">
        <f t="shared" si="796"/>
        <v>0</v>
      </c>
      <c r="FZ354" s="10"/>
      <c r="GA354" s="152">
        <f>SUMIF('Rekapitulasi Maret'!$D$785:$D$963,APS!$B354,'Rekapitulasi Maret'!$E$785:$E$963)+SUMIF('Rekapitulasi Maret'!$D$785:$D$963,APS!$B354,'Rekapitulasi Maret'!$J$785:$J$963)</f>
        <v>0</v>
      </c>
      <c r="GB354" s="152">
        <f>SUMIF('Rekapitulasi Maret'!$D$785:$D$963,APS!$B354,'Rekapitulasi Maret'!$F$785:$F$963)</f>
        <v>0</v>
      </c>
      <c r="GC354" s="152">
        <f>SUMIF('Rekapitulasi Maret'!$D$785:$D$963,APS!$B354,'Rekapitulasi Maret'!$K$785:$K$963)</f>
        <v>0</v>
      </c>
      <c r="GD354" s="154">
        <f t="shared" si="776"/>
        <v>0</v>
      </c>
      <c r="GE354" s="154">
        <f t="shared" si="777"/>
        <v>0</v>
      </c>
      <c r="GF354" s="10"/>
      <c r="GG354" s="152">
        <f>SUMIF('Rekapitulasi Maret'!$U$785:$U$963,APS!$B354,'Rekapitulasi Maret'!$V$785:$V$963)+SUMIF('Rekapitulasi Maret'!$U$785:$U$963,APS!$B354,'Rekapitulasi Maret'!$AA$785:$AA$963)</f>
        <v>0</v>
      </c>
      <c r="GH354" s="152">
        <f>SUMIF('Rekapitulasi Maret'!$U$785:$U$963,APS!$B354,'Rekapitulasi Maret'!$W$785:$W$963)</f>
        <v>0</v>
      </c>
      <c r="GI354" s="152">
        <f>SUMIF('Rekapitulasi Maret'!$U$785:$U$963,APS!$B354,'Rekapitulasi Maret'!$AB$785:$AB$963)</f>
        <v>0</v>
      </c>
      <c r="GJ354" s="154">
        <f t="shared" si="778"/>
        <v>0</v>
      </c>
      <c r="GK354" s="154">
        <f t="shared" si="779"/>
        <v>0</v>
      </c>
      <c r="GL354" s="10"/>
      <c r="GM354" s="152">
        <f>SUMIF('Rekapitulasi Maret'!$AL$785:$AL$963,APS!$B354,'Rekapitulasi Maret'!$AM$785:$AM$963)+SUMIF('Rekapitulasi Maret'!$AL$785:$AL$963,APS!$B354,'Rekapitulasi Maret'!$AP$785:$AP$963)</f>
        <v>0</v>
      </c>
      <c r="GN354" s="152">
        <f>SUMIF('Rekapitulasi Maret'!$AL$785:$AL$963,APS!$B354,'Rekapitulasi Maret'!$AN$785:$AN$963)</f>
        <v>0</v>
      </c>
      <c r="GO354" s="152">
        <f>SUMIF('Rekapitulasi Maret'!$AL$785:$AL$963,APS!$B354,'Rekapitulasi Maret'!$AQ$785:$AQ$963)</f>
        <v>0</v>
      </c>
      <c r="GP354" s="154">
        <f t="shared" si="780"/>
        <v>0</v>
      </c>
      <c r="GQ354" s="154">
        <f t="shared" si="781"/>
        <v>0</v>
      </c>
      <c r="GR354" s="76">
        <f t="shared" si="782"/>
        <v>0</v>
      </c>
      <c r="GS354" s="76">
        <f t="shared" si="783"/>
        <v>0</v>
      </c>
      <c r="GT354" s="76">
        <f t="shared" si="784"/>
        <v>0</v>
      </c>
      <c r="GU354" s="76">
        <f t="shared" si="785"/>
        <v>0</v>
      </c>
      <c r="GV354" s="157">
        <f t="shared" si="786"/>
        <v>0</v>
      </c>
      <c r="GW354" s="157">
        <f t="shared" si="787"/>
        <v>0</v>
      </c>
      <c r="GX354" s="158">
        <f t="shared" si="788"/>
        <v>0</v>
      </c>
      <c r="GY354" s="157">
        <f t="shared" si="821"/>
        <v>100</v>
      </c>
      <c r="GZ354" s="157">
        <f t="shared" si="822"/>
        <v>0</v>
      </c>
      <c r="HA354" s="157">
        <f t="shared" si="823"/>
        <v>0</v>
      </c>
      <c r="HB354" s="157">
        <f t="shared" si="824"/>
        <v>0</v>
      </c>
      <c r="HC354" s="157">
        <f t="shared" si="825"/>
        <v>0</v>
      </c>
      <c r="HD354" s="157">
        <f t="shared" si="826"/>
        <v>-100</v>
      </c>
      <c r="HE354" s="158">
        <f t="shared" si="746"/>
        <v>0</v>
      </c>
      <c r="HF354" s="163"/>
      <c r="HG354" s="88"/>
      <c r="HH354" s="88"/>
    </row>
    <row r="355" spans="1:216" ht="15.75">
      <c r="A355" s="16" t="s">
        <v>85</v>
      </c>
      <c r="B355" s="16" t="s">
        <v>86</v>
      </c>
      <c r="C355" s="16" t="s">
        <v>69</v>
      </c>
      <c r="D355" s="16" t="s">
        <v>599</v>
      </c>
      <c r="E355" s="16"/>
      <c r="F355" s="17">
        <v>200</v>
      </c>
      <c r="G355" s="17">
        <v>0</v>
      </c>
      <c r="H355" s="17">
        <v>0</v>
      </c>
      <c r="I355" s="18">
        <v>0</v>
      </c>
      <c r="J355" s="17">
        <v>130</v>
      </c>
      <c r="K355" s="19">
        <f>(H355+F355+G355)-(I355+J355)</f>
        <v>70</v>
      </c>
      <c r="L355" s="19">
        <f>IF(K355&gt;0,K355,0)</f>
        <v>70</v>
      </c>
      <c r="M355" s="23">
        <v>100</v>
      </c>
      <c r="N355" s="20">
        <f t="shared" si="752"/>
        <v>0</v>
      </c>
      <c r="O355" s="20"/>
      <c r="P355" s="75">
        <f t="shared" si="754"/>
        <v>0</v>
      </c>
      <c r="Q355" s="74">
        <f t="shared" si="753"/>
        <v>0</v>
      </c>
      <c r="R355" s="22">
        <f t="shared" si="757"/>
        <v>0</v>
      </c>
      <c r="S355" s="10"/>
      <c r="T355" s="10"/>
      <c r="U355" s="152">
        <f>SUMIF('Rekapitulasi Maret'!$D$9:$D$173,APS!$B355,'Rekapitulasi Maret'!$E$9:$E$173)</f>
        <v>0</v>
      </c>
      <c r="V355" s="152">
        <f>SUMIF('Rekapitulasi Maret'!$D$9:$D$173,APS!$B355,'Rekapitulasi Maret'!$F$9:$F$173)</f>
        <v>0</v>
      </c>
      <c r="W355" s="10"/>
      <c r="X355" s="154">
        <f t="shared" si="748"/>
        <v>0</v>
      </c>
      <c r="Y355" s="154">
        <f t="shared" si="749"/>
        <v>0</v>
      </c>
      <c r="Z355" s="10"/>
      <c r="AA355" s="152">
        <f>SUMIF('Rekapitulasi Maret'!$U$9:$U$173,APS!$B355,'Rekapitulasi Maret'!$V$9:$V$173)</f>
        <v>0</v>
      </c>
      <c r="AB355" s="152">
        <f>SUMIF('Rekapitulasi Maret'!$U$9:$U$173,APS!$B355,'Rekapitulasi Maret'!$W$9:$W$173)</f>
        <v>0</v>
      </c>
      <c r="AC355" s="152"/>
      <c r="AD355" s="154">
        <f t="shared" si="856"/>
        <v>0</v>
      </c>
      <c r="AE355" s="154">
        <f t="shared" si="857"/>
        <v>0</v>
      </c>
      <c r="AF355" s="10"/>
      <c r="AG355" s="152">
        <f>SUMIF('Rekapitulasi Maret'!$AL$9:$AL$173,APS!$B355,'Rekapitulasi Maret'!$AM$9:$AM$173)</f>
        <v>0</v>
      </c>
      <c r="AH355" s="152">
        <f>SUMIF('Rekapitulasi Maret'!$AL$9:$AL$173,APS!$B355,'Rekapitulasi Maret'!$AN$9:$AN$173)</f>
        <v>0</v>
      </c>
      <c r="AI355" s="152">
        <f>SUMIF('Rekapitulasi Maret'!$AL$9:$AL$173,APS!$B355,'Rekapitulasi Maret'!$AQ$9:$AQ$173)</f>
        <v>0</v>
      </c>
      <c r="AJ355" s="154">
        <f t="shared" ref="AJ355:AJ418" si="860">IF(AF355=0,0,((AH355+AI355)/AF355)*100)</f>
        <v>0</v>
      </c>
      <c r="AK355" s="154">
        <f t="shared" ref="AK355:AK418" si="861">IF(AG355=0,0,((AH355+AI355)/AG355)*100)</f>
        <v>0</v>
      </c>
      <c r="AL355" s="10"/>
      <c r="AM355" s="152">
        <f>SUMIF('Rekapitulasi Maret'!$BA$9:$BA$173,APS!$B355,'Rekapitulasi Maret'!$BB$9:$BB$173)</f>
        <v>0</v>
      </c>
      <c r="AN355" s="152">
        <f>SUMIF('Rekapitulasi Maret'!$BA$9:$BA$173,APS!$B355,'Rekapitulasi Maret'!$BC$9:$BC$173)</f>
        <v>0</v>
      </c>
      <c r="AO355" s="10"/>
      <c r="AP355" s="154">
        <f t="shared" si="858"/>
        <v>0</v>
      </c>
      <c r="AQ355" s="154">
        <f t="shared" si="859"/>
        <v>0</v>
      </c>
      <c r="AR355" s="10"/>
      <c r="AS355" s="152">
        <f>SUMIF('Rekapitulasi Maret'!$BP$9:$BP$173,APS!$B355,'Rekapitulasi Maret'!$BQ$9:$BQ$173)</f>
        <v>0</v>
      </c>
      <c r="AT355" s="152">
        <f>SUMIF('Rekapitulasi Maret'!$BP$9:$BP$173,APS!$B355,'Rekapitulasi Maret'!$BR$9:$BR$173)</f>
        <v>0</v>
      </c>
      <c r="AU355" s="10"/>
      <c r="AV355" s="154">
        <f t="shared" si="829"/>
        <v>0</v>
      </c>
      <c r="AW355" s="154">
        <f t="shared" si="830"/>
        <v>0</v>
      </c>
      <c r="AX355" s="10"/>
      <c r="AY355" s="152">
        <f>SUMIF('Rekapitulasi Maret'!$CE$9:$CE$173,APS!$B355,'Rekapitulasi Maret'!$CI$9:$CI$173)</f>
        <v>0</v>
      </c>
      <c r="AZ355" s="10"/>
      <c r="BA355" s="152">
        <f>SUMIF('Rekapitulasi Maret'!$CE$9:$CE$173,APS!$B355,'Rekapitulasi Maret'!$CJ$9:$CJ$173)</f>
        <v>0</v>
      </c>
      <c r="BB355" s="154">
        <f t="shared" si="819"/>
        <v>0</v>
      </c>
      <c r="BC355" s="154">
        <f t="shared" si="820"/>
        <v>0</v>
      </c>
      <c r="BD355" s="76">
        <f t="shared" si="831"/>
        <v>0</v>
      </c>
      <c r="BE355" s="76">
        <f t="shared" si="832"/>
        <v>0</v>
      </c>
      <c r="BF355" s="76">
        <f t="shared" si="833"/>
        <v>0</v>
      </c>
      <c r="BG355" s="76">
        <f t="shared" si="834"/>
        <v>0</v>
      </c>
      <c r="BH355" s="76">
        <f t="shared" si="835"/>
        <v>0</v>
      </c>
      <c r="BI355" s="76">
        <f t="shared" si="836"/>
        <v>0</v>
      </c>
      <c r="BJ355" s="154">
        <f t="shared" si="837"/>
        <v>0</v>
      </c>
      <c r="BK355" s="10"/>
      <c r="BL355" s="10"/>
      <c r="BM355" s="152">
        <f>SUMIF('Rekapitulasi Maret'!$D$194:$D$375,APS!$B355,'Rekapitulasi Maret'!$E$194:$E$375)+SUMIF('Rekapitulasi Maret'!$D$194:$D$375,APS!$B355,'Rekapitulasi Maret'!$J$194:$J$375)</f>
        <v>0</v>
      </c>
      <c r="BN355" s="152">
        <f>SUMIF('Rekapitulasi Maret'!$D$194:$D$375,APS!$B355,'Rekapitulasi Maret'!$F$194:$F$375)</f>
        <v>0</v>
      </c>
      <c r="BO355" s="152">
        <f>SUMIF('Rekapitulasi Maret'!$D$194:$D$375,APS!$B355,'Rekapitulasi Maret'!$K$194:$K$375)</f>
        <v>0</v>
      </c>
      <c r="BP355" s="154">
        <f t="shared" si="799"/>
        <v>0</v>
      </c>
      <c r="BQ355" s="154">
        <f t="shared" si="800"/>
        <v>0</v>
      </c>
      <c r="BR355" s="10"/>
      <c r="BS355" s="152">
        <f>SUMIF('Rekapitulasi Maret'!$U$194:$U$375,APS!$B355,'Rekapitulasi Maret'!$V$194:$V$375)+SUMIF('Rekapitulasi Maret'!$U$194:$U$375,APS!$B355,'Rekapitulasi Maret'!$AA$194:$AA$375)</f>
        <v>0</v>
      </c>
      <c r="BT355" s="152">
        <f>SUMIF('Rekapitulasi Maret'!$U$194:$U$375,APS!$B355,'Rekapitulasi Maret'!$W$194:$W$375)</f>
        <v>0</v>
      </c>
      <c r="BU355" s="152">
        <f>SUMIF('Rekapitulasi Maret'!$U$194:$U$375,APS!$B355,'Rekapitulasi Maret'!$AB$194:$AB$375)</f>
        <v>0</v>
      </c>
      <c r="BV355" s="154">
        <f t="shared" si="797"/>
        <v>0</v>
      </c>
      <c r="BW355" s="154">
        <f t="shared" si="798"/>
        <v>0</v>
      </c>
      <c r="BX355" s="10"/>
      <c r="BY355" s="152">
        <f>SUMIF('Rekapitulasi Maret'!$AL$194:$AL$375,APS!$B355,'Rekapitulasi Maret'!$AM$194:$AM$375)+SUMIF('Rekapitulasi Maret'!$AL$194:$AL$375,APS!$B355,'Rekapitulasi Maret'!$AP$194:$AP$375)</f>
        <v>0</v>
      </c>
      <c r="BZ355" s="152">
        <f>SUMIF('Rekapitulasi Maret'!$AL$194:$AL$375,APS!$B355,'Rekapitulasi Maret'!$AN$194:$AN$375)</f>
        <v>0</v>
      </c>
      <c r="CA355" s="152">
        <f>SUMIF('Rekapitulasi Maret'!$AL$194:$AL$375,APS!$B355,'Rekapitulasi Maret'!$AQ$194:$AQ$375)</f>
        <v>0</v>
      </c>
      <c r="CB355" s="154">
        <f t="shared" si="827"/>
        <v>0</v>
      </c>
      <c r="CC355" s="154">
        <f t="shared" si="828"/>
        <v>0</v>
      </c>
      <c r="CD355" s="10"/>
      <c r="CE355" s="152">
        <f>SUMIF('Rekapitulasi Maret'!$BA$194:$BA$375,APS!$B355,'Rekapitulasi Maret'!$BB$194:$BB$375)+SUMIF('Rekapitulasi Maret'!$BA$194:$BA$375,APS!$B355,'Rekapitulasi Maret'!$BE$194:$BE$375)</f>
        <v>0</v>
      </c>
      <c r="CF355" s="152">
        <f>SUMIF('Rekapitulasi Maret'!$BA$194:$BA$375,APS!$B355,'Rekapitulasi Maret'!$BC$194:$BC$375)</f>
        <v>0</v>
      </c>
      <c r="CG355" s="10"/>
      <c r="CH355" s="154">
        <f t="shared" si="789"/>
        <v>0</v>
      </c>
      <c r="CI355" s="154">
        <f t="shared" si="790"/>
        <v>0</v>
      </c>
      <c r="CJ355" s="10"/>
      <c r="CK355" s="152">
        <f>SUMIF('Rekapitulasi Maret'!$BP$194:$BP$375,APS!$B355,'Rekapitulasi Maret'!$BQ$194:$BQ$375)+SUMIF('Rekapitulasi Maret'!$BP$194:$BP$375,APS!$B355,'Rekapitulasi Maret'!$BT$194:$BT$375)</f>
        <v>0</v>
      </c>
      <c r="CL355" s="152">
        <f>SUMIF('Rekapitulasi Maret'!$BP$194:$BP$375,APS!$B355,'Rekapitulasi Maret'!$BR$194:$BR$375)</f>
        <v>0</v>
      </c>
      <c r="CM355" s="152">
        <f>SUMIF('Rekapitulasi Maret'!$BP$194:$BP$375,APS!$B355,'Rekapitulasi Maret'!$BU$194:$BU$375)</f>
        <v>0</v>
      </c>
      <c r="CN355" s="154">
        <f t="shared" si="791"/>
        <v>0</v>
      </c>
      <c r="CO355" s="154">
        <f t="shared" si="792"/>
        <v>0</v>
      </c>
      <c r="CP355" s="76">
        <f t="shared" si="838"/>
        <v>0</v>
      </c>
      <c r="CQ355" s="76">
        <f t="shared" si="839"/>
        <v>0</v>
      </c>
      <c r="CR355" s="76">
        <f t="shared" si="840"/>
        <v>0</v>
      </c>
      <c r="CS355" s="76">
        <f t="shared" si="841"/>
        <v>0</v>
      </c>
      <c r="CT355" s="76">
        <f t="shared" si="842"/>
        <v>0</v>
      </c>
      <c r="CU355" s="76">
        <f t="shared" si="843"/>
        <v>0</v>
      </c>
      <c r="CV355" s="154">
        <f t="shared" si="844"/>
        <v>0</v>
      </c>
      <c r="CW355" s="10"/>
      <c r="CX355" s="10"/>
      <c r="CY355" s="152">
        <f>SUMIF('Rekapitulasi Maret'!$D$391:$D$568,APS!$B355,'Rekapitulasi Maret'!$E$391:$E$568)+SUMIF('Rekapitulasi Maret'!$D$391:$D$568,APS!$B355,'Rekapitulasi Maret'!$J$391:$J$568)</f>
        <v>0</v>
      </c>
      <c r="CZ355" s="152">
        <f>SUMIF('Rekapitulasi Maret'!$D$391:$D$568,APS!$B355,'Rekapitulasi Maret'!$F$391:$F$568)</f>
        <v>0</v>
      </c>
      <c r="DA355" s="152">
        <f>SUMIF('Rekapitulasi Maret'!$D$391:$D$568,APS!$B355,'Rekapitulasi Maret'!$K$391:$K$568)</f>
        <v>0</v>
      </c>
      <c r="DB355" s="154">
        <f t="shared" si="793"/>
        <v>0</v>
      </c>
      <c r="DC355" s="154">
        <f t="shared" si="794"/>
        <v>0</v>
      </c>
      <c r="DD355" s="10"/>
      <c r="DE355" s="152">
        <f>SUMIF('Rekapitulasi Maret'!$U$391:$U$568,APS!$B355,'Rekapitulasi Maret'!$V$391:$V$568)+SUMIF('Rekapitulasi Maret'!$U$391:$U$568,APS!$B355,'Rekapitulasi Maret'!$AA$391:$AA$568)</f>
        <v>0</v>
      </c>
      <c r="DF355" s="152">
        <f>SUMIF('Rekapitulasi Maret'!$U$391:$U$568,APS!$B355,'Rekapitulasi Maret'!$W$391:$W$568)</f>
        <v>0</v>
      </c>
      <c r="DG355" s="152">
        <f>SUMIF('Rekapitulasi Maret'!$U$391:$U$568,APS!$B355,'Rekapitulasi Maret'!$AB$391:$AB$568)</f>
        <v>0</v>
      </c>
      <c r="DH355" s="154">
        <f t="shared" si="845"/>
        <v>0</v>
      </c>
      <c r="DI355" s="154">
        <f t="shared" si="846"/>
        <v>0</v>
      </c>
      <c r="DJ355" s="10"/>
      <c r="DK355" s="152">
        <f>SUMIF('Rekapitulasi Maret'!$AL$391:$AL$568,APS!$B355,'Rekapitulasi Maret'!$AM$391:$AM$568)+SUMIF('Rekapitulasi Maret'!$AL$391:$AL$568,APS!$B355,'Rekapitulasi Maret'!$AP$391:$AP$568)</f>
        <v>0</v>
      </c>
      <c r="DL355" s="152">
        <f>SUMIF('Rekapitulasi Maret'!$AL$391:$AL$568,APS!$B355,'Rekapitulasi Maret'!$AN$391:$AN$568)</f>
        <v>0</v>
      </c>
      <c r="DM355" s="152">
        <f>SUMIF('Rekapitulasi Maret'!$AL$391:$AL$568,APS!$B355,'Rekapitulasi Maret'!$AQ$391:$AQ$568)</f>
        <v>0</v>
      </c>
      <c r="DN355" s="154">
        <f t="shared" si="762"/>
        <v>0</v>
      </c>
      <c r="DO355" s="154">
        <f t="shared" si="763"/>
        <v>0</v>
      </c>
      <c r="DP355" s="10"/>
      <c r="DQ355" s="152">
        <f>SUMIF('Rekapitulasi Maret'!$BA$391:$BA$568,APS!$B355,'Rekapitulasi Maret'!$BB$391:$BB$568)+SUMIF('Rekapitulasi Maret'!$BA$391:$BA$568,APS!$B355,'Rekapitulasi Maret'!$BE$391:$BE$568)</f>
        <v>0</v>
      </c>
      <c r="DR355" s="152">
        <f>SUMIF('Rekapitulasi Maret'!$BA$391:$BA$568,APS!$B355,'Rekapitulasi Maret'!$BC$391:$BC$568)</f>
        <v>0</v>
      </c>
      <c r="DS355" s="152">
        <f>SUMIF('Rekapitulasi Maret'!$BA$391:$BA$568,APS!$B355,'Rekapitulasi Maret'!$BF$391:$BF$568)</f>
        <v>0</v>
      </c>
      <c r="DT355" s="154">
        <f t="shared" si="847"/>
        <v>0</v>
      </c>
      <c r="DU355" s="154">
        <f t="shared" si="848"/>
        <v>0</v>
      </c>
      <c r="DV355" s="10"/>
      <c r="DW355" s="152">
        <f>SUMIF('Rekapitulasi Maret'!$BP$391:$BP$568,APS!$B355,'Rekapitulasi Maret'!$BQ$391:$BQ$568)+SUMIF('Rekapitulasi Maret'!$BP$391:$BP$568,APS!$B355,'Rekapitulasi Maret'!$BT$391:$BT$568)</f>
        <v>0</v>
      </c>
      <c r="DX355" s="152">
        <f>SUMIF('Rekapitulasi Maret'!$BP$391:$BP$568,APS!$B355,'Rekapitulasi Maret'!$BR$391:$BR$568)</f>
        <v>0</v>
      </c>
      <c r="DY355" s="152">
        <f>SUMIF('Rekapitulasi Maret'!$BP$391:$BP$568,APS!$B355,'Rekapitulasi Maret'!$BU$391:$BU$568)</f>
        <v>0</v>
      </c>
      <c r="DZ355" s="154">
        <f t="shared" si="755"/>
        <v>0</v>
      </c>
      <c r="EA355" s="154">
        <f t="shared" si="756"/>
        <v>0</v>
      </c>
      <c r="EB355" s="10"/>
      <c r="EC355" s="152">
        <f>SUMIF('Rekapitulasi Maret'!$CE$391:$CE$568,APS!$B355,'Rekapitulasi Maret'!$CF$391:$CF$568)+SUMIF('Rekapitulasi Maret'!$CE$391:$CE$568,APS!$B355,'Rekapitulasi Maret'!$CI$391:$CI$568)</f>
        <v>0</v>
      </c>
      <c r="ED355" s="152">
        <f>SUMIF('Rekapitulasi Maret'!$CE$391:$CE$568,APS!$B355,'Rekapitulasi Maret'!$CG$391:$CG$568)</f>
        <v>0</v>
      </c>
      <c r="EE355" s="152">
        <f>SUMIF('Rekapitulasi Maret'!$CE$391:$CE$568,APS!$B355,'Rekapitulasi Maret'!$CJ$391:$CJ$568)</f>
        <v>0</v>
      </c>
      <c r="EF355" s="154">
        <f t="shared" si="764"/>
        <v>0</v>
      </c>
      <c r="EG355" s="154">
        <f t="shared" si="765"/>
        <v>0</v>
      </c>
      <c r="EH355" s="76">
        <f t="shared" si="849"/>
        <v>0</v>
      </c>
      <c r="EI355" s="76">
        <f t="shared" si="850"/>
        <v>0</v>
      </c>
      <c r="EJ355" s="76">
        <f t="shared" si="851"/>
        <v>0</v>
      </c>
      <c r="EK355" s="76">
        <f t="shared" si="852"/>
        <v>0</v>
      </c>
      <c r="EL355" s="76">
        <f t="shared" si="853"/>
        <v>0</v>
      </c>
      <c r="EM355" s="76">
        <f t="shared" si="854"/>
        <v>0</v>
      </c>
      <c r="EN355" s="154">
        <f t="shared" si="855"/>
        <v>0</v>
      </c>
      <c r="EO355" s="10"/>
      <c r="EP355" s="10"/>
      <c r="EQ355" s="152">
        <f>SUMIF('Rekapitulasi Maret'!$D$587:$D$768,APS!$B355,'Rekapitulasi Maret'!$E$587:$E$768)+SUMIF('Rekapitulasi Maret'!$D$587:$D$768,APS!$B355,'Rekapitulasi Maret'!$G$587:$G$768)</f>
        <v>0</v>
      </c>
      <c r="ER355" s="152">
        <f>SUMIF('Rekapitulasi Maret'!$D$587:$D$768,APS!$B355,'Rekapitulasi Maret'!$F$587:$F$768)+SUMIF('Rekapitulasi Maret'!$D$587:$D$768,APS!$B355,'Rekapitulasi Maret'!$H$587:$H$768)</f>
        <v>0</v>
      </c>
      <c r="ES355" s="10"/>
      <c r="ET355" s="154">
        <f t="shared" si="766"/>
        <v>0</v>
      </c>
      <c r="EU355" s="154">
        <f t="shared" si="767"/>
        <v>0</v>
      </c>
      <c r="EV355" s="10"/>
      <c r="EW355" s="152">
        <f>SUMIF('Rekapitulasi Maret'!$U$587:$U$768,APS!$B355,'Rekapitulasi Maret'!$V$587:$V$768)+SUMIF('Rekapitulasi Maret'!$U$587:$U$768,APS!$B355,'Rekapitulasi Maret'!$X$587:$X$768)</f>
        <v>0</v>
      </c>
      <c r="EX355" s="152">
        <f>SUMIF('Rekapitulasi Maret'!$U$587:$U$768,APS!$B355,'Rekapitulasi Maret'!$W$587:$W$768)+SUMIF('Rekapitulasi Maret'!$U$587:$U$768,APS!$B355,'Rekapitulasi Maret'!$Y$587:$Y$768)</f>
        <v>0</v>
      </c>
      <c r="EY355" s="10"/>
      <c r="EZ355" s="154">
        <f t="shared" si="768"/>
        <v>0</v>
      </c>
      <c r="FA355" s="154">
        <f t="shared" si="769"/>
        <v>0</v>
      </c>
      <c r="FB355" s="10"/>
      <c r="FC355" s="152">
        <f>SUMIF('Rekapitulasi Maret'!$AL$587:$AL$768,APS!$B355,'Rekapitulasi Maret'!$AM$587:$AM$768)+SUMIF('Rekapitulasi Maret'!$AL$587:$AL$768,APS!$B355,'Rekapitulasi Maret'!$AP$587:$AP$768)</f>
        <v>0</v>
      </c>
      <c r="FD355" s="152">
        <f>SUMIF('Rekapitulasi Maret'!$AL$587:$AL$768,APS!$B355,'Rekapitulasi Maret'!$AN$587:$AN$768)</f>
        <v>0</v>
      </c>
      <c r="FE355" s="10"/>
      <c r="FF355" s="154">
        <f t="shared" si="770"/>
        <v>0</v>
      </c>
      <c r="FG355" s="154">
        <f t="shared" si="771"/>
        <v>0</v>
      </c>
      <c r="FH355" s="10"/>
      <c r="FI355" s="152">
        <f>SUMIF('Rekapitulasi Maret'!$BA$587:$BA$768,APS!$B355,'Rekapitulasi Maret'!$BB$587:$BB$768)+SUMIF('Rekapitulasi Maret'!$BA$587:$BA$768,APS!$B355,'Rekapitulasi Maret'!$BE$587:$BE$768)</f>
        <v>0</v>
      </c>
      <c r="FJ355" s="152">
        <f>SUMIF('Rekapitulasi Maret'!$BA$587:$BA$768,APS!$B355,'Rekapitulasi Maret'!$BC$587:$BC$768)+SUMIF('Rekapitulasi Maret'!$BA$587:$BA$768,APS!$B355,'Rekapitulasi Maret'!$BF$587:$BF$768)</f>
        <v>0</v>
      </c>
      <c r="FK355" s="10"/>
      <c r="FL355" s="154">
        <f t="shared" si="772"/>
        <v>0</v>
      </c>
      <c r="FM355" s="154">
        <f t="shared" si="773"/>
        <v>0</v>
      </c>
      <c r="FN355" s="10"/>
      <c r="FO355" s="152">
        <f>SUMIF('Rekapitulasi Maret'!$BP$587:$BP$768,APS!$B355,'Rekapitulasi Maret'!$BQ$587:$BQ$768)+SUMIF('Rekapitulasi Maret'!$BP$587:$BP$768,APS!$B355,'Rekapitulasi Maret'!$BT$587:$BT$768)</f>
        <v>0</v>
      </c>
      <c r="FP355" s="152">
        <f>SUMIF('Rekapitulasi Maret'!$BP$587:$BP$768,APS!$B355,'Rekapitulasi Maret'!$BR$587:$BR$768)</f>
        <v>0</v>
      </c>
      <c r="FQ355" s="10"/>
      <c r="FR355" s="154">
        <f t="shared" si="774"/>
        <v>0</v>
      </c>
      <c r="FS355" s="154">
        <f t="shared" si="775"/>
        <v>0</v>
      </c>
      <c r="FT355" s="10"/>
      <c r="FU355" s="152">
        <f>SUMIF('Rekapitulasi Maret'!$CE$587:$CE$768,APS!$B355,'Rekapitulasi Maret'!$CI$587:$CI$768)</f>
        <v>0</v>
      </c>
      <c r="FV355" s="10"/>
      <c r="FW355" s="152">
        <f>SUMIF('Rekapitulasi Maret'!$CE$587:$CE$768,APS!$B355,'Rekapitulasi Maret'!$CJ$587:$CJ$768)</f>
        <v>0</v>
      </c>
      <c r="FX355" s="154">
        <f t="shared" si="795"/>
        <v>0</v>
      </c>
      <c r="FY355" s="154">
        <f t="shared" si="796"/>
        <v>0</v>
      </c>
      <c r="FZ355" s="10"/>
      <c r="GA355" s="152">
        <f>SUMIF('Rekapitulasi Maret'!$D$785:$D$963,APS!$B355,'Rekapitulasi Maret'!$E$785:$E$963)+SUMIF('Rekapitulasi Maret'!$D$785:$D$963,APS!$B355,'Rekapitulasi Maret'!$J$785:$J$963)</f>
        <v>52</v>
      </c>
      <c r="GB355" s="152">
        <f>SUMIF('Rekapitulasi Maret'!$D$785:$D$963,APS!$B355,'Rekapitulasi Maret'!$F$785:$F$963)</f>
        <v>52</v>
      </c>
      <c r="GC355" s="152">
        <f>SUMIF('Rekapitulasi Maret'!$D$785:$D$963,APS!$B355,'Rekapitulasi Maret'!$K$785:$K$963)</f>
        <v>0</v>
      </c>
      <c r="GD355" s="154">
        <f t="shared" si="776"/>
        <v>0</v>
      </c>
      <c r="GE355" s="154">
        <f t="shared" si="777"/>
        <v>100</v>
      </c>
      <c r="GF355" s="10"/>
      <c r="GG355" s="152">
        <f>SUMIF('Rekapitulasi Maret'!$U$785:$U$963,APS!$B355,'Rekapitulasi Maret'!$V$785:$V$963)+SUMIF('Rekapitulasi Maret'!$U$785:$U$963,APS!$B355,'Rekapitulasi Maret'!$AA$785:$AA$963)</f>
        <v>0</v>
      </c>
      <c r="GH355" s="152">
        <f>SUMIF('Rekapitulasi Maret'!$U$785:$U$963,APS!$B355,'Rekapitulasi Maret'!$W$785:$W$963)</f>
        <v>0</v>
      </c>
      <c r="GI355" s="152">
        <f>SUMIF('Rekapitulasi Maret'!$U$785:$U$963,APS!$B355,'Rekapitulasi Maret'!$AB$785:$AB$963)</f>
        <v>0</v>
      </c>
      <c r="GJ355" s="154">
        <f t="shared" si="778"/>
        <v>0</v>
      </c>
      <c r="GK355" s="154">
        <f t="shared" si="779"/>
        <v>0</v>
      </c>
      <c r="GL355" s="10"/>
      <c r="GM355" s="152">
        <f>SUMIF('Rekapitulasi Maret'!$AL$785:$AL$963,APS!$B355,'Rekapitulasi Maret'!$AM$785:$AM$963)+SUMIF('Rekapitulasi Maret'!$AL$785:$AL$963,APS!$B355,'Rekapitulasi Maret'!$AP$785:$AP$963)</f>
        <v>0</v>
      </c>
      <c r="GN355" s="152">
        <f>SUMIF('Rekapitulasi Maret'!$AL$785:$AL$963,APS!$B355,'Rekapitulasi Maret'!$AN$785:$AN$963)</f>
        <v>0</v>
      </c>
      <c r="GO355" s="152">
        <f>SUMIF('Rekapitulasi Maret'!$AL$785:$AL$963,APS!$B355,'Rekapitulasi Maret'!$AQ$785:$AQ$963)</f>
        <v>0</v>
      </c>
      <c r="GP355" s="154">
        <f t="shared" si="780"/>
        <v>0</v>
      </c>
      <c r="GQ355" s="154">
        <f t="shared" si="781"/>
        <v>0</v>
      </c>
      <c r="GR355" s="76">
        <f t="shared" si="782"/>
        <v>0</v>
      </c>
      <c r="GS355" s="76">
        <f t="shared" si="783"/>
        <v>52</v>
      </c>
      <c r="GT355" s="76">
        <f t="shared" si="784"/>
        <v>52</v>
      </c>
      <c r="GU355" s="76">
        <f t="shared" si="785"/>
        <v>0</v>
      </c>
      <c r="GV355" s="157">
        <f t="shared" si="786"/>
        <v>52</v>
      </c>
      <c r="GW355" s="157">
        <f t="shared" si="787"/>
        <v>52</v>
      </c>
      <c r="GX355" s="158">
        <f t="shared" si="788"/>
        <v>0</v>
      </c>
      <c r="GY355" s="157">
        <f t="shared" si="821"/>
        <v>0</v>
      </c>
      <c r="GZ355" s="157">
        <f t="shared" si="822"/>
        <v>52</v>
      </c>
      <c r="HA355" s="157">
        <f t="shared" si="823"/>
        <v>52</v>
      </c>
      <c r="HB355" s="157">
        <f t="shared" si="824"/>
        <v>0</v>
      </c>
      <c r="HC355" s="157">
        <f t="shared" si="825"/>
        <v>52</v>
      </c>
      <c r="HD355" s="157">
        <f t="shared" si="826"/>
        <v>52</v>
      </c>
      <c r="HE355" s="158">
        <f t="shared" si="746"/>
        <v>0</v>
      </c>
      <c r="HF355" s="2"/>
      <c r="HG355" s="88"/>
      <c r="HH355" s="88"/>
    </row>
    <row r="356" spans="1:216" ht="15.75">
      <c r="A356" s="129" t="s">
        <v>731</v>
      </c>
      <c r="B356" s="129" t="s">
        <v>732</v>
      </c>
      <c r="C356" s="34" t="s">
        <v>69</v>
      </c>
      <c r="D356" s="16" t="s">
        <v>599</v>
      </c>
      <c r="E356" s="34"/>
      <c r="F356" s="31">
        <v>60</v>
      </c>
      <c r="G356" s="17"/>
      <c r="H356" s="17"/>
      <c r="I356" s="18">
        <v>0</v>
      </c>
      <c r="J356" s="17">
        <v>0</v>
      </c>
      <c r="K356" s="19">
        <f>(H356+F356+G356)-(I356+J356)</f>
        <v>60</v>
      </c>
      <c r="L356" s="19">
        <f>IF(K356&gt;0,K356,0)</f>
        <v>60</v>
      </c>
      <c r="M356" s="23">
        <v>60</v>
      </c>
      <c r="N356" s="20">
        <f t="shared" si="752"/>
        <v>60</v>
      </c>
      <c r="O356" s="20"/>
      <c r="P356" s="75">
        <f t="shared" si="754"/>
        <v>0</v>
      </c>
      <c r="Q356" s="74">
        <f t="shared" si="753"/>
        <v>60</v>
      </c>
      <c r="R356" s="22">
        <f t="shared" si="757"/>
        <v>60</v>
      </c>
      <c r="S356" s="10">
        <v>60</v>
      </c>
      <c r="T356" s="10"/>
      <c r="U356" s="152">
        <f>SUMIF('Rekapitulasi Maret'!$D$9:$D$173,APS!$B356,'Rekapitulasi Maret'!$E$9:$E$173)</f>
        <v>0</v>
      </c>
      <c r="V356" s="152">
        <f>SUMIF('Rekapitulasi Maret'!$D$9:$D$173,APS!$B356,'Rekapitulasi Maret'!$F$9:$F$173)</f>
        <v>0</v>
      </c>
      <c r="W356" s="10"/>
      <c r="X356" s="154">
        <f t="shared" si="748"/>
        <v>0</v>
      </c>
      <c r="Y356" s="154">
        <f t="shared" si="749"/>
        <v>0</v>
      </c>
      <c r="Z356" s="10"/>
      <c r="AA356" s="152">
        <f>SUMIF('Rekapitulasi Maret'!$U$9:$U$173,APS!$B356,'Rekapitulasi Maret'!$V$9:$V$173)</f>
        <v>0</v>
      </c>
      <c r="AB356" s="152">
        <f>SUMIF('Rekapitulasi Maret'!$U$9:$U$173,APS!$B356,'Rekapitulasi Maret'!$W$9:$W$173)</f>
        <v>0</v>
      </c>
      <c r="AC356" s="152"/>
      <c r="AD356" s="154">
        <f t="shared" si="856"/>
        <v>0</v>
      </c>
      <c r="AE356" s="154">
        <f t="shared" si="857"/>
        <v>0</v>
      </c>
      <c r="AF356" s="10">
        <v>60</v>
      </c>
      <c r="AG356" s="152">
        <f>SUMIF('Rekapitulasi Maret'!$AL$9:$AL$173,APS!$B356,'Rekapitulasi Maret'!$AM$9:$AM$173)</f>
        <v>0</v>
      </c>
      <c r="AH356" s="152">
        <f>SUMIF('Rekapitulasi Maret'!$AL$9:$AL$173,APS!$B356,'Rekapitulasi Maret'!$AN$9:$AN$173)</f>
        <v>0</v>
      </c>
      <c r="AI356" s="152">
        <f>SUMIF('Rekapitulasi Maret'!$AL$9:$AL$173,APS!$B356,'Rekapitulasi Maret'!$AQ$9:$AQ$173)</f>
        <v>0</v>
      </c>
      <c r="AJ356" s="154">
        <f t="shared" si="860"/>
        <v>0</v>
      </c>
      <c r="AK356" s="154">
        <f t="shared" si="861"/>
        <v>0</v>
      </c>
      <c r="AL356" s="10"/>
      <c r="AM356" s="152">
        <f>SUMIF('Rekapitulasi Maret'!$BA$9:$BA$173,APS!$B356,'Rekapitulasi Maret'!$BB$9:$BB$173)</f>
        <v>0</v>
      </c>
      <c r="AN356" s="152">
        <f>SUMIF('Rekapitulasi Maret'!$BA$9:$BA$173,APS!$B356,'Rekapitulasi Maret'!$BC$9:$BC$173)</f>
        <v>60</v>
      </c>
      <c r="AO356" s="10"/>
      <c r="AP356" s="154">
        <f t="shared" si="858"/>
        <v>0</v>
      </c>
      <c r="AQ356" s="154">
        <f t="shared" si="859"/>
        <v>0</v>
      </c>
      <c r="AR356" s="10"/>
      <c r="AS356" s="152">
        <f>SUMIF('Rekapitulasi Maret'!$BP$9:$BP$173,APS!$B356,'Rekapitulasi Maret'!$BQ$9:$BQ$173)</f>
        <v>0</v>
      </c>
      <c r="AT356" s="152">
        <f>SUMIF('Rekapitulasi Maret'!$BP$9:$BP$173,APS!$B356,'Rekapitulasi Maret'!$BR$9:$BR$173)</f>
        <v>0</v>
      </c>
      <c r="AU356" s="10"/>
      <c r="AV356" s="154">
        <f t="shared" si="829"/>
        <v>0</v>
      </c>
      <c r="AW356" s="154">
        <f t="shared" si="830"/>
        <v>0</v>
      </c>
      <c r="AX356" s="10"/>
      <c r="AY356" s="152">
        <f>SUMIF('Rekapitulasi Maret'!$CE$9:$CE$173,APS!$B356,'Rekapitulasi Maret'!$CI$9:$CI$173)</f>
        <v>0</v>
      </c>
      <c r="AZ356" s="10"/>
      <c r="BA356" s="152">
        <f>SUMIF('Rekapitulasi Maret'!$CE$9:$CE$173,APS!$B356,'Rekapitulasi Maret'!$CJ$9:$CJ$173)</f>
        <v>0</v>
      </c>
      <c r="BB356" s="154">
        <f t="shared" si="819"/>
        <v>0</v>
      </c>
      <c r="BC356" s="154">
        <f t="shared" si="820"/>
        <v>0</v>
      </c>
      <c r="BD356" s="76">
        <f t="shared" si="831"/>
        <v>60</v>
      </c>
      <c r="BE356" s="76">
        <f t="shared" si="832"/>
        <v>0</v>
      </c>
      <c r="BF356" s="76">
        <f t="shared" si="833"/>
        <v>60</v>
      </c>
      <c r="BG356" s="76">
        <f t="shared" si="834"/>
        <v>0</v>
      </c>
      <c r="BH356" s="76">
        <f t="shared" si="835"/>
        <v>60</v>
      </c>
      <c r="BI356" s="76">
        <f t="shared" si="836"/>
        <v>0</v>
      </c>
      <c r="BJ356" s="154">
        <f t="shared" si="837"/>
        <v>100</v>
      </c>
      <c r="BK356" s="10"/>
      <c r="BL356" s="10"/>
      <c r="BM356" s="152">
        <f>SUMIF('Rekapitulasi Maret'!$D$194:$D$375,APS!$B356,'Rekapitulasi Maret'!$E$194:$E$375)+SUMIF('Rekapitulasi Maret'!$D$194:$D$375,APS!$B356,'Rekapitulasi Maret'!$J$194:$J$375)</f>
        <v>0</v>
      </c>
      <c r="BN356" s="152">
        <f>SUMIF('Rekapitulasi Maret'!$D$194:$D$375,APS!$B356,'Rekapitulasi Maret'!$F$194:$F$375)</f>
        <v>0</v>
      </c>
      <c r="BO356" s="152">
        <f>SUMIF('Rekapitulasi Maret'!$D$194:$D$375,APS!$B356,'Rekapitulasi Maret'!$K$194:$K$375)</f>
        <v>0</v>
      </c>
      <c r="BP356" s="154">
        <f t="shared" si="799"/>
        <v>0</v>
      </c>
      <c r="BQ356" s="154">
        <f t="shared" si="800"/>
        <v>0</v>
      </c>
      <c r="BR356" s="10"/>
      <c r="BS356" s="152">
        <f>SUMIF('Rekapitulasi Maret'!$U$194:$U$375,APS!$B356,'Rekapitulasi Maret'!$V$194:$V$375)+SUMIF('Rekapitulasi Maret'!$U$194:$U$375,APS!$B356,'Rekapitulasi Maret'!$AA$194:$AA$375)</f>
        <v>0</v>
      </c>
      <c r="BT356" s="152">
        <f>SUMIF('Rekapitulasi Maret'!$U$194:$U$375,APS!$B356,'Rekapitulasi Maret'!$W$194:$W$375)</f>
        <v>0</v>
      </c>
      <c r="BU356" s="152">
        <f>SUMIF('Rekapitulasi Maret'!$U$194:$U$375,APS!$B356,'Rekapitulasi Maret'!$AB$194:$AB$375)</f>
        <v>0</v>
      </c>
      <c r="BV356" s="154">
        <f t="shared" si="797"/>
        <v>0</v>
      </c>
      <c r="BW356" s="154">
        <f t="shared" si="798"/>
        <v>0</v>
      </c>
      <c r="BX356" s="10"/>
      <c r="BY356" s="152">
        <f>SUMIF('Rekapitulasi Maret'!$AL$194:$AL$375,APS!$B356,'Rekapitulasi Maret'!$AM$194:$AM$375)+SUMIF('Rekapitulasi Maret'!$AL$194:$AL$375,APS!$B356,'Rekapitulasi Maret'!$AP$194:$AP$375)</f>
        <v>0</v>
      </c>
      <c r="BZ356" s="152">
        <f>SUMIF('Rekapitulasi Maret'!$AL$194:$AL$375,APS!$B356,'Rekapitulasi Maret'!$AN$194:$AN$375)</f>
        <v>0</v>
      </c>
      <c r="CA356" s="152">
        <f>SUMIF('Rekapitulasi Maret'!$AL$194:$AL$375,APS!$B356,'Rekapitulasi Maret'!$AQ$194:$AQ$375)</f>
        <v>0</v>
      </c>
      <c r="CB356" s="154">
        <f t="shared" si="827"/>
        <v>0</v>
      </c>
      <c r="CC356" s="154">
        <f t="shared" si="828"/>
        <v>0</v>
      </c>
      <c r="CD356" s="10"/>
      <c r="CE356" s="152">
        <f>SUMIF('Rekapitulasi Maret'!$BA$194:$BA$375,APS!$B356,'Rekapitulasi Maret'!$BB$194:$BB$375)+SUMIF('Rekapitulasi Maret'!$BA$194:$BA$375,APS!$B356,'Rekapitulasi Maret'!$BE$194:$BE$375)</f>
        <v>0</v>
      </c>
      <c r="CF356" s="152">
        <f>SUMIF('Rekapitulasi Maret'!$BA$194:$BA$375,APS!$B356,'Rekapitulasi Maret'!$BC$194:$BC$375)</f>
        <v>0</v>
      </c>
      <c r="CG356" s="10"/>
      <c r="CH356" s="154">
        <f t="shared" si="789"/>
        <v>0</v>
      </c>
      <c r="CI356" s="154">
        <f t="shared" si="790"/>
        <v>0</v>
      </c>
      <c r="CJ356" s="10"/>
      <c r="CK356" s="152">
        <f>SUMIF('Rekapitulasi Maret'!$BP$194:$BP$375,APS!$B356,'Rekapitulasi Maret'!$BQ$194:$BQ$375)+SUMIF('Rekapitulasi Maret'!$BP$194:$BP$375,APS!$B356,'Rekapitulasi Maret'!$BT$194:$BT$375)</f>
        <v>0</v>
      </c>
      <c r="CL356" s="152">
        <f>SUMIF('Rekapitulasi Maret'!$BP$194:$BP$375,APS!$B356,'Rekapitulasi Maret'!$BR$194:$BR$375)</f>
        <v>0</v>
      </c>
      <c r="CM356" s="152">
        <f>SUMIF('Rekapitulasi Maret'!$BP$194:$BP$375,APS!$B356,'Rekapitulasi Maret'!$BU$194:$BU$375)</f>
        <v>0</v>
      </c>
      <c r="CN356" s="154">
        <f t="shared" si="791"/>
        <v>0</v>
      </c>
      <c r="CO356" s="154">
        <f t="shared" si="792"/>
        <v>0</v>
      </c>
      <c r="CP356" s="76">
        <f t="shared" si="838"/>
        <v>0</v>
      </c>
      <c r="CQ356" s="76">
        <f t="shared" si="839"/>
        <v>0</v>
      </c>
      <c r="CR356" s="76">
        <f t="shared" si="840"/>
        <v>0</v>
      </c>
      <c r="CS356" s="76">
        <f t="shared" si="841"/>
        <v>0</v>
      </c>
      <c r="CT356" s="76">
        <f t="shared" si="842"/>
        <v>0</v>
      </c>
      <c r="CU356" s="76">
        <f t="shared" si="843"/>
        <v>0</v>
      </c>
      <c r="CV356" s="154">
        <f t="shared" si="844"/>
        <v>0</v>
      </c>
      <c r="CW356" s="10"/>
      <c r="CX356" s="10"/>
      <c r="CY356" s="152">
        <f>SUMIF('Rekapitulasi Maret'!$D$391:$D$568,APS!$B356,'Rekapitulasi Maret'!$E$391:$E$568)+SUMIF('Rekapitulasi Maret'!$D$391:$D$568,APS!$B356,'Rekapitulasi Maret'!$J$391:$J$568)</f>
        <v>0</v>
      </c>
      <c r="CZ356" s="152">
        <f>SUMIF('Rekapitulasi Maret'!$D$391:$D$568,APS!$B356,'Rekapitulasi Maret'!$F$391:$F$568)</f>
        <v>0</v>
      </c>
      <c r="DA356" s="152">
        <f>SUMIF('Rekapitulasi Maret'!$D$391:$D$568,APS!$B356,'Rekapitulasi Maret'!$K$391:$K$568)</f>
        <v>0</v>
      </c>
      <c r="DB356" s="154">
        <f t="shared" si="793"/>
        <v>0</v>
      </c>
      <c r="DC356" s="154">
        <f t="shared" si="794"/>
        <v>0</v>
      </c>
      <c r="DD356" s="10"/>
      <c r="DE356" s="152">
        <f>SUMIF('Rekapitulasi Maret'!$U$391:$U$568,APS!$B356,'Rekapitulasi Maret'!$V$391:$V$568)+SUMIF('Rekapitulasi Maret'!$U$391:$U$568,APS!$B356,'Rekapitulasi Maret'!$AA$391:$AA$568)</f>
        <v>0</v>
      </c>
      <c r="DF356" s="152">
        <f>SUMIF('Rekapitulasi Maret'!$U$391:$U$568,APS!$B356,'Rekapitulasi Maret'!$W$391:$W$568)</f>
        <v>0</v>
      </c>
      <c r="DG356" s="152">
        <f>SUMIF('Rekapitulasi Maret'!$U$391:$U$568,APS!$B356,'Rekapitulasi Maret'!$AB$391:$AB$568)</f>
        <v>0</v>
      </c>
      <c r="DH356" s="154">
        <f t="shared" si="845"/>
        <v>0</v>
      </c>
      <c r="DI356" s="154">
        <f t="shared" si="846"/>
        <v>0</v>
      </c>
      <c r="DJ356" s="10"/>
      <c r="DK356" s="152">
        <f>SUMIF('Rekapitulasi Maret'!$AL$391:$AL$568,APS!$B356,'Rekapitulasi Maret'!$AM$391:$AM$568)+SUMIF('Rekapitulasi Maret'!$AL$391:$AL$568,APS!$B356,'Rekapitulasi Maret'!$AP$391:$AP$568)</f>
        <v>0</v>
      </c>
      <c r="DL356" s="152">
        <f>SUMIF('Rekapitulasi Maret'!$AL$391:$AL$568,APS!$B356,'Rekapitulasi Maret'!$AN$391:$AN$568)</f>
        <v>0</v>
      </c>
      <c r="DM356" s="152">
        <f>SUMIF('Rekapitulasi Maret'!$AL$391:$AL$568,APS!$B356,'Rekapitulasi Maret'!$AQ$391:$AQ$568)</f>
        <v>0</v>
      </c>
      <c r="DN356" s="154">
        <f t="shared" si="762"/>
        <v>0</v>
      </c>
      <c r="DO356" s="154">
        <f t="shared" si="763"/>
        <v>0</v>
      </c>
      <c r="DP356" s="10"/>
      <c r="DQ356" s="152">
        <f>SUMIF('Rekapitulasi Maret'!$BA$391:$BA$568,APS!$B356,'Rekapitulasi Maret'!$BB$391:$BB$568)+SUMIF('Rekapitulasi Maret'!$BA$391:$BA$568,APS!$B356,'Rekapitulasi Maret'!$BE$391:$BE$568)</f>
        <v>60</v>
      </c>
      <c r="DR356" s="152">
        <f>SUMIF('Rekapitulasi Maret'!$BA$391:$BA$568,APS!$B356,'Rekapitulasi Maret'!$BC$391:$BC$568)</f>
        <v>42</v>
      </c>
      <c r="DS356" s="152">
        <f>SUMIF('Rekapitulasi Maret'!$BA$391:$BA$568,APS!$B356,'Rekapitulasi Maret'!$BF$391:$BF$568)</f>
        <v>0</v>
      </c>
      <c r="DT356" s="154">
        <f t="shared" si="847"/>
        <v>0</v>
      </c>
      <c r="DU356" s="154">
        <f t="shared" si="848"/>
        <v>70</v>
      </c>
      <c r="DV356" s="10"/>
      <c r="DW356" s="152">
        <f>SUMIF('Rekapitulasi Maret'!$BP$391:$BP$568,APS!$B356,'Rekapitulasi Maret'!$BQ$391:$BQ$568)+SUMIF('Rekapitulasi Maret'!$BP$391:$BP$568,APS!$B356,'Rekapitulasi Maret'!$BT$391:$BT$568)</f>
        <v>0</v>
      </c>
      <c r="DX356" s="152">
        <f>SUMIF('Rekapitulasi Maret'!$BP$391:$BP$568,APS!$B356,'Rekapitulasi Maret'!$BR$391:$BR$568)</f>
        <v>0</v>
      </c>
      <c r="DY356" s="152">
        <f>SUMIF('Rekapitulasi Maret'!$BP$391:$BP$568,APS!$B356,'Rekapitulasi Maret'!$BU$391:$BU$568)</f>
        <v>0</v>
      </c>
      <c r="DZ356" s="154">
        <f t="shared" si="755"/>
        <v>0</v>
      </c>
      <c r="EA356" s="154">
        <f t="shared" si="756"/>
        <v>0</v>
      </c>
      <c r="EB356" s="10"/>
      <c r="EC356" s="152">
        <f>SUMIF('Rekapitulasi Maret'!$CE$391:$CE$568,APS!$B356,'Rekapitulasi Maret'!$CF$391:$CF$568)+SUMIF('Rekapitulasi Maret'!$CE$391:$CE$568,APS!$B356,'Rekapitulasi Maret'!$CI$391:$CI$568)</f>
        <v>0</v>
      </c>
      <c r="ED356" s="152">
        <f>SUMIF('Rekapitulasi Maret'!$CE$391:$CE$568,APS!$B356,'Rekapitulasi Maret'!$CG$391:$CG$568)</f>
        <v>0</v>
      </c>
      <c r="EE356" s="152">
        <f>SUMIF('Rekapitulasi Maret'!$CE$391:$CE$568,APS!$B356,'Rekapitulasi Maret'!$CJ$391:$CJ$568)</f>
        <v>0</v>
      </c>
      <c r="EF356" s="154">
        <f t="shared" si="764"/>
        <v>0</v>
      </c>
      <c r="EG356" s="154">
        <f t="shared" si="765"/>
        <v>0</v>
      </c>
      <c r="EH356" s="76">
        <f t="shared" si="849"/>
        <v>0</v>
      </c>
      <c r="EI356" s="76">
        <f t="shared" si="850"/>
        <v>60</v>
      </c>
      <c r="EJ356" s="76">
        <f t="shared" si="851"/>
        <v>42</v>
      </c>
      <c r="EK356" s="76">
        <f t="shared" si="852"/>
        <v>0</v>
      </c>
      <c r="EL356" s="76">
        <f t="shared" si="853"/>
        <v>42</v>
      </c>
      <c r="EM356" s="76">
        <f t="shared" si="854"/>
        <v>42</v>
      </c>
      <c r="EN356" s="154">
        <f t="shared" si="855"/>
        <v>0</v>
      </c>
      <c r="EO356" s="10"/>
      <c r="EP356" s="10"/>
      <c r="EQ356" s="152">
        <f>SUMIF('Rekapitulasi Maret'!$D$587:$D$768,APS!$B356,'Rekapitulasi Maret'!$E$587:$E$768)+SUMIF('Rekapitulasi Maret'!$D$587:$D$768,APS!$B356,'Rekapitulasi Maret'!$G$587:$G$768)</f>
        <v>0</v>
      </c>
      <c r="ER356" s="152">
        <f>SUMIF('Rekapitulasi Maret'!$D$587:$D$768,APS!$B356,'Rekapitulasi Maret'!$F$587:$F$768)+SUMIF('Rekapitulasi Maret'!$D$587:$D$768,APS!$B356,'Rekapitulasi Maret'!$H$587:$H$768)</f>
        <v>0</v>
      </c>
      <c r="ES356" s="10"/>
      <c r="ET356" s="154">
        <f t="shared" si="766"/>
        <v>0</v>
      </c>
      <c r="EU356" s="154">
        <f t="shared" si="767"/>
        <v>0</v>
      </c>
      <c r="EV356" s="10"/>
      <c r="EW356" s="152">
        <f>SUMIF('Rekapitulasi Maret'!$U$587:$U$768,APS!$B356,'Rekapitulasi Maret'!$V$587:$V$768)+SUMIF('Rekapitulasi Maret'!$U$587:$U$768,APS!$B356,'Rekapitulasi Maret'!$X$587:$X$768)</f>
        <v>18</v>
      </c>
      <c r="EX356" s="152">
        <f>SUMIF('Rekapitulasi Maret'!$U$587:$U$768,APS!$B356,'Rekapitulasi Maret'!$W$587:$W$768)+SUMIF('Rekapitulasi Maret'!$U$587:$U$768,APS!$B356,'Rekapitulasi Maret'!$Y$587:$Y$768)</f>
        <v>12</v>
      </c>
      <c r="EY356" s="10"/>
      <c r="EZ356" s="154">
        <f t="shared" si="768"/>
        <v>0</v>
      </c>
      <c r="FA356" s="154">
        <f t="shared" si="769"/>
        <v>66.666666666666657</v>
      </c>
      <c r="FB356" s="10"/>
      <c r="FC356" s="152">
        <f>SUMIF('Rekapitulasi Maret'!$AL$587:$AL$768,APS!$B356,'Rekapitulasi Maret'!$AM$587:$AM$768)+SUMIF('Rekapitulasi Maret'!$AL$587:$AL$768,APS!$B356,'Rekapitulasi Maret'!$AP$587:$AP$768)</f>
        <v>0</v>
      </c>
      <c r="FD356" s="152">
        <f>SUMIF('Rekapitulasi Maret'!$AL$587:$AL$768,APS!$B356,'Rekapitulasi Maret'!$AN$587:$AN$768)</f>
        <v>0</v>
      </c>
      <c r="FE356" s="10"/>
      <c r="FF356" s="154">
        <f t="shared" si="770"/>
        <v>0</v>
      </c>
      <c r="FG356" s="154">
        <f t="shared" si="771"/>
        <v>0</v>
      </c>
      <c r="FH356" s="10"/>
      <c r="FI356" s="152">
        <f>SUMIF('Rekapitulasi Maret'!$BA$587:$BA$768,APS!$B356,'Rekapitulasi Maret'!$BB$587:$BB$768)+SUMIF('Rekapitulasi Maret'!$BA$587:$BA$768,APS!$B356,'Rekapitulasi Maret'!$BE$587:$BE$768)</f>
        <v>0</v>
      </c>
      <c r="FJ356" s="152">
        <f>SUMIF('Rekapitulasi Maret'!$BA$587:$BA$768,APS!$B356,'Rekapitulasi Maret'!$BC$587:$BC$768)+SUMIF('Rekapitulasi Maret'!$BA$587:$BA$768,APS!$B356,'Rekapitulasi Maret'!$BF$587:$BF$768)</f>
        <v>0</v>
      </c>
      <c r="FK356" s="10"/>
      <c r="FL356" s="154">
        <f t="shared" si="772"/>
        <v>0</v>
      </c>
      <c r="FM356" s="154">
        <f t="shared" si="773"/>
        <v>0</v>
      </c>
      <c r="FN356" s="10"/>
      <c r="FO356" s="152">
        <f>SUMIF('Rekapitulasi Maret'!$BP$587:$BP$768,APS!$B356,'Rekapitulasi Maret'!$BQ$587:$BQ$768)+SUMIF('Rekapitulasi Maret'!$BP$587:$BP$768,APS!$B356,'Rekapitulasi Maret'!$BT$587:$BT$768)</f>
        <v>0</v>
      </c>
      <c r="FP356" s="152">
        <f>SUMIF('Rekapitulasi Maret'!$BP$587:$BP$768,APS!$B356,'Rekapitulasi Maret'!$BR$587:$BR$768)</f>
        <v>0</v>
      </c>
      <c r="FQ356" s="10"/>
      <c r="FR356" s="154">
        <f t="shared" si="774"/>
        <v>0</v>
      </c>
      <c r="FS356" s="154">
        <f t="shared" si="775"/>
        <v>0</v>
      </c>
      <c r="FT356" s="10"/>
      <c r="FU356" s="152">
        <f>SUMIF('Rekapitulasi Maret'!$CE$587:$CE$768,APS!$B356,'Rekapitulasi Maret'!$CI$587:$CI$768)</f>
        <v>0</v>
      </c>
      <c r="FV356" s="10"/>
      <c r="FW356" s="152">
        <f>SUMIF('Rekapitulasi Maret'!$CE$587:$CE$768,APS!$B356,'Rekapitulasi Maret'!$CJ$587:$CJ$768)</f>
        <v>0</v>
      </c>
      <c r="FX356" s="154">
        <f t="shared" si="795"/>
        <v>0</v>
      </c>
      <c r="FY356" s="154">
        <f t="shared" si="796"/>
        <v>0</v>
      </c>
      <c r="FZ356" s="10"/>
      <c r="GA356" s="152">
        <f>SUMIF('Rekapitulasi Maret'!$D$785:$D$963,APS!$B356,'Rekapitulasi Maret'!$E$785:$E$963)+SUMIF('Rekapitulasi Maret'!$D$785:$D$963,APS!$B356,'Rekapitulasi Maret'!$J$785:$J$963)</f>
        <v>0</v>
      </c>
      <c r="GB356" s="152">
        <f>SUMIF('Rekapitulasi Maret'!$D$785:$D$963,APS!$B356,'Rekapitulasi Maret'!$F$785:$F$963)</f>
        <v>0</v>
      </c>
      <c r="GC356" s="152">
        <f>SUMIF('Rekapitulasi Maret'!$D$785:$D$963,APS!$B356,'Rekapitulasi Maret'!$K$785:$K$963)</f>
        <v>0</v>
      </c>
      <c r="GD356" s="154">
        <f t="shared" si="776"/>
        <v>0</v>
      </c>
      <c r="GE356" s="154">
        <f t="shared" si="777"/>
        <v>0</v>
      </c>
      <c r="GF356" s="10"/>
      <c r="GG356" s="152">
        <f>SUMIF('Rekapitulasi Maret'!$U$785:$U$963,APS!$B356,'Rekapitulasi Maret'!$V$785:$V$963)+SUMIF('Rekapitulasi Maret'!$U$785:$U$963,APS!$B356,'Rekapitulasi Maret'!$AA$785:$AA$963)</f>
        <v>0</v>
      </c>
      <c r="GH356" s="152">
        <f>SUMIF('Rekapitulasi Maret'!$U$785:$U$963,APS!$B356,'Rekapitulasi Maret'!$W$785:$W$963)</f>
        <v>0</v>
      </c>
      <c r="GI356" s="152">
        <f>SUMIF('Rekapitulasi Maret'!$U$785:$U$963,APS!$B356,'Rekapitulasi Maret'!$AB$785:$AB$963)</f>
        <v>0</v>
      </c>
      <c r="GJ356" s="154">
        <f t="shared" si="778"/>
        <v>0</v>
      </c>
      <c r="GK356" s="154">
        <f t="shared" si="779"/>
        <v>0</v>
      </c>
      <c r="GL356" s="10"/>
      <c r="GM356" s="152">
        <f>SUMIF('Rekapitulasi Maret'!$AL$785:$AL$963,APS!$B356,'Rekapitulasi Maret'!$AM$785:$AM$963)+SUMIF('Rekapitulasi Maret'!$AL$785:$AL$963,APS!$B356,'Rekapitulasi Maret'!$AP$785:$AP$963)</f>
        <v>0</v>
      </c>
      <c r="GN356" s="152">
        <f>SUMIF('Rekapitulasi Maret'!$AL$785:$AL$963,APS!$B356,'Rekapitulasi Maret'!$AN$785:$AN$963)</f>
        <v>0</v>
      </c>
      <c r="GO356" s="152">
        <f>SUMIF('Rekapitulasi Maret'!$AL$785:$AL$963,APS!$B356,'Rekapitulasi Maret'!$AQ$785:$AQ$963)</f>
        <v>0</v>
      </c>
      <c r="GP356" s="154">
        <f t="shared" si="780"/>
        <v>0</v>
      </c>
      <c r="GQ356" s="154">
        <f t="shared" si="781"/>
        <v>0</v>
      </c>
      <c r="GR356" s="76">
        <f t="shared" si="782"/>
        <v>0</v>
      </c>
      <c r="GS356" s="76">
        <f t="shared" si="783"/>
        <v>18</v>
      </c>
      <c r="GT356" s="76">
        <f t="shared" si="784"/>
        <v>12</v>
      </c>
      <c r="GU356" s="76">
        <f t="shared" si="785"/>
        <v>0</v>
      </c>
      <c r="GV356" s="157">
        <f t="shared" si="786"/>
        <v>12</v>
      </c>
      <c r="GW356" s="157">
        <f t="shared" si="787"/>
        <v>12</v>
      </c>
      <c r="GX356" s="158">
        <f t="shared" si="788"/>
        <v>0</v>
      </c>
      <c r="GY356" s="157">
        <f t="shared" si="821"/>
        <v>60</v>
      </c>
      <c r="GZ356" s="157">
        <f t="shared" si="822"/>
        <v>78</v>
      </c>
      <c r="HA356" s="157">
        <f t="shared" si="823"/>
        <v>114</v>
      </c>
      <c r="HB356" s="157">
        <f t="shared" si="824"/>
        <v>0</v>
      </c>
      <c r="HC356" s="157">
        <f t="shared" si="825"/>
        <v>114</v>
      </c>
      <c r="HD356" s="157">
        <f t="shared" si="826"/>
        <v>54</v>
      </c>
      <c r="HE356" s="158">
        <f t="shared" si="746"/>
        <v>190</v>
      </c>
      <c r="HF356" s="163"/>
      <c r="HG356" s="88"/>
      <c r="HH356" s="88"/>
    </row>
    <row r="357" spans="1:216" ht="15.75">
      <c r="A357" s="129" t="s">
        <v>733</v>
      </c>
      <c r="B357" s="129" t="s">
        <v>734</v>
      </c>
      <c r="C357" s="34" t="s">
        <v>69</v>
      </c>
      <c r="D357" s="16" t="s">
        <v>599</v>
      </c>
      <c r="E357" s="34"/>
      <c r="F357" s="31">
        <v>60</v>
      </c>
      <c r="G357" s="17"/>
      <c r="H357" s="17"/>
      <c r="I357" s="18">
        <v>0</v>
      </c>
      <c r="J357" s="17">
        <v>0</v>
      </c>
      <c r="K357" s="19">
        <f>(H357+F357+G357)-(I357+J357)</f>
        <v>60</v>
      </c>
      <c r="L357" s="19">
        <f>IF(K357&gt;0,K357,0)</f>
        <v>60</v>
      </c>
      <c r="M357" s="23">
        <v>60</v>
      </c>
      <c r="N357" s="20">
        <f t="shared" si="752"/>
        <v>60</v>
      </c>
      <c r="O357" s="20"/>
      <c r="P357" s="75">
        <f t="shared" si="754"/>
        <v>0</v>
      </c>
      <c r="Q357" s="74">
        <f t="shared" si="753"/>
        <v>60</v>
      </c>
      <c r="R357" s="22">
        <f t="shared" si="757"/>
        <v>60</v>
      </c>
      <c r="S357" s="10">
        <v>60</v>
      </c>
      <c r="T357" s="10"/>
      <c r="U357" s="152">
        <f>SUMIF('Rekapitulasi Maret'!$D$9:$D$173,APS!$B357,'Rekapitulasi Maret'!$E$9:$E$173)</f>
        <v>0</v>
      </c>
      <c r="V357" s="152">
        <f>SUMIF('Rekapitulasi Maret'!$D$9:$D$173,APS!$B357,'Rekapitulasi Maret'!$F$9:$F$173)</f>
        <v>0</v>
      </c>
      <c r="W357" s="10"/>
      <c r="X357" s="154">
        <f t="shared" si="748"/>
        <v>0</v>
      </c>
      <c r="Y357" s="154">
        <f t="shared" si="749"/>
        <v>0</v>
      </c>
      <c r="Z357" s="10"/>
      <c r="AA357" s="152">
        <f>SUMIF('Rekapitulasi Maret'!$U$9:$U$173,APS!$B357,'Rekapitulasi Maret'!$V$9:$V$173)</f>
        <v>0</v>
      </c>
      <c r="AB357" s="152">
        <f>SUMIF('Rekapitulasi Maret'!$U$9:$U$173,APS!$B357,'Rekapitulasi Maret'!$W$9:$W$173)</f>
        <v>0</v>
      </c>
      <c r="AC357" s="152"/>
      <c r="AD357" s="154">
        <f t="shared" si="856"/>
        <v>0</v>
      </c>
      <c r="AE357" s="154">
        <f t="shared" si="857"/>
        <v>0</v>
      </c>
      <c r="AF357" s="10">
        <v>60</v>
      </c>
      <c r="AG357" s="152">
        <f>SUMIF('Rekapitulasi Maret'!$AL$9:$AL$173,APS!$B357,'Rekapitulasi Maret'!$AM$9:$AM$173)</f>
        <v>0</v>
      </c>
      <c r="AH357" s="152">
        <f>SUMIF('Rekapitulasi Maret'!$AL$9:$AL$173,APS!$B357,'Rekapitulasi Maret'!$AN$9:$AN$173)</f>
        <v>0</v>
      </c>
      <c r="AI357" s="152">
        <f>SUMIF('Rekapitulasi Maret'!$AL$9:$AL$173,APS!$B357,'Rekapitulasi Maret'!$AQ$9:$AQ$173)</f>
        <v>0</v>
      </c>
      <c r="AJ357" s="154">
        <f t="shared" si="860"/>
        <v>0</v>
      </c>
      <c r="AK357" s="154">
        <f t="shared" si="861"/>
        <v>0</v>
      </c>
      <c r="AL357" s="10"/>
      <c r="AM357" s="152">
        <f>SUMIF('Rekapitulasi Maret'!$BA$9:$BA$173,APS!$B357,'Rekapitulasi Maret'!$BB$9:$BB$173)</f>
        <v>0</v>
      </c>
      <c r="AN357" s="152">
        <f>SUMIF('Rekapitulasi Maret'!$BA$9:$BA$173,APS!$B357,'Rekapitulasi Maret'!$BC$9:$BC$173)</f>
        <v>60</v>
      </c>
      <c r="AO357" s="10"/>
      <c r="AP357" s="154">
        <f t="shared" si="858"/>
        <v>0</v>
      </c>
      <c r="AQ357" s="154">
        <f t="shared" si="859"/>
        <v>0</v>
      </c>
      <c r="AR357" s="10"/>
      <c r="AS357" s="152">
        <f>SUMIF('Rekapitulasi Maret'!$BP$9:$BP$173,APS!$B357,'Rekapitulasi Maret'!$BQ$9:$BQ$173)</f>
        <v>0</v>
      </c>
      <c r="AT357" s="152">
        <f>SUMIF('Rekapitulasi Maret'!$BP$9:$BP$173,APS!$B357,'Rekapitulasi Maret'!$BR$9:$BR$173)</f>
        <v>0</v>
      </c>
      <c r="AU357" s="10"/>
      <c r="AV357" s="154">
        <f t="shared" si="829"/>
        <v>0</v>
      </c>
      <c r="AW357" s="154">
        <f t="shared" si="830"/>
        <v>0</v>
      </c>
      <c r="AX357" s="10"/>
      <c r="AY357" s="152">
        <f>SUMIF('Rekapitulasi Maret'!$CE$9:$CE$173,APS!$B357,'Rekapitulasi Maret'!$CI$9:$CI$173)</f>
        <v>0</v>
      </c>
      <c r="AZ357" s="10"/>
      <c r="BA357" s="152">
        <f>SUMIF('Rekapitulasi Maret'!$CE$9:$CE$173,APS!$B357,'Rekapitulasi Maret'!$CJ$9:$CJ$173)</f>
        <v>0</v>
      </c>
      <c r="BB357" s="154">
        <f t="shared" si="819"/>
        <v>0</v>
      </c>
      <c r="BC357" s="154">
        <f t="shared" si="820"/>
        <v>0</v>
      </c>
      <c r="BD357" s="76">
        <f t="shared" si="831"/>
        <v>60</v>
      </c>
      <c r="BE357" s="76">
        <f t="shared" si="832"/>
        <v>0</v>
      </c>
      <c r="BF357" s="76">
        <f t="shared" si="833"/>
        <v>60</v>
      </c>
      <c r="BG357" s="76">
        <f t="shared" si="834"/>
        <v>0</v>
      </c>
      <c r="BH357" s="76">
        <f t="shared" si="835"/>
        <v>60</v>
      </c>
      <c r="BI357" s="76">
        <f t="shared" si="836"/>
        <v>0</v>
      </c>
      <c r="BJ357" s="154">
        <f t="shared" si="837"/>
        <v>100</v>
      </c>
      <c r="BK357" s="10"/>
      <c r="BL357" s="10"/>
      <c r="BM357" s="152">
        <f>SUMIF('Rekapitulasi Maret'!$D$194:$D$375,APS!$B357,'Rekapitulasi Maret'!$E$194:$E$375)+SUMIF('Rekapitulasi Maret'!$D$194:$D$375,APS!$B357,'Rekapitulasi Maret'!$J$194:$J$375)</f>
        <v>0</v>
      </c>
      <c r="BN357" s="152">
        <f>SUMIF('Rekapitulasi Maret'!$D$194:$D$375,APS!$B357,'Rekapitulasi Maret'!$F$194:$F$375)</f>
        <v>0</v>
      </c>
      <c r="BO357" s="152">
        <f>SUMIF('Rekapitulasi Maret'!$D$194:$D$375,APS!$B357,'Rekapitulasi Maret'!$K$194:$K$375)</f>
        <v>0</v>
      </c>
      <c r="BP357" s="154">
        <f t="shared" si="799"/>
        <v>0</v>
      </c>
      <c r="BQ357" s="154">
        <f t="shared" si="800"/>
        <v>0</v>
      </c>
      <c r="BR357" s="10"/>
      <c r="BS357" s="152">
        <f>SUMIF('Rekapitulasi Maret'!$U$194:$U$375,APS!$B357,'Rekapitulasi Maret'!$V$194:$V$375)+SUMIF('Rekapitulasi Maret'!$U$194:$U$375,APS!$B357,'Rekapitulasi Maret'!$AA$194:$AA$375)</f>
        <v>0</v>
      </c>
      <c r="BT357" s="152">
        <f>SUMIF('Rekapitulasi Maret'!$U$194:$U$375,APS!$B357,'Rekapitulasi Maret'!$W$194:$W$375)</f>
        <v>0</v>
      </c>
      <c r="BU357" s="152">
        <f>SUMIF('Rekapitulasi Maret'!$U$194:$U$375,APS!$B357,'Rekapitulasi Maret'!$AB$194:$AB$375)</f>
        <v>0</v>
      </c>
      <c r="BV357" s="154">
        <f t="shared" si="797"/>
        <v>0</v>
      </c>
      <c r="BW357" s="154">
        <f t="shared" si="798"/>
        <v>0</v>
      </c>
      <c r="BX357" s="10"/>
      <c r="BY357" s="152">
        <f>SUMIF('Rekapitulasi Maret'!$AL$194:$AL$375,APS!$B357,'Rekapitulasi Maret'!$AM$194:$AM$375)+SUMIF('Rekapitulasi Maret'!$AL$194:$AL$375,APS!$B357,'Rekapitulasi Maret'!$AP$194:$AP$375)</f>
        <v>0</v>
      </c>
      <c r="BZ357" s="152">
        <f>SUMIF('Rekapitulasi Maret'!$AL$194:$AL$375,APS!$B357,'Rekapitulasi Maret'!$AN$194:$AN$375)</f>
        <v>0</v>
      </c>
      <c r="CA357" s="152">
        <f>SUMIF('Rekapitulasi Maret'!$AL$194:$AL$375,APS!$B357,'Rekapitulasi Maret'!$AQ$194:$AQ$375)</f>
        <v>0</v>
      </c>
      <c r="CB357" s="154">
        <f t="shared" si="827"/>
        <v>0</v>
      </c>
      <c r="CC357" s="154">
        <f t="shared" si="828"/>
        <v>0</v>
      </c>
      <c r="CD357" s="10"/>
      <c r="CE357" s="152">
        <f>SUMIF('Rekapitulasi Maret'!$BA$194:$BA$375,APS!$B357,'Rekapitulasi Maret'!$BB$194:$BB$375)+SUMIF('Rekapitulasi Maret'!$BA$194:$BA$375,APS!$B357,'Rekapitulasi Maret'!$BE$194:$BE$375)</f>
        <v>0</v>
      </c>
      <c r="CF357" s="152">
        <f>SUMIF('Rekapitulasi Maret'!$BA$194:$BA$375,APS!$B357,'Rekapitulasi Maret'!$BC$194:$BC$375)</f>
        <v>0</v>
      </c>
      <c r="CG357" s="10"/>
      <c r="CH357" s="154">
        <f t="shared" si="789"/>
        <v>0</v>
      </c>
      <c r="CI357" s="154">
        <f t="shared" si="790"/>
        <v>0</v>
      </c>
      <c r="CJ357" s="10"/>
      <c r="CK357" s="152">
        <f>SUMIF('Rekapitulasi Maret'!$BP$194:$BP$375,APS!$B357,'Rekapitulasi Maret'!$BQ$194:$BQ$375)+SUMIF('Rekapitulasi Maret'!$BP$194:$BP$375,APS!$B357,'Rekapitulasi Maret'!$BT$194:$BT$375)</f>
        <v>0</v>
      </c>
      <c r="CL357" s="152">
        <f>SUMIF('Rekapitulasi Maret'!$BP$194:$BP$375,APS!$B357,'Rekapitulasi Maret'!$BR$194:$BR$375)</f>
        <v>0</v>
      </c>
      <c r="CM357" s="152">
        <f>SUMIF('Rekapitulasi Maret'!$BP$194:$BP$375,APS!$B357,'Rekapitulasi Maret'!$BU$194:$BU$375)</f>
        <v>0</v>
      </c>
      <c r="CN357" s="154">
        <f t="shared" si="791"/>
        <v>0</v>
      </c>
      <c r="CO357" s="154">
        <f t="shared" si="792"/>
        <v>0</v>
      </c>
      <c r="CP357" s="76">
        <f t="shared" si="838"/>
        <v>0</v>
      </c>
      <c r="CQ357" s="76">
        <f t="shared" si="839"/>
        <v>0</v>
      </c>
      <c r="CR357" s="76">
        <f t="shared" si="840"/>
        <v>0</v>
      </c>
      <c r="CS357" s="76">
        <f t="shared" si="841"/>
        <v>0</v>
      </c>
      <c r="CT357" s="76">
        <f t="shared" si="842"/>
        <v>0</v>
      </c>
      <c r="CU357" s="76">
        <f t="shared" si="843"/>
        <v>0</v>
      </c>
      <c r="CV357" s="154">
        <f t="shared" si="844"/>
        <v>0</v>
      </c>
      <c r="CW357" s="10"/>
      <c r="CX357" s="10"/>
      <c r="CY357" s="152">
        <f>SUMIF('Rekapitulasi Maret'!$D$391:$D$568,APS!$B357,'Rekapitulasi Maret'!$E$391:$E$568)+SUMIF('Rekapitulasi Maret'!$D$391:$D$568,APS!$B357,'Rekapitulasi Maret'!$J$391:$J$568)</f>
        <v>0</v>
      </c>
      <c r="CZ357" s="152">
        <f>SUMIF('Rekapitulasi Maret'!$D$391:$D$568,APS!$B357,'Rekapitulasi Maret'!$F$391:$F$568)</f>
        <v>0</v>
      </c>
      <c r="DA357" s="152">
        <f>SUMIF('Rekapitulasi Maret'!$D$391:$D$568,APS!$B357,'Rekapitulasi Maret'!$K$391:$K$568)</f>
        <v>0</v>
      </c>
      <c r="DB357" s="154">
        <f t="shared" si="793"/>
        <v>0</v>
      </c>
      <c r="DC357" s="154">
        <f t="shared" si="794"/>
        <v>0</v>
      </c>
      <c r="DD357" s="10"/>
      <c r="DE357" s="152">
        <f>SUMIF('Rekapitulasi Maret'!$U$391:$U$568,APS!$B357,'Rekapitulasi Maret'!$V$391:$V$568)+SUMIF('Rekapitulasi Maret'!$U$391:$U$568,APS!$B357,'Rekapitulasi Maret'!$AA$391:$AA$568)</f>
        <v>0</v>
      </c>
      <c r="DF357" s="152">
        <f>SUMIF('Rekapitulasi Maret'!$U$391:$U$568,APS!$B357,'Rekapitulasi Maret'!$W$391:$W$568)</f>
        <v>0</v>
      </c>
      <c r="DG357" s="152">
        <f>SUMIF('Rekapitulasi Maret'!$U$391:$U$568,APS!$B357,'Rekapitulasi Maret'!$AB$391:$AB$568)</f>
        <v>0</v>
      </c>
      <c r="DH357" s="154">
        <f t="shared" si="845"/>
        <v>0</v>
      </c>
      <c r="DI357" s="154">
        <f t="shared" si="846"/>
        <v>0</v>
      </c>
      <c r="DJ357" s="10"/>
      <c r="DK357" s="152">
        <f>SUMIF('Rekapitulasi Maret'!$AL$391:$AL$568,APS!$B357,'Rekapitulasi Maret'!$AM$391:$AM$568)+SUMIF('Rekapitulasi Maret'!$AL$391:$AL$568,APS!$B357,'Rekapitulasi Maret'!$AP$391:$AP$568)</f>
        <v>0</v>
      </c>
      <c r="DL357" s="152">
        <f>SUMIF('Rekapitulasi Maret'!$AL$391:$AL$568,APS!$B357,'Rekapitulasi Maret'!$AN$391:$AN$568)</f>
        <v>0</v>
      </c>
      <c r="DM357" s="152">
        <f>SUMIF('Rekapitulasi Maret'!$AL$391:$AL$568,APS!$B357,'Rekapitulasi Maret'!$AQ$391:$AQ$568)</f>
        <v>0</v>
      </c>
      <c r="DN357" s="154">
        <f t="shared" si="762"/>
        <v>0</v>
      </c>
      <c r="DO357" s="154">
        <f t="shared" si="763"/>
        <v>0</v>
      </c>
      <c r="DP357" s="10"/>
      <c r="DQ357" s="152">
        <f>SUMIF('Rekapitulasi Maret'!$BA$391:$BA$568,APS!$B357,'Rekapitulasi Maret'!$BB$391:$BB$568)+SUMIF('Rekapitulasi Maret'!$BA$391:$BA$568,APS!$B357,'Rekapitulasi Maret'!$BE$391:$BE$568)</f>
        <v>0</v>
      </c>
      <c r="DR357" s="152">
        <f>SUMIF('Rekapitulasi Maret'!$BA$391:$BA$568,APS!$B357,'Rekapitulasi Maret'!$BC$391:$BC$568)</f>
        <v>0</v>
      </c>
      <c r="DS357" s="152">
        <f>SUMIF('Rekapitulasi Maret'!$BA$391:$BA$568,APS!$B357,'Rekapitulasi Maret'!$BF$391:$BF$568)</f>
        <v>0</v>
      </c>
      <c r="DT357" s="154">
        <f t="shared" si="847"/>
        <v>0</v>
      </c>
      <c r="DU357" s="154">
        <f t="shared" si="848"/>
        <v>0</v>
      </c>
      <c r="DV357" s="10"/>
      <c r="DW357" s="152">
        <f>SUMIF('Rekapitulasi Maret'!$BP$391:$BP$568,APS!$B357,'Rekapitulasi Maret'!$BQ$391:$BQ$568)+SUMIF('Rekapitulasi Maret'!$BP$391:$BP$568,APS!$B357,'Rekapitulasi Maret'!$BT$391:$BT$568)</f>
        <v>0</v>
      </c>
      <c r="DX357" s="152">
        <f>SUMIF('Rekapitulasi Maret'!$BP$391:$BP$568,APS!$B357,'Rekapitulasi Maret'!$BR$391:$BR$568)</f>
        <v>0</v>
      </c>
      <c r="DY357" s="152">
        <f>SUMIF('Rekapitulasi Maret'!$BP$391:$BP$568,APS!$B357,'Rekapitulasi Maret'!$BU$391:$BU$568)</f>
        <v>0</v>
      </c>
      <c r="DZ357" s="154">
        <f t="shared" si="755"/>
        <v>0</v>
      </c>
      <c r="EA357" s="154">
        <f t="shared" si="756"/>
        <v>0</v>
      </c>
      <c r="EB357" s="10"/>
      <c r="EC357" s="152">
        <f>SUMIF('Rekapitulasi Maret'!$CE$391:$CE$568,APS!$B357,'Rekapitulasi Maret'!$CF$391:$CF$568)+SUMIF('Rekapitulasi Maret'!$CE$391:$CE$568,APS!$B357,'Rekapitulasi Maret'!$CI$391:$CI$568)</f>
        <v>0</v>
      </c>
      <c r="ED357" s="152">
        <f>SUMIF('Rekapitulasi Maret'!$CE$391:$CE$568,APS!$B357,'Rekapitulasi Maret'!$CG$391:$CG$568)</f>
        <v>0</v>
      </c>
      <c r="EE357" s="152">
        <f>SUMIF('Rekapitulasi Maret'!$CE$391:$CE$568,APS!$B357,'Rekapitulasi Maret'!$CJ$391:$CJ$568)</f>
        <v>0</v>
      </c>
      <c r="EF357" s="154">
        <f t="shared" si="764"/>
        <v>0</v>
      </c>
      <c r="EG357" s="154">
        <f t="shared" si="765"/>
        <v>0</v>
      </c>
      <c r="EH357" s="76">
        <f t="shared" si="849"/>
        <v>0</v>
      </c>
      <c r="EI357" s="76">
        <f t="shared" si="850"/>
        <v>0</v>
      </c>
      <c r="EJ357" s="76">
        <f t="shared" si="851"/>
        <v>0</v>
      </c>
      <c r="EK357" s="76">
        <f t="shared" si="852"/>
        <v>0</v>
      </c>
      <c r="EL357" s="76">
        <f t="shared" si="853"/>
        <v>0</v>
      </c>
      <c r="EM357" s="76">
        <f t="shared" si="854"/>
        <v>0</v>
      </c>
      <c r="EN357" s="154">
        <f t="shared" si="855"/>
        <v>0</v>
      </c>
      <c r="EO357" s="10"/>
      <c r="EP357" s="10"/>
      <c r="EQ357" s="152">
        <f>SUMIF('Rekapitulasi Maret'!$D$587:$D$768,APS!$B357,'Rekapitulasi Maret'!$E$587:$E$768)+SUMIF('Rekapitulasi Maret'!$D$587:$D$768,APS!$B357,'Rekapitulasi Maret'!$G$587:$G$768)</f>
        <v>0</v>
      </c>
      <c r="ER357" s="152">
        <f>SUMIF('Rekapitulasi Maret'!$D$587:$D$768,APS!$B357,'Rekapitulasi Maret'!$F$587:$F$768)+SUMIF('Rekapitulasi Maret'!$D$587:$D$768,APS!$B357,'Rekapitulasi Maret'!$H$587:$H$768)</f>
        <v>0</v>
      </c>
      <c r="ES357" s="10"/>
      <c r="ET357" s="154">
        <f t="shared" si="766"/>
        <v>0</v>
      </c>
      <c r="EU357" s="154">
        <f t="shared" si="767"/>
        <v>0</v>
      </c>
      <c r="EV357" s="10"/>
      <c r="EW357" s="152">
        <f>SUMIF('Rekapitulasi Maret'!$U$587:$U$768,APS!$B357,'Rekapitulasi Maret'!$V$587:$V$768)+SUMIF('Rekapitulasi Maret'!$U$587:$U$768,APS!$B357,'Rekapitulasi Maret'!$X$587:$X$768)</f>
        <v>0</v>
      </c>
      <c r="EX357" s="152">
        <f>SUMIF('Rekapitulasi Maret'!$U$587:$U$768,APS!$B357,'Rekapitulasi Maret'!$W$587:$W$768)+SUMIF('Rekapitulasi Maret'!$U$587:$U$768,APS!$B357,'Rekapitulasi Maret'!$Y$587:$Y$768)</f>
        <v>0</v>
      </c>
      <c r="EY357" s="10"/>
      <c r="EZ357" s="154">
        <f t="shared" si="768"/>
        <v>0</v>
      </c>
      <c r="FA357" s="154">
        <f t="shared" si="769"/>
        <v>0</v>
      </c>
      <c r="FB357" s="10"/>
      <c r="FC357" s="152">
        <f>SUMIF('Rekapitulasi Maret'!$AL$587:$AL$768,APS!$B357,'Rekapitulasi Maret'!$AM$587:$AM$768)+SUMIF('Rekapitulasi Maret'!$AL$587:$AL$768,APS!$B357,'Rekapitulasi Maret'!$AP$587:$AP$768)</f>
        <v>0</v>
      </c>
      <c r="FD357" s="152">
        <f>SUMIF('Rekapitulasi Maret'!$AL$587:$AL$768,APS!$B357,'Rekapitulasi Maret'!$AN$587:$AN$768)</f>
        <v>0</v>
      </c>
      <c r="FE357" s="10"/>
      <c r="FF357" s="154">
        <f t="shared" si="770"/>
        <v>0</v>
      </c>
      <c r="FG357" s="154">
        <f t="shared" si="771"/>
        <v>0</v>
      </c>
      <c r="FH357" s="10"/>
      <c r="FI357" s="152">
        <f>SUMIF('Rekapitulasi Maret'!$BA$587:$BA$768,APS!$B357,'Rekapitulasi Maret'!$BB$587:$BB$768)+SUMIF('Rekapitulasi Maret'!$BA$587:$BA$768,APS!$B357,'Rekapitulasi Maret'!$BE$587:$BE$768)</f>
        <v>0</v>
      </c>
      <c r="FJ357" s="152">
        <f>SUMIF('Rekapitulasi Maret'!$BA$587:$BA$768,APS!$B357,'Rekapitulasi Maret'!$BC$587:$BC$768)+SUMIF('Rekapitulasi Maret'!$BA$587:$BA$768,APS!$B357,'Rekapitulasi Maret'!$BF$587:$BF$768)</f>
        <v>0</v>
      </c>
      <c r="FK357" s="10"/>
      <c r="FL357" s="154">
        <f t="shared" si="772"/>
        <v>0</v>
      </c>
      <c r="FM357" s="154">
        <f t="shared" si="773"/>
        <v>0</v>
      </c>
      <c r="FN357" s="10"/>
      <c r="FO357" s="152">
        <f>SUMIF('Rekapitulasi Maret'!$BP$587:$BP$768,APS!$B357,'Rekapitulasi Maret'!$BQ$587:$BQ$768)+SUMIF('Rekapitulasi Maret'!$BP$587:$BP$768,APS!$B357,'Rekapitulasi Maret'!$BT$587:$BT$768)</f>
        <v>0</v>
      </c>
      <c r="FP357" s="152">
        <f>SUMIF('Rekapitulasi Maret'!$BP$587:$BP$768,APS!$B357,'Rekapitulasi Maret'!$BR$587:$BR$768)</f>
        <v>0</v>
      </c>
      <c r="FQ357" s="10"/>
      <c r="FR357" s="154">
        <f t="shared" si="774"/>
        <v>0</v>
      </c>
      <c r="FS357" s="154">
        <f t="shared" si="775"/>
        <v>0</v>
      </c>
      <c r="FT357" s="10"/>
      <c r="FU357" s="152">
        <f>SUMIF('Rekapitulasi Maret'!$CE$587:$CE$768,APS!$B357,'Rekapitulasi Maret'!$CI$587:$CI$768)</f>
        <v>0</v>
      </c>
      <c r="FV357" s="10"/>
      <c r="FW357" s="152">
        <f>SUMIF('Rekapitulasi Maret'!$CE$587:$CE$768,APS!$B357,'Rekapitulasi Maret'!$CJ$587:$CJ$768)</f>
        <v>0</v>
      </c>
      <c r="FX357" s="154">
        <f t="shared" si="795"/>
        <v>0</v>
      </c>
      <c r="FY357" s="154">
        <f t="shared" si="796"/>
        <v>0</v>
      </c>
      <c r="FZ357" s="10"/>
      <c r="GA357" s="152">
        <f>SUMIF('Rekapitulasi Maret'!$D$785:$D$963,APS!$B357,'Rekapitulasi Maret'!$E$785:$E$963)+SUMIF('Rekapitulasi Maret'!$D$785:$D$963,APS!$B357,'Rekapitulasi Maret'!$J$785:$J$963)</f>
        <v>0</v>
      </c>
      <c r="GB357" s="152">
        <f>SUMIF('Rekapitulasi Maret'!$D$785:$D$963,APS!$B357,'Rekapitulasi Maret'!$F$785:$F$963)</f>
        <v>0</v>
      </c>
      <c r="GC357" s="152">
        <f>SUMIF('Rekapitulasi Maret'!$D$785:$D$963,APS!$B357,'Rekapitulasi Maret'!$K$785:$K$963)</f>
        <v>0</v>
      </c>
      <c r="GD357" s="154">
        <f t="shared" si="776"/>
        <v>0</v>
      </c>
      <c r="GE357" s="154">
        <f t="shared" si="777"/>
        <v>0</v>
      </c>
      <c r="GF357" s="10"/>
      <c r="GG357" s="152">
        <f>SUMIF('Rekapitulasi Maret'!$U$785:$U$963,APS!$B357,'Rekapitulasi Maret'!$V$785:$V$963)+SUMIF('Rekapitulasi Maret'!$U$785:$U$963,APS!$B357,'Rekapitulasi Maret'!$AA$785:$AA$963)</f>
        <v>0</v>
      </c>
      <c r="GH357" s="152">
        <f>SUMIF('Rekapitulasi Maret'!$U$785:$U$963,APS!$B357,'Rekapitulasi Maret'!$W$785:$W$963)</f>
        <v>0</v>
      </c>
      <c r="GI357" s="152">
        <f>SUMIF('Rekapitulasi Maret'!$U$785:$U$963,APS!$B357,'Rekapitulasi Maret'!$AB$785:$AB$963)</f>
        <v>0</v>
      </c>
      <c r="GJ357" s="154">
        <f t="shared" si="778"/>
        <v>0</v>
      </c>
      <c r="GK357" s="154">
        <f t="shared" si="779"/>
        <v>0</v>
      </c>
      <c r="GL357" s="10"/>
      <c r="GM357" s="152">
        <f>SUMIF('Rekapitulasi Maret'!$AL$785:$AL$963,APS!$B357,'Rekapitulasi Maret'!$AM$785:$AM$963)+SUMIF('Rekapitulasi Maret'!$AL$785:$AL$963,APS!$B357,'Rekapitulasi Maret'!$AP$785:$AP$963)</f>
        <v>0</v>
      </c>
      <c r="GN357" s="152">
        <f>SUMIF('Rekapitulasi Maret'!$AL$785:$AL$963,APS!$B357,'Rekapitulasi Maret'!$AN$785:$AN$963)</f>
        <v>0</v>
      </c>
      <c r="GO357" s="152">
        <f>SUMIF('Rekapitulasi Maret'!$AL$785:$AL$963,APS!$B357,'Rekapitulasi Maret'!$AQ$785:$AQ$963)</f>
        <v>0</v>
      </c>
      <c r="GP357" s="154">
        <f t="shared" si="780"/>
        <v>0</v>
      </c>
      <c r="GQ357" s="154">
        <f t="shared" si="781"/>
        <v>0</v>
      </c>
      <c r="GR357" s="76">
        <f t="shared" si="782"/>
        <v>0</v>
      </c>
      <c r="GS357" s="76">
        <f t="shared" si="783"/>
        <v>0</v>
      </c>
      <c r="GT357" s="76">
        <f t="shared" si="784"/>
        <v>0</v>
      </c>
      <c r="GU357" s="76">
        <f t="shared" si="785"/>
        <v>0</v>
      </c>
      <c r="GV357" s="157">
        <f t="shared" si="786"/>
        <v>0</v>
      </c>
      <c r="GW357" s="157">
        <f t="shared" si="787"/>
        <v>0</v>
      </c>
      <c r="GX357" s="158">
        <f t="shared" si="788"/>
        <v>0</v>
      </c>
      <c r="GY357" s="157">
        <f t="shared" si="821"/>
        <v>60</v>
      </c>
      <c r="GZ357" s="157">
        <f t="shared" si="822"/>
        <v>0</v>
      </c>
      <c r="HA357" s="157">
        <f t="shared" si="823"/>
        <v>60</v>
      </c>
      <c r="HB357" s="157">
        <f t="shared" si="824"/>
        <v>0</v>
      </c>
      <c r="HC357" s="157">
        <f t="shared" si="825"/>
        <v>60</v>
      </c>
      <c r="HD357" s="157">
        <f t="shared" si="826"/>
        <v>0</v>
      </c>
      <c r="HE357" s="158">
        <f t="shared" si="746"/>
        <v>100</v>
      </c>
      <c r="HF357" s="164"/>
      <c r="HG357" s="88"/>
      <c r="HH357" s="88"/>
    </row>
    <row r="358" spans="1:216" ht="15.75">
      <c r="A358" s="38"/>
      <c r="B358" s="52" t="s">
        <v>474</v>
      </c>
      <c r="C358" s="38" t="s">
        <v>146</v>
      </c>
      <c r="D358" s="38"/>
      <c r="E358" s="38"/>
      <c r="F358" s="38">
        <v>600</v>
      </c>
      <c r="G358" s="38"/>
      <c r="H358" s="38"/>
      <c r="I358" s="18">
        <v>0</v>
      </c>
      <c r="J358" s="38">
        <v>0</v>
      </c>
      <c r="K358" s="38"/>
      <c r="L358" s="38"/>
      <c r="M358" s="40">
        <v>600</v>
      </c>
      <c r="N358" s="20">
        <f t="shared" si="752"/>
        <v>600</v>
      </c>
      <c r="O358" s="20"/>
      <c r="P358" s="75">
        <f t="shared" si="754"/>
        <v>0</v>
      </c>
      <c r="Q358" s="74">
        <f t="shared" si="753"/>
        <v>600</v>
      </c>
      <c r="R358" s="22">
        <f t="shared" si="757"/>
        <v>600</v>
      </c>
      <c r="S358" s="40"/>
      <c r="T358" s="40"/>
      <c r="U358" s="152">
        <f>SUMIF('Rekapitulasi Maret'!$D$9:$D$173,APS!$B358,'Rekapitulasi Maret'!$E$9:$E$173)</f>
        <v>0</v>
      </c>
      <c r="V358" s="152">
        <f>SUMIF('Rekapitulasi Maret'!$D$9:$D$173,APS!$B358,'Rekapitulasi Maret'!$F$9:$F$173)</f>
        <v>0</v>
      </c>
      <c r="W358" s="40"/>
      <c r="X358" s="154">
        <f t="shared" si="748"/>
        <v>0</v>
      </c>
      <c r="Y358" s="154">
        <f t="shared" si="749"/>
        <v>0</v>
      </c>
      <c r="Z358" s="40"/>
      <c r="AA358" s="152">
        <f>SUMIF('Rekapitulasi Maret'!$U$9:$U$173,APS!$B358,'Rekapitulasi Maret'!$V$9:$V$173)</f>
        <v>0</v>
      </c>
      <c r="AB358" s="152">
        <f>SUMIF('Rekapitulasi Maret'!$U$9:$U$173,APS!$B358,'Rekapitulasi Maret'!$W$9:$W$173)</f>
        <v>0</v>
      </c>
      <c r="AC358" s="152"/>
      <c r="AD358" s="154">
        <f t="shared" si="856"/>
        <v>0</v>
      </c>
      <c r="AE358" s="154">
        <f t="shared" si="857"/>
        <v>0</v>
      </c>
      <c r="AF358" s="40"/>
      <c r="AG358" s="152">
        <f>SUMIF('Rekapitulasi Maret'!$AL$9:$AL$173,APS!$B358,'Rekapitulasi Maret'!$AM$9:$AM$173)</f>
        <v>0</v>
      </c>
      <c r="AH358" s="152">
        <f>SUMIF('Rekapitulasi Maret'!$AL$9:$AL$173,APS!$B358,'Rekapitulasi Maret'!$AN$9:$AN$173)</f>
        <v>0</v>
      </c>
      <c r="AI358" s="152">
        <f>SUMIF('Rekapitulasi Maret'!$AL$9:$AL$173,APS!$B358,'Rekapitulasi Maret'!$AQ$9:$AQ$173)</f>
        <v>0</v>
      </c>
      <c r="AJ358" s="154">
        <f t="shared" si="860"/>
        <v>0</v>
      </c>
      <c r="AK358" s="154">
        <f t="shared" si="861"/>
        <v>0</v>
      </c>
      <c r="AL358" s="40"/>
      <c r="AM358" s="152">
        <f>SUMIF('Rekapitulasi Maret'!$BA$9:$BA$173,APS!$B358,'Rekapitulasi Maret'!$BB$9:$BB$173)</f>
        <v>0</v>
      </c>
      <c r="AN358" s="152">
        <f>SUMIF('Rekapitulasi Maret'!$BA$9:$BA$173,APS!$B358,'Rekapitulasi Maret'!$BC$9:$BC$173)</f>
        <v>0</v>
      </c>
      <c r="AO358" s="10"/>
      <c r="AP358" s="154">
        <f t="shared" si="858"/>
        <v>0</v>
      </c>
      <c r="AQ358" s="154">
        <f t="shared" si="859"/>
        <v>0</v>
      </c>
      <c r="AR358" s="40"/>
      <c r="AS358" s="152">
        <f>SUMIF('Rekapitulasi Maret'!$BP$9:$BP$173,APS!$B358,'Rekapitulasi Maret'!$BQ$9:$BQ$173)</f>
        <v>0</v>
      </c>
      <c r="AT358" s="152">
        <f>SUMIF('Rekapitulasi Maret'!$BP$9:$BP$173,APS!$B358,'Rekapitulasi Maret'!$BR$9:$BR$173)</f>
        <v>0</v>
      </c>
      <c r="AU358" s="40"/>
      <c r="AV358" s="154">
        <f t="shared" si="829"/>
        <v>0</v>
      </c>
      <c r="AW358" s="154">
        <f t="shared" si="830"/>
        <v>0</v>
      </c>
      <c r="AX358" s="40"/>
      <c r="AY358" s="152">
        <f>SUMIF('Rekapitulasi Maret'!$CE$9:$CE$173,APS!$B358,'Rekapitulasi Maret'!$CI$9:$CI$173)</f>
        <v>0</v>
      </c>
      <c r="AZ358" s="10"/>
      <c r="BA358" s="152">
        <f>SUMIF('Rekapitulasi Maret'!$CE$9:$CE$173,APS!$B358,'Rekapitulasi Maret'!$CJ$9:$CJ$173)</f>
        <v>0</v>
      </c>
      <c r="BB358" s="154">
        <f t="shared" si="819"/>
        <v>0</v>
      </c>
      <c r="BC358" s="154">
        <f t="shared" si="820"/>
        <v>0</v>
      </c>
      <c r="BD358" s="76">
        <f t="shared" si="831"/>
        <v>0</v>
      </c>
      <c r="BE358" s="76">
        <f t="shared" si="832"/>
        <v>0</v>
      </c>
      <c r="BF358" s="76">
        <f t="shared" si="833"/>
        <v>0</v>
      </c>
      <c r="BG358" s="76">
        <f t="shared" si="834"/>
        <v>0</v>
      </c>
      <c r="BH358" s="76">
        <f t="shared" si="835"/>
        <v>0</v>
      </c>
      <c r="BI358" s="76">
        <f t="shared" si="836"/>
        <v>0</v>
      </c>
      <c r="BJ358" s="154">
        <f t="shared" si="837"/>
        <v>0</v>
      </c>
      <c r="BK358" s="40"/>
      <c r="BL358" s="40"/>
      <c r="BM358" s="152">
        <f>SUMIF('Rekapitulasi Maret'!$D$194:$D$375,APS!$B358,'Rekapitulasi Maret'!$E$194:$E$375)+SUMIF('Rekapitulasi Maret'!$D$194:$D$375,APS!$B358,'Rekapitulasi Maret'!$J$194:$J$375)</f>
        <v>0</v>
      </c>
      <c r="BN358" s="152">
        <f>SUMIF('Rekapitulasi Maret'!$D$194:$D$375,APS!$B358,'Rekapitulasi Maret'!$F$194:$F$375)</f>
        <v>0</v>
      </c>
      <c r="BO358" s="152">
        <f>SUMIF('Rekapitulasi Maret'!$D$194:$D$375,APS!$B358,'Rekapitulasi Maret'!$K$194:$K$375)</f>
        <v>0</v>
      </c>
      <c r="BP358" s="154">
        <f t="shared" si="799"/>
        <v>0</v>
      </c>
      <c r="BQ358" s="154">
        <f t="shared" si="800"/>
        <v>0</v>
      </c>
      <c r="BR358" s="40"/>
      <c r="BS358" s="152">
        <f>SUMIF('Rekapitulasi Maret'!$U$194:$U$375,APS!$B358,'Rekapitulasi Maret'!$V$194:$V$375)+SUMIF('Rekapitulasi Maret'!$U$194:$U$375,APS!$B358,'Rekapitulasi Maret'!$AA$194:$AA$375)</f>
        <v>0</v>
      </c>
      <c r="BT358" s="152">
        <f>SUMIF('Rekapitulasi Maret'!$U$194:$U$375,APS!$B358,'Rekapitulasi Maret'!$W$194:$W$375)</f>
        <v>0</v>
      </c>
      <c r="BU358" s="152">
        <f>SUMIF('Rekapitulasi Maret'!$U$194:$U$375,APS!$B358,'Rekapitulasi Maret'!$AB$194:$AB$375)</f>
        <v>0</v>
      </c>
      <c r="BV358" s="154">
        <f t="shared" si="797"/>
        <v>0</v>
      </c>
      <c r="BW358" s="154">
        <f t="shared" si="798"/>
        <v>0</v>
      </c>
      <c r="BX358" s="40"/>
      <c r="BY358" s="152">
        <f>SUMIF('Rekapitulasi Maret'!$AL$194:$AL$375,APS!$B358,'Rekapitulasi Maret'!$AM$194:$AM$375)+SUMIF('Rekapitulasi Maret'!$AL$194:$AL$375,APS!$B358,'Rekapitulasi Maret'!$AP$194:$AP$375)</f>
        <v>0</v>
      </c>
      <c r="BZ358" s="152">
        <f>SUMIF('Rekapitulasi Maret'!$AL$194:$AL$375,APS!$B358,'Rekapitulasi Maret'!$AN$194:$AN$375)</f>
        <v>0</v>
      </c>
      <c r="CA358" s="152">
        <f>SUMIF('Rekapitulasi Maret'!$AL$194:$AL$375,APS!$B358,'Rekapitulasi Maret'!$AQ$194:$AQ$375)</f>
        <v>0</v>
      </c>
      <c r="CB358" s="154">
        <f t="shared" si="827"/>
        <v>0</v>
      </c>
      <c r="CC358" s="154">
        <f t="shared" si="828"/>
        <v>0</v>
      </c>
      <c r="CD358" s="40"/>
      <c r="CE358" s="152">
        <f>SUMIF('Rekapitulasi Maret'!$BA$194:$BA$375,APS!$B358,'Rekapitulasi Maret'!$BB$194:$BB$375)+SUMIF('Rekapitulasi Maret'!$BA$194:$BA$375,APS!$B358,'Rekapitulasi Maret'!$BE$194:$BE$375)</f>
        <v>0</v>
      </c>
      <c r="CF358" s="152">
        <f>SUMIF('Rekapitulasi Maret'!$BA$194:$BA$375,APS!$B358,'Rekapitulasi Maret'!$BC$194:$BC$375)</f>
        <v>0</v>
      </c>
      <c r="CG358" s="40"/>
      <c r="CH358" s="154">
        <f t="shared" si="789"/>
        <v>0</v>
      </c>
      <c r="CI358" s="154">
        <f t="shared" si="790"/>
        <v>0</v>
      </c>
      <c r="CJ358" s="40"/>
      <c r="CK358" s="152">
        <f>SUMIF('Rekapitulasi Maret'!$BP$194:$BP$375,APS!$B358,'Rekapitulasi Maret'!$BQ$194:$BQ$375)+SUMIF('Rekapitulasi Maret'!$BP$194:$BP$375,APS!$B358,'Rekapitulasi Maret'!$BT$194:$BT$375)</f>
        <v>0</v>
      </c>
      <c r="CL358" s="152">
        <f>SUMIF('Rekapitulasi Maret'!$BP$194:$BP$375,APS!$B358,'Rekapitulasi Maret'!$BR$194:$BR$375)</f>
        <v>0</v>
      </c>
      <c r="CM358" s="152">
        <f>SUMIF('Rekapitulasi Maret'!$BP$194:$BP$375,APS!$B358,'Rekapitulasi Maret'!$BU$194:$BU$375)</f>
        <v>0</v>
      </c>
      <c r="CN358" s="154">
        <f t="shared" si="791"/>
        <v>0</v>
      </c>
      <c r="CO358" s="154">
        <f t="shared" si="792"/>
        <v>0</v>
      </c>
      <c r="CP358" s="76">
        <f t="shared" si="838"/>
        <v>0</v>
      </c>
      <c r="CQ358" s="76">
        <f t="shared" si="839"/>
        <v>0</v>
      </c>
      <c r="CR358" s="76">
        <f t="shared" si="840"/>
        <v>0</v>
      </c>
      <c r="CS358" s="76">
        <f t="shared" si="841"/>
        <v>0</v>
      </c>
      <c r="CT358" s="76">
        <f t="shared" si="842"/>
        <v>0</v>
      </c>
      <c r="CU358" s="76">
        <f t="shared" si="843"/>
        <v>0</v>
      </c>
      <c r="CV358" s="154">
        <f t="shared" si="844"/>
        <v>0</v>
      </c>
      <c r="CW358" s="40"/>
      <c r="CX358" s="40"/>
      <c r="CY358" s="152">
        <f>SUMIF('Rekapitulasi Maret'!$D$391:$D$568,APS!$B358,'Rekapitulasi Maret'!$E$391:$E$568)+SUMIF('Rekapitulasi Maret'!$D$391:$D$568,APS!$B358,'Rekapitulasi Maret'!$J$391:$J$568)</f>
        <v>0</v>
      </c>
      <c r="CZ358" s="152">
        <f>SUMIF('Rekapitulasi Maret'!$D$391:$D$568,APS!$B358,'Rekapitulasi Maret'!$F$391:$F$568)</f>
        <v>0</v>
      </c>
      <c r="DA358" s="152">
        <f>SUMIF('Rekapitulasi Maret'!$D$391:$D$568,APS!$B358,'Rekapitulasi Maret'!$K$391:$K$568)</f>
        <v>0</v>
      </c>
      <c r="DB358" s="154">
        <f t="shared" si="793"/>
        <v>0</v>
      </c>
      <c r="DC358" s="154">
        <f t="shared" si="794"/>
        <v>0</v>
      </c>
      <c r="DD358" s="40"/>
      <c r="DE358" s="152">
        <f>SUMIF('Rekapitulasi Maret'!$U$391:$U$568,APS!$B358,'Rekapitulasi Maret'!$V$391:$V$568)+SUMIF('Rekapitulasi Maret'!$U$391:$U$568,APS!$B358,'Rekapitulasi Maret'!$AA$391:$AA$568)</f>
        <v>0</v>
      </c>
      <c r="DF358" s="152">
        <f>SUMIF('Rekapitulasi Maret'!$U$391:$U$568,APS!$B358,'Rekapitulasi Maret'!$W$391:$W$568)</f>
        <v>0</v>
      </c>
      <c r="DG358" s="152">
        <f>SUMIF('Rekapitulasi Maret'!$U$391:$U$568,APS!$B358,'Rekapitulasi Maret'!$AB$391:$AB$568)</f>
        <v>0</v>
      </c>
      <c r="DH358" s="154">
        <f t="shared" si="845"/>
        <v>0</v>
      </c>
      <c r="DI358" s="154">
        <f t="shared" si="846"/>
        <v>0</v>
      </c>
      <c r="DJ358" s="40"/>
      <c r="DK358" s="152">
        <f>SUMIF('Rekapitulasi Maret'!$AL$391:$AL$568,APS!$B358,'Rekapitulasi Maret'!$AM$391:$AM$568)+SUMIF('Rekapitulasi Maret'!$AL$391:$AL$568,APS!$B358,'Rekapitulasi Maret'!$AP$391:$AP$568)</f>
        <v>0</v>
      </c>
      <c r="DL358" s="152">
        <f>SUMIF('Rekapitulasi Maret'!$AL$391:$AL$568,APS!$B358,'Rekapitulasi Maret'!$AN$391:$AN$568)</f>
        <v>0</v>
      </c>
      <c r="DM358" s="152">
        <f>SUMIF('Rekapitulasi Maret'!$AL$391:$AL$568,APS!$B358,'Rekapitulasi Maret'!$AQ$391:$AQ$568)</f>
        <v>0</v>
      </c>
      <c r="DN358" s="154">
        <f t="shared" si="762"/>
        <v>0</v>
      </c>
      <c r="DO358" s="154">
        <f t="shared" si="763"/>
        <v>0</v>
      </c>
      <c r="DP358" s="40">
        <v>100</v>
      </c>
      <c r="DQ358" s="152">
        <f>SUMIF('Rekapitulasi Maret'!$BA$391:$BA$568,APS!$B358,'Rekapitulasi Maret'!$BB$391:$BB$568)+SUMIF('Rekapitulasi Maret'!$BA$391:$BA$568,APS!$B358,'Rekapitulasi Maret'!$BE$391:$BE$568)</f>
        <v>0</v>
      </c>
      <c r="DR358" s="152">
        <f>SUMIF('Rekapitulasi Maret'!$BA$391:$BA$568,APS!$B358,'Rekapitulasi Maret'!$BC$391:$BC$568)</f>
        <v>0</v>
      </c>
      <c r="DS358" s="152">
        <f>SUMIF('Rekapitulasi Maret'!$BA$391:$BA$568,APS!$B358,'Rekapitulasi Maret'!$BF$391:$BF$568)</f>
        <v>0</v>
      </c>
      <c r="DT358" s="154">
        <f t="shared" si="847"/>
        <v>0</v>
      </c>
      <c r="DU358" s="154">
        <f t="shared" si="848"/>
        <v>0</v>
      </c>
      <c r="DV358" s="40"/>
      <c r="DW358" s="152">
        <f>SUMIF('Rekapitulasi Maret'!$BP$391:$BP$568,APS!$B358,'Rekapitulasi Maret'!$BQ$391:$BQ$568)+SUMIF('Rekapitulasi Maret'!$BP$391:$BP$568,APS!$B358,'Rekapitulasi Maret'!$BT$391:$BT$568)</f>
        <v>0</v>
      </c>
      <c r="DX358" s="152">
        <f>SUMIF('Rekapitulasi Maret'!$BP$391:$BP$568,APS!$B358,'Rekapitulasi Maret'!$BR$391:$BR$568)</f>
        <v>0</v>
      </c>
      <c r="DY358" s="152">
        <f>SUMIF('Rekapitulasi Maret'!$BP$391:$BP$568,APS!$B358,'Rekapitulasi Maret'!$BU$391:$BU$568)</f>
        <v>0</v>
      </c>
      <c r="DZ358" s="154">
        <f t="shared" si="755"/>
        <v>0</v>
      </c>
      <c r="EA358" s="154">
        <f t="shared" si="756"/>
        <v>0</v>
      </c>
      <c r="EB358" s="40"/>
      <c r="EC358" s="152">
        <f>SUMIF('Rekapitulasi Maret'!$CE$391:$CE$568,APS!$B358,'Rekapitulasi Maret'!$CF$391:$CF$568)+SUMIF('Rekapitulasi Maret'!$CE$391:$CE$568,APS!$B358,'Rekapitulasi Maret'!$CI$391:$CI$568)</f>
        <v>0</v>
      </c>
      <c r="ED358" s="152">
        <f>SUMIF('Rekapitulasi Maret'!$CE$391:$CE$568,APS!$B358,'Rekapitulasi Maret'!$CG$391:$CG$568)</f>
        <v>0</v>
      </c>
      <c r="EE358" s="152">
        <f>SUMIF('Rekapitulasi Maret'!$CE$391:$CE$568,APS!$B358,'Rekapitulasi Maret'!$CJ$391:$CJ$568)</f>
        <v>0</v>
      </c>
      <c r="EF358" s="154">
        <f t="shared" si="764"/>
        <v>0</v>
      </c>
      <c r="EG358" s="154">
        <f t="shared" si="765"/>
        <v>0</v>
      </c>
      <c r="EH358" s="76">
        <f t="shared" si="849"/>
        <v>100</v>
      </c>
      <c r="EI358" s="76">
        <f t="shared" si="850"/>
        <v>0</v>
      </c>
      <c r="EJ358" s="76">
        <f t="shared" si="851"/>
        <v>0</v>
      </c>
      <c r="EK358" s="76">
        <f t="shared" si="852"/>
        <v>0</v>
      </c>
      <c r="EL358" s="76">
        <f t="shared" si="853"/>
        <v>0</v>
      </c>
      <c r="EM358" s="76">
        <f t="shared" si="854"/>
        <v>-100</v>
      </c>
      <c r="EN358" s="154">
        <f t="shared" si="855"/>
        <v>0</v>
      </c>
      <c r="EO358" s="40">
        <v>600</v>
      </c>
      <c r="EP358" s="10">
        <v>100</v>
      </c>
      <c r="EQ358" s="152">
        <f>SUMIF('Rekapitulasi Maret'!$D$587:$D$768,APS!$B358,'Rekapitulasi Maret'!$E$587:$E$768)+SUMIF('Rekapitulasi Maret'!$D$587:$D$768,APS!$B358,'Rekapitulasi Maret'!$G$587:$G$768)</f>
        <v>0</v>
      </c>
      <c r="ER358" s="152">
        <f>SUMIF('Rekapitulasi Maret'!$D$587:$D$768,APS!$B358,'Rekapitulasi Maret'!$F$587:$F$768)+SUMIF('Rekapitulasi Maret'!$D$587:$D$768,APS!$B358,'Rekapitulasi Maret'!$H$587:$H$768)</f>
        <v>0</v>
      </c>
      <c r="ES358" s="10"/>
      <c r="ET358" s="154">
        <f t="shared" si="766"/>
        <v>0</v>
      </c>
      <c r="EU358" s="154">
        <f t="shared" si="767"/>
        <v>0</v>
      </c>
      <c r="EV358" s="10">
        <v>100</v>
      </c>
      <c r="EW358" s="152">
        <f>SUMIF('Rekapitulasi Maret'!$U$587:$U$768,APS!$B358,'Rekapitulasi Maret'!$V$587:$V$768)+SUMIF('Rekapitulasi Maret'!$U$587:$U$768,APS!$B358,'Rekapitulasi Maret'!$X$587:$X$768)</f>
        <v>0</v>
      </c>
      <c r="EX358" s="152">
        <f>SUMIF('Rekapitulasi Maret'!$U$587:$U$768,APS!$B358,'Rekapitulasi Maret'!$W$587:$W$768)+SUMIF('Rekapitulasi Maret'!$U$587:$U$768,APS!$B358,'Rekapitulasi Maret'!$Y$587:$Y$768)</f>
        <v>0</v>
      </c>
      <c r="EY358" s="10"/>
      <c r="EZ358" s="154">
        <f t="shared" si="768"/>
        <v>0</v>
      </c>
      <c r="FA358" s="154">
        <f t="shared" si="769"/>
        <v>0</v>
      </c>
      <c r="FB358" s="10">
        <v>100</v>
      </c>
      <c r="FC358" s="152">
        <f>SUMIF('Rekapitulasi Maret'!$AL$587:$AL$768,APS!$B358,'Rekapitulasi Maret'!$AM$587:$AM$768)+SUMIF('Rekapitulasi Maret'!$AL$587:$AL$768,APS!$B358,'Rekapitulasi Maret'!$AP$587:$AP$768)</f>
        <v>0</v>
      </c>
      <c r="FD358" s="152">
        <f>SUMIF('Rekapitulasi Maret'!$AL$587:$AL$768,APS!$B358,'Rekapitulasi Maret'!$AN$587:$AN$768)</f>
        <v>0</v>
      </c>
      <c r="FE358" s="10"/>
      <c r="FF358" s="154">
        <f t="shared" si="770"/>
        <v>0</v>
      </c>
      <c r="FG358" s="154">
        <f t="shared" si="771"/>
        <v>0</v>
      </c>
      <c r="FH358" s="10">
        <v>100</v>
      </c>
      <c r="FI358" s="152">
        <f>SUMIF('Rekapitulasi Maret'!$BA$587:$BA$768,APS!$B358,'Rekapitulasi Maret'!$BB$587:$BB$768)+SUMIF('Rekapitulasi Maret'!$BA$587:$BA$768,APS!$B358,'Rekapitulasi Maret'!$BE$587:$BE$768)</f>
        <v>0</v>
      </c>
      <c r="FJ358" s="152">
        <f>SUMIF('Rekapitulasi Maret'!$BA$587:$BA$768,APS!$B358,'Rekapitulasi Maret'!$BC$587:$BC$768)+SUMIF('Rekapitulasi Maret'!$BA$587:$BA$768,APS!$B358,'Rekapitulasi Maret'!$BF$587:$BF$768)</f>
        <v>0</v>
      </c>
      <c r="FK358" s="10"/>
      <c r="FL358" s="154">
        <f t="shared" si="772"/>
        <v>0</v>
      </c>
      <c r="FM358" s="154">
        <f t="shared" si="773"/>
        <v>0</v>
      </c>
      <c r="FN358" s="10">
        <v>100</v>
      </c>
      <c r="FO358" s="152">
        <f>SUMIF('Rekapitulasi Maret'!$BP$587:$BP$768,APS!$B358,'Rekapitulasi Maret'!$BQ$587:$BQ$768)+SUMIF('Rekapitulasi Maret'!$BP$587:$BP$768,APS!$B358,'Rekapitulasi Maret'!$BT$587:$BT$768)</f>
        <v>0</v>
      </c>
      <c r="FP358" s="152">
        <f>SUMIF('Rekapitulasi Maret'!$BP$587:$BP$768,APS!$B358,'Rekapitulasi Maret'!$BR$587:$BR$768)</f>
        <v>0</v>
      </c>
      <c r="FQ358" s="10"/>
      <c r="FR358" s="154">
        <f t="shared" si="774"/>
        <v>0</v>
      </c>
      <c r="FS358" s="154">
        <f t="shared" si="775"/>
        <v>0</v>
      </c>
      <c r="FT358" s="10"/>
      <c r="FU358" s="152">
        <f>SUMIF('Rekapitulasi Maret'!$CE$587:$CE$768,APS!$B358,'Rekapitulasi Maret'!$CI$587:$CI$768)</f>
        <v>0</v>
      </c>
      <c r="FV358" s="10"/>
      <c r="FW358" s="152">
        <f>SUMIF('Rekapitulasi Maret'!$CE$587:$CE$768,APS!$B358,'Rekapitulasi Maret'!$CJ$587:$CJ$768)</f>
        <v>0</v>
      </c>
      <c r="FX358" s="154">
        <f t="shared" si="795"/>
        <v>0</v>
      </c>
      <c r="FY358" s="154">
        <f t="shared" si="796"/>
        <v>0</v>
      </c>
      <c r="FZ358" s="10"/>
      <c r="GA358" s="152">
        <f>SUMIF('Rekapitulasi Maret'!$D$785:$D$963,APS!$B358,'Rekapitulasi Maret'!$E$785:$E$963)+SUMIF('Rekapitulasi Maret'!$D$785:$D$963,APS!$B358,'Rekapitulasi Maret'!$J$785:$J$963)</f>
        <v>0</v>
      </c>
      <c r="GB358" s="152">
        <f>SUMIF('Rekapitulasi Maret'!$D$785:$D$963,APS!$B358,'Rekapitulasi Maret'!$F$785:$F$963)</f>
        <v>0</v>
      </c>
      <c r="GC358" s="152">
        <f>SUMIF('Rekapitulasi Maret'!$D$785:$D$963,APS!$B358,'Rekapitulasi Maret'!$K$785:$K$963)</f>
        <v>0</v>
      </c>
      <c r="GD358" s="154">
        <f t="shared" si="776"/>
        <v>0</v>
      </c>
      <c r="GE358" s="154">
        <f t="shared" si="777"/>
        <v>0</v>
      </c>
      <c r="GF358" s="10"/>
      <c r="GG358" s="152">
        <f>SUMIF('Rekapitulasi Maret'!$U$785:$U$963,APS!$B358,'Rekapitulasi Maret'!$V$785:$V$963)+SUMIF('Rekapitulasi Maret'!$U$785:$U$963,APS!$B358,'Rekapitulasi Maret'!$AA$785:$AA$963)</f>
        <v>0</v>
      </c>
      <c r="GH358" s="152">
        <f>SUMIF('Rekapitulasi Maret'!$U$785:$U$963,APS!$B358,'Rekapitulasi Maret'!$W$785:$W$963)</f>
        <v>0</v>
      </c>
      <c r="GI358" s="152">
        <f>SUMIF('Rekapitulasi Maret'!$U$785:$U$963,APS!$B358,'Rekapitulasi Maret'!$AB$785:$AB$963)</f>
        <v>0</v>
      </c>
      <c r="GJ358" s="154">
        <f t="shared" si="778"/>
        <v>0</v>
      </c>
      <c r="GK358" s="154">
        <f t="shared" si="779"/>
        <v>0</v>
      </c>
      <c r="GL358" s="10"/>
      <c r="GM358" s="152">
        <f>SUMIF('Rekapitulasi Maret'!$AL$785:$AL$963,APS!$B358,'Rekapitulasi Maret'!$AM$785:$AM$963)+SUMIF('Rekapitulasi Maret'!$AL$785:$AL$963,APS!$B358,'Rekapitulasi Maret'!$AP$785:$AP$963)</f>
        <v>0</v>
      </c>
      <c r="GN358" s="152">
        <f>SUMIF('Rekapitulasi Maret'!$AL$785:$AL$963,APS!$B358,'Rekapitulasi Maret'!$AN$785:$AN$963)</f>
        <v>0</v>
      </c>
      <c r="GO358" s="152">
        <f>SUMIF('Rekapitulasi Maret'!$AL$785:$AL$963,APS!$B358,'Rekapitulasi Maret'!$AQ$785:$AQ$963)</f>
        <v>0</v>
      </c>
      <c r="GP358" s="154">
        <f t="shared" si="780"/>
        <v>0</v>
      </c>
      <c r="GQ358" s="154">
        <f t="shared" si="781"/>
        <v>0</v>
      </c>
      <c r="GR358" s="76">
        <f t="shared" si="782"/>
        <v>500</v>
      </c>
      <c r="GS358" s="76">
        <f t="shared" si="783"/>
        <v>0</v>
      </c>
      <c r="GT358" s="76">
        <f t="shared" si="784"/>
        <v>0</v>
      </c>
      <c r="GU358" s="76">
        <f t="shared" si="785"/>
        <v>0</v>
      </c>
      <c r="GV358" s="157">
        <f t="shared" si="786"/>
        <v>0</v>
      </c>
      <c r="GW358" s="157">
        <f t="shared" si="787"/>
        <v>-500</v>
      </c>
      <c r="GX358" s="158">
        <f t="shared" si="788"/>
        <v>0</v>
      </c>
      <c r="GY358" s="157">
        <f t="shared" si="821"/>
        <v>600</v>
      </c>
      <c r="GZ358" s="157">
        <f t="shared" si="822"/>
        <v>0</v>
      </c>
      <c r="HA358" s="157">
        <f t="shared" si="823"/>
        <v>0</v>
      </c>
      <c r="HB358" s="157">
        <f t="shared" si="824"/>
        <v>0</v>
      </c>
      <c r="HC358" s="157">
        <f t="shared" si="825"/>
        <v>0</v>
      </c>
      <c r="HD358" s="157">
        <f t="shared" si="826"/>
        <v>-600</v>
      </c>
      <c r="HE358" s="158">
        <f t="shared" ref="HE358:HE421" si="862">IF(N358=0,0,((HC358)/N358)*100)</f>
        <v>0</v>
      </c>
      <c r="HF358" s="164"/>
      <c r="HG358" s="88"/>
      <c r="HH358" s="88"/>
    </row>
    <row r="359" spans="1:216" ht="30">
      <c r="A359" s="38"/>
      <c r="B359" s="48" t="s">
        <v>465</v>
      </c>
      <c r="C359" s="38" t="s">
        <v>146</v>
      </c>
      <c r="D359" s="38"/>
      <c r="E359" s="38"/>
      <c r="F359" s="38">
        <v>6</v>
      </c>
      <c r="G359" s="38"/>
      <c r="H359" s="38"/>
      <c r="I359" s="18">
        <v>0</v>
      </c>
      <c r="J359" s="38">
        <v>0</v>
      </c>
      <c r="K359" s="38"/>
      <c r="L359" s="38"/>
      <c r="M359" s="40">
        <v>6</v>
      </c>
      <c r="N359" s="20">
        <f t="shared" si="752"/>
        <v>6</v>
      </c>
      <c r="O359" s="20"/>
      <c r="P359" s="75">
        <f t="shared" si="754"/>
        <v>0</v>
      </c>
      <c r="Q359" s="74">
        <f t="shared" si="753"/>
        <v>6</v>
      </c>
      <c r="R359" s="22">
        <f t="shared" ref="R359:R390" si="863">+S359+BK359+CW359+EO359</f>
        <v>6</v>
      </c>
      <c r="S359" s="40"/>
      <c r="T359" s="40"/>
      <c r="U359" s="152">
        <f>SUMIF('Rekapitulasi Maret'!$D$9:$D$173,APS!$B359,'Rekapitulasi Maret'!$E$9:$E$173)</f>
        <v>0</v>
      </c>
      <c r="V359" s="152">
        <f>SUMIF('Rekapitulasi Maret'!$D$9:$D$173,APS!$B359,'Rekapitulasi Maret'!$F$9:$F$173)</f>
        <v>0</v>
      </c>
      <c r="W359" s="40"/>
      <c r="X359" s="154">
        <f t="shared" si="748"/>
        <v>0</v>
      </c>
      <c r="Y359" s="154">
        <f t="shared" si="749"/>
        <v>0</v>
      </c>
      <c r="Z359" s="40"/>
      <c r="AA359" s="152">
        <f>SUMIF('Rekapitulasi Maret'!$U$9:$U$173,APS!$B359,'Rekapitulasi Maret'!$V$9:$V$173)</f>
        <v>0</v>
      </c>
      <c r="AB359" s="152">
        <f>SUMIF('Rekapitulasi Maret'!$U$9:$U$173,APS!$B359,'Rekapitulasi Maret'!$W$9:$W$173)</f>
        <v>0</v>
      </c>
      <c r="AC359" s="152"/>
      <c r="AD359" s="154">
        <f t="shared" si="856"/>
        <v>0</v>
      </c>
      <c r="AE359" s="154">
        <f t="shared" si="857"/>
        <v>0</v>
      </c>
      <c r="AF359" s="40"/>
      <c r="AG359" s="152">
        <f>SUMIF('Rekapitulasi Maret'!$AL$9:$AL$173,APS!$B359,'Rekapitulasi Maret'!$AM$9:$AM$173)</f>
        <v>0</v>
      </c>
      <c r="AH359" s="152">
        <f>SUMIF('Rekapitulasi Maret'!$AL$9:$AL$173,APS!$B359,'Rekapitulasi Maret'!$AN$9:$AN$173)</f>
        <v>0</v>
      </c>
      <c r="AI359" s="152">
        <f>SUMIF('Rekapitulasi Maret'!$AL$9:$AL$173,APS!$B359,'Rekapitulasi Maret'!$AQ$9:$AQ$173)</f>
        <v>0</v>
      </c>
      <c r="AJ359" s="154">
        <f t="shared" si="860"/>
        <v>0</v>
      </c>
      <c r="AK359" s="154">
        <f t="shared" si="861"/>
        <v>0</v>
      </c>
      <c r="AL359" s="40"/>
      <c r="AM359" s="152">
        <f>SUMIF('Rekapitulasi Maret'!$BA$9:$BA$173,APS!$B359,'Rekapitulasi Maret'!$BB$9:$BB$173)</f>
        <v>0</v>
      </c>
      <c r="AN359" s="152">
        <f>SUMIF('Rekapitulasi Maret'!$BA$9:$BA$173,APS!$B359,'Rekapitulasi Maret'!$BC$9:$BC$173)</f>
        <v>0</v>
      </c>
      <c r="AO359" s="10"/>
      <c r="AP359" s="154">
        <f t="shared" si="858"/>
        <v>0</v>
      </c>
      <c r="AQ359" s="154">
        <f t="shared" si="859"/>
        <v>0</v>
      </c>
      <c r="AR359" s="40"/>
      <c r="AS359" s="152">
        <f>SUMIF('Rekapitulasi Maret'!$BP$9:$BP$173,APS!$B359,'Rekapitulasi Maret'!$BQ$9:$BQ$173)</f>
        <v>0</v>
      </c>
      <c r="AT359" s="152">
        <f>SUMIF('Rekapitulasi Maret'!$BP$9:$BP$173,APS!$B359,'Rekapitulasi Maret'!$BR$9:$BR$173)</f>
        <v>0</v>
      </c>
      <c r="AU359" s="40"/>
      <c r="AV359" s="154">
        <f t="shared" si="829"/>
        <v>0</v>
      </c>
      <c r="AW359" s="154">
        <f t="shared" si="830"/>
        <v>0</v>
      </c>
      <c r="AX359" s="40"/>
      <c r="AY359" s="152">
        <f>SUMIF('Rekapitulasi Maret'!$CE$9:$CE$173,APS!$B359,'Rekapitulasi Maret'!$CI$9:$CI$173)</f>
        <v>0</v>
      </c>
      <c r="AZ359" s="10"/>
      <c r="BA359" s="152">
        <f>SUMIF('Rekapitulasi Maret'!$CE$9:$CE$173,APS!$B359,'Rekapitulasi Maret'!$CJ$9:$CJ$173)</f>
        <v>0</v>
      </c>
      <c r="BB359" s="154">
        <f t="shared" si="819"/>
        <v>0</v>
      </c>
      <c r="BC359" s="154">
        <f t="shared" si="820"/>
        <v>0</v>
      </c>
      <c r="BD359" s="76">
        <f t="shared" si="831"/>
        <v>0</v>
      </c>
      <c r="BE359" s="76">
        <f t="shared" si="832"/>
        <v>0</v>
      </c>
      <c r="BF359" s="76">
        <f t="shared" si="833"/>
        <v>0</v>
      </c>
      <c r="BG359" s="76">
        <f t="shared" si="834"/>
        <v>0</v>
      </c>
      <c r="BH359" s="76">
        <f t="shared" si="835"/>
        <v>0</v>
      </c>
      <c r="BI359" s="76">
        <f t="shared" si="836"/>
        <v>0</v>
      </c>
      <c r="BJ359" s="154">
        <f t="shared" si="837"/>
        <v>0</v>
      </c>
      <c r="BK359" s="40">
        <v>6</v>
      </c>
      <c r="BL359" s="40"/>
      <c r="BM359" s="152">
        <f>SUMIF('Rekapitulasi Maret'!$D$194:$D$375,APS!$B359,'Rekapitulasi Maret'!$E$194:$E$375)+SUMIF('Rekapitulasi Maret'!$D$194:$D$375,APS!$B359,'Rekapitulasi Maret'!$J$194:$J$375)</f>
        <v>0</v>
      </c>
      <c r="BN359" s="152">
        <f>SUMIF('Rekapitulasi Maret'!$D$194:$D$375,APS!$B359,'Rekapitulasi Maret'!$F$194:$F$375)</f>
        <v>0</v>
      </c>
      <c r="BO359" s="152">
        <f>SUMIF('Rekapitulasi Maret'!$D$194:$D$375,APS!$B359,'Rekapitulasi Maret'!$K$194:$K$375)</f>
        <v>0</v>
      </c>
      <c r="BP359" s="154">
        <f t="shared" si="799"/>
        <v>0</v>
      </c>
      <c r="BQ359" s="154">
        <f t="shared" si="800"/>
        <v>0</v>
      </c>
      <c r="BR359" s="40"/>
      <c r="BS359" s="152">
        <f>SUMIF('Rekapitulasi Maret'!$U$194:$U$375,APS!$B359,'Rekapitulasi Maret'!$V$194:$V$375)+SUMIF('Rekapitulasi Maret'!$U$194:$U$375,APS!$B359,'Rekapitulasi Maret'!$AA$194:$AA$375)</f>
        <v>0</v>
      </c>
      <c r="BT359" s="152">
        <f>SUMIF('Rekapitulasi Maret'!$U$194:$U$375,APS!$B359,'Rekapitulasi Maret'!$W$194:$W$375)</f>
        <v>0</v>
      </c>
      <c r="BU359" s="152">
        <f>SUMIF('Rekapitulasi Maret'!$U$194:$U$375,APS!$B359,'Rekapitulasi Maret'!$AB$194:$AB$375)</f>
        <v>0</v>
      </c>
      <c r="BV359" s="154">
        <f t="shared" si="797"/>
        <v>0</v>
      </c>
      <c r="BW359" s="154">
        <f t="shared" si="798"/>
        <v>0</v>
      </c>
      <c r="BX359" s="40"/>
      <c r="BY359" s="152">
        <f>SUMIF('Rekapitulasi Maret'!$AL$194:$AL$375,APS!$B359,'Rekapitulasi Maret'!$AM$194:$AM$375)+SUMIF('Rekapitulasi Maret'!$AL$194:$AL$375,APS!$B359,'Rekapitulasi Maret'!$AP$194:$AP$375)</f>
        <v>0</v>
      </c>
      <c r="BZ359" s="152">
        <f>SUMIF('Rekapitulasi Maret'!$AL$194:$AL$375,APS!$B359,'Rekapitulasi Maret'!$AN$194:$AN$375)</f>
        <v>0</v>
      </c>
      <c r="CA359" s="152">
        <f>SUMIF('Rekapitulasi Maret'!$AL$194:$AL$375,APS!$B359,'Rekapitulasi Maret'!$AQ$194:$AQ$375)</f>
        <v>0</v>
      </c>
      <c r="CB359" s="154">
        <f t="shared" si="827"/>
        <v>0</v>
      </c>
      <c r="CC359" s="154">
        <f t="shared" si="828"/>
        <v>0</v>
      </c>
      <c r="CD359" s="40">
        <v>6</v>
      </c>
      <c r="CE359" s="152">
        <f>SUMIF('Rekapitulasi Maret'!$BA$194:$BA$375,APS!$B359,'Rekapitulasi Maret'!$BB$194:$BB$375)+SUMIF('Rekapitulasi Maret'!$BA$194:$BA$375,APS!$B359,'Rekapitulasi Maret'!$BE$194:$BE$375)</f>
        <v>0</v>
      </c>
      <c r="CF359" s="152">
        <f>SUMIF('Rekapitulasi Maret'!$BA$194:$BA$375,APS!$B359,'Rekapitulasi Maret'!$BC$194:$BC$375)</f>
        <v>0</v>
      </c>
      <c r="CG359" s="40"/>
      <c r="CH359" s="154">
        <f t="shared" si="789"/>
        <v>0</v>
      </c>
      <c r="CI359" s="154">
        <f t="shared" si="790"/>
        <v>0</v>
      </c>
      <c r="CJ359" s="40"/>
      <c r="CK359" s="152">
        <f>SUMIF('Rekapitulasi Maret'!$BP$194:$BP$375,APS!$B359,'Rekapitulasi Maret'!$BQ$194:$BQ$375)+SUMIF('Rekapitulasi Maret'!$BP$194:$BP$375,APS!$B359,'Rekapitulasi Maret'!$BT$194:$BT$375)</f>
        <v>0</v>
      </c>
      <c r="CL359" s="152">
        <f>SUMIF('Rekapitulasi Maret'!$BP$194:$BP$375,APS!$B359,'Rekapitulasi Maret'!$BR$194:$BR$375)</f>
        <v>0</v>
      </c>
      <c r="CM359" s="152">
        <f>SUMIF('Rekapitulasi Maret'!$BP$194:$BP$375,APS!$B359,'Rekapitulasi Maret'!$BU$194:$BU$375)</f>
        <v>0</v>
      </c>
      <c r="CN359" s="154">
        <f t="shared" si="791"/>
        <v>0</v>
      </c>
      <c r="CO359" s="154">
        <f t="shared" si="792"/>
        <v>0</v>
      </c>
      <c r="CP359" s="76">
        <f t="shared" si="838"/>
        <v>6</v>
      </c>
      <c r="CQ359" s="76">
        <f t="shared" si="839"/>
        <v>0</v>
      </c>
      <c r="CR359" s="76">
        <f t="shared" si="840"/>
        <v>0</v>
      </c>
      <c r="CS359" s="76">
        <f t="shared" si="841"/>
        <v>0</v>
      </c>
      <c r="CT359" s="76">
        <f t="shared" si="842"/>
        <v>0</v>
      </c>
      <c r="CU359" s="76">
        <f t="shared" si="843"/>
        <v>-6</v>
      </c>
      <c r="CV359" s="154">
        <f t="shared" si="844"/>
        <v>0</v>
      </c>
      <c r="CW359" s="40"/>
      <c r="CX359" s="40"/>
      <c r="CY359" s="152">
        <f>SUMIF('Rekapitulasi Maret'!$D$391:$D$568,APS!$B359,'Rekapitulasi Maret'!$E$391:$E$568)+SUMIF('Rekapitulasi Maret'!$D$391:$D$568,APS!$B359,'Rekapitulasi Maret'!$J$391:$J$568)</f>
        <v>0</v>
      </c>
      <c r="CZ359" s="152">
        <f>SUMIF('Rekapitulasi Maret'!$D$391:$D$568,APS!$B359,'Rekapitulasi Maret'!$F$391:$F$568)</f>
        <v>0</v>
      </c>
      <c r="DA359" s="152">
        <f>SUMIF('Rekapitulasi Maret'!$D$391:$D$568,APS!$B359,'Rekapitulasi Maret'!$K$391:$K$568)</f>
        <v>0</v>
      </c>
      <c r="DB359" s="154">
        <f t="shared" si="793"/>
        <v>0</v>
      </c>
      <c r="DC359" s="154">
        <f t="shared" si="794"/>
        <v>0</v>
      </c>
      <c r="DD359" s="40"/>
      <c r="DE359" s="152">
        <f>SUMIF('Rekapitulasi Maret'!$U$391:$U$568,APS!$B359,'Rekapitulasi Maret'!$V$391:$V$568)+SUMIF('Rekapitulasi Maret'!$U$391:$U$568,APS!$B359,'Rekapitulasi Maret'!$AA$391:$AA$568)</f>
        <v>0</v>
      </c>
      <c r="DF359" s="152">
        <f>SUMIF('Rekapitulasi Maret'!$U$391:$U$568,APS!$B359,'Rekapitulasi Maret'!$W$391:$W$568)</f>
        <v>0</v>
      </c>
      <c r="DG359" s="152">
        <f>SUMIF('Rekapitulasi Maret'!$U$391:$U$568,APS!$B359,'Rekapitulasi Maret'!$AB$391:$AB$568)</f>
        <v>0</v>
      </c>
      <c r="DH359" s="154">
        <f t="shared" si="845"/>
        <v>0</v>
      </c>
      <c r="DI359" s="154">
        <f t="shared" si="846"/>
        <v>0</v>
      </c>
      <c r="DJ359" s="40"/>
      <c r="DK359" s="152">
        <f>SUMIF('Rekapitulasi Maret'!$AL$391:$AL$568,APS!$B359,'Rekapitulasi Maret'!$AM$391:$AM$568)+SUMIF('Rekapitulasi Maret'!$AL$391:$AL$568,APS!$B359,'Rekapitulasi Maret'!$AP$391:$AP$568)</f>
        <v>0</v>
      </c>
      <c r="DL359" s="152">
        <f>SUMIF('Rekapitulasi Maret'!$AL$391:$AL$568,APS!$B359,'Rekapitulasi Maret'!$AN$391:$AN$568)</f>
        <v>0</v>
      </c>
      <c r="DM359" s="152">
        <f>SUMIF('Rekapitulasi Maret'!$AL$391:$AL$568,APS!$B359,'Rekapitulasi Maret'!$AQ$391:$AQ$568)</f>
        <v>0</v>
      </c>
      <c r="DN359" s="154">
        <f t="shared" si="762"/>
        <v>0</v>
      </c>
      <c r="DO359" s="154">
        <f t="shared" si="763"/>
        <v>0</v>
      </c>
      <c r="DP359" s="40"/>
      <c r="DQ359" s="152">
        <f>SUMIF('Rekapitulasi Maret'!$BA$391:$BA$568,APS!$B359,'Rekapitulasi Maret'!$BB$391:$BB$568)+SUMIF('Rekapitulasi Maret'!$BA$391:$BA$568,APS!$B359,'Rekapitulasi Maret'!$BE$391:$BE$568)</f>
        <v>0</v>
      </c>
      <c r="DR359" s="152">
        <f>SUMIF('Rekapitulasi Maret'!$BA$391:$BA$568,APS!$B359,'Rekapitulasi Maret'!$BC$391:$BC$568)</f>
        <v>0</v>
      </c>
      <c r="DS359" s="152">
        <f>SUMIF('Rekapitulasi Maret'!$BA$391:$BA$568,APS!$B359,'Rekapitulasi Maret'!$BF$391:$BF$568)</f>
        <v>0</v>
      </c>
      <c r="DT359" s="154">
        <f t="shared" si="847"/>
        <v>0</v>
      </c>
      <c r="DU359" s="154">
        <f t="shared" si="848"/>
        <v>0</v>
      </c>
      <c r="DV359" s="40"/>
      <c r="DW359" s="152">
        <f>SUMIF('Rekapitulasi Maret'!$BP$391:$BP$568,APS!$B359,'Rekapitulasi Maret'!$BQ$391:$BQ$568)+SUMIF('Rekapitulasi Maret'!$BP$391:$BP$568,APS!$B359,'Rekapitulasi Maret'!$BT$391:$BT$568)</f>
        <v>0</v>
      </c>
      <c r="DX359" s="152">
        <f>SUMIF('Rekapitulasi Maret'!$BP$391:$BP$568,APS!$B359,'Rekapitulasi Maret'!$BR$391:$BR$568)</f>
        <v>0</v>
      </c>
      <c r="DY359" s="152">
        <f>SUMIF('Rekapitulasi Maret'!$BP$391:$BP$568,APS!$B359,'Rekapitulasi Maret'!$BU$391:$BU$568)</f>
        <v>0</v>
      </c>
      <c r="DZ359" s="154">
        <f t="shared" si="755"/>
        <v>0</v>
      </c>
      <c r="EA359" s="154">
        <f t="shared" si="756"/>
        <v>0</v>
      </c>
      <c r="EB359" s="40"/>
      <c r="EC359" s="152">
        <f>SUMIF('Rekapitulasi Maret'!$CE$391:$CE$568,APS!$B359,'Rekapitulasi Maret'!$CF$391:$CF$568)+SUMIF('Rekapitulasi Maret'!$CE$391:$CE$568,APS!$B359,'Rekapitulasi Maret'!$CI$391:$CI$568)</f>
        <v>0</v>
      </c>
      <c r="ED359" s="152">
        <f>SUMIF('Rekapitulasi Maret'!$CE$391:$CE$568,APS!$B359,'Rekapitulasi Maret'!$CG$391:$CG$568)</f>
        <v>0</v>
      </c>
      <c r="EE359" s="152">
        <f>SUMIF('Rekapitulasi Maret'!$CE$391:$CE$568,APS!$B359,'Rekapitulasi Maret'!$CJ$391:$CJ$568)</f>
        <v>0</v>
      </c>
      <c r="EF359" s="154">
        <f t="shared" si="764"/>
        <v>0</v>
      </c>
      <c r="EG359" s="154">
        <f t="shared" si="765"/>
        <v>0</v>
      </c>
      <c r="EH359" s="76">
        <f t="shared" si="849"/>
        <v>0</v>
      </c>
      <c r="EI359" s="76">
        <f t="shared" si="850"/>
        <v>0</v>
      </c>
      <c r="EJ359" s="76">
        <f t="shared" si="851"/>
        <v>0</v>
      </c>
      <c r="EK359" s="76">
        <f t="shared" si="852"/>
        <v>0</v>
      </c>
      <c r="EL359" s="76">
        <f t="shared" si="853"/>
        <v>0</v>
      </c>
      <c r="EM359" s="76">
        <f t="shared" si="854"/>
        <v>0</v>
      </c>
      <c r="EN359" s="154">
        <f t="shared" si="855"/>
        <v>0</v>
      </c>
      <c r="EO359" s="40"/>
      <c r="EP359" s="10"/>
      <c r="EQ359" s="152">
        <f>SUMIF('Rekapitulasi Maret'!$D$587:$D$768,APS!$B359,'Rekapitulasi Maret'!$E$587:$E$768)+SUMIF('Rekapitulasi Maret'!$D$587:$D$768,APS!$B359,'Rekapitulasi Maret'!$G$587:$G$768)</f>
        <v>0</v>
      </c>
      <c r="ER359" s="152">
        <f>SUMIF('Rekapitulasi Maret'!$D$587:$D$768,APS!$B359,'Rekapitulasi Maret'!$F$587:$F$768)+SUMIF('Rekapitulasi Maret'!$D$587:$D$768,APS!$B359,'Rekapitulasi Maret'!$H$587:$H$768)</f>
        <v>0</v>
      </c>
      <c r="ES359" s="10"/>
      <c r="ET359" s="154">
        <f t="shared" si="766"/>
        <v>0</v>
      </c>
      <c r="EU359" s="154">
        <f t="shared" si="767"/>
        <v>0</v>
      </c>
      <c r="EV359" s="10"/>
      <c r="EW359" s="152">
        <f>SUMIF('Rekapitulasi Maret'!$U$587:$U$768,APS!$B359,'Rekapitulasi Maret'!$V$587:$V$768)+SUMIF('Rekapitulasi Maret'!$U$587:$U$768,APS!$B359,'Rekapitulasi Maret'!$X$587:$X$768)</f>
        <v>0</v>
      </c>
      <c r="EX359" s="152">
        <f>SUMIF('Rekapitulasi Maret'!$U$587:$U$768,APS!$B359,'Rekapitulasi Maret'!$W$587:$W$768)+SUMIF('Rekapitulasi Maret'!$U$587:$U$768,APS!$B359,'Rekapitulasi Maret'!$Y$587:$Y$768)</f>
        <v>0</v>
      </c>
      <c r="EY359" s="10"/>
      <c r="EZ359" s="154">
        <f t="shared" si="768"/>
        <v>0</v>
      </c>
      <c r="FA359" s="154">
        <f t="shared" si="769"/>
        <v>0</v>
      </c>
      <c r="FB359" s="10"/>
      <c r="FC359" s="152">
        <f>SUMIF('Rekapitulasi Maret'!$AL$587:$AL$768,APS!$B359,'Rekapitulasi Maret'!$AM$587:$AM$768)+SUMIF('Rekapitulasi Maret'!$AL$587:$AL$768,APS!$B359,'Rekapitulasi Maret'!$AP$587:$AP$768)</f>
        <v>0</v>
      </c>
      <c r="FD359" s="152">
        <f>SUMIF('Rekapitulasi Maret'!$AL$587:$AL$768,APS!$B359,'Rekapitulasi Maret'!$AN$587:$AN$768)</f>
        <v>0</v>
      </c>
      <c r="FE359" s="10"/>
      <c r="FF359" s="154">
        <f t="shared" si="770"/>
        <v>0</v>
      </c>
      <c r="FG359" s="154">
        <f t="shared" si="771"/>
        <v>0</v>
      </c>
      <c r="FH359" s="10"/>
      <c r="FI359" s="152">
        <f>SUMIF('Rekapitulasi Maret'!$BA$587:$BA$768,APS!$B359,'Rekapitulasi Maret'!$BB$587:$BB$768)+SUMIF('Rekapitulasi Maret'!$BA$587:$BA$768,APS!$B359,'Rekapitulasi Maret'!$BE$587:$BE$768)</f>
        <v>0</v>
      </c>
      <c r="FJ359" s="152">
        <f>SUMIF('Rekapitulasi Maret'!$BA$587:$BA$768,APS!$B359,'Rekapitulasi Maret'!$BC$587:$BC$768)+SUMIF('Rekapitulasi Maret'!$BA$587:$BA$768,APS!$B359,'Rekapitulasi Maret'!$BF$587:$BF$768)</f>
        <v>0</v>
      </c>
      <c r="FK359" s="10"/>
      <c r="FL359" s="154">
        <f t="shared" si="772"/>
        <v>0</v>
      </c>
      <c r="FM359" s="154">
        <f t="shared" si="773"/>
        <v>0</v>
      </c>
      <c r="FN359" s="10"/>
      <c r="FO359" s="152">
        <f>SUMIF('Rekapitulasi Maret'!$BP$587:$BP$768,APS!$B359,'Rekapitulasi Maret'!$BQ$587:$BQ$768)+SUMIF('Rekapitulasi Maret'!$BP$587:$BP$768,APS!$B359,'Rekapitulasi Maret'!$BT$587:$BT$768)</f>
        <v>0</v>
      </c>
      <c r="FP359" s="152">
        <f>SUMIF('Rekapitulasi Maret'!$BP$587:$BP$768,APS!$B359,'Rekapitulasi Maret'!$BR$587:$BR$768)</f>
        <v>0</v>
      </c>
      <c r="FQ359" s="10"/>
      <c r="FR359" s="154">
        <f t="shared" si="774"/>
        <v>0</v>
      </c>
      <c r="FS359" s="154">
        <f t="shared" si="775"/>
        <v>0</v>
      </c>
      <c r="FT359" s="10"/>
      <c r="FU359" s="152">
        <f>SUMIF('Rekapitulasi Maret'!$CE$587:$CE$768,APS!$B359,'Rekapitulasi Maret'!$CI$587:$CI$768)</f>
        <v>0</v>
      </c>
      <c r="FV359" s="10"/>
      <c r="FW359" s="152">
        <f>SUMIF('Rekapitulasi Maret'!$CE$587:$CE$768,APS!$B359,'Rekapitulasi Maret'!$CJ$587:$CJ$768)</f>
        <v>0</v>
      </c>
      <c r="FX359" s="154">
        <f t="shared" si="795"/>
        <v>0</v>
      </c>
      <c r="FY359" s="154">
        <f t="shared" si="796"/>
        <v>0</v>
      </c>
      <c r="FZ359" s="10"/>
      <c r="GA359" s="152">
        <f>SUMIF('Rekapitulasi Maret'!$D$785:$D$963,APS!$B359,'Rekapitulasi Maret'!$E$785:$E$963)+SUMIF('Rekapitulasi Maret'!$D$785:$D$963,APS!$B359,'Rekapitulasi Maret'!$J$785:$J$963)</f>
        <v>0</v>
      </c>
      <c r="GB359" s="152">
        <f>SUMIF('Rekapitulasi Maret'!$D$785:$D$963,APS!$B359,'Rekapitulasi Maret'!$F$785:$F$963)</f>
        <v>0</v>
      </c>
      <c r="GC359" s="152">
        <f>SUMIF('Rekapitulasi Maret'!$D$785:$D$963,APS!$B359,'Rekapitulasi Maret'!$K$785:$K$963)</f>
        <v>0</v>
      </c>
      <c r="GD359" s="154">
        <f t="shared" si="776"/>
        <v>0</v>
      </c>
      <c r="GE359" s="154">
        <f t="shared" si="777"/>
        <v>0</v>
      </c>
      <c r="GF359" s="10"/>
      <c r="GG359" s="152">
        <f>SUMIF('Rekapitulasi Maret'!$U$785:$U$963,APS!$B359,'Rekapitulasi Maret'!$V$785:$V$963)+SUMIF('Rekapitulasi Maret'!$U$785:$U$963,APS!$B359,'Rekapitulasi Maret'!$AA$785:$AA$963)</f>
        <v>0</v>
      </c>
      <c r="GH359" s="152">
        <f>SUMIF('Rekapitulasi Maret'!$U$785:$U$963,APS!$B359,'Rekapitulasi Maret'!$W$785:$W$963)</f>
        <v>0</v>
      </c>
      <c r="GI359" s="152">
        <f>SUMIF('Rekapitulasi Maret'!$U$785:$U$963,APS!$B359,'Rekapitulasi Maret'!$AB$785:$AB$963)</f>
        <v>0</v>
      </c>
      <c r="GJ359" s="154">
        <f t="shared" si="778"/>
        <v>0</v>
      </c>
      <c r="GK359" s="154">
        <f t="shared" si="779"/>
        <v>0</v>
      </c>
      <c r="GL359" s="10"/>
      <c r="GM359" s="152">
        <f>SUMIF('Rekapitulasi Maret'!$AL$785:$AL$963,APS!$B359,'Rekapitulasi Maret'!$AM$785:$AM$963)+SUMIF('Rekapitulasi Maret'!$AL$785:$AL$963,APS!$B359,'Rekapitulasi Maret'!$AP$785:$AP$963)</f>
        <v>0</v>
      </c>
      <c r="GN359" s="152">
        <f>SUMIF('Rekapitulasi Maret'!$AL$785:$AL$963,APS!$B359,'Rekapitulasi Maret'!$AN$785:$AN$963)</f>
        <v>0</v>
      </c>
      <c r="GO359" s="152">
        <f>SUMIF('Rekapitulasi Maret'!$AL$785:$AL$963,APS!$B359,'Rekapitulasi Maret'!$AQ$785:$AQ$963)</f>
        <v>0</v>
      </c>
      <c r="GP359" s="154">
        <f t="shared" si="780"/>
        <v>0</v>
      </c>
      <c r="GQ359" s="154">
        <f t="shared" si="781"/>
        <v>0</v>
      </c>
      <c r="GR359" s="76">
        <f t="shared" si="782"/>
        <v>0</v>
      </c>
      <c r="GS359" s="76">
        <f t="shared" si="783"/>
        <v>0</v>
      </c>
      <c r="GT359" s="76">
        <f t="shared" si="784"/>
        <v>0</v>
      </c>
      <c r="GU359" s="76">
        <f t="shared" si="785"/>
        <v>0</v>
      </c>
      <c r="GV359" s="157">
        <f t="shared" si="786"/>
        <v>0</v>
      </c>
      <c r="GW359" s="157">
        <f t="shared" si="787"/>
        <v>0</v>
      </c>
      <c r="GX359" s="158">
        <f t="shared" si="788"/>
        <v>0</v>
      </c>
      <c r="GY359" s="157">
        <f t="shared" si="821"/>
        <v>6</v>
      </c>
      <c r="GZ359" s="157">
        <f t="shared" si="822"/>
        <v>0</v>
      </c>
      <c r="HA359" s="157">
        <f t="shared" si="823"/>
        <v>0</v>
      </c>
      <c r="HB359" s="157">
        <f t="shared" si="824"/>
        <v>0</v>
      </c>
      <c r="HC359" s="157">
        <f t="shared" si="825"/>
        <v>0</v>
      </c>
      <c r="HD359" s="157">
        <f t="shared" si="826"/>
        <v>-6</v>
      </c>
      <c r="HE359" s="158">
        <f t="shared" si="862"/>
        <v>0</v>
      </c>
      <c r="HF359" s="164"/>
      <c r="HG359" s="88"/>
      <c r="HH359" s="88"/>
    </row>
    <row r="360" spans="1:216" ht="15.75">
      <c r="A360" s="16"/>
      <c r="B360" s="45" t="s">
        <v>385</v>
      </c>
      <c r="C360" s="16" t="s">
        <v>148</v>
      </c>
      <c r="D360" s="16"/>
      <c r="E360" s="16"/>
      <c r="F360" s="31">
        <v>20</v>
      </c>
      <c r="G360" s="17"/>
      <c r="H360" s="17"/>
      <c r="I360" s="18">
        <v>0</v>
      </c>
      <c r="J360" s="17">
        <v>0</v>
      </c>
      <c r="K360" s="19">
        <f>(H360+F360+G360)-(I360+J360)</f>
        <v>20</v>
      </c>
      <c r="L360" s="19">
        <f>IF(K360&gt;0,K360,0)</f>
        <v>20</v>
      </c>
      <c r="M360" s="23">
        <v>20</v>
      </c>
      <c r="N360" s="20">
        <f t="shared" si="752"/>
        <v>20</v>
      </c>
      <c r="O360" s="20"/>
      <c r="P360" s="75">
        <f t="shared" si="754"/>
        <v>0</v>
      </c>
      <c r="Q360" s="74">
        <f t="shared" si="753"/>
        <v>20</v>
      </c>
      <c r="R360" s="22">
        <f t="shared" si="863"/>
        <v>20</v>
      </c>
      <c r="S360" s="10">
        <v>20</v>
      </c>
      <c r="T360" s="10"/>
      <c r="U360" s="152">
        <f>SUMIF('Rekapitulasi Maret'!$D$9:$D$173,APS!$B360,'Rekapitulasi Maret'!$E$9:$E$173)</f>
        <v>0</v>
      </c>
      <c r="V360" s="152">
        <f>SUMIF('Rekapitulasi Maret'!$D$9:$D$173,APS!$B360,'Rekapitulasi Maret'!$F$9:$F$173)</f>
        <v>0</v>
      </c>
      <c r="W360" s="10"/>
      <c r="X360" s="154">
        <f t="shared" si="748"/>
        <v>0</v>
      </c>
      <c r="Y360" s="154">
        <f t="shared" si="749"/>
        <v>0</v>
      </c>
      <c r="Z360" s="10"/>
      <c r="AA360" s="152">
        <f>SUMIF('Rekapitulasi Maret'!$U$9:$U$173,APS!$B360,'Rekapitulasi Maret'!$V$9:$V$173)</f>
        <v>0</v>
      </c>
      <c r="AB360" s="152">
        <f>SUMIF('Rekapitulasi Maret'!$U$9:$U$173,APS!$B360,'Rekapitulasi Maret'!$W$9:$W$173)</f>
        <v>0</v>
      </c>
      <c r="AC360" s="152"/>
      <c r="AD360" s="154">
        <f t="shared" si="856"/>
        <v>0</v>
      </c>
      <c r="AE360" s="154">
        <f t="shared" si="857"/>
        <v>0</v>
      </c>
      <c r="AF360" s="10">
        <v>20</v>
      </c>
      <c r="AG360" s="152">
        <f>SUMIF('Rekapitulasi Maret'!$AL$9:$AL$173,APS!$B360,'Rekapitulasi Maret'!$AM$9:$AM$173)</f>
        <v>0</v>
      </c>
      <c r="AH360" s="152">
        <f>SUMIF('Rekapitulasi Maret'!$AL$9:$AL$173,APS!$B360,'Rekapitulasi Maret'!$AN$9:$AN$173)</f>
        <v>0</v>
      </c>
      <c r="AI360" s="152">
        <f>SUMIF('Rekapitulasi Maret'!$AL$9:$AL$173,APS!$B360,'Rekapitulasi Maret'!$AQ$9:$AQ$173)</f>
        <v>0</v>
      </c>
      <c r="AJ360" s="154">
        <f t="shared" si="860"/>
        <v>0</v>
      </c>
      <c r="AK360" s="154">
        <f t="shared" si="861"/>
        <v>0</v>
      </c>
      <c r="AL360" s="10"/>
      <c r="AM360" s="152">
        <f>SUMIF('Rekapitulasi Maret'!$BA$9:$BA$173,APS!$B360,'Rekapitulasi Maret'!$BB$9:$BB$173)</f>
        <v>0</v>
      </c>
      <c r="AN360" s="152">
        <f>SUMIF('Rekapitulasi Maret'!$BA$9:$BA$173,APS!$B360,'Rekapitulasi Maret'!$BC$9:$BC$173)</f>
        <v>0</v>
      </c>
      <c r="AO360" s="10"/>
      <c r="AP360" s="154">
        <f t="shared" si="858"/>
        <v>0</v>
      </c>
      <c r="AQ360" s="154">
        <f t="shared" si="859"/>
        <v>0</v>
      </c>
      <c r="AR360" s="10"/>
      <c r="AS360" s="152">
        <f>SUMIF('Rekapitulasi Maret'!$BP$9:$BP$173,APS!$B360,'Rekapitulasi Maret'!$BQ$9:$BQ$173)</f>
        <v>0</v>
      </c>
      <c r="AT360" s="152">
        <f>SUMIF('Rekapitulasi Maret'!$BP$9:$BP$173,APS!$B360,'Rekapitulasi Maret'!$BR$9:$BR$173)</f>
        <v>0</v>
      </c>
      <c r="AU360" s="10"/>
      <c r="AV360" s="154">
        <f t="shared" si="829"/>
        <v>0</v>
      </c>
      <c r="AW360" s="154">
        <f t="shared" si="830"/>
        <v>0</v>
      </c>
      <c r="AX360" s="10"/>
      <c r="AY360" s="152">
        <f>SUMIF('Rekapitulasi Maret'!$CE$9:$CE$173,APS!$B360,'Rekapitulasi Maret'!$CI$9:$CI$173)</f>
        <v>0</v>
      </c>
      <c r="AZ360" s="10"/>
      <c r="BA360" s="152">
        <f>SUMIF('Rekapitulasi Maret'!$CE$9:$CE$173,APS!$B360,'Rekapitulasi Maret'!$CJ$9:$CJ$173)</f>
        <v>0</v>
      </c>
      <c r="BB360" s="154">
        <f t="shared" si="819"/>
        <v>0</v>
      </c>
      <c r="BC360" s="154">
        <f t="shared" si="820"/>
        <v>0</v>
      </c>
      <c r="BD360" s="76">
        <f t="shared" si="831"/>
        <v>20</v>
      </c>
      <c r="BE360" s="76">
        <f t="shared" si="832"/>
        <v>0</v>
      </c>
      <c r="BF360" s="76">
        <f t="shared" si="833"/>
        <v>0</v>
      </c>
      <c r="BG360" s="76">
        <f t="shared" si="834"/>
        <v>0</v>
      </c>
      <c r="BH360" s="76">
        <f t="shared" si="835"/>
        <v>0</v>
      </c>
      <c r="BI360" s="76">
        <f t="shared" si="836"/>
        <v>-20</v>
      </c>
      <c r="BJ360" s="154">
        <f t="shared" si="837"/>
        <v>0</v>
      </c>
      <c r="BK360" s="10"/>
      <c r="BL360" s="10"/>
      <c r="BM360" s="152">
        <f>SUMIF('Rekapitulasi Maret'!$D$194:$D$375,APS!$B360,'Rekapitulasi Maret'!$E$194:$E$375)+SUMIF('Rekapitulasi Maret'!$D$194:$D$375,APS!$B360,'Rekapitulasi Maret'!$J$194:$J$375)</f>
        <v>0</v>
      </c>
      <c r="BN360" s="152">
        <f>SUMIF('Rekapitulasi Maret'!$D$194:$D$375,APS!$B360,'Rekapitulasi Maret'!$F$194:$F$375)</f>
        <v>0</v>
      </c>
      <c r="BO360" s="152">
        <f>SUMIF('Rekapitulasi Maret'!$D$194:$D$375,APS!$B360,'Rekapitulasi Maret'!$K$194:$K$375)</f>
        <v>0</v>
      </c>
      <c r="BP360" s="154">
        <f t="shared" si="799"/>
        <v>0</v>
      </c>
      <c r="BQ360" s="154">
        <f t="shared" si="800"/>
        <v>0</v>
      </c>
      <c r="BR360" s="10"/>
      <c r="BS360" s="152">
        <f>SUMIF('Rekapitulasi Maret'!$U$194:$U$375,APS!$B360,'Rekapitulasi Maret'!$V$194:$V$375)+SUMIF('Rekapitulasi Maret'!$U$194:$U$375,APS!$B360,'Rekapitulasi Maret'!$AA$194:$AA$375)</f>
        <v>0</v>
      </c>
      <c r="BT360" s="152">
        <f>SUMIF('Rekapitulasi Maret'!$U$194:$U$375,APS!$B360,'Rekapitulasi Maret'!$W$194:$W$375)</f>
        <v>0</v>
      </c>
      <c r="BU360" s="152">
        <f>SUMIF('Rekapitulasi Maret'!$U$194:$U$375,APS!$B360,'Rekapitulasi Maret'!$AB$194:$AB$375)</f>
        <v>0</v>
      </c>
      <c r="BV360" s="154">
        <f t="shared" si="797"/>
        <v>0</v>
      </c>
      <c r="BW360" s="154">
        <f t="shared" si="798"/>
        <v>0</v>
      </c>
      <c r="BX360" s="10"/>
      <c r="BY360" s="152">
        <f>SUMIF('Rekapitulasi Maret'!$AL$194:$AL$375,APS!$B360,'Rekapitulasi Maret'!$AM$194:$AM$375)+SUMIF('Rekapitulasi Maret'!$AL$194:$AL$375,APS!$B360,'Rekapitulasi Maret'!$AP$194:$AP$375)</f>
        <v>0</v>
      </c>
      <c r="BZ360" s="152">
        <f>SUMIF('Rekapitulasi Maret'!$AL$194:$AL$375,APS!$B360,'Rekapitulasi Maret'!$AN$194:$AN$375)</f>
        <v>0</v>
      </c>
      <c r="CA360" s="152">
        <f>SUMIF('Rekapitulasi Maret'!$AL$194:$AL$375,APS!$B360,'Rekapitulasi Maret'!$AQ$194:$AQ$375)</f>
        <v>0</v>
      </c>
      <c r="CB360" s="154">
        <f t="shared" si="827"/>
        <v>0</v>
      </c>
      <c r="CC360" s="154">
        <f t="shared" si="828"/>
        <v>0</v>
      </c>
      <c r="CD360" s="10"/>
      <c r="CE360" s="152">
        <f>SUMIF('Rekapitulasi Maret'!$BA$194:$BA$375,APS!$B360,'Rekapitulasi Maret'!$BB$194:$BB$375)+SUMIF('Rekapitulasi Maret'!$BA$194:$BA$375,APS!$B360,'Rekapitulasi Maret'!$BE$194:$BE$375)</f>
        <v>0</v>
      </c>
      <c r="CF360" s="152">
        <f>SUMIF('Rekapitulasi Maret'!$BA$194:$BA$375,APS!$B360,'Rekapitulasi Maret'!$BC$194:$BC$375)</f>
        <v>0</v>
      </c>
      <c r="CG360" s="10"/>
      <c r="CH360" s="154">
        <f t="shared" si="789"/>
        <v>0</v>
      </c>
      <c r="CI360" s="154">
        <f t="shared" si="790"/>
        <v>0</v>
      </c>
      <c r="CJ360" s="10"/>
      <c r="CK360" s="152">
        <f>SUMIF('Rekapitulasi Maret'!$BP$194:$BP$375,APS!$B360,'Rekapitulasi Maret'!$BQ$194:$BQ$375)+SUMIF('Rekapitulasi Maret'!$BP$194:$BP$375,APS!$B360,'Rekapitulasi Maret'!$BT$194:$BT$375)</f>
        <v>0</v>
      </c>
      <c r="CL360" s="152">
        <f>SUMIF('Rekapitulasi Maret'!$BP$194:$BP$375,APS!$B360,'Rekapitulasi Maret'!$BR$194:$BR$375)</f>
        <v>0</v>
      </c>
      <c r="CM360" s="152">
        <f>SUMIF('Rekapitulasi Maret'!$BP$194:$BP$375,APS!$B360,'Rekapitulasi Maret'!$BU$194:$BU$375)</f>
        <v>0</v>
      </c>
      <c r="CN360" s="154">
        <f t="shared" si="791"/>
        <v>0</v>
      </c>
      <c r="CO360" s="154">
        <f t="shared" si="792"/>
        <v>0</v>
      </c>
      <c r="CP360" s="76">
        <f t="shared" si="838"/>
        <v>0</v>
      </c>
      <c r="CQ360" s="76">
        <f t="shared" si="839"/>
        <v>0</v>
      </c>
      <c r="CR360" s="76">
        <f t="shared" si="840"/>
        <v>0</v>
      </c>
      <c r="CS360" s="76">
        <f t="shared" si="841"/>
        <v>0</v>
      </c>
      <c r="CT360" s="76">
        <f t="shared" si="842"/>
        <v>0</v>
      </c>
      <c r="CU360" s="76">
        <f t="shared" si="843"/>
        <v>0</v>
      </c>
      <c r="CV360" s="154">
        <f t="shared" si="844"/>
        <v>0</v>
      </c>
      <c r="CW360" s="10"/>
      <c r="CX360" s="10"/>
      <c r="CY360" s="152">
        <f>SUMIF('Rekapitulasi Maret'!$D$391:$D$568,APS!$B360,'Rekapitulasi Maret'!$E$391:$E$568)+SUMIF('Rekapitulasi Maret'!$D$391:$D$568,APS!$B360,'Rekapitulasi Maret'!$J$391:$J$568)</f>
        <v>0</v>
      </c>
      <c r="CZ360" s="152">
        <f>SUMIF('Rekapitulasi Maret'!$D$391:$D$568,APS!$B360,'Rekapitulasi Maret'!$F$391:$F$568)</f>
        <v>0</v>
      </c>
      <c r="DA360" s="152">
        <f>SUMIF('Rekapitulasi Maret'!$D$391:$D$568,APS!$B360,'Rekapitulasi Maret'!$K$391:$K$568)</f>
        <v>0</v>
      </c>
      <c r="DB360" s="154">
        <f t="shared" si="793"/>
        <v>0</v>
      </c>
      <c r="DC360" s="154">
        <f t="shared" si="794"/>
        <v>0</v>
      </c>
      <c r="DD360" s="10"/>
      <c r="DE360" s="152">
        <f>SUMIF('Rekapitulasi Maret'!$U$391:$U$568,APS!$B360,'Rekapitulasi Maret'!$V$391:$V$568)+SUMIF('Rekapitulasi Maret'!$U$391:$U$568,APS!$B360,'Rekapitulasi Maret'!$AA$391:$AA$568)</f>
        <v>0</v>
      </c>
      <c r="DF360" s="152">
        <f>SUMIF('Rekapitulasi Maret'!$U$391:$U$568,APS!$B360,'Rekapitulasi Maret'!$W$391:$W$568)</f>
        <v>0</v>
      </c>
      <c r="DG360" s="152">
        <f>SUMIF('Rekapitulasi Maret'!$U$391:$U$568,APS!$B360,'Rekapitulasi Maret'!$AB$391:$AB$568)</f>
        <v>0</v>
      </c>
      <c r="DH360" s="154">
        <f t="shared" si="845"/>
        <v>0</v>
      </c>
      <c r="DI360" s="154">
        <f t="shared" si="846"/>
        <v>0</v>
      </c>
      <c r="DJ360" s="10"/>
      <c r="DK360" s="152">
        <f>SUMIF('Rekapitulasi Maret'!$AL$391:$AL$568,APS!$B360,'Rekapitulasi Maret'!$AM$391:$AM$568)+SUMIF('Rekapitulasi Maret'!$AL$391:$AL$568,APS!$B360,'Rekapitulasi Maret'!$AP$391:$AP$568)</f>
        <v>0</v>
      </c>
      <c r="DL360" s="152">
        <f>SUMIF('Rekapitulasi Maret'!$AL$391:$AL$568,APS!$B360,'Rekapitulasi Maret'!$AN$391:$AN$568)</f>
        <v>0</v>
      </c>
      <c r="DM360" s="152">
        <f>SUMIF('Rekapitulasi Maret'!$AL$391:$AL$568,APS!$B360,'Rekapitulasi Maret'!$AQ$391:$AQ$568)</f>
        <v>0</v>
      </c>
      <c r="DN360" s="154">
        <f t="shared" si="762"/>
        <v>0</v>
      </c>
      <c r="DO360" s="154">
        <f t="shared" si="763"/>
        <v>0</v>
      </c>
      <c r="DP360" s="10"/>
      <c r="DQ360" s="152">
        <f>SUMIF('Rekapitulasi Maret'!$BA$391:$BA$568,APS!$B360,'Rekapitulasi Maret'!$BB$391:$BB$568)+SUMIF('Rekapitulasi Maret'!$BA$391:$BA$568,APS!$B360,'Rekapitulasi Maret'!$BE$391:$BE$568)</f>
        <v>0</v>
      </c>
      <c r="DR360" s="152">
        <f>SUMIF('Rekapitulasi Maret'!$BA$391:$BA$568,APS!$B360,'Rekapitulasi Maret'!$BC$391:$BC$568)</f>
        <v>0</v>
      </c>
      <c r="DS360" s="152">
        <f>SUMIF('Rekapitulasi Maret'!$BA$391:$BA$568,APS!$B360,'Rekapitulasi Maret'!$BF$391:$BF$568)</f>
        <v>0</v>
      </c>
      <c r="DT360" s="154">
        <f t="shared" si="847"/>
        <v>0</v>
      </c>
      <c r="DU360" s="154">
        <f t="shared" si="848"/>
        <v>0</v>
      </c>
      <c r="DV360" s="10"/>
      <c r="DW360" s="152">
        <f>SUMIF('Rekapitulasi Maret'!$BP$391:$BP$568,APS!$B360,'Rekapitulasi Maret'!$BQ$391:$BQ$568)+SUMIF('Rekapitulasi Maret'!$BP$391:$BP$568,APS!$B360,'Rekapitulasi Maret'!$BT$391:$BT$568)</f>
        <v>0</v>
      </c>
      <c r="DX360" s="152">
        <f>SUMIF('Rekapitulasi Maret'!$BP$391:$BP$568,APS!$B360,'Rekapitulasi Maret'!$BR$391:$BR$568)</f>
        <v>0</v>
      </c>
      <c r="DY360" s="152">
        <f>SUMIF('Rekapitulasi Maret'!$BP$391:$BP$568,APS!$B360,'Rekapitulasi Maret'!$BU$391:$BU$568)</f>
        <v>0</v>
      </c>
      <c r="DZ360" s="154">
        <f t="shared" si="755"/>
        <v>0</v>
      </c>
      <c r="EA360" s="154">
        <f t="shared" si="756"/>
        <v>0</v>
      </c>
      <c r="EB360" s="10"/>
      <c r="EC360" s="152">
        <f>SUMIF('Rekapitulasi Maret'!$CE$391:$CE$568,APS!$B360,'Rekapitulasi Maret'!$CF$391:$CF$568)+SUMIF('Rekapitulasi Maret'!$CE$391:$CE$568,APS!$B360,'Rekapitulasi Maret'!$CI$391:$CI$568)</f>
        <v>0</v>
      </c>
      <c r="ED360" s="152">
        <f>SUMIF('Rekapitulasi Maret'!$CE$391:$CE$568,APS!$B360,'Rekapitulasi Maret'!$CG$391:$CG$568)</f>
        <v>0</v>
      </c>
      <c r="EE360" s="152">
        <f>SUMIF('Rekapitulasi Maret'!$CE$391:$CE$568,APS!$B360,'Rekapitulasi Maret'!$CJ$391:$CJ$568)</f>
        <v>0</v>
      </c>
      <c r="EF360" s="154">
        <f t="shared" si="764"/>
        <v>0</v>
      </c>
      <c r="EG360" s="154">
        <f t="shared" si="765"/>
        <v>0</v>
      </c>
      <c r="EH360" s="76">
        <f t="shared" si="849"/>
        <v>0</v>
      </c>
      <c r="EI360" s="76">
        <f t="shared" si="850"/>
        <v>0</v>
      </c>
      <c r="EJ360" s="76">
        <f t="shared" si="851"/>
        <v>0</v>
      </c>
      <c r="EK360" s="76">
        <f t="shared" si="852"/>
        <v>0</v>
      </c>
      <c r="EL360" s="76">
        <f t="shared" si="853"/>
        <v>0</v>
      </c>
      <c r="EM360" s="76">
        <f t="shared" si="854"/>
        <v>0</v>
      </c>
      <c r="EN360" s="154">
        <f t="shared" si="855"/>
        <v>0</v>
      </c>
      <c r="EO360" s="10"/>
      <c r="EP360" s="10"/>
      <c r="EQ360" s="152">
        <f>SUMIF('Rekapitulasi Maret'!$D$587:$D$768,APS!$B360,'Rekapitulasi Maret'!$E$587:$E$768)+SUMIF('Rekapitulasi Maret'!$D$587:$D$768,APS!$B360,'Rekapitulasi Maret'!$G$587:$G$768)</f>
        <v>0</v>
      </c>
      <c r="ER360" s="152">
        <f>SUMIF('Rekapitulasi Maret'!$D$587:$D$768,APS!$B360,'Rekapitulasi Maret'!$F$587:$F$768)+SUMIF('Rekapitulasi Maret'!$D$587:$D$768,APS!$B360,'Rekapitulasi Maret'!$H$587:$H$768)</f>
        <v>0</v>
      </c>
      <c r="ES360" s="10"/>
      <c r="ET360" s="154">
        <f t="shared" si="766"/>
        <v>0</v>
      </c>
      <c r="EU360" s="154">
        <f t="shared" si="767"/>
        <v>0</v>
      </c>
      <c r="EV360" s="10"/>
      <c r="EW360" s="152">
        <f>SUMIF('Rekapitulasi Maret'!$U$587:$U$768,APS!$B360,'Rekapitulasi Maret'!$V$587:$V$768)+SUMIF('Rekapitulasi Maret'!$U$587:$U$768,APS!$B360,'Rekapitulasi Maret'!$X$587:$X$768)</f>
        <v>0</v>
      </c>
      <c r="EX360" s="152">
        <f>SUMIF('Rekapitulasi Maret'!$U$587:$U$768,APS!$B360,'Rekapitulasi Maret'!$W$587:$W$768)+SUMIF('Rekapitulasi Maret'!$U$587:$U$768,APS!$B360,'Rekapitulasi Maret'!$Y$587:$Y$768)</f>
        <v>0</v>
      </c>
      <c r="EY360" s="10"/>
      <c r="EZ360" s="154">
        <f t="shared" si="768"/>
        <v>0</v>
      </c>
      <c r="FA360" s="154">
        <f t="shared" si="769"/>
        <v>0</v>
      </c>
      <c r="FB360" s="10"/>
      <c r="FC360" s="152">
        <f>SUMIF('Rekapitulasi Maret'!$AL$587:$AL$768,APS!$B360,'Rekapitulasi Maret'!$AM$587:$AM$768)+SUMIF('Rekapitulasi Maret'!$AL$587:$AL$768,APS!$B360,'Rekapitulasi Maret'!$AP$587:$AP$768)</f>
        <v>0</v>
      </c>
      <c r="FD360" s="152">
        <f>SUMIF('Rekapitulasi Maret'!$AL$587:$AL$768,APS!$B360,'Rekapitulasi Maret'!$AN$587:$AN$768)</f>
        <v>0</v>
      </c>
      <c r="FE360" s="10"/>
      <c r="FF360" s="154">
        <f t="shared" si="770"/>
        <v>0</v>
      </c>
      <c r="FG360" s="154">
        <f t="shared" si="771"/>
        <v>0</v>
      </c>
      <c r="FH360" s="10"/>
      <c r="FI360" s="152">
        <f>SUMIF('Rekapitulasi Maret'!$BA$587:$BA$768,APS!$B360,'Rekapitulasi Maret'!$BB$587:$BB$768)+SUMIF('Rekapitulasi Maret'!$BA$587:$BA$768,APS!$B360,'Rekapitulasi Maret'!$BE$587:$BE$768)</f>
        <v>0</v>
      </c>
      <c r="FJ360" s="152">
        <f>SUMIF('Rekapitulasi Maret'!$BA$587:$BA$768,APS!$B360,'Rekapitulasi Maret'!$BC$587:$BC$768)+SUMIF('Rekapitulasi Maret'!$BA$587:$BA$768,APS!$B360,'Rekapitulasi Maret'!$BF$587:$BF$768)</f>
        <v>0</v>
      </c>
      <c r="FK360" s="10"/>
      <c r="FL360" s="154">
        <f t="shared" si="772"/>
        <v>0</v>
      </c>
      <c r="FM360" s="154">
        <f t="shared" si="773"/>
        <v>0</v>
      </c>
      <c r="FN360" s="10"/>
      <c r="FO360" s="152">
        <f>SUMIF('Rekapitulasi Maret'!$BP$587:$BP$768,APS!$B360,'Rekapitulasi Maret'!$BQ$587:$BQ$768)+SUMIF('Rekapitulasi Maret'!$BP$587:$BP$768,APS!$B360,'Rekapitulasi Maret'!$BT$587:$BT$768)</f>
        <v>0</v>
      </c>
      <c r="FP360" s="152">
        <f>SUMIF('Rekapitulasi Maret'!$BP$587:$BP$768,APS!$B360,'Rekapitulasi Maret'!$BR$587:$BR$768)</f>
        <v>0</v>
      </c>
      <c r="FQ360" s="10"/>
      <c r="FR360" s="154">
        <f t="shared" si="774"/>
        <v>0</v>
      </c>
      <c r="FS360" s="154">
        <f t="shared" si="775"/>
        <v>0</v>
      </c>
      <c r="FT360" s="10"/>
      <c r="FU360" s="152">
        <f>SUMIF('Rekapitulasi Maret'!$CE$587:$CE$768,APS!$B360,'Rekapitulasi Maret'!$CI$587:$CI$768)</f>
        <v>0</v>
      </c>
      <c r="FV360" s="10"/>
      <c r="FW360" s="152">
        <f>SUMIF('Rekapitulasi Maret'!$CE$587:$CE$768,APS!$B360,'Rekapitulasi Maret'!$CJ$587:$CJ$768)</f>
        <v>0</v>
      </c>
      <c r="FX360" s="154">
        <f t="shared" si="795"/>
        <v>0</v>
      </c>
      <c r="FY360" s="154">
        <f t="shared" si="796"/>
        <v>0</v>
      </c>
      <c r="FZ360" s="10"/>
      <c r="GA360" s="152">
        <f>SUMIF('Rekapitulasi Maret'!$D$785:$D$963,APS!$B360,'Rekapitulasi Maret'!$E$785:$E$963)+SUMIF('Rekapitulasi Maret'!$D$785:$D$963,APS!$B360,'Rekapitulasi Maret'!$J$785:$J$963)</f>
        <v>0</v>
      </c>
      <c r="GB360" s="152">
        <f>SUMIF('Rekapitulasi Maret'!$D$785:$D$963,APS!$B360,'Rekapitulasi Maret'!$F$785:$F$963)</f>
        <v>0</v>
      </c>
      <c r="GC360" s="152">
        <f>SUMIF('Rekapitulasi Maret'!$D$785:$D$963,APS!$B360,'Rekapitulasi Maret'!$K$785:$K$963)</f>
        <v>0</v>
      </c>
      <c r="GD360" s="154">
        <f t="shared" si="776"/>
        <v>0</v>
      </c>
      <c r="GE360" s="154">
        <f t="shared" si="777"/>
        <v>0</v>
      </c>
      <c r="GF360" s="10"/>
      <c r="GG360" s="152">
        <f>SUMIF('Rekapitulasi Maret'!$U$785:$U$963,APS!$B360,'Rekapitulasi Maret'!$V$785:$V$963)+SUMIF('Rekapitulasi Maret'!$U$785:$U$963,APS!$B360,'Rekapitulasi Maret'!$AA$785:$AA$963)</f>
        <v>0</v>
      </c>
      <c r="GH360" s="152">
        <f>SUMIF('Rekapitulasi Maret'!$U$785:$U$963,APS!$B360,'Rekapitulasi Maret'!$W$785:$W$963)</f>
        <v>0</v>
      </c>
      <c r="GI360" s="152">
        <f>SUMIF('Rekapitulasi Maret'!$U$785:$U$963,APS!$B360,'Rekapitulasi Maret'!$AB$785:$AB$963)</f>
        <v>0</v>
      </c>
      <c r="GJ360" s="154">
        <f t="shared" si="778"/>
        <v>0</v>
      </c>
      <c r="GK360" s="154">
        <f t="shared" si="779"/>
        <v>0</v>
      </c>
      <c r="GL360" s="10"/>
      <c r="GM360" s="152">
        <f>SUMIF('Rekapitulasi Maret'!$AL$785:$AL$963,APS!$B360,'Rekapitulasi Maret'!$AM$785:$AM$963)+SUMIF('Rekapitulasi Maret'!$AL$785:$AL$963,APS!$B360,'Rekapitulasi Maret'!$AP$785:$AP$963)</f>
        <v>0</v>
      </c>
      <c r="GN360" s="152">
        <f>SUMIF('Rekapitulasi Maret'!$AL$785:$AL$963,APS!$B360,'Rekapitulasi Maret'!$AN$785:$AN$963)</f>
        <v>0</v>
      </c>
      <c r="GO360" s="152">
        <f>SUMIF('Rekapitulasi Maret'!$AL$785:$AL$963,APS!$B360,'Rekapitulasi Maret'!$AQ$785:$AQ$963)</f>
        <v>0</v>
      </c>
      <c r="GP360" s="154">
        <f t="shared" si="780"/>
        <v>0</v>
      </c>
      <c r="GQ360" s="154">
        <f t="shared" si="781"/>
        <v>0</v>
      </c>
      <c r="GR360" s="76">
        <f t="shared" si="782"/>
        <v>0</v>
      </c>
      <c r="GS360" s="76">
        <f t="shared" si="783"/>
        <v>0</v>
      </c>
      <c r="GT360" s="76">
        <f t="shared" si="784"/>
        <v>0</v>
      </c>
      <c r="GU360" s="76">
        <f t="shared" si="785"/>
        <v>0</v>
      </c>
      <c r="GV360" s="157">
        <f t="shared" si="786"/>
        <v>0</v>
      </c>
      <c r="GW360" s="157">
        <f t="shared" si="787"/>
        <v>0</v>
      </c>
      <c r="GX360" s="158">
        <f t="shared" si="788"/>
        <v>0</v>
      </c>
      <c r="GY360" s="157">
        <f t="shared" si="821"/>
        <v>20</v>
      </c>
      <c r="GZ360" s="157">
        <f t="shared" si="822"/>
        <v>0</v>
      </c>
      <c r="HA360" s="157">
        <f t="shared" si="823"/>
        <v>0</v>
      </c>
      <c r="HB360" s="157">
        <f t="shared" si="824"/>
        <v>0</v>
      </c>
      <c r="HC360" s="157">
        <f t="shared" si="825"/>
        <v>0</v>
      </c>
      <c r="HD360" s="157">
        <f t="shared" si="826"/>
        <v>-20</v>
      </c>
      <c r="HE360" s="158">
        <f t="shared" si="862"/>
        <v>0</v>
      </c>
      <c r="HF360" s="164"/>
      <c r="HG360" s="88"/>
      <c r="HH360" s="88"/>
    </row>
    <row r="361" spans="1:216" ht="15.75">
      <c r="A361" s="129" t="s">
        <v>851</v>
      </c>
      <c r="B361" s="129" t="s">
        <v>852</v>
      </c>
      <c r="C361" s="34" t="s">
        <v>196</v>
      </c>
      <c r="D361" s="16"/>
      <c r="E361" s="16"/>
      <c r="F361" s="17"/>
      <c r="G361" s="17"/>
      <c r="H361" s="17"/>
      <c r="I361" s="18"/>
      <c r="J361" s="17">
        <v>0</v>
      </c>
      <c r="K361" s="19"/>
      <c r="L361" s="19"/>
      <c r="M361" s="20"/>
      <c r="N361" s="20">
        <f t="shared" si="752"/>
        <v>0</v>
      </c>
      <c r="O361" s="20"/>
      <c r="P361" s="75">
        <f t="shared" si="754"/>
        <v>0</v>
      </c>
      <c r="Q361" s="74"/>
      <c r="R361" s="22">
        <f t="shared" si="863"/>
        <v>0</v>
      </c>
      <c r="S361" s="10"/>
      <c r="T361" s="10"/>
      <c r="U361" s="152">
        <f>SUMIF('Rekapitulasi Maret'!$D$9:$D$173,APS!$B361,'Rekapitulasi Maret'!$E$9:$E$173)</f>
        <v>0</v>
      </c>
      <c r="V361" s="152">
        <f>SUMIF('Rekapitulasi Maret'!$D$9:$D$173,APS!$B361,'Rekapitulasi Maret'!$F$9:$F$173)</f>
        <v>0</v>
      </c>
      <c r="W361" s="10"/>
      <c r="X361" s="154">
        <f t="shared" si="748"/>
        <v>0</v>
      </c>
      <c r="Y361" s="154">
        <f t="shared" si="749"/>
        <v>0</v>
      </c>
      <c r="Z361" s="10"/>
      <c r="AA361" s="152">
        <f>SUMIF('Rekapitulasi Maret'!$U$9:$U$173,APS!$B361,'Rekapitulasi Maret'!$V$9:$V$173)</f>
        <v>0</v>
      </c>
      <c r="AB361" s="152">
        <f>SUMIF('Rekapitulasi Maret'!$U$9:$U$173,APS!$B361,'Rekapitulasi Maret'!$W$9:$W$173)</f>
        <v>0</v>
      </c>
      <c r="AC361" s="152"/>
      <c r="AD361" s="154">
        <f t="shared" si="856"/>
        <v>0</v>
      </c>
      <c r="AE361" s="154">
        <f t="shared" si="857"/>
        <v>0</v>
      </c>
      <c r="AF361" s="10"/>
      <c r="AG361" s="152">
        <f>SUMIF('Rekapitulasi Maret'!$AL$9:$AL$173,APS!$B361,'Rekapitulasi Maret'!$AM$9:$AM$173)</f>
        <v>0</v>
      </c>
      <c r="AH361" s="152">
        <f>SUMIF('Rekapitulasi Maret'!$AL$9:$AL$173,APS!$B361,'Rekapitulasi Maret'!$AN$9:$AN$173)</f>
        <v>0</v>
      </c>
      <c r="AI361" s="152">
        <f>SUMIF('Rekapitulasi Maret'!$AL$9:$AL$173,APS!$B361,'Rekapitulasi Maret'!$AQ$9:$AQ$173)</f>
        <v>0</v>
      </c>
      <c r="AJ361" s="154">
        <f t="shared" si="860"/>
        <v>0</v>
      </c>
      <c r="AK361" s="154">
        <f t="shared" si="861"/>
        <v>0</v>
      </c>
      <c r="AL361" s="10"/>
      <c r="AM361" s="152">
        <f>SUMIF('Rekapitulasi Maret'!$BA$9:$BA$173,APS!$B361,'Rekapitulasi Maret'!$BB$9:$BB$173)</f>
        <v>0</v>
      </c>
      <c r="AN361" s="152">
        <f>SUMIF('Rekapitulasi Maret'!$BA$9:$BA$173,APS!$B361,'Rekapitulasi Maret'!$BC$9:$BC$173)</f>
        <v>0</v>
      </c>
      <c r="AO361" s="10"/>
      <c r="AP361" s="154">
        <f t="shared" si="858"/>
        <v>0</v>
      </c>
      <c r="AQ361" s="154">
        <f t="shared" si="859"/>
        <v>0</v>
      </c>
      <c r="AR361" s="10"/>
      <c r="AS361" s="152">
        <f>SUMIF('Rekapitulasi Maret'!$BP$9:$BP$173,APS!$B361,'Rekapitulasi Maret'!$BQ$9:$BQ$173)</f>
        <v>0</v>
      </c>
      <c r="AT361" s="152">
        <f>SUMIF('Rekapitulasi Maret'!$BP$9:$BP$173,APS!$B361,'Rekapitulasi Maret'!$BR$9:$BR$173)</f>
        <v>0</v>
      </c>
      <c r="AU361" s="10"/>
      <c r="AV361" s="154">
        <f t="shared" si="829"/>
        <v>0</v>
      </c>
      <c r="AW361" s="154">
        <f t="shared" si="830"/>
        <v>0</v>
      </c>
      <c r="AX361" s="10"/>
      <c r="AY361" s="152">
        <f>SUMIF('Rekapitulasi Maret'!$CE$9:$CE$173,APS!$B361,'Rekapitulasi Maret'!$CI$9:$CI$173)</f>
        <v>0</v>
      </c>
      <c r="AZ361" s="10"/>
      <c r="BA361" s="152">
        <f>SUMIF('Rekapitulasi Maret'!$CE$9:$CE$173,APS!$B361,'Rekapitulasi Maret'!$CJ$9:$CJ$173)</f>
        <v>0</v>
      </c>
      <c r="BB361" s="154">
        <f t="shared" si="819"/>
        <v>0</v>
      </c>
      <c r="BC361" s="154">
        <f t="shared" si="820"/>
        <v>0</v>
      </c>
      <c r="BD361" s="76">
        <f t="shared" si="831"/>
        <v>0</v>
      </c>
      <c r="BE361" s="76">
        <f t="shared" si="832"/>
        <v>0</v>
      </c>
      <c r="BF361" s="76">
        <f t="shared" si="833"/>
        <v>0</v>
      </c>
      <c r="BG361" s="76">
        <f t="shared" si="834"/>
        <v>0</v>
      </c>
      <c r="BH361" s="76">
        <f t="shared" si="835"/>
        <v>0</v>
      </c>
      <c r="BI361" s="76">
        <f t="shared" si="836"/>
        <v>0</v>
      </c>
      <c r="BJ361" s="154">
        <f t="shared" si="837"/>
        <v>0</v>
      </c>
      <c r="BK361" s="10"/>
      <c r="BL361" s="10"/>
      <c r="BM361" s="152">
        <f>SUMIF('Rekapitulasi Maret'!$D$194:$D$375,APS!$B361,'Rekapitulasi Maret'!$E$194:$E$375)+SUMIF('Rekapitulasi Maret'!$D$194:$D$375,APS!$B361,'Rekapitulasi Maret'!$J$194:$J$375)</f>
        <v>0</v>
      </c>
      <c r="BN361" s="152">
        <f>SUMIF('Rekapitulasi Maret'!$D$194:$D$375,APS!$B361,'Rekapitulasi Maret'!$F$194:$F$375)</f>
        <v>0</v>
      </c>
      <c r="BO361" s="152">
        <f>SUMIF('Rekapitulasi Maret'!$D$194:$D$375,APS!$B361,'Rekapitulasi Maret'!$K$194:$K$375)</f>
        <v>0</v>
      </c>
      <c r="BP361" s="154">
        <f t="shared" si="799"/>
        <v>0</v>
      </c>
      <c r="BQ361" s="154">
        <f t="shared" si="800"/>
        <v>0</v>
      </c>
      <c r="BR361" s="10"/>
      <c r="BS361" s="152">
        <f>SUMIF('Rekapitulasi Maret'!$U$194:$U$375,APS!$B361,'Rekapitulasi Maret'!$V$194:$V$375)+SUMIF('Rekapitulasi Maret'!$U$194:$U$375,APS!$B361,'Rekapitulasi Maret'!$AA$194:$AA$375)</f>
        <v>0</v>
      </c>
      <c r="BT361" s="152">
        <f>SUMIF('Rekapitulasi Maret'!$U$194:$U$375,APS!$B361,'Rekapitulasi Maret'!$W$194:$W$375)</f>
        <v>0</v>
      </c>
      <c r="BU361" s="152">
        <f>SUMIF('Rekapitulasi Maret'!$U$194:$U$375,APS!$B361,'Rekapitulasi Maret'!$AB$194:$AB$375)</f>
        <v>0</v>
      </c>
      <c r="BV361" s="154">
        <f t="shared" si="797"/>
        <v>0</v>
      </c>
      <c r="BW361" s="154">
        <f t="shared" si="798"/>
        <v>0</v>
      </c>
      <c r="BX361" s="10"/>
      <c r="BY361" s="152">
        <f>SUMIF('Rekapitulasi Maret'!$AL$194:$AL$375,APS!$B361,'Rekapitulasi Maret'!$AM$194:$AM$375)+SUMIF('Rekapitulasi Maret'!$AL$194:$AL$375,APS!$B361,'Rekapitulasi Maret'!$AP$194:$AP$375)</f>
        <v>0</v>
      </c>
      <c r="BZ361" s="152">
        <f>SUMIF('Rekapitulasi Maret'!$AL$194:$AL$375,APS!$B361,'Rekapitulasi Maret'!$AN$194:$AN$375)</f>
        <v>0</v>
      </c>
      <c r="CA361" s="152">
        <f>SUMIF('Rekapitulasi Maret'!$AL$194:$AL$375,APS!$B361,'Rekapitulasi Maret'!$AQ$194:$AQ$375)</f>
        <v>0</v>
      </c>
      <c r="CB361" s="154">
        <f t="shared" si="827"/>
        <v>0</v>
      </c>
      <c r="CC361" s="154">
        <f t="shared" si="828"/>
        <v>0</v>
      </c>
      <c r="CD361" s="10"/>
      <c r="CE361" s="152">
        <f>SUMIF('Rekapitulasi Maret'!$BA$194:$BA$375,APS!$B361,'Rekapitulasi Maret'!$BB$194:$BB$375)+SUMIF('Rekapitulasi Maret'!$BA$194:$BA$375,APS!$B361,'Rekapitulasi Maret'!$BE$194:$BE$375)</f>
        <v>0</v>
      </c>
      <c r="CF361" s="152">
        <f>SUMIF('Rekapitulasi Maret'!$BA$194:$BA$375,APS!$B361,'Rekapitulasi Maret'!$BC$194:$BC$375)</f>
        <v>0</v>
      </c>
      <c r="CG361" s="10"/>
      <c r="CH361" s="154">
        <f t="shared" si="789"/>
        <v>0</v>
      </c>
      <c r="CI361" s="154">
        <f t="shared" si="790"/>
        <v>0</v>
      </c>
      <c r="CJ361" s="10"/>
      <c r="CK361" s="152">
        <f>SUMIF('Rekapitulasi Maret'!$BP$194:$BP$375,APS!$B361,'Rekapitulasi Maret'!$BQ$194:$BQ$375)+SUMIF('Rekapitulasi Maret'!$BP$194:$BP$375,APS!$B361,'Rekapitulasi Maret'!$BT$194:$BT$375)</f>
        <v>0</v>
      </c>
      <c r="CL361" s="152">
        <f>SUMIF('Rekapitulasi Maret'!$BP$194:$BP$375,APS!$B361,'Rekapitulasi Maret'!$BR$194:$BR$375)</f>
        <v>0</v>
      </c>
      <c r="CM361" s="152">
        <f>SUMIF('Rekapitulasi Maret'!$BP$194:$BP$375,APS!$B361,'Rekapitulasi Maret'!$BU$194:$BU$375)</f>
        <v>0</v>
      </c>
      <c r="CN361" s="154">
        <f t="shared" si="791"/>
        <v>0</v>
      </c>
      <c r="CO361" s="154">
        <f t="shared" si="792"/>
        <v>0</v>
      </c>
      <c r="CP361" s="76">
        <f t="shared" si="838"/>
        <v>0</v>
      </c>
      <c r="CQ361" s="76">
        <f t="shared" si="839"/>
        <v>0</v>
      </c>
      <c r="CR361" s="76">
        <f t="shared" si="840"/>
        <v>0</v>
      </c>
      <c r="CS361" s="76">
        <f t="shared" si="841"/>
        <v>0</v>
      </c>
      <c r="CT361" s="76">
        <f t="shared" si="842"/>
        <v>0</v>
      </c>
      <c r="CU361" s="76">
        <f t="shared" si="843"/>
        <v>0</v>
      </c>
      <c r="CV361" s="154">
        <f t="shared" si="844"/>
        <v>0</v>
      </c>
      <c r="CW361" s="10"/>
      <c r="CX361" s="10"/>
      <c r="CY361" s="152">
        <f>SUMIF('Rekapitulasi Maret'!$D$391:$D$568,APS!$B361,'Rekapitulasi Maret'!$E$391:$E$568)+SUMIF('Rekapitulasi Maret'!$D$391:$D$568,APS!$B361,'Rekapitulasi Maret'!$J$391:$J$568)</f>
        <v>0</v>
      </c>
      <c r="CZ361" s="152">
        <f>SUMIF('Rekapitulasi Maret'!$D$391:$D$568,APS!$B361,'Rekapitulasi Maret'!$F$391:$F$568)</f>
        <v>0</v>
      </c>
      <c r="DA361" s="152">
        <f>SUMIF('Rekapitulasi Maret'!$D$391:$D$568,APS!$B361,'Rekapitulasi Maret'!$K$391:$K$568)</f>
        <v>0</v>
      </c>
      <c r="DB361" s="154">
        <f t="shared" si="793"/>
        <v>0</v>
      </c>
      <c r="DC361" s="154">
        <f t="shared" si="794"/>
        <v>0</v>
      </c>
      <c r="DD361" s="10"/>
      <c r="DE361" s="152">
        <f>SUMIF('Rekapitulasi Maret'!$U$391:$U$568,APS!$B361,'Rekapitulasi Maret'!$V$391:$V$568)+SUMIF('Rekapitulasi Maret'!$U$391:$U$568,APS!$B361,'Rekapitulasi Maret'!$AA$391:$AA$568)</f>
        <v>0</v>
      </c>
      <c r="DF361" s="152">
        <f>SUMIF('Rekapitulasi Maret'!$U$391:$U$568,APS!$B361,'Rekapitulasi Maret'!$W$391:$W$568)</f>
        <v>0</v>
      </c>
      <c r="DG361" s="152">
        <f>SUMIF('Rekapitulasi Maret'!$U$391:$U$568,APS!$B361,'Rekapitulasi Maret'!$AB$391:$AB$568)</f>
        <v>0</v>
      </c>
      <c r="DH361" s="154">
        <f t="shared" si="845"/>
        <v>0</v>
      </c>
      <c r="DI361" s="154">
        <f t="shared" si="846"/>
        <v>0</v>
      </c>
      <c r="DJ361" s="10"/>
      <c r="DK361" s="152">
        <f>SUMIF('Rekapitulasi Maret'!$AL$391:$AL$568,APS!$B361,'Rekapitulasi Maret'!$AM$391:$AM$568)+SUMIF('Rekapitulasi Maret'!$AL$391:$AL$568,APS!$B361,'Rekapitulasi Maret'!$AP$391:$AP$568)</f>
        <v>0</v>
      </c>
      <c r="DL361" s="152">
        <f>SUMIF('Rekapitulasi Maret'!$AL$391:$AL$568,APS!$B361,'Rekapitulasi Maret'!$AN$391:$AN$568)</f>
        <v>0</v>
      </c>
      <c r="DM361" s="152">
        <f>SUMIF('Rekapitulasi Maret'!$AL$391:$AL$568,APS!$B361,'Rekapitulasi Maret'!$AQ$391:$AQ$568)</f>
        <v>0</v>
      </c>
      <c r="DN361" s="154">
        <f t="shared" si="762"/>
        <v>0</v>
      </c>
      <c r="DO361" s="154">
        <f t="shared" si="763"/>
        <v>0</v>
      </c>
      <c r="DP361" s="10"/>
      <c r="DQ361" s="152">
        <f>SUMIF('Rekapitulasi Maret'!$BA$391:$BA$568,APS!$B361,'Rekapitulasi Maret'!$BB$391:$BB$568)+SUMIF('Rekapitulasi Maret'!$BA$391:$BA$568,APS!$B361,'Rekapitulasi Maret'!$BE$391:$BE$568)</f>
        <v>90</v>
      </c>
      <c r="DR361" s="152">
        <f>SUMIF('Rekapitulasi Maret'!$BA$391:$BA$568,APS!$B361,'Rekapitulasi Maret'!$BC$391:$BC$568)</f>
        <v>86</v>
      </c>
      <c r="DS361" s="152">
        <f>SUMIF('Rekapitulasi Maret'!$BA$391:$BA$568,APS!$B361,'Rekapitulasi Maret'!$BF$391:$BF$568)</f>
        <v>0</v>
      </c>
      <c r="DT361" s="154">
        <f t="shared" si="847"/>
        <v>0</v>
      </c>
      <c r="DU361" s="154">
        <f t="shared" si="848"/>
        <v>95.555555555555557</v>
      </c>
      <c r="DV361" s="10"/>
      <c r="DW361" s="152">
        <f>SUMIF('Rekapitulasi Maret'!$BP$391:$BP$568,APS!$B361,'Rekapitulasi Maret'!$BQ$391:$BQ$568)+SUMIF('Rekapitulasi Maret'!$BP$391:$BP$568,APS!$B361,'Rekapitulasi Maret'!$BT$391:$BT$568)</f>
        <v>0</v>
      </c>
      <c r="DX361" s="152">
        <f>SUMIF('Rekapitulasi Maret'!$BP$391:$BP$568,APS!$B361,'Rekapitulasi Maret'!$BR$391:$BR$568)</f>
        <v>0</v>
      </c>
      <c r="DY361" s="152">
        <f>SUMIF('Rekapitulasi Maret'!$BP$391:$BP$568,APS!$B361,'Rekapitulasi Maret'!$BU$391:$BU$568)</f>
        <v>0</v>
      </c>
      <c r="DZ361" s="154">
        <f t="shared" si="755"/>
        <v>0</v>
      </c>
      <c r="EA361" s="154">
        <f t="shared" si="756"/>
        <v>0</v>
      </c>
      <c r="EB361" s="10"/>
      <c r="EC361" s="152">
        <f>SUMIF('Rekapitulasi Maret'!$CE$391:$CE$568,APS!$B361,'Rekapitulasi Maret'!$CF$391:$CF$568)+SUMIF('Rekapitulasi Maret'!$CE$391:$CE$568,APS!$B361,'Rekapitulasi Maret'!$CI$391:$CI$568)</f>
        <v>0</v>
      </c>
      <c r="ED361" s="152">
        <f>SUMIF('Rekapitulasi Maret'!$CE$391:$CE$568,APS!$B361,'Rekapitulasi Maret'!$CG$391:$CG$568)</f>
        <v>0</v>
      </c>
      <c r="EE361" s="152">
        <f>SUMIF('Rekapitulasi Maret'!$CE$391:$CE$568,APS!$B361,'Rekapitulasi Maret'!$CJ$391:$CJ$568)</f>
        <v>0</v>
      </c>
      <c r="EF361" s="154">
        <f t="shared" si="764"/>
        <v>0</v>
      </c>
      <c r="EG361" s="154">
        <f t="shared" si="765"/>
        <v>0</v>
      </c>
      <c r="EH361" s="76">
        <f t="shared" si="849"/>
        <v>0</v>
      </c>
      <c r="EI361" s="76">
        <f t="shared" si="850"/>
        <v>90</v>
      </c>
      <c r="EJ361" s="76">
        <f t="shared" si="851"/>
        <v>86</v>
      </c>
      <c r="EK361" s="76">
        <f t="shared" si="852"/>
        <v>0</v>
      </c>
      <c r="EL361" s="76">
        <f t="shared" si="853"/>
        <v>86</v>
      </c>
      <c r="EM361" s="76">
        <f t="shared" si="854"/>
        <v>86</v>
      </c>
      <c r="EN361" s="154">
        <f t="shared" si="855"/>
        <v>0</v>
      </c>
      <c r="EO361" s="10"/>
      <c r="EP361" s="10"/>
      <c r="EQ361" s="152">
        <f>SUMIF('Rekapitulasi Maret'!$D$587:$D$768,APS!$B361,'Rekapitulasi Maret'!$E$587:$E$768)+SUMIF('Rekapitulasi Maret'!$D$587:$D$768,APS!$B361,'Rekapitulasi Maret'!$G$587:$G$768)</f>
        <v>0</v>
      </c>
      <c r="ER361" s="152">
        <f>SUMIF('Rekapitulasi Maret'!$D$587:$D$768,APS!$B361,'Rekapitulasi Maret'!$F$587:$F$768)+SUMIF('Rekapitulasi Maret'!$D$587:$D$768,APS!$B361,'Rekapitulasi Maret'!$H$587:$H$768)</f>
        <v>0</v>
      </c>
      <c r="ES361" s="10"/>
      <c r="ET361" s="154">
        <f t="shared" si="766"/>
        <v>0</v>
      </c>
      <c r="EU361" s="154">
        <f t="shared" si="767"/>
        <v>0</v>
      </c>
      <c r="EV361" s="10"/>
      <c r="EW361" s="152">
        <f>SUMIF('Rekapitulasi Maret'!$U$587:$U$768,APS!$B361,'Rekapitulasi Maret'!$V$587:$V$768)+SUMIF('Rekapitulasi Maret'!$U$587:$U$768,APS!$B361,'Rekapitulasi Maret'!$X$587:$X$768)</f>
        <v>0</v>
      </c>
      <c r="EX361" s="152">
        <f>SUMIF('Rekapitulasi Maret'!$U$587:$U$768,APS!$B361,'Rekapitulasi Maret'!$W$587:$W$768)+SUMIF('Rekapitulasi Maret'!$U$587:$U$768,APS!$B361,'Rekapitulasi Maret'!$Y$587:$Y$768)</f>
        <v>0</v>
      </c>
      <c r="EY361" s="10"/>
      <c r="EZ361" s="154">
        <f t="shared" si="768"/>
        <v>0</v>
      </c>
      <c r="FA361" s="154">
        <f t="shared" si="769"/>
        <v>0</v>
      </c>
      <c r="FB361" s="10"/>
      <c r="FC361" s="152">
        <f>SUMIF('Rekapitulasi Maret'!$AL$587:$AL$768,APS!$B361,'Rekapitulasi Maret'!$AM$587:$AM$768)+SUMIF('Rekapitulasi Maret'!$AL$587:$AL$768,APS!$B361,'Rekapitulasi Maret'!$AP$587:$AP$768)</f>
        <v>0</v>
      </c>
      <c r="FD361" s="152">
        <f>SUMIF('Rekapitulasi Maret'!$AL$587:$AL$768,APS!$B361,'Rekapitulasi Maret'!$AN$587:$AN$768)</f>
        <v>0</v>
      </c>
      <c r="FE361" s="10"/>
      <c r="FF361" s="154">
        <f t="shared" si="770"/>
        <v>0</v>
      </c>
      <c r="FG361" s="154">
        <f t="shared" si="771"/>
        <v>0</v>
      </c>
      <c r="FH361" s="10"/>
      <c r="FI361" s="152">
        <f>SUMIF('Rekapitulasi Maret'!$BA$587:$BA$768,APS!$B361,'Rekapitulasi Maret'!$BB$587:$BB$768)+SUMIF('Rekapitulasi Maret'!$BA$587:$BA$768,APS!$B361,'Rekapitulasi Maret'!$BE$587:$BE$768)</f>
        <v>0</v>
      </c>
      <c r="FJ361" s="152">
        <f>SUMIF('Rekapitulasi Maret'!$BA$587:$BA$768,APS!$B361,'Rekapitulasi Maret'!$BC$587:$BC$768)+SUMIF('Rekapitulasi Maret'!$BA$587:$BA$768,APS!$B361,'Rekapitulasi Maret'!$BF$587:$BF$768)</f>
        <v>0</v>
      </c>
      <c r="FK361" s="10"/>
      <c r="FL361" s="154">
        <f t="shared" si="772"/>
        <v>0</v>
      </c>
      <c r="FM361" s="154">
        <f t="shared" si="773"/>
        <v>0</v>
      </c>
      <c r="FN361" s="10"/>
      <c r="FO361" s="152">
        <f>SUMIF('Rekapitulasi Maret'!$BP$587:$BP$768,APS!$B361,'Rekapitulasi Maret'!$BQ$587:$BQ$768)+SUMIF('Rekapitulasi Maret'!$BP$587:$BP$768,APS!$B361,'Rekapitulasi Maret'!$BT$587:$BT$768)</f>
        <v>0</v>
      </c>
      <c r="FP361" s="152">
        <f>SUMIF('Rekapitulasi Maret'!$BP$587:$BP$768,APS!$B361,'Rekapitulasi Maret'!$BR$587:$BR$768)</f>
        <v>0</v>
      </c>
      <c r="FQ361" s="10"/>
      <c r="FR361" s="154">
        <f t="shared" si="774"/>
        <v>0</v>
      </c>
      <c r="FS361" s="154">
        <f t="shared" si="775"/>
        <v>0</v>
      </c>
      <c r="FT361" s="10"/>
      <c r="FU361" s="152">
        <f>SUMIF('Rekapitulasi Maret'!$CE$587:$CE$768,APS!$B361,'Rekapitulasi Maret'!$CI$587:$CI$768)</f>
        <v>0</v>
      </c>
      <c r="FV361" s="10"/>
      <c r="FW361" s="152">
        <f>SUMIF('Rekapitulasi Maret'!$CE$587:$CE$768,APS!$B361,'Rekapitulasi Maret'!$CJ$587:$CJ$768)</f>
        <v>0</v>
      </c>
      <c r="FX361" s="154">
        <f t="shared" si="795"/>
        <v>0</v>
      </c>
      <c r="FY361" s="154">
        <f t="shared" si="796"/>
        <v>0</v>
      </c>
      <c r="FZ361" s="10"/>
      <c r="GA361" s="152">
        <f>SUMIF('Rekapitulasi Maret'!$D$785:$D$963,APS!$B361,'Rekapitulasi Maret'!$E$785:$E$963)+SUMIF('Rekapitulasi Maret'!$D$785:$D$963,APS!$B361,'Rekapitulasi Maret'!$J$785:$J$963)</f>
        <v>0</v>
      </c>
      <c r="GB361" s="152">
        <f>SUMIF('Rekapitulasi Maret'!$D$785:$D$963,APS!$B361,'Rekapitulasi Maret'!$F$785:$F$963)</f>
        <v>0</v>
      </c>
      <c r="GC361" s="152">
        <f>SUMIF('Rekapitulasi Maret'!$D$785:$D$963,APS!$B361,'Rekapitulasi Maret'!$K$785:$K$963)</f>
        <v>0</v>
      </c>
      <c r="GD361" s="154">
        <f t="shared" si="776"/>
        <v>0</v>
      </c>
      <c r="GE361" s="154">
        <f t="shared" si="777"/>
        <v>0</v>
      </c>
      <c r="GF361" s="10"/>
      <c r="GG361" s="152">
        <f>SUMIF('Rekapitulasi Maret'!$U$785:$U$963,APS!$B361,'Rekapitulasi Maret'!$V$785:$V$963)+SUMIF('Rekapitulasi Maret'!$U$785:$U$963,APS!$B361,'Rekapitulasi Maret'!$AA$785:$AA$963)</f>
        <v>0</v>
      </c>
      <c r="GH361" s="152">
        <f>SUMIF('Rekapitulasi Maret'!$U$785:$U$963,APS!$B361,'Rekapitulasi Maret'!$W$785:$W$963)</f>
        <v>0</v>
      </c>
      <c r="GI361" s="152">
        <f>SUMIF('Rekapitulasi Maret'!$U$785:$U$963,APS!$B361,'Rekapitulasi Maret'!$AB$785:$AB$963)</f>
        <v>0</v>
      </c>
      <c r="GJ361" s="154">
        <f t="shared" si="778"/>
        <v>0</v>
      </c>
      <c r="GK361" s="154">
        <f t="shared" si="779"/>
        <v>0</v>
      </c>
      <c r="GL361" s="10"/>
      <c r="GM361" s="152">
        <f>SUMIF('Rekapitulasi Maret'!$AL$785:$AL$963,APS!$B361,'Rekapitulasi Maret'!$AM$785:$AM$963)+SUMIF('Rekapitulasi Maret'!$AL$785:$AL$963,APS!$B361,'Rekapitulasi Maret'!$AP$785:$AP$963)</f>
        <v>0</v>
      </c>
      <c r="GN361" s="152">
        <f>SUMIF('Rekapitulasi Maret'!$AL$785:$AL$963,APS!$B361,'Rekapitulasi Maret'!$AN$785:$AN$963)</f>
        <v>0</v>
      </c>
      <c r="GO361" s="152">
        <f>SUMIF('Rekapitulasi Maret'!$AL$785:$AL$963,APS!$B361,'Rekapitulasi Maret'!$AQ$785:$AQ$963)</f>
        <v>0</v>
      </c>
      <c r="GP361" s="154">
        <f t="shared" si="780"/>
        <v>0</v>
      </c>
      <c r="GQ361" s="154">
        <f t="shared" si="781"/>
        <v>0</v>
      </c>
      <c r="GR361" s="76">
        <f t="shared" si="782"/>
        <v>0</v>
      </c>
      <c r="GS361" s="76">
        <f t="shared" si="783"/>
        <v>0</v>
      </c>
      <c r="GT361" s="76">
        <f t="shared" si="784"/>
        <v>0</v>
      </c>
      <c r="GU361" s="76">
        <f t="shared" si="785"/>
        <v>0</v>
      </c>
      <c r="GV361" s="157">
        <f t="shared" si="786"/>
        <v>0</v>
      </c>
      <c r="GW361" s="157">
        <f t="shared" si="787"/>
        <v>0</v>
      </c>
      <c r="GX361" s="158">
        <f t="shared" si="788"/>
        <v>0</v>
      </c>
      <c r="GY361" s="157">
        <f t="shared" si="821"/>
        <v>0</v>
      </c>
      <c r="GZ361" s="157">
        <f t="shared" si="822"/>
        <v>90</v>
      </c>
      <c r="HA361" s="157">
        <f t="shared" si="823"/>
        <v>86</v>
      </c>
      <c r="HB361" s="157">
        <f t="shared" si="824"/>
        <v>0</v>
      </c>
      <c r="HC361" s="157">
        <f t="shared" si="825"/>
        <v>86</v>
      </c>
      <c r="HD361" s="157">
        <f t="shared" si="826"/>
        <v>86</v>
      </c>
      <c r="HE361" s="158">
        <f t="shared" si="862"/>
        <v>0</v>
      </c>
      <c r="HF361" s="164"/>
      <c r="HG361" s="88"/>
      <c r="HH361" s="88"/>
    </row>
    <row r="362" spans="1:216" ht="15.75">
      <c r="A362" s="129" t="s">
        <v>854</v>
      </c>
      <c r="B362" s="129" t="s">
        <v>855</v>
      </c>
      <c r="C362" s="34" t="s">
        <v>196</v>
      </c>
      <c r="D362" s="16"/>
      <c r="E362" s="16"/>
      <c r="F362" s="31"/>
      <c r="G362" s="17"/>
      <c r="H362" s="17"/>
      <c r="I362" s="18"/>
      <c r="J362" s="17">
        <v>0</v>
      </c>
      <c r="K362" s="19"/>
      <c r="L362" s="19"/>
      <c r="M362" s="26"/>
      <c r="N362" s="20">
        <f t="shared" si="752"/>
        <v>0</v>
      </c>
      <c r="O362" s="20"/>
      <c r="P362" s="75">
        <f t="shared" si="754"/>
        <v>0</v>
      </c>
      <c r="Q362" s="74">
        <f t="shared" ref="Q362:Q393" si="864">BD362+CP362+EH362+GR362</f>
        <v>0</v>
      </c>
      <c r="R362" s="22">
        <f t="shared" si="863"/>
        <v>0</v>
      </c>
      <c r="S362" s="10"/>
      <c r="T362" s="10"/>
      <c r="U362" s="152">
        <f>SUMIF('Rekapitulasi Maret'!$D$9:$D$173,APS!$B362,'Rekapitulasi Maret'!$E$9:$E$173)</f>
        <v>0</v>
      </c>
      <c r="V362" s="152">
        <f>SUMIF('Rekapitulasi Maret'!$D$9:$D$173,APS!$B362,'Rekapitulasi Maret'!$F$9:$F$173)</f>
        <v>0</v>
      </c>
      <c r="W362" s="10"/>
      <c r="X362" s="154">
        <f t="shared" ref="X362:X425" si="865">IF(T362=0,0,((V362+W362)/T362)*100)</f>
        <v>0</v>
      </c>
      <c r="Y362" s="154">
        <f t="shared" ref="Y362:Y425" si="866">IF(U362=0,0,((V362+W362)/U362)*100)</f>
        <v>0</v>
      </c>
      <c r="Z362" s="10"/>
      <c r="AA362" s="152">
        <f>SUMIF('Rekapitulasi Maret'!$U$9:$U$173,APS!$B362,'Rekapitulasi Maret'!$V$9:$V$173)</f>
        <v>0</v>
      </c>
      <c r="AB362" s="152">
        <f>SUMIF('Rekapitulasi Maret'!$U$9:$U$173,APS!$B362,'Rekapitulasi Maret'!$W$9:$W$173)</f>
        <v>0</v>
      </c>
      <c r="AC362" s="152"/>
      <c r="AD362" s="154">
        <f t="shared" si="856"/>
        <v>0</v>
      </c>
      <c r="AE362" s="154">
        <f t="shared" si="857"/>
        <v>0</v>
      </c>
      <c r="AF362" s="10"/>
      <c r="AG362" s="152">
        <f>SUMIF('Rekapitulasi Maret'!$AL$9:$AL$173,APS!$B362,'Rekapitulasi Maret'!$AM$9:$AM$173)</f>
        <v>0</v>
      </c>
      <c r="AH362" s="152">
        <f>SUMIF('Rekapitulasi Maret'!$AL$9:$AL$173,APS!$B362,'Rekapitulasi Maret'!$AN$9:$AN$173)</f>
        <v>0</v>
      </c>
      <c r="AI362" s="152">
        <f>SUMIF('Rekapitulasi Maret'!$AL$9:$AL$173,APS!$B362,'Rekapitulasi Maret'!$AQ$9:$AQ$173)</f>
        <v>0</v>
      </c>
      <c r="AJ362" s="154">
        <f t="shared" si="860"/>
        <v>0</v>
      </c>
      <c r="AK362" s="154">
        <f t="shared" si="861"/>
        <v>0</v>
      </c>
      <c r="AL362" s="10"/>
      <c r="AM362" s="152">
        <f>SUMIF('Rekapitulasi Maret'!$BA$9:$BA$173,APS!$B362,'Rekapitulasi Maret'!$BB$9:$BB$173)</f>
        <v>0</v>
      </c>
      <c r="AN362" s="152">
        <f>SUMIF('Rekapitulasi Maret'!$BA$9:$BA$173,APS!$B362,'Rekapitulasi Maret'!$BC$9:$BC$173)</f>
        <v>0</v>
      </c>
      <c r="AO362" s="10"/>
      <c r="AP362" s="154">
        <f t="shared" si="858"/>
        <v>0</v>
      </c>
      <c r="AQ362" s="154">
        <f t="shared" si="859"/>
        <v>0</v>
      </c>
      <c r="AR362" s="10"/>
      <c r="AS362" s="152">
        <f>SUMIF('Rekapitulasi Maret'!$BP$9:$BP$173,APS!$B362,'Rekapitulasi Maret'!$BQ$9:$BQ$173)</f>
        <v>0</v>
      </c>
      <c r="AT362" s="152">
        <f>SUMIF('Rekapitulasi Maret'!$BP$9:$BP$173,APS!$B362,'Rekapitulasi Maret'!$BR$9:$BR$173)</f>
        <v>0</v>
      </c>
      <c r="AU362" s="10"/>
      <c r="AV362" s="154">
        <f t="shared" si="829"/>
        <v>0</v>
      </c>
      <c r="AW362" s="154">
        <f t="shared" si="830"/>
        <v>0</v>
      </c>
      <c r="AX362" s="10"/>
      <c r="AY362" s="152">
        <f>SUMIF('Rekapitulasi Maret'!$CE$9:$CE$173,APS!$B362,'Rekapitulasi Maret'!$CI$9:$CI$173)</f>
        <v>0</v>
      </c>
      <c r="AZ362" s="10"/>
      <c r="BA362" s="152">
        <f>SUMIF('Rekapitulasi Maret'!$CE$9:$CE$173,APS!$B362,'Rekapitulasi Maret'!$CJ$9:$CJ$173)</f>
        <v>0</v>
      </c>
      <c r="BB362" s="154">
        <f t="shared" si="819"/>
        <v>0</v>
      </c>
      <c r="BC362" s="154">
        <f t="shared" si="820"/>
        <v>0</v>
      </c>
      <c r="BD362" s="76">
        <f t="shared" si="831"/>
        <v>0</v>
      </c>
      <c r="BE362" s="76">
        <f t="shared" si="832"/>
        <v>0</v>
      </c>
      <c r="BF362" s="76">
        <f t="shared" si="833"/>
        <v>0</v>
      </c>
      <c r="BG362" s="76">
        <f t="shared" si="834"/>
        <v>0</v>
      </c>
      <c r="BH362" s="76">
        <f t="shared" si="835"/>
        <v>0</v>
      </c>
      <c r="BI362" s="76">
        <f t="shared" si="836"/>
        <v>0</v>
      </c>
      <c r="BJ362" s="154">
        <f t="shared" si="837"/>
        <v>0</v>
      </c>
      <c r="BK362" s="10"/>
      <c r="BL362" s="10"/>
      <c r="BM362" s="152">
        <f>SUMIF('Rekapitulasi Maret'!$D$194:$D$375,APS!$B362,'Rekapitulasi Maret'!$E$194:$E$375)+SUMIF('Rekapitulasi Maret'!$D$194:$D$375,APS!$B362,'Rekapitulasi Maret'!$J$194:$J$375)</f>
        <v>0</v>
      </c>
      <c r="BN362" s="152">
        <f>SUMIF('Rekapitulasi Maret'!$D$194:$D$375,APS!$B362,'Rekapitulasi Maret'!$F$194:$F$375)</f>
        <v>0</v>
      </c>
      <c r="BO362" s="152">
        <f>SUMIF('Rekapitulasi Maret'!$D$194:$D$375,APS!$B362,'Rekapitulasi Maret'!$K$194:$K$375)</f>
        <v>0</v>
      </c>
      <c r="BP362" s="154">
        <f t="shared" si="799"/>
        <v>0</v>
      </c>
      <c r="BQ362" s="154">
        <f t="shared" si="800"/>
        <v>0</v>
      </c>
      <c r="BR362" s="10"/>
      <c r="BS362" s="152">
        <f>SUMIF('Rekapitulasi Maret'!$U$194:$U$375,APS!$B362,'Rekapitulasi Maret'!$V$194:$V$375)+SUMIF('Rekapitulasi Maret'!$U$194:$U$375,APS!$B362,'Rekapitulasi Maret'!$AA$194:$AA$375)</f>
        <v>0</v>
      </c>
      <c r="BT362" s="152">
        <f>SUMIF('Rekapitulasi Maret'!$U$194:$U$375,APS!$B362,'Rekapitulasi Maret'!$W$194:$W$375)</f>
        <v>0</v>
      </c>
      <c r="BU362" s="152">
        <f>SUMIF('Rekapitulasi Maret'!$U$194:$U$375,APS!$B362,'Rekapitulasi Maret'!$AB$194:$AB$375)</f>
        <v>0</v>
      </c>
      <c r="BV362" s="154">
        <f t="shared" si="797"/>
        <v>0</v>
      </c>
      <c r="BW362" s="154">
        <f t="shared" si="798"/>
        <v>0</v>
      </c>
      <c r="BX362" s="10"/>
      <c r="BY362" s="152">
        <f>SUMIF('Rekapitulasi Maret'!$AL$194:$AL$375,APS!$B362,'Rekapitulasi Maret'!$AM$194:$AM$375)+SUMIF('Rekapitulasi Maret'!$AL$194:$AL$375,APS!$B362,'Rekapitulasi Maret'!$AP$194:$AP$375)</f>
        <v>0</v>
      </c>
      <c r="BZ362" s="152">
        <f>SUMIF('Rekapitulasi Maret'!$AL$194:$AL$375,APS!$B362,'Rekapitulasi Maret'!$AN$194:$AN$375)</f>
        <v>0</v>
      </c>
      <c r="CA362" s="152">
        <f>SUMIF('Rekapitulasi Maret'!$AL$194:$AL$375,APS!$B362,'Rekapitulasi Maret'!$AQ$194:$AQ$375)</f>
        <v>0</v>
      </c>
      <c r="CB362" s="154">
        <f t="shared" si="827"/>
        <v>0</v>
      </c>
      <c r="CC362" s="154">
        <f t="shared" si="828"/>
        <v>0</v>
      </c>
      <c r="CD362" s="10"/>
      <c r="CE362" s="152">
        <f>SUMIF('Rekapitulasi Maret'!$BA$194:$BA$375,APS!$B362,'Rekapitulasi Maret'!$BB$194:$BB$375)+SUMIF('Rekapitulasi Maret'!$BA$194:$BA$375,APS!$B362,'Rekapitulasi Maret'!$BE$194:$BE$375)</f>
        <v>0</v>
      </c>
      <c r="CF362" s="152">
        <f>SUMIF('Rekapitulasi Maret'!$BA$194:$BA$375,APS!$B362,'Rekapitulasi Maret'!$BC$194:$BC$375)</f>
        <v>0</v>
      </c>
      <c r="CG362" s="10"/>
      <c r="CH362" s="154">
        <f t="shared" si="789"/>
        <v>0</v>
      </c>
      <c r="CI362" s="154">
        <f t="shared" si="790"/>
        <v>0</v>
      </c>
      <c r="CJ362" s="10"/>
      <c r="CK362" s="152">
        <f>SUMIF('Rekapitulasi Maret'!$BP$194:$BP$375,APS!$B362,'Rekapitulasi Maret'!$BQ$194:$BQ$375)+SUMIF('Rekapitulasi Maret'!$BP$194:$BP$375,APS!$B362,'Rekapitulasi Maret'!$BT$194:$BT$375)</f>
        <v>0</v>
      </c>
      <c r="CL362" s="152">
        <f>SUMIF('Rekapitulasi Maret'!$BP$194:$BP$375,APS!$B362,'Rekapitulasi Maret'!$BR$194:$BR$375)</f>
        <v>0</v>
      </c>
      <c r="CM362" s="152">
        <f>SUMIF('Rekapitulasi Maret'!$BP$194:$BP$375,APS!$B362,'Rekapitulasi Maret'!$BU$194:$BU$375)</f>
        <v>0</v>
      </c>
      <c r="CN362" s="154">
        <f t="shared" si="791"/>
        <v>0</v>
      </c>
      <c r="CO362" s="154">
        <f t="shared" si="792"/>
        <v>0</v>
      </c>
      <c r="CP362" s="76">
        <f t="shared" si="838"/>
        <v>0</v>
      </c>
      <c r="CQ362" s="76">
        <f t="shared" si="839"/>
        <v>0</v>
      </c>
      <c r="CR362" s="76">
        <f t="shared" si="840"/>
        <v>0</v>
      </c>
      <c r="CS362" s="76">
        <f t="shared" si="841"/>
        <v>0</v>
      </c>
      <c r="CT362" s="76">
        <f t="shared" si="842"/>
        <v>0</v>
      </c>
      <c r="CU362" s="76">
        <f t="shared" si="843"/>
        <v>0</v>
      </c>
      <c r="CV362" s="154">
        <f t="shared" si="844"/>
        <v>0</v>
      </c>
      <c r="CW362" s="10"/>
      <c r="CX362" s="10"/>
      <c r="CY362" s="152">
        <f>SUMIF('Rekapitulasi Maret'!$D$391:$D$568,APS!$B362,'Rekapitulasi Maret'!$E$391:$E$568)+SUMIF('Rekapitulasi Maret'!$D$391:$D$568,APS!$B362,'Rekapitulasi Maret'!$J$391:$J$568)</f>
        <v>0</v>
      </c>
      <c r="CZ362" s="152">
        <f>SUMIF('Rekapitulasi Maret'!$D$391:$D$568,APS!$B362,'Rekapitulasi Maret'!$F$391:$F$568)</f>
        <v>0</v>
      </c>
      <c r="DA362" s="152">
        <f>SUMIF('Rekapitulasi Maret'!$D$391:$D$568,APS!$B362,'Rekapitulasi Maret'!$K$391:$K$568)</f>
        <v>0</v>
      </c>
      <c r="DB362" s="154">
        <f t="shared" si="793"/>
        <v>0</v>
      </c>
      <c r="DC362" s="154">
        <f t="shared" si="794"/>
        <v>0</v>
      </c>
      <c r="DD362" s="10"/>
      <c r="DE362" s="152">
        <f>SUMIF('Rekapitulasi Maret'!$U$391:$U$568,APS!$B362,'Rekapitulasi Maret'!$V$391:$V$568)+SUMIF('Rekapitulasi Maret'!$U$391:$U$568,APS!$B362,'Rekapitulasi Maret'!$AA$391:$AA$568)</f>
        <v>0</v>
      </c>
      <c r="DF362" s="152">
        <f>SUMIF('Rekapitulasi Maret'!$U$391:$U$568,APS!$B362,'Rekapitulasi Maret'!$W$391:$W$568)</f>
        <v>0</v>
      </c>
      <c r="DG362" s="152">
        <f>SUMIF('Rekapitulasi Maret'!$U$391:$U$568,APS!$B362,'Rekapitulasi Maret'!$AB$391:$AB$568)</f>
        <v>0</v>
      </c>
      <c r="DH362" s="154">
        <f t="shared" si="845"/>
        <v>0</v>
      </c>
      <c r="DI362" s="154">
        <f t="shared" si="846"/>
        <v>0</v>
      </c>
      <c r="DJ362" s="10"/>
      <c r="DK362" s="152">
        <f>SUMIF('Rekapitulasi Maret'!$AL$391:$AL$568,APS!$B362,'Rekapitulasi Maret'!$AM$391:$AM$568)+SUMIF('Rekapitulasi Maret'!$AL$391:$AL$568,APS!$B362,'Rekapitulasi Maret'!$AP$391:$AP$568)</f>
        <v>0</v>
      </c>
      <c r="DL362" s="152">
        <f>SUMIF('Rekapitulasi Maret'!$AL$391:$AL$568,APS!$B362,'Rekapitulasi Maret'!$AN$391:$AN$568)</f>
        <v>0</v>
      </c>
      <c r="DM362" s="152">
        <f>SUMIF('Rekapitulasi Maret'!$AL$391:$AL$568,APS!$B362,'Rekapitulasi Maret'!$AQ$391:$AQ$568)</f>
        <v>0</v>
      </c>
      <c r="DN362" s="154">
        <f t="shared" si="762"/>
        <v>0</v>
      </c>
      <c r="DO362" s="154">
        <f t="shared" si="763"/>
        <v>0</v>
      </c>
      <c r="DP362" s="10"/>
      <c r="DQ362" s="152">
        <f>SUMIF('Rekapitulasi Maret'!$BA$391:$BA$568,APS!$B362,'Rekapitulasi Maret'!$BB$391:$BB$568)+SUMIF('Rekapitulasi Maret'!$BA$391:$BA$568,APS!$B362,'Rekapitulasi Maret'!$BE$391:$BE$568)</f>
        <v>40</v>
      </c>
      <c r="DR362" s="152">
        <f>SUMIF('Rekapitulasi Maret'!$BA$391:$BA$568,APS!$B362,'Rekapitulasi Maret'!$BC$391:$BC$568)</f>
        <v>40</v>
      </c>
      <c r="DS362" s="152">
        <f>SUMIF('Rekapitulasi Maret'!$BA$391:$BA$568,APS!$B362,'Rekapitulasi Maret'!$BF$391:$BF$568)</f>
        <v>0</v>
      </c>
      <c r="DT362" s="154">
        <f t="shared" si="847"/>
        <v>0</v>
      </c>
      <c r="DU362" s="154">
        <f t="shared" si="848"/>
        <v>100</v>
      </c>
      <c r="DV362" s="10"/>
      <c r="DW362" s="152">
        <f>SUMIF('Rekapitulasi Maret'!$BP$391:$BP$568,APS!$B362,'Rekapitulasi Maret'!$BQ$391:$BQ$568)+SUMIF('Rekapitulasi Maret'!$BP$391:$BP$568,APS!$B362,'Rekapitulasi Maret'!$BT$391:$BT$568)</f>
        <v>0</v>
      </c>
      <c r="DX362" s="152">
        <f>SUMIF('Rekapitulasi Maret'!$BP$391:$BP$568,APS!$B362,'Rekapitulasi Maret'!$BR$391:$BR$568)</f>
        <v>0</v>
      </c>
      <c r="DY362" s="152">
        <f>SUMIF('Rekapitulasi Maret'!$BP$391:$BP$568,APS!$B362,'Rekapitulasi Maret'!$BU$391:$BU$568)</f>
        <v>0</v>
      </c>
      <c r="DZ362" s="154">
        <f t="shared" si="755"/>
        <v>0</v>
      </c>
      <c r="EA362" s="154">
        <f t="shared" si="756"/>
        <v>0</v>
      </c>
      <c r="EB362" s="10"/>
      <c r="EC362" s="152">
        <f>SUMIF('Rekapitulasi Maret'!$CE$391:$CE$568,APS!$B362,'Rekapitulasi Maret'!$CF$391:$CF$568)+SUMIF('Rekapitulasi Maret'!$CE$391:$CE$568,APS!$B362,'Rekapitulasi Maret'!$CI$391:$CI$568)</f>
        <v>0</v>
      </c>
      <c r="ED362" s="152">
        <f>SUMIF('Rekapitulasi Maret'!$CE$391:$CE$568,APS!$B362,'Rekapitulasi Maret'!$CG$391:$CG$568)</f>
        <v>0</v>
      </c>
      <c r="EE362" s="152">
        <f>SUMIF('Rekapitulasi Maret'!$CE$391:$CE$568,APS!$B362,'Rekapitulasi Maret'!$CJ$391:$CJ$568)</f>
        <v>0</v>
      </c>
      <c r="EF362" s="154">
        <f t="shared" si="764"/>
        <v>0</v>
      </c>
      <c r="EG362" s="154">
        <f t="shared" si="765"/>
        <v>0</v>
      </c>
      <c r="EH362" s="76">
        <f t="shared" si="849"/>
        <v>0</v>
      </c>
      <c r="EI362" s="76">
        <f t="shared" si="850"/>
        <v>40</v>
      </c>
      <c r="EJ362" s="76">
        <f t="shared" si="851"/>
        <v>40</v>
      </c>
      <c r="EK362" s="76">
        <f t="shared" si="852"/>
        <v>0</v>
      </c>
      <c r="EL362" s="76">
        <f t="shared" si="853"/>
        <v>40</v>
      </c>
      <c r="EM362" s="76">
        <f t="shared" si="854"/>
        <v>40</v>
      </c>
      <c r="EN362" s="154">
        <f t="shared" si="855"/>
        <v>0</v>
      </c>
      <c r="EO362" s="10"/>
      <c r="EP362" s="10"/>
      <c r="EQ362" s="152">
        <f>SUMIF('Rekapitulasi Maret'!$D$587:$D$768,APS!$B362,'Rekapitulasi Maret'!$E$587:$E$768)+SUMIF('Rekapitulasi Maret'!$D$587:$D$768,APS!$B362,'Rekapitulasi Maret'!$G$587:$G$768)</f>
        <v>0</v>
      </c>
      <c r="ER362" s="152">
        <f>SUMIF('Rekapitulasi Maret'!$D$587:$D$768,APS!$B362,'Rekapitulasi Maret'!$F$587:$F$768)+SUMIF('Rekapitulasi Maret'!$D$587:$D$768,APS!$B362,'Rekapitulasi Maret'!$H$587:$H$768)</f>
        <v>0</v>
      </c>
      <c r="ES362" s="10"/>
      <c r="ET362" s="154">
        <f t="shared" si="766"/>
        <v>0</v>
      </c>
      <c r="EU362" s="154">
        <f t="shared" si="767"/>
        <v>0</v>
      </c>
      <c r="EV362" s="10"/>
      <c r="EW362" s="152">
        <f>SUMIF('Rekapitulasi Maret'!$U$587:$U$768,APS!$B362,'Rekapitulasi Maret'!$V$587:$V$768)+SUMIF('Rekapitulasi Maret'!$U$587:$U$768,APS!$B362,'Rekapitulasi Maret'!$X$587:$X$768)</f>
        <v>0</v>
      </c>
      <c r="EX362" s="152">
        <f>SUMIF('Rekapitulasi Maret'!$U$587:$U$768,APS!$B362,'Rekapitulasi Maret'!$W$587:$W$768)+SUMIF('Rekapitulasi Maret'!$U$587:$U$768,APS!$B362,'Rekapitulasi Maret'!$Y$587:$Y$768)</f>
        <v>0</v>
      </c>
      <c r="EY362" s="10"/>
      <c r="EZ362" s="154">
        <f t="shared" si="768"/>
        <v>0</v>
      </c>
      <c r="FA362" s="154">
        <f t="shared" si="769"/>
        <v>0</v>
      </c>
      <c r="FB362" s="10"/>
      <c r="FC362" s="152">
        <f>SUMIF('Rekapitulasi Maret'!$AL$587:$AL$768,APS!$B362,'Rekapitulasi Maret'!$AM$587:$AM$768)+SUMIF('Rekapitulasi Maret'!$AL$587:$AL$768,APS!$B362,'Rekapitulasi Maret'!$AP$587:$AP$768)</f>
        <v>0</v>
      </c>
      <c r="FD362" s="152">
        <f>SUMIF('Rekapitulasi Maret'!$AL$587:$AL$768,APS!$B362,'Rekapitulasi Maret'!$AN$587:$AN$768)</f>
        <v>0</v>
      </c>
      <c r="FE362" s="10"/>
      <c r="FF362" s="154">
        <f t="shared" si="770"/>
        <v>0</v>
      </c>
      <c r="FG362" s="154">
        <f t="shared" si="771"/>
        <v>0</v>
      </c>
      <c r="FH362" s="10"/>
      <c r="FI362" s="152">
        <f>SUMIF('Rekapitulasi Maret'!$BA$587:$BA$768,APS!$B362,'Rekapitulasi Maret'!$BB$587:$BB$768)+SUMIF('Rekapitulasi Maret'!$BA$587:$BA$768,APS!$B362,'Rekapitulasi Maret'!$BE$587:$BE$768)</f>
        <v>0</v>
      </c>
      <c r="FJ362" s="152">
        <f>SUMIF('Rekapitulasi Maret'!$BA$587:$BA$768,APS!$B362,'Rekapitulasi Maret'!$BC$587:$BC$768)+SUMIF('Rekapitulasi Maret'!$BA$587:$BA$768,APS!$B362,'Rekapitulasi Maret'!$BF$587:$BF$768)</f>
        <v>0</v>
      </c>
      <c r="FK362" s="10"/>
      <c r="FL362" s="154">
        <f t="shared" si="772"/>
        <v>0</v>
      </c>
      <c r="FM362" s="154">
        <f t="shared" si="773"/>
        <v>0</v>
      </c>
      <c r="FN362" s="10"/>
      <c r="FO362" s="152">
        <f>SUMIF('Rekapitulasi Maret'!$BP$587:$BP$768,APS!$B362,'Rekapitulasi Maret'!$BQ$587:$BQ$768)+SUMIF('Rekapitulasi Maret'!$BP$587:$BP$768,APS!$B362,'Rekapitulasi Maret'!$BT$587:$BT$768)</f>
        <v>0</v>
      </c>
      <c r="FP362" s="152">
        <f>SUMIF('Rekapitulasi Maret'!$BP$587:$BP$768,APS!$B362,'Rekapitulasi Maret'!$BR$587:$BR$768)</f>
        <v>0</v>
      </c>
      <c r="FQ362" s="10"/>
      <c r="FR362" s="154">
        <f t="shared" si="774"/>
        <v>0</v>
      </c>
      <c r="FS362" s="154">
        <f t="shared" si="775"/>
        <v>0</v>
      </c>
      <c r="FT362" s="10"/>
      <c r="FU362" s="152">
        <f>SUMIF('Rekapitulasi Maret'!$CE$587:$CE$768,APS!$B362,'Rekapitulasi Maret'!$CI$587:$CI$768)</f>
        <v>0</v>
      </c>
      <c r="FV362" s="10"/>
      <c r="FW362" s="152">
        <f>SUMIF('Rekapitulasi Maret'!$CE$587:$CE$768,APS!$B362,'Rekapitulasi Maret'!$CJ$587:$CJ$768)</f>
        <v>0</v>
      </c>
      <c r="FX362" s="154">
        <f t="shared" si="795"/>
        <v>0</v>
      </c>
      <c r="FY362" s="154">
        <f t="shared" si="796"/>
        <v>0</v>
      </c>
      <c r="FZ362" s="10"/>
      <c r="GA362" s="152">
        <f>SUMIF('Rekapitulasi Maret'!$D$785:$D$963,APS!$B362,'Rekapitulasi Maret'!$E$785:$E$963)+SUMIF('Rekapitulasi Maret'!$D$785:$D$963,APS!$B362,'Rekapitulasi Maret'!$J$785:$J$963)</f>
        <v>0</v>
      </c>
      <c r="GB362" s="152">
        <f>SUMIF('Rekapitulasi Maret'!$D$785:$D$963,APS!$B362,'Rekapitulasi Maret'!$F$785:$F$963)</f>
        <v>0</v>
      </c>
      <c r="GC362" s="152">
        <f>SUMIF('Rekapitulasi Maret'!$D$785:$D$963,APS!$B362,'Rekapitulasi Maret'!$K$785:$K$963)</f>
        <v>0</v>
      </c>
      <c r="GD362" s="154">
        <f t="shared" si="776"/>
        <v>0</v>
      </c>
      <c r="GE362" s="154">
        <f t="shared" si="777"/>
        <v>0</v>
      </c>
      <c r="GF362" s="10"/>
      <c r="GG362" s="152">
        <f>SUMIF('Rekapitulasi Maret'!$U$785:$U$963,APS!$B362,'Rekapitulasi Maret'!$V$785:$V$963)+SUMIF('Rekapitulasi Maret'!$U$785:$U$963,APS!$B362,'Rekapitulasi Maret'!$AA$785:$AA$963)</f>
        <v>0</v>
      </c>
      <c r="GH362" s="152">
        <f>SUMIF('Rekapitulasi Maret'!$U$785:$U$963,APS!$B362,'Rekapitulasi Maret'!$W$785:$W$963)</f>
        <v>0</v>
      </c>
      <c r="GI362" s="152">
        <f>SUMIF('Rekapitulasi Maret'!$U$785:$U$963,APS!$B362,'Rekapitulasi Maret'!$AB$785:$AB$963)</f>
        <v>0</v>
      </c>
      <c r="GJ362" s="154">
        <f t="shared" si="778"/>
        <v>0</v>
      </c>
      <c r="GK362" s="154">
        <f t="shared" si="779"/>
        <v>0</v>
      </c>
      <c r="GL362" s="10"/>
      <c r="GM362" s="152">
        <f>SUMIF('Rekapitulasi Maret'!$AL$785:$AL$963,APS!$B362,'Rekapitulasi Maret'!$AM$785:$AM$963)+SUMIF('Rekapitulasi Maret'!$AL$785:$AL$963,APS!$B362,'Rekapitulasi Maret'!$AP$785:$AP$963)</f>
        <v>0</v>
      </c>
      <c r="GN362" s="152">
        <f>SUMIF('Rekapitulasi Maret'!$AL$785:$AL$963,APS!$B362,'Rekapitulasi Maret'!$AN$785:$AN$963)</f>
        <v>0</v>
      </c>
      <c r="GO362" s="152">
        <f>SUMIF('Rekapitulasi Maret'!$AL$785:$AL$963,APS!$B362,'Rekapitulasi Maret'!$AQ$785:$AQ$963)</f>
        <v>0</v>
      </c>
      <c r="GP362" s="154">
        <f t="shared" si="780"/>
        <v>0</v>
      </c>
      <c r="GQ362" s="154">
        <f t="shared" si="781"/>
        <v>0</v>
      </c>
      <c r="GR362" s="76">
        <f t="shared" si="782"/>
        <v>0</v>
      </c>
      <c r="GS362" s="76">
        <f t="shared" si="783"/>
        <v>0</v>
      </c>
      <c r="GT362" s="76">
        <f t="shared" si="784"/>
        <v>0</v>
      </c>
      <c r="GU362" s="76">
        <f t="shared" si="785"/>
        <v>0</v>
      </c>
      <c r="GV362" s="157">
        <f t="shared" si="786"/>
        <v>0</v>
      </c>
      <c r="GW362" s="157">
        <f t="shared" si="787"/>
        <v>0</v>
      </c>
      <c r="GX362" s="158">
        <f t="shared" si="788"/>
        <v>0</v>
      </c>
      <c r="GY362" s="157">
        <f t="shared" si="821"/>
        <v>0</v>
      </c>
      <c r="GZ362" s="157">
        <f t="shared" si="822"/>
        <v>40</v>
      </c>
      <c r="HA362" s="157">
        <f t="shared" si="823"/>
        <v>40</v>
      </c>
      <c r="HB362" s="157">
        <f t="shared" si="824"/>
        <v>0</v>
      </c>
      <c r="HC362" s="157">
        <f t="shared" si="825"/>
        <v>40</v>
      </c>
      <c r="HD362" s="157">
        <f t="shared" si="826"/>
        <v>40</v>
      </c>
      <c r="HE362" s="158">
        <f t="shared" si="862"/>
        <v>0</v>
      </c>
      <c r="HF362" s="164"/>
      <c r="HG362" s="88"/>
      <c r="HH362" s="88"/>
    </row>
    <row r="363" spans="1:216" ht="15.75">
      <c r="A363" s="16"/>
      <c r="B363" s="129" t="s">
        <v>820</v>
      </c>
      <c r="C363" s="38" t="s">
        <v>146</v>
      </c>
      <c r="D363" s="16"/>
      <c r="E363" s="16"/>
      <c r="F363" s="17"/>
      <c r="G363" s="17"/>
      <c r="H363" s="17"/>
      <c r="I363" s="18"/>
      <c r="J363" s="17">
        <v>0</v>
      </c>
      <c r="K363" s="19"/>
      <c r="L363" s="19"/>
      <c r="M363" s="23"/>
      <c r="N363" s="20">
        <f t="shared" si="752"/>
        <v>0</v>
      </c>
      <c r="O363" s="20"/>
      <c r="P363" s="75">
        <f t="shared" si="754"/>
        <v>0</v>
      </c>
      <c r="Q363" s="74">
        <f t="shared" si="864"/>
        <v>0</v>
      </c>
      <c r="R363" s="22">
        <f t="shared" si="863"/>
        <v>0</v>
      </c>
      <c r="S363" s="10"/>
      <c r="T363" s="10"/>
      <c r="U363" s="152">
        <f>SUMIF('Rekapitulasi Maret'!$D$9:$D$173,APS!$B363,'Rekapitulasi Maret'!$E$9:$E$173)</f>
        <v>0</v>
      </c>
      <c r="V363" s="152">
        <f>SUMIF('Rekapitulasi Maret'!$D$9:$D$173,APS!$B363,'Rekapitulasi Maret'!$F$9:$F$173)</f>
        <v>0</v>
      </c>
      <c r="W363" s="10"/>
      <c r="X363" s="154">
        <f t="shared" si="865"/>
        <v>0</v>
      </c>
      <c r="Y363" s="154">
        <f t="shared" si="866"/>
        <v>0</v>
      </c>
      <c r="Z363" s="10"/>
      <c r="AA363" s="152">
        <f>SUMIF('Rekapitulasi Maret'!$U$9:$U$173,APS!$B363,'Rekapitulasi Maret'!$V$9:$V$173)</f>
        <v>0</v>
      </c>
      <c r="AB363" s="152">
        <f>SUMIF('Rekapitulasi Maret'!$U$9:$U$173,APS!$B363,'Rekapitulasi Maret'!$W$9:$W$173)</f>
        <v>0</v>
      </c>
      <c r="AC363" s="152"/>
      <c r="AD363" s="154">
        <f t="shared" si="856"/>
        <v>0</v>
      </c>
      <c r="AE363" s="154">
        <f t="shared" si="857"/>
        <v>0</v>
      </c>
      <c r="AF363" s="10"/>
      <c r="AG363" s="152">
        <f>SUMIF('Rekapitulasi Maret'!$AL$9:$AL$173,APS!$B363,'Rekapitulasi Maret'!$AM$9:$AM$173)</f>
        <v>0</v>
      </c>
      <c r="AH363" s="152">
        <f>SUMIF('Rekapitulasi Maret'!$AL$9:$AL$173,APS!$B363,'Rekapitulasi Maret'!$AN$9:$AN$173)</f>
        <v>0</v>
      </c>
      <c r="AI363" s="152">
        <f>SUMIF('Rekapitulasi Maret'!$AL$9:$AL$173,APS!$B363,'Rekapitulasi Maret'!$AQ$9:$AQ$173)</f>
        <v>0</v>
      </c>
      <c r="AJ363" s="154">
        <f t="shared" si="860"/>
        <v>0</v>
      </c>
      <c r="AK363" s="154">
        <f t="shared" si="861"/>
        <v>0</v>
      </c>
      <c r="AL363" s="10"/>
      <c r="AM363" s="152">
        <f>SUMIF('Rekapitulasi Maret'!$BA$9:$BA$173,APS!$B363,'Rekapitulasi Maret'!$BB$9:$BB$173)</f>
        <v>0</v>
      </c>
      <c r="AN363" s="152">
        <f>SUMIF('Rekapitulasi Maret'!$BA$9:$BA$173,APS!$B363,'Rekapitulasi Maret'!$BC$9:$BC$173)</f>
        <v>0</v>
      </c>
      <c r="AO363" s="10"/>
      <c r="AP363" s="154">
        <f t="shared" si="858"/>
        <v>0</v>
      </c>
      <c r="AQ363" s="154">
        <f t="shared" si="859"/>
        <v>0</v>
      </c>
      <c r="AR363" s="10"/>
      <c r="AS363" s="152">
        <f>SUMIF('Rekapitulasi Maret'!$BP$9:$BP$173,APS!$B363,'Rekapitulasi Maret'!$BQ$9:$BQ$173)</f>
        <v>0</v>
      </c>
      <c r="AT363" s="152">
        <f>SUMIF('Rekapitulasi Maret'!$BP$9:$BP$173,APS!$B363,'Rekapitulasi Maret'!$BR$9:$BR$173)</f>
        <v>0</v>
      </c>
      <c r="AU363" s="10"/>
      <c r="AV363" s="10"/>
      <c r="AW363" s="10"/>
      <c r="AX363" s="10"/>
      <c r="AY363" s="10"/>
      <c r="AZ363" s="10"/>
      <c r="BA363" s="10"/>
      <c r="BB363" s="154">
        <f t="shared" si="819"/>
        <v>0</v>
      </c>
      <c r="BC363" s="154">
        <f t="shared" si="820"/>
        <v>0</v>
      </c>
      <c r="BD363" s="76">
        <f t="shared" ref="BD363:BD426" si="867">T363+Z363+AF363+AL363+AR363+AX363</f>
        <v>0</v>
      </c>
      <c r="BE363" s="76">
        <f t="shared" ref="BE363:BE426" si="868">U363+AA363+AG363+AM363+AS363+AY363</f>
        <v>0</v>
      </c>
      <c r="BF363" s="76">
        <f t="shared" ref="BF363:BF426" si="869">V363+AB363+AH363+AN363+AT363+AZ363</f>
        <v>0</v>
      </c>
      <c r="BG363" s="76">
        <f t="shared" ref="BG363:BG426" si="870">W363+AC363+AI363+AO363+AU363+BA363</f>
        <v>0</v>
      </c>
      <c r="BH363" s="76">
        <f t="shared" ref="BH363:BH426" si="871">BF363+BG363</f>
        <v>0</v>
      </c>
      <c r="BI363" s="76">
        <f t="shared" ref="BI363:BI426" si="872">BH363-BD363</f>
        <v>0</v>
      </c>
      <c r="BJ363" s="154">
        <f t="shared" ref="BJ363:BJ421" si="873">IF(BD363=0,0,((BH363)/BD363)*100)</f>
        <v>0</v>
      </c>
      <c r="BK363" s="10"/>
      <c r="BL363" s="10"/>
      <c r="BM363" s="152">
        <f>SUMIF('Rekapitulasi Maret'!$D$194:$D$375,APS!$B363,'Rekapitulasi Maret'!$E$194:$E$375)+SUMIF('Rekapitulasi Maret'!$D$194:$D$375,APS!$B363,'Rekapitulasi Maret'!$J$194:$J$375)</f>
        <v>0</v>
      </c>
      <c r="BN363" s="152">
        <f>SUMIF('Rekapitulasi Maret'!$D$194:$D$375,APS!$B363,'Rekapitulasi Maret'!$F$194:$F$375)</f>
        <v>0</v>
      </c>
      <c r="BO363" s="152">
        <f>SUMIF('Rekapitulasi Maret'!$D$194:$D$375,APS!$B363,'Rekapitulasi Maret'!$K$194:$K$375)</f>
        <v>0</v>
      </c>
      <c r="BP363" s="154">
        <f t="shared" si="799"/>
        <v>0</v>
      </c>
      <c r="BQ363" s="154">
        <f t="shared" si="800"/>
        <v>0</v>
      </c>
      <c r="BR363" s="10"/>
      <c r="BS363" s="152">
        <f>SUMIF('Rekapitulasi Maret'!$U$194:$U$375,APS!$B363,'Rekapitulasi Maret'!$V$194:$V$375)+SUMIF('Rekapitulasi Maret'!$U$194:$U$375,APS!$B363,'Rekapitulasi Maret'!$AA$194:$AA$375)</f>
        <v>0</v>
      </c>
      <c r="BT363" s="152">
        <f>SUMIF('Rekapitulasi Maret'!$U$194:$U$375,APS!$B363,'Rekapitulasi Maret'!$W$194:$W$375)</f>
        <v>0</v>
      </c>
      <c r="BU363" s="152">
        <f>SUMIF('Rekapitulasi Maret'!$U$194:$U$375,APS!$B363,'Rekapitulasi Maret'!$AB$194:$AB$375)</f>
        <v>0</v>
      </c>
      <c r="BV363" s="154">
        <f t="shared" si="797"/>
        <v>0</v>
      </c>
      <c r="BW363" s="154">
        <f t="shared" si="798"/>
        <v>0</v>
      </c>
      <c r="BX363" s="10"/>
      <c r="BY363" s="152">
        <f>SUMIF('Rekapitulasi Maret'!$AL$194:$AL$375,APS!$B363,'Rekapitulasi Maret'!$AM$194:$AM$375)+SUMIF('Rekapitulasi Maret'!$AL$194:$AL$375,APS!$B363,'Rekapitulasi Maret'!$AP$194:$AP$375)</f>
        <v>0</v>
      </c>
      <c r="BZ363" s="152">
        <f>SUMIF('Rekapitulasi Maret'!$AL$194:$AL$375,APS!$B363,'Rekapitulasi Maret'!$AN$194:$AN$375)</f>
        <v>0</v>
      </c>
      <c r="CA363" s="152">
        <f>SUMIF('Rekapitulasi Maret'!$AL$194:$AL$375,APS!$B363,'Rekapitulasi Maret'!$AQ$194:$AQ$375)</f>
        <v>0</v>
      </c>
      <c r="CB363" s="154">
        <f t="shared" si="827"/>
        <v>0</v>
      </c>
      <c r="CC363" s="154">
        <f t="shared" si="828"/>
        <v>0</v>
      </c>
      <c r="CD363" s="10"/>
      <c r="CE363" s="152">
        <f>SUMIF('Rekapitulasi Maret'!$BA$194:$BA$375,APS!$B363,'Rekapitulasi Maret'!$BB$194:$BB$375)+SUMIF('Rekapitulasi Maret'!$BA$194:$BA$375,APS!$B363,'Rekapitulasi Maret'!$BE$194:$BE$375)</f>
        <v>0</v>
      </c>
      <c r="CF363" s="152">
        <f>SUMIF('Rekapitulasi Maret'!$BA$194:$BA$375,APS!$B363,'Rekapitulasi Maret'!$BC$194:$BC$375)</f>
        <v>1</v>
      </c>
      <c r="CG363" s="10"/>
      <c r="CH363" s="154">
        <f t="shared" si="789"/>
        <v>0</v>
      </c>
      <c r="CI363" s="154">
        <f t="shared" si="790"/>
        <v>0</v>
      </c>
      <c r="CJ363" s="10"/>
      <c r="CK363" s="152">
        <f>SUMIF('Rekapitulasi Maret'!$BP$194:$BP$375,APS!$B363,'Rekapitulasi Maret'!$BQ$194:$BQ$375)+SUMIF('Rekapitulasi Maret'!$BP$194:$BP$375,APS!$B363,'Rekapitulasi Maret'!$BT$194:$BT$375)</f>
        <v>0</v>
      </c>
      <c r="CL363" s="152">
        <f>SUMIF('Rekapitulasi Maret'!$BP$194:$BP$375,APS!$B363,'Rekapitulasi Maret'!$BR$194:$BR$375)</f>
        <v>0</v>
      </c>
      <c r="CM363" s="152">
        <f>SUMIF('Rekapitulasi Maret'!$BP$194:$BP$375,APS!$B363,'Rekapitulasi Maret'!$BU$194:$BU$375)</f>
        <v>0</v>
      </c>
      <c r="CN363" s="154">
        <f t="shared" si="791"/>
        <v>0</v>
      </c>
      <c r="CO363" s="154">
        <f t="shared" si="792"/>
        <v>0</v>
      </c>
      <c r="CP363" s="76">
        <f t="shared" si="838"/>
        <v>0</v>
      </c>
      <c r="CQ363" s="76">
        <f t="shared" si="839"/>
        <v>0</v>
      </c>
      <c r="CR363" s="76">
        <f t="shared" si="840"/>
        <v>1</v>
      </c>
      <c r="CS363" s="76">
        <f t="shared" si="841"/>
        <v>0</v>
      </c>
      <c r="CT363" s="76">
        <f t="shared" si="842"/>
        <v>1</v>
      </c>
      <c r="CU363" s="76">
        <f t="shared" si="843"/>
        <v>1</v>
      </c>
      <c r="CV363" s="154">
        <f t="shared" si="844"/>
        <v>0</v>
      </c>
      <c r="CW363" s="10"/>
      <c r="CX363" s="10"/>
      <c r="CY363" s="152">
        <f>SUMIF('Rekapitulasi Maret'!$D$391:$D$568,APS!$B363,'Rekapitulasi Maret'!$E$391:$E$568)+SUMIF('Rekapitulasi Maret'!$D$391:$D$568,APS!$B363,'Rekapitulasi Maret'!$J$391:$J$568)</f>
        <v>0</v>
      </c>
      <c r="CZ363" s="152">
        <f>SUMIF('Rekapitulasi Maret'!$D$391:$D$568,APS!$B363,'Rekapitulasi Maret'!$F$391:$F$568)</f>
        <v>0</v>
      </c>
      <c r="DA363" s="152">
        <f>SUMIF('Rekapitulasi Maret'!$D$391:$D$568,APS!$B363,'Rekapitulasi Maret'!$K$391:$K$568)</f>
        <v>0</v>
      </c>
      <c r="DB363" s="154">
        <f t="shared" si="793"/>
        <v>0</v>
      </c>
      <c r="DC363" s="154">
        <f t="shared" si="794"/>
        <v>0</v>
      </c>
      <c r="DD363" s="10"/>
      <c r="DE363" s="152">
        <f>SUMIF('Rekapitulasi Maret'!$U$391:$U$568,APS!$B363,'Rekapitulasi Maret'!$V$391:$V$568)+SUMIF('Rekapitulasi Maret'!$U$391:$U$568,APS!$B363,'Rekapitulasi Maret'!$AA$391:$AA$568)</f>
        <v>0</v>
      </c>
      <c r="DF363" s="152">
        <f>SUMIF('Rekapitulasi Maret'!$U$391:$U$568,APS!$B363,'Rekapitulasi Maret'!$W$391:$W$568)</f>
        <v>0</v>
      </c>
      <c r="DG363" s="152">
        <f>SUMIF('Rekapitulasi Maret'!$U$391:$U$568,APS!$B363,'Rekapitulasi Maret'!$AB$391:$AB$568)</f>
        <v>0</v>
      </c>
      <c r="DH363" s="154">
        <f t="shared" si="845"/>
        <v>0</v>
      </c>
      <c r="DI363" s="154">
        <f t="shared" si="846"/>
        <v>0</v>
      </c>
      <c r="DJ363" s="10"/>
      <c r="DK363" s="152">
        <f>SUMIF('Rekapitulasi Maret'!$AL$391:$AL$568,APS!$B363,'Rekapitulasi Maret'!$AM$391:$AM$568)+SUMIF('Rekapitulasi Maret'!$AL$391:$AL$568,APS!$B363,'Rekapitulasi Maret'!$AP$391:$AP$568)</f>
        <v>0</v>
      </c>
      <c r="DL363" s="152">
        <f>SUMIF('Rekapitulasi Maret'!$AL$391:$AL$568,APS!$B363,'Rekapitulasi Maret'!$AN$391:$AN$568)</f>
        <v>0</v>
      </c>
      <c r="DM363" s="152">
        <f>SUMIF('Rekapitulasi Maret'!$AL$391:$AL$568,APS!$B363,'Rekapitulasi Maret'!$AQ$391:$AQ$568)</f>
        <v>0</v>
      </c>
      <c r="DN363" s="154">
        <f t="shared" si="762"/>
        <v>0</v>
      </c>
      <c r="DO363" s="154">
        <f t="shared" si="763"/>
        <v>0</v>
      </c>
      <c r="DP363" s="10"/>
      <c r="DQ363" s="152">
        <f>SUMIF('Rekapitulasi Maret'!$BA$391:$BA$568,APS!$B363,'Rekapitulasi Maret'!$BB$391:$BB$568)+SUMIF('Rekapitulasi Maret'!$BA$391:$BA$568,APS!$B363,'Rekapitulasi Maret'!$BE$391:$BE$568)</f>
        <v>0</v>
      </c>
      <c r="DR363" s="152">
        <f>SUMIF('Rekapitulasi Maret'!$BA$391:$BA$568,APS!$B363,'Rekapitulasi Maret'!$BC$391:$BC$568)</f>
        <v>0</v>
      </c>
      <c r="DS363" s="152">
        <f>SUMIF('Rekapitulasi Maret'!$BA$391:$BA$568,APS!$B363,'Rekapitulasi Maret'!$BF$391:$BF$568)</f>
        <v>0</v>
      </c>
      <c r="DT363" s="154">
        <f t="shared" si="847"/>
        <v>0</v>
      </c>
      <c r="DU363" s="154">
        <f t="shared" si="848"/>
        <v>0</v>
      </c>
      <c r="DV363" s="10"/>
      <c r="DW363" s="152">
        <f>SUMIF('Rekapitulasi Maret'!$BP$391:$BP$568,APS!$B363,'Rekapitulasi Maret'!$BQ$391:$BQ$568)+SUMIF('Rekapitulasi Maret'!$BP$391:$BP$568,APS!$B363,'Rekapitulasi Maret'!$BT$391:$BT$568)</f>
        <v>0</v>
      </c>
      <c r="DX363" s="152">
        <f>SUMIF('Rekapitulasi Maret'!$BP$391:$BP$568,APS!$B363,'Rekapitulasi Maret'!$BR$391:$BR$568)</f>
        <v>0</v>
      </c>
      <c r="DY363" s="152">
        <f>SUMIF('Rekapitulasi Maret'!$BP$391:$BP$568,APS!$B363,'Rekapitulasi Maret'!$BU$391:$BU$568)</f>
        <v>0</v>
      </c>
      <c r="DZ363" s="154">
        <f t="shared" si="755"/>
        <v>0</v>
      </c>
      <c r="EA363" s="154">
        <f t="shared" si="756"/>
        <v>0</v>
      </c>
      <c r="EB363" s="10"/>
      <c r="EC363" s="152">
        <f>SUMIF('Rekapitulasi Maret'!$CE$391:$CE$568,APS!$B363,'Rekapitulasi Maret'!$CF$391:$CF$568)+SUMIF('Rekapitulasi Maret'!$CE$391:$CE$568,APS!$B363,'Rekapitulasi Maret'!$CI$391:$CI$568)</f>
        <v>0</v>
      </c>
      <c r="ED363" s="152">
        <f>SUMIF('Rekapitulasi Maret'!$CE$391:$CE$568,APS!$B363,'Rekapitulasi Maret'!$CG$391:$CG$568)</f>
        <v>0</v>
      </c>
      <c r="EE363" s="152">
        <f>SUMIF('Rekapitulasi Maret'!$CE$391:$CE$568,APS!$B363,'Rekapitulasi Maret'!$CJ$391:$CJ$568)</f>
        <v>0</v>
      </c>
      <c r="EF363" s="154">
        <f t="shared" si="764"/>
        <v>0</v>
      </c>
      <c r="EG363" s="154">
        <f t="shared" si="765"/>
        <v>0</v>
      </c>
      <c r="EH363" s="76">
        <f t="shared" si="849"/>
        <v>0</v>
      </c>
      <c r="EI363" s="76">
        <f t="shared" si="850"/>
        <v>0</v>
      </c>
      <c r="EJ363" s="76">
        <f t="shared" si="851"/>
        <v>0</v>
      </c>
      <c r="EK363" s="76">
        <f t="shared" si="852"/>
        <v>0</v>
      </c>
      <c r="EL363" s="76">
        <f t="shared" si="853"/>
        <v>0</v>
      </c>
      <c r="EM363" s="76">
        <f t="shared" si="854"/>
        <v>0</v>
      </c>
      <c r="EN363" s="154">
        <f t="shared" si="855"/>
        <v>0</v>
      </c>
      <c r="EO363" s="10"/>
      <c r="EP363" s="10"/>
      <c r="EQ363" s="152">
        <f>SUMIF('Rekapitulasi Maret'!$D$587:$D$768,APS!$B363,'Rekapitulasi Maret'!$E$587:$E$768)+SUMIF('Rekapitulasi Maret'!$D$587:$D$768,APS!$B363,'Rekapitulasi Maret'!$G$587:$G$768)</f>
        <v>0</v>
      </c>
      <c r="ER363" s="152">
        <f>SUMIF('Rekapitulasi Maret'!$D$587:$D$768,APS!$B363,'Rekapitulasi Maret'!$F$587:$F$768)+SUMIF('Rekapitulasi Maret'!$D$587:$D$768,APS!$B363,'Rekapitulasi Maret'!$H$587:$H$768)</f>
        <v>0</v>
      </c>
      <c r="ES363" s="10"/>
      <c r="ET363" s="154">
        <f t="shared" si="766"/>
        <v>0</v>
      </c>
      <c r="EU363" s="154">
        <f t="shared" si="767"/>
        <v>0</v>
      </c>
      <c r="EV363" s="10"/>
      <c r="EW363" s="152">
        <f>SUMIF('Rekapitulasi Maret'!$U$587:$U$768,APS!$B363,'Rekapitulasi Maret'!$V$587:$V$768)+SUMIF('Rekapitulasi Maret'!$U$587:$U$768,APS!$B363,'Rekapitulasi Maret'!$X$587:$X$768)</f>
        <v>0</v>
      </c>
      <c r="EX363" s="152">
        <f>SUMIF('Rekapitulasi Maret'!$U$587:$U$768,APS!$B363,'Rekapitulasi Maret'!$W$587:$W$768)+SUMIF('Rekapitulasi Maret'!$U$587:$U$768,APS!$B363,'Rekapitulasi Maret'!$Y$587:$Y$768)</f>
        <v>0</v>
      </c>
      <c r="EY363" s="10"/>
      <c r="EZ363" s="154">
        <f t="shared" si="768"/>
        <v>0</v>
      </c>
      <c r="FA363" s="154">
        <f t="shared" si="769"/>
        <v>0</v>
      </c>
      <c r="FB363" s="10"/>
      <c r="FC363" s="152">
        <f>SUMIF('Rekapitulasi Maret'!$AL$587:$AL$768,APS!$B363,'Rekapitulasi Maret'!$AM$587:$AM$768)+SUMIF('Rekapitulasi Maret'!$AL$587:$AL$768,APS!$B363,'Rekapitulasi Maret'!$AP$587:$AP$768)</f>
        <v>0</v>
      </c>
      <c r="FD363" s="152">
        <f>SUMIF('Rekapitulasi Maret'!$AL$587:$AL$768,APS!$B363,'Rekapitulasi Maret'!$AN$587:$AN$768)</f>
        <v>0</v>
      </c>
      <c r="FE363" s="10"/>
      <c r="FF363" s="154">
        <f t="shared" si="770"/>
        <v>0</v>
      </c>
      <c r="FG363" s="154">
        <f t="shared" si="771"/>
        <v>0</v>
      </c>
      <c r="FH363" s="10"/>
      <c r="FI363" s="152">
        <f>SUMIF('Rekapitulasi Maret'!$BA$587:$BA$768,APS!$B363,'Rekapitulasi Maret'!$BB$587:$BB$768)+SUMIF('Rekapitulasi Maret'!$BA$587:$BA$768,APS!$B363,'Rekapitulasi Maret'!$BE$587:$BE$768)</f>
        <v>0</v>
      </c>
      <c r="FJ363" s="152">
        <f>SUMIF('Rekapitulasi Maret'!$BA$587:$BA$768,APS!$B363,'Rekapitulasi Maret'!$BC$587:$BC$768)+SUMIF('Rekapitulasi Maret'!$BA$587:$BA$768,APS!$B363,'Rekapitulasi Maret'!$BF$587:$BF$768)</f>
        <v>0</v>
      </c>
      <c r="FK363" s="10"/>
      <c r="FL363" s="154">
        <f t="shared" si="772"/>
        <v>0</v>
      </c>
      <c r="FM363" s="154">
        <f t="shared" si="773"/>
        <v>0</v>
      </c>
      <c r="FN363" s="10"/>
      <c r="FO363" s="152">
        <f>SUMIF('Rekapitulasi Maret'!$BP$587:$BP$768,APS!$B363,'Rekapitulasi Maret'!$BQ$587:$BQ$768)+SUMIF('Rekapitulasi Maret'!$BP$587:$BP$768,APS!$B363,'Rekapitulasi Maret'!$BT$587:$BT$768)</f>
        <v>0</v>
      </c>
      <c r="FP363" s="152">
        <f>SUMIF('Rekapitulasi Maret'!$BP$587:$BP$768,APS!$B363,'Rekapitulasi Maret'!$BR$587:$BR$768)</f>
        <v>0</v>
      </c>
      <c r="FQ363" s="10"/>
      <c r="FR363" s="154">
        <f t="shared" si="774"/>
        <v>0</v>
      </c>
      <c r="FS363" s="154">
        <f t="shared" si="775"/>
        <v>0</v>
      </c>
      <c r="FT363" s="10"/>
      <c r="FU363" s="152">
        <f>SUMIF('Rekapitulasi Maret'!$CE$587:$CE$768,APS!$B363,'Rekapitulasi Maret'!$CI$587:$CI$768)</f>
        <v>0</v>
      </c>
      <c r="FV363" s="10"/>
      <c r="FW363" s="152">
        <f>SUMIF('Rekapitulasi Maret'!$CE$587:$CE$768,APS!$B363,'Rekapitulasi Maret'!$CJ$587:$CJ$768)</f>
        <v>0</v>
      </c>
      <c r="FX363" s="154">
        <f t="shared" si="795"/>
        <v>0</v>
      </c>
      <c r="FY363" s="154">
        <f t="shared" si="796"/>
        <v>0</v>
      </c>
      <c r="FZ363" s="10"/>
      <c r="GA363" s="152">
        <f>SUMIF('Rekapitulasi Maret'!$D$785:$D$963,APS!$B363,'Rekapitulasi Maret'!$E$785:$E$963)+SUMIF('Rekapitulasi Maret'!$D$785:$D$963,APS!$B363,'Rekapitulasi Maret'!$J$785:$J$963)</f>
        <v>0</v>
      </c>
      <c r="GB363" s="152">
        <f>SUMIF('Rekapitulasi Maret'!$D$785:$D$963,APS!$B363,'Rekapitulasi Maret'!$F$785:$F$963)</f>
        <v>0</v>
      </c>
      <c r="GC363" s="152">
        <f>SUMIF('Rekapitulasi Maret'!$D$785:$D$963,APS!$B363,'Rekapitulasi Maret'!$K$785:$K$963)</f>
        <v>0</v>
      </c>
      <c r="GD363" s="154">
        <f t="shared" si="776"/>
        <v>0</v>
      </c>
      <c r="GE363" s="154">
        <f t="shared" si="777"/>
        <v>0</v>
      </c>
      <c r="GF363" s="10"/>
      <c r="GG363" s="152">
        <f>SUMIF('Rekapitulasi Maret'!$U$785:$U$963,APS!$B363,'Rekapitulasi Maret'!$V$785:$V$963)+SUMIF('Rekapitulasi Maret'!$U$785:$U$963,APS!$B363,'Rekapitulasi Maret'!$AA$785:$AA$963)</f>
        <v>0</v>
      </c>
      <c r="GH363" s="152">
        <f>SUMIF('Rekapitulasi Maret'!$U$785:$U$963,APS!$B363,'Rekapitulasi Maret'!$W$785:$W$963)</f>
        <v>0</v>
      </c>
      <c r="GI363" s="152">
        <f>SUMIF('Rekapitulasi Maret'!$U$785:$U$963,APS!$B363,'Rekapitulasi Maret'!$AB$785:$AB$963)</f>
        <v>0</v>
      </c>
      <c r="GJ363" s="154">
        <f t="shared" si="778"/>
        <v>0</v>
      </c>
      <c r="GK363" s="154">
        <f t="shared" si="779"/>
        <v>0</v>
      </c>
      <c r="GL363" s="10"/>
      <c r="GM363" s="152">
        <f>SUMIF('Rekapitulasi Maret'!$AL$785:$AL$963,APS!$B363,'Rekapitulasi Maret'!$AM$785:$AM$963)+SUMIF('Rekapitulasi Maret'!$AL$785:$AL$963,APS!$B363,'Rekapitulasi Maret'!$AP$785:$AP$963)</f>
        <v>0</v>
      </c>
      <c r="GN363" s="152">
        <f>SUMIF('Rekapitulasi Maret'!$AL$785:$AL$963,APS!$B363,'Rekapitulasi Maret'!$AN$785:$AN$963)</f>
        <v>0</v>
      </c>
      <c r="GO363" s="152">
        <f>SUMIF('Rekapitulasi Maret'!$AL$785:$AL$963,APS!$B363,'Rekapitulasi Maret'!$AQ$785:$AQ$963)</f>
        <v>0</v>
      </c>
      <c r="GP363" s="154">
        <f t="shared" si="780"/>
        <v>0</v>
      </c>
      <c r="GQ363" s="154">
        <f t="shared" si="781"/>
        <v>0</v>
      </c>
      <c r="GR363" s="76">
        <f t="shared" si="782"/>
        <v>0</v>
      </c>
      <c r="GS363" s="76">
        <f t="shared" si="783"/>
        <v>0</v>
      </c>
      <c r="GT363" s="76">
        <f t="shared" si="784"/>
        <v>0</v>
      </c>
      <c r="GU363" s="76">
        <f t="shared" si="785"/>
        <v>0</v>
      </c>
      <c r="GV363" s="157">
        <f t="shared" si="786"/>
        <v>0</v>
      </c>
      <c r="GW363" s="157">
        <f t="shared" si="787"/>
        <v>0</v>
      </c>
      <c r="GX363" s="158">
        <f t="shared" si="788"/>
        <v>0</v>
      </c>
      <c r="GY363" s="157">
        <f t="shared" si="821"/>
        <v>0</v>
      </c>
      <c r="GZ363" s="157">
        <f t="shared" si="822"/>
        <v>0</v>
      </c>
      <c r="HA363" s="157">
        <f t="shared" si="823"/>
        <v>1</v>
      </c>
      <c r="HB363" s="157">
        <f t="shared" si="824"/>
        <v>0</v>
      </c>
      <c r="HC363" s="157">
        <f t="shared" si="825"/>
        <v>1</v>
      </c>
      <c r="HD363" s="157">
        <f t="shared" si="826"/>
        <v>1</v>
      </c>
      <c r="HE363" s="158">
        <f t="shared" si="862"/>
        <v>0</v>
      </c>
      <c r="HF363" s="164"/>
      <c r="HG363" s="88"/>
      <c r="HH363" s="88"/>
    </row>
    <row r="364" spans="1:216" ht="15.75">
      <c r="A364" s="129" t="s">
        <v>856</v>
      </c>
      <c r="B364" s="129" t="s">
        <v>857</v>
      </c>
      <c r="C364" s="71" t="s">
        <v>155</v>
      </c>
      <c r="D364" s="16"/>
      <c r="E364" s="16"/>
      <c r="F364" s="17"/>
      <c r="G364" s="17"/>
      <c r="H364" s="17"/>
      <c r="I364" s="18"/>
      <c r="J364" s="17">
        <v>0</v>
      </c>
      <c r="K364" s="19"/>
      <c r="L364" s="19"/>
      <c r="M364" s="23"/>
      <c r="N364" s="20">
        <f t="shared" si="752"/>
        <v>0</v>
      </c>
      <c r="O364" s="20"/>
      <c r="P364" s="75">
        <f t="shared" si="754"/>
        <v>0</v>
      </c>
      <c r="Q364" s="74">
        <f t="shared" si="864"/>
        <v>0</v>
      </c>
      <c r="R364" s="22">
        <f t="shared" si="863"/>
        <v>0</v>
      </c>
      <c r="S364" s="10"/>
      <c r="T364" s="10"/>
      <c r="U364" s="152">
        <f>SUMIF('Rekapitulasi Maret'!$D$9:$D$173,APS!$B364,'Rekapitulasi Maret'!$E$9:$E$173)</f>
        <v>0</v>
      </c>
      <c r="V364" s="152">
        <f>SUMIF('Rekapitulasi Maret'!$D$9:$D$173,APS!$B364,'Rekapitulasi Maret'!$F$9:$F$173)</f>
        <v>0</v>
      </c>
      <c r="W364" s="10"/>
      <c r="X364" s="154">
        <f t="shared" si="865"/>
        <v>0</v>
      </c>
      <c r="Y364" s="154">
        <f t="shared" si="866"/>
        <v>0</v>
      </c>
      <c r="Z364" s="10"/>
      <c r="AA364" s="152">
        <f>SUMIF('Rekapitulasi Maret'!$U$9:$U$173,APS!$B364,'Rekapitulasi Maret'!$V$9:$V$173)</f>
        <v>0</v>
      </c>
      <c r="AB364" s="152">
        <f>SUMIF('Rekapitulasi Maret'!$U$9:$U$173,APS!$B364,'Rekapitulasi Maret'!$W$9:$W$173)</f>
        <v>0</v>
      </c>
      <c r="AC364" s="152"/>
      <c r="AD364" s="154">
        <f t="shared" si="856"/>
        <v>0</v>
      </c>
      <c r="AE364" s="154">
        <f t="shared" si="857"/>
        <v>0</v>
      </c>
      <c r="AF364" s="10"/>
      <c r="AG364" s="152">
        <f>SUMIF('Rekapitulasi Maret'!$AL$9:$AL$173,APS!$B364,'Rekapitulasi Maret'!$AM$9:$AM$173)</f>
        <v>0</v>
      </c>
      <c r="AH364" s="152">
        <f>SUMIF('Rekapitulasi Maret'!$AL$9:$AL$173,APS!$B364,'Rekapitulasi Maret'!$AN$9:$AN$173)</f>
        <v>0</v>
      </c>
      <c r="AI364" s="152">
        <f>SUMIF('Rekapitulasi Maret'!$AL$9:$AL$173,APS!$B364,'Rekapitulasi Maret'!$AQ$9:$AQ$173)</f>
        <v>0</v>
      </c>
      <c r="AJ364" s="154">
        <f t="shared" si="860"/>
        <v>0</v>
      </c>
      <c r="AK364" s="154">
        <f t="shared" si="861"/>
        <v>0</v>
      </c>
      <c r="AL364" s="10"/>
      <c r="AM364" s="152">
        <f>SUMIF('Rekapitulasi Maret'!$BA$9:$BA$173,APS!$B364,'Rekapitulasi Maret'!$BB$9:$BB$173)</f>
        <v>0</v>
      </c>
      <c r="AN364" s="152">
        <f>SUMIF('Rekapitulasi Maret'!$BA$9:$BA$173,APS!$B364,'Rekapitulasi Maret'!$BC$9:$BC$173)</f>
        <v>0</v>
      </c>
      <c r="AO364" s="10"/>
      <c r="AP364" s="154">
        <f t="shared" si="858"/>
        <v>0</v>
      </c>
      <c r="AQ364" s="154">
        <f t="shared" si="859"/>
        <v>0</v>
      </c>
      <c r="AR364" s="10"/>
      <c r="AS364" s="152">
        <f>SUMIF('Rekapitulasi Maret'!$BP$9:$BP$173,APS!$B364,'Rekapitulasi Maret'!$BQ$9:$BQ$173)</f>
        <v>0</v>
      </c>
      <c r="AT364" s="152">
        <f>SUMIF('Rekapitulasi Maret'!$BP$9:$BP$173,APS!$B364,'Rekapitulasi Maret'!$BR$9:$BR$173)</f>
        <v>0</v>
      </c>
      <c r="AU364" s="10"/>
      <c r="AV364" s="10"/>
      <c r="AW364" s="10"/>
      <c r="AX364" s="10"/>
      <c r="AY364" s="10"/>
      <c r="AZ364" s="10"/>
      <c r="BA364" s="10"/>
      <c r="BB364" s="154">
        <f t="shared" si="819"/>
        <v>0</v>
      </c>
      <c r="BC364" s="154">
        <f t="shared" si="820"/>
        <v>0</v>
      </c>
      <c r="BD364" s="76">
        <f t="shared" si="867"/>
        <v>0</v>
      </c>
      <c r="BE364" s="76">
        <f t="shared" si="868"/>
        <v>0</v>
      </c>
      <c r="BF364" s="76">
        <f t="shared" si="869"/>
        <v>0</v>
      </c>
      <c r="BG364" s="76">
        <f t="shared" si="870"/>
        <v>0</v>
      </c>
      <c r="BH364" s="76">
        <f t="shared" si="871"/>
        <v>0</v>
      </c>
      <c r="BI364" s="76">
        <f t="shared" si="872"/>
        <v>0</v>
      </c>
      <c r="BJ364" s="154">
        <f t="shared" si="873"/>
        <v>0</v>
      </c>
      <c r="BK364" s="10"/>
      <c r="BL364" s="10"/>
      <c r="BM364" s="152">
        <f>SUMIF('Rekapitulasi Maret'!$D$194:$D$375,APS!$B364,'Rekapitulasi Maret'!$E$194:$E$375)+SUMIF('Rekapitulasi Maret'!$D$194:$D$375,APS!$B364,'Rekapitulasi Maret'!$J$194:$J$375)</f>
        <v>0</v>
      </c>
      <c r="BN364" s="152">
        <f>SUMIF('Rekapitulasi Maret'!$D$194:$D$375,APS!$B364,'Rekapitulasi Maret'!$F$194:$F$375)</f>
        <v>0</v>
      </c>
      <c r="BO364" s="152">
        <f>SUMIF('Rekapitulasi Maret'!$D$194:$D$375,APS!$B364,'Rekapitulasi Maret'!$K$194:$K$375)</f>
        <v>0</v>
      </c>
      <c r="BP364" s="154">
        <f t="shared" si="799"/>
        <v>0</v>
      </c>
      <c r="BQ364" s="154">
        <f t="shared" si="800"/>
        <v>0</v>
      </c>
      <c r="BR364" s="10"/>
      <c r="BS364" s="152">
        <f>SUMIF('Rekapitulasi Maret'!$U$194:$U$375,APS!$B364,'Rekapitulasi Maret'!$V$194:$V$375)+SUMIF('Rekapitulasi Maret'!$U$194:$U$375,APS!$B364,'Rekapitulasi Maret'!$AA$194:$AA$375)</f>
        <v>0</v>
      </c>
      <c r="BT364" s="152">
        <f>SUMIF('Rekapitulasi Maret'!$U$194:$U$375,APS!$B364,'Rekapitulasi Maret'!$W$194:$W$375)</f>
        <v>0</v>
      </c>
      <c r="BU364" s="152">
        <f>SUMIF('Rekapitulasi Maret'!$U$194:$U$375,APS!$B364,'Rekapitulasi Maret'!$AB$194:$AB$375)</f>
        <v>0</v>
      </c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76">
        <f t="shared" si="838"/>
        <v>0</v>
      </c>
      <c r="CQ364" s="76">
        <f t="shared" si="839"/>
        <v>0</v>
      </c>
      <c r="CR364" s="76">
        <f t="shared" si="840"/>
        <v>0</v>
      </c>
      <c r="CS364" s="76">
        <f t="shared" si="841"/>
        <v>0</v>
      </c>
      <c r="CT364" s="76">
        <f t="shared" si="842"/>
        <v>0</v>
      </c>
      <c r="CU364" s="76">
        <f t="shared" si="843"/>
        <v>0</v>
      </c>
      <c r="CV364" s="154">
        <f t="shared" si="844"/>
        <v>0</v>
      </c>
      <c r="CW364" s="10"/>
      <c r="CX364" s="10"/>
      <c r="CY364" s="152">
        <f>SUMIF('Rekapitulasi Maret'!$D$391:$D$568,APS!$B364,'Rekapitulasi Maret'!$E$391:$E$568)+SUMIF('Rekapitulasi Maret'!$D$391:$D$568,APS!$B364,'Rekapitulasi Maret'!$J$391:$J$568)</f>
        <v>0</v>
      </c>
      <c r="CZ364" s="152">
        <f>SUMIF('Rekapitulasi Maret'!$D$391:$D$568,APS!$B364,'Rekapitulasi Maret'!$F$391:$F$568)</f>
        <v>0</v>
      </c>
      <c r="DA364" s="152">
        <f>SUMIF('Rekapitulasi Maret'!$D$391:$D$568,APS!$B364,'Rekapitulasi Maret'!$K$391:$K$568)</f>
        <v>0</v>
      </c>
      <c r="DB364" s="154">
        <f t="shared" si="793"/>
        <v>0</v>
      </c>
      <c r="DC364" s="154">
        <f t="shared" si="794"/>
        <v>0</v>
      </c>
      <c r="DD364" s="10"/>
      <c r="DE364" s="152">
        <f>SUMIF('Rekapitulasi Maret'!$U$391:$U$568,APS!$B364,'Rekapitulasi Maret'!$V$391:$V$568)+SUMIF('Rekapitulasi Maret'!$U$391:$U$568,APS!$B364,'Rekapitulasi Maret'!$AA$391:$AA$568)</f>
        <v>0</v>
      </c>
      <c r="DF364" s="152">
        <f>SUMIF('Rekapitulasi Maret'!$U$391:$U$568,APS!$B364,'Rekapitulasi Maret'!$W$391:$W$568)</f>
        <v>0</v>
      </c>
      <c r="DG364" s="152">
        <f>SUMIF('Rekapitulasi Maret'!$U$391:$U$568,APS!$B364,'Rekapitulasi Maret'!$AB$391:$AB$568)</f>
        <v>0</v>
      </c>
      <c r="DH364" s="154">
        <f t="shared" si="845"/>
        <v>0</v>
      </c>
      <c r="DI364" s="154">
        <f t="shared" si="846"/>
        <v>0</v>
      </c>
      <c r="DJ364" s="10"/>
      <c r="DK364" s="10"/>
      <c r="DL364" s="10"/>
      <c r="DM364" s="10"/>
      <c r="DN364" s="10"/>
      <c r="DO364" s="10"/>
      <c r="DP364" s="10"/>
      <c r="DQ364" s="152">
        <f>SUMIF('Rekapitulasi Maret'!$BA$391:$BA$568,APS!$B364,'Rekapitulasi Maret'!$BB$391:$BB$568)+SUMIF('Rekapitulasi Maret'!$BA$391:$BA$568,APS!$B364,'Rekapitulasi Maret'!$BE$391:$BE$568)</f>
        <v>4</v>
      </c>
      <c r="DR364" s="152">
        <f>SUMIF('Rekapitulasi Maret'!$BA$391:$BA$568,APS!$B364,'Rekapitulasi Maret'!$BC$391:$BC$568)</f>
        <v>0</v>
      </c>
      <c r="DS364" s="152">
        <f>SUMIF('Rekapitulasi Maret'!$BA$391:$BA$568,APS!$B364,'Rekapitulasi Maret'!$BF$391:$BF$568)</f>
        <v>0</v>
      </c>
      <c r="DT364" s="154">
        <f t="shared" si="847"/>
        <v>0</v>
      </c>
      <c r="DU364" s="154">
        <f t="shared" si="848"/>
        <v>0</v>
      </c>
      <c r="DV364" s="10"/>
      <c r="DW364" s="152">
        <f>SUMIF('Rekapitulasi Maret'!$BP$391:$BP$568,APS!$B364,'Rekapitulasi Maret'!$BQ$391:$BQ$568)+SUMIF('Rekapitulasi Maret'!$BP$391:$BP$568,APS!$B364,'Rekapitulasi Maret'!$BT$391:$BT$568)</f>
        <v>0</v>
      </c>
      <c r="DX364" s="152">
        <f>SUMIF('Rekapitulasi Maret'!$BP$391:$BP$568,APS!$B364,'Rekapitulasi Maret'!$BR$391:$BR$568)</f>
        <v>0</v>
      </c>
      <c r="DY364" s="152">
        <f>SUMIF('Rekapitulasi Maret'!$BP$391:$BP$568,APS!$B364,'Rekapitulasi Maret'!$BU$391:$BU$568)</f>
        <v>0</v>
      </c>
      <c r="DZ364" s="154">
        <f t="shared" si="755"/>
        <v>0</v>
      </c>
      <c r="EA364" s="154">
        <f t="shared" si="756"/>
        <v>0</v>
      </c>
      <c r="EB364" s="10"/>
      <c r="EC364" s="152">
        <f>SUMIF('Rekapitulasi Maret'!$CE$391:$CE$568,APS!$B364,'Rekapitulasi Maret'!$CF$391:$CF$568)+SUMIF('Rekapitulasi Maret'!$CE$391:$CE$568,APS!$B364,'Rekapitulasi Maret'!$CI$391:$CI$568)</f>
        <v>0</v>
      </c>
      <c r="ED364" s="152">
        <f>SUMIF('Rekapitulasi Maret'!$CE$391:$CE$568,APS!$B364,'Rekapitulasi Maret'!$CG$391:$CG$568)</f>
        <v>0</v>
      </c>
      <c r="EE364" s="152">
        <f>SUMIF('Rekapitulasi Maret'!$CE$391:$CE$568,APS!$B364,'Rekapitulasi Maret'!$CJ$391:$CJ$568)</f>
        <v>0</v>
      </c>
      <c r="EF364" s="154">
        <f t="shared" si="764"/>
        <v>0</v>
      </c>
      <c r="EG364" s="154">
        <f t="shared" si="765"/>
        <v>0</v>
      </c>
      <c r="EH364" s="76">
        <f t="shared" si="849"/>
        <v>0</v>
      </c>
      <c r="EI364" s="76">
        <f t="shared" si="850"/>
        <v>4</v>
      </c>
      <c r="EJ364" s="76">
        <f t="shared" si="851"/>
        <v>0</v>
      </c>
      <c r="EK364" s="76">
        <f t="shared" si="852"/>
        <v>0</v>
      </c>
      <c r="EL364" s="76">
        <f t="shared" si="853"/>
        <v>0</v>
      </c>
      <c r="EM364" s="76">
        <f t="shared" si="854"/>
        <v>0</v>
      </c>
      <c r="EN364" s="154">
        <f t="shared" si="855"/>
        <v>0</v>
      </c>
      <c r="EO364" s="10"/>
      <c r="EP364" s="10"/>
      <c r="EQ364" s="152">
        <f>SUMIF('Rekapitulasi Maret'!$D$587:$D$768,APS!$B364,'Rekapitulasi Maret'!$E$587:$E$768)+SUMIF('Rekapitulasi Maret'!$D$587:$D$768,APS!$B364,'Rekapitulasi Maret'!$G$587:$G$768)</f>
        <v>0</v>
      </c>
      <c r="ER364" s="152">
        <f>SUMIF('Rekapitulasi Maret'!$D$587:$D$768,APS!$B364,'Rekapitulasi Maret'!$F$587:$F$768)+SUMIF('Rekapitulasi Maret'!$D$587:$D$768,APS!$B364,'Rekapitulasi Maret'!$H$587:$H$768)</f>
        <v>0</v>
      </c>
      <c r="ES364" s="10"/>
      <c r="ET364" s="154">
        <f t="shared" si="766"/>
        <v>0</v>
      </c>
      <c r="EU364" s="154">
        <f t="shared" si="767"/>
        <v>0</v>
      </c>
      <c r="EV364" s="10"/>
      <c r="EW364" s="152">
        <f>SUMIF('Rekapitulasi Maret'!$U$587:$U$768,APS!$B364,'Rekapitulasi Maret'!$V$587:$V$768)+SUMIF('Rekapitulasi Maret'!$U$587:$U$768,APS!$B364,'Rekapitulasi Maret'!$X$587:$X$768)</f>
        <v>0</v>
      </c>
      <c r="EX364" s="152">
        <f>SUMIF('Rekapitulasi Maret'!$U$587:$U$768,APS!$B364,'Rekapitulasi Maret'!$W$587:$W$768)+SUMIF('Rekapitulasi Maret'!$U$587:$U$768,APS!$B364,'Rekapitulasi Maret'!$Y$587:$Y$768)</f>
        <v>0</v>
      </c>
      <c r="EY364" s="10"/>
      <c r="EZ364" s="154">
        <f t="shared" si="768"/>
        <v>0</v>
      </c>
      <c r="FA364" s="154">
        <f t="shared" si="769"/>
        <v>0</v>
      </c>
      <c r="FB364" s="10"/>
      <c r="FC364" s="152">
        <f>SUMIF('Rekapitulasi Maret'!$AL$587:$AL$768,APS!$B364,'Rekapitulasi Maret'!$AM$587:$AM$768)+SUMIF('Rekapitulasi Maret'!$AL$587:$AL$768,APS!$B364,'Rekapitulasi Maret'!$AP$587:$AP$768)</f>
        <v>0</v>
      </c>
      <c r="FD364" s="152">
        <f>SUMIF('Rekapitulasi Maret'!$AL$587:$AL$768,APS!$B364,'Rekapitulasi Maret'!$AN$587:$AN$768)</f>
        <v>0</v>
      </c>
      <c r="FE364" s="10"/>
      <c r="FF364" s="154">
        <f t="shared" si="770"/>
        <v>0</v>
      </c>
      <c r="FG364" s="154">
        <f t="shared" si="771"/>
        <v>0</v>
      </c>
      <c r="FH364" s="10"/>
      <c r="FI364" s="152">
        <f>SUMIF('Rekapitulasi Maret'!$BA$587:$BA$768,APS!$B364,'Rekapitulasi Maret'!$BB$587:$BB$768)+SUMIF('Rekapitulasi Maret'!$BA$587:$BA$768,APS!$B364,'Rekapitulasi Maret'!$BE$587:$BE$768)</f>
        <v>0</v>
      </c>
      <c r="FJ364" s="152">
        <f>SUMIF('Rekapitulasi Maret'!$BA$587:$BA$768,APS!$B364,'Rekapitulasi Maret'!$BC$587:$BC$768)+SUMIF('Rekapitulasi Maret'!$BA$587:$BA$768,APS!$B364,'Rekapitulasi Maret'!$BF$587:$BF$768)</f>
        <v>0</v>
      </c>
      <c r="FK364" s="10"/>
      <c r="FL364" s="154">
        <f t="shared" si="772"/>
        <v>0</v>
      </c>
      <c r="FM364" s="154">
        <f t="shared" si="773"/>
        <v>0</v>
      </c>
      <c r="FN364" s="10"/>
      <c r="FO364" s="152">
        <f>SUMIF('Rekapitulasi Maret'!$BP$587:$BP$768,APS!$B364,'Rekapitulasi Maret'!$BQ$587:$BQ$768)+SUMIF('Rekapitulasi Maret'!$BP$587:$BP$768,APS!$B364,'Rekapitulasi Maret'!$BT$587:$BT$768)</f>
        <v>0</v>
      </c>
      <c r="FP364" s="152">
        <f>SUMIF('Rekapitulasi Maret'!$BP$587:$BP$768,APS!$B364,'Rekapitulasi Maret'!$BR$587:$BR$768)</f>
        <v>0</v>
      </c>
      <c r="FQ364" s="10"/>
      <c r="FR364" s="154">
        <f t="shared" si="774"/>
        <v>0</v>
      </c>
      <c r="FS364" s="154">
        <f t="shared" si="775"/>
        <v>0</v>
      </c>
      <c r="FT364" s="10"/>
      <c r="FU364" s="152">
        <f>SUMIF('Rekapitulasi Maret'!$CE$587:$CE$768,APS!$B364,'Rekapitulasi Maret'!$CI$587:$CI$768)</f>
        <v>0</v>
      </c>
      <c r="FV364" s="10"/>
      <c r="FW364" s="152">
        <f>SUMIF('Rekapitulasi Maret'!$CE$587:$CE$768,APS!$B364,'Rekapitulasi Maret'!$CJ$587:$CJ$768)</f>
        <v>0</v>
      </c>
      <c r="FX364" s="154">
        <f t="shared" si="795"/>
        <v>0</v>
      </c>
      <c r="FY364" s="154">
        <f t="shared" si="796"/>
        <v>0</v>
      </c>
      <c r="FZ364" s="10"/>
      <c r="GA364" s="152">
        <f>SUMIF('Rekapitulasi Maret'!$D$785:$D$963,APS!$B364,'Rekapitulasi Maret'!$E$785:$E$963)+SUMIF('Rekapitulasi Maret'!$D$785:$D$963,APS!$B364,'Rekapitulasi Maret'!$J$785:$J$963)</f>
        <v>0</v>
      </c>
      <c r="GB364" s="152">
        <f>SUMIF('Rekapitulasi Maret'!$D$785:$D$963,APS!$B364,'Rekapitulasi Maret'!$F$785:$F$963)</f>
        <v>0</v>
      </c>
      <c r="GC364" s="152">
        <f>SUMIF('Rekapitulasi Maret'!$D$785:$D$963,APS!$B364,'Rekapitulasi Maret'!$K$785:$K$963)</f>
        <v>0</v>
      </c>
      <c r="GD364" s="154">
        <f t="shared" si="776"/>
        <v>0</v>
      </c>
      <c r="GE364" s="154">
        <f t="shared" si="777"/>
        <v>0</v>
      </c>
      <c r="GF364" s="10"/>
      <c r="GG364" s="152">
        <f>SUMIF('Rekapitulasi Maret'!$U$785:$U$963,APS!$B364,'Rekapitulasi Maret'!$V$785:$V$963)+SUMIF('Rekapitulasi Maret'!$U$785:$U$963,APS!$B364,'Rekapitulasi Maret'!$AA$785:$AA$963)</f>
        <v>0</v>
      </c>
      <c r="GH364" s="152">
        <f>SUMIF('Rekapitulasi Maret'!$U$785:$U$963,APS!$B364,'Rekapitulasi Maret'!$W$785:$W$963)</f>
        <v>0</v>
      </c>
      <c r="GI364" s="152">
        <f>SUMIF('Rekapitulasi Maret'!$U$785:$U$963,APS!$B364,'Rekapitulasi Maret'!$AB$785:$AB$963)</f>
        <v>0</v>
      </c>
      <c r="GJ364" s="154">
        <f t="shared" si="778"/>
        <v>0</v>
      </c>
      <c r="GK364" s="154">
        <f t="shared" si="779"/>
        <v>0</v>
      </c>
      <c r="GL364" s="10"/>
      <c r="GM364" s="152">
        <f>SUMIF('Rekapitulasi Maret'!$AL$785:$AL$963,APS!$B364,'Rekapitulasi Maret'!$AM$785:$AM$963)+SUMIF('Rekapitulasi Maret'!$AL$785:$AL$963,APS!$B364,'Rekapitulasi Maret'!$AP$785:$AP$963)</f>
        <v>0</v>
      </c>
      <c r="GN364" s="152">
        <f>SUMIF('Rekapitulasi Maret'!$AL$785:$AL$963,APS!$B364,'Rekapitulasi Maret'!$AN$785:$AN$963)</f>
        <v>0</v>
      </c>
      <c r="GO364" s="152">
        <f>SUMIF('Rekapitulasi Maret'!$AL$785:$AL$963,APS!$B364,'Rekapitulasi Maret'!$AQ$785:$AQ$963)</f>
        <v>0</v>
      </c>
      <c r="GP364" s="154">
        <f t="shared" si="780"/>
        <v>0</v>
      </c>
      <c r="GQ364" s="154">
        <f t="shared" si="781"/>
        <v>0</v>
      </c>
      <c r="GR364" s="76">
        <f t="shared" si="782"/>
        <v>0</v>
      </c>
      <c r="GS364" s="76">
        <f t="shared" si="783"/>
        <v>0</v>
      </c>
      <c r="GT364" s="76">
        <f t="shared" si="784"/>
        <v>0</v>
      </c>
      <c r="GU364" s="76">
        <f t="shared" si="785"/>
        <v>0</v>
      </c>
      <c r="GV364" s="157">
        <f t="shared" si="786"/>
        <v>0</v>
      </c>
      <c r="GW364" s="157">
        <f t="shared" si="787"/>
        <v>0</v>
      </c>
      <c r="GX364" s="158">
        <f t="shared" si="788"/>
        <v>0</v>
      </c>
      <c r="GY364" s="157">
        <f t="shared" si="821"/>
        <v>0</v>
      </c>
      <c r="GZ364" s="157">
        <f t="shared" si="822"/>
        <v>4</v>
      </c>
      <c r="HA364" s="157">
        <f t="shared" si="823"/>
        <v>0</v>
      </c>
      <c r="HB364" s="157">
        <f t="shared" si="824"/>
        <v>0</v>
      </c>
      <c r="HC364" s="157">
        <f t="shared" si="825"/>
        <v>0</v>
      </c>
      <c r="HD364" s="157">
        <f t="shared" si="826"/>
        <v>0</v>
      </c>
      <c r="HE364" s="158">
        <f t="shared" si="862"/>
        <v>0</v>
      </c>
      <c r="HF364" s="164"/>
      <c r="HG364" s="88"/>
      <c r="HH364" s="88"/>
    </row>
    <row r="365" spans="1:216" ht="15.75">
      <c r="A365" s="129" t="s">
        <v>858</v>
      </c>
      <c r="B365" s="129" t="s">
        <v>859</v>
      </c>
      <c r="C365" s="34" t="s">
        <v>196</v>
      </c>
      <c r="D365" s="16"/>
      <c r="E365" s="16"/>
      <c r="F365" s="17"/>
      <c r="G365" s="17"/>
      <c r="H365" s="17"/>
      <c r="I365" s="18"/>
      <c r="J365" s="17">
        <v>0</v>
      </c>
      <c r="K365" s="19"/>
      <c r="L365" s="19"/>
      <c r="M365" s="23"/>
      <c r="N365" s="20">
        <f t="shared" si="752"/>
        <v>0</v>
      </c>
      <c r="O365" s="20"/>
      <c r="P365" s="75">
        <f t="shared" si="754"/>
        <v>0</v>
      </c>
      <c r="Q365" s="74">
        <f t="shared" si="864"/>
        <v>0</v>
      </c>
      <c r="R365" s="22">
        <f t="shared" si="863"/>
        <v>0</v>
      </c>
      <c r="S365" s="10"/>
      <c r="T365" s="10"/>
      <c r="U365" s="152">
        <f>SUMIF('Rekapitulasi Maret'!$D$9:$D$173,APS!$B365,'Rekapitulasi Maret'!$E$9:$E$173)</f>
        <v>0</v>
      </c>
      <c r="V365" s="152">
        <f>SUMIF('Rekapitulasi Maret'!$D$9:$D$173,APS!$B365,'Rekapitulasi Maret'!$F$9:$F$173)</f>
        <v>0</v>
      </c>
      <c r="W365" s="10"/>
      <c r="X365" s="154">
        <f t="shared" si="865"/>
        <v>0</v>
      </c>
      <c r="Y365" s="154">
        <f t="shared" si="866"/>
        <v>0</v>
      </c>
      <c r="Z365" s="10"/>
      <c r="AA365" s="152">
        <f>SUMIF('Rekapitulasi Maret'!$U$9:$U$173,APS!$B365,'Rekapitulasi Maret'!$V$9:$V$173)</f>
        <v>0</v>
      </c>
      <c r="AB365" s="152">
        <f>SUMIF('Rekapitulasi Maret'!$U$9:$U$173,APS!$B365,'Rekapitulasi Maret'!$W$9:$W$173)</f>
        <v>0</v>
      </c>
      <c r="AC365" s="152"/>
      <c r="AD365" s="154">
        <f t="shared" si="856"/>
        <v>0</v>
      </c>
      <c r="AE365" s="154">
        <f t="shared" si="857"/>
        <v>0</v>
      </c>
      <c r="AF365" s="10"/>
      <c r="AG365" s="152">
        <f>SUMIF('Rekapitulasi Maret'!$AL$9:$AL$173,APS!$B365,'Rekapitulasi Maret'!$AM$9:$AM$173)</f>
        <v>0</v>
      </c>
      <c r="AH365" s="152">
        <f>SUMIF('Rekapitulasi Maret'!$AL$9:$AL$173,APS!$B365,'Rekapitulasi Maret'!$AN$9:$AN$173)</f>
        <v>0</v>
      </c>
      <c r="AI365" s="152">
        <f>SUMIF('Rekapitulasi Maret'!$AL$9:$AL$173,APS!$B365,'Rekapitulasi Maret'!$AQ$9:$AQ$173)</f>
        <v>0</v>
      </c>
      <c r="AJ365" s="154">
        <f t="shared" si="860"/>
        <v>0</v>
      </c>
      <c r="AK365" s="154">
        <f t="shared" si="861"/>
        <v>0</v>
      </c>
      <c r="AL365" s="10"/>
      <c r="AM365" s="152">
        <f>SUMIF('Rekapitulasi Maret'!$BA$9:$BA$173,APS!$B365,'Rekapitulasi Maret'!$BB$9:$BB$173)</f>
        <v>0</v>
      </c>
      <c r="AN365" s="152">
        <f>SUMIF('Rekapitulasi Maret'!$BA$9:$BA$173,APS!$B365,'Rekapitulasi Maret'!$BC$9:$BC$173)</f>
        <v>0</v>
      </c>
      <c r="AO365" s="10"/>
      <c r="AP365" s="154">
        <f t="shared" si="858"/>
        <v>0</v>
      </c>
      <c r="AQ365" s="154">
        <f t="shared" si="859"/>
        <v>0</v>
      </c>
      <c r="AR365" s="10"/>
      <c r="AS365" s="152">
        <f>SUMIF('Rekapitulasi Maret'!$BP$9:$BP$173,APS!$B365,'Rekapitulasi Maret'!$BQ$9:$BQ$173)</f>
        <v>0</v>
      </c>
      <c r="AT365" s="152">
        <f>SUMIF('Rekapitulasi Maret'!$BP$9:$BP$173,APS!$B365,'Rekapitulasi Maret'!$BR$9:$BR$173)</f>
        <v>0</v>
      </c>
      <c r="AU365" s="10"/>
      <c r="AV365" s="10"/>
      <c r="AW365" s="10"/>
      <c r="AX365" s="10"/>
      <c r="AY365" s="10"/>
      <c r="AZ365" s="10"/>
      <c r="BA365" s="10"/>
      <c r="BB365" s="154">
        <f t="shared" si="819"/>
        <v>0</v>
      </c>
      <c r="BC365" s="154">
        <f t="shared" si="820"/>
        <v>0</v>
      </c>
      <c r="BD365" s="76">
        <f t="shared" si="867"/>
        <v>0</v>
      </c>
      <c r="BE365" s="76">
        <f t="shared" si="868"/>
        <v>0</v>
      </c>
      <c r="BF365" s="76">
        <f t="shared" si="869"/>
        <v>0</v>
      </c>
      <c r="BG365" s="76">
        <f t="shared" si="870"/>
        <v>0</v>
      </c>
      <c r="BH365" s="76">
        <f t="shared" si="871"/>
        <v>0</v>
      </c>
      <c r="BI365" s="76">
        <f t="shared" si="872"/>
        <v>0</v>
      </c>
      <c r="BJ365" s="154">
        <f t="shared" si="873"/>
        <v>0</v>
      </c>
      <c r="BK365" s="10"/>
      <c r="BL365" s="10"/>
      <c r="BM365" s="152">
        <f>SUMIF('Rekapitulasi Maret'!$D$194:$D$375,APS!$B365,'Rekapitulasi Maret'!$E$194:$E$375)+SUMIF('Rekapitulasi Maret'!$D$194:$D$375,APS!$B365,'Rekapitulasi Maret'!$J$194:$J$375)</f>
        <v>0</v>
      </c>
      <c r="BN365" s="152">
        <f>SUMIF('Rekapitulasi Maret'!$D$194:$D$375,APS!$B365,'Rekapitulasi Maret'!$F$194:$F$375)</f>
        <v>0</v>
      </c>
      <c r="BO365" s="152">
        <f>SUMIF('Rekapitulasi Maret'!$D$194:$D$375,APS!$B365,'Rekapitulasi Maret'!$K$194:$K$375)</f>
        <v>0</v>
      </c>
      <c r="BP365" s="154">
        <f t="shared" si="799"/>
        <v>0</v>
      </c>
      <c r="BQ365" s="154">
        <f t="shared" si="800"/>
        <v>0</v>
      </c>
      <c r="BR365" s="10"/>
      <c r="BS365" s="152">
        <f>SUMIF('Rekapitulasi Maret'!$U$194:$U$375,APS!$B365,'Rekapitulasi Maret'!$V$194:$V$375)+SUMIF('Rekapitulasi Maret'!$U$194:$U$375,APS!$B365,'Rekapitulasi Maret'!$AA$194:$AA$375)</f>
        <v>0</v>
      </c>
      <c r="BT365" s="152">
        <f>SUMIF('Rekapitulasi Maret'!$U$194:$U$375,APS!$B365,'Rekapitulasi Maret'!$W$194:$W$375)</f>
        <v>0</v>
      </c>
      <c r="BU365" s="152">
        <f>SUMIF('Rekapitulasi Maret'!$U$194:$U$375,APS!$B365,'Rekapitulasi Maret'!$AB$194:$AB$375)</f>
        <v>0</v>
      </c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76">
        <f t="shared" si="838"/>
        <v>0</v>
      </c>
      <c r="CQ365" s="76">
        <f t="shared" si="839"/>
        <v>0</v>
      </c>
      <c r="CR365" s="76">
        <f t="shared" si="840"/>
        <v>0</v>
      </c>
      <c r="CS365" s="76">
        <f t="shared" si="841"/>
        <v>0</v>
      </c>
      <c r="CT365" s="76">
        <f t="shared" si="842"/>
        <v>0</v>
      </c>
      <c r="CU365" s="76">
        <f t="shared" si="843"/>
        <v>0</v>
      </c>
      <c r="CV365" s="154">
        <f t="shared" si="844"/>
        <v>0</v>
      </c>
      <c r="CW365" s="10"/>
      <c r="CX365" s="10"/>
      <c r="CY365" s="152">
        <f>SUMIF('Rekapitulasi Maret'!$D$391:$D$568,APS!$B365,'Rekapitulasi Maret'!$E$391:$E$568)+SUMIF('Rekapitulasi Maret'!$D$391:$D$568,APS!$B365,'Rekapitulasi Maret'!$J$391:$J$568)</f>
        <v>0</v>
      </c>
      <c r="CZ365" s="152">
        <f>SUMIF('Rekapitulasi Maret'!$D$391:$D$568,APS!$B365,'Rekapitulasi Maret'!$F$391:$F$568)</f>
        <v>0</v>
      </c>
      <c r="DA365" s="152">
        <f>SUMIF('Rekapitulasi Maret'!$D$391:$D$568,APS!$B365,'Rekapitulasi Maret'!$K$391:$K$568)</f>
        <v>0</v>
      </c>
      <c r="DB365" s="154">
        <f t="shared" si="793"/>
        <v>0</v>
      </c>
      <c r="DC365" s="154">
        <f t="shared" si="794"/>
        <v>0</v>
      </c>
      <c r="DD365" s="10"/>
      <c r="DE365" s="152">
        <f>SUMIF('Rekapitulasi Maret'!$U$391:$U$568,APS!$B365,'Rekapitulasi Maret'!$V$391:$V$568)+SUMIF('Rekapitulasi Maret'!$U$391:$U$568,APS!$B365,'Rekapitulasi Maret'!$AA$391:$AA$568)</f>
        <v>0</v>
      </c>
      <c r="DF365" s="152">
        <f>SUMIF('Rekapitulasi Maret'!$U$391:$U$568,APS!$B365,'Rekapitulasi Maret'!$W$391:$W$568)</f>
        <v>0</v>
      </c>
      <c r="DG365" s="152">
        <f>SUMIF('Rekapitulasi Maret'!$U$391:$U$568,APS!$B365,'Rekapitulasi Maret'!$AB$391:$AB$568)</f>
        <v>0</v>
      </c>
      <c r="DH365" s="154">
        <f t="shared" si="845"/>
        <v>0</v>
      </c>
      <c r="DI365" s="154">
        <f t="shared" si="846"/>
        <v>0</v>
      </c>
      <c r="DJ365" s="10"/>
      <c r="DK365" s="10"/>
      <c r="DL365" s="10"/>
      <c r="DM365" s="10"/>
      <c r="DN365" s="10"/>
      <c r="DO365" s="10"/>
      <c r="DP365" s="10"/>
      <c r="DQ365" s="152">
        <f>SUMIF('Rekapitulasi Maret'!$BA$391:$BA$568,APS!$B365,'Rekapitulasi Maret'!$BB$391:$BB$568)+SUMIF('Rekapitulasi Maret'!$BA$391:$BA$568,APS!$B365,'Rekapitulasi Maret'!$BE$391:$BE$568)</f>
        <v>2</v>
      </c>
      <c r="DR365" s="152">
        <f>SUMIF('Rekapitulasi Maret'!$BA$391:$BA$568,APS!$B365,'Rekapitulasi Maret'!$BC$391:$BC$568)</f>
        <v>0</v>
      </c>
      <c r="DS365" s="152">
        <f>SUMIF('Rekapitulasi Maret'!$BA$391:$BA$568,APS!$B365,'Rekapitulasi Maret'!$BF$391:$BF$568)</f>
        <v>0</v>
      </c>
      <c r="DT365" s="154">
        <f t="shared" si="847"/>
        <v>0</v>
      </c>
      <c r="DU365" s="154">
        <f t="shared" si="848"/>
        <v>0</v>
      </c>
      <c r="DV365" s="10"/>
      <c r="DW365" s="152">
        <f>SUMIF('Rekapitulasi Maret'!$BP$391:$BP$568,APS!$B365,'Rekapitulasi Maret'!$BQ$391:$BQ$568)+SUMIF('Rekapitulasi Maret'!$BP$391:$BP$568,APS!$B365,'Rekapitulasi Maret'!$BT$391:$BT$568)</f>
        <v>0</v>
      </c>
      <c r="DX365" s="152">
        <f>SUMIF('Rekapitulasi Maret'!$BP$391:$BP$568,APS!$B365,'Rekapitulasi Maret'!$BR$391:$BR$568)</f>
        <v>2</v>
      </c>
      <c r="DY365" s="152">
        <f>SUMIF('Rekapitulasi Maret'!$BP$391:$BP$568,APS!$B365,'Rekapitulasi Maret'!$BU$391:$BU$568)</f>
        <v>0</v>
      </c>
      <c r="DZ365" s="154">
        <f t="shared" si="755"/>
        <v>0</v>
      </c>
      <c r="EA365" s="154">
        <f t="shared" si="756"/>
        <v>0</v>
      </c>
      <c r="EB365" s="10"/>
      <c r="EC365" s="152">
        <f>SUMIF('Rekapitulasi Maret'!$CE$391:$CE$568,APS!$B365,'Rekapitulasi Maret'!$CF$391:$CF$568)+SUMIF('Rekapitulasi Maret'!$CE$391:$CE$568,APS!$B365,'Rekapitulasi Maret'!$CI$391:$CI$568)</f>
        <v>0</v>
      </c>
      <c r="ED365" s="152">
        <f>SUMIF('Rekapitulasi Maret'!$CE$391:$CE$568,APS!$B365,'Rekapitulasi Maret'!$CG$391:$CG$568)</f>
        <v>0</v>
      </c>
      <c r="EE365" s="152">
        <f>SUMIF('Rekapitulasi Maret'!$CE$391:$CE$568,APS!$B365,'Rekapitulasi Maret'!$CJ$391:$CJ$568)</f>
        <v>0</v>
      </c>
      <c r="EF365" s="154">
        <f t="shared" si="764"/>
        <v>0</v>
      </c>
      <c r="EG365" s="154">
        <f t="shared" si="765"/>
        <v>0</v>
      </c>
      <c r="EH365" s="76">
        <f t="shared" si="849"/>
        <v>0</v>
      </c>
      <c r="EI365" s="76">
        <f t="shared" si="850"/>
        <v>2</v>
      </c>
      <c r="EJ365" s="76">
        <f t="shared" si="851"/>
        <v>2</v>
      </c>
      <c r="EK365" s="76">
        <f t="shared" si="852"/>
        <v>0</v>
      </c>
      <c r="EL365" s="76">
        <f t="shared" si="853"/>
        <v>2</v>
      </c>
      <c r="EM365" s="76">
        <f t="shared" si="854"/>
        <v>2</v>
      </c>
      <c r="EN365" s="154">
        <f t="shared" si="855"/>
        <v>0</v>
      </c>
      <c r="EO365" s="10"/>
      <c r="EP365" s="10"/>
      <c r="EQ365" s="152">
        <f>SUMIF('Rekapitulasi Maret'!$D$587:$D$768,APS!$B365,'Rekapitulasi Maret'!$E$587:$E$768)+SUMIF('Rekapitulasi Maret'!$D$587:$D$768,APS!$B365,'Rekapitulasi Maret'!$G$587:$G$768)</f>
        <v>0</v>
      </c>
      <c r="ER365" s="152">
        <f>SUMIF('Rekapitulasi Maret'!$D$587:$D$768,APS!$B365,'Rekapitulasi Maret'!$F$587:$F$768)+SUMIF('Rekapitulasi Maret'!$D$587:$D$768,APS!$B365,'Rekapitulasi Maret'!$H$587:$H$768)</f>
        <v>0</v>
      </c>
      <c r="ES365" s="10"/>
      <c r="ET365" s="154">
        <f t="shared" si="766"/>
        <v>0</v>
      </c>
      <c r="EU365" s="154">
        <f t="shared" si="767"/>
        <v>0</v>
      </c>
      <c r="EV365" s="10"/>
      <c r="EW365" s="152">
        <f>SUMIF('Rekapitulasi Maret'!$U$587:$U$768,APS!$B365,'Rekapitulasi Maret'!$V$587:$V$768)+SUMIF('Rekapitulasi Maret'!$U$587:$U$768,APS!$B365,'Rekapitulasi Maret'!$X$587:$X$768)</f>
        <v>0</v>
      </c>
      <c r="EX365" s="152">
        <f>SUMIF('Rekapitulasi Maret'!$U$587:$U$768,APS!$B365,'Rekapitulasi Maret'!$W$587:$W$768)+SUMIF('Rekapitulasi Maret'!$U$587:$U$768,APS!$B365,'Rekapitulasi Maret'!$Y$587:$Y$768)</f>
        <v>0</v>
      </c>
      <c r="EY365" s="10"/>
      <c r="EZ365" s="154">
        <f t="shared" si="768"/>
        <v>0</v>
      </c>
      <c r="FA365" s="154">
        <f t="shared" si="769"/>
        <v>0</v>
      </c>
      <c r="FB365" s="10"/>
      <c r="FC365" s="152">
        <f>SUMIF('Rekapitulasi Maret'!$AL$587:$AL$768,APS!$B365,'Rekapitulasi Maret'!$AM$587:$AM$768)+SUMIF('Rekapitulasi Maret'!$AL$587:$AL$768,APS!$B365,'Rekapitulasi Maret'!$AP$587:$AP$768)</f>
        <v>0</v>
      </c>
      <c r="FD365" s="152">
        <f>SUMIF('Rekapitulasi Maret'!$AL$587:$AL$768,APS!$B365,'Rekapitulasi Maret'!$AN$587:$AN$768)</f>
        <v>0</v>
      </c>
      <c r="FE365" s="10"/>
      <c r="FF365" s="154">
        <f t="shared" si="770"/>
        <v>0</v>
      </c>
      <c r="FG365" s="154">
        <f t="shared" si="771"/>
        <v>0</v>
      </c>
      <c r="FH365" s="10"/>
      <c r="FI365" s="152">
        <f>SUMIF('Rekapitulasi Maret'!$BA$587:$BA$768,APS!$B365,'Rekapitulasi Maret'!$BB$587:$BB$768)+SUMIF('Rekapitulasi Maret'!$BA$587:$BA$768,APS!$B365,'Rekapitulasi Maret'!$BE$587:$BE$768)</f>
        <v>0</v>
      </c>
      <c r="FJ365" s="152">
        <f>SUMIF('Rekapitulasi Maret'!$BA$587:$BA$768,APS!$B365,'Rekapitulasi Maret'!$BC$587:$BC$768)+SUMIF('Rekapitulasi Maret'!$BA$587:$BA$768,APS!$B365,'Rekapitulasi Maret'!$BF$587:$BF$768)</f>
        <v>0</v>
      </c>
      <c r="FK365" s="10"/>
      <c r="FL365" s="154">
        <f t="shared" si="772"/>
        <v>0</v>
      </c>
      <c r="FM365" s="154">
        <f t="shared" si="773"/>
        <v>0</v>
      </c>
      <c r="FN365" s="10"/>
      <c r="FO365" s="152">
        <f>SUMIF('Rekapitulasi Maret'!$BP$587:$BP$768,APS!$B365,'Rekapitulasi Maret'!$BQ$587:$BQ$768)+SUMIF('Rekapitulasi Maret'!$BP$587:$BP$768,APS!$B365,'Rekapitulasi Maret'!$BT$587:$BT$768)</f>
        <v>0</v>
      </c>
      <c r="FP365" s="152">
        <f>SUMIF('Rekapitulasi Maret'!$BP$587:$BP$768,APS!$B365,'Rekapitulasi Maret'!$BR$587:$BR$768)</f>
        <v>0</v>
      </c>
      <c r="FQ365" s="10"/>
      <c r="FR365" s="154">
        <f t="shared" si="774"/>
        <v>0</v>
      </c>
      <c r="FS365" s="154">
        <f t="shared" si="775"/>
        <v>0</v>
      </c>
      <c r="FT365" s="10"/>
      <c r="FU365" s="152">
        <f>SUMIF('Rekapitulasi Maret'!$CE$587:$CE$768,APS!$B365,'Rekapitulasi Maret'!$CI$587:$CI$768)</f>
        <v>0</v>
      </c>
      <c r="FV365" s="10"/>
      <c r="FW365" s="152">
        <f>SUMIF('Rekapitulasi Maret'!$CE$587:$CE$768,APS!$B365,'Rekapitulasi Maret'!$CJ$587:$CJ$768)</f>
        <v>0</v>
      </c>
      <c r="FX365" s="154">
        <f t="shared" si="795"/>
        <v>0</v>
      </c>
      <c r="FY365" s="154">
        <f t="shared" si="796"/>
        <v>0</v>
      </c>
      <c r="FZ365" s="10"/>
      <c r="GA365" s="152">
        <f>SUMIF('Rekapitulasi Maret'!$D$785:$D$963,APS!$B365,'Rekapitulasi Maret'!$E$785:$E$963)+SUMIF('Rekapitulasi Maret'!$D$785:$D$963,APS!$B365,'Rekapitulasi Maret'!$J$785:$J$963)</f>
        <v>0</v>
      </c>
      <c r="GB365" s="152">
        <f>SUMIF('Rekapitulasi Maret'!$D$785:$D$963,APS!$B365,'Rekapitulasi Maret'!$F$785:$F$963)</f>
        <v>0</v>
      </c>
      <c r="GC365" s="152">
        <f>SUMIF('Rekapitulasi Maret'!$D$785:$D$963,APS!$B365,'Rekapitulasi Maret'!$K$785:$K$963)</f>
        <v>0</v>
      </c>
      <c r="GD365" s="154">
        <f t="shared" si="776"/>
        <v>0</v>
      </c>
      <c r="GE365" s="154">
        <f t="shared" si="777"/>
        <v>0</v>
      </c>
      <c r="GF365" s="10"/>
      <c r="GG365" s="152">
        <f>SUMIF('Rekapitulasi Maret'!$U$785:$U$963,APS!$B365,'Rekapitulasi Maret'!$V$785:$V$963)+SUMIF('Rekapitulasi Maret'!$U$785:$U$963,APS!$B365,'Rekapitulasi Maret'!$AA$785:$AA$963)</f>
        <v>0</v>
      </c>
      <c r="GH365" s="152">
        <f>SUMIF('Rekapitulasi Maret'!$U$785:$U$963,APS!$B365,'Rekapitulasi Maret'!$W$785:$W$963)</f>
        <v>0</v>
      </c>
      <c r="GI365" s="152">
        <f>SUMIF('Rekapitulasi Maret'!$U$785:$U$963,APS!$B365,'Rekapitulasi Maret'!$AB$785:$AB$963)</f>
        <v>0</v>
      </c>
      <c r="GJ365" s="154">
        <f t="shared" si="778"/>
        <v>0</v>
      </c>
      <c r="GK365" s="154">
        <f t="shared" si="779"/>
        <v>0</v>
      </c>
      <c r="GL365" s="10"/>
      <c r="GM365" s="152">
        <f>SUMIF('Rekapitulasi Maret'!$AL$785:$AL$963,APS!$B365,'Rekapitulasi Maret'!$AM$785:$AM$963)+SUMIF('Rekapitulasi Maret'!$AL$785:$AL$963,APS!$B365,'Rekapitulasi Maret'!$AP$785:$AP$963)</f>
        <v>0</v>
      </c>
      <c r="GN365" s="152">
        <f>SUMIF('Rekapitulasi Maret'!$AL$785:$AL$963,APS!$B365,'Rekapitulasi Maret'!$AN$785:$AN$963)</f>
        <v>0</v>
      </c>
      <c r="GO365" s="152">
        <f>SUMIF('Rekapitulasi Maret'!$AL$785:$AL$963,APS!$B365,'Rekapitulasi Maret'!$AQ$785:$AQ$963)</f>
        <v>0</v>
      </c>
      <c r="GP365" s="154">
        <f t="shared" si="780"/>
        <v>0</v>
      </c>
      <c r="GQ365" s="154">
        <f t="shared" si="781"/>
        <v>0</v>
      </c>
      <c r="GR365" s="76">
        <f t="shared" si="782"/>
        <v>0</v>
      </c>
      <c r="GS365" s="76">
        <f t="shared" si="783"/>
        <v>0</v>
      </c>
      <c r="GT365" s="76">
        <f t="shared" si="784"/>
        <v>0</v>
      </c>
      <c r="GU365" s="76">
        <f t="shared" si="785"/>
        <v>0</v>
      </c>
      <c r="GV365" s="157">
        <f t="shared" si="786"/>
        <v>0</v>
      </c>
      <c r="GW365" s="157">
        <f t="shared" si="787"/>
        <v>0</v>
      </c>
      <c r="GX365" s="158">
        <f t="shared" si="788"/>
        <v>0</v>
      </c>
      <c r="GY365" s="157">
        <f t="shared" si="821"/>
        <v>0</v>
      </c>
      <c r="GZ365" s="157">
        <f t="shared" si="822"/>
        <v>2</v>
      </c>
      <c r="HA365" s="157">
        <f t="shared" si="823"/>
        <v>2</v>
      </c>
      <c r="HB365" s="157">
        <f t="shared" si="824"/>
        <v>0</v>
      </c>
      <c r="HC365" s="157">
        <f t="shared" si="825"/>
        <v>2</v>
      </c>
      <c r="HD365" s="157">
        <f t="shared" si="826"/>
        <v>2</v>
      </c>
      <c r="HE365" s="158">
        <f t="shared" si="862"/>
        <v>0</v>
      </c>
      <c r="HF365" s="164"/>
      <c r="HG365" s="88"/>
      <c r="HH365" s="88"/>
    </row>
    <row r="366" spans="1:216" ht="15.75">
      <c r="A366" s="129" t="s">
        <v>861</v>
      </c>
      <c r="B366" s="129" t="s">
        <v>862</v>
      </c>
      <c r="C366" s="16" t="s">
        <v>152</v>
      </c>
      <c r="D366" s="16"/>
      <c r="E366" s="16"/>
      <c r="F366" s="17"/>
      <c r="G366" s="17"/>
      <c r="H366" s="17"/>
      <c r="I366" s="18"/>
      <c r="J366" s="17">
        <v>0</v>
      </c>
      <c r="K366" s="19"/>
      <c r="L366" s="19"/>
      <c r="M366" s="23"/>
      <c r="N366" s="20">
        <f t="shared" si="752"/>
        <v>0</v>
      </c>
      <c r="O366" s="20"/>
      <c r="P366" s="75">
        <f t="shared" si="754"/>
        <v>0</v>
      </c>
      <c r="Q366" s="74">
        <f t="shared" si="864"/>
        <v>0</v>
      </c>
      <c r="R366" s="22">
        <f t="shared" si="863"/>
        <v>0</v>
      </c>
      <c r="S366" s="10"/>
      <c r="T366" s="10"/>
      <c r="U366" s="152">
        <f>SUMIF('Rekapitulasi Maret'!$D$9:$D$173,APS!$B366,'Rekapitulasi Maret'!$E$9:$E$173)</f>
        <v>0</v>
      </c>
      <c r="V366" s="152">
        <f>SUMIF('Rekapitulasi Maret'!$D$9:$D$173,APS!$B366,'Rekapitulasi Maret'!$F$9:$F$173)</f>
        <v>0</v>
      </c>
      <c r="W366" s="10"/>
      <c r="X366" s="154">
        <f t="shared" si="865"/>
        <v>0</v>
      </c>
      <c r="Y366" s="154">
        <f t="shared" si="866"/>
        <v>0</v>
      </c>
      <c r="Z366" s="10"/>
      <c r="AA366" s="152">
        <f>SUMIF('Rekapitulasi Maret'!$U$9:$U$173,APS!$B366,'Rekapitulasi Maret'!$V$9:$V$173)</f>
        <v>0</v>
      </c>
      <c r="AB366" s="152">
        <f>SUMIF('Rekapitulasi Maret'!$U$9:$U$173,APS!$B366,'Rekapitulasi Maret'!$W$9:$W$173)</f>
        <v>0</v>
      </c>
      <c r="AC366" s="152"/>
      <c r="AD366" s="154">
        <f t="shared" si="856"/>
        <v>0</v>
      </c>
      <c r="AE366" s="154">
        <f t="shared" si="857"/>
        <v>0</v>
      </c>
      <c r="AF366" s="10"/>
      <c r="AG366" s="152">
        <f>SUMIF('Rekapitulasi Maret'!$AL$9:$AL$173,APS!$B366,'Rekapitulasi Maret'!$AM$9:$AM$173)</f>
        <v>0</v>
      </c>
      <c r="AH366" s="152">
        <f>SUMIF('Rekapitulasi Maret'!$AL$9:$AL$173,APS!$B366,'Rekapitulasi Maret'!$AN$9:$AN$173)</f>
        <v>0</v>
      </c>
      <c r="AI366" s="152">
        <f>SUMIF('Rekapitulasi Maret'!$AL$9:$AL$173,APS!$B366,'Rekapitulasi Maret'!$AQ$9:$AQ$173)</f>
        <v>0</v>
      </c>
      <c r="AJ366" s="154">
        <f t="shared" si="860"/>
        <v>0</v>
      </c>
      <c r="AK366" s="154">
        <f t="shared" si="861"/>
        <v>0</v>
      </c>
      <c r="AL366" s="10"/>
      <c r="AM366" s="152">
        <f>SUMIF('Rekapitulasi Maret'!$BA$9:$BA$173,APS!$B366,'Rekapitulasi Maret'!$BB$9:$BB$173)</f>
        <v>0</v>
      </c>
      <c r="AN366" s="152">
        <f>SUMIF('Rekapitulasi Maret'!$BA$9:$BA$173,APS!$B366,'Rekapitulasi Maret'!$BC$9:$BC$173)</f>
        <v>0</v>
      </c>
      <c r="AO366" s="10"/>
      <c r="AP366" s="154">
        <f t="shared" si="858"/>
        <v>0</v>
      </c>
      <c r="AQ366" s="154">
        <f t="shared" si="859"/>
        <v>0</v>
      </c>
      <c r="AR366" s="10"/>
      <c r="AS366" s="152">
        <f>SUMIF('Rekapitulasi Maret'!$BP$9:$BP$173,APS!$B366,'Rekapitulasi Maret'!$BQ$9:$BQ$173)</f>
        <v>0</v>
      </c>
      <c r="AT366" s="152">
        <f>SUMIF('Rekapitulasi Maret'!$BP$9:$BP$173,APS!$B366,'Rekapitulasi Maret'!$BR$9:$BR$173)</f>
        <v>0</v>
      </c>
      <c r="AU366" s="10"/>
      <c r="AV366" s="10"/>
      <c r="AW366" s="10"/>
      <c r="AX366" s="10"/>
      <c r="AY366" s="10"/>
      <c r="AZ366" s="10"/>
      <c r="BA366" s="10"/>
      <c r="BB366" s="154">
        <f t="shared" si="819"/>
        <v>0</v>
      </c>
      <c r="BC366" s="154">
        <f t="shared" si="820"/>
        <v>0</v>
      </c>
      <c r="BD366" s="76">
        <f t="shared" si="867"/>
        <v>0</v>
      </c>
      <c r="BE366" s="76">
        <f t="shared" si="868"/>
        <v>0</v>
      </c>
      <c r="BF366" s="76">
        <f t="shared" si="869"/>
        <v>0</v>
      </c>
      <c r="BG366" s="76">
        <f t="shared" si="870"/>
        <v>0</v>
      </c>
      <c r="BH366" s="76">
        <f t="shared" si="871"/>
        <v>0</v>
      </c>
      <c r="BI366" s="76">
        <f t="shared" si="872"/>
        <v>0</v>
      </c>
      <c r="BJ366" s="154">
        <f t="shared" si="873"/>
        <v>0</v>
      </c>
      <c r="BK366" s="10"/>
      <c r="BL366" s="10"/>
      <c r="BM366" s="152">
        <f>SUMIF('Rekapitulasi Maret'!$D$194:$D$375,APS!$B366,'Rekapitulasi Maret'!$E$194:$E$375)+SUMIF('Rekapitulasi Maret'!$D$194:$D$375,APS!$B366,'Rekapitulasi Maret'!$J$194:$J$375)</f>
        <v>0</v>
      </c>
      <c r="BN366" s="152">
        <f>SUMIF('Rekapitulasi Maret'!$D$194:$D$375,APS!$B366,'Rekapitulasi Maret'!$F$194:$F$375)</f>
        <v>0</v>
      </c>
      <c r="BO366" s="152">
        <f>SUMIF('Rekapitulasi Maret'!$D$194:$D$375,APS!$B366,'Rekapitulasi Maret'!$K$194:$K$375)</f>
        <v>0</v>
      </c>
      <c r="BP366" s="154">
        <f t="shared" si="799"/>
        <v>0</v>
      </c>
      <c r="BQ366" s="154">
        <f t="shared" si="800"/>
        <v>0</v>
      </c>
      <c r="BR366" s="10"/>
      <c r="BS366" s="152">
        <f>SUMIF('Rekapitulasi Maret'!$U$194:$U$375,APS!$B366,'Rekapitulasi Maret'!$V$194:$V$375)+SUMIF('Rekapitulasi Maret'!$U$194:$U$375,APS!$B366,'Rekapitulasi Maret'!$AA$194:$AA$375)</f>
        <v>0</v>
      </c>
      <c r="BT366" s="152">
        <f>SUMIF('Rekapitulasi Maret'!$U$194:$U$375,APS!$B366,'Rekapitulasi Maret'!$W$194:$W$375)</f>
        <v>0</v>
      </c>
      <c r="BU366" s="152">
        <f>SUMIF('Rekapitulasi Maret'!$U$194:$U$375,APS!$B366,'Rekapitulasi Maret'!$AB$194:$AB$375)</f>
        <v>0</v>
      </c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76">
        <f t="shared" si="838"/>
        <v>0</v>
      </c>
      <c r="CQ366" s="76">
        <f t="shared" si="839"/>
        <v>0</v>
      </c>
      <c r="CR366" s="76">
        <f t="shared" si="840"/>
        <v>0</v>
      </c>
      <c r="CS366" s="76">
        <f t="shared" si="841"/>
        <v>0</v>
      </c>
      <c r="CT366" s="76">
        <f t="shared" si="842"/>
        <v>0</v>
      </c>
      <c r="CU366" s="76">
        <f t="shared" si="843"/>
        <v>0</v>
      </c>
      <c r="CV366" s="154">
        <f t="shared" si="844"/>
        <v>0</v>
      </c>
      <c r="CW366" s="10"/>
      <c r="CX366" s="10"/>
      <c r="CY366" s="152">
        <f>SUMIF('Rekapitulasi Maret'!$D$391:$D$568,APS!$B366,'Rekapitulasi Maret'!$E$391:$E$568)+SUMIF('Rekapitulasi Maret'!$D$391:$D$568,APS!$B366,'Rekapitulasi Maret'!$J$391:$J$568)</f>
        <v>0</v>
      </c>
      <c r="CZ366" s="152">
        <f>SUMIF('Rekapitulasi Maret'!$D$391:$D$568,APS!$B366,'Rekapitulasi Maret'!$F$391:$F$568)</f>
        <v>0</v>
      </c>
      <c r="DA366" s="152">
        <f>SUMIF('Rekapitulasi Maret'!$D$391:$D$568,APS!$B366,'Rekapitulasi Maret'!$K$391:$K$568)</f>
        <v>0</v>
      </c>
      <c r="DB366" s="154">
        <f t="shared" si="793"/>
        <v>0</v>
      </c>
      <c r="DC366" s="154">
        <f t="shared" si="794"/>
        <v>0</v>
      </c>
      <c r="DD366" s="10"/>
      <c r="DE366" s="152">
        <f>SUMIF('Rekapitulasi Maret'!$U$391:$U$568,APS!$B366,'Rekapitulasi Maret'!$V$391:$V$568)+SUMIF('Rekapitulasi Maret'!$U$391:$U$568,APS!$B366,'Rekapitulasi Maret'!$AA$391:$AA$568)</f>
        <v>0</v>
      </c>
      <c r="DF366" s="152">
        <f>SUMIF('Rekapitulasi Maret'!$U$391:$U$568,APS!$B366,'Rekapitulasi Maret'!$W$391:$W$568)</f>
        <v>0</v>
      </c>
      <c r="DG366" s="152">
        <f>SUMIF('Rekapitulasi Maret'!$U$391:$U$568,APS!$B366,'Rekapitulasi Maret'!$AB$391:$AB$568)</f>
        <v>0</v>
      </c>
      <c r="DH366" s="154">
        <f t="shared" si="845"/>
        <v>0</v>
      </c>
      <c r="DI366" s="154">
        <f t="shared" si="846"/>
        <v>0</v>
      </c>
      <c r="DJ366" s="10"/>
      <c r="DK366" s="10"/>
      <c r="DL366" s="10"/>
      <c r="DM366" s="10"/>
      <c r="DN366" s="10"/>
      <c r="DO366" s="10"/>
      <c r="DP366" s="10"/>
      <c r="DQ366" s="152">
        <f>SUMIF('Rekapitulasi Maret'!$BA$391:$BA$568,APS!$B366,'Rekapitulasi Maret'!$BB$391:$BB$568)+SUMIF('Rekapitulasi Maret'!$BA$391:$BA$568,APS!$B366,'Rekapitulasi Maret'!$BE$391:$BE$568)</f>
        <v>56</v>
      </c>
      <c r="DR366" s="152">
        <f>SUMIF('Rekapitulasi Maret'!$BA$391:$BA$568,APS!$B366,'Rekapitulasi Maret'!$BC$391:$BC$568)</f>
        <v>56</v>
      </c>
      <c r="DS366" s="152">
        <f>SUMIF('Rekapitulasi Maret'!$BA$391:$BA$568,APS!$B366,'Rekapitulasi Maret'!$BF$391:$BF$568)</f>
        <v>0</v>
      </c>
      <c r="DT366" s="154">
        <f t="shared" si="847"/>
        <v>0</v>
      </c>
      <c r="DU366" s="154">
        <f t="shared" si="848"/>
        <v>100</v>
      </c>
      <c r="DV366" s="10"/>
      <c r="DW366" s="152">
        <f>SUMIF('Rekapitulasi Maret'!$BP$391:$BP$568,APS!$B366,'Rekapitulasi Maret'!$BQ$391:$BQ$568)+SUMIF('Rekapitulasi Maret'!$BP$391:$BP$568,APS!$B366,'Rekapitulasi Maret'!$BT$391:$BT$568)</f>
        <v>0</v>
      </c>
      <c r="DX366" s="152">
        <f>SUMIF('Rekapitulasi Maret'!$BP$391:$BP$568,APS!$B366,'Rekapitulasi Maret'!$BR$391:$BR$568)</f>
        <v>0</v>
      </c>
      <c r="DY366" s="152">
        <f>SUMIF('Rekapitulasi Maret'!$BP$391:$BP$568,APS!$B366,'Rekapitulasi Maret'!$BU$391:$BU$568)</f>
        <v>0</v>
      </c>
      <c r="DZ366" s="154">
        <f t="shared" si="755"/>
        <v>0</v>
      </c>
      <c r="EA366" s="154">
        <f t="shared" si="756"/>
        <v>0</v>
      </c>
      <c r="EB366" s="10"/>
      <c r="EC366" s="152">
        <f>SUMIF('Rekapitulasi Maret'!$CE$391:$CE$568,APS!$B366,'Rekapitulasi Maret'!$CF$391:$CF$568)+SUMIF('Rekapitulasi Maret'!$CE$391:$CE$568,APS!$B366,'Rekapitulasi Maret'!$CI$391:$CI$568)</f>
        <v>0</v>
      </c>
      <c r="ED366" s="152">
        <f>SUMIF('Rekapitulasi Maret'!$CE$391:$CE$568,APS!$B366,'Rekapitulasi Maret'!$CG$391:$CG$568)</f>
        <v>0</v>
      </c>
      <c r="EE366" s="152">
        <f>SUMIF('Rekapitulasi Maret'!$CE$391:$CE$568,APS!$B366,'Rekapitulasi Maret'!$CJ$391:$CJ$568)</f>
        <v>0</v>
      </c>
      <c r="EF366" s="154">
        <f t="shared" si="764"/>
        <v>0</v>
      </c>
      <c r="EG366" s="154">
        <f t="shared" si="765"/>
        <v>0</v>
      </c>
      <c r="EH366" s="76">
        <f t="shared" si="849"/>
        <v>0</v>
      </c>
      <c r="EI366" s="76">
        <f t="shared" si="850"/>
        <v>56</v>
      </c>
      <c r="EJ366" s="76">
        <f t="shared" si="851"/>
        <v>56</v>
      </c>
      <c r="EK366" s="76">
        <f t="shared" si="852"/>
        <v>0</v>
      </c>
      <c r="EL366" s="76">
        <f t="shared" si="853"/>
        <v>56</v>
      </c>
      <c r="EM366" s="76">
        <f t="shared" si="854"/>
        <v>56</v>
      </c>
      <c r="EN366" s="154">
        <f t="shared" si="855"/>
        <v>0</v>
      </c>
      <c r="EO366" s="10"/>
      <c r="EP366" s="10"/>
      <c r="EQ366" s="152">
        <f>SUMIF('Rekapitulasi Maret'!$D$587:$D$768,APS!$B366,'Rekapitulasi Maret'!$E$587:$E$768)+SUMIF('Rekapitulasi Maret'!$D$587:$D$768,APS!$B366,'Rekapitulasi Maret'!$G$587:$G$768)</f>
        <v>130</v>
      </c>
      <c r="ER366" s="152">
        <f>SUMIF('Rekapitulasi Maret'!$D$587:$D$768,APS!$B366,'Rekapitulasi Maret'!$F$587:$F$768)+SUMIF('Rekapitulasi Maret'!$D$587:$D$768,APS!$B366,'Rekapitulasi Maret'!$H$587:$H$768)</f>
        <v>18</v>
      </c>
      <c r="ES366" s="10"/>
      <c r="ET366" s="154">
        <f t="shared" si="766"/>
        <v>0</v>
      </c>
      <c r="EU366" s="154">
        <f t="shared" si="767"/>
        <v>13.846153846153847</v>
      </c>
      <c r="EV366" s="10"/>
      <c r="EW366" s="152">
        <f>SUMIF('Rekapitulasi Maret'!$U$587:$U$768,APS!$B366,'Rekapitulasi Maret'!$V$587:$V$768)+SUMIF('Rekapitulasi Maret'!$U$587:$U$768,APS!$B366,'Rekapitulasi Maret'!$X$587:$X$768)</f>
        <v>130</v>
      </c>
      <c r="EX366" s="152">
        <f>SUMIF('Rekapitulasi Maret'!$U$587:$U$768,APS!$B366,'Rekapitulasi Maret'!$W$587:$W$768)+SUMIF('Rekapitulasi Maret'!$U$587:$U$768,APS!$B366,'Rekapitulasi Maret'!$Y$587:$Y$768)</f>
        <v>171</v>
      </c>
      <c r="EY366" s="10"/>
      <c r="EZ366" s="154">
        <f t="shared" si="768"/>
        <v>0</v>
      </c>
      <c r="FA366" s="154">
        <f t="shared" si="769"/>
        <v>131.53846153846155</v>
      </c>
      <c r="FB366" s="10"/>
      <c r="FC366" s="152">
        <f>SUMIF('Rekapitulasi Maret'!$AL$587:$AL$768,APS!$B366,'Rekapitulasi Maret'!$AM$587:$AM$768)+SUMIF('Rekapitulasi Maret'!$AL$587:$AL$768,APS!$B366,'Rekapitulasi Maret'!$AP$587:$AP$768)</f>
        <v>310</v>
      </c>
      <c r="FD366" s="152">
        <f>SUMIF('Rekapitulasi Maret'!$AL$587:$AL$768,APS!$B366,'Rekapitulasi Maret'!$AN$587:$AN$768)</f>
        <v>180</v>
      </c>
      <c r="FE366" s="10"/>
      <c r="FF366" s="154">
        <f t="shared" si="770"/>
        <v>0</v>
      </c>
      <c r="FG366" s="154">
        <f t="shared" si="771"/>
        <v>58.064516129032263</v>
      </c>
      <c r="FH366" s="10"/>
      <c r="FI366" s="152">
        <f>SUMIF('Rekapitulasi Maret'!$BA$587:$BA$768,APS!$B366,'Rekapitulasi Maret'!$BB$587:$BB$768)+SUMIF('Rekapitulasi Maret'!$BA$587:$BA$768,APS!$B366,'Rekapitulasi Maret'!$BE$587:$BE$768)</f>
        <v>341</v>
      </c>
      <c r="FJ366" s="152">
        <f>SUMIF('Rekapitulasi Maret'!$BA$587:$BA$768,APS!$B366,'Rekapitulasi Maret'!$BC$587:$BC$768)+SUMIF('Rekapitulasi Maret'!$BA$587:$BA$768,APS!$B366,'Rekapitulasi Maret'!$BF$587:$BF$768)</f>
        <v>271</v>
      </c>
      <c r="FK366" s="10"/>
      <c r="FL366" s="154">
        <f t="shared" si="772"/>
        <v>0</v>
      </c>
      <c r="FM366" s="154">
        <f t="shared" si="773"/>
        <v>79.47214076246334</v>
      </c>
      <c r="FN366" s="10"/>
      <c r="FO366" s="152">
        <f>SUMIF('Rekapitulasi Maret'!$BP$587:$BP$768,APS!$B366,'Rekapitulasi Maret'!$BQ$587:$BQ$768)+SUMIF('Rekapitulasi Maret'!$BP$587:$BP$768,APS!$B366,'Rekapitulasi Maret'!$BT$587:$BT$768)</f>
        <v>0</v>
      </c>
      <c r="FP366" s="152">
        <f>SUMIF('Rekapitulasi Maret'!$BP$587:$BP$768,APS!$B366,'Rekapitulasi Maret'!$BR$587:$BR$768)</f>
        <v>20</v>
      </c>
      <c r="FQ366" s="10"/>
      <c r="FR366" s="154">
        <f t="shared" si="774"/>
        <v>0</v>
      </c>
      <c r="FS366" s="154">
        <f t="shared" si="775"/>
        <v>0</v>
      </c>
      <c r="FT366" s="10"/>
      <c r="FU366" s="152">
        <f>SUMIF('Rekapitulasi Maret'!$CE$587:$CE$768,APS!$B366,'Rekapitulasi Maret'!$CI$587:$CI$768)</f>
        <v>0</v>
      </c>
      <c r="FV366" s="10"/>
      <c r="FW366" s="152">
        <f>SUMIF('Rekapitulasi Maret'!$CE$587:$CE$768,APS!$B366,'Rekapitulasi Maret'!$CJ$587:$CJ$768)</f>
        <v>0</v>
      </c>
      <c r="FX366" s="154">
        <f t="shared" si="795"/>
        <v>0</v>
      </c>
      <c r="FY366" s="154">
        <f t="shared" si="796"/>
        <v>0</v>
      </c>
      <c r="FZ366" s="10"/>
      <c r="GA366" s="152">
        <f>SUMIF('Rekapitulasi Maret'!$D$785:$D$963,APS!$B366,'Rekapitulasi Maret'!$E$785:$E$963)+SUMIF('Rekapitulasi Maret'!$D$785:$D$963,APS!$B366,'Rekapitulasi Maret'!$J$785:$J$963)</f>
        <v>0</v>
      </c>
      <c r="GB366" s="152">
        <f>SUMIF('Rekapitulasi Maret'!$D$785:$D$963,APS!$B366,'Rekapitulasi Maret'!$F$785:$F$963)</f>
        <v>0</v>
      </c>
      <c r="GC366" s="152">
        <f>SUMIF('Rekapitulasi Maret'!$D$785:$D$963,APS!$B366,'Rekapitulasi Maret'!$K$785:$K$963)</f>
        <v>0</v>
      </c>
      <c r="GD366" s="154">
        <f t="shared" si="776"/>
        <v>0</v>
      </c>
      <c r="GE366" s="154">
        <f t="shared" si="777"/>
        <v>0</v>
      </c>
      <c r="GF366" s="10"/>
      <c r="GG366" s="152">
        <f>SUMIF('Rekapitulasi Maret'!$U$785:$U$963,APS!$B366,'Rekapitulasi Maret'!$V$785:$V$963)+SUMIF('Rekapitulasi Maret'!$U$785:$U$963,APS!$B366,'Rekapitulasi Maret'!$AA$785:$AA$963)</f>
        <v>0</v>
      </c>
      <c r="GH366" s="152">
        <f>SUMIF('Rekapitulasi Maret'!$U$785:$U$963,APS!$B366,'Rekapitulasi Maret'!$W$785:$W$963)</f>
        <v>0</v>
      </c>
      <c r="GI366" s="152">
        <f>SUMIF('Rekapitulasi Maret'!$U$785:$U$963,APS!$B366,'Rekapitulasi Maret'!$AB$785:$AB$963)</f>
        <v>0</v>
      </c>
      <c r="GJ366" s="154">
        <f t="shared" si="778"/>
        <v>0</v>
      </c>
      <c r="GK366" s="154">
        <f t="shared" si="779"/>
        <v>0</v>
      </c>
      <c r="GL366" s="10"/>
      <c r="GM366" s="152">
        <f>SUMIF('Rekapitulasi Maret'!$AL$785:$AL$963,APS!$B366,'Rekapitulasi Maret'!$AM$785:$AM$963)+SUMIF('Rekapitulasi Maret'!$AL$785:$AL$963,APS!$B366,'Rekapitulasi Maret'!$AP$785:$AP$963)</f>
        <v>0</v>
      </c>
      <c r="GN366" s="152">
        <f>SUMIF('Rekapitulasi Maret'!$AL$785:$AL$963,APS!$B366,'Rekapitulasi Maret'!$AN$785:$AN$963)</f>
        <v>0</v>
      </c>
      <c r="GO366" s="152">
        <f>SUMIF('Rekapitulasi Maret'!$AL$785:$AL$963,APS!$B366,'Rekapitulasi Maret'!$AQ$785:$AQ$963)</f>
        <v>0</v>
      </c>
      <c r="GP366" s="154">
        <f t="shared" si="780"/>
        <v>0</v>
      </c>
      <c r="GQ366" s="154">
        <f t="shared" si="781"/>
        <v>0</v>
      </c>
      <c r="GR366" s="76">
        <f t="shared" si="782"/>
        <v>0</v>
      </c>
      <c r="GS366" s="76">
        <f t="shared" si="783"/>
        <v>911</v>
      </c>
      <c r="GT366" s="76">
        <f t="shared" si="784"/>
        <v>660</v>
      </c>
      <c r="GU366" s="76">
        <f t="shared" si="785"/>
        <v>0</v>
      </c>
      <c r="GV366" s="157">
        <f t="shared" si="786"/>
        <v>660</v>
      </c>
      <c r="GW366" s="157">
        <f t="shared" si="787"/>
        <v>660</v>
      </c>
      <c r="GX366" s="158">
        <f t="shared" si="788"/>
        <v>0</v>
      </c>
      <c r="GY366" s="157">
        <f t="shared" si="821"/>
        <v>0</v>
      </c>
      <c r="GZ366" s="157">
        <f t="shared" si="822"/>
        <v>967</v>
      </c>
      <c r="HA366" s="157">
        <f t="shared" si="823"/>
        <v>716</v>
      </c>
      <c r="HB366" s="157">
        <f t="shared" si="824"/>
        <v>0</v>
      </c>
      <c r="HC366" s="157">
        <f t="shared" si="825"/>
        <v>716</v>
      </c>
      <c r="HD366" s="157">
        <f t="shared" si="826"/>
        <v>716</v>
      </c>
      <c r="HE366" s="158">
        <f t="shared" si="862"/>
        <v>0</v>
      </c>
      <c r="HF366" s="164"/>
      <c r="HG366" s="88"/>
      <c r="HH366" s="88"/>
    </row>
    <row r="367" spans="1:216" ht="15.75">
      <c r="A367" s="129" t="s">
        <v>865</v>
      </c>
      <c r="B367" s="129" t="s">
        <v>866</v>
      </c>
      <c r="C367" s="16" t="s">
        <v>143</v>
      </c>
      <c r="D367" s="16"/>
      <c r="E367" s="16"/>
      <c r="F367" s="17"/>
      <c r="G367" s="17"/>
      <c r="H367" s="17"/>
      <c r="I367" s="18"/>
      <c r="J367" s="17">
        <v>0</v>
      </c>
      <c r="K367" s="19"/>
      <c r="L367" s="19"/>
      <c r="M367" s="23"/>
      <c r="N367" s="20">
        <f t="shared" si="752"/>
        <v>0</v>
      </c>
      <c r="O367" s="20"/>
      <c r="P367" s="75">
        <f t="shared" si="754"/>
        <v>0</v>
      </c>
      <c r="Q367" s="74">
        <f t="shared" si="864"/>
        <v>0</v>
      </c>
      <c r="R367" s="22">
        <f t="shared" si="863"/>
        <v>0</v>
      </c>
      <c r="S367" s="10"/>
      <c r="T367" s="10"/>
      <c r="U367" s="152">
        <f>SUMIF('Rekapitulasi Maret'!$D$9:$D$173,APS!$B367,'Rekapitulasi Maret'!$E$9:$E$173)</f>
        <v>0</v>
      </c>
      <c r="V367" s="152">
        <f>SUMIF('Rekapitulasi Maret'!$D$9:$D$173,APS!$B367,'Rekapitulasi Maret'!$F$9:$F$173)</f>
        <v>0</v>
      </c>
      <c r="W367" s="10"/>
      <c r="X367" s="154">
        <f t="shared" si="865"/>
        <v>0</v>
      </c>
      <c r="Y367" s="154">
        <f t="shared" si="866"/>
        <v>0</v>
      </c>
      <c r="Z367" s="10"/>
      <c r="AA367" s="152">
        <f>SUMIF('Rekapitulasi Maret'!$U$9:$U$173,APS!$B367,'Rekapitulasi Maret'!$V$9:$V$173)</f>
        <v>0</v>
      </c>
      <c r="AB367" s="152">
        <f>SUMIF('Rekapitulasi Maret'!$U$9:$U$173,APS!$B367,'Rekapitulasi Maret'!$W$9:$W$173)</f>
        <v>0</v>
      </c>
      <c r="AC367" s="152"/>
      <c r="AD367" s="154">
        <f t="shared" si="856"/>
        <v>0</v>
      </c>
      <c r="AE367" s="154">
        <f t="shared" si="857"/>
        <v>0</v>
      </c>
      <c r="AF367" s="10"/>
      <c r="AG367" s="152">
        <f>SUMIF('Rekapitulasi Maret'!$AL$9:$AL$173,APS!$B367,'Rekapitulasi Maret'!$AM$9:$AM$173)</f>
        <v>0</v>
      </c>
      <c r="AH367" s="152">
        <f>SUMIF('Rekapitulasi Maret'!$AL$9:$AL$173,APS!$B367,'Rekapitulasi Maret'!$AN$9:$AN$173)</f>
        <v>0</v>
      </c>
      <c r="AI367" s="152">
        <f>SUMIF('Rekapitulasi Maret'!$AL$9:$AL$173,APS!$B367,'Rekapitulasi Maret'!$AQ$9:$AQ$173)</f>
        <v>0</v>
      </c>
      <c r="AJ367" s="154">
        <f t="shared" si="860"/>
        <v>0</v>
      </c>
      <c r="AK367" s="154">
        <f t="shared" si="861"/>
        <v>0</v>
      </c>
      <c r="AL367" s="10"/>
      <c r="AM367" s="152">
        <f>SUMIF('Rekapitulasi Maret'!$BA$9:$BA$173,APS!$B367,'Rekapitulasi Maret'!$BB$9:$BB$173)</f>
        <v>0</v>
      </c>
      <c r="AN367" s="152">
        <f>SUMIF('Rekapitulasi Maret'!$BA$9:$BA$173,APS!$B367,'Rekapitulasi Maret'!$BC$9:$BC$173)</f>
        <v>0</v>
      </c>
      <c r="AO367" s="10"/>
      <c r="AP367" s="154">
        <f t="shared" si="858"/>
        <v>0</v>
      </c>
      <c r="AQ367" s="154">
        <f t="shared" si="859"/>
        <v>0</v>
      </c>
      <c r="AR367" s="10"/>
      <c r="AS367" s="152">
        <f>SUMIF('Rekapitulasi Maret'!$BP$9:$BP$173,APS!$B367,'Rekapitulasi Maret'!$BQ$9:$BQ$173)</f>
        <v>0</v>
      </c>
      <c r="AT367" s="152">
        <f>SUMIF('Rekapitulasi Maret'!$BP$9:$BP$173,APS!$B367,'Rekapitulasi Maret'!$BR$9:$BR$173)</f>
        <v>0</v>
      </c>
      <c r="AU367" s="10"/>
      <c r="AV367" s="10"/>
      <c r="AW367" s="10"/>
      <c r="AX367" s="10"/>
      <c r="AY367" s="10"/>
      <c r="AZ367" s="10"/>
      <c r="BA367" s="10"/>
      <c r="BB367" s="154">
        <f t="shared" si="819"/>
        <v>0</v>
      </c>
      <c r="BC367" s="154">
        <f t="shared" si="820"/>
        <v>0</v>
      </c>
      <c r="BD367" s="76">
        <f t="shared" si="867"/>
        <v>0</v>
      </c>
      <c r="BE367" s="76">
        <f t="shared" si="868"/>
        <v>0</v>
      </c>
      <c r="BF367" s="76">
        <f t="shared" si="869"/>
        <v>0</v>
      </c>
      <c r="BG367" s="76">
        <f t="shared" si="870"/>
        <v>0</v>
      </c>
      <c r="BH367" s="76">
        <f t="shared" si="871"/>
        <v>0</v>
      </c>
      <c r="BI367" s="76">
        <f t="shared" si="872"/>
        <v>0</v>
      </c>
      <c r="BJ367" s="154">
        <f t="shared" si="873"/>
        <v>0</v>
      </c>
      <c r="BK367" s="10"/>
      <c r="BL367" s="10"/>
      <c r="BM367" s="152">
        <f>SUMIF('Rekapitulasi Maret'!$D$194:$D$375,APS!$B367,'Rekapitulasi Maret'!$E$194:$E$375)+SUMIF('Rekapitulasi Maret'!$D$194:$D$375,APS!$B367,'Rekapitulasi Maret'!$J$194:$J$375)</f>
        <v>0</v>
      </c>
      <c r="BN367" s="152">
        <f>SUMIF('Rekapitulasi Maret'!$D$194:$D$375,APS!$B367,'Rekapitulasi Maret'!$F$194:$F$375)</f>
        <v>0</v>
      </c>
      <c r="BO367" s="152">
        <f>SUMIF('Rekapitulasi Maret'!$D$194:$D$375,APS!$B367,'Rekapitulasi Maret'!$K$194:$K$375)</f>
        <v>0</v>
      </c>
      <c r="BP367" s="154">
        <f t="shared" si="799"/>
        <v>0</v>
      </c>
      <c r="BQ367" s="154">
        <f t="shared" si="800"/>
        <v>0</v>
      </c>
      <c r="BR367" s="10"/>
      <c r="BS367" s="152">
        <f>SUMIF('Rekapitulasi Maret'!$U$194:$U$375,APS!$B367,'Rekapitulasi Maret'!$V$194:$V$375)+SUMIF('Rekapitulasi Maret'!$U$194:$U$375,APS!$B367,'Rekapitulasi Maret'!$AA$194:$AA$375)</f>
        <v>0</v>
      </c>
      <c r="BT367" s="152">
        <f>SUMIF('Rekapitulasi Maret'!$U$194:$U$375,APS!$B367,'Rekapitulasi Maret'!$W$194:$W$375)</f>
        <v>0</v>
      </c>
      <c r="BU367" s="152">
        <f>SUMIF('Rekapitulasi Maret'!$U$194:$U$375,APS!$B367,'Rekapitulasi Maret'!$AB$194:$AB$375)</f>
        <v>0</v>
      </c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76">
        <f t="shared" si="838"/>
        <v>0</v>
      </c>
      <c r="CQ367" s="76">
        <f t="shared" si="839"/>
        <v>0</v>
      </c>
      <c r="CR367" s="76">
        <f t="shared" si="840"/>
        <v>0</v>
      </c>
      <c r="CS367" s="76">
        <f t="shared" si="841"/>
        <v>0</v>
      </c>
      <c r="CT367" s="76">
        <f t="shared" si="842"/>
        <v>0</v>
      </c>
      <c r="CU367" s="76">
        <f t="shared" si="843"/>
        <v>0</v>
      </c>
      <c r="CV367" s="154">
        <f t="shared" si="844"/>
        <v>0</v>
      </c>
      <c r="CW367" s="10"/>
      <c r="CX367" s="10"/>
      <c r="CY367" s="152">
        <f>SUMIF('Rekapitulasi Maret'!$D$391:$D$568,APS!$B367,'Rekapitulasi Maret'!$E$391:$E$568)+SUMIF('Rekapitulasi Maret'!$D$391:$D$568,APS!$B367,'Rekapitulasi Maret'!$J$391:$J$568)</f>
        <v>0</v>
      </c>
      <c r="CZ367" s="152">
        <f>SUMIF('Rekapitulasi Maret'!$D$391:$D$568,APS!$B367,'Rekapitulasi Maret'!$F$391:$F$568)</f>
        <v>0</v>
      </c>
      <c r="DA367" s="152">
        <f>SUMIF('Rekapitulasi Maret'!$D$391:$D$568,APS!$B367,'Rekapitulasi Maret'!$K$391:$K$568)</f>
        <v>0</v>
      </c>
      <c r="DB367" s="154">
        <f t="shared" si="793"/>
        <v>0</v>
      </c>
      <c r="DC367" s="154">
        <f t="shared" si="794"/>
        <v>0</v>
      </c>
      <c r="DD367" s="10"/>
      <c r="DE367" s="152">
        <f>SUMIF('Rekapitulasi Maret'!$U$391:$U$568,APS!$B367,'Rekapitulasi Maret'!$V$391:$V$568)+SUMIF('Rekapitulasi Maret'!$U$391:$U$568,APS!$B367,'Rekapitulasi Maret'!$AA$391:$AA$568)</f>
        <v>0</v>
      </c>
      <c r="DF367" s="152">
        <f>SUMIF('Rekapitulasi Maret'!$U$391:$U$568,APS!$B367,'Rekapitulasi Maret'!$W$391:$W$568)</f>
        <v>0</v>
      </c>
      <c r="DG367" s="152">
        <f>SUMIF('Rekapitulasi Maret'!$U$391:$U$568,APS!$B367,'Rekapitulasi Maret'!$AB$391:$AB$568)</f>
        <v>0</v>
      </c>
      <c r="DH367" s="154">
        <f t="shared" si="845"/>
        <v>0</v>
      </c>
      <c r="DI367" s="154">
        <f t="shared" si="846"/>
        <v>0</v>
      </c>
      <c r="DJ367" s="10"/>
      <c r="DK367" s="10"/>
      <c r="DL367" s="10"/>
      <c r="DM367" s="10"/>
      <c r="DN367" s="10"/>
      <c r="DO367" s="10"/>
      <c r="DP367" s="10"/>
      <c r="DQ367" s="152">
        <f>SUMIF('Rekapitulasi Maret'!$BA$391:$BA$568,APS!$B367,'Rekapitulasi Maret'!$BB$391:$BB$568)+SUMIF('Rekapitulasi Maret'!$BA$391:$BA$568,APS!$B367,'Rekapitulasi Maret'!$BE$391:$BE$568)</f>
        <v>0</v>
      </c>
      <c r="DR367" s="152">
        <f>SUMIF('Rekapitulasi Maret'!$BA$391:$BA$568,APS!$B367,'Rekapitulasi Maret'!$BC$391:$BC$568)</f>
        <v>0</v>
      </c>
      <c r="DS367" s="152">
        <f>SUMIF('Rekapitulasi Maret'!$BA$391:$BA$568,APS!$B367,'Rekapitulasi Maret'!$BF$391:$BF$568)</f>
        <v>0</v>
      </c>
      <c r="DT367" s="154">
        <f t="shared" si="847"/>
        <v>0</v>
      </c>
      <c r="DU367" s="154">
        <f t="shared" si="848"/>
        <v>0</v>
      </c>
      <c r="DV367" s="10"/>
      <c r="DW367" s="152">
        <f>SUMIF('Rekapitulasi Maret'!$BP$391:$BP$568,APS!$B367,'Rekapitulasi Maret'!$BQ$391:$BQ$568)+SUMIF('Rekapitulasi Maret'!$BP$391:$BP$568,APS!$B367,'Rekapitulasi Maret'!$BT$391:$BT$568)</f>
        <v>45</v>
      </c>
      <c r="DX367" s="152">
        <f>SUMIF('Rekapitulasi Maret'!$BP$391:$BP$568,APS!$B367,'Rekapitulasi Maret'!$BR$391:$BR$568)</f>
        <v>80</v>
      </c>
      <c r="DY367" s="152">
        <f>SUMIF('Rekapitulasi Maret'!$BP$391:$BP$568,APS!$B367,'Rekapitulasi Maret'!$BU$391:$BU$568)</f>
        <v>0</v>
      </c>
      <c r="DZ367" s="154">
        <f t="shared" si="755"/>
        <v>0</v>
      </c>
      <c r="EA367" s="154">
        <f t="shared" si="756"/>
        <v>177.77777777777777</v>
      </c>
      <c r="EB367" s="10"/>
      <c r="EC367" s="152">
        <f>SUMIF('Rekapitulasi Maret'!$CE$391:$CE$568,APS!$B367,'Rekapitulasi Maret'!$CF$391:$CF$568)+SUMIF('Rekapitulasi Maret'!$CE$391:$CE$568,APS!$B367,'Rekapitulasi Maret'!$CI$391:$CI$568)</f>
        <v>0</v>
      </c>
      <c r="ED367" s="152">
        <f>SUMIF('Rekapitulasi Maret'!$CE$391:$CE$568,APS!$B367,'Rekapitulasi Maret'!$CG$391:$CG$568)</f>
        <v>0</v>
      </c>
      <c r="EE367" s="152">
        <f>SUMIF('Rekapitulasi Maret'!$CE$391:$CE$568,APS!$B367,'Rekapitulasi Maret'!$CJ$391:$CJ$568)</f>
        <v>0</v>
      </c>
      <c r="EF367" s="154">
        <f t="shared" si="764"/>
        <v>0</v>
      </c>
      <c r="EG367" s="154">
        <f t="shared" si="765"/>
        <v>0</v>
      </c>
      <c r="EH367" s="76">
        <f t="shared" si="849"/>
        <v>0</v>
      </c>
      <c r="EI367" s="76">
        <f t="shared" si="850"/>
        <v>45</v>
      </c>
      <c r="EJ367" s="76">
        <f t="shared" si="851"/>
        <v>80</v>
      </c>
      <c r="EK367" s="76">
        <f t="shared" si="852"/>
        <v>0</v>
      </c>
      <c r="EL367" s="76">
        <f t="shared" si="853"/>
        <v>80</v>
      </c>
      <c r="EM367" s="76">
        <f t="shared" si="854"/>
        <v>80</v>
      </c>
      <c r="EN367" s="154">
        <f t="shared" si="855"/>
        <v>0</v>
      </c>
      <c r="EO367" s="10"/>
      <c r="EP367" s="10"/>
      <c r="EQ367" s="152">
        <f>SUMIF('Rekapitulasi Maret'!$D$587:$D$768,APS!$B367,'Rekapitulasi Maret'!$E$587:$E$768)+SUMIF('Rekapitulasi Maret'!$D$587:$D$768,APS!$B367,'Rekapitulasi Maret'!$G$587:$G$768)</f>
        <v>90</v>
      </c>
      <c r="ER367" s="152">
        <f>SUMIF('Rekapitulasi Maret'!$D$587:$D$768,APS!$B367,'Rekapitulasi Maret'!$F$587:$F$768)+SUMIF('Rekapitulasi Maret'!$D$587:$D$768,APS!$B367,'Rekapitulasi Maret'!$H$587:$H$768)</f>
        <v>75</v>
      </c>
      <c r="ES367" s="10"/>
      <c r="ET367" s="154">
        <f t="shared" si="766"/>
        <v>0</v>
      </c>
      <c r="EU367" s="154">
        <f t="shared" si="767"/>
        <v>83.333333333333343</v>
      </c>
      <c r="EV367" s="10"/>
      <c r="EW367" s="152">
        <f>SUMIF('Rekapitulasi Maret'!$U$587:$U$768,APS!$B367,'Rekapitulasi Maret'!$V$587:$V$768)+SUMIF('Rekapitulasi Maret'!$U$587:$U$768,APS!$B367,'Rekapitulasi Maret'!$X$587:$X$768)</f>
        <v>50</v>
      </c>
      <c r="EX367" s="152">
        <f>SUMIF('Rekapitulasi Maret'!$U$587:$U$768,APS!$B367,'Rekapitulasi Maret'!$W$587:$W$768)+SUMIF('Rekapitulasi Maret'!$U$587:$U$768,APS!$B367,'Rekapitulasi Maret'!$Y$587:$Y$768)</f>
        <v>0</v>
      </c>
      <c r="EY367" s="10"/>
      <c r="EZ367" s="154">
        <f t="shared" si="768"/>
        <v>0</v>
      </c>
      <c r="FA367" s="154">
        <f t="shared" si="769"/>
        <v>0</v>
      </c>
      <c r="FB367" s="10"/>
      <c r="FC367" s="152">
        <f>SUMIF('Rekapitulasi Maret'!$AL$587:$AL$768,APS!$B367,'Rekapitulasi Maret'!$AM$587:$AM$768)+SUMIF('Rekapitulasi Maret'!$AL$587:$AL$768,APS!$B367,'Rekapitulasi Maret'!$AP$587:$AP$768)</f>
        <v>0</v>
      </c>
      <c r="FD367" s="152">
        <f>SUMIF('Rekapitulasi Maret'!$AL$587:$AL$768,APS!$B367,'Rekapitulasi Maret'!$AN$587:$AN$768)</f>
        <v>0</v>
      </c>
      <c r="FE367" s="10"/>
      <c r="FF367" s="154">
        <f t="shared" si="770"/>
        <v>0</v>
      </c>
      <c r="FG367" s="154">
        <f t="shared" si="771"/>
        <v>0</v>
      </c>
      <c r="FH367" s="10"/>
      <c r="FI367" s="152">
        <f>SUMIF('Rekapitulasi Maret'!$BA$587:$BA$768,APS!$B367,'Rekapitulasi Maret'!$BB$587:$BB$768)+SUMIF('Rekapitulasi Maret'!$BA$587:$BA$768,APS!$B367,'Rekapitulasi Maret'!$BE$587:$BE$768)</f>
        <v>0</v>
      </c>
      <c r="FJ367" s="152">
        <f>SUMIF('Rekapitulasi Maret'!$BA$587:$BA$768,APS!$B367,'Rekapitulasi Maret'!$BC$587:$BC$768)+SUMIF('Rekapitulasi Maret'!$BA$587:$BA$768,APS!$B367,'Rekapitulasi Maret'!$BF$587:$BF$768)</f>
        <v>0</v>
      </c>
      <c r="FK367" s="10"/>
      <c r="FL367" s="154">
        <f t="shared" si="772"/>
        <v>0</v>
      </c>
      <c r="FM367" s="154">
        <f t="shared" si="773"/>
        <v>0</v>
      </c>
      <c r="FN367" s="10"/>
      <c r="FO367" s="152">
        <f>SUMIF('Rekapitulasi Maret'!$BP$587:$BP$768,APS!$B367,'Rekapitulasi Maret'!$BQ$587:$BQ$768)+SUMIF('Rekapitulasi Maret'!$BP$587:$BP$768,APS!$B367,'Rekapitulasi Maret'!$BT$587:$BT$768)</f>
        <v>0</v>
      </c>
      <c r="FP367" s="152">
        <f>SUMIF('Rekapitulasi Maret'!$BP$587:$BP$768,APS!$B367,'Rekapitulasi Maret'!$BR$587:$BR$768)</f>
        <v>74</v>
      </c>
      <c r="FQ367" s="10"/>
      <c r="FR367" s="154">
        <f t="shared" si="774"/>
        <v>0</v>
      </c>
      <c r="FS367" s="154">
        <f t="shared" si="775"/>
        <v>0</v>
      </c>
      <c r="FT367" s="10"/>
      <c r="FU367" s="152">
        <f>SUMIF('Rekapitulasi Maret'!$CE$587:$CE$768,APS!$B367,'Rekapitulasi Maret'!$CI$587:$CI$768)</f>
        <v>0</v>
      </c>
      <c r="FV367" s="10"/>
      <c r="FW367" s="152">
        <f>SUMIF('Rekapitulasi Maret'!$CE$587:$CE$768,APS!$B367,'Rekapitulasi Maret'!$CJ$587:$CJ$768)</f>
        <v>0</v>
      </c>
      <c r="FX367" s="154">
        <f t="shared" si="795"/>
        <v>0</v>
      </c>
      <c r="FY367" s="154">
        <f t="shared" si="796"/>
        <v>0</v>
      </c>
      <c r="FZ367" s="10"/>
      <c r="GA367" s="152">
        <f>SUMIF('Rekapitulasi Maret'!$D$785:$D$963,APS!$B367,'Rekapitulasi Maret'!$E$785:$E$963)+SUMIF('Rekapitulasi Maret'!$D$785:$D$963,APS!$B367,'Rekapitulasi Maret'!$J$785:$J$963)</f>
        <v>0</v>
      </c>
      <c r="GB367" s="152">
        <f>SUMIF('Rekapitulasi Maret'!$D$785:$D$963,APS!$B367,'Rekapitulasi Maret'!$F$785:$F$963)</f>
        <v>0</v>
      </c>
      <c r="GC367" s="152">
        <f>SUMIF('Rekapitulasi Maret'!$D$785:$D$963,APS!$B367,'Rekapitulasi Maret'!$K$785:$K$963)</f>
        <v>0</v>
      </c>
      <c r="GD367" s="154">
        <f t="shared" si="776"/>
        <v>0</v>
      </c>
      <c r="GE367" s="154">
        <f t="shared" si="777"/>
        <v>0</v>
      </c>
      <c r="GF367" s="10"/>
      <c r="GG367" s="152">
        <f>SUMIF('Rekapitulasi Maret'!$U$785:$U$963,APS!$B367,'Rekapitulasi Maret'!$V$785:$V$963)+SUMIF('Rekapitulasi Maret'!$U$785:$U$963,APS!$B367,'Rekapitulasi Maret'!$AA$785:$AA$963)</f>
        <v>0</v>
      </c>
      <c r="GH367" s="152">
        <f>SUMIF('Rekapitulasi Maret'!$U$785:$U$963,APS!$B367,'Rekapitulasi Maret'!$W$785:$W$963)</f>
        <v>100</v>
      </c>
      <c r="GI367" s="152">
        <f>SUMIF('Rekapitulasi Maret'!$U$785:$U$963,APS!$B367,'Rekapitulasi Maret'!$AB$785:$AB$963)</f>
        <v>0</v>
      </c>
      <c r="GJ367" s="154">
        <f t="shared" si="778"/>
        <v>0</v>
      </c>
      <c r="GK367" s="154">
        <f t="shared" si="779"/>
        <v>0</v>
      </c>
      <c r="GL367" s="10"/>
      <c r="GM367" s="152">
        <f>SUMIF('Rekapitulasi Maret'!$AL$785:$AL$963,APS!$B367,'Rekapitulasi Maret'!$AM$785:$AM$963)+SUMIF('Rekapitulasi Maret'!$AL$785:$AL$963,APS!$B367,'Rekapitulasi Maret'!$AP$785:$AP$963)</f>
        <v>0</v>
      </c>
      <c r="GN367" s="152">
        <f>SUMIF('Rekapitulasi Maret'!$AL$785:$AL$963,APS!$B367,'Rekapitulasi Maret'!$AN$785:$AN$963)</f>
        <v>0</v>
      </c>
      <c r="GO367" s="152">
        <f>SUMIF('Rekapitulasi Maret'!$AL$785:$AL$963,APS!$B367,'Rekapitulasi Maret'!$AQ$785:$AQ$963)</f>
        <v>0</v>
      </c>
      <c r="GP367" s="154">
        <f t="shared" si="780"/>
        <v>0</v>
      </c>
      <c r="GQ367" s="154">
        <f t="shared" si="781"/>
        <v>0</v>
      </c>
      <c r="GR367" s="76">
        <f t="shared" si="782"/>
        <v>0</v>
      </c>
      <c r="GS367" s="76">
        <f t="shared" si="783"/>
        <v>140</v>
      </c>
      <c r="GT367" s="76">
        <f t="shared" si="784"/>
        <v>249</v>
      </c>
      <c r="GU367" s="76">
        <f t="shared" si="785"/>
        <v>0</v>
      </c>
      <c r="GV367" s="157">
        <f t="shared" si="786"/>
        <v>249</v>
      </c>
      <c r="GW367" s="157">
        <f t="shared" si="787"/>
        <v>249</v>
      </c>
      <c r="GX367" s="158">
        <f t="shared" si="788"/>
        <v>0</v>
      </c>
      <c r="GY367" s="157">
        <f t="shared" si="821"/>
        <v>0</v>
      </c>
      <c r="GZ367" s="157">
        <f t="shared" si="822"/>
        <v>185</v>
      </c>
      <c r="HA367" s="157">
        <f t="shared" si="823"/>
        <v>329</v>
      </c>
      <c r="HB367" s="157">
        <f t="shared" si="824"/>
        <v>0</v>
      </c>
      <c r="HC367" s="157">
        <f t="shared" si="825"/>
        <v>329</v>
      </c>
      <c r="HD367" s="157">
        <f t="shared" si="826"/>
        <v>329</v>
      </c>
      <c r="HE367" s="158">
        <f t="shared" si="862"/>
        <v>0</v>
      </c>
      <c r="HF367" s="164"/>
      <c r="HG367" s="88"/>
      <c r="HH367" s="88"/>
    </row>
    <row r="368" spans="1:216" ht="15.75">
      <c r="A368" s="129" t="s">
        <v>879</v>
      </c>
      <c r="B368" s="129" t="s">
        <v>880</v>
      </c>
      <c r="C368" s="34" t="s">
        <v>196</v>
      </c>
      <c r="D368" s="16"/>
      <c r="E368" s="16"/>
      <c r="F368" s="17"/>
      <c r="G368" s="17"/>
      <c r="H368" s="17"/>
      <c r="I368" s="18"/>
      <c r="J368" s="17">
        <v>0</v>
      </c>
      <c r="K368" s="19"/>
      <c r="L368" s="19"/>
      <c r="M368" s="23"/>
      <c r="N368" s="20">
        <f t="shared" ref="N368:N431" si="874">IF(M368+O368+(J368*-1)&lt;0,0,(M368+O368+(J368*-1)))</f>
        <v>0</v>
      </c>
      <c r="O368" s="20"/>
      <c r="P368" s="75">
        <f t="shared" si="754"/>
        <v>0</v>
      </c>
      <c r="Q368" s="74">
        <f t="shared" si="864"/>
        <v>0</v>
      </c>
      <c r="R368" s="22">
        <f t="shared" si="863"/>
        <v>0</v>
      </c>
      <c r="S368" s="10"/>
      <c r="T368" s="10"/>
      <c r="U368" s="152">
        <f>SUMIF('Rekapitulasi Maret'!$D$9:$D$173,APS!$B368,'Rekapitulasi Maret'!$E$9:$E$173)</f>
        <v>0</v>
      </c>
      <c r="V368" s="152">
        <f>SUMIF('Rekapitulasi Maret'!$D$9:$D$173,APS!$B368,'Rekapitulasi Maret'!$F$9:$F$173)</f>
        <v>0</v>
      </c>
      <c r="W368" s="10"/>
      <c r="X368" s="154">
        <f t="shared" si="865"/>
        <v>0</v>
      </c>
      <c r="Y368" s="154">
        <f t="shared" si="866"/>
        <v>0</v>
      </c>
      <c r="Z368" s="10"/>
      <c r="AA368" s="152">
        <f>SUMIF('Rekapitulasi Maret'!$U$9:$U$173,APS!$B368,'Rekapitulasi Maret'!$V$9:$V$173)</f>
        <v>0</v>
      </c>
      <c r="AB368" s="152">
        <f>SUMIF('Rekapitulasi Maret'!$U$9:$U$173,APS!$B368,'Rekapitulasi Maret'!$W$9:$W$173)</f>
        <v>0</v>
      </c>
      <c r="AC368" s="152"/>
      <c r="AD368" s="154">
        <f t="shared" si="856"/>
        <v>0</v>
      </c>
      <c r="AE368" s="154">
        <f t="shared" si="857"/>
        <v>0</v>
      </c>
      <c r="AF368" s="10"/>
      <c r="AG368" s="152">
        <f>SUMIF('Rekapitulasi Maret'!$AL$9:$AL$173,APS!$B368,'Rekapitulasi Maret'!$AM$9:$AM$173)</f>
        <v>0</v>
      </c>
      <c r="AH368" s="152">
        <f>SUMIF('Rekapitulasi Maret'!$AL$9:$AL$173,APS!$B368,'Rekapitulasi Maret'!$AN$9:$AN$173)</f>
        <v>0</v>
      </c>
      <c r="AI368" s="152">
        <f>SUMIF('Rekapitulasi Maret'!$AL$9:$AL$173,APS!$B368,'Rekapitulasi Maret'!$AQ$9:$AQ$173)</f>
        <v>0</v>
      </c>
      <c r="AJ368" s="154">
        <f t="shared" si="860"/>
        <v>0</v>
      </c>
      <c r="AK368" s="154">
        <f t="shared" si="861"/>
        <v>0</v>
      </c>
      <c r="AL368" s="10"/>
      <c r="AM368" s="152">
        <f>SUMIF('Rekapitulasi Maret'!$BA$9:$BA$173,APS!$B368,'Rekapitulasi Maret'!$BB$9:$BB$173)</f>
        <v>0</v>
      </c>
      <c r="AN368" s="152">
        <f>SUMIF('Rekapitulasi Maret'!$BA$9:$BA$173,APS!$B368,'Rekapitulasi Maret'!$BC$9:$BC$173)</f>
        <v>0</v>
      </c>
      <c r="AO368" s="10"/>
      <c r="AP368" s="154">
        <f t="shared" si="858"/>
        <v>0</v>
      </c>
      <c r="AQ368" s="154">
        <f t="shared" si="859"/>
        <v>0</v>
      </c>
      <c r="AR368" s="10"/>
      <c r="AS368" s="152">
        <f>SUMIF('Rekapitulasi Maret'!$BP$9:$BP$173,APS!$B368,'Rekapitulasi Maret'!$BQ$9:$BQ$173)</f>
        <v>0</v>
      </c>
      <c r="AT368" s="152">
        <f>SUMIF('Rekapitulasi Maret'!$BP$9:$BP$173,APS!$B368,'Rekapitulasi Maret'!$BR$9:$BR$173)</f>
        <v>0</v>
      </c>
      <c r="AU368" s="10"/>
      <c r="AV368" s="10"/>
      <c r="AW368" s="10"/>
      <c r="AX368" s="10"/>
      <c r="AY368" s="10"/>
      <c r="AZ368" s="10"/>
      <c r="BA368" s="10"/>
      <c r="BB368" s="154">
        <f t="shared" si="819"/>
        <v>0</v>
      </c>
      <c r="BC368" s="154">
        <f t="shared" si="820"/>
        <v>0</v>
      </c>
      <c r="BD368" s="76">
        <f t="shared" si="867"/>
        <v>0</v>
      </c>
      <c r="BE368" s="76">
        <f t="shared" si="868"/>
        <v>0</v>
      </c>
      <c r="BF368" s="76">
        <f t="shared" si="869"/>
        <v>0</v>
      </c>
      <c r="BG368" s="76">
        <f t="shared" si="870"/>
        <v>0</v>
      </c>
      <c r="BH368" s="76">
        <f t="shared" si="871"/>
        <v>0</v>
      </c>
      <c r="BI368" s="76">
        <f t="shared" si="872"/>
        <v>0</v>
      </c>
      <c r="BJ368" s="154">
        <f t="shared" si="873"/>
        <v>0</v>
      </c>
      <c r="BK368" s="10"/>
      <c r="BL368" s="10"/>
      <c r="BM368" s="152">
        <f>SUMIF('Rekapitulasi Maret'!$D$194:$D$375,APS!$B368,'Rekapitulasi Maret'!$E$194:$E$375)+SUMIF('Rekapitulasi Maret'!$D$194:$D$375,APS!$B368,'Rekapitulasi Maret'!$J$194:$J$375)</f>
        <v>0</v>
      </c>
      <c r="BN368" s="152">
        <f>SUMIF('Rekapitulasi Maret'!$D$194:$D$375,APS!$B368,'Rekapitulasi Maret'!$F$194:$F$375)</f>
        <v>0</v>
      </c>
      <c r="BO368" s="152">
        <f>SUMIF('Rekapitulasi Maret'!$D$194:$D$375,APS!$B368,'Rekapitulasi Maret'!$K$194:$K$375)</f>
        <v>0</v>
      </c>
      <c r="BP368" s="154">
        <f t="shared" si="799"/>
        <v>0</v>
      </c>
      <c r="BQ368" s="154">
        <f t="shared" si="800"/>
        <v>0</v>
      </c>
      <c r="BR368" s="10"/>
      <c r="BS368" s="152">
        <f>SUMIF('Rekapitulasi Maret'!$U$194:$U$375,APS!$B368,'Rekapitulasi Maret'!$V$194:$V$375)+SUMIF('Rekapitulasi Maret'!$U$194:$U$375,APS!$B368,'Rekapitulasi Maret'!$AA$194:$AA$375)</f>
        <v>0</v>
      </c>
      <c r="BT368" s="152">
        <f>SUMIF('Rekapitulasi Maret'!$U$194:$U$375,APS!$B368,'Rekapitulasi Maret'!$W$194:$W$375)</f>
        <v>0</v>
      </c>
      <c r="BU368" s="152">
        <f>SUMIF('Rekapitulasi Maret'!$U$194:$U$375,APS!$B368,'Rekapitulasi Maret'!$AB$194:$AB$375)</f>
        <v>0</v>
      </c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76">
        <f t="shared" si="838"/>
        <v>0</v>
      </c>
      <c r="CQ368" s="76">
        <f t="shared" si="839"/>
        <v>0</v>
      </c>
      <c r="CR368" s="76">
        <f t="shared" si="840"/>
        <v>0</v>
      </c>
      <c r="CS368" s="76">
        <f t="shared" si="841"/>
        <v>0</v>
      </c>
      <c r="CT368" s="76">
        <f t="shared" si="842"/>
        <v>0</v>
      </c>
      <c r="CU368" s="76">
        <f t="shared" si="843"/>
        <v>0</v>
      </c>
      <c r="CV368" s="154">
        <f t="shared" si="844"/>
        <v>0</v>
      </c>
      <c r="CW368" s="10"/>
      <c r="CX368" s="10"/>
      <c r="CY368" s="152">
        <f>SUMIF('Rekapitulasi Maret'!$D$391:$D$568,APS!$B368,'Rekapitulasi Maret'!$E$391:$E$568)+SUMIF('Rekapitulasi Maret'!$D$391:$D$568,APS!$B368,'Rekapitulasi Maret'!$J$391:$J$568)</f>
        <v>0</v>
      </c>
      <c r="CZ368" s="152">
        <f>SUMIF('Rekapitulasi Maret'!$D$391:$D$568,APS!$B368,'Rekapitulasi Maret'!$F$391:$F$568)</f>
        <v>0</v>
      </c>
      <c r="DA368" s="152">
        <f>SUMIF('Rekapitulasi Maret'!$D$391:$D$568,APS!$B368,'Rekapitulasi Maret'!$K$391:$K$568)</f>
        <v>0</v>
      </c>
      <c r="DB368" s="154">
        <f t="shared" si="793"/>
        <v>0</v>
      </c>
      <c r="DC368" s="154">
        <f t="shared" si="794"/>
        <v>0</v>
      </c>
      <c r="DD368" s="10"/>
      <c r="DE368" s="152">
        <f>SUMIF('Rekapitulasi Maret'!$U$391:$U$568,APS!$B368,'Rekapitulasi Maret'!$V$391:$V$568)+SUMIF('Rekapitulasi Maret'!$U$391:$U$568,APS!$B368,'Rekapitulasi Maret'!$AA$391:$AA$568)</f>
        <v>0</v>
      </c>
      <c r="DF368" s="152">
        <f>SUMIF('Rekapitulasi Maret'!$U$391:$U$568,APS!$B368,'Rekapitulasi Maret'!$W$391:$W$568)</f>
        <v>0</v>
      </c>
      <c r="DG368" s="152">
        <f>SUMIF('Rekapitulasi Maret'!$U$391:$U$568,APS!$B368,'Rekapitulasi Maret'!$AB$391:$AB$568)</f>
        <v>0</v>
      </c>
      <c r="DH368" s="154">
        <f t="shared" si="845"/>
        <v>0</v>
      </c>
      <c r="DI368" s="154">
        <f t="shared" si="846"/>
        <v>0</v>
      </c>
      <c r="DJ368" s="10"/>
      <c r="DK368" s="10"/>
      <c r="DL368" s="10"/>
      <c r="DM368" s="10"/>
      <c r="DN368" s="10"/>
      <c r="DO368" s="10"/>
      <c r="DP368" s="10"/>
      <c r="DQ368" s="152">
        <f>SUMIF('Rekapitulasi Maret'!$BA$391:$BA$568,APS!$B368,'Rekapitulasi Maret'!$BB$391:$BB$568)+SUMIF('Rekapitulasi Maret'!$BA$391:$BA$568,APS!$B368,'Rekapitulasi Maret'!$BE$391:$BE$568)</f>
        <v>0</v>
      </c>
      <c r="DR368" s="152">
        <f>SUMIF('Rekapitulasi Maret'!$BA$391:$BA$568,APS!$B368,'Rekapitulasi Maret'!$BC$391:$BC$568)</f>
        <v>0</v>
      </c>
      <c r="DS368" s="152">
        <f>SUMIF('Rekapitulasi Maret'!$BA$391:$BA$568,APS!$B368,'Rekapitulasi Maret'!$BF$391:$BF$568)</f>
        <v>0</v>
      </c>
      <c r="DT368" s="154">
        <f t="shared" si="847"/>
        <v>0</v>
      </c>
      <c r="DU368" s="154">
        <f t="shared" si="848"/>
        <v>0</v>
      </c>
      <c r="DV368" s="10"/>
      <c r="DW368" s="152">
        <f>SUMIF('Rekapitulasi Maret'!$BP$391:$BP$568,APS!$B368,'Rekapitulasi Maret'!$BQ$391:$BQ$568)+SUMIF('Rekapitulasi Maret'!$BP$391:$BP$568,APS!$B368,'Rekapitulasi Maret'!$BT$391:$BT$568)</f>
        <v>0</v>
      </c>
      <c r="DX368" s="152">
        <f>SUMIF('Rekapitulasi Maret'!$BP$391:$BP$568,APS!$B368,'Rekapitulasi Maret'!$BR$391:$BR$568)</f>
        <v>0</v>
      </c>
      <c r="DY368" s="152">
        <f>SUMIF('Rekapitulasi Maret'!$BP$391:$BP$568,APS!$B368,'Rekapitulasi Maret'!$BU$391:$BU$568)</f>
        <v>0</v>
      </c>
      <c r="DZ368" s="154">
        <f t="shared" si="755"/>
        <v>0</v>
      </c>
      <c r="EA368" s="154">
        <f t="shared" si="756"/>
        <v>0</v>
      </c>
      <c r="EB368" s="10"/>
      <c r="EC368" s="152">
        <f>SUMIF('Rekapitulasi Maret'!$CE$391:$CE$568,APS!$B368,'Rekapitulasi Maret'!$CF$391:$CF$568)+SUMIF('Rekapitulasi Maret'!$CE$391:$CE$568,APS!$B368,'Rekapitulasi Maret'!$CI$391:$CI$568)</f>
        <v>0</v>
      </c>
      <c r="ED368" s="152">
        <f>SUMIF('Rekapitulasi Maret'!$CE$391:$CE$568,APS!$B368,'Rekapitulasi Maret'!$CG$391:$CG$568)</f>
        <v>0</v>
      </c>
      <c r="EE368" s="152">
        <f>SUMIF('Rekapitulasi Maret'!$CE$391:$CE$568,APS!$B368,'Rekapitulasi Maret'!$CJ$391:$CJ$568)</f>
        <v>0</v>
      </c>
      <c r="EF368" s="154">
        <f t="shared" si="764"/>
        <v>0</v>
      </c>
      <c r="EG368" s="154">
        <f t="shared" si="765"/>
        <v>0</v>
      </c>
      <c r="EH368" s="76">
        <f t="shared" si="849"/>
        <v>0</v>
      </c>
      <c r="EI368" s="76">
        <f t="shared" si="850"/>
        <v>0</v>
      </c>
      <c r="EJ368" s="76">
        <f t="shared" si="851"/>
        <v>0</v>
      </c>
      <c r="EK368" s="76">
        <f t="shared" si="852"/>
        <v>0</v>
      </c>
      <c r="EL368" s="76">
        <f t="shared" si="853"/>
        <v>0</v>
      </c>
      <c r="EM368" s="76">
        <f t="shared" si="854"/>
        <v>0</v>
      </c>
      <c r="EN368" s="154">
        <f t="shared" si="855"/>
        <v>0</v>
      </c>
      <c r="EO368" s="10"/>
      <c r="EP368" s="10"/>
      <c r="EQ368" s="152">
        <f>SUMIF('Rekapitulasi Maret'!$D$587:$D$768,APS!$B368,'Rekapitulasi Maret'!$E$587:$E$768)+SUMIF('Rekapitulasi Maret'!$D$587:$D$768,APS!$B368,'Rekapitulasi Maret'!$G$587:$G$768)</f>
        <v>8</v>
      </c>
      <c r="ER368" s="152">
        <f>SUMIF('Rekapitulasi Maret'!$D$587:$D$768,APS!$B368,'Rekapitulasi Maret'!$F$587:$F$768)+SUMIF('Rekapitulasi Maret'!$D$587:$D$768,APS!$B368,'Rekapitulasi Maret'!$H$587:$H$768)</f>
        <v>8</v>
      </c>
      <c r="ES368" s="10"/>
      <c r="ET368" s="154">
        <f t="shared" si="766"/>
        <v>0</v>
      </c>
      <c r="EU368" s="154">
        <f t="shared" si="767"/>
        <v>100</v>
      </c>
      <c r="EV368" s="10"/>
      <c r="EW368" s="152">
        <f>SUMIF('Rekapitulasi Maret'!$U$587:$U$768,APS!$B368,'Rekapitulasi Maret'!$V$587:$V$768)+SUMIF('Rekapitulasi Maret'!$U$587:$U$768,APS!$B368,'Rekapitulasi Maret'!$X$587:$X$768)</f>
        <v>0</v>
      </c>
      <c r="EX368" s="152">
        <f>SUMIF('Rekapitulasi Maret'!$U$587:$U$768,APS!$B368,'Rekapitulasi Maret'!$W$587:$W$768)+SUMIF('Rekapitulasi Maret'!$U$587:$U$768,APS!$B368,'Rekapitulasi Maret'!$Y$587:$Y$768)</f>
        <v>0</v>
      </c>
      <c r="EY368" s="10"/>
      <c r="EZ368" s="154">
        <f t="shared" si="768"/>
        <v>0</v>
      </c>
      <c r="FA368" s="154">
        <f t="shared" si="769"/>
        <v>0</v>
      </c>
      <c r="FB368" s="10"/>
      <c r="FC368" s="152">
        <f>SUMIF('Rekapitulasi Maret'!$AL$587:$AL$768,APS!$B368,'Rekapitulasi Maret'!$AM$587:$AM$768)+SUMIF('Rekapitulasi Maret'!$AL$587:$AL$768,APS!$B368,'Rekapitulasi Maret'!$AP$587:$AP$768)</f>
        <v>0</v>
      </c>
      <c r="FD368" s="152">
        <f>SUMIF('Rekapitulasi Maret'!$AL$587:$AL$768,APS!$B368,'Rekapitulasi Maret'!$AN$587:$AN$768)</f>
        <v>0</v>
      </c>
      <c r="FE368" s="10"/>
      <c r="FF368" s="154">
        <f t="shared" si="770"/>
        <v>0</v>
      </c>
      <c r="FG368" s="154">
        <f t="shared" si="771"/>
        <v>0</v>
      </c>
      <c r="FH368" s="10"/>
      <c r="FI368" s="152">
        <f>SUMIF('Rekapitulasi Maret'!$BA$587:$BA$768,APS!$B368,'Rekapitulasi Maret'!$BB$587:$BB$768)+SUMIF('Rekapitulasi Maret'!$BA$587:$BA$768,APS!$B368,'Rekapitulasi Maret'!$BE$587:$BE$768)</f>
        <v>0</v>
      </c>
      <c r="FJ368" s="152">
        <f>SUMIF('Rekapitulasi Maret'!$BA$587:$BA$768,APS!$B368,'Rekapitulasi Maret'!$BC$587:$BC$768)+SUMIF('Rekapitulasi Maret'!$BA$587:$BA$768,APS!$B368,'Rekapitulasi Maret'!$BF$587:$BF$768)</f>
        <v>0</v>
      </c>
      <c r="FK368" s="10"/>
      <c r="FL368" s="154">
        <f t="shared" si="772"/>
        <v>0</v>
      </c>
      <c r="FM368" s="154">
        <f t="shared" si="773"/>
        <v>0</v>
      </c>
      <c r="FN368" s="10"/>
      <c r="FO368" s="152">
        <f>SUMIF('Rekapitulasi Maret'!$BP$587:$BP$768,APS!$B368,'Rekapitulasi Maret'!$BQ$587:$BQ$768)+SUMIF('Rekapitulasi Maret'!$BP$587:$BP$768,APS!$B368,'Rekapitulasi Maret'!$BT$587:$BT$768)</f>
        <v>0</v>
      </c>
      <c r="FP368" s="152">
        <f>SUMIF('Rekapitulasi Maret'!$BP$587:$BP$768,APS!$B368,'Rekapitulasi Maret'!$BR$587:$BR$768)</f>
        <v>0</v>
      </c>
      <c r="FQ368" s="10"/>
      <c r="FR368" s="154">
        <f t="shared" si="774"/>
        <v>0</v>
      </c>
      <c r="FS368" s="154">
        <f t="shared" si="775"/>
        <v>0</v>
      </c>
      <c r="FT368" s="10"/>
      <c r="FU368" s="152">
        <f>SUMIF('Rekapitulasi Maret'!$CE$587:$CE$768,APS!$B368,'Rekapitulasi Maret'!$CI$587:$CI$768)</f>
        <v>0</v>
      </c>
      <c r="FV368" s="10"/>
      <c r="FW368" s="152">
        <f>SUMIF('Rekapitulasi Maret'!$CE$587:$CE$768,APS!$B368,'Rekapitulasi Maret'!$CJ$587:$CJ$768)</f>
        <v>0</v>
      </c>
      <c r="FX368" s="154">
        <f t="shared" si="795"/>
        <v>0</v>
      </c>
      <c r="FY368" s="154">
        <f t="shared" si="796"/>
        <v>0</v>
      </c>
      <c r="FZ368" s="10"/>
      <c r="GA368" s="152">
        <f>SUMIF('Rekapitulasi Maret'!$D$785:$D$963,APS!$B368,'Rekapitulasi Maret'!$E$785:$E$963)+SUMIF('Rekapitulasi Maret'!$D$785:$D$963,APS!$B368,'Rekapitulasi Maret'!$J$785:$J$963)</f>
        <v>0</v>
      </c>
      <c r="GB368" s="152">
        <f>SUMIF('Rekapitulasi Maret'!$D$785:$D$963,APS!$B368,'Rekapitulasi Maret'!$F$785:$F$963)</f>
        <v>0</v>
      </c>
      <c r="GC368" s="152">
        <f>SUMIF('Rekapitulasi Maret'!$D$785:$D$963,APS!$B368,'Rekapitulasi Maret'!$K$785:$K$963)</f>
        <v>0</v>
      </c>
      <c r="GD368" s="154">
        <f t="shared" si="776"/>
        <v>0</v>
      </c>
      <c r="GE368" s="154">
        <f t="shared" si="777"/>
        <v>0</v>
      </c>
      <c r="GF368" s="10"/>
      <c r="GG368" s="152">
        <f>SUMIF('Rekapitulasi Maret'!$U$785:$U$963,APS!$B368,'Rekapitulasi Maret'!$V$785:$V$963)+SUMIF('Rekapitulasi Maret'!$U$785:$U$963,APS!$B368,'Rekapitulasi Maret'!$AA$785:$AA$963)</f>
        <v>0</v>
      </c>
      <c r="GH368" s="152">
        <f>SUMIF('Rekapitulasi Maret'!$U$785:$U$963,APS!$B368,'Rekapitulasi Maret'!$W$785:$W$963)</f>
        <v>0</v>
      </c>
      <c r="GI368" s="152">
        <f>SUMIF('Rekapitulasi Maret'!$U$785:$U$963,APS!$B368,'Rekapitulasi Maret'!$AB$785:$AB$963)</f>
        <v>0</v>
      </c>
      <c r="GJ368" s="154">
        <f t="shared" si="778"/>
        <v>0</v>
      </c>
      <c r="GK368" s="154">
        <f t="shared" si="779"/>
        <v>0</v>
      </c>
      <c r="GL368" s="10"/>
      <c r="GM368" s="152">
        <f>SUMIF('Rekapitulasi Maret'!$AL$785:$AL$963,APS!$B368,'Rekapitulasi Maret'!$AM$785:$AM$963)+SUMIF('Rekapitulasi Maret'!$AL$785:$AL$963,APS!$B368,'Rekapitulasi Maret'!$AP$785:$AP$963)</f>
        <v>0</v>
      </c>
      <c r="GN368" s="152">
        <f>SUMIF('Rekapitulasi Maret'!$AL$785:$AL$963,APS!$B368,'Rekapitulasi Maret'!$AN$785:$AN$963)</f>
        <v>0</v>
      </c>
      <c r="GO368" s="152">
        <f>SUMIF('Rekapitulasi Maret'!$AL$785:$AL$963,APS!$B368,'Rekapitulasi Maret'!$AQ$785:$AQ$963)</f>
        <v>0</v>
      </c>
      <c r="GP368" s="154">
        <f t="shared" si="780"/>
        <v>0</v>
      </c>
      <c r="GQ368" s="154">
        <f t="shared" si="781"/>
        <v>0</v>
      </c>
      <c r="GR368" s="76">
        <f t="shared" si="782"/>
        <v>0</v>
      </c>
      <c r="GS368" s="76">
        <f t="shared" si="783"/>
        <v>8</v>
      </c>
      <c r="GT368" s="76">
        <f t="shared" si="784"/>
        <v>8</v>
      </c>
      <c r="GU368" s="76">
        <f t="shared" si="785"/>
        <v>0</v>
      </c>
      <c r="GV368" s="157">
        <f t="shared" si="786"/>
        <v>8</v>
      </c>
      <c r="GW368" s="157">
        <f t="shared" si="787"/>
        <v>8</v>
      </c>
      <c r="GX368" s="158">
        <f t="shared" si="788"/>
        <v>0</v>
      </c>
      <c r="GY368" s="157">
        <f t="shared" si="821"/>
        <v>0</v>
      </c>
      <c r="GZ368" s="157">
        <f t="shared" si="822"/>
        <v>8</v>
      </c>
      <c r="HA368" s="157">
        <f t="shared" si="823"/>
        <v>8</v>
      </c>
      <c r="HB368" s="157">
        <f t="shared" si="824"/>
        <v>0</v>
      </c>
      <c r="HC368" s="157">
        <f t="shared" si="825"/>
        <v>8</v>
      </c>
      <c r="HD368" s="157">
        <f t="shared" si="826"/>
        <v>8</v>
      </c>
      <c r="HE368" s="158">
        <f t="shared" si="862"/>
        <v>0</v>
      </c>
      <c r="HF368" s="164"/>
      <c r="HG368" s="88"/>
      <c r="HH368" s="88"/>
    </row>
    <row r="369" spans="1:216" ht="15.75">
      <c r="A369" s="129" t="s">
        <v>877</v>
      </c>
      <c r="B369" s="129" t="s">
        <v>878</v>
      </c>
      <c r="C369" s="34" t="s">
        <v>69</v>
      </c>
      <c r="D369" s="16"/>
      <c r="E369" s="16"/>
      <c r="F369" s="17"/>
      <c r="G369" s="17"/>
      <c r="H369" s="17"/>
      <c r="I369" s="18"/>
      <c r="J369" s="17">
        <v>0</v>
      </c>
      <c r="K369" s="19"/>
      <c r="L369" s="19"/>
      <c r="M369" s="23"/>
      <c r="N369" s="20">
        <f t="shared" si="874"/>
        <v>0</v>
      </c>
      <c r="O369" s="20"/>
      <c r="P369" s="75">
        <f t="shared" ref="P369:P432" si="875">+Q369-N369</f>
        <v>0</v>
      </c>
      <c r="Q369" s="74">
        <f t="shared" si="864"/>
        <v>0</v>
      </c>
      <c r="R369" s="22">
        <f t="shared" si="863"/>
        <v>0</v>
      </c>
      <c r="S369" s="10"/>
      <c r="T369" s="10"/>
      <c r="U369" s="152">
        <f>SUMIF('Rekapitulasi Maret'!$D$9:$D$173,APS!$B369,'Rekapitulasi Maret'!$E$9:$E$173)</f>
        <v>0</v>
      </c>
      <c r="V369" s="152">
        <f>SUMIF('Rekapitulasi Maret'!$D$9:$D$173,APS!$B369,'Rekapitulasi Maret'!$F$9:$F$173)</f>
        <v>0</v>
      </c>
      <c r="W369" s="10"/>
      <c r="X369" s="154">
        <f t="shared" si="865"/>
        <v>0</v>
      </c>
      <c r="Y369" s="154">
        <f t="shared" si="866"/>
        <v>0</v>
      </c>
      <c r="Z369" s="10"/>
      <c r="AA369" s="152">
        <f>SUMIF('Rekapitulasi Maret'!$U$9:$U$173,APS!$B369,'Rekapitulasi Maret'!$V$9:$V$173)</f>
        <v>0</v>
      </c>
      <c r="AB369" s="152">
        <f>SUMIF('Rekapitulasi Maret'!$U$9:$U$173,APS!$B369,'Rekapitulasi Maret'!$W$9:$W$173)</f>
        <v>0</v>
      </c>
      <c r="AC369" s="152"/>
      <c r="AD369" s="154">
        <f t="shared" si="856"/>
        <v>0</v>
      </c>
      <c r="AE369" s="154">
        <f t="shared" si="857"/>
        <v>0</v>
      </c>
      <c r="AF369" s="10"/>
      <c r="AG369" s="152">
        <f>SUMIF('Rekapitulasi Maret'!$AL$9:$AL$173,APS!$B369,'Rekapitulasi Maret'!$AM$9:$AM$173)</f>
        <v>0</v>
      </c>
      <c r="AH369" s="152">
        <f>SUMIF('Rekapitulasi Maret'!$AL$9:$AL$173,APS!$B369,'Rekapitulasi Maret'!$AN$9:$AN$173)</f>
        <v>0</v>
      </c>
      <c r="AI369" s="152">
        <f>SUMIF('Rekapitulasi Maret'!$AL$9:$AL$173,APS!$B369,'Rekapitulasi Maret'!$AQ$9:$AQ$173)</f>
        <v>0</v>
      </c>
      <c r="AJ369" s="154">
        <f t="shared" si="860"/>
        <v>0</v>
      </c>
      <c r="AK369" s="154">
        <f t="shared" si="861"/>
        <v>0</v>
      </c>
      <c r="AL369" s="10"/>
      <c r="AM369" s="152">
        <f>SUMIF('Rekapitulasi Maret'!$BA$9:$BA$173,APS!$B369,'Rekapitulasi Maret'!$BB$9:$BB$173)</f>
        <v>0</v>
      </c>
      <c r="AN369" s="152">
        <f>SUMIF('Rekapitulasi Maret'!$BA$9:$BA$173,APS!$B369,'Rekapitulasi Maret'!$BC$9:$BC$173)</f>
        <v>0</v>
      </c>
      <c r="AO369" s="10"/>
      <c r="AP369" s="154">
        <f t="shared" si="858"/>
        <v>0</v>
      </c>
      <c r="AQ369" s="154">
        <f t="shared" si="859"/>
        <v>0</v>
      </c>
      <c r="AR369" s="10"/>
      <c r="AS369" s="152">
        <f>SUMIF('Rekapitulasi Maret'!$BP$9:$BP$173,APS!$B369,'Rekapitulasi Maret'!$BQ$9:$BQ$173)</f>
        <v>0</v>
      </c>
      <c r="AT369" s="152">
        <f>SUMIF('Rekapitulasi Maret'!$BP$9:$BP$173,APS!$B369,'Rekapitulasi Maret'!$BR$9:$BR$173)</f>
        <v>0</v>
      </c>
      <c r="AU369" s="10"/>
      <c r="AV369" s="10"/>
      <c r="AW369" s="10"/>
      <c r="AX369" s="10"/>
      <c r="AY369" s="10"/>
      <c r="AZ369" s="10"/>
      <c r="BA369" s="10"/>
      <c r="BB369" s="154">
        <f t="shared" si="819"/>
        <v>0</v>
      </c>
      <c r="BC369" s="154">
        <f t="shared" si="820"/>
        <v>0</v>
      </c>
      <c r="BD369" s="76">
        <f t="shared" si="867"/>
        <v>0</v>
      </c>
      <c r="BE369" s="76">
        <f t="shared" si="868"/>
        <v>0</v>
      </c>
      <c r="BF369" s="76">
        <f t="shared" si="869"/>
        <v>0</v>
      </c>
      <c r="BG369" s="76">
        <f t="shared" si="870"/>
        <v>0</v>
      </c>
      <c r="BH369" s="76">
        <f t="shared" si="871"/>
        <v>0</v>
      </c>
      <c r="BI369" s="76">
        <f t="shared" si="872"/>
        <v>0</v>
      </c>
      <c r="BJ369" s="154">
        <f t="shared" si="873"/>
        <v>0</v>
      </c>
      <c r="BK369" s="10"/>
      <c r="BL369" s="10"/>
      <c r="BM369" s="152">
        <f>SUMIF('Rekapitulasi Maret'!$D$194:$D$375,APS!$B369,'Rekapitulasi Maret'!$E$194:$E$375)+SUMIF('Rekapitulasi Maret'!$D$194:$D$375,APS!$B369,'Rekapitulasi Maret'!$J$194:$J$375)</f>
        <v>0</v>
      </c>
      <c r="BN369" s="152">
        <f>SUMIF('Rekapitulasi Maret'!$D$194:$D$375,APS!$B369,'Rekapitulasi Maret'!$F$194:$F$375)</f>
        <v>0</v>
      </c>
      <c r="BO369" s="152">
        <f>SUMIF('Rekapitulasi Maret'!$D$194:$D$375,APS!$B369,'Rekapitulasi Maret'!$K$194:$K$375)</f>
        <v>0</v>
      </c>
      <c r="BP369" s="154">
        <f t="shared" si="799"/>
        <v>0</v>
      </c>
      <c r="BQ369" s="154">
        <f t="shared" si="800"/>
        <v>0</v>
      </c>
      <c r="BR369" s="10"/>
      <c r="BS369" s="152">
        <f>SUMIF('Rekapitulasi Maret'!$U$194:$U$375,APS!$B369,'Rekapitulasi Maret'!$V$194:$V$375)+SUMIF('Rekapitulasi Maret'!$U$194:$U$375,APS!$B369,'Rekapitulasi Maret'!$AA$194:$AA$375)</f>
        <v>0</v>
      </c>
      <c r="BT369" s="152">
        <f>SUMIF('Rekapitulasi Maret'!$U$194:$U$375,APS!$B369,'Rekapitulasi Maret'!$W$194:$W$375)</f>
        <v>0</v>
      </c>
      <c r="BU369" s="152">
        <f>SUMIF('Rekapitulasi Maret'!$U$194:$U$375,APS!$B369,'Rekapitulasi Maret'!$AB$194:$AB$375)</f>
        <v>0</v>
      </c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76">
        <f t="shared" si="838"/>
        <v>0</v>
      </c>
      <c r="CQ369" s="76">
        <f t="shared" si="839"/>
        <v>0</v>
      </c>
      <c r="CR369" s="76">
        <f t="shared" si="840"/>
        <v>0</v>
      </c>
      <c r="CS369" s="76">
        <f t="shared" si="841"/>
        <v>0</v>
      </c>
      <c r="CT369" s="76">
        <f t="shared" si="842"/>
        <v>0</v>
      </c>
      <c r="CU369" s="76">
        <f t="shared" si="843"/>
        <v>0</v>
      </c>
      <c r="CV369" s="154">
        <f t="shared" si="844"/>
        <v>0</v>
      </c>
      <c r="CW369" s="10"/>
      <c r="CX369" s="10"/>
      <c r="CY369" s="152">
        <f>SUMIF('Rekapitulasi Maret'!$D$391:$D$568,APS!$B369,'Rekapitulasi Maret'!$E$391:$E$568)+SUMIF('Rekapitulasi Maret'!$D$391:$D$568,APS!$B369,'Rekapitulasi Maret'!$J$391:$J$568)</f>
        <v>0</v>
      </c>
      <c r="CZ369" s="152">
        <f>SUMIF('Rekapitulasi Maret'!$D$391:$D$568,APS!$B369,'Rekapitulasi Maret'!$F$391:$F$568)</f>
        <v>0</v>
      </c>
      <c r="DA369" s="152">
        <f>SUMIF('Rekapitulasi Maret'!$D$391:$D$568,APS!$B369,'Rekapitulasi Maret'!$K$391:$K$568)</f>
        <v>0</v>
      </c>
      <c r="DB369" s="154">
        <f t="shared" si="793"/>
        <v>0</v>
      </c>
      <c r="DC369" s="154">
        <f t="shared" si="794"/>
        <v>0</v>
      </c>
      <c r="DD369" s="10"/>
      <c r="DE369" s="152">
        <f>SUMIF('Rekapitulasi Maret'!$U$391:$U$568,APS!$B369,'Rekapitulasi Maret'!$V$391:$V$568)+SUMIF('Rekapitulasi Maret'!$U$391:$U$568,APS!$B369,'Rekapitulasi Maret'!$AA$391:$AA$568)</f>
        <v>0</v>
      </c>
      <c r="DF369" s="152">
        <f>SUMIF('Rekapitulasi Maret'!$U$391:$U$568,APS!$B369,'Rekapitulasi Maret'!$W$391:$W$568)</f>
        <v>0</v>
      </c>
      <c r="DG369" s="152">
        <f>SUMIF('Rekapitulasi Maret'!$U$391:$U$568,APS!$B369,'Rekapitulasi Maret'!$AB$391:$AB$568)</f>
        <v>0</v>
      </c>
      <c r="DH369" s="154">
        <f t="shared" si="845"/>
        <v>0</v>
      </c>
      <c r="DI369" s="154">
        <f t="shared" si="846"/>
        <v>0</v>
      </c>
      <c r="DJ369" s="10"/>
      <c r="DK369" s="10"/>
      <c r="DL369" s="10"/>
      <c r="DM369" s="10"/>
      <c r="DN369" s="10"/>
      <c r="DO369" s="10"/>
      <c r="DP369" s="10"/>
      <c r="DQ369" s="152">
        <f>SUMIF('Rekapitulasi Maret'!$BA$391:$BA$568,APS!$B369,'Rekapitulasi Maret'!$BB$391:$BB$568)+SUMIF('Rekapitulasi Maret'!$BA$391:$BA$568,APS!$B369,'Rekapitulasi Maret'!$BE$391:$BE$568)</f>
        <v>0</v>
      </c>
      <c r="DR369" s="152">
        <f>SUMIF('Rekapitulasi Maret'!$BA$391:$BA$568,APS!$B369,'Rekapitulasi Maret'!$BC$391:$BC$568)</f>
        <v>0</v>
      </c>
      <c r="DS369" s="152">
        <f>SUMIF('Rekapitulasi Maret'!$BA$391:$BA$568,APS!$B369,'Rekapitulasi Maret'!$BF$391:$BF$568)</f>
        <v>0</v>
      </c>
      <c r="DT369" s="154">
        <f t="shared" si="847"/>
        <v>0</v>
      </c>
      <c r="DU369" s="154">
        <f t="shared" si="848"/>
        <v>0</v>
      </c>
      <c r="DV369" s="10"/>
      <c r="DW369" s="152">
        <f>SUMIF('Rekapitulasi Maret'!$BP$391:$BP$568,APS!$B369,'Rekapitulasi Maret'!$BQ$391:$BQ$568)+SUMIF('Rekapitulasi Maret'!$BP$391:$BP$568,APS!$B369,'Rekapitulasi Maret'!$BT$391:$BT$568)</f>
        <v>0</v>
      </c>
      <c r="DX369" s="152">
        <f>SUMIF('Rekapitulasi Maret'!$BP$391:$BP$568,APS!$B369,'Rekapitulasi Maret'!$BR$391:$BR$568)</f>
        <v>0</v>
      </c>
      <c r="DY369" s="152">
        <f>SUMIF('Rekapitulasi Maret'!$BP$391:$BP$568,APS!$B369,'Rekapitulasi Maret'!$BU$391:$BU$568)</f>
        <v>0</v>
      </c>
      <c r="DZ369" s="154">
        <f t="shared" si="755"/>
        <v>0</v>
      </c>
      <c r="EA369" s="154">
        <f t="shared" si="756"/>
        <v>0</v>
      </c>
      <c r="EB369" s="10"/>
      <c r="EC369" s="152">
        <f>SUMIF('Rekapitulasi Maret'!$CE$391:$CE$568,APS!$B369,'Rekapitulasi Maret'!$CF$391:$CF$568)+SUMIF('Rekapitulasi Maret'!$CE$391:$CE$568,APS!$B369,'Rekapitulasi Maret'!$CI$391:$CI$568)</f>
        <v>0</v>
      </c>
      <c r="ED369" s="152">
        <f>SUMIF('Rekapitulasi Maret'!$CE$391:$CE$568,APS!$B369,'Rekapitulasi Maret'!$CG$391:$CG$568)</f>
        <v>0</v>
      </c>
      <c r="EE369" s="152">
        <f>SUMIF('Rekapitulasi Maret'!$CE$391:$CE$568,APS!$B369,'Rekapitulasi Maret'!$CJ$391:$CJ$568)</f>
        <v>0</v>
      </c>
      <c r="EF369" s="154">
        <f t="shared" si="764"/>
        <v>0</v>
      </c>
      <c r="EG369" s="154">
        <f t="shared" si="765"/>
        <v>0</v>
      </c>
      <c r="EH369" s="76">
        <f t="shared" si="849"/>
        <v>0</v>
      </c>
      <c r="EI369" s="76">
        <f t="shared" si="850"/>
        <v>0</v>
      </c>
      <c r="EJ369" s="76">
        <f t="shared" si="851"/>
        <v>0</v>
      </c>
      <c r="EK369" s="76">
        <f t="shared" si="852"/>
        <v>0</v>
      </c>
      <c r="EL369" s="76">
        <f t="shared" si="853"/>
        <v>0</v>
      </c>
      <c r="EM369" s="76">
        <f t="shared" si="854"/>
        <v>0</v>
      </c>
      <c r="EN369" s="154">
        <f t="shared" si="855"/>
        <v>0</v>
      </c>
      <c r="EO369" s="10"/>
      <c r="EP369" s="10"/>
      <c r="EQ369" s="152">
        <f>SUMIF('Rekapitulasi Maret'!$D$587:$D$768,APS!$B369,'Rekapitulasi Maret'!$E$587:$E$768)+SUMIF('Rekapitulasi Maret'!$D$587:$D$768,APS!$B369,'Rekapitulasi Maret'!$G$587:$G$768)</f>
        <v>10</v>
      </c>
      <c r="ER369" s="152">
        <f>SUMIF('Rekapitulasi Maret'!$D$587:$D$768,APS!$B369,'Rekapitulasi Maret'!$F$587:$F$768)+SUMIF('Rekapitulasi Maret'!$D$587:$D$768,APS!$B369,'Rekapitulasi Maret'!$H$587:$H$768)</f>
        <v>0</v>
      </c>
      <c r="ES369" s="10"/>
      <c r="ET369" s="154">
        <f t="shared" si="766"/>
        <v>0</v>
      </c>
      <c r="EU369" s="154">
        <f t="shared" si="767"/>
        <v>0</v>
      </c>
      <c r="EV369" s="10"/>
      <c r="EW369" s="152">
        <f>SUMIF('Rekapitulasi Maret'!$U$587:$U$768,APS!$B369,'Rekapitulasi Maret'!$V$587:$V$768)+SUMIF('Rekapitulasi Maret'!$U$587:$U$768,APS!$B369,'Rekapitulasi Maret'!$X$587:$X$768)</f>
        <v>15</v>
      </c>
      <c r="EX369" s="152">
        <f>SUMIF('Rekapitulasi Maret'!$U$587:$U$768,APS!$B369,'Rekapitulasi Maret'!$W$587:$W$768)+SUMIF('Rekapitulasi Maret'!$U$587:$U$768,APS!$B369,'Rekapitulasi Maret'!$Y$587:$Y$768)</f>
        <v>0</v>
      </c>
      <c r="EY369" s="10"/>
      <c r="EZ369" s="154">
        <f t="shared" si="768"/>
        <v>0</v>
      </c>
      <c r="FA369" s="154">
        <f t="shared" si="769"/>
        <v>0</v>
      </c>
      <c r="FB369" s="10"/>
      <c r="FC369" s="152">
        <f>SUMIF('Rekapitulasi Maret'!$AL$587:$AL$768,APS!$B369,'Rekapitulasi Maret'!$AM$587:$AM$768)+SUMIF('Rekapitulasi Maret'!$AL$587:$AL$768,APS!$B369,'Rekapitulasi Maret'!$AP$587:$AP$768)</f>
        <v>0</v>
      </c>
      <c r="FD369" s="152">
        <f>SUMIF('Rekapitulasi Maret'!$AL$587:$AL$768,APS!$B369,'Rekapitulasi Maret'!$AN$587:$AN$768)</f>
        <v>0</v>
      </c>
      <c r="FE369" s="10"/>
      <c r="FF369" s="154">
        <f t="shared" si="770"/>
        <v>0</v>
      </c>
      <c r="FG369" s="154">
        <f t="shared" si="771"/>
        <v>0</v>
      </c>
      <c r="FH369" s="10"/>
      <c r="FI369" s="152">
        <f>SUMIF('Rekapitulasi Maret'!$BA$587:$BA$768,APS!$B369,'Rekapitulasi Maret'!$BB$587:$BB$768)+SUMIF('Rekapitulasi Maret'!$BA$587:$BA$768,APS!$B369,'Rekapitulasi Maret'!$BE$587:$BE$768)</f>
        <v>0</v>
      </c>
      <c r="FJ369" s="152">
        <f>SUMIF('Rekapitulasi Maret'!$BA$587:$BA$768,APS!$B369,'Rekapitulasi Maret'!$BC$587:$BC$768)+SUMIF('Rekapitulasi Maret'!$BA$587:$BA$768,APS!$B369,'Rekapitulasi Maret'!$BF$587:$BF$768)</f>
        <v>0</v>
      </c>
      <c r="FK369" s="10"/>
      <c r="FL369" s="154">
        <f t="shared" si="772"/>
        <v>0</v>
      </c>
      <c r="FM369" s="154">
        <f t="shared" si="773"/>
        <v>0</v>
      </c>
      <c r="FN369" s="10"/>
      <c r="FO369" s="152">
        <f>SUMIF('Rekapitulasi Maret'!$BP$587:$BP$768,APS!$B369,'Rekapitulasi Maret'!$BQ$587:$BQ$768)+SUMIF('Rekapitulasi Maret'!$BP$587:$BP$768,APS!$B369,'Rekapitulasi Maret'!$BT$587:$BT$768)</f>
        <v>0</v>
      </c>
      <c r="FP369" s="152">
        <f>SUMIF('Rekapitulasi Maret'!$BP$587:$BP$768,APS!$B369,'Rekapitulasi Maret'!$BR$587:$BR$768)</f>
        <v>0</v>
      </c>
      <c r="FQ369" s="10"/>
      <c r="FR369" s="154">
        <f t="shared" si="774"/>
        <v>0</v>
      </c>
      <c r="FS369" s="154">
        <f t="shared" si="775"/>
        <v>0</v>
      </c>
      <c r="FT369" s="10"/>
      <c r="FU369" s="152">
        <f>SUMIF('Rekapitulasi Maret'!$CE$587:$CE$768,APS!$B369,'Rekapitulasi Maret'!$CI$587:$CI$768)</f>
        <v>0</v>
      </c>
      <c r="FV369" s="10"/>
      <c r="FW369" s="152">
        <f>SUMIF('Rekapitulasi Maret'!$CE$587:$CE$768,APS!$B369,'Rekapitulasi Maret'!$CJ$587:$CJ$768)</f>
        <v>0</v>
      </c>
      <c r="FX369" s="154">
        <f t="shared" si="795"/>
        <v>0</v>
      </c>
      <c r="FY369" s="154">
        <f t="shared" si="796"/>
        <v>0</v>
      </c>
      <c r="FZ369" s="10"/>
      <c r="GA369" s="152">
        <f>SUMIF('Rekapitulasi Maret'!$D$785:$D$963,APS!$B369,'Rekapitulasi Maret'!$E$785:$E$963)+SUMIF('Rekapitulasi Maret'!$D$785:$D$963,APS!$B369,'Rekapitulasi Maret'!$J$785:$J$963)</f>
        <v>15</v>
      </c>
      <c r="GB369" s="152">
        <f>SUMIF('Rekapitulasi Maret'!$D$785:$D$963,APS!$B369,'Rekapitulasi Maret'!$F$785:$F$963)</f>
        <v>0</v>
      </c>
      <c r="GC369" s="152">
        <f>SUMIF('Rekapitulasi Maret'!$D$785:$D$963,APS!$B369,'Rekapitulasi Maret'!$K$785:$K$963)</f>
        <v>0</v>
      </c>
      <c r="GD369" s="154">
        <f t="shared" si="776"/>
        <v>0</v>
      </c>
      <c r="GE369" s="154">
        <f t="shared" si="777"/>
        <v>0</v>
      </c>
      <c r="GF369" s="10"/>
      <c r="GG369" s="152">
        <f>SUMIF('Rekapitulasi Maret'!$U$785:$U$963,APS!$B369,'Rekapitulasi Maret'!$V$785:$V$963)+SUMIF('Rekapitulasi Maret'!$U$785:$U$963,APS!$B369,'Rekapitulasi Maret'!$AA$785:$AA$963)</f>
        <v>0</v>
      </c>
      <c r="GH369" s="152">
        <f>SUMIF('Rekapitulasi Maret'!$U$785:$U$963,APS!$B369,'Rekapitulasi Maret'!$W$785:$W$963)</f>
        <v>0</v>
      </c>
      <c r="GI369" s="152">
        <f>SUMIF('Rekapitulasi Maret'!$U$785:$U$963,APS!$B369,'Rekapitulasi Maret'!$AB$785:$AB$963)</f>
        <v>0</v>
      </c>
      <c r="GJ369" s="154">
        <f t="shared" si="778"/>
        <v>0</v>
      </c>
      <c r="GK369" s="154">
        <f t="shared" si="779"/>
        <v>0</v>
      </c>
      <c r="GL369" s="10"/>
      <c r="GM369" s="152">
        <f>SUMIF('Rekapitulasi Maret'!$AL$785:$AL$963,APS!$B369,'Rekapitulasi Maret'!$AM$785:$AM$963)+SUMIF('Rekapitulasi Maret'!$AL$785:$AL$963,APS!$B369,'Rekapitulasi Maret'!$AP$785:$AP$963)</f>
        <v>15</v>
      </c>
      <c r="GN369" s="152">
        <f>SUMIF('Rekapitulasi Maret'!$AL$785:$AL$963,APS!$B369,'Rekapitulasi Maret'!$AN$785:$AN$963)</f>
        <v>0</v>
      </c>
      <c r="GO369" s="152">
        <f>SUMIF('Rekapitulasi Maret'!$AL$785:$AL$963,APS!$B369,'Rekapitulasi Maret'!$AQ$785:$AQ$963)</f>
        <v>0</v>
      </c>
      <c r="GP369" s="154">
        <f t="shared" si="780"/>
        <v>0</v>
      </c>
      <c r="GQ369" s="154">
        <f t="shared" si="781"/>
        <v>0</v>
      </c>
      <c r="GR369" s="76">
        <f t="shared" si="782"/>
        <v>0</v>
      </c>
      <c r="GS369" s="76">
        <f t="shared" si="783"/>
        <v>55</v>
      </c>
      <c r="GT369" s="76">
        <f t="shared" si="784"/>
        <v>0</v>
      </c>
      <c r="GU369" s="76">
        <f t="shared" si="785"/>
        <v>0</v>
      </c>
      <c r="GV369" s="157">
        <f t="shared" si="786"/>
        <v>0</v>
      </c>
      <c r="GW369" s="157">
        <f t="shared" si="787"/>
        <v>0</v>
      </c>
      <c r="GX369" s="158">
        <f t="shared" si="788"/>
        <v>0</v>
      </c>
      <c r="GY369" s="157">
        <f t="shared" si="821"/>
        <v>0</v>
      </c>
      <c r="GZ369" s="157">
        <f t="shared" si="822"/>
        <v>55</v>
      </c>
      <c r="HA369" s="157">
        <f t="shared" si="823"/>
        <v>0</v>
      </c>
      <c r="HB369" s="157">
        <f t="shared" si="824"/>
        <v>0</v>
      </c>
      <c r="HC369" s="157">
        <f t="shared" si="825"/>
        <v>0</v>
      </c>
      <c r="HD369" s="157">
        <f t="shared" si="826"/>
        <v>0</v>
      </c>
      <c r="HE369" s="158">
        <f t="shared" si="862"/>
        <v>0</v>
      </c>
      <c r="HF369" s="164"/>
      <c r="HG369" s="88"/>
      <c r="HH369" s="88"/>
    </row>
    <row r="370" spans="1:216" ht="15.75">
      <c r="A370" s="129" t="s">
        <v>886</v>
      </c>
      <c r="B370" s="129" t="s">
        <v>887</v>
      </c>
      <c r="C370" s="16" t="s">
        <v>143</v>
      </c>
      <c r="D370" s="16"/>
      <c r="E370" s="16"/>
      <c r="F370" s="17"/>
      <c r="G370" s="17"/>
      <c r="H370" s="17"/>
      <c r="I370" s="18"/>
      <c r="J370" s="17">
        <v>0</v>
      </c>
      <c r="K370" s="19"/>
      <c r="L370" s="19"/>
      <c r="M370" s="23"/>
      <c r="N370" s="20">
        <f t="shared" si="874"/>
        <v>0</v>
      </c>
      <c r="O370" s="20"/>
      <c r="P370" s="75">
        <f t="shared" si="875"/>
        <v>0</v>
      </c>
      <c r="Q370" s="74">
        <f t="shared" si="864"/>
        <v>0</v>
      </c>
      <c r="R370" s="22">
        <f t="shared" si="863"/>
        <v>0</v>
      </c>
      <c r="S370" s="10"/>
      <c r="T370" s="10"/>
      <c r="U370" s="152">
        <f>SUMIF('Rekapitulasi Maret'!$D$9:$D$173,APS!$B370,'Rekapitulasi Maret'!$E$9:$E$173)</f>
        <v>0</v>
      </c>
      <c r="V370" s="152">
        <f>SUMIF('Rekapitulasi Maret'!$D$9:$D$173,APS!$B370,'Rekapitulasi Maret'!$F$9:$F$173)</f>
        <v>0</v>
      </c>
      <c r="W370" s="10"/>
      <c r="X370" s="154">
        <f t="shared" si="865"/>
        <v>0</v>
      </c>
      <c r="Y370" s="154">
        <f t="shared" si="866"/>
        <v>0</v>
      </c>
      <c r="Z370" s="10"/>
      <c r="AA370" s="152">
        <f>SUMIF('Rekapitulasi Maret'!$U$9:$U$173,APS!$B370,'Rekapitulasi Maret'!$V$9:$V$173)</f>
        <v>0</v>
      </c>
      <c r="AB370" s="152">
        <f>SUMIF('Rekapitulasi Maret'!$U$9:$U$173,APS!$B370,'Rekapitulasi Maret'!$W$9:$W$173)</f>
        <v>0</v>
      </c>
      <c r="AC370" s="152"/>
      <c r="AD370" s="154">
        <f t="shared" si="856"/>
        <v>0</v>
      </c>
      <c r="AE370" s="154">
        <f t="shared" si="857"/>
        <v>0</v>
      </c>
      <c r="AF370" s="10"/>
      <c r="AG370" s="152">
        <f>SUMIF('Rekapitulasi Maret'!$AL$9:$AL$173,APS!$B370,'Rekapitulasi Maret'!$AM$9:$AM$173)</f>
        <v>0</v>
      </c>
      <c r="AH370" s="152">
        <f>SUMIF('Rekapitulasi Maret'!$AL$9:$AL$173,APS!$B370,'Rekapitulasi Maret'!$AN$9:$AN$173)</f>
        <v>0</v>
      </c>
      <c r="AI370" s="152">
        <f>SUMIF('Rekapitulasi Maret'!$AL$9:$AL$173,APS!$B370,'Rekapitulasi Maret'!$AQ$9:$AQ$173)</f>
        <v>0</v>
      </c>
      <c r="AJ370" s="154">
        <f t="shared" si="860"/>
        <v>0</v>
      </c>
      <c r="AK370" s="154">
        <f t="shared" si="861"/>
        <v>0</v>
      </c>
      <c r="AL370" s="10"/>
      <c r="AM370" s="152">
        <f>SUMIF('Rekapitulasi Maret'!$BA$9:$BA$173,APS!$B370,'Rekapitulasi Maret'!$BB$9:$BB$173)</f>
        <v>0</v>
      </c>
      <c r="AN370" s="152">
        <f>SUMIF('Rekapitulasi Maret'!$BA$9:$BA$173,APS!$B370,'Rekapitulasi Maret'!$BC$9:$BC$173)</f>
        <v>0</v>
      </c>
      <c r="AO370" s="10"/>
      <c r="AP370" s="154">
        <f t="shared" si="858"/>
        <v>0</v>
      </c>
      <c r="AQ370" s="154">
        <f t="shared" si="859"/>
        <v>0</v>
      </c>
      <c r="AR370" s="10"/>
      <c r="AS370" s="152">
        <f>SUMIF('Rekapitulasi Maret'!$BP$9:$BP$173,APS!$B370,'Rekapitulasi Maret'!$BQ$9:$BQ$173)</f>
        <v>0</v>
      </c>
      <c r="AT370" s="152">
        <f>SUMIF('Rekapitulasi Maret'!$BP$9:$BP$173,APS!$B370,'Rekapitulasi Maret'!$BR$9:$BR$173)</f>
        <v>0</v>
      </c>
      <c r="AU370" s="10"/>
      <c r="AV370" s="10"/>
      <c r="AW370" s="10"/>
      <c r="AX370" s="10"/>
      <c r="AY370" s="10"/>
      <c r="AZ370" s="10"/>
      <c r="BA370" s="10"/>
      <c r="BB370" s="154">
        <f t="shared" si="819"/>
        <v>0</v>
      </c>
      <c r="BC370" s="154">
        <f t="shared" si="820"/>
        <v>0</v>
      </c>
      <c r="BD370" s="76">
        <f t="shared" si="867"/>
        <v>0</v>
      </c>
      <c r="BE370" s="76">
        <f t="shared" si="868"/>
        <v>0</v>
      </c>
      <c r="BF370" s="76">
        <f t="shared" si="869"/>
        <v>0</v>
      </c>
      <c r="BG370" s="76">
        <f t="shared" si="870"/>
        <v>0</v>
      </c>
      <c r="BH370" s="76">
        <f t="shared" si="871"/>
        <v>0</v>
      </c>
      <c r="BI370" s="76">
        <f t="shared" si="872"/>
        <v>0</v>
      </c>
      <c r="BJ370" s="154">
        <f t="shared" si="873"/>
        <v>0</v>
      </c>
      <c r="BK370" s="10"/>
      <c r="BL370" s="10"/>
      <c r="BM370" s="152">
        <f>SUMIF('Rekapitulasi Maret'!$D$194:$D$375,APS!$B370,'Rekapitulasi Maret'!$E$194:$E$375)+SUMIF('Rekapitulasi Maret'!$D$194:$D$375,APS!$B370,'Rekapitulasi Maret'!$J$194:$J$375)</f>
        <v>0</v>
      </c>
      <c r="BN370" s="152">
        <f>SUMIF('Rekapitulasi Maret'!$D$194:$D$375,APS!$B370,'Rekapitulasi Maret'!$F$194:$F$375)</f>
        <v>0</v>
      </c>
      <c r="BO370" s="152">
        <f>SUMIF('Rekapitulasi Maret'!$D$194:$D$375,APS!$B370,'Rekapitulasi Maret'!$K$194:$K$375)</f>
        <v>0</v>
      </c>
      <c r="BP370" s="154">
        <f t="shared" si="799"/>
        <v>0</v>
      </c>
      <c r="BQ370" s="154">
        <f t="shared" si="800"/>
        <v>0</v>
      </c>
      <c r="BR370" s="10"/>
      <c r="BS370" s="152">
        <f>SUMIF('Rekapitulasi Maret'!$U$194:$U$375,APS!$B370,'Rekapitulasi Maret'!$V$194:$V$375)+SUMIF('Rekapitulasi Maret'!$U$194:$U$375,APS!$B370,'Rekapitulasi Maret'!$AA$194:$AA$375)</f>
        <v>0</v>
      </c>
      <c r="BT370" s="152">
        <f>SUMIF('Rekapitulasi Maret'!$U$194:$U$375,APS!$B370,'Rekapitulasi Maret'!$W$194:$W$375)</f>
        <v>0</v>
      </c>
      <c r="BU370" s="152">
        <f>SUMIF('Rekapitulasi Maret'!$U$194:$U$375,APS!$B370,'Rekapitulasi Maret'!$AB$194:$AB$375)</f>
        <v>0</v>
      </c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76">
        <f t="shared" si="838"/>
        <v>0</v>
      </c>
      <c r="CQ370" s="76">
        <f t="shared" si="839"/>
        <v>0</v>
      </c>
      <c r="CR370" s="76">
        <f t="shared" si="840"/>
        <v>0</v>
      </c>
      <c r="CS370" s="76">
        <f t="shared" si="841"/>
        <v>0</v>
      </c>
      <c r="CT370" s="76">
        <f t="shared" si="842"/>
        <v>0</v>
      </c>
      <c r="CU370" s="76">
        <f t="shared" si="843"/>
        <v>0</v>
      </c>
      <c r="CV370" s="154">
        <f t="shared" si="844"/>
        <v>0</v>
      </c>
      <c r="CW370" s="10"/>
      <c r="CX370" s="10"/>
      <c r="CY370" s="152">
        <f>SUMIF('Rekapitulasi Maret'!$D$391:$D$568,APS!$B370,'Rekapitulasi Maret'!$E$391:$E$568)+SUMIF('Rekapitulasi Maret'!$D$391:$D$568,APS!$B370,'Rekapitulasi Maret'!$J$391:$J$568)</f>
        <v>0</v>
      </c>
      <c r="CZ370" s="152">
        <f>SUMIF('Rekapitulasi Maret'!$D$391:$D$568,APS!$B370,'Rekapitulasi Maret'!$F$391:$F$568)</f>
        <v>0</v>
      </c>
      <c r="DA370" s="152">
        <f>SUMIF('Rekapitulasi Maret'!$D$391:$D$568,APS!$B370,'Rekapitulasi Maret'!$K$391:$K$568)</f>
        <v>0</v>
      </c>
      <c r="DB370" s="154">
        <f t="shared" si="793"/>
        <v>0</v>
      </c>
      <c r="DC370" s="154">
        <f t="shared" si="794"/>
        <v>0</v>
      </c>
      <c r="DD370" s="10"/>
      <c r="DE370" s="152">
        <f>SUMIF('Rekapitulasi Maret'!$U$391:$U$568,APS!$B370,'Rekapitulasi Maret'!$V$391:$V$568)+SUMIF('Rekapitulasi Maret'!$U$391:$U$568,APS!$B370,'Rekapitulasi Maret'!$AA$391:$AA$568)</f>
        <v>0</v>
      </c>
      <c r="DF370" s="152">
        <f>SUMIF('Rekapitulasi Maret'!$U$391:$U$568,APS!$B370,'Rekapitulasi Maret'!$W$391:$W$568)</f>
        <v>0</v>
      </c>
      <c r="DG370" s="152">
        <f>SUMIF('Rekapitulasi Maret'!$U$391:$U$568,APS!$B370,'Rekapitulasi Maret'!$AB$391:$AB$568)</f>
        <v>0</v>
      </c>
      <c r="DH370" s="154">
        <f t="shared" si="845"/>
        <v>0</v>
      </c>
      <c r="DI370" s="154">
        <f t="shared" si="846"/>
        <v>0</v>
      </c>
      <c r="DJ370" s="10"/>
      <c r="DK370" s="10"/>
      <c r="DL370" s="10"/>
      <c r="DM370" s="10"/>
      <c r="DN370" s="10"/>
      <c r="DO370" s="10"/>
      <c r="DP370" s="10"/>
      <c r="DQ370" s="152">
        <f>SUMIF('Rekapitulasi Maret'!$BA$391:$BA$568,APS!$B370,'Rekapitulasi Maret'!$BB$391:$BB$568)+SUMIF('Rekapitulasi Maret'!$BA$391:$BA$568,APS!$B370,'Rekapitulasi Maret'!$BE$391:$BE$568)</f>
        <v>0</v>
      </c>
      <c r="DR370" s="152">
        <f>SUMIF('Rekapitulasi Maret'!$BA$391:$BA$568,APS!$B370,'Rekapitulasi Maret'!$BC$391:$BC$568)</f>
        <v>0</v>
      </c>
      <c r="DS370" s="152">
        <f>SUMIF('Rekapitulasi Maret'!$BA$391:$BA$568,APS!$B370,'Rekapitulasi Maret'!$BF$391:$BF$568)</f>
        <v>0</v>
      </c>
      <c r="DT370" s="154">
        <f t="shared" si="847"/>
        <v>0</v>
      </c>
      <c r="DU370" s="154">
        <f t="shared" si="848"/>
        <v>0</v>
      </c>
      <c r="DV370" s="10"/>
      <c r="DW370" s="152">
        <f>SUMIF('Rekapitulasi Maret'!$BP$391:$BP$568,APS!$B370,'Rekapitulasi Maret'!$BQ$391:$BQ$568)+SUMIF('Rekapitulasi Maret'!$BP$391:$BP$568,APS!$B370,'Rekapitulasi Maret'!$BT$391:$BT$568)</f>
        <v>0</v>
      </c>
      <c r="DX370" s="152">
        <f>SUMIF('Rekapitulasi Maret'!$BP$391:$BP$568,APS!$B370,'Rekapitulasi Maret'!$BR$391:$BR$568)</f>
        <v>0</v>
      </c>
      <c r="DY370" s="152">
        <f>SUMIF('Rekapitulasi Maret'!$BP$391:$BP$568,APS!$B370,'Rekapitulasi Maret'!$BU$391:$BU$568)</f>
        <v>0</v>
      </c>
      <c r="DZ370" s="154">
        <f t="shared" si="755"/>
        <v>0</v>
      </c>
      <c r="EA370" s="154">
        <f t="shared" si="756"/>
        <v>0</v>
      </c>
      <c r="EB370" s="10"/>
      <c r="EC370" s="152">
        <f>SUMIF('Rekapitulasi Maret'!$CE$391:$CE$568,APS!$B370,'Rekapitulasi Maret'!$CF$391:$CF$568)+SUMIF('Rekapitulasi Maret'!$CE$391:$CE$568,APS!$B370,'Rekapitulasi Maret'!$CI$391:$CI$568)</f>
        <v>0</v>
      </c>
      <c r="ED370" s="152">
        <f>SUMIF('Rekapitulasi Maret'!$CE$391:$CE$568,APS!$B370,'Rekapitulasi Maret'!$CG$391:$CG$568)</f>
        <v>0</v>
      </c>
      <c r="EE370" s="152">
        <f>SUMIF('Rekapitulasi Maret'!$CE$391:$CE$568,APS!$B370,'Rekapitulasi Maret'!$CJ$391:$CJ$568)</f>
        <v>0</v>
      </c>
      <c r="EF370" s="154">
        <f t="shared" si="764"/>
        <v>0</v>
      </c>
      <c r="EG370" s="154">
        <f t="shared" si="765"/>
        <v>0</v>
      </c>
      <c r="EH370" s="76">
        <f t="shared" si="849"/>
        <v>0</v>
      </c>
      <c r="EI370" s="76">
        <f t="shared" si="850"/>
        <v>0</v>
      </c>
      <c r="EJ370" s="76">
        <f t="shared" si="851"/>
        <v>0</v>
      </c>
      <c r="EK370" s="76">
        <f t="shared" si="852"/>
        <v>0</v>
      </c>
      <c r="EL370" s="76">
        <f t="shared" si="853"/>
        <v>0</v>
      </c>
      <c r="EM370" s="76">
        <f t="shared" si="854"/>
        <v>0</v>
      </c>
      <c r="EN370" s="154">
        <f t="shared" si="855"/>
        <v>0</v>
      </c>
      <c r="EO370" s="10"/>
      <c r="EP370" s="10"/>
      <c r="EQ370" s="152">
        <f>SUMIF('Rekapitulasi Maret'!$D$587:$D$768,APS!$B370,'Rekapitulasi Maret'!$E$587:$E$768)+SUMIF('Rekapitulasi Maret'!$D$587:$D$768,APS!$B370,'Rekapitulasi Maret'!$E$587:$E$768)</f>
        <v>0</v>
      </c>
      <c r="ER370" s="152">
        <f>SUMIF('Rekapitulasi Maret'!$D$587:$D$768,APS!$B370,'Rekapitulasi Maret'!$F$587:$F$768)+SUMIF('Rekapitulasi Maret'!$D$587:$D$768,APS!$B370,'Rekapitulasi Maret'!$H$587:$H$768)</f>
        <v>0</v>
      </c>
      <c r="ES370" s="10"/>
      <c r="ET370" s="154">
        <f t="shared" si="766"/>
        <v>0</v>
      </c>
      <c r="EU370" s="154">
        <f t="shared" si="767"/>
        <v>0</v>
      </c>
      <c r="EV370" s="10"/>
      <c r="EW370" s="152">
        <f>SUMIF('Rekapitulasi Maret'!$U$587:$U$768,APS!$B370,'Rekapitulasi Maret'!$V$587:$V$768)+SUMIF('Rekapitulasi Maret'!$U$587:$U$768,APS!$B370,'Rekapitulasi Maret'!$X$587:$X$768)</f>
        <v>80</v>
      </c>
      <c r="EX370" s="152">
        <f>SUMIF('Rekapitulasi Maret'!$U$587:$U$768,APS!$B370,'Rekapitulasi Maret'!$W$587:$W$768)+SUMIF('Rekapitulasi Maret'!$U$587:$U$768,APS!$B370,'Rekapitulasi Maret'!$Y$587:$Y$768)</f>
        <v>78</v>
      </c>
      <c r="EY370" s="10"/>
      <c r="EZ370" s="154">
        <f t="shared" si="768"/>
        <v>0</v>
      </c>
      <c r="FA370" s="154">
        <f t="shared" si="769"/>
        <v>97.5</v>
      </c>
      <c r="FB370" s="10"/>
      <c r="FC370" s="152">
        <f>SUMIF('Rekapitulasi Maret'!$AL$587:$AL$768,APS!$B370,'Rekapitulasi Maret'!$AM$587:$AM$768)+SUMIF('Rekapitulasi Maret'!$AL$587:$AL$768,APS!$B370,'Rekapitulasi Maret'!$AP$587:$AP$768)</f>
        <v>0</v>
      </c>
      <c r="FD370" s="152">
        <f>SUMIF('Rekapitulasi Maret'!$AL$587:$AL$768,APS!$B370,'Rekapitulasi Maret'!$AN$587:$AN$768)</f>
        <v>0</v>
      </c>
      <c r="FE370" s="10"/>
      <c r="FF370" s="154">
        <f t="shared" si="770"/>
        <v>0</v>
      </c>
      <c r="FG370" s="154">
        <f t="shared" si="771"/>
        <v>0</v>
      </c>
      <c r="FH370" s="10"/>
      <c r="FI370" s="152">
        <f>SUMIF('Rekapitulasi Maret'!$BA$587:$BA$768,APS!$B370,'Rekapitulasi Maret'!$BB$587:$BB$768)+SUMIF('Rekapitulasi Maret'!$BA$587:$BA$768,APS!$B370,'Rekapitulasi Maret'!$BE$587:$BE$768)</f>
        <v>0</v>
      </c>
      <c r="FJ370" s="152">
        <f>SUMIF('Rekapitulasi Maret'!$BA$587:$BA$768,APS!$B370,'Rekapitulasi Maret'!$BC$587:$BC$768)+SUMIF('Rekapitulasi Maret'!$BA$587:$BA$768,APS!$B370,'Rekapitulasi Maret'!$BF$587:$BF$768)</f>
        <v>0</v>
      </c>
      <c r="FK370" s="10"/>
      <c r="FL370" s="154">
        <f t="shared" si="772"/>
        <v>0</v>
      </c>
      <c r="FM370" s="154">
        <f t="shared" si="773"/>
        <v>0</v>
      </c>
      <c r="FN370" s="10"/>
      <c r="FO370" s="152">
        <f>SUMIF('Rekapitulasi Maret'!$BP$587:$BP$768,APS!$B370,'Rekapitulasi Maret'!$BQ$587:$BQ$768)+SUMIF('Rekapitulasi Maret'!$BP$587:$BP$768,APS!$B370,'Rekapitulasi Maret'!$BT$587:$BT$768)</f>
        <v>0</v>
      </c>
      <c r="FP370" s="152">
        <f>SUMIF('Rekapitulasi Maret'!$BP$587:$BP$768,APS!$B370,'Rekapitulasi Maret'!$BR$587:$BR$768)</f>
        <v>0</v>
      </c>
      <c r="FQ370" s="10"/>
      <c r="FR370" s="154">
        <f t="shared" si="774"/>
        <v>0</v>
      </c>
      <c r="FS370" s="154">
        <f t="shared" si="775"/>
        <v>0</v>
      </c>
      <c r="FT370" s="10"/>
      <c r="FU370" s="152">
        <f>SUMIF('Rekapitulasi Maret'!$CE$587:$CE$768,APS!$B370,'Rekapitulasi Maret'!$CI$587:$CI$768)</f>
        <v>0</v>
      </c>
      <c r="FV370" s="10"/>
      <c r="FW370" s="152">
        <f>SUMIF('Rekapitulasi Maret'!$CE$587:$CE$768,APS!$B370,'Rekapitulasi Maret'!$CJ$587:$CJ$768)</f>
        <v>0</v>
      </c>
      <c r="FX370" s="154">
        <f t="shared" si="795"/>
        <v>0</v>
      </c>
      <c r="FY370" s="154">
        <f t="shared" si="796"/>
        <v>0</v>
      </c>
      <c r="FZ370" s="10"/>
      <c r="GA370" s="152">
        <f>SUMIF('Rekapitulasi Maret'!$D$785:$D$963,APS!$B370,'Rekapitulasi Maret'!$E$785:$E$963)+SUMIF('Rekapitulasi Maret'!$D$785:$D$963,APS!$B370,'Rekapitulasi Maret'!$J$785:$J$963)</f>
        <v>0</v>
      </c>
      <c r="GB370" s="152">
        <f>SUMIF('Rekapitulasi Maret'!$D$785:$D$963,APS!$B370,'Rekapitulasi Maret'!$F$785:$F$963)</f>
        <v>0</v>
      </c>
      <c r="GC370" s="152">
        <f>SUMIF('Rekapitulasi Maret'!$D$785:$D$963,APS!$B370,'Rekapitulasi Maret'!$K$785:$K$963)</f>
        <v>0</v>
      </c>
      <c r="GD370" s="154">
        <f t="shared" si="776"/>
        <v>0</v>
      </c>
      <c r="GE370" s="154">
        <f t="shared" si="777"/>
        <v>0</v>
      </c>
      <c r="GF370" s="10"/>
      <c r="GG370" s="152">
        <f>SUMIF('Rekapitulasi Maret'!$U$785:$U$963,APS!$B370,'Rekapitulasi Maret'!$V$785:$V$963)+SUMIF('Rekapitulasi Maret'!$U$785:$U$963,APS!$B370,'Rekapitulasi Maret'!$AA$785:$AA$963)</f>
        <v>0</v>
      </c>
      <c r="GH370" s="152">
        <f>SUMIF('Rekapitulasi Maret'!$U$785:$U$963,APS!$B370,'Rekapitulasi Maret'!$W$785:$W$963)</f>
        <v>0</v>
      </c>
      <c r="GI370" s="152">
        <f>SUMIF('Rekapitulasi Maret'!$U$785:$U$963,APS!$B370,'Rekapitulasi Maret'!$AB$785:$AB$963)</f>
        <v>0</v>
      </c>
      <c r="GJ370" s="154">
        <f t="shared" si="778"/>
        <v>0</v>
      </c>
      <c r="GK370" s="154">
        <f t="shared" si="779"/>
        <v>0</v>
      </c>
      <c r="GL370" s="10"/>
      <c r="GM370" s="152">
        <f>SUMIF('Rekapitulasi Maret'!$AL$785:$AL$963,APS!$B370,'Rekapitulasi Maret'!$AM$785:$AM$963)+SUMIF('Rekapitulasi Maret'!$AL$785:$AL$963,APS!$B370,'Rekapitulasi Maret'!$AP$785:$AP$963)</f>
        <v>0</v>
      </c>
      <c r="GN370" s="152">
        <f>SUMIF('Rekapitulasi Maret'!$AL$785:$AL$963,APS!$B370,'Rekapitulasi Maret'!$AN$785:$AN$963)</f>
        <v>0</v>
      </c>
      <c r="GO370" s="152">
        <f>SUMIF('Rekapitulasi Maret'!$AL$785:$AL$963,APS!$B370,'Rekapitulasi Maret'!$AQ$785:$AQ$963)</f>
        <v>0</v>
      </c>
      <c r="GP370" s="154">
        <f t="shared" si="780"/>
        <v>0</v>
      </c>
      <c r="GQ370" s="154">
        <f t="shared" si="781"/>
        <v>0</v>
      </c>
      <c r="GR370" s="76">
        <f t="shared" si="782"/>
        <v>0</v>
      </c>
      <c r="GS370" s="76">
        <f t="shared" si="783"/>
        <v>80</v>
      </c>
      <c r="GT370" s="76">
        <f t="shared" si="784"/>
        <v>78</v>
      </c>
      <c r="GU370" s="76">
        <f t="shared" si="785"/>
        <v>0</v>
      </c>
      <c r="GV370" s="157">
        <f t="shared" si="786"/>
        <v>78</v>
      </c>
      <c r="GW370" s="157">
        <f t="shared" si="787"/>
        <v>78</v>
      </c>
      <c r="GX370" s="158">
        <f t="shared" si="788"/>
        <v>0</v>
      </c>
      <c r="GY370" s="157">
        <f t="shared" si="821"/>
        <v>0</v>
      </c>
      <c r="GZ370" s="157">
        <f t="shared" si="822"/>
        <v>80</v>
      </c>
      <c r="HA370" s="157">
        <f t="shared" si="823"/>
        <v>78</v>
      </c>
      <c r="HB370" s="157">
        <f t="shared" si="824"/>
        <v>0</v>
      </c>
      <c r="HC370" s="157">
        <f t="shared" si="825"/>
        <v>78</v>
      </c>
      <c r="HD370" s="157">
        <f t="shared" si="826"/>
        <v>78</v>
      </c>
      <c r="HE370" s="158">
        <f t="shared" si="862"/>
        <v>0</v>
      </c>
      <c r="HF370" s="164"/>
      <c r="HG370" s="88"/>
      <c r="HH370" s="88"/>
    </row>
    <row r="371" spans="1:216" ht="15.75">
      <c r="A371" s="129" t="s">
        <v>888</v>
      </c>
      <c r="B371" s="129" t="s">
        <v>889</v>
      </c>
      <c r="C371" s="16" t="s">
        <v>143</v>
      </c>
      <c r="D371" s="16"/>
      <c r="E371" s="16"/>
      <c r="F371" s="17"/>
      <c r="G371" s="17"/>
      <c r="H371" s="17"/>
      <c r="I371" s="18"/>
      <c r="J371" s="17">
        <v>0</v>
      </c>
      <c r="K371" s="19"/>
      <c r="L371" s="19"/>
      <c r="M371" s="23"/>
      <c r="N371" s="20">
        <f t="shared" si="874"/>
        <v>0</v>
      </c>
      <c r="O371" s="20"/>
      <c r="P371" s="75">
        <f t="shared" si="875"/>
        <v>0</v>
      </c>
      <c r="Q371" s="74">
        <f t="shared" si="864"/>
        <v>0</v>
      </c>
      <c r="R371" s="22">
        <f t="shared" si="863"/>
        <v>0</v>
      </c>
      <c r="S371" s="10"/>
      <c r="T371" s="10"/>
      <c r="U371" s="152">
        <f>SUMIF('Rekapitulasi Maret'!$D$9:$D$173,APS!$B371,'Rekapitulasi Maret'!$E$9:$E$173)</f>
        <v>0</v>
      </c>
      <c r="V371" s="152">
        <f>SUMIF('Rekapitulasi Maret'!$D$9:$D$173,APS!$B371,'Rekapitulasi Maret'!$F$9:$F$173)</f>
        <v>0</v>
      </c>
      <c r="W371" s="10"/>
      <c r="X371" s="154">
        <f t="shared" si="865"/>
        <v>0</v>
      </c>
      <c r="Y371" s="154">
        <f t="shared" si="866"/>
        <v>0</v>
      </c>
      <c r="Z371" s="10"/>
      <c r="AA371" s="152">
        <f>SUMIF('Rekapitulasi Maret'!$U$9:$U$173,APS!$B371,'Rekapitulasi Maret'!$V$9:$V$173)</f>
        <v>0</v>
      </c>
      <c r="AB371" s="152">
        <f>SUMIF('Rekapitulasi Maret'!$U$9:$U$173,APS!$B371,'Rekapitulasi Maret'!$W$9:$W$173)</f>
        <v>0</v>
      </c>
      <c r="AC371" s="152"/>
      <c r="AD371" s="154">
        <f t="shared" si="856"/>
        <v>0</v>
      </c>
      <c r="AE371" s="154">
        <f t="shared" si="857"/>
        <v>0</v>
      </c>
      <c r="AF371" s="10"/>
      <c r="AG371" s="152">
        <f>SUMIF('Rekapitulasi Maret'!$AL$9:$AL$173,APS!$B371,'Rekapitulasi Maret'!$AM$9:$AM$173)</f>
        <v>0</v>
      </c>
      <c r="AH371" s="152">
        <f>SUMIF('Rekapitulasi Maret'!$AL$9:$AL$173,APS!$B371,'Rekapitulasi Maret'!$AN$9:$AN$173)</f>
        <v>0</v>
      </c>
      <c r="AI371" s="152">
        <f>SUMIF('Rekapitulasi Maret'!$AL$9:$AL$173,APS!$B371,'Rekapitulasi Maret'!$AQ$9:$AQ$173)</f>
        <v>0</v>
      </c>
      <c r="AJ371" s="154">
        <f t="shared" si="860"/>
        <v>0</v>
      </c>
      <c r="AK371" s="154">
        <f t="shared" si="861"/>
        <v>0</v>
      </c>
      <c r="AL371" s="10"/>
      <c r="AM371" s="152">
        <f>SUMIF('Rekapitulasi Maret'!$BA$9:$BA$173,APS!$B371,'Rekapitulasi Maret'!$BB$9:$BB$173)</f>
        <v>0</v>
      </c>
      <c r="AN371" s="152">
        <f>SUMIF('Rekapitulasi Maret'!$BA$9:$BA$173,APS!$B371,'Rekapitulasi Maret'!$BC$9:$BC$173)</f>
        <v>0</v>
      </c>
      <c r="AO371" s="10"/>
      <c r="AP371" s="154">
        <f t="shared" si="858"/>
        <v>0</v>
      </c>
      <c r="AQ371" s="154">
        <f t="shared" si="859"/>
        <v>0</v>
      </c>
      <c r="AR371" s="10"/>
      <c r="AS371" s="152">
        <f>SUMIF('Rekapitulasi Maret'!$BP$9:$BP$173,APS!$B371,'Rekapitulasi Maret'!$BQ$9:$BQ$173)</f>
        <v>0</v>
      </c>
      <c r="AT371" s="152">
        <f>SUMIF('Rekapitulasi Maret'!$BP$9:$BP$173,APS!$B371,'Rekapitulasi Maret'!$BR$9:$BR$173)</f>
        <v>0</v>
      </c>
      <c r="AU371" s="10"/>
      <c r="AV371" s="10"/>
      <c r="AW371" s="10"/>
      <c r="AX371" s="10"/>
      <c r="AY371" s="10"/>
      <c r="AZ371" s="10"/>
      <c r="BA371" s="10"/>
      <c r="BB371" s="154">
        <f t="shared" si="819"/>
        <v>0</v>
      </c>
      <c r="BC371" s="154">
        <f t="shared" si="820"/>
        <v>0</v>
      </c>
      <c r="BD371" s="76">
        <f t="shared" si="867"/>
        <v>0</v>
      </c>
      <c r="BE371" s="76">
        <f t="shared" si="868"/>
        <v>0</v>
      </c>
      <c r="BF371" s="76">
        <f t="shared" si="869"/>
        <v>0</v>
      </c>
      <c r="BG371" s="76">
        <f t="shared" si="870"/>
        <v>0</v>
      </c>
      <c r="BH371" s="76">
        <f t="shared" si="871"/>
        <v>0</v>
      </c>
      <c r="BI371" s="76">
        <f t="shared" si="872"/>
        <v>0</v>
      </c>
      <c r="BJ371" s="154">
        <f t="shared" si="873"/>
        <v>0</v>
      </c>
      <c r="BK371" s="10"/>
      <c r="BL371" s="10"/>
      <c r="BM371" s="152">
        <f>SUMIF('Rekapitulasi Maret'!$D$194:$D$375,APS!$B371,'Rekapitulasi Maret'!$E$194:$E$375)+SUMIF('Rekapitulasi Maret'!$D$194:$D$375,APS!$B371,'Rekapitulasi Maret'!$J$194:$J$375)</f>
        <v>0</v>
      </c>
      <c r="BN371" s="152">
        <f>SUMIF('Rekapitulasi Maret'!$D$194:$D$375,APS!$B371,'Rekapitulasi Maret'!$F$194:$F$375)</f>
        <v>0</v>
      </c>
      <c r="BO371" s="152">
        <f>SUMIF('Rekapitulasi Maret'!$D$194:$D$375,APS!$B371,'Rekapitulasi Maret'!$K$194:$K$375)</f>
        <v>0</v>
      </c>
      <c r="BP371" s="154">
        <f t="shared" si="799"/>
        <v>0</v>
      </c>
      <c r="BQ371" s="154">
        <f t="shared" si="800"/>
        <v>0</v>
      </c>
      <c r="BR371" s="10"/>
      <c r="BS371" s="152">
        <f>SUMIF('Rekapitulasi Maret'!$U$194:$U$375,APS!$B371,'Rekapitulasi Maret'!$V$194:$V$375)+SUMIF('Rekapitulasi Maret'!$U$194:$U$375,APS!$B371,'Rekapitulasi Maret'!$AA$194:$AA$375)</f>
        <v>0</v>
      </c>
      <c r="BT371" s="152">
        <f>SUMIF('Rekapitulasi Maret'!$U$194:$U$375,APS!$B371,'Rekapitulasi Maret'!$W$194:$W$375)</f>
        <v>0</v>
      </c>
      <c r="BU371" s="152">
        <f>SUMIF('Rekapitulasi Maret'!$U$194:$U$375,APS!$B371,'Rekapitulasi Maret'!$AB$194:$AB$375)</f>
        <v>0</v>
      </c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76">
        <f t="shared" si="838"/>
        <v>0</v>
      </c>
      <c r="CQ371" s="76">
        <f t="shared" si="839"/>
        <v>0</v>
      </c>
      <c r="CR371" s="76">
        <f t="shared" si="840"/>
        <v>0</v>
      </c>
      <c r="CS371" s="76">
        <f t="shared" si="841"/>
        <v>0</v>
      </c>
      <c r="CT371" s="76">
        <f t="shared" si="842"/>
        <v>0</v>
      </c>
      <c r="CU371" s="76">
        <f t="shared" si="843"/>
        <v>0</v>
      </c>
      <c r="CV371" s="154">
        <f t="shared" si="844"/>
        <v>0</v>
      </c>
      <c r="CW371" s="10"/>
      <c r="CX371" s="10"/>
      <c r="CY371" s="152">
        <f>SUMIF('Rekapitulasi Maret'!$D$391:$D$568,APS!$B371,'Rekapitulasi Maret'!$E$391:$E$568)+SUMIF('Rekapitulasi Maret'!$D$391:$D$568,APS!$B371,'Rekapitulasi Maret'!$J$391:$J$568)</f>
        <v>0</v>
      </c>
      <c r="CZ371" s="152">
        <f>SUMIF('Rekapitulasi Maret'!$D$391:$D$568,APS!$B371,'Rekapitulasi Maret'!$F$391:$F$568)</f>
        <v>0</v>
      </c>
      <c r="DA371" s="152">
        <f>SUMIF('Rekapitulasi Maret'!$D$391:$D$568,APS!$B371,'Rekapitulasi Maret'!$K$391:$K$568)</f>
        <v>0</v>
      </c>
      <c r="DB371" s="154">
        <f t="shared" si="793"/>
        <v>0</v>
      </c>
      <c r="DC371" s="154">
        <f t="shared" si="794"/>
        <v>0</v>
      </c>
      <c r="DD371" s="10"/>
      <c r="DE371" s="152">
        <f>SUMIF('Rekapitulasi Maret'!$U$391:$U$568,APS!$B371,'Rekapitulasi Maret'!$V$391:$V$568)+SUMIF('Rekapitulasi Maret'!$U$391:$U$568,APS!$B371,'Rekapitulasi Maret'!$AA$391:$AA$568)</f>
        <v>0</v>
      </c>
      <c r="DF371" s="152">
        <f>SUMIF('Rekapitulasi Maret'!$U$391:$U$568,APS!$B371,'Rekapitulasi Maret'!$W$391:$W$568)</f>
        <v>0</v>
      </c>
      <c r="DG371" s="152">
        <f>SUMIF('Rekapitulasi Maret'!$U$391:$U$568,APS!$B371,'Rekapitulasi Maret'!$AB$391:$AB$568)</f>
        <v>0</v>
      </c>
      <c r="DH371" s="154">
        <f t="shared" si="845"/>
        <v>0</v>
      </c>
      <c r="DI371" s="154">
        <f t="shared" si="846"/>
        <v>0</v>
      </c>
      <c r="DJ371" s="10"/>
      <c r="DK371" s="10"/>
      <c r="DL371" s="10"/>
      <c r="DM371" s="10"/>
      <c r="DN371" s="10"/>
      <c r="DO371" s="10"/>
      <c r="DP371" s="10"/>
      <c r="DQ371" s="152">
        <f>SUMIF('Rekapitulasi Maret'!$BA$391:$BA$568,APS!$B371,'Rekapitulasi Maret'!$BB$391:$BB$568)+SUMIF('Rekapitulasi Maret'!$BA$391:$BA$568,APS!$B371,'Rekapitulasi Maret'!$BE$391:$BE$568)</f>
        <v>0</v>
      </c>
      <c r="DR371" s="152">
        <f>SUMIF('Rekapitulasi Maret'!$BA$391:$BA$568,APS!$B371,'Rekapitulasi Maret'!$BC$391:$BC$568)</f>
        <v>0</v>
      </c>
      <c r="DS371" s="152">
        <f>SUMIF('Rekapitulasi Maret'!$BA$391:$BA$568,APS!$B371,'Rekapitulasi Maret'!$BF$391:$BF$568)</f>
        <v>0</v>
      </c>
      <c r="DT371" s="154">
        <f t="shared" si="847"/>
        <v>0</v>
      </c>
      <c r="DU371" s="154">
        <f t="shared" si="848"/>
        <v>0</v>
      </c>
      <c r="DV371" s="10"/>
      <c r="DW371" s="152">
        <f>SUMIF('Rekapitulasi Maret'!$BP$391:$BP$568,APS!$B371,'Rekapitulasi Maret'!$BQ$391:$BQ$568)+SUMIF('Rekapitulasi Maret'!$BP$391:$BP$568,APS!$B371,'Rekapitulasi Maret'!$BT$391:$BT$568)</f>
        <v>0</v>
      </c>
      <c r="DX371" s="152">
        <f>SUMIF('Rekapitulasi Maret'!$BP$391:$BP$568,APS!$B371,'Rekapitulasi Maret'!$BR$391:$BR$568)</f>
        <v>0</v>
      </c>
      <c r="DY371" s="152">
        <f>SUMIF('Rekapitulasi Maret'!$BP$391:$BP$568,APS!$B371,'Rekapitulasi Maret'!$BU$391:$BU$568)</f>
        <v>0</v>
      </c>
      <c r="DZ371" s="154">
        <f t="shared" si="755"/>
        <v>0</v>
      </c>
      <c r="EA371" s="154">
        <f t="shared" si="756"/>
        <v>0</v>
      </c>
      <c r="EB371" s="10"/>
      <c r="EC371" s="152">
        <f>SUMIF('Rekapitulasi Maret'!$CE$391:$CE$568,APS!$B371,'Rekapitulasi Maret'!$CF$391:$CF$568)+SUMIF('Rekapitulasi Maret'!$CE$391:$CE$568,APS!$B371,'Rekapitulasi Maret'!$CI$391:$CI$568)</f>
        <v>0</v>
      </c>
      <c r="ED371" s="152">
        <f>SUMIF('Rekapitulasi Maret'!$CE$391:$CE$568,APS!$B371,'Rekapitulasi Maret'!$CG$391:$CG$568)</f>
        <v>0</v>
      </c>
      <c r="EE371" s="152">
        <f>SUMIF('Rekapitulasi Maret'!$CE$391:$CE$568,APS!$B371,'Rekapitulasi Maret'!$CJ$391:$CJ$568)</f>
        <v>0</v>
      </c>
      <c r="EF371" s="154">
        <f t="shared" si="764"/>
        <v>0</v>
      </c>
      <c r="EG371" s="154">
        <f t="shared" si="765"/>
        <v>0</v>
      </c>
      <c r="EH371" s="76">
        <f t="shared" si="849"/>
        <v>0</v>
      </c>
      <c r="EI371" s="76">
        <f t="shared" si="850"/>
        <v>0</v>
      </c>
      <c r="EJ371" s="76">
        <f t="shared" si="851"/>
        <v>0</v>
      </c>
      <c r="EK371" s="76">
        <f t="shared" si="852"/>
        <v>0</v>
      </c>
      <c r="EL371" s="76">
        <f t="shared" si="853"/>
        <v>0</v>
      </c>
      <c r="EM371" s="76">
        <f t="shared" si="854"/>
        <v>0</v>
      </c>
      <c r="EN371" s="154">
        <f t="shared" si="855"/>
        <v>0</v>
      </c>
      <c r="EO371" s="10"/>
      <c r="EP371" s="10"/>
      <c r="EQ371" s="152">
        <f>SUMIF('Rekapitulasi Maret'!$D$587:$D$768,APS!$B371,'Rekapitulasi Maret'!$E$587:$E$768)+SUMIF('Rekapitulasi Maret'!$D$587:$D$768,APS!$B371,'Rekapitulasi Maret'!$E$587:$E$768)</f>
        <v>0</v>
      </c>
      <c r="ER371" s="152">
        <f>SUMIF('Rekapitulasi Maret'!$D$587:$D$768,APS!$B371,'Rekapitulasi Maret'!$F$587:$F$768)+SUMIF('Rekapitulasi Maret'!$D$587:$D$768,APS!$B371,'Rekapitulasi Maret'!$H$587:$H$768)</f>
        <v>0</v>
      </c>
      <c r="ES371" s="10"/>
      <c r="ET371" s="154">
        <f t="shared" si="766"/>
        <v>0</v>
      </c>
      <c r="EU371" s="154">
        <f t="shared" si="767"/>
        <v>0</v>
      </c>
      <c r="EV371" s="10"/>
      <c r="EW371" s="152">
        <f>SUMIF('Rekapitulasi Maret'!$U$587:$U$768,APS!$B371,'Rekapitulasi Maret'!$V$587:$V$768)+SUMIF('Rekapitulasi Maret'!$U$587:$U$768,APS!$B371,'Rekapitulasi Maret'!$X$587:$X$768)</f>
        <v>0</v>
      </c>
      <c r="EX371" s="152">
        <f>SUMIF('Rekapitulasi Maret'!$U$587:$U$768,APS!$B371,'Rekapitulasi Maret'!$W$587:$W$768)+SUMIF('Rekapitulasi Maret'!$U$587:$U$768,APS!$B371,'Rekapitulasi Maret'!$Y$587:$Y$768)</f>
        <v>2</v>
      </c>
      <c r="EY371" s="10"/>
      <c r="EZ371" s="154">
        <f t="shared" si="768"/>
        <v>0</v>
      </c>
      <c r="FA371" s="154">
        <f t="shared" si="769"/>
        <v>0</v>
      </c>
      <c r="FB371" s="10"/>
      <c r="FC371" s="152">
        <f>SUMIF('Rekapitulasi Maret'!$AL$587:$AL$768,APS!$B371,'Rekapitulasi Maret'!$AM$587:$AM$768)+SUMIF('Rekapitulasi Maret'!$AL$587:$AL$768,APS!$B371,'Rekapitulasi Maret'!$AP$587:$AP$768)</f>
        <v>0</v>
      </c>
      <c r="FD371" s="152">
        <f>SUMIF('Rekapitulasi Maret'!$AL$587:$AL$768,APS!$B371,'Rekapitulasi Maret'!$AN$587:$AN$768)</f>
        <v>17</v>
      </c>
      <c r="FE371" s="10"/>
      <c r="FF371" s="154">
        <f t="shared" si="770"/>
        <v>0</v>
      </c>
      <c r="FG371" s="154">
        <f t="shared" si="771"/>
        <v>0</v>
      </c>
      <c r="FH371" s="10"/>
      <c r="FI371" s="152">
        <f>SUMIF('Rekapitulasi Maret'!$BA$587:$BA$768,APS!$B371,'Rekapitulasi Maret'!$BB$587:$BB$768)+SUMIF('Rekapitulasi Maret'!$BA$587:$BA$768,APS!$B371,'Rekapitulasi Maret'!$BE$587:$BE$768)</f>
        <v>0</v>
      </c>
      <c r="FJ371" s="152">
        <f>SUMIF('Rekapitulasi Maret'!$BA$587:$BA$768,APS!$B371,'Rekapitulasi Maret'!$BC$587:$BC$768)+SUMIF('Rekapitulasi Maret'!$BA$587:$BA$768,APS!$B371,'Rekapitulasi Maret'!$BF$587:$BF$768)</f>
        <v>0</v>
      </c>
      <c r="FK371" s="10"/>
      <c r="FL371" s="154">
        <f t="shared" si="772"/>
        <v>0</v>
      </c>
      <c r="FM371" s="154">
        <f t="shared" si="773"/>
        <v>0</v>
      </c>
      <c r="FN371" s="10"/>
      <c r="FO371" s="152">
        <f>SUMIF('Rekapitulasi Maret'!$BP$587:$BP$768,APS!$B371,'Rekapitulasi Maret'!$BQ$587:$BQ$768)+SUMIF('Rekapitulasi Maret'!$BP$587:$BP$768,APS!$B371,'Rekapitulasi Maret'!$BT$587:$BT$768)</f>
        <v>0</v>
      </c>
      <c r="FP371" s="152">
        <f>SUMIF('Rekapitulasi Maret'!$BP$587:$BP$768,APS!$B371,'Rekapitulasi Maret'!$BR$587:$BR$768)</f>
        <v>0</v>
      </c>
      <c r="FQ371" s="10"/>
      <c r="FR371" s="154">
        <f t="shared" si="774"/>
        <v>0</v>
      </c>
      <c r="FS371" s="154">
        <f t="shared" si="775"/>
        <v>0</v>
      </c>
      <c r="FT371" s="10"/>
      <c r="FU371" s="152">
        <f>SUMIF('Rekapitulasi Maret'!$CE$587:$CE$768,APS!$B371,'Rekapitulasi Maret'!$CI$587:$CI$768)</f>
        <v>0</v>
      </c>
      <c r="FV371" s="10"/>
      <c r="FW371" s="152">
        <f>SUMIF('Rekapitulasi Maret'!$CE$587:$CE$768,APS!$B371,'Rekapitulasi Maret'!$CJ$587:$CJ$768)</f>
        <v>0</v>
      </c>
      <c r="FX371" s="154">
        <f t="shared" si="795"/>
        <v>0</v>
      </c>
      <c r="FY371" s="154">
        <f t="shared" si="796"/>
        <v>0</v>
      </c>
      <c r="FZ371" s="10"/>
      <c r="GA371" s="152">
        <f>SUMIF('Rekapitulasi Maret'!$D$785:$D$963,APS!$B371,'Rekapitulasi Maret'!$E$785:$E$963)+SUMIF('Rekapitulasi Maret'!$D$785:$D$963,APS!$B371,'Rekapitulasi Maret'!$J$785:$J$963)</f>
        <v>0</v>
      </c>
      <c r="GB371" s="152">
        <f>SUMIF('Rekapitulasi Maret'!$D$785:$D$963,APS!$B371,'Rekapitulasi Maret'!$F$785:$F$963)</f>
        <v>0</v>
      </c>
      <c r="GC371" s="152">
        <f>SUMIF('Rekapitulasi Maret'!$D$785:$D$963,APS!$B371,'Rekapitulasi Maret'!$K$785:$K$963)</f>
        <v>0</v>
      </c>
      <c r="GD371" s="154">
        <f t="shared" si="776"/>
        <v>0</v>
      </c>
      <c r="GE371" s="154">
        <f t="shared" si="777"/>
        <v>0</v>
      </c>
      <c r="GF371" s="10"/>
      <c r="GG371" s="152">
        <f>SUMIF('Rekapitulasi Maret'!$U$785:$U$963,APS!$B371,'Rekapitulasi Maret'!$V$785:$V$963)+SUMIF('Rekapitulasi Maret'!$U$785:$U$963,APS!$B371,'Rekapitulasi Maret'!$AA$785:$AA$963)</f>
        <v>0</v>
      </c>
      <c r="GH371" s="152">
        <f>SUMIF('Rekapitulasi Maret'!$U$785:$U$963,APS!$B371,'Rekapitulasi Maret'!$W$785:$W$963)</f>
        <v>0</v>
      </c>
      <c r="GI371" s="152">
        <f>SUMIF('Rekapitulasi Maret'!$U$785:$U$963,APS!$B371,'Rekapitulasi Maret'!$AB$785:$AB$963)</f>
        <v>0</v>
      </c>
      <c r="GJ371" s="154">
        <f t="shared" si="778"/>
        <v>0</v>
      </c>
      <c r="GK371" s="154">
        <f t="shared" si="779"/>
        <v>0</v>
      </c>
      <c r="GL371" s="10"/>
      <c r="GM371" s="152">
        <f>SUMIF('Rekapitulasi Maret'!$AL$785:$AL$963,APS!$B371,'Rekapitulasi Maret'!$AM$785:$AM$963)+SUMIF('Rekapitulasi Maret'!$AL$785:$AL$963,APS!$B371,'Rekapitulasi Maret'!$AP$785:$AP$963)</f>
        <v>0</v>
      </c>
      <c r="GN371" s="152">
        <f>SUMIF('Rekapitulasi Maret'!$AL$785:$AL$963,APS!$B371,'Rekapitulasi Maret'!$AN$785:$AN$963)</f>
        <v>0</v>
      </c>
      <c r="GO371" s="152">
        <f>SUMIF('Rekapitulasi Maret'!$AL$785:$AL$963,APS!$B371,'Rekapitulasi Maret'!$AQ$785:$AQ$963)</f>
        <v>0</v>
      </c>
      <c r="GP371" s="154">
        <f t="shared" si="780"/>
        <v>0</v>
      </c>
      <c r="GQ371" s="154">
        <f t="shared" si="781"/>
        <v>0</v>
      </c>
      <c r="GR371" s="76">
        <f t="shared" si="782"/>
        <v>0</v>
      </c>
      <c r="GS371" s="76">
        <f t="shared" si="783"/>
        <v>0</v>
      </c>
      <c r="GT371" s="76">
        <f t="shared" si="784"/>
        <v>19</v>
      </c>
      <c r="GU371" s="76">
        <f t="shared" si="785"/>
        <v>0</v>
      </c>
      <c r="GV371" s="157">
        <f t="shared" si="786"/>
        <v>19</v>
      </c>
      <c r="GW371" s="157">
        <f t="shared" si="787"/>
        <v>19</v>
      </c>
      <c r="GX371" s="158">
        <f t="shared" si="788"/>
        <v>0</v>
      </c>
      <c r="GY371" s="157">
        <f t="shared" si="821"/>
        <v>0</v>
      </c>
      <c r="GZ371" s="157">
        <f t="shared" si="822"/>
        <v>0</v>
      </c>
      <c r="HA371" s="157">
        <f t="shared" si="823"/>
        <v>19</v>
      </c>
      <c r="HB371" s="157">
        <f t="shared" si="824"/>
        <v>0</v>
      </c>
      <c r="HC371" s="157">
        <f t="shared" si="825"/>
        <v>19</v>
      </c>
      <c r="HD371" s="157">
        <f t="shared" si="826"/>
        <v>19</v>
      </c>
      <c r="HE371" s="158">
        <f t="shared" si="862"/>
        <v>0</v>
      </c>
      <c r="HF371" s="164"/>
      <c r="HG371" s="88"/>
      <c r="HH371" s="88"/>
    </row>
    <row r="372" spans="1:216" ht="15.75">
      <c r="A372" s="129" t="s">
        <v>884</v>
      </c>
      <c r="B372" s="129" t="s">
        <v>885</v>
      </c>
      <c r="C372" s="34" t="s">
        <v>196</v>
      </c>
      <c r="D372" s="16"/>
      <c r="E372" s="16"/>
      <c r="F372" s="17"/>
      <c r="G372" s="17"/>
      <c r="H372" s="17"/>
      <c r="I372" s="18"/>
      <c r="J372" s="17">
        <v>0</v>
      </c>
      <c r="K372" s="19"/>
      <c r="L372" s="19"/>
      <c r="M372" s="23"/>
      <c r="N372" s="20">
        <f t="shared" si="874"/>
        <v>0</v>
      </c>
      <c r="O372" s="20"/>
      <c r="P372" s="75">
        <f t="shared" si="875"/>
        <v>0</v>
      </c>
      <c r="Q372" s="74">
        <f t="shared" si="864"/>
        <v>0</v>
      </c>
      <c r="R372" s="22">
        <f t="shared" si="863"/>
        <v>0</v>
      </c>
      <c r="S372" s="10"/>
      <c r="T372" s="10"/>
      <c r="U372" s="152">
        <f>SUMIF('Rekapitulasi Maret'!$D$9:$D$173,APS!$B372,'Rekapitulasi Maret'!$E$9:$E$173)</f>
        <v>0</v>
      </c>
      <c r="V372" s="152">
        <f>SUMIF('Rekapitulasi Maret'!$D$9:$D$173,APS!$B372,'Rekapitulasi Maret'!$F$9:$F$173)</f>
        <v>0</v>
      </c>
      <c r="W372" s="10"/>
      <c r="X372" s="154">
        <f t="shared" si="865"/>
        <v>0</v>
      </c>
      <c r="Y372" s="154">
        <f t="shared" si="866"/>
        <v>0</v>
      </c>
      <c r="Z372" s="10"/>
      <c r="AA372" s="152">
        <f>SUMIF('Rekapitulasi Maret'!$U$9:$U$173,APS!$B372,'Rekapitulasi Maret'!$V$9:$V$173)</f>
        <v>0</v>
      </c>
      <c r="AB372" s="152">
        <f>SUMIF('Rekapitulasi Maret'!$U$9:$U$173,APS!$B372,'Rekapitulasi Maret'!$W$9:$W$173)</f>
        <v>0</v>
      </c>
      <c r="AC372" s="152"/>
      <c r="AD372" s="154">
        <f t="shared" si="856"/>
        <v>0</v>
      </c>
      <c r="AE372" s="154">
        <f t="shared" si="857"/>
        <v>0</v>
      </c>
      <c r="AF372" s="10"/>
      <c r="AG372" s="152">
        <f>SUMIF('Rekapitulasi Maret'!$AL$9:$AL$173,APS!$B372,'Rekapitulasi Maret'!$AM$9:$AM$173)</f>
        <v>0</v>
      </c>
      <c r="AH372" s="152">
        <f>SUMIF('Rekapitulasi Maret'!$AL$9:$AL$173,APS!$B372,'Rekapitulasi Maret'!$AN$9:$AN$173)</f>
        <v>0</v>
      </c>
      <c r="AI372" s="152">
        <f>SUMIF('Rekapitulasi Maret'!$AL$9:$AL$173,APS!$B372,'Rekapitulasi Maret'!$AQ$9:$AQ$173)</f>
        <v>0</v>
      </c>
      <c r="AJ372" s="154">
        <f t="shared" si="860"/>
        <v>0</v>
      </c>
      <c r="AK372" s="154">
        <f t="shared" si="861"/>
        <v>0</v>
      </c>
      <c r="AL372" s="10"/>
      <c r="AM372" s="152">
        <f>SUMIF('Rekapitulasi Maret'!$BA$9:$BA$173,APS!$B372,'Rekapitulasi Maret'!$BB$9:$BB$173)</f>
        <v>0</v>
      </c>
      <c r="AN372" s="152">
        <f>SUMIF('Rekapitulasi Maret'!$BA$9:$BA$173,APS!$B372,'Rekapitulasi Maret'!$BC$9:$BC$173)</f>
        <v>0</v>
      </c>
      <c r="AO372" s="10"/>
      <c r="AP372" s="154">
        <f t="shared" si="858"/>
        <v>0</v>
      </c>
      <c r="AQ372" s="154">
        <f t="shared" si="859"/>
        <v>0</v>
      </c>
      <c r="AR372" s="10"/>
      <c r="AS372" s="152">
        <f>SUMIF('Rekapitulasi Maret'!$BP$9:$BP$173,APS!$B372,'Rekapitulasi Maret'!$BQ$9:$BQ$173)</f>
        <v>0</v>
      </c>
      <c r="AT372" s="152">
        <f>SUMIF('Rekapitulasi Maret'!$BP$9:$BP$173,APS!$B372,'Rekapitulasi Maret'!$BR$9:$BR$173)</f>
        <v>0</v>
      </c>
      <c r="AU372" s="10"/>
      <c r="AV372" s="10"/>
      <c r="AW372" s="10"/>
      <c r="AX372" s="10"/>
      <c r="AY372" s="10"/>
      <c r="AZ372" s="10"/>
      <c r="BA372" s="10"/>
      <c r="BB372" s="154">
        <f t="shared" si="819"/>
        <v>0</v>
      </c>
      <c r="BC372" s="154">
        <f t="shared" si="820"/>
        <v>0</v>
      </c>
      <c r="BD372" s="76">
        <f t="shared" si="867"/>
        <v>0</v>
      </c>
      <c r="BE372" s="76">
        <f t="shared" si="868"/>
        <v>0</v>
      </c>
      <c r="BF372" s="76">
        <f t="shared" si="869"/>
        <v>0</v>
      </c>
      <c r="BG372" s="76">
        <f t="shared" si="870"/>
        <v>0</v>
      </c>
      <c r="BH372" s="76">
        <f t="shared" si="871"/>
        <v>0</v>
      </c>
      <c r="BI372" s="76">
        <f t="shared" si="872"/>
        <v>0</v>
      </c>
      <c r="BJ372" s="154">
        <f t="shared" si="873"/>
        <v>0</v>
      </c>
      <c r="BK372" s="10"/>
      <c r="BL372" s="10"/>
      <c r="BM372" s="152">
        <f>SUMIF('Rekapitulasi Maret'!$D$194:$D$375,APS!$B372,'Rekapitulasi Maret'!$E$194:$E$375)+SUMIF('Rekapitulasi Maret'!$D$194:$D$375,APS!$B372,'Rekapitulasi Maret'!$J$194:$J$375)</f>
        <v>0</v>
      </c>
      <c r="BN372" s="152">
        <f>SUMIF('Rekapitulasi Maret'!$D$194:$D$375,APS!$B372,'Rekapitulasi Maret'!$F$194:$F$375)</f>
        <v>0</v>
      </c>
      <c r="BO372" s="152">
        <f>SUMIF('Rekapitulasi Maret'!$D$194:$D$375,APS!$B372,'Rekapitulasi Maret'!$K$194:$K$375)</f>
        <v>0</v>
      </c>
      <c r="BP372" s="154">
        <f t="shared" si="799"/>
        <v>0</v>
      </c>
      <c r="BQ372" s="154">
        <f t="shared" si="800"/>
        <v>0</v>
      </c>
      <c r="BR372" s="10"/>
      <c r="BS372" s="152">
        <f>SUMIF('Rekapitulasi Maret'!$U$194:$U$375,APS!$B372,'Rekapitulasi Maret'!$V$194:$V$375)+SUMIF('Rekapitulasi Maret'!$U$194:$U$375,APS!$B372,'Rekapitulasi Maret'!$AA$194:$AA$375)</f>
        <v>0</v>
      </c>
      <c r="BT372" s="152">
        <f>SUMIF('Rekapitulasi Maret'!$U$194:$U$375,APS!$B372,'Rekapitulasi Maret'!$W$194:$W$375)</f>
        <v>0</v>
      </c>
      <c r="BU372" s="152">
        <f>SUMIF('Rekapitulasi Maret'!$U$194:$U$375,APS!$B372,'Rekapitulasi Maret'!$AB$194:$AB$375)</f>
        <v>0</v>
      </c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76">
        <f t="shared" si="838"/>
        <v>0</v>
      </c>
      <c r="CQ372" s="76">
        <f t="shared" si="839"/>
        <v>0</v>
      </c>
      <c r="CR372" s="76">
        <f t="shared" si="840"/>
        <v>0</v>
      </c>
      <c r="CS372" s="76">
        <f t="shared" si="841"/>
        <v>0</v>
      </c>
      <c r="CT372" s="76">
        <f t="shared" si="842"/>
        <v>0</v>
      </c>
      <c r="CU372" s="76">
        <f t="shared" si="843"/>
        <v>0</v>
      </c>
      <c r="CV372" s="154">
        <f t="shared" si="844"/>
        <v>0</v>
      </c>
      <c r="CW372" s="10"/>
      <c r="CX372" s="10"/>
      <c r="CY372" s="152">
        <f>SUMIF('Rekapitulasi Maret'!$D$391:$D$568,APS!$B372,'Rekapitulasi Maret'!$E$391:$E$568)+SUMIF('Rekapitulasi Maret'!$D$391:$D$568,APS!$B372,'Rekapitulasi Maret'!$J$391:$J$568)</f>
        <v>0</v>
      </c>
      <c r="CZ372" s="152">
        <f>SUMIF('Rekapitulasi Maret'!$D$391:$D$568,APS!$B372,'Rekapitulasi Maret'!$F$391:$F$568)</f>
        <v>0</v>
      </c>
      <c r="DA372" s="152">
        <f>SUMIF('Rekapitulasi Maret'!$D$391:$D$568,APS!$B372,'Rekapitulasi Maret'!$K$391:$K$568)</f>
        <v>0</v>
      </c>
      <c r="DB372" s="154">
        <f t="shared" si="793"/>
        <v>0</v>
      </c>
      <c r="DC372" s="154">
        <f t="shared" si="794"/>
        <v>0</v>
      </c>
      <c r="DD372" s="10"/>
      <c r="DE372" s="152">
        <f>SUMIF('Rekapitulasi Maret'!$U$391:$U$568,APS!$B372,'Rekapitulasi Maret'!$V$391:$V$568)+SUMIF('Rekapitulasi Maret'!$U$391:$U$568,APS!$B372,'Rekapitulasi Maret'!$AA$391:$AA$568)</f>
        <v>0</v>
      </c>
      <c r="DF372" s="152">
        <f>SUMIF('Rekapitulasi Maret'!$U$391:$U$568,APS!$B372,'Rekapitulasi Maret'!$W$391:$W$568)</f>
        <v>0</v>
      </c>
      <c r="DG372" s="152">
        <f>SUMIF('Rekapitulasi Maret'!$U$391:$U$568,APS!$B372,'Rekapitulasi Maret'!$AB$391:$AB$568)</f>
        <v>0</v>
      </c>
      <c r="DH372" s="154">
        <f t="shared" si="845"/>
        <v>0</v>
      </c>
      <c r="DI372" s="154">
        <f t="shared" si="846"/>
        <v>0</v>
      </c>
      <c r="DJ372" s="10"/>
      <c r="DK372" s="10"/>
      <c r="DL372" s="10"/>
      <c r="DM372" s="10"/>
      <c r="DN372" s="10"/>
      <c r="DO372" s="10"/>
      <c r="DP372" s="10"/>
      <c r="DQ372" s="152">
        <f>SUMIF('Rekapitulasi Maret'!$BA$391:$BA$568,APS!$B372,'Rekapitulasi Maret'!$BB$391:$BB$568)+SUMIF('Rekapitulasi Maret'!$BA$391:$BA$568,APS!$B372,'Rekapitulasi Maret'!$BE$391:$BE$568)</f>
        <v>0</v>
      </c>
      <c r="DR372" s="152">
        <f>SUMIF('Rekapitulasi Maret'!$BA$391:$BA$568,APS!$B372,'Rekapitulasi Maret'!$BC$391:$BC$568)</f>
        <v>0</v>
      </c>
      <c r="DS372" s="152">
        <f>SUMIF('Rekapitulasi Maret'!$BA$391:$BA$568,APS!$B372,'Rekapitulasi Maret'!$BF$391:$BF$568)</f>
        <v>0</v>
      </c>
      <c r="DT372" s="154">
        <f t="shared" si="847"/>
        <v>0</v>
      </c>
      <c r="DU372" s="154">
        <f t="shared" si="848"/>
        <v>0</v>
      </c>
      <c r="DV372" s="10"/>
      <c r="DW372" s="152">
        <f>SUMIF('Rekapitulasi Maret'!$BP$391:$BP$568,APS!$B372,'Rekapitulasi Maret'!$BQ$391:$BQ$568)+SUMIF('Rekapitulasi Maret'!$BP$391:$BP$568,APS!$B372,'Rekapitulasi Maret'!$BT$391:$BT$568)</f>
        <v>0</v>
      </c>
      <c r="DX372" s="152">
        <f>SUMIF('Rekapitulasi Maret'!$BP$391:$BP$568,APS!$B372,'Rekapitulasi Maret'!$BR$391:$BR$568)</f>
        <v>0</v>
      </c>
      <c r="DY372" s="152">
        <f>SUMIF('Rekapitulasi Maret'!$BP$391:$BP$568,APS!$B372,'Rekapitulasi Maret'!$BU$391:$BU$568)</f>
        <v>0</v>
      </c>
      <c r="DZ372" s="154">
        <f t="shared" si="755"/>
        <v>0</v>
      </c>
      <c r="EA372" s="154">
        <f t="shared" si="756"/>
        <v>0</v>
      </c>
      <c r="EB372" s="10"/>
      <c r="EC372" s="152">
        <f>SUMIF('Rekapitulasi Maret'!$CE$391:$CE$568,APS!$B372,'Rekapitulasi Maret'!$CF$391:$CF$568)+SUMIF('Rekapitulasi Maret'!$CE$391:$CE$568,APS!$B372,'Rekapitulasi Maret'!$CI$391:$CI$568)</f>
        <v>0</v>
      </c>
      <c r="ED372" s="152">
        <f>SUMIF('Rekapitulasi Maret'!$CE$391:$CE$568,APS!$B372,'Rekapitulasi Maret'!$CG$391:$CG$568)</f>
        <v>0</v>
      </c>
      <c r="EE372" s="152">
        <f>SUMIF('Rekapitulasi Maret'!$CE$391:$CE$568,APS!$B372,'Rekapitulasi Maret'!$CJ$391:$CJ$568)</f>
        <v>0</v>
      </c>
      <c r="EF372" s="154">
        <f t="shared" si="764"/>
        <v>0</v>
      </c>
      <c r="EG372" s="154">
        <f t="shared" si="765"/>
        <v>0</v>
      </c>
      <c r="EH372" s="76">
        <f t="shared" si="849"/>
        <v>0</v>
      </c>
      <c r="EI372" s="76">
        <f t="shared" si="850"/>
        <v>0</v>
      </c>
      <c r="EJ372" s="76">
        <f t="shared" si="851"/>
        <v>0</v>
      </c>
      <c r="EK372" s="76">
        <f t="shared" si="852"/>
        <v>0</v>
      </c>
      <c r="EL372" s="76">
        <f t="shared" si="853"/>
        <v>0</v>
      </c>
      <c r="EM372" s="76">
        <f t="shared" si="854"/>
        <v>0</v>
      </c>
      <c r="EN372" s="154">
        <f t="shared" si="855"/>
        <v>0</v>
      </c>
      <c r="EO372" s="10"/>
      <c r="EP372" s="10"/>
      <c r="EQ372" s="152">
        <f>SUMIF('Rekapitulasi Maret'!$D$587:$D$768,APS!$B372,'Rekapitulasi Maret'!$E$587:$E$768)+SUMIF('Rekapitulasi Maret'!$D$587:$D$768,APS!$B372,'Rekapitulasi Maret'!$E$587:$E$768)</f>
        <v>0</v>
      </c>
      <c r="ER372" s="152">
        <f>SUMIF('Rekapitulasi Maret'!$D$587:$D$768,APS!$B372,'Rekapitulasi Maret'!$F$587:$F$768)+SUMIF('Rekapitulasi Maret'!$D$587:$D$768,APS!$B372,'Rekapitulasi Maret'!$H$587:$H$768)</f>
        <v>0</v>
      </c>
      <c r="ES372" s="10"/>
      <c r="ET372" s="154">
        <f t="shared" si="766"/>
        <v>0</v>
      </c>
      <c r="EU372" s="154">
        <f t="shared" si="767"/>
        <v>0</v>
      </c>
      <c r="EV372" s="10"/>
      <c r="EW372" s="152">
        <f>SUMIF('Rekapitulasi Maret'!$U$587:$U$768,APS!$B372,'Rekapitulasi Maret'!$V$587:$V$768)+SUMIF('Rekapitulasi Maret'!$U$587:$U$768,APS!$B372,'Rekapitulasi Maret'!$X$587:$X$768)</f>
        <v>10</v>
      </c>
      <c r="EX372" s="152">
        <f>SUMIF('Rekapitulasi Maret'!$U$587:$U$768,APS!$B372,'Rekapitulasi Maret'!$W$587:$W$768)+SUMIF('Rekapitulasi Maret'!$U$587:$U$768,APS!$B372,'Rekapitulasi Maret'!$Y$587:$Y$768)</f>
        <v>10</v>
      </c>
      <c r="EY372" s="10"/>
      <c r="EZ372" s="154">
        <f t="shared" si="768"/>
        <v>0</v>
      </c>
      <c r="FA372" s="154">
        <f t="shared" si="769"/>
        <v>100</v>
      </c>
      <c r="FB372" s="10"/>
      <c r="FC372" s="152">
        <f>SUMIF('Rekapitulasi Maret'!$AL$587:$AL$768,APS!$B372,'Rekapitulasi Maret'!$AM$587:$AM$768)+SUMIF('Rekapitulasi Maret'!$AL$587:$AL$768,APS!$B372,'Rekapitulasi Maret'!$AP$587:$AP$768)</f>
        <v>0</v>
      </c>
      <c r="FD372" s="152">
        <f>SUMIF('Rekapitulasi Maret'!$AL$587:$AL$768,APS!$B372,'Rekapitulasi Maret'!$AN$587:$AN$768)</f>
        <v>0</v>
      </c>
      <c r="FE372" s="10"/>
      <c r="FF372" s="154">
        <f t="shared" si="770"/>
        <v>0</v>
      </c>
      <c r="FG372" s="154">
        <f t="shared" si="771"/>
        <v>0</v>
      </c>
      <c r="FH372" s="10"/>
      <c r="FI372" s="152">
        <f>SUMIF('Rekapitulasi Maret'!$BA$587:$BA$768,APS!$B372,'Rekapitulasi Maret'!$BB$587:$BB$768)+SUMIF('Rekapitulasi Maret'!$BA$587:$BA$768,APS!$B372,'Rekapitulasi Maret'!$BE$587:$BE$768)</f>
        <v>0</v>
      </c>
      <c r="FJ372" s="152">
        <f>SUMIF('Rekapitulasi Maret'!$BA$587:$BA$768,APS!$B372,'Rekapitulasi Maret'!$BC$587:$BC$768)+SUMIF('Rekapitulasi Maret'!$BA$587:$BA$768,APS!$B372,'Rekapitulasi Maret'!$BF$587:$BF$768)</f>
        <v>0</v>
      </c>
      <c r="FK372" s="10"/>
      <c r="FL372" s="154">
        <f t="shared" si="772"/>
        <v>0</v>
      </c>
      <c r="FM372" s="154">
        <f t="shared" si="773"/>
        <v>0</v>
      </c>
      <c r="FN372" s="10"/>
      <c r="FO372" s="152">
        <f>SUMIF('Rekapitulasi Maret'!$BP$587:$BP$768,APS!$B372,'Rekapitulasi Maret'!$BQ$587:$BQ$768)+SUMIF('Rekapitulasi Maret'!$BP$587:$BP$768,APS!$B372,'Rekapitulasi Maret'!$BT$587:$BT$768)</f>
        <v>0</v>
      </c>
      <c r="FP372" s="152">
        <f>SUMIF('Rekapitulasi Maret'!$BP$587:$BP$768,APS!$B372,'Rekapitulasi Maret'!$BR$587:$BR$768)</f>
        <v>0</v>
      </c>
      <c r="FQ372" s="10"/>
      <c r="FR372" s="154">
        <f t="shared" si="774"/>
        <v>0</v>
      </c>
      <c r="FS372" s="154">
        <f t="shared" si="775"/>
        <v>0</v>
      </c>
      <c r="FT372" s="10"/>
      <c r="FU372" s="152">
        <f>SUMIF('Rekapitulasi Maret'!$CE$587:$CE$768,APS!$B372,'Rekapitulasi Maret'!$CI$587:$CI$768)</f>
        <v>0</v>
      </c>
      <c r="FV372" s="10"/>
      <c r="FW372" s="152">
        <f>SUMIF('Rekapitulasi Maret'!$CE$587:$CE$768,APS!$B372,'Rekapitulasi Maret'!$CJ$587:$CJ$768)</f>
        <v>0</v>
      </c>
      <c r="FX372" s="154">
        <f t="shared" si="795"/>
        <v>0</v>
      </c>
      <c r="FY372" s="154">
        <f t="shared" si="796"/>
        <v>0</v>
      </c>
      <c r="FZ372" s="10"/>
      <c r="GA372" s="152">
        <f>SUMIF('Rekapitulasi Maret'!$D$785:$D$963,APS!$B372,'Rekapitulasi Maret'!$E$785:$E$963)+SUMIF('Rekapitulasi Maret'!$D$785:$D$963,APS!$B372,'Rekapitulasi Maret'!$J$785:$J$963)</f>
        <v>0</v>
      </c>
      <c r="GB372" s="152">
        <f>SUMIF('Rekapitulasi Maret'!$D$785:$D$963,APS!$B372,'Rekapitulasi Maret'!$F$785:$F$963)</f>
        <v>0</v>
      </c>
      <c r="GC372" s="152">
        <f>SUMIF('Rekapitulasi Maret'!$D$785:$D$963,APS!$B372,'Rekapitulasi Maret'!$K$785:$K$963)</f>
        <v>0</v>
      </c>
      <c r="GD372" s="154">
        <f t="shared" si="776"/>
        <v>0</v>
      </c>
      <c r="GE372" s="154">
        <f t="shared" si="777"/>
        <v>0</v>
      </c>
      <c r="GF372" s="10"/>
      <c r="GG372" s="152">
        <f>SUMIF('Rekapitulasi Maret'!$U$785:$U$963,APS!$B372,'Rekapitulasi Maret'!$V$785:$V$963)+SUMIF('Rekapitulasi Maret'!$U$785:$U$963,APS!$B372,'Rekapitulasi Maret'!$AA$785:$AA$963)</f>
        <v>0</v>
      </c>
      <c r="GH372" s="152">
        <f>SUMIF('Rekapitulasi Maret'!$U$785:$U$963,APS!$B372,'Rekapitulasi Maret'!$W$785:$W$963)</f>
        <v>0</v>
      </c>
      <c r="GI372" s="152">
        <f>SUMIF('Rekapitulasi Maret'!$U$785:$U$963,APS!$B372,'Rekapitulasi Maret'!$AB$785:$AB$963)</f>
        <v>0</v>
      </c>
      <c r="GJ372" s="154">
        <f t="shared" si="778"/>
        <v>0</v>
      </c>
      <c r="GK372" s="154">
        <f t="shared" si="779"/>
        <v>0</v>
      </c>
      <c r="GL372" s="10"/>
      <c r="GM372" s="152">
        <f>SUMIF('Rekapitulasi Maret'!$AL$785:$AL$963,APS!$B372,'Rekapitulasi Maret'!$AM$785:$AM$963)+SUMIF('Rekapitulasi Maret'!$AL$785:$AL$963,APS!$B372,'Rekapitulasi Maret'!$AP$785:$AP$963)</f>
        <v>0</v>
      </c>
      <c r="GN372" s="152">
        <f>SUMIF('Rekapitulasi Maret'!$AL$785:$AL$963,APS!$B372,'Rekapitulasi Maret'!$AN$785:$AN$963)</f>
        <v>0</v>
      </c>
      <c r="GO372" s="152">
        <f>SUMIF('Rekapitulasi Maret'!$AL$785:$AL$963,APS!$B372,'Rekapitulasi Maret'!$AQ$785:$AQ$963)</f>
        <v>0</v>
      </c>
      <c r="GP372" s="154">
        <f t="shared" si="780"/>
        <v>0</v>
      </c>
      <c r="GQ372" s="154">
        <f t="shared" si="781"/>
        <v>0</v>
      </c>
      <c r="GR372" s="76">
        <f t="shared" si="782"/>
        <v>0</v>
      </c>
      <c r="GS372" s="76">
        <f t="shared" si="783"/>
        <v>10</v>
      </c>
      <c r="GT372" s="76">
        <f t="shared" si="784"/>
        <v>10</v>
      </c>
      <c r="GU372" s="76">
        <f t="shared" si="785"/>
        <v>0</v>
      </c>
      <c r="GV372" s="157">
        <f t="shared" si="786"/>
        <v>10</v>
      </c>
      <c r="GW372" s="157">
        <f t="shared" si="787"/>
        <v>10</v>
      </c>
      <c r="GX372" s="158">
        <f t="shared" si="788"/>
        <v>0</v>
      </c>
      <c r="GY372" s="157">
        <f t="shared" si="821"/>
        <v>0</v>
      </c>
      <c r="GZ372" s="157">
        <f t="shared" si="822"/>
        <v>10</v>
      </c>
      <c r="HA372" s="157">
        <f t="shared" si="823"/>
        <v>10</v>
      </c>
      <c r="HB372" s="157">
        <f t="shared" si="824"/>
        <v>0</v>
      </c>
      <c r="HC372" s="157">
        <f t="shared" si="825"/>
        <v>10</v>
      </c>
      <c r="HD372" s="157">
        <f t="shared" si="826"/>
        <v>10</v>
      </c>
      <c r="HE372" s="158">
        <f t="shared" si="862"/>
        <v>0</v>
      </c>
      <c r="HF372" s="164"/>
      <c r="HG372" s="88"/>
      <c r="HH372" s="88"/>
    </row>
    <row r="373" spans="1:216" ht="15.75">
      <c r="A373" s="129" t="s">
        <v>894</v>
      </c>
      <c r="B373" s="129" t="s">
        <v>895</v>
      </c>
      <c r="C373" s="16" t="s">
        <v>196</v>
      </c>
      <c r="D373" s="16"/>
      <c r="E373" s="16"/>
      <c r="F373" s="17"/>
      <c r="G373" s="17"/>
      <c r="H373" s="17"/>
      <c r="I373" s="18"/>
      <c r="J373" s="17">
        <v>0</v>
      </c>
      <c r="K373" s="19"/>
      <c r="L373" s="19"/>
      <c r="M373" s="23"/>
      <c r="N373" s="20">
        <f t="shared" si="874"/>
        <v>0</v>
      </c>
      <c r="O373" s="20"/>
      <c r="P373" s="75">
        <f t="shared" si="875"/>
        <v>0</v>
      </c>
      <c r="Q373" s="74">
        <f t="shared" si="864"/>
        <v>0</v>
      </c>
      <c r="R373" s="22">
        <f t="shared" si="863"/>
        <v>0</v>
      </c>
      <c r="S373" s="10"/>
      <c r="T373" s="10"/>
      <c r="U373" s="152">
        <f>SUMIF('Rekapitulasi Maret'!$D$9:$D$173,APS!$B373,'Rekapitulasi Maret'!$E$9:$E$173)</f>
        <v>0</v>
      </c>
      <c r="V373" s="152">
        <f>SUMIF('Rekapitulasi Maret'!$D$9:$D$173,APS!$B373,'Rekapitulasi Maret'!$F$9:$F$173)</f>
        <v>0</v>
      </c>
      <c r="W373" s="10"/>
      <c r="X373" s="154">
        <f t="shared" si="865"/>
        <v>0</v>
      </c>
      <c r="Y373" s="154">
        <f t="shared" si="866"/>
        <v>0</v>
      </c>
      <c r="Z373" s="10"/>
      <c r="AA373" s="152">
        <f>SUMIF('Rekapitulasi Maret'!$U$9:$U$173,APS!$B373,'Rekapitulasi Maret'!$V$9:$V$173)</f>
        <v>0</v>
      </c>
      <c r="AB373" s="152">
        <f>SUMIF('Rekapitulasi Maret'!$U$9:$U$173,APS!$B373,'Rekapitulasi Maret'!$W$9:$W$173)</f>
        <v>0</v>
      </c>
      <c r="AC373" s="152"/>
      <c r="AD373" s="154">
        <f t="shared" si="856"/>
        <v>0</v>
      </c>
      <c r="AE373" s="154">
        <f t="shared" si="857"/>
        <v>0</v>
      </c>
      <c r="AF373" s="10"/>
      <c r="AG373" s="152">
        <f>SUMIF('Rekapitulasi Maret'!$AL$9:$AL$173,APS!$B373,'Rekapitulasi Maret'!$AM$9:$AM$173)</f>
        <v>0</v>
      </c>
      <c r="AH373" s="152">
        <f>SUMIF('Rekapitulasi Maret'!$AL$9:$AL$173,APS!$B373,'Rekapitulasi Maret'!$AN$9:$AN$173)</f>
        <v>0</v>
      </c>
      <c r="AI373" s="152">
        <f>SUMIF('Rekapitulasi Maret'!$AL$9:$AL$173,APS!$B373,'Rekapitulasi Maret'!$AQ$9:$AQ$173)</f>
        <v>0</v>
      </c>
      <c r="AJ373" s="154">
        <f t="shared" si="860"/>
        <v>0</v>
      </c>
      <c r="AK373" s="154">
        <f t="shared" si="861"/>
        <v>0</v>
      </c>
      <c r="AL373" s="10"/>
      <c r="AM373" s="152">
        <f>SUMIF('Rekapitulasi Maret'!$BA$9:$BA$173,APS!$B373,'Rekapitulasi Maret'!$BB$9:$BB$173)</f>
        <v>0</v>
      </c>
      <c r="AN373" s="152">
        <f>SUMIF('Rekapitulasi Maret'!$BA$9:$BA$173,APS!$B373,'Rekapitulasi Maret'!$BC$9:$BC$173)</f>
        <v>0</v>
      </c>
      <c r="AO373" s="10"/>
      <c r="AP373" s="154">
        <f t="shared" si="858"/>
        <v>0</v>
      </c>
      <c r="AQ373" s="154">
        <f t="shared" si="859"/>
        <v>0</v>
      </c>
      <c r="AR373" s="10"/>
      <c r="AS373" s="152">
        <f>SUMIF('Rekapitulasi Maret'!$BP$9:$BP$173,APS!$B373,'Rekapitulasi Maret'!$BQ$9:$BQ$173)</f>
        <v>0</v>
      </c>
      <c r="AT373" s="152">
        <f>SUMIF('Rekapitulasi Maret'!$BP$9:$BP$173,APS!$B373,'Rekapitulasi Maret'!$BR$9:$BR$173)</f>
        <v>0</v>
      </c>
      <c r="AU373" s="10"/>
      <c r="AV373" s="10"/>
      <c r="AW373" s="10"/>
      <c r="AX373" s="10"/>
      <c r="AY373" s="10"/>
      <c r="AZ373" s="10"/>
      <c r="BA373" s="10"/>
      <c r="BB373" s="154">
        <f t="shared" si="819"/>
        <v>0</v>
      </c>
      <c r="BC373" s="154">
        <f t="shared" si="820"/>
        <v>0</v>
      </c>
      <c r="BD373" s="76">
        <f t="shared" si="867"/>
        <v>0</v>
      </c>
      <c r="BE373" s="76">
        <f t="shared" si="868"/>
        <v>0</v>
      </c>
      <c r="BF373" s="76">
        <f t="shared" si="869"/>
        <v>0</v>
      </c>
      <c r="BG373" s="76">
        <f t="shared" si="870"/>
        <v>0</v>
      </c>
      <c r="BH373" s="76">
        <f t="shared" si="871"/>
        <v>0</v>
      </c>
      <c r="BI373" s="76">
        <f t="shared" si="872"/>
        <v>0</v>
      </c>
      <c r="BJ373" s="154">
        <f t="shared" si="873"/>
        <v>0</v>
      </c>
      <c r="BK373" s="10"/>
      <c r="BL373" s="10"/>
      <c r="BM373" s="152">
        <f>SUMIF('Rekapitulasi Maret'!$D$194:$D$375,APS!$B373,'Rekapitulasi Maret'!$E$194:$E$375)+SUMIF('Rekapitulasi Maret'!$D$194:$D$375,APS!$B373,'Rekapitulasi Maret'!$J$194:$J$375)</f>
        <v>0</v>
      </c>
      <c r="BN373" s="152">
        <f>SUMIF('Rekapitulasi Maret'!$D$194:$D$375,APS!$B373,'Rekapitulasi Maret'!$F$194:$F$375)</f>
        <v>0</v>
      </c>
      <c r="BO373" s="152">
        <f>SUMIF('Rekapitulasi Maret'!$D$194:$D$375,APS!$B373,'Rekapitulasi Maret'!$K$194:$K$375)</f>
        <v>0</v>
      </c>
      <c r="BP373" s="154">
        <f t="shared" si="799"/>
        <v>0</v>
      </c>
      <c r="BQ373" s="154">
        <f t="shared" si="800"/>
        <v>0</v>
      </c>
      <c r="BR373" s="10"/>
      <c r="BS373" s="152">
        <f>SUMIF('Rekapitulasi Maret'!$U$194:$U$375,APS!$B373,'Rekapitulasi Maret'!$V$194:$V$375)+SUMIF('Rekapitulasi Maret'!$U$194:$U$375,APS!$B373,'Rekapitulasi Maret'!$AA$194:$AA$375)</f>
        <v>0</v>
      </c>
      <c r="BT373" s="152">
        <f>SUMIF('Rekapitulasi Maret'!$U$194:$U$375,APS!$B373,'Rekapitulasi Maret'!$W$194:$W$375)</f>
        <v>0</v>
      </c>
      <c r="BU373" s="152">
        <f>SUMIF('Rekapitulasi Maret'!$U$194:$U$375,APS!$B373,'Rekapitulasi Maret'!$AB$194:$AB$375)</f>
        <v>0</v>
      </c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76">
        <f t="shared" si="838"/>
        <v>0</v>
      </c>
      <c r="CQ373" s="76">
        <f t="shared" si="839"/>
        <v>0</v>
      </c>
      <c r="CR373" s="76">
        <f t="shared" si="840"/>
        <v>0</v>
      </c>
      <c r="CS373" s="76">
        <f t="shared" si="841"/>
        <v>0</v>
      </c>
      <c r="CT373" s="76">
        <f t="shared" si="842"/>
        <v>0</v>
      </c>
      <c r="CU373" s="76">
        <f t="shared" si="843"/>
        <v>0</v>
      </c>
      <c r="CV373" s="154">
        <f t="shared" si="844"/>
        <v>0</v>
      </c>
      <c r="CW373" s="10"/>
      <c r="CX373" s="10"/>
      <c r="CY373" s="152">
        <f>SUMIF('Rekapitulasi Maret'!$D$391:$D$568,APS!$B373,'Rekapitulasi Maret'!$E$391:$E$568)+SUMIF('Rekapitulasi Maret'!$D$391:$D$568,APS!$B373,'Rekapitulasi Maret'!$J$391:$J$568)</f>
        <v>0</v>
      </c>
      <c r="CZ373" s="152">
        <f>SUMIF('Rekapitulasi Maret'!$D$391:$D$568,APS!$B373,'Rekapitulasi Maret'!$F$391:$F$568)</f>
        <v>0</v>
      </c>
      <c r="DA373" s="152">
        <f>SUMIF('Rekapitulasi Maret'!$D$391:$D$568,APS!$B373,'Rekapitulasi Maret'!$K$391:$K$568)</f>
        <v>0</v>
      </c>
      <c r="DB373" s="154">
        <f t="shared" si="793"/>
        <v>0</v>
      </c>
      <c r="DC373" s="154">
        <f t="shared" si="794"/>
        <v>0</v>
      </c>
      <c r="DD373" s="10"/>
      <c r="DE373" s="152">
        <f>SUMIF('Rekapitulasi Maret'!$U$391:$U$568,APS!$B373,'Rekapitulasi Maret'!$V$391:$V$568)+SUMIF('Rekapitulasi Maret'!$U$391:$U$568,APS!$B373,'Rekapitulasi Maret'!$AA$391:$AA$568)</f>
        <v>0</v>
      </c>
      <c r="DF373" s="152">
        <f>SUMIF('Rekapitulasi Maret'!$U$391:$U$568,APS!$B373,'Rekapitulasi Maret'!$W$391:$W$568)</f>
        <v>0</v>
      </c>
      <c r="DG373" s="152">
        <f>SUMIF('Rekapitulasi Maret'!$U$391:$U$568,APS!$B373,'Rekapitulasi Maret'!$AB$391:$AB$568)</f>
        <v>0</v>
      </c>
      <c r="DH373" s="154">
        <f t="shared" si="845"/>
        <v>0</v>
      </c>
      <c r="DI373" s="154">
        <f t="shared" si="846"/>
        <v>0</v>
      </c>
      <c r="DJ373" s="10"/>
      <c r="DK373" s="10"/>
      <c r="DL373" s="10"/>
      <c r="DM373" s="10"/>
      <c r="DN373" s="10"/>
      <c r="DO373" s="10"/>
      <c r="DP373" s="10"/>
      <c r="DQ373" s="152">
        <f>SUMIF('Rekapitulasi Maret'!$BA$391:$BA$568,APS!$B373,'Rekapitulasi Maret'!$BB$391:$BB$568)+SUMIF('Rekapitulasi Maret'!$BA$391:$BA$568,APS!$B373,'Rekapitulasi Maret'!$BE$391:$BE$568)</f>
        <v>0</v>
      </c>
      <c r="DR373" s="152">
        <f>SUMIF('Rekapitulasi Maret'!$BA$391:$BA$568,APS!$B373,'Rekapitulasi Maret'!$BC$391:$BC$568)</f>
        <v>0</v>
      </c>
      <c r="DS373" s="152">
        <f>SUMIF('Rekapitulasi Maret'!$BA$391:$BA$568,APS!$B373,'Rekapitulasi Maret'!$BF$391:$BF$568)</f>
        <v>0</v>
      </c>
      <c r="DT373" s="154">
        <f t="shared" si="847"/>
        <v>0</v>
      </c>
      <c r="DU373" s="154">
        <f t="shared" si="848"/>
        <v>0</v>
      </c>
      <c r="DV373" s="10"/>
      <c r="DW373" s="152">
        <f>SUMIF('Rekapitulasi Maret'!$BP$391:$BP$568,APS!$B373,'Rekapitulasi Maret'!$BQ$391:$BQ$568)+SUMIF('Rekapitulasi Maret'!$BP$391:$BP$568,APS!$B373,'Rekapitulasi Maret'!$BT$391:$BT$568)</f>
        <v>0</v>
      </c>
      <c r="DX373" s="152">
        <f>SUMIF('Rekapitulasi Maret'!$BP$391:$BP$568,APS!$B373,'Rekapitulasi Maret'!$BR$391:$BR$568)</f>
        <v>0</v>
      </c>
      <c r="DY373" s="152">
        <f>SUMIF('Rekapitulasi Maret'!$BP$391:$BP$568,APS!$B373,'Rekapitulasi Maret'!$BU$391:$BU$568)</f>
        <v>0</v>
      </c>
      <c r="DZ373" s="154">
        <f t="shared" si="755"/>
        <v>0</v>
      </c>
      <c r="EA373" s="154">
        <f t="shared" si="756"/>
        <v>0</v>
      </c>
      <c r="EB373" s="10"/>
      <c r="EC373" s="152">
        <f>SUMIF('Rekapitulasi Maret'!$CE$391:$CE$568,APS!$B373,'Rekapitulasi Maret'!$CF$391:$CF$568)+SUMIF('Rekapitulasi Maret'!$CE$391:$CE$568,APS!$B373,'Rekapitulasi Maret'!$CI$391:$CI$568)</f>
        <v>0</v>
      </c>
      <c r="ED373" s="152">
        <f>SUMIF('Rekapitulasi Maret'!$CE$391:$CE$568,APS!$B373,'Rekapitulasi Maret'!$CG$391:$CG$568)</f>
        <v>0</v>
      </c>
      <c r="EE373" s="152">
        <f>SUMIF('Rekapitulasi Maret'!$CE$391:$CE$568,APS!$B373,'Rekapitulasi Maret'!$CJ$391:$CJ$568)</f>
        <v>0</v>
      </c>
      <c r="EF373" s="154">
        <f t="shared" si="764"/>
        <v>0</v>
      </c>
      <c r="EG373" s="154">
        <f t="shared" si="765"/>
        <v>0</v>
      </c>
      <c r="EH373" s="76">
        <f t="shared" si="849"/>
        <v>0</v>
      </c>
      <c r="EI373" s="76">
        <f t="shared" si="850"/>
        <v>0</v>
      </c>
      <c r="EJ373" s="76">
        <f t="shared" si="851"/>
        <v>0</v>
      </c>
      <c r="EK373" s="76">
        <f t="shared" si="852"/>
        <v>0</v>
      </c>
      <c r="EL373" s="76">
        <f t="shared" si="853"/>
        <v>0</v>
      </c>
      <c r="EM373" s="76">
        <f t="shared" si="854"/>
        <v>0</v>
      </c>
      <c r="EN373" s="154">
        <f t="shared" si="855"/>
        <v>0</v>
      </c>
      <c r="EO373" s="10"/>
      <c r="EP373" s="10"/>
      <c r="EQ373" s="152">
        <f>SUMIF('Rekapitulasi Maret'!$D$587:$D$768,APS!$B373,'Rekapitulasi Maret'!$E$587:$E$768)+SUMIF('Rekapitulasi Maret'!$D$587:$D$768,APS!$B373,'Rekapitulasi Maret'!$E$587:$E$768)</f>
        <v>0</v>
      </c>
      <c r="ER373" s="152">
        <f>SUMIF('Rekapitulasi Maret'!$D$587:$D$768,APS!$B373,'Rekapitulasi Maret'!$F$587:$F$768)+SUMIF('Rekapitulasi Maret'!$D$587:$D$768,APS!$B373,'Rekapitulasi Maret'!$H$587:$H$768)</f>
        <v>0</v>
      </c>
      <c r="ES373" s="10"/>
      <c r="ET373" s="154">
        <f t="shared" si="766"/>
        <v>0</v>
      </c>
      <c r="EU373" s="154">
        <f t="shared" si="767"/>
        <v>0</v>
      </c>
      <c r="EV373" s="10"/>
      <c r="EW373" s="152">
        <f>SUMIF('Rekapitulasi Maret'!$U$587:$U$768,APS!$B373,'Rekapitulasi Maret'!$V$587:$V$768)+SUMIF('Rekapitulasi Maret'!$U$587:$U$768,APS!$B373,'Rekapitulasi Maret'!$X$587:$X$768)</f>
        <v>0</v>
      </c>
      <c r="EX373" s="152">
        <f>SUMIF('Rekapitulasi Maret'!$U$587:$U$768,APS!$B373,'Rekapitulasi Maret'!$W$587:$W$768)+SUMIF('Rekapitulasi Maret'!$U$587:$U$768,APS!$B373,'Rekapitulasi Maret'!$Y$587:$Y$768)</f>
        <v>0</v>
      </c>
      <c r="EY373" s="10"/>
      <c r="EZ373" s="154">
        <f t="shared" si="768"/>
        <v>0</v>
      </c>
      <c r="FA373" s="154">
        <f t="shared" si="769"/>
        <v>0</v>
      </c>
      <c r="FB373" s="10"/>
      <c r="FC373" s="152">
        <f>SUMIF('Rekapitulasi Maret'!$AL$587:$AL$768,APS!$B373,'Rekapitulasi Maret'!$AM$587:$AM$768)+SUMIF('Rekapitulasi Maret'!$AL$587:$AL$768,APS!$B373,'Rekapitulasi Maret'!$AP$587:$AP$768)</f>
        <v>8</v>
      </c>
      <c r="FD373" s="152">
        <f>SUMIF('Rekapitulasi Maret'!$AL$587:$AL$768,APS!$B373,'Rekapitulasi Maret'!$AN$587:$AN$768)</f>
        <v>8</v>
      </c>
      <c r="FE373" s="10"/>
      <c r="FF373" s="154">
        <f t="shared" si="770"/>
        <v>0</v>
      </c>
      <c r="FG373" s="154">
        <f t="shared" si="771"/>
        <v>100</v>
      </c>
      <c r="FH373" s="10"/>
      <c r="FI373" s="152">
        <f>SUMIF('Rekapitulasi Maret'!$BA$587:$BA$768,APS!$B373,'Rekapitulasi Maret'!$BB$587:$BB$768)+SUMIF('Rekapitulasi Maret'!$BA$587:$BA$768,APS!$B373,'Rekapitulasi Maret'!$BE$587:$BE$768)</f>
        <v>0</v>
      </c>
      <c r="FJ373" s="152">
        <f>SUMIF('Rekapitulasi Maret'!$BA$587:$BA$768,APS!$B373,'Rekapitulasi Maret'!$BC$587:$BC$768)+SUMIF('Rekapitulasi Maret'!$BA$587:$BA$768,APS!$B373,'Rekapitulasi Maret'!$BF$587:$BF$768)</f>
        <v>0</v>
      </c>
      <c r="FK373" s="10"/>
      <c r="FL373" s="154">
        <f t="shared" si="772"/>
        <v>0</v>
      </c>
      <c r="FM373" s="154">
        <f t="shared" si="773"/>
        <v>0</v>
      </c>
      <c r="FN373" s="10"/>
      <c r="FO373" s="152">
        <f>SUMIF('Rekapitulasi Maret'!$BP$587:$BP$768,APS!$B373,'Rekapitulasi Maret'!$BQ$587:$BQ$768)+SUMIF('Rekapitulasi Maret'!$BP$587:$BP$768,APS!$B373,'Rekapitulasi Maret'!$BT$587:$BT$768)</f>
        <v>0</v>
      </c>
      <c r="FP373" s="152">
        <f>SUMIF('Rekapitulasi Maret'!$BP$587:$BP$768,APS!$B373,'Rekapitulasi Maret'!$BR$587:$BR$768)</f>
        <v>0</v>
      </c>
      <c r="FQ373" s="10"/>
      <c r="FR373" s="154">
        <f t="shared" si="774"/>
        <v>0</v>
      </c>
      <c r="FS373" s="154">
        <f t="shared" si="775"/>
        <v>0</v>
      </c>
      <c r="FT373" s="10"/>
      <c r="FU373" s="152">
        <f>SUMIF('Rekapitulasi Maret'!$CE$587:$CE$768,APS!$B373,'Rekapitulasi Maret'!$CI$587:$CI$768)</f>
        <v>0</v>
      </c>
      <c r="FV373" s="10"/>
      <c r="FW373" s="152">
        <f>SUMIF('Rekapitulasi Maret'!$CE$587:$CE$768,APS!$B373,'Rekapitulasi Maret'!$CJ$587:$CJ$768)</f>
        <v>0</v>
      </c>
      <c r="FX373" s="154">
        <f t="shared" si="795"/>
        <v>0</v>
      </c>
      <c r="FY373" s="154">
        <f t="shared" si="796"/>
        <v>0</v>
      </c>
      <c r="FZ373" s="10"/>
      <c r="GA373" s="152">
        <f>SUMIF('Rekapitulasi Maret'!$D$785:$D$963,APS!$B373,'Rekapitulasi Maret'!$E$785:$E$963)+SUMIF('Rekapitulasi Maret'!$D$785:$D$963,APS!$B373,'Rekapitulasi Maret'!$J$785:$J$963)</f>
        <v>0</v>
      </c>
      <c r="GB373" s="152">
        <f>SUMIF('Rekapitulasi Maret'!$D$785:$D$963,APS!$B373,'Rekapitulasi Maret'!$F$785:$F$963)</f>
        <v>0</v>
      </c>
      <c r="GC373" s="152">
        <f>SUMIF('Rekapitulasi Maret'!$D$785:$D$963,APS!$B373,'Rekapitulasi Maret'!$K$785:$K$963)</f>
        <v>0</v>
      </c>
      <c r="GD373" s="154">
        <f t="shared" si="776"/>
        <v>0</v>
      </c>
      <c r="GE373" s="154">
        <f t="shared" si="777"/>
        <v>0</v>
      </c>
      <c r="GF373" s="10"/>
      <c r="GG373" s="152">
        <f>SUMIF('Rekapitulasi Maret'!$U$785:$U$963,APS!$B373,'Rekapitulasi Maret'!$V$785:$V$963)+SUMIF('Rekapitulasi Maret'!$U$785:$U$963,APS!$B373,'Rekapitulasi Maret'!$AA$785:$AA$963)</f>
        <v>0</v>
      </c>
      <c r="GH373" s="152">
        <f>SUMIF('Rekapitulasi Maret'!$U$785:$U$963,APS!$B373,'Rekapitulasi Maret'!$W$785:$W$963)</f>
        <v>0</v>
      </c>
      <c r="GI373" s="152">
        <f>SUMIF('Rekapitulasi Maret'!$U$785:$U$963,APS!$B373,'Rekapitulasi Maret'!$AB$785:$AB$963)</f>
        <v>0</v>
      </c>
      <c r="GJ373" s="154">
        <f t="shared" si="778"/>
        <v>0</v>
      </c>
      <c r="GK373" s="154">
        <f t="shared" si="779"/>
        <v>0</v>
      </c>
      <c r="GL373" s="10"/>
      <c r="GM373" s="152">
        <f>SUMIF('Rekapitulasi Maret'!$AL$785:$AL$963,APS!$B373,'Rekapitulasi Maret'!$AM$785:$AM$963)+SUMIF('Rekapitulasi Maret'!$AL$785:$AL$963,APS!$B373,'Rekapitulasi Maret'!$AP$785:$AP$963)</f>
        <v>0</v>
      </c>
      <c r="GN373" s="152">
        <f>SUMIF('Rekapitulasi Maret'!$AL$785:$AL$963,APS!$B373,'Rekapitulasi Maret'!$AN$785:$AN$963)</f>
        <v>0</v>
      </c>
      <c r="GO373" s="152">
        <f>SUMIF('Rekapitulasi Maret'!$AL$785:$AL$963,APS!$B373,'Rekapitulasi Maret'!$AQ$785:$AQ$963)</f>
        <v>0</v>
      </c>
      <c r="GP373" s="154">
        <f t="shared" si="780"/>
        <v>0</v>
      </c>
      <c r="GQ373" s="154">
        <f t="shared" si="781"/>
        <v>0</v>
      </c>
      <c r="GR373" s="76">
        <f t="shared" si="782"/>
        <v>0</v>
      </c>
      <c r="GS373" s="76">
        <f t="shared" si="783"/>
        <v>8</v>
      </c>
      <c r="GT373" s="76">
        <f t="shared" si="784"/>
        <v>8</v>
      </c>
      <c r="GU373" s="76">
        <f t="shared" si="785"/>
        <v>0</v>
      </c>
      <c r="GV373" s="157">
        <f t="shared" si="786"/>
        <v>8</v>
      </c>
      <c r="GW373" s="157">
        <f t="shared" si="787"/>
        <v>8</v>
      </c>
      <c r="GX373" s="158">
        <f t="shared" si="788"/>
        <v>0</v>
      </c>
      <c r="GY373" s="157">
        <f t="shared" si="821"/>
        <v>0</v>
      </c>
      <c r="GZ373" s="157">
        <f t="shared" si="822"/>
        <v>8</v>
      </c>
      <c r="HA373" s="157">
        <f t="shared" si="823"/>
        <v>8</v>
      </c>
      <c r="HB373" s="157">
        <f t="shared" si="824"/>
        <v>0</v>
      </c>
      <c r="HC373" s="157">
        <f t="shared" si="825"/>
        <v>8</v>
      </c>
      <c r="HD373" s="157">
        <f t="shared" si="826"/>
        <v>8</v>
      </c>
      <c r="HE373" s="158">
        <f t="shared" si="862"/>
        <v>0</v>
      </c>
      <c r="HF373" s="164"/>
      <c r="HG373" s="88"/>
      <c r="HH373" s="88"/>
    </row>
    <row r="374" spans="1:216" ht="15.75">
      <c r="A374" s="129" t="s">
        <v>896</v>
      </c>
      <c r="B374" s="129" t="s">
        <v>897</v>
      </c>
      <c r="C374" s="16" t="s">
        <v>196</v>
      </c>
      <c r="D374" s="16"/>
      <c r="E374" s="16"/>
      <c r="F374" s="17"/>
      <c r="G374" s="17"/>
      <c r="H374" s="17"/>
      <c r="I374" s="18"/>
      <c r="J374" s="17">
        <v>0</v>
      </c>
      <c r="K374" s="19"/>
      <c r="L374" s="19"/>
      <c r="M374" s="23"/>
      <c r="N374" s="20">
        <f t="shared" si="874"/>
        <v>0</v>
      </c>
      <c r="O374" s="20"/>
      <c r="P374" s="75">
        <f t="shared" si="875"/>
        <v>0</v>
      </c>
      <c r="Q374" s="74">
        <f t="shared" si="864"/>
        <v>0</v>
      </c>
      <c r="R374" s="22">
        <f t="shared" si="863"/>
        <v>0</v>
      </c>
      <c r="S374" s="10"/>
      <c r="T374" s="10"/>
      <c r="U374" s="152">
        <f>SUMIF('Rekapitulasi Maret'!$D$9:$D$173,APS!$B374,'Rekapitulasi Maret'!$E$9:$E$173)</f>
        <v>0</v>
      </c>
      <c r="V374" s="152">
        <f>SUMIF('Rekapitulasi Maret'!$D$9:$D$173,APS!$B374,'Rekapitulasi Maret'!$F$9:$F$173)</f>
        <v>0</v>
      </c>
      <c r="W374" s="10"/>
      <c r="X374" s="154">
        <f t="shared" si="865"/>
        <v>0</v>
      </c>
      <c r="Y374" s="154">
        <f t="shared" si="866"/>
        <v>0</v>
      </c>
      <c r="Z374" s="10"/>
      <c r="AA374" s="152">
        <f>SUMIF('Rekapitulasi Maret'!$U$9:$U$173,APS!$B374,'Rekapitulasi Maret'!$V$9:$V$173)</f>
        <v>0</v>
      </c>
      <c r="AB374" s="152">
        <f>SUMIF('Rekapitulasi Maret'!$U$9:$U$173,APS!$B374,'Rekapitulasi Maret'!$W$9:$W$173)</f>
        <v>0</v>
      </c>
      <c r="AC374" s="152"/>
      <c r="AD374" s="154">
        <f t="shared" si="856"/>
        <v>0</v>
      </c>
      <c r="AE374" s="154">
        <f t="shared" si="857"/>
        <v>0</v>
      </c>
      <c r="AF374" s="10"/>
      <c r="AG374" s="152">
        <f>SUMIF('Rekapitulasi Maret'!$AL$9:$AL$173,APS!$B374,'Rekapitulasi Maret'!$AM$9:$AM$173)</f>
        <v>0</v>
      </c>
      <c r="AH374" s="152">
        <f>SUMIF('Rekapitulasi Maret'!$AL$9:$AL$173,APS!$B374,'Rekapitulasi Maret'!$AN$9:$AN$173)</f>
        <v>0</v>
      </c>
      <c r="AI374" s="152">
        <f>SUMIF('Rekapitulasi Maret'!$AL$9:$AL$173,APS!$B374,'Rekapitulasi Maret'!$AQ$9:$AQ$173)</f>
        <v>0</v>
      </c>
      <c r="AJ374" s="154">
        <f t="shared" si="860"/>
        <v>0</v>
      </c>
      <c r="AK374" s="154">
        <f t="shared" si="861"/>
        <v>0</v>
      </c>
      <c r="AL374" s="10"/>
      <c r="AM374" s="152">
        <f>SUMIF('Rekapitulasi Maret'!$BA$9:$BA$173,APS!$B374,'Rekapitulasi Maret'!$BB$9:$BB$173)</f>
        <v>0</v>
      </c>
      <c r="AN374" s="152">
        <f>SUMIF('Rekapitulasi Maret'!$BA$9:$BA$173,APS!$B374,'Rekapitulasi Maret'!$BC$9:$BC$173)</f>
        <v>0</v>
      </c>
      <c r="AO374" s="10"/>
      <c r="AP374" s="154">
        <f t="shared" si="858"/>
        <v>0</v>
      </c>
      <c r="AQ374" s="154">
        <f t="shared" si="859"/>
        <v>0</v>
      </c>
      <c r="AR374" s="10"/>
      <c r="AS374" s="152">
        <f>SUMIF('Rekapitulasi Maret'!$BP$9:$BP$173,APS!$B374,'Rekapitulasi Maret'!$BQ$9:$BQ$173)</f>
        <v>0</v>
      </c>
      <c r="AT374" s="152">
        <f>SUMIF('Rekapitulasi Maret'!$BP$9:$BP$173,APS!$B374,'Rekapitulasi Maret'!$BR$9:$BR$173)</f>
        <v>0</v>
      </c>
      <c r="AU374" s="10"/>
      <c r="AV374" s="10"/>
      <c r="AW374" s="10"/>
      <c r="AX374" s="10"/>
      <c r="AY374" s="10"/>
      <c r="AZ374" s="10"/>
      <c r="BA374" s="10"/>
      <c r="BB374" s="154">
        <f t="shared" si="819"/>
        <v>0</v>
      </c>
      <c r="BC374" s="154">
        <f t="shared" si="820"/>
        <v>0</v>
      </c>
      <c r="BD374" s="76">
        <f t="shared" si="867"/>
        <v>0</v>
      </c>
      <c r="BE374" s="76">
        <f t="shared" si="868"/>
        <v>0</v>
      </c>
      <c r="BF374" s="76">
        <f t="shared" si="869"/>
        <v>0</v>
      </c>
      <c r="BG374" s="76">
        <f t="shared" si="870"/>
        <v>0</v>
      </c>
      <c r="BH374" s="76">
        <f t="shared" si="871"/>
        <v>0</v>
      </c>
      <c r="BI374" s="76">
        <f t="shared" si="872"/>
        <v>0</v>
      </c>
      <c r="BJ374" s="154">
        <f t="shared" si="873"/>
        <v>0</v>
      </c>
      <c r="BK374" s="10"/>
      <c r="BL374" s="10"/>
      <c r="BM374" s="152">
        <f>SUMIF('Rekapitulasi Maret'!$D$194:$D$375,APS!$B374,'Rekapitulasi Maret'!$E$194:$E$375)+SUMIF('Rekapitulasi Maret'!$D$194:$D$375,APS!$B374,'Rekapitulasi Maret'!$J$194:$J$375)</f>
        <v>0</v>
      </c>
      <c r="BN374" s="152">
        <f>SUMIF('Rekapitulasi Maret'!$D$194:$D$375,APS!$B374,'Rekapitulasi Maret'!$F$194:$F$375)</f>
        <v>0</v>
      </c>
      <c r="BO374" s="152">
        <f>SUMIF('Rekapitulasi Maret'!$D$194:$D$375,APS!$B374,'Rekapitulasi Maret'!$K$194:$K$375)</f>
        <v>0</v>
      </c>
      <c r="BP374" s="154">
        <f t="shared" si="799"/>
        <v>0</v>
      </c>
      <c r="BQ374" s="154">
        <f t="shared" si="800"/>
        <v>0</v>
      </c>
      <c r="BR374" s="10"/>
      <c r="BS374" s="152">
        <f>SUMIF('Rekapitulasi Maret'!$U$194:$U$375,APS!$B374,'Rekapitulasi Maret'!$V$194:$V$375)+SUMIF('Rekapitulasi Maret'!$U$194:$U$375,APS!$B374,'Rekapitulasi Maret'!$AA$194:$AA$375)</f>
        <v>0</v>
      </c>
      <c r="BT374" s="152">
        <f>SUMIF('Rekapitulasi Maret'!$U$194:$U$375,APS!$B374,'Rekapitulasi Maret'!$W$194:$W$375)</f>
        <v>0</v>
      </c>
      <c r="BU374" s="152">
        <f>SUMIF('Rekapitulasi Maret'!$U$194:$U$375,APS!$B374,'Rekapitulasi Maret'!$AB$194:$AB$375)</f>
        <v>0</v>
      </c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76">
        <f t="shared" si="838"/>
        <v>0</v>
      </c>
      <c r="CQ374" s="76">
        <f t="shared" si="839"/>
        <v>0</v>
      </c>
      <c r="CR374" s="76">
        <f t="shared" si="840"/>
        <v>0</v>
      </c>
      <c r="CS374" s="76">
        <f t="shared" si="841"/>
        <v>0</v>
      </c>
      <c r="CT374" s="76">
        <f t="shared" si="842"/>
        <v>0</v>
      </c>
      <c r="CU374" s="76">
        <f t="shared" si="843"/>
        <v>0</v>
      </c>
      <c r="CV374" s="154">
        <f t="shared" si="844"/>
        <v>0</v>
      </c>
      <c r="CW374" s="10"/>
      <c r="CX374" s="10"/>
      <c r="CY374" s="152">
        <f>SUMIF('Rekapitulasi Maret'!$D$391:$D$568,APS!$B374,'Rekapitulasi Maret'!$E$391:$E$568)+SUMIF('Rekapitulasi Maret'!$D$391:$D$568,APS!$B374,'Rekapitulasi Maret'!$J$391:$J$568)</f>
        <v>0</v>
      </c>
      <c r="CZ374" s="152">
        <f>SUMIF('Rekapitulasi Maret'!$D$391:$D$568,APS!$B374,'Rekapitulasi Maret'!$F$391:$F$568)</f>
        <v>0</v>
      </c>
      <c r="DA374" s="152">
        <f>SUMIF('Rekapitulasi Maret'!$D$391:$D$568,APS!$B374,'Rekapitulasi Maret'!$K$391:$K$568)</f>
        <v>0</v>
      </c>
      <c r="DB374" s="154">
        <f t="shared" si="793"/>
        <v>0</v>
      </c>
      <c r="DC374" s="154">
        <f t="shared" si="794"/>
        <v>0</v>
      </c>
      <c r="DD374" s="10"/>
      <c r="DE374" s="152">
        <f>SUMIF('Rekapitulasi Maret'!$U$391:$U$568,APS!$B374,'Rekapitulasi Maret'!$V$391:$V$568)+SUMIF('Rekapitulasi Maret'!$U$391:$U$568,APS!$B374,'Rekapitulasi Maret'!$AA$391:$AA$568)</f>
        <v>0</v>
      </c>
      <c r="DF374" s="152">
        <f>SUMIF('Rekapitulasi Maret'!$U$391:$U$568,APS!$B374,'Rekapitulasi Maret'!$W$391:$W$568)</f>
        <v>0</v>
      </c>
      <c r="DG374" s="152">
        <f>SUMIF('Rekapitulasi Maret'!$U$391:$U$568,APS!$B374,'Rekapitulasi Maret'!$AB$391:$AB$568)</f>
        <v>0</v>
      </c>
      <c r="DH374" s="154">
        <f t="shared" si="845"/>
        <v>0</v>
      </c>
      <c r="DI374" s="154">
        <f t="shared" si="846"/>
        <v>0</v>
      </c>
      <c r="DJ374" s="10"/>
      <c r="DK374" s="10"/>
      <c r="DL374" s="10"/>
      <c r="DM374" s="10"/>
      <c r="DN374" s="10"/>
      <c r="DO374" s="10"/>
      <c r="DP374" s="10"/>
      <c r="DQ374" s="152">
        <f>SUMIF('Rekapitulasi Maret'!$BA$391:$BA$568,APS!$B374,'Rekapitulasi Maret'!$BB$391:$BB$568)+SUMIF('Rekapitulasi Maret'!$BA$391:$BA$568,APS!$B374,'Rekapitulasi Maret'!$BE$391:$BE$568)</f>
        <v>0</v>
      </c>
      <c r="DR374" s="152">
        <f>SUMIF('Rekapitulasi Maret'!$BA$391:$BA$568,APS!$B374,'Rekapitulasi Maret'!$BC$391:$BC$568)</f>
        <v>0</v>
      </c>
      <c r="DS374" s="152">
        <f>SUMIF('Rekapitulasi Maret'!$BA$391:$BA$568,APS!$B374,'Rekapitulasi Maret'!$BF$391:$BF$568)</f>
        <v>0</v>
      </c>
      <c r="DT374" s="154">
        <f t="shared" si="847"/>
        <v>0</v>
      </c>
      <c r="DU374" s="154">
        <f t="shared" si="848"/>
        <v>0</v>
      </c>
      <c r="DV374" s="10"/>
      <c r="DW374" s="152">
        <f>SUMIF('Rekapitulasi Maret'!$BP$391:$BP$568,APS!$B374,'Rekapitulasi Maret'!$BQ$391:$BQ$568)+SUMIF('Rekapitulasi Maret'!$BP$391:$BP$568,APS!$B374,'Rekapitulasi Maret'!$BT$391:$BT$568)</f>
        <v>0</v>
      </c>
      <c r="DX374" s="152">
        <f>SUMIF('Rekapitulasi Maret'!$BP$391:$BP$568,APS!$B374,'Rekapitulasi Maret'!$BR$391:$BR$568)</f>
        <v>0</v>
      </c>
      <c r="DY374" s="152">
        <f>SUMIF('Rekapitulasi Maret'!$BP$391:$BP$568,APS!$B374,'Rekapitulasi Maret'!$BU$391:$BU$568)</f>
        <v>0</v>
      </c>
      <c r="DZ374" s="154">
        <f t="shared" si="755"/>
        <v>0</v>
      </c>
      <c r="EA374" s="154">
        <f t="shared" si="756"/>
        <v>0</v>
      </c>
      <c r="EB374" s="10"/>
      <c r="EC374" s="152">
        <f>SUMIF('Rekapitulasi Maret'!$CE$391:$CE$568,APS!$B374,'Rekapitulasi Maret'!$CF$391:$CF$568)+SUMIF('Rekapitulasi Maret'!$CE$391:$CE$568,APS!$B374,'Rekapitulasi Maret'!$CI$391:$CI$568)</f>
        <v>0</v>
      </c>
      <c r="ED374" s="152">
        <f>SUMIF('Rekapitulasi Maret'!$CE$391:$CE$568,APS!$B374,'Rekapitulasi Maret'!$CG$391:$CG$568)</f>
        <v>0</v>
      </c>
      <c r="EE374" s="152">
        <f>SUMIF('Rekapitulasi Maret'!$CE$391:$CE$568,APS!$B374,'Rekapitulasi Maret'!$CJ$391:$CJ$568)</f>
        <v>0</v>
      </c>
      <c r="EF374" s="154">
        <f t="shared" si="764"/>
        <v>0</v>
      </c>
      <c r="EG374" s="154">
        <f t="shared" si="765"/>
        <v>0</v>
      </c>
      <c r="EH374" s="76">
        <f t="shared" si="849"/>
        <v>0</v>
      </c>
      <c r="EI374" s="76">
        <f t="shared" si="850"/>
        <v>0</v>
      </c>
      <c r="EJ374" s="76">
        <f t="shared" si="851"/>
        <v>0</v>
      </c>
      <c r="EK374" s="76">
        <f t="shared" si="852"/>
        <v>0</v>
      </c>
      <c r="EL374" s="76">
        <f t="shared" si="853"/>
        <v>0</v>
      </c>
      <c r="EM374" s="76">
        <f t="shared" si="854"/>
        <v>0</v>
      </c>
      <c r="EN374" s="154">
        <f t="shared" si="855"/>
        <v>0</v>
      </c>
      <c r="EO374" s="10"/>
      <c r="EP374" s="10"/>
      <c r="EQ374" s="152">
        <f>SUMIF('Rekapitulasi Maret'!$D$587:$D$768,APS!$B374,'Rekapitulasi Maret'!$E$587:$E$768)+SUMIF('Rekapitulasi Maret'!$D$587:$D$768,APS!$B374,'Rekapitulasi Maret'!$E$587:$E$768)</f>
        <v>0</v>
      </c>
      <c r="ER374" s="152">
        <f>SUMIF('Rekapitulasi Maret'!$D$587:$D$768,APS!$B374,'Rekapitulasi Maret'!$F$587:$F$768)+SUMIF('Rekapitulasi Maret'!$D$587:$D$768,APS!$B374,'Rekapitulasi Maret'!$H$587:$H$768)</f>
        <v>0</v>
      </c>
      <c r="ES374" s="10"/>
      <c r="ET374" s="154">
        <f t="shared" si="766"/>
        <v>0</v>
      </c>
      <c r="EU374" s="154">
        <f t="shared" si="767"/>
        <v>0</v>
      </c>
      <c r="EV374" s="10"/>
      <c r="EW374" s="152">
        <f>SUMIF('Rekapitulasi Maret'!$U$587:$U$768,APS!$B374,'Rekapitulasi Maret'!$V$587:$V$768)+SUMIF('Rekapitulasi Maret'!$U$587:$U$768,APS!$B374,'Rekapitulasi Maret'!$X$587:$X$768)</f>
        <v>0</v>
      </c>
      <c r="EX374" s="152">
        <f>SUMIF('Rekapitulasi Maret'!$U$587:$U$768,APS!$B374,'Rekapitulasi Maret'!$W$587:$W$768)+SUMIF('Rekapitulasi Maret'!$U$587:$U$768,APS!$B374,'Rekapitulasi Maret'!$Y$587:$Y$768)</f>
        <v>0</v>
      </c>
      <c r="EY374" s="10"/>
      <c r="EZ374" s="154">
        <f t="shared" si="768"/>
        <v>0</v>
      </c>
      <c r="FA374" s="154">
        <f t="shared" si="769"/>
        <v>0</v>
      </c>
      <c r="FB374" s="10"/>
      <c r="FC374" s="152">
        <f>SUMIF('Rekapitulasi Maret'!$AL$587:$AL$768,APS!$B374,'Rekapitulasi Maret'!$AM$587:$AM$768)+SUMIF('Rekapitulasi Maret'!$AL$587:$AL$768,APS!$B374,'Rekapitulasi Maret'!$AP$587:$AP$768)</f>
        <v>5</v>
      </c>
      <c r="FD374" s="152">
        <f>SUMIF('Rekapitulasi Maret'!$AL$587:$AL$768,APS!$B374,'Rekapitulasi Maret'!$AN$587:$AN$768)</f>
        <v>5</v>
      </c>
      <c r="FE374" s="10"/>
      <c r="FF374" s="154">
        <f t="shared" si="770"/>
        <v>0</v>
      </c>
      <c r="FG374" s="154">
        <f t="shared" si="771"/>
        <v>100</v>
      </c>
      <c r="FH374" s="10"/>
      <c r="FI374" s="152">
        <f>SUMIF('Rekapitulasi Maret'!$BA$587:$BA$768,APS!$B374,'Rekapitulasi Maret'!$BB$587:$BB$768)+SUMIF('Rekapitulasi Maret'!$BA$587:$BA$768,APS!$B374,'Rekapitulasi Maret'!$BE$587:$BE$768)</f>
        <v>0</v>
      </c>
      <c r="FJ374" s="152">
        <f>SUMIF('Rekapitulasi Maret'!$BA$587:$BA$768,APS!$B374,'Rekapitulasi Maret'!$BC$587:$BC$768)+SUMIF('Rekapitulasi Maret'!$BA$587:$BA$768,APS!$B374,'Rekapitulasi Maret'!$BF$587:$BF$768)</f>
        <v>0</v>
      </c>
      <c r="FK374" s="10"/>
      <c r="FL374" s="154">
        <f t="shared" si="772"/>
        <v>0</v>
      </c>
      <c r="FM374" s="154">
        <f t="shared" si="773"/>
        <v>0</v>
      </c>
      <c r="FN374" s="10"/>
      <c r="FO374" s="152">
        <f>SUMIF('Rekapitulasi Maret'!$BP$587:$BP$768,APS!$B374,'Rekapitulasi Maret'!$BQ$587:$BQ$768)+SUMIF('Rekapitulasi Maret'!$BP$587:$BP$768,APS!$B374,'Rekapitulasi Maret'!$BT$587:$BT$768)</f>
        <v>0</v>
      </c>
      <c r="FP374" s="152">
        <f>SUMIF('Rekapitulasi Maret'!$BP$587:$BP$768,APS!$B374,'Rekapitulasi Maret'!$BR$587:$BR$768)</f>
        <v>0</v>
      </c>
      <c r="FQ374" s="10"/>
      <c r="FR374" s="154">
        <f t="shared" si="774"/>
        <v>0</v>
      </c>
      <c r="FS374" s="154">
        <f t="shared" si="775"/>
        <v>0</v>
      </c>
      <c r="FT374" s="10"/>
      <c r="FU374" s="152">
        <f>SUMIF('Rekapitulasi Maret'!$CE$587:$CE$768,APS!$B374,'Rekapitulasi Maret'!$CI$587:$CI$768)</f>
        <v>0</v>
      </c>
      <c r="FV374" s="10"/>
      <c r="FW374" s="152">
        <f>SUMIF('Rekapitulasi Maret'!$CE$587:$CE$768,APS!$B374,'Rekapitulasi Maret'!$CJ$587:$CJ$768)</f>
        <v>0</v>
      </c>
      <c r="FX374" s="154">
        <f t="shared" si="795"/>
        <v>0</v>
      </c>
      <c r="FY374" s="154">
        <f t="shared" si="796"/>
        <v>0</v>
      </c>
      <c r="FZ374" s="10"/>
      <c r="GA374" s="152">
        <f>SUMIF('Rekapitulasi Maret'!$D$785:$D$963,APS!$B374,'Rekapitulasi Maret'!$E$785:$E$963)+SUMIF('Rekapitulasi Maret'!$D$785:$D$963,APS!$B374,'Rekapitulasi Maret'!$J$785:$J$963)</f>
        <v>0</v>
      </c>
      <c r="GB374" s="152">
        <f>SUMIF('Rekapitulasi Maret'!$D$785:$D$963,APS!$B374,'Rekapitulasi Maret'!$F$785:$F$963)</f>
        <v>0</v>
      </c>
      <c r="GC374" s="152">
        <f>SUMIF('Rekapitulasi Maret'!$D$785:$D$963,APS!$B374,'Rekapitulasi Maret'!$K$785:$K$963)</f>
        <v>0</v>
      </c>
      <c r="GD374" s="154">
        <f t="shared" si="776"/>
        <v>0</v>
      </c>
      <c r="GE374" s="154">
        <f t="shared" si="777"/>
        <v>0</v>
      </c>
      <c r="GF374" s="10"/>
      <c r="GG374" s="152">
        <f>SUMIF('Rekapitulasi Maret'!$U$785:$U$963,APS!$B374,'Rekapitulasi Maret'!$V$785:$V$963)+SUMIF('Rekapitulasi Maret'!$U$785:$U$963,APS!$B374,'Rekapitulasi Maret'!$AA$785:$AA$963)</f>
        <v>0</v>
      </c>
      <c r="GH374" s="152">
        <f>SUMIF('Rekapitulasi Maret'!$U$785:$U$963,APS!$B374,'Rekapitulasi Maret'!$W$785:$W$963)</f>
        <v>0</v>
      </c>
      <c r="GI374" s="152">
        <f>SUMIF('Rekapitulasi Maret'!$U$785:$U$963,APS!$B374,'Rekapitulasi Maret'!$AB$785:$AB$963)</f>
        <v>0</v>
      </c>
      <c r="GJ374" s="154">
        <f t="shared" si="778"/>
        <v>0</v>
      </c>
      <c r="GK374" s="154">
        <f t="shared" si="779"/>
        <v>0</v>
      </c>
      <c r="GL374" s="10"/>
      <c r="GM374" s="152">
        <f>SUMIF('Rekapitulasi Maret'!$AL$785:$AL$963,APS!$B374,'Rekapitulasi Maret'!$AM$785:$AM$963)+SUMIF('Rekapitulasi Maret'!$AL$785:$AL$963,APS!$B374,'Rekapitulasi Maret'!$AP$785:$AP$963)</f>
        <v>0</v>
      </c>
      <c r="GN374" s="152">
        <f>SUMIF('Rekapitulasi Maret'!$AL$785:$AL$963,APS!$B374,'Rekapitulasi Maret'!$AN$785:$AN$963)</f>
        <v>0</v>
      </c>
      <c r="GO374" s="152">
        <f>SUMIF('Rekapitulasi Maret'!$AL$785:$AL$963,APS!$B374,'Rekapitulasi Maret'!$AQ$785:$AQ$963)</f>
        <v>0</v>
      </c>
      <c r="GP374" s="154">
        <f t="shared" si="780"/>
        <v>0</v>
      </c>
      <c r="GQ374" s="154">
        <f t="shared" si="781"/>
        <v>0</v>
      </c>
      <c r="GR374" s="76">
        <f t="shared" si="782"/>
        <v>0</v>
      </c>
      <c r="GS374" s="76">
        <f t="shared" si="783"/>
        <v>5</v>
      </c>
      <c r="GT374" s="76">
        <f t="shared" si="784"/>
        <v>5</v>
      </c>
      <c r="GU374" s="76">
        <f t="shared" si="785"/>
        <v>0</v>
      </c>
      <c r="GV374" s="157">
        <f t="shared" si="786"/>
        <v>5</v>
      </c>
      <c r="GW374" s="157">
        <f t="shared" si="787"/>
        <v>5</v>
      </c>
      <c r="GX374" s="158">
        <f t="shared" si="788"/>
        <v>0</v>
      </c>
      <c r="GY374" s="157">
        <f t="shared" si="821"/>
        <v>0</v>
      </c>
      <c r="GZ374" s="157">
        <f t="shared" si="822"/>
        <v>5</v>
      </c>
      <c r="HA374" s="157">
        <f t="shared" si="823"/>
        <v>5</v>
      </c>
      <c r="HB374" s="157">
        <f t="shared" si="824"/>
        <v>0</v>
      </c>
      <c r="HC374" s="157">
        <f t="shared" si="825"/>
        <v>5</v>
      </c>
      <c r="HD374" s="157">
        <f t="shared" si="826"/>
        <v>5</v>
      </c>
      <c r="HE374" s="158">
        <f t="shared" si="862"/>
        <v>0</v>
      </c>
      <c r="HF374" s="164"/>
      <c r="HG374" s="88"/>
      <c r="HH374" s="88"/>
    </row>
    <row r="375" spans="1:216" ht="15.75">
      <c r="A375" s="129" t="s">
        <v>899</v>
      </c>
      <c r="B375" s="129" t="s">
        <v>900</v>
      </c>
      <c r="C375" s="16" t="s">
        <v>196</v>
      </c>
      <c r="D375" s="16"/>
      <c r="E375" s="16"/>
      <c r="F375" s="17"/>
      <c r="G375" s="17"/>
      <c r="H375" s="17"/>
      <c r="I375" s="18"/>
      <c r="J375" s="17">
        <v>0</v>
      </c>
      <c r="K375" s="19"/>
      <c r="L375" s="19"/>
      <c r="M375" s="20"/>
      <c r="N375" s="20">
        <f t="shared" si="874"/>
        <v>0</v>
      </c>
      <c r="O375" s="20"/>
      <c r="P375" s="75">
        <f t="shared" si="875"/>
        <v>0</v>
      </c>
      <c r="Q375" s="74">
        <f t="shared" si="864"/>
        <v>0</v>
      </c>
      <c r="R375" s="22">
        <f t="shared" si="863"/>
        <v>0</v>
      </c>
      <c r="S375" s="10"/>
      <c r="T375" s="10"/>
      <c r="U375" s="152">
        <f>SUMIF('Rekapitulasi Maret'!$D$9:$D$173,APS!$B375,'Rekapitulasi Maret'!$E$9:$E$173)</f>
        <v>0</v>
      </c>
      <c r="V375" s="152">
        <f>SUMIF('Rekapitulasi Maret'!$D$9:$D$173,APS!$B375,'Rekapitulasi Maret'!$F$9:$F$173)</f>
        <v>0</v>
      </c>
      <c r="W375" s="10"/>
      <c r="X375" s="154">
        <f t="shared" si="865"/>
        <v>0</v>
      </c>
      <c r="Y375" s="154">
        <f t="shared" si="866"/>
        <v>0</v>
      </c>
      <c r="Z375" s="10"/>
      <c r="AA375" s="152">
        <f>SUMIF('Rekapitulasi Maret'!$U$9:$U$173,APS!$B375,'Rekapitulasi Maret'!$V$9:$V$173)</f>
        <v>0</v>
      </c>
      <c r="AB375" s="152">
        <f>SUMIF('Rekapitulasi Maret'!$U$9:$U$173,APS!$B375,'Rekapitulasi Maret'!$W$9:$W$173)</f>
        <v>0</v>
      </c>
      <c r="AC375" s="152"/>
      <c r="AD375" s="154">
        <f t="shared" si="856"/>
        <v>0</v>
      </c>
      <c r="AE375" s="154">
        <f t="shared" si="857"/>
        <v>0</v>
      </c>
      <c r="AF375" s="10"/>
      <c r="AG375" s="152">
        <f>SUMIF('Rekapitulasi Maret'!$AL$9:$AL$173,APS!$B375,'Rekapitulasi Maret'!$AM$9:$AM$173)</f>
        <v>0</v>
      </c>
      <c r="AH375" s="152">
        <f>SUMIF('Rekapitulasi Maret'!$AL$9:$AL$173,APS!$B375,'Rekapitulasi Maret'!$AN$9:$AN$173)</f>
        <v>0</v>
      </c>
      <c r="AI375" s="152">
        <f>SUMIF('Rekapitulasi Maret'!$AL$9:$AL$173,APS!$B375,'Rekapitulasi Maret'!$AQ$9:$AQ$173)</f>
        <v>0</v>
      </c>
      <c r="AJ375" s="154">
        <f t="shared" si="860"/>
        <v>0</v>
      </c>
      <c r="AK375" s="154">
        <f t="shared" si="861"/>
        <v>0</v>
      </c>
      <c r="AL375" s="10"/>
      <c r="AM375" s="152">
        <f>SUMIF('Rekapitulasi Maret'!$BA$9:$BA$173,APS!$B375,'Rekapitulasi Maret'!$BB$9:$BB$173)</f>
        <v>0</v>
      </c>
      <c r="AN375" s="152">
        <f>SUMIF('Rekapitulasi Maret'!$BA$9:$BA$173,APS!$B375,'Rekapitulasi Maret'!$BC$9:$BC$173)</f>
        <v>0</v>
      </c>
      <c r="AO375" s="10"/>
      <c r="AP375" s="154">
        <f t="shared" si="858"/>
        <v>0</v>
      </c>
      <c r="AQ375" s="154">
        <f t="shared" si="859"/>
        <v>0</v>
      </c>
      <c r="AR375" s="10"/>
      <c r="AS375" s="152">
        <f>SUMIF('Rekapitulasi Maret'!$BP$9:$BP$173,APS!$B375,'Rekapitulasi Maret'!$BQ$9:$BQ$173)</f>
        <v>0</v>
      </c>
      <c r="AT375" s="152">
        <f>SUMIF('Rekapitulasi Maret'!$BP$9:$BP$173,APS!$B375,'Rekapitulasi Maret'!$BR$9:$BR$173)</f>
        <v>0</v>
      </c>
      <c r="AU375" s="10"/>
      <c r="AV375" s="10"/>
      <c r="AW375" s="10"/>
      <c r="AX375" s="10"/>
      <c r="AY375" s="10"/>
      <c r="AZ375" s="10"/>
      <c r="BA375" s="10"/>
      <c r="BB375" s="154">
        <f t="shared" si="819"/>
        <v>0</v>
      </c>
      <c r="BC375" s="154">
        <f t="shared" si="820"/>
        <v>0</v>
      </c>
      <c r="BD375" s="76">
        <f t="shared" si="867"/>
        <v>0</v>
      </c>
      <c r="BE375" s="76">
        <f t="shared" si="868"/>
        <v>0</v>
      </c>
      <c r="BF375" s="76">
        <f t="shared" si="869"/>
        <v>0</v>
      </c>
      <c r="BG375" s="76">
        <f t="shared" si="870"/>
        <v>0</v>
      </c>
      <c r="BH375" s="76">
        <f t="shared" si="871"/>
        <v>0</v>
      </c>
      <c r="BI375" s="76">
        <f t="shared" si="872"/>
        <v>0</v>
      </c>
      <c r="BJ375" s="154">
        <f t="shared" si="873"/>
        <v>0</v>
      </c>
      <c r="BK375" s="10"/>
      <c r="BL375" s="10"/>
      <c r="BM375" s="152">
        <f>SUMIF('Rekapitulasi Maret'!$D$194:$D$375,APS!$B375,'Rekapitulasi Maret'!$E$194:$E$375)+SUMIF('Rekapitulasi Maret'!$D$194:$D$375,APS!$B375,'Rekapitulasi Maret'!$J$194:$J$375)</f>
        <v>0</v>
      </c>
      <c r="BN375" s="152">
        <f>SUMIF('Rekapitulasi Maret'!$D$194:$D$375,APS!$B375,'Rekapitulasi Maret'!$F$194:$F$375)</f>
        <v>0</v>
      </c>
      <c r="BO375" s="152">
        <f>SUMIF('Rekapitulasi Maret'!$D$194:$D$375,APS!$B375,'Rekapitulasi Maret'!$K$194:$K$375)</f>
        <v>0</v>
      </c>
      <c r="BP375" s="154">
        <f t="shared" si="799"/>
        <v>0</v>
      </c>
      <c r="BQ375" s="154">
        <f t="shared" si="800"/>
        <v>0</v>
      </c>
      <c r="BR375" s="10"/>
      <c r="BS375" s="152">
        <f>SUMIF('Rekapitulasi Maret'!$U$194:$U$375,APS!$B375,'Rekapitulasi Maret'!$V$194:$V$375)+SUMIF('Rekapitulasi Maret'!$U$194:$U$375,APS!$B375,'Rekapitulasi Maret'!$AA$194:$AA$375)</f>
        <v>0</v>
      </c>
      <c r="BT375" s="152">
        <f>SUMIF('Rekapitulasi Maret'!$U$194:$U$375,APS!$B375,'Rekapitulasi Maret'!$W$194:$W$375)</f>
        <v>0</v>
      </c>
      <c r="BU375" s="152">
        <f>SUMIF('Rekapitulasi Maret'!$U$194:$U$375,APS!$B375,'Rekapitulasi Maret'!$AB$194:$AB$375)</f>
        <v>0</v>
      </c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76">
        <f t="shared" si="838"/>
        <v>0</v>
      </c>
      <c r="CQ375" s="76">
        <f t="shared" si="839"/>
        <v>0</v>
      </c>
      <c r="CR375" s="76">
        <f t="shared" si="840"/>
        <v>0</v>
      </c>
      <c r="CS375" s="76">
        <f t="shared" si="841"/>
        <v>0</v>
      </c>
      <c r="CT375" s="76">
        <f t="shared" si="842"/>
        <v>0</v>
      </c>
      <c r="CU375" s="76">
        <f t="shared" si="843"/>
        <v>0</v>
      </c>
      <c r="CV375" s="154">
        <f t="shared" si="844"/>
        <v>0</v>
      </c>
      <c r="CW375" s="10"/>
      <c r="CX375" s="10"/>
      <c r="CY375" s="152">
        <f>SUMIF('Rekapitulasi Maret'!$D$391:$D$568,APS!$B375,'Rekapitulasi Maret'!$E$391:$E$568)+SUMIF('Rekapitulasi Maret'!$D$391:$D$568,APS!$B375,'Rekapitulasi Maret'!$J$391:$J$568)</f>
        <v>0</v>
      </c>
      <c r="CZ375" s="152">
        <f>SUMIF('Rekapitulasi Maret'!$D$391:$D$568,APS!$B375,'Rekapitulasi Maret'!$F$391:$F$568)</f>
        <v>0</v>
      </c>
      <c r="DA375" s="152">
        <f>SUMIF('Rekapitulasi Maret'!$D$391:$D$568,APS!$B375,'Rekapitulasi Maret'!$K$391:$K$568)</f>
        <v>0</v>
      </c>
      <c r="DB375" s="154">
        <f t="shared" si="793"/>
        <v>0</v>
      </c>
      <c r="DC375" s="154">
        <f t="shared" si="794"/>
        <v>0</v>
      </c>
      <c r="DD375" s="10"/>
      <c r="DE375" s="152">
        <f>SUMIF('Rekapitulasi Maret'!$U$391:$U$568,APS!$B375,'Rekapitulasi Maret'!$V$391:$V$568)+SUMIF('Rekapitulasi Maret'!$U$391:$U$568,APS!$B375,'Rekapitulasi Maret'!$AA$391:$AA$568)</f>
        <v>0</v>
      </c>
      <c r="DF375" s="152">
        <f>SUMIF('Rekapitulasi Maret'!$U$391:$U$568,APS!$B375,'Rekapitulasi Maret'!$W$391:$W$568)</f>
        <v>0</v>
      </c>
      <c r="DG375" s="152">
        <f>SUMIF('Rekapitulasi Maret'!$U$391:$U$568,APS!$B375,'Rekapitulasi Maret'!$AB$391:$AB$568)</f>
        <v>0</v>
      </c>
      <c r="DH375" s="154">
        <f t="shared" si="845"/>
        <v>0</v>
      </c>
      <c r="DI375" s="154">
        <f t="shared" si="846"/>
        <v>0</v>
      </c>
      <c r="DJ375" s="10"/>
      <c r="DK375" s="10"/>
      <c r="DL375" s="10"/>
      <c r="DM375" s="10"/>
      <c r="DN375" s="10"/>
      <c r="DO375" s="10"/>
      <c r="DP375" s="10"/>
      <c r="DQ375" s="152">
        <f>SUMIF('Rekapitulasi Maret'!$BA$391:$BA$568,APS!$B375,'Rekapitulasi Maret'!$BB$391:$BB$568)+SUMIF('Rekapitulasi Maret'!$BA$391:$BA$568,APS!$B375,'Rekapitulasi Maret'!$BE$391:$BE$568)</f>
        <v>0</v>
      </c>
      <c r="DR375" s="152">
        <f>SUMIF('Rekapitulasi Maret'!$BA$391:$BA$568,APS!$B375,'Rekapitulasi Maret'!$BC$391:$BC$568)</f>
        <v>0</v>
      </c>
      <c r="DS375" s="152">
        <f>SUMIF('Rekapitulasi Maret'!$BA$391:$BA$568,APS!$B375,'Rekapitulasi Maret'!$BF$391:$BF$568)</f>
        <v>0</v>
      </c>
      <c r="DT375" s="154">
        <f t="shared" si="847"/>
        <v>0</v>
      </c>
      <c r="DU375" s="154">
        <f t="shared" si="848"/>
        <v>0</v>
      </c>
      <c r="DV375" s="10"/>
      <c r="DW375" s="152">
        <f>SUMIF('Rekapitulasi Maret'!$BP$391:$BP$568,APS!$B375,'Rekapitulasi Maret'!$BQ$391:$BQ$568)+SUMIF('Rekapitulasi Maret'!$BP$391:$BP$568,APS!$B375,'Rekapitulasi Maret'!$BT$391:$BT$568)</f>
        <v>0</v>
      </c>
      <c r="DX375" s="152">
        <f>SUMIF('Rekapitulasi Maret'!$BP$391:$BP$568,APS!$B375,'Rekapitulasi Maret'!$BR$391:$BR$568)</f>
        <v>0</v>
      </c>
      <c r="DY375" s="152">
        <f>SUMIF('Rekapitulasi Maret'!$BP$391:$BP$568,APS!$B375,'Rekapitulasi Maret'!$BU$391:$BU$568)</f>
        <v>0</v>
      </c>
      <c r="DZ375" s="154">
        <f t="shared" si="755"/>
        <v>0</v>
      </c>
      <c r="EA375" s="154">
        <f t="shared" si="756"/>
        <v>0</v>
      </c>
      <c r="EB375" s="10"/>
      <c r="EC375" s="152">
        <f>SUMIF('Rekapitulasi Maret'!$CE$391:$CE$568,APS!$B375,'Rekapitulasi Maret'!$CF$391:$CF$568)+SUMIF('Rekapitulasi Maret'!$CE$391:$CE$568,APS!$B375,'Rekapitulasi Maret'!$CI$391:$CI$568)</f>
        <v>0</v>
      </c>
      <c r="ED375" s="152">
        <f>SUMIF('Rekapitulasi Maret'!$CE$391:$CE$568,APS!$B375,'Rekapitulasi Maret'!$CG$391:$CG$568)</f>
        <v>0</v>
      </c>
      <c r="EE375" s="152">
        <f>SUMIF('Rekapitulasi Maret'!$CE$391:$CE$568,APS!$B375,'Rekapitulasi Maret'!$CJ$391:$CJ$568)</f>
        <v>0</v>
      </c>
      <c r="EF375" s="154">
        <f t="shared" si="764"/>
        <v>0</v>
      </c>
      <c r="EG375" s="154">
        <f t="shared" si="765"/>
        <v>0</v>
      </c>
      <c r="EH375" s="76">
        <f t="shared" si="849"/>
        <v>0</v>
      </c>
      <c r="EI375" s="76">
        <f t="shared" si="850"/>
        <v>0</v>
      </c>
      <c r="EJ375" s="76">
        <f t="shared" si="851"/>
        <v>0</v>
      </c>
      <c r="EK375" s="76">
        <f t="shared" si="852"/>
        <v>0</v>
      </c>
      <c r="EL375" s="76">
        <f t="shared" si="853"/>
        <v>0</v>
      </c>
      <c r="EM375" s="76">
        <f t="shared" si="854"/>
        <v>0</v>
      </c>
      <c r="EN375" s="154">
        <f t="shared" si="855"/>
        <v>0</v>
      </c>
      <c r="EO375" s="10"/>
      <c r="EP375" s="10"/>
      <c r="EQ375" s="152">
        <f>SUMIF('Rekapitulasi Maret'!$D$587:$D$768,APS!$B375,'Rekapitulasi Maret'!$E$587:$E$768)+SUMIF('Rekapitulasi Maret'!$D$587:$D$768,APS!$B375,'Rekapitulasi Maret'!$E$587:$E$768)</f>
        <v>0</v>
      </c>
      <c r="ER375" s="152">
        <f>SUMIF('Rekapitulasi Maret'!$D$587:$D$768,APS!$B375,'Rekapitulasi Maret'!$F$587:$F$768)+SUMIF('Rekapitulasi Maret'!$D$587:$D$768,APS!$B375,'Rekapitulasi Maret'!$H$587:$H$768)</f>
        <v>0</v>
      </c>
      <c r="ES375" s="10"/>
      <c r="ET375" s="154">
        <f t="shared" si="766"/>
        <v>0</v>
      </c>
      <c r="EU375" s="154">
        <f t="shared" si="767"/>
        <v>0</v>
      </c>
      <c r="EV375" s="10"/>
      <c r="EW375" s="152">
        <f>SUMIF('Rekapitulasi Maret'!$U$587:$U$768,APS!$B375,'Rekapitulasi Maret'!$V$587:$V$768)+SUMIF('Rekapitulasi Maret'!$U$587:$U$768,APS!$B375,'Rekapitulasi Maret'!$X$587:$X$768)</f>
        <v>0</v>
      </c>
      <c r="EX375" s="152">
        <f>SUMIF('Rekapitulasi Maret'!$U$587:$U$768,APS!$B375,'Rekapitulasi Maret'!$W$587:$W$768)+SUMIF('Rekapitulasi Maret'!$U$587:$U$768,APS!$B375,'Rekapitulasi Maret'!$Y$587:$Y$768)</f>
        <v>0</v>
      </c>
      <c r="EY375" s="10"/>
      <c r="EZ375" s="154">
        <f t="shared" si="768"/>
        <v>0</v>
      </c>
      <c r="FA375" s="154">
        <f t="shared" si="769"/>
        <v>0</v>
      </c>
      <c r="FB375" s="10"/>
      <c r="FC375" s="152">
        <f>SUMIF('Rekapitulasi Maret'!$AL$587:$AL$768,APS!$B375,'Rekapitulasi Maret'!$AM$587:$AM$768)+SUMIF('Rekapitulasi Maret'!$AL$587:$AL$768,APS!$B375,'Rekapitulasi Maret'!$AP$587:$AP$768)</f>
        <v>42</v>
      </c>
      <c r="FD375" s="152">
        <f>SUMIF('Rekapitulasi Maret'!$AL$587:$AL$768,APS!$B375,'Rekapitulasi Maret'!$AN$587:$AN$768)</f>
        <v>42</v>
      </c>
      <c r="FE375" s="10"/>
      <c r="FF375" s="154">
        <f t="shared" si="770"/>
        <v>0</v>
      </c>
      <c r="FG375" s="154">
        <f t="shared" si="771"/>
        <v>100</v>
      </c>
      <c r="FH375" s="10"/>
      <c r="FI375" s="152">
        <f>SUMIF('Rekapitulasi Maret'!$BA$587:$BA$768,APS!$B375,'Rekapitulasi Maret'!$BB$587:$BB$768)+SUMIF('Rekapitulasi Maret'!$BA$587:$BA$768,APS!$B375,'Rekapitulasi Maret'!$BE$587:$BE$768)</f>
        <v>0</v>
      </c>
      <c r="FJ375" s="152">
        <f>SUMIF('Rekapitulasi Maret'!$BA$587:$BA$768,APS!$B375,'Rekapitulasi Maret'!$BC$587:$BC$768)+SUMIF('Rekapitulasi Maret'!$BA$587:$BA$768,APS!$B375,'Rekapitulasi Maret'!$BF$587:$BF$768)</f>
        <v>0</v>
      </c>
      <c r="FK375" s="10"/>
      <c r="FL375" s="154">
        <f t="shared" si="772"/>
        <v>0</v>
      </c>
      <c r="FM375" s="154">
        <f t="shared" si="773"/>
        <v>0</v>
      </c>
      <c r="FN375" s="10"/>
      <c r="FO375" s="152">
        <f>SUMIF('Rekapitulasi Maret'!$BP$587:$BP$768,APS!$B375,'Rekapitulasi Maret'!$BQ$587:$BQ$768)+SUMIF('Rekapitulasi Maret'!$BP$587:$BP$768,APS!$B375,'Rekapitulasi Maret'!$BT$587:$BT$768)</f>
        <v>0</v>
      </c>
      <c r="FP375" s="152">
        <f>SUMIF('Rekapitulasi Maret'!$BP$587:$BP$768,APS!$B375,'Rekapitulasi Maret'!$BR$587:$BR$768)</f>
        <v>0</v>
      </c>
      <c r="FQ375" s="10"/>
      <c r="FR375" s="154">
        <f t="shared" si="774"/>
        <v>0</v>
      </c>
      <c r="FS375" s="154">
        <f t="shared" si="775"/>
        <v>0</v>
      </c>
      <c r="FT375" s="10"/>
      <c r="FU375" s="152">
        <f>SUMIF('Rekapitulasi Maret'!$CE$587:$CE$768,APS!$B375,'Rekapitulasi Maret'!$CI$587:$CI$768)</f>
        <v>0</v>
      </c>
      <c r="FV375" s="10"/>
      <c r="FW375" s="152">
        <f>SUMIF('Rekapitulasi Maret'!$CE$587:$CE$768,APS!$B375,'Rekapitulasi Maret'!$CJ$587:$CJ$768)</f>
        <v>0</v>
      </c>
      <c r="FX375" s="154">
        <f t="shared" si="795"/>
        <v>0</v>
      </c>
      <c r="FY375" s="154">
        <f t="shared" si="796"/>
        <v>0</v>
      </c>
      <c r="FZ375" s="10"/>
      <c r="GA375" s="152">
        <f>SUMIF('Rekapitulasi Maret'!$D$785:$D$963,APS!$B375,'Rekapitulasi Maret'!$E$785:$E$963)+SUMIF('Rekapitulasi Maret'!$D$785:$D$963,APS!$B375,'Rekapitulasi Maret'!$J$785:$J$963)</f>
        <v>0</v>
      </c>
      <c r="GB375" s="152">
        <f>SUMIF('Rekapitulasi Maret'!$D$785:$D$963,APS!$B375,'Rekapitulasi Maret'!$F$785:$F$963)</f>
        <v>0</v>
      </c>
      <c r="GC375" s="152">
        <f>SUMIF('Rekapitulasi Maret'!$D$785:$D$963,APS!$B375,'Rekapitulasi Maret'!$K$785:$K$963)</f>
        <v>0</v>
      </c>
      <c r="GD375" s="154">
        <f t="shared" si="776"/>
        <v>0</v>
      </c>
      <c r="GE375" s="154">
        <f t="shared" si="777"/>
        <v>0</v>
      </c>
      <c r="GF375" s="10"/>
      <c r="GG375" s="152">
        <f>SUMIF('Rekapitulasi Maret'!$U$785:$U$963,APS!$B375,'Rekapitulasi Maret'!$V$785:$V$963)+SUMIF('Rekapitulasi Maret'!$U$785:$U$963,APS!$B375,'Rekapitulasi Maret'!$AA$785:$AA$963)</f>
        <v>0</v>
      </c>
      <c r="GH375" s="152">
        <f>SUMIF('Rekapitulasi Maret'!$U$785:$U$963,APS!$B375,'Rekapitulasi Maret'!$W$785:$W$963)</f>
        <v>0</v>
      </c>
      <c r="GI375" s="152">
        <f>SUMIF('Rekapitulasi Maret'!$U$785:$U$963,APS!$B375,'Rekapitulasi Maret'!$AB$785:$AB$963)</f>
        <v>0</v>
      </c>
      <c r="GJ375" s="154">
        <f t="shared" si="778"/>
        <v>0</v>
      </c>
      <c r="GK375" s="154">
        <f t="shared" si="779"/>
        <v>0</v>
      </c>
      <c r="GL375" s="10"/>
      <c r="GM375" s="152">
        <f>SUMIF('Rekapitulasi Maret'!$AL$785:$AL$963,APS!$B375,'Rekapitulasi Maret'!$AM$785:$AM$963)+SUMIF('Rekapitulasi Maret'!$AL$785:$AL$963,APS!$B375,'Rekapitulasi Maret'!$AP$785:$AP$963)</f>
        <v>0</v>
      </c>
      <c r="GN375" s="152">
        <f>SUMIF('Rekapitulasi Maret'!$AL$785:$AL$963,APS!$B375,'Rekapitulasi Maret'!$AN$785:$AN$963)</f>
        <v>0</v>
      </c>
      <c r="GO375" s="152">
        <f>SUMIF('Rekapitulasi Maret'!$AL$785:$AL$963,APS!$B375,'Rekapitulasi Maret'!$AQ$785:$AQ$963)</f>
        <v>0</v>
      </c>
      <c r="GP375" s="154">
        <f t="shared" si="780"/>
        <v>0</v>
      </c>
      <c r="GQ375" s="154">
        <f t="shared" si="781"/>
        <v>0</v>
      </c>
      <c r="GR375" s="76">
        <f t="shared" si="782"/>
        <v>0</v>
      </c>
      <c r="GS375" s="76">
        <f t="shared" si="783"/>
        <v>42</v>
      </c>
      <c r="GT375" s="76">
        <f t="shared" si="784"/>
        <v>42</v>
      </c>
      <c r="GU375" s="76">
        <f t="shared" si="785"/>
        <v>0</v>
      </c>
      <c r="GV375" s="157">
        <f t="shared" si="786"/>
        <v>42</v>
      </c>
      <c r="GW375" s="157">
        <f t="shared" si="787"/>
        <v>42</v>
      </c>
      <c r="GX375" s="158">
        <f t="shared" si="788"/>
        <v>0</v>
      </c>
      <c r="GY375" s="157">
        <f t="shared" si="821"/>
        <v>0</v>
      </c>
      <c r="GZ375" s="157">
        <f t="shared" si="822"/>
        <v>42</v>
      </c>
      <c r="HA375" s="157">
        <f t="shared" si="823"/>
        <v>42</v>
      </c>
      <c r="HB375" s="157">
        <f t="shared" si="824"/>
        <v>0</v>
      </c>
      <c r="HC375" s="157">
        <f t="shared" si="825"/>
        <v>42</v>
      </c>
      <c r="HD375" s="157">
        <f t="shared" si="826"/>
        <v>42</v>
      </c>
      <c r="HE375" s="158">
        <f t="shared" si="862"/>
        <v>0</v>
      </c>
      <c r="HF375" s="164"/>
      <c r="HG375" s="88"/>
      <c r="HH375" s="88"/>
    </row>
    <row r="376" spans="1:216" ht="15.75">
      <c r="A376" s="129" t="s">
        <v>901</v>
      </c>
      <c r="B376" s="129" t="s">
        <v>902</v>
      </c>
      <c r="C376" s="16" t="s">
        <v>148</v>
      </c>
      <c r="D376" s="16"/>
      <c r="E376" s="16"/>
      <c r="F376" s="17"/>
      <c r="G376" s="17"/>
      <c r="H376" s="17"/>
      <c r="I376" s="18"/>
      <c r="J376" s="17">
        <v>0</v>
      </c>
      <c r="K376" s="19"/>
      <c r="L376" s="19"/>
      <c r="M376" s="23"/>
      <c r="N376" s="20">
        <f t="shared" si="874"/>
        <v>0</v>
      </c>
      <c r="O376" s="20"/>
      <c r="P376" s="75">
        <f t="shared" si="875"/>
        <v>0</v>
      </c>
      <c r="Q376" s="74">
        <f t="shared" si="864"/>
        <v>0</v>
      </c>
      <c r="R376" s="22">
        <f t="shared" si="863"/>
        <v>0</v>
      </c>
      <c r="S376" s="10"/>
      <c r="T376" s="10"/>
      <c r="U376" s="152">
        <f>SUMIF('Rekapitulasi Maret'!$D$9:$D$173,APS!$B376,'Rekapitulasi Maret'!$E$9:$E$173)</f>
        <v>0</v>
      </c>
      <c r="V376" s="152">
        <f>SUMIF('Rekapitulasi Maret'!$D$9:$D$173,APS!$B376,'Rekapitulasi Maret'!$F$9:$F$173)</f>
        <v>0</v>
      </c>
      <c r="W376" s="10"/>
      <c r="X376" s="154">
        <f t="shared" si="865"/>
        <v>0</v>
      </c>
      <c r="Y376" s="154">
        <f t="shared" si="866"/>
        <v>0</v>
      </c>
      <c r="Z376" s="10"/>
      <c r="AA376" s="152">
        <f>SUMIF('Rekapitulasi Maret'!$U$9:$U$173,APS!$B376,'Rekapitulasi Maret'!$V$9:$V$173)</f>
        <v>0</v>
      </c>
      <c r="AB376" s="152">
        <f>SUMIF('Rekapitulasi Maret'!$U$9:$U$173,APS!$B376,'Rekapitulasi Maret'!$W$9:$W$173)</f>
        <v>0</v>
      </c>
      <c r="AC376" s="152"/>
      <c r="AD376" s="154">
        <f t="shared" si="856"/>
        <v>0</v>
      </c>
      <c r="AE376" s="154">
        <f t="shared" si="857"/>
        <v>0</v>
      </c>
      <c r="AF376" s="10"/>
      <c r="AG376" s="152">
        <f>SUMIF('Rekapitulasi Maret'!$AL$9:$AL$173,APS!$B376,'Rekapitulasi Maret'!$AM$9:$AM$173)</f>
        <v>0</v>
      </c>
      <c r="AH376" s="152">
        <f>SUMIF('Rekapitulasi Maret'!$AL$9:$AL$173,APS!$B376,'Rekapitulasi Maret'!$AN$9:$AN$173)</f>
        <v>0</v>
      </c>
      <c r="AI376" s="152">
        <f>SUMIF('Rekapitulasi Maret'!$AL$9:$AL$173,APS!$B376,'Rekapitulasi Maret'!$AQ$9:$AQ$173)</f>
        <v>0</v>
      </c>
      <c r="AJ376" s="154">
        <f t="shared" si="860"/>
        <v>0</v>
      </c>
      <c r="AK376" s="154">
        <f t="shared" si="861"/>
        <v>0</v>
      </c>
      <c r="AL376" s="10"/>
      <c r="AM376" s="152">
        <f>SUMIF('Rekapitulasi Maret'!$BA$9:$BA$173,APS!$B376,'Rekapitulasi Maret'!$BB$9:$BB$173)</f>
        <v>0</v>
      </c>
      <c r="AN376" s="152">
        <f>SUMIF('Rekapitulasi Maret'!$BA$9:$BA$173,APS!$B376,'Rekapitulasi Maret'!$BC$9:$BC$173)</f>
        <v>0</v>
      </c>
      <c r="AO376" s="10"/>
      <c r="AP376" s="154">
        <f t="shared" si="858"/>
        <v>0</v>
      </c>
      <c r="AQ376" s="154">
        <f t="shared" si="859"/>
        <v>0</v>
      </c>
      <c r="AR376" s="10"/>
      <c r="AS376" s="152">
        <f>SUMIF('Rekapitulasi Maret'!$BP$9:$BP$173,APS!$B376,'Rekapitulasi Maret'!$BQ$9:$BQ$173)</f>
        <v>0</v>
      </c>
      <c r="AT376" s="152">
        <f>SUMIF('Rekapitulasi Maret'!$BP$9:$BP$173,APS!$B376,'Rekapitulasi Maret'!$BR$9:$BR$173)</f>
        <v>0</v>
      </c>
      <c r="AU376" s="10"/>
      <c r="AV376" s="10"/>
      <c r="AW376" s="10"/>
      <c r="AX376" s="10"/>
      <c r="AY376" s="10"/>
      <c r="AZ376" s="10"/>
      <c r="BA376" s="10"/>
      <c r="BB376" s="154">
        <f t="shared" si="819"/>
        <v>0</v>
      </c>
      <c r="BC376" s="154">
        <f t="shared" si="820"/>
        <v>0</v>
      </c>
      <c r="BD376" s="76">
        <f t="shared" si="867"/>
        <v>0</v>
      </c>
      <c r="BE376" s="76">
        <f t="shared" si="868"/>
        <v>0</v>
      </c>
      <c r="BF376" s="76">
        <f t="shared" si="869"/>
        <v>0</v>
      </c>
      <c r="BG376" s="76">
        <f t="shared" si="870"/>
        <v>0</v>
      </c>
      <c r="BH376" s="76">
        <f t="shared" si="871"/>
        <v>0</v>
      </c>
      <c r="BI376" s="76">
        <f t="shared" si="872"/>
        <v>0</v>
      </c>
      <c r="BJ376" s="154">
        <f t="shared" si="873"/>
        <v>0</v>
      </c>
      <c r="BK376" s="10"/>
      <c r="BL376" s="10"/>
      <c r="BM376" s="152">
        <f>SUMIF('Rekapitulasi Maret'!$D$194:$D$375,APS!$B376,'Rekapitulasi Maret'!$E$194:$E$375)+SUMIF('Rekapitulasi Maret'!$D$194:$D$375,APS!$B376,'Rekapitulasi Maret'!$J$194:$J$375)</f>
        <v>0</v>
      </c>
      <c r="BN376" s="152">
        <f>SUMIF('Rekapitulasi Maret'!$D$194:$D$375,APS!$B376,'Rekapitulasi Maret'!$F$194:$F$375)</f>
        <v>0</v>
      </c>
      <c r="BO376" s="152">
        <f>SUMIF('Rekapitulasi Maret'!$D$194:$D$375,APS!$B376,'Rekapitulasi Maret'!$K$194:$K$375)</f>
        <v>0</v>
      </c>
      <c r="BP376" s="154">
        <f t="shared" si="799"/>
        <v>0</v>
      </c>
      <c r="BQ376" s="154">
        <f t="shared" si="800"/>
        <v>0</v>
      </c>
      <c r="BR376" s="10"/>
      <c r="BS376" s="152">
        <f>SUMIF('Rekapitulasi Maret'!$U$194:$U$375,APS!$B376,'Rekapitulasi Maret'!$V$194:$V$375)+SUMIF('Rekapitulasi Maret'!$U$194:$U$375,APS!$B376,'Rekapitulasi Maret'!$AA$194:$AA$375)</f>
        <v>0</v>
      </c>
      <c r="BT376" s="152">
        <f>SUMIF('Rekapitulasi Maret'!$U$194:$U$375,APS!$B376,'Rekapitulasi Maret'!$W$194:$W$375)</f>
        <v>0</v>
      </c>
      <c r="BU376" s="152">
        <f>SUMIF('Rekapitulasi Maret'!$U$194:$U$375,APS!$B376,'Rekapitulasi Maret'!$AB$194:$AB$375)</f>
        <v>0</v>
      </c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76">
        <f t="shared" si="838"/>
        <v>0</v>
      </c>
      <c r="CQ376" s="76">
        <f t="shared" si="839"/>
        <v>0</v>
      </c>
      <c r="CR376" s="76">
        <f t="shared" si="840"/>
        <v>0</v>
      </c>
      <c r="CS376" s="76">
        <f t="shared" si="841"/>
        <v>0</v>
      </c>
      <c r="CT376" s="76">
        <f t="shared" si="842"/>
        <v>0</v>
      </c>
      <c r="CU376" s="76">
        <f t="shared" si="843"/>
        <v>0</v>
      </c>
      <c r="CV376" s="154">
        <f t="shared" si="844"/>
        <v>0</v>
      </c>
      <c r="CW376" s="10"/>
      <c r="CX376" s="10"/>
      <c r="CY376" s="152">
        <f>SUMIF('Rekapitulasi Maret'!$D$391:$D$568,APS!$B376,'Rekapitulasi Maret'!$E$391:$E$568)+SUMIF('Rekapitulasi Maret'!$D$391:$D$568,APS!$B376,'Rekapitulasi Maret'!$J$391:$J$568)</f>
        <v>0</v>
      </c>
      <c r="CZ376" s="152">
        <f>SUMIF('Rekapitulasi Maret'!$D$391:$D$568,APS!$B376,'Rekapitulasi Maret'!$F$391:$F$568)</f>
        <v>0</v>
      </c>
      <c r="DA376" s="152">
        <f>SUMIF('Rekapitulasi Maret'!$D$391:$D$568,APS!$B376,'Rekapitulasi Maret'!$K$391:$K$568)</f>
        <v>0</v>
      </c>
      <c r="DB376" s="154">
        <f t="shared" si="793"/>
        <v>0</v>
      </c>
      <c r="DC376" s="154">
        <f t="shared" si="794"/>
        <v>0</v>
      </c>
      <c r="DD376" s="10"/>
      <c r="DE376" s="152">
        <f>SUMIF('Rekapitulasi Maret'!$U$391:$U$568,APS!$B376,'Rekapitulasi Maret'!$V$391:$V$568)+SUMIF('Rekapitulasi Maret'!$U$391:$U$568,APS!$B376,'Rekapitulasi Maret'!$AA$391:$AA$568)</f>
        <v>0</v>
      </c>
      <c r="DF376" s="152">
        <f>SUMIF('Rekapitulasi Maret'!$U$391:$U$568,APS!$B376,'Rekapitulasi Maret'!$W$391:$W$568)</f>
        <v>0</v>
      </c>
      <c r="DG376" s="152">
        <f>SUMIF('Rekapitulasi Maret'!$U$391:$U$568,APS!$B376,'Rekapitulasi Maret'!$AB$391:$AB$568)</f>
        <v>0</v>
      </c>
      <c r="DH376" s="154">
        <f t="shared" si="845"/>
        <v>0</v>
      </c>
      <c r="DI376" s="154">
        <f t="shared" si="846"/>
        <v>0</v>
      </c>
      <c r="DJ376" s="10"/>
      <c r="DK376" s="10"/>
      <c r="DL376" s="10"/>
      <c r="DM376" s="10"/>
      <c r="DN376" s="10"/>
      <c r="DO376" s="10"/>
      <c r="DP376" s="10"/>
      <c r="DQ376" s="152">
        <f>SUMIF('Rekapitulasi Maret'!$BA$391:$BA$568,APS!$B376,'Rekapitulasi Maret'!$BB$391:$BB$568)+SUMIF('Rekapitulasi Maret'!$BA$391:$BA$568,APS!$B376,'Rekapitulasi Maret'!$BE$391:$BE$568)</f>
        <v>0</v>
      </c>
      <c r="DR376" s="152">
        <f>SUMIF('Rekapitulasi Maret'!$BA$391:$BA$568,APS!$B376,'Rekapitulasi Maret'!$BC$391:$BC$568)</f>
        <v>0</v>
      </c>
      <c r="DS376" s="152">
        <f>SUMIF('Rekapitulasi Maret'!$BA$391:$BA$568,APS!$B376,'Rekapitulasi Maret'!$BF$391:$BF$568)</f>
        <v>0</v>
      </c>
      <c r="DT376" s="154">
        <f t="shared" si="847"/>
        <v>0</v>
      </c>
      <c r="DU376" s="154">
        <f t="shared" si="848"/>
        <v>0</v>
      </c>
      <c r="DV376" s="10"/>
      <c r="DW376" s="152">
        <f>SUMIF('Rekapitulasi Maret'!$BP$391:$BP$568,APS!$B376,'Rekapitulasi Maret'!$BQ$391:$BQ$568)+SUMIF('Rekapitulasi Maret'!$BP$391:$BP$568,APS!$B376,'Rekapitulasi Maret'!$BT$391:$BT$568)</f>
        <v>0</v>
      </c>
      <c r="DX376" s="152">
        <f>SUMIF('Rekapitulasi Maret'!$BP$391:$BP$568,APS!$B376,'Rekapitulasi Maret'!$BR$391:$BR$568)</f>
        <v>0</v>
      </c>
      <c r="DY376" s="152">
        <f>SUMIF('Rekapitulasi Maret'!$BP$391:$BP$568,APS!$B376,'Rekapitulasi Maret'!$BU$391:$BU$568)</f>
        <v>0</v>
      </c>
      <c r="DZ376" s="154">
        <f t="shared" si="755"/>
        <v>0</v>
      </c>
      <c r="EA376" s="154">
        <f t="shared" si="756"/>
        <v>0</v>
      </c>
      <c r="EB376" s="10"/>
      <c r="EC376" s="152">
        <f>SUMIF('Rekapitulasi Maret'!$CE$391:$CE$568,APS!$B376,'Rekapitulasi Maret'!$CF$391:$CF$568)+SUMIF('Rekapitulasi Maret'!$CE$391:$CE$568,APS!$B376,'Rekapitulasi Maret'!$CI$391:$CI$568)</f>
        <v>0</v>
      </c>
      <c r="ED376" s="152">
        <f>SUMIF('Rekapitulasi Maret'!$CE$391:$CE$568,APS!$B376,'Rekapitulasi Maret'!$CG$391:$CG$568)</f>
        <v>0</v>
      </c>
      <c r="EE376" s="152">
        <f>SUMIF('Rekapitulasi Maret'!$CE$391:$CE$568,APS!$B376,'Rekapitulasi Maret'!$CJ$391:$CJ$568)</f>
        <v>0</v>
      </c>
      <c r="EF376" s="154">
        <f t="shared" si="764"/>
        <v>0</v>
      </c>
      <c r="EG376" s="154">
        <f t="shared" si="765"/>
        <v>0</v>
      </c>
      <c r="EH376" s="76">
        <f t="shared" si="849"/>
        <v>0</v>
      </c>
      <c r="EI376" s="76">
        <f t="shared" si="850"/>
        <v>0</v>
      </c>
      <c r="EJ376" s="76">
        <f t="shared" si="851"/>
        <v>0</v>
      </c>
      <c r="EK376" s="76">
        <f t="shared" si="852"/>
        <v>0</v>
      </c>
      <c r="EL376" s="76">
        <f t="shared" si="853"/>
        <v>0</v>
      </c>
      <c r="EM376" s="76">
        <f t="shared" si="854"/>
        <v>0</v>
      </c>
      <c r="EN376" s="154">
        <f t="shared" si="855"/>
        <v>0</v>
      </c>
      <c r="EO376" s="10"/>
      <c r="EP376" s="10"/>
      <c r="EQ376" s="152">
        <f>SUMIF('Rekapitulasi Maret'!$D$587:$D$768,APS!$B376,'Rekapitulasi Maret'!$E$587:$E$768)+SUMIF('Rekapitulasi Maret'!$D$587:$D$768,APS!$B376,'Rekapitulasi Maret'!$E$587:$E$768)</f>
        <v>0</v>
      </c>
      <c r="ER376" s="152">
        <f>SUMIF('Rekapitulasi Maret'!$D$587:$D$768,APS!$B376,'Rekapitulasi Maret'!$F$587:$F$768)+SUMIF('Rekapitulasi Maret'!$D$587:$D$768,APS!$B376,'Rekapitulasi Maret'!$H$587:$H$768)</f>
        <v>0</v>
      </c>
      <c r="ES376" s="10"/>
      <c r="ET376" s="154">
        <f t="shared" si="766"/>
        <v>0</v>
      </c>
      <c r="EU376" s="154">
        <f t="shared" si="767"/>
        <v>0</v>
      </c>
      <c r="EV376" s="10"/>
      <c r="EW376" s="152">
        <f>SUMIF('Rekapitulasi Maret'!$U$587:$U$768,APS!$B376,'Rekapitulasi Maret'!$V$587:$V$768)+SUMIF('Rekapitulasi Maret'!$U$587:$U$768,APS!$B376,'Rekapitulasi Maret'!$X$587:$X$768)</f>
        <v>0</v>
      </c>
      <c r="EX376" s="152">
        <f>SUMIF('Rekapitulasi Maret'!$U$587:$U$768,APS!$B376,'Rekapitulasi Maret'!$W$587:$W$768)+SUMIF('Rekapitulasi Maret'!$U$587:$U$768,APS!$B376,'Rekapitulasi Maret'!$Y$587:$Y$768)</f>
        <v>0</v>
      </c>
      <c r="EY376" s="10"/>
      <c r="EZ376" s="154">
        <f t="shared" si="768"/>
        <v>0</v>
      </c>
      <c r="FA376" s="154">
        <f t="shared" si="769"/>
        <v>0</v>
      </c>
      <c r="FB376" s="10"/>
      <c r="FC376" s="152">
        <f>SUMIF('Rekapitulasi Maret'!$AL$587:$AL$768,APS!$B376,'Rekapitulasi Maret'!$AM$587:$AM$768)+SUMIF('Rekapitulasi Maret'!$AL$587:$AL$768,APS!$B376,'Rekapitulasi Maret'!$AP$587:$AP$768)</f>
        <v>0</v>
      </c>
      <c r="FD376" s="152">
        <f>SUMIF('Rekapitulasi Maret'!$AL$587:$AL$768,APS!$B376,'Rekapitulasi Maret'!$AN$587:$AN$768)</f>
        <v>84</v>
      </c>
      <c r="FE376" s="10"/>
      <c r="FF376" s="154">
        <f t="shared" si="770"/>
        <v>0</v>
      </c>
      <c r="FG376" s="154">
        <f t="shared" si="771"/>
        <v>0</v>
      </c>
      <c r="FH376" s="10"/>
      <c r="FI376" s="152">
        <f>SUMIF('Rekapitulasi Maret'!$BA$587:$BA$768,APS!$B376,'Rekapitulasi Maret'!$BB$587:$BB$768)+SUMIF('Rekapitulasi Maret'!$BA$587:$BA$768,APS!$B376,'Rekapitulasi Maret'!$BE$587:$BE$768)</f>
        <v>100</v>
      </c>
      <c r="FJ376" s="152">
        <f>SUMIF('Rekapitulasi Maret'!$BA$587:$BA$768,APS!$B376,'Rekapitulasi Maret'!$BC$587:$BC$768)+SUMIF('Rekapitulasi Maret'!$BA$587:$BA$768,APS!$B376,'Rekapitulasi Maret'!$BF$587:$BF$768)</f>
        <v>16</v>
      </c>
      <c r="FK376" s="10"/>
      <c r="FL376" s="154">
        <f t="shared" si="772"/>
        <v>0</v>
      </c>
      <c r="FM376" s="154">
        <f t="shared" si="773"/>
        <v>16</v>
      </c>
      <c r="FN376" s="10"/>
      <c r="FO376" s="152">
        <f>SUMIF('Rekapitulasi Maret'!$BP$587:$BP$768,APS!$B376,'Rekapitulasi Maret'!$BQ$587:$BQ$768)+SUMIF('Rekapitulasi Maret'!$BP$587:$BP$768,APS!$B376,'Rekapitulasi Maret'!$BT$587:$BT$768)</f>
        <v>0</v>
      </c>
      <c r="FP376" s="152">
        <f>SUMIF('Rekapitulasi Maret'!$BP$587:$BP$768,APS!$B376,'Rekapitulasi Maret'!$BR$587:$BR$768)</f>
        <v>0</v>
      </c>
      <c r="FQ376" s="10"/>
      <c r="FR376" s="154">
        <f t="shared" si="774"/>
        <v>0</v>
      </c>
      <c r="FS376" s="154">
        <f t="shared" si="775"/>
        <v>0</v>
      </c>
      <c r="FT376" s="10"/>
      <c r="FU376" s="152">
        <f>SUMIF('Rekapitulasi Maret'!$CE$587:$CE$768,APS!$B376,'Rekapitulasi Maret'!$CI$587:$CI$768)</f>
        <v>0</v>
      </c>
      <c r="FV376" s="10"/>
      <c r="FW376" s="152">
        <f>SUMIF('Rekapitulasi Maret'!$CE$587:$CE$768,APS!$B376,'Rekapitulasi Maret'!$CJ$587:$CJ$768)</f>
        <v>0</v>
      </c>
      <c r="FX376" s="154">
        <f t="shared" si="795"/>
        <v>0</v>
      </c>
      <c r="FY376" s="154">
        <f t="shared" si="796"/>
        <v>0</v>
      </c>
      <c r="FZ376" s="10"/>
      <c r="GA376" s="152">
        <f>SUMIF('Rekapitulasi Maret'!$D$785:$D$963,APS!$B376,'Rekapitulasi Maret'!$E$785:$E$963)+SUMIF('Rekapitulasi Maret'!$D$785:$D$963,APS!$B376,'Rekapitulasi Maret'!$J$785:$J$963)</f>
        <v>0</v>
      </c>
      <c r="GB376" s="152">
        <f>SUMIF('Rekapitulasi Maret'!$D$785:$D$963,APS!$B376,'Rekapitulasi Maret'!$F$785:$F$963)</f>
        <v>0</v>
      </c>
      <c r="GC376" s="152">
        <f>SUMIF('Rekapitulasi Maret'!$D$785:$D$963,APS!$B376,'Rekapitulasi Maret'!$K$785:$K$963)</f>
        <v>0</v>
      </c>
      <c r="GD376" s="154">
        <f t="shared" si="776"/>
        <v>0</v>
      </c>
      <c r="GE376" s="154">
        <f t="shared" si="777"/>
        <v>0</v>
      </c>
      <c r="GF376" s="10"/>
      <c r="GG376" s="152">
        <f>SUMIF('Rekapitulasi Maret'!$U$785:$U$963,APS!$B376,'Rekapitulasi Maret'!$V$785:$V$963)+SUMIF('Rekapitulasi Maret'!$U$785:$U$963,APS!$B376,'Rekapitulasi Maret'!$AA$785:$AA$963)</f>
        <v>0</v>
      </c>
      <c r="GH376" s="152">
        <f>SUMIF('Rekapitulasi Maret'!$U$785:$U$963,APS!$B376,'Rekapitulasi Maret'!$W$785:$W$963)</f>
        <v>0</v>
      </c>
      <c r="GI376" s="152">
        <f>SUMIF('Rekapitulasi Maret'!$U$785:$U$963,APS!$B376,'Rekapitulasi Maret'!$AB$785:$AB$963)</f>
        <v>0</v>
      </c>
      <c r="GJ376" s="154">
        <f t="shared" si="778"/>
        <v>0</v>
      </c>
      <c r="GK376" s="154">
        <f t="shared" si="779"/>
        <v>0</v>
      </c>
      <c r="GL376" s="10"/>
      <c r="GM376" s="152">
        <f>SUMIF('Rekapitulasi Maret'!$AL$785:$AL$963,APS!$B376,'Rekapitulasi Maret'!$AM$785:$AM$963)+SUMIF('Rekapitulasi Maret'!$AL$785:$AL$963,APS!$B376,'Rekapitulasi Maret'!$AP$785:$AP$963)</f>
        <v>0</v>
      </c>
      <c r="GN376" s="152">
        <f>SUMIF('Rekapitulasi Maret'!$AL$785:$AL$963,APS!$B376,'Rekapitulasi Maret'!$AN$785:$AN$963)</f>
        <v>0</v>
      </c>
      <c r="GO376" s="152">
        <f>SUMIF('Rekapitulasi Maret'!$AL$785:$AL$963,APS!$B376,'Rekapitulasi Maret'!$AQ$785:$AQ$963)</f>
        <v>0</v>
      </c>
      <c r="GP376" s="154">
        <f t="shared" si="780"/>
        <v>0</v>
      </c>
      <c r="GQ376" s="154">
        <f t="shared" si="781"/>
        <v>0</v>
      </c>
      <c r="GR376" s="76">
        <f t="shared" si="782"/>
        <v>0</v>
      </c>
      <c r="GS376" s="76">
        <f t="shared" si="783"/>
        <v>100</v>
      </c>
      <c r="GT376" s="76">
        <f t="shared" si="784"/>
        <v>100</v>
      </c>
      <c r="GU376" s="76">
        <f t="shared" si="785"/>
        <v>0</v>
      </c>
      <c r="GV376" s="157">
        <f t="shared" si="786"/>
        <v>100</v>
      </c>
      <c r="GW376" s="157">
        <f t="shared" si="787"/>
        <v>100</v>
      </c>
      <c r="GX376" s="158">
        <f t="shared" si="788"/>
        <v>0</v>
      </c>
      <c r="GY376" s="157">
        <f t="shared" si="821"/>
        <v>0</v>
      </c>
      <c r="GZ376" s="157">
        <f t="shared" si="822"/>
        <v>100</v>
      </c>
      <c r="HA376" s="157">
        <f t="shared" si="823"/>
        <v>100</v>
      </c>
      <c r="HB376" s="157">
        <f t="shared" si="824"/>
        <v>0</v>
      </c>
      <c r="HC376" s="157">
        <f t="shared" si="825"/>
        <v>100</v>
      </c>
      <c r="HD376" s="157">
        <f t="shared" si="826"/>
        <v>100</v>
      </c>
      <c r="HE376" s="158">
        <f t="shared" si="862"/>
        <v>0</v>
      </c>
      <c r="HF376" s="164"/>
      <c r="HG376" s="88"/>
      <c r="HH376" s="88"/>
    </row>
    <row r="377" spans="1:216" ht="15.75">
      <c r="A377" s="129" t="s">
        <v>903</v>
      </c>
      <c r="B377" s="129" t="s">
        <v>904</v>
      </c>
      <c r="C377" s="16" t="s">
        <v>196</v>
      </c>
      <c r="D377" s="16"/>
      <c r="E377" s="16"/>
      <c r="F377" s="17"/>
      <c r="G377" s="17"/>
      <c r="H377" s="17"/>
      <c r="I377" s="18"/>
      <c r="J377" s="17">
        <v>0</v>
      </c>
      <c r="K377" s="19"/>
      <c r="L377" s="19"/>
      <c r="M377" s="23"/>
      <c r="N377" s="20">
        <f t="shared" si="874"/>
        <v>0</v>
      </c>
      <c r="O377" s="20"/>
      <c r="P377" s="75">
        <f t="shared" si="875"/>
        <v>0</v>
      </c>
      <c r="Q377" s="74">
        <f t="shared" si="864"/>
        <v>0</v>
      </c>
      <c r="R377" s="22">
        <f t="shared" si="863"/>
        <v>0</v>
      </c>
      <c r="S377" s="10"/>
      <c r="T377" s="10"/>
      <c r="U377" s="152">
        <f>SUMIF('Rekapitulasi Maret'!$D$9:$D$173,APS!$B377,'Rekapitulasi Maret'!$E$9:$E$173)</f>
        <v>0</v>
      </c>
      <c r="V377" s="152">
        <f>SUMIF('Rekapitulasi Maret'!$D$9:$D$173,APS!$B377,'Rekapitulasi Maret'!$F$9:$F$173)</f>
        <v>0</v>
      </c>
      <c r="W377" s="10"/>
      <c r="X377" s="154">
        <f t="shared" si="865"/>
        <v>0</v>
      </c>
      <c r="Y377" s="154">
        <f t="shared" si="866"/>
        <v>0</v>
      </c>
      <c r="Z377" s="10"/>
      <c r="AA377" s="152">
        <f>SUMIF('Rekapitulasi Maret'!$U$9:$U$173,APS!$B377,'Rekapitulasi Maret'!$V$9:$V$173)</f>
        <v>0</v>
      </c>
      <c r="AB377" s="152">
        <f>SUMIF('Rekapitulasi Maret'!$U$9:$U$173,APS!$B377,'Rekapitulasi Maret'!$W$9:$W$173)</f>
        <v>0</v>
      </c>
      <c r="AC377" s="152"/>
      <c r="AD377" s="154">
        <f t="shared" si="856"/>
        <v>0</v>
      </c>
      <c r="AE377" s="154">
        <f t="shared" si="857"/>
        <v>0</v>
      </c>
      <c r="AF377" s="10"/>
      <c r="AG377" s="152">
        <f>SUMIF('Rekapitulasi Maret'!$AL$9:$AL$173,APS!$B377,'Rekapitulasi Maret'!$AM$9:$AM$173)</f>
        <v>0</v>
      </c>
      <c r="AH377" s="152">
        <f>SUMIF('Rekapitulasi Maret'!$AL$9:$AL$173,APS!$B377,'Rekapitulasi Maret'!$AN$9:$AN$173)</f>
        <v>0</v>
      </c>
      <c r="AI377" s="152">
        <f>SUMIF('Rekapitulasi Maret'!$AL$9:$AL$173,APS!$B377,'Rekapitulasi Maret'!$AQ$9:$AQ$173)</f>
        <v>0</v>
      </c>
      <c r="AJ377" s="154">
        <f t="shared" si="860"/>
        <v>0</v>
      </c>
      <c r="AK377" s="154">
        <f t="shared" si="861"/>
        <v>0</v>
      </c>
      <c r="AL377" s="10"/>
      <c r="AM377" s="152">
        <f>SUMIF('Rekapitulasi Maret'!$BA$9:$BA$173,APS!$B377,'Rekapitulasi Maret'!$BB$9:$BB$173)</f>
        <v>0</v>
      </c>
      <c r="AN377" s="152">
        <f>SUMIF('Rekapitulasi Maret'!$BA$9:$BA$173,APS!$B377,'Rekapitulasi Maret'!$BC$9:$BC$173)</f>
        <v>0</v>
      </c>
      <c r="AO377" s="10"/>
      <c r="AP377" s="154">
        <f t="shared" si="858"/>
        <v>0</v>
      </c>
      <c r="AQ377" s="154">
        <f t="shared" si="859"/>
        <v>0</v>
      </c>
      <c r="AR377" s="10"/>
      <c r="AS377" s="152">
        <f>SUMIF('Rekapitulasi Maret'!$BP$9:$BP$173,APS!$B377,'Rekapitulasi Maret'!$BQ$9:$BQ$173)</f>
        <v>0</v>
      </c>
      <c r="AT377" s="152">
        <f>SUMIF('Rekapitulasi Maret'!$BP$9:$BP$173,APS!$B377,'Rekapitulasi Maret'!$BR$9:$BR$173)</f>
        <v>0</v>
      </c>
      <c r="AU377" s="10"/>
      <c r="AV377" s="10"/>
      <c r="AW377" s="10"/>
      <c r="AX377" s="10"/>
      <c r="AY377" s="10"/>
      <c r="AZ377" s="10"/>
      <c r="BA377" s="10"/>
      <c r="BB377" s="154">
        <f t="shared" si="819"/>
        <v>0</v>
      </c>
      <c r="BC377" s="154">
        <f t="shared" si="820"/>
        <v>0</v>
      </c>
      <c r="BD377" s="76">
        <f t="shared" si="867"/>
        <v>0</v>
      </c>
      <c r="BE377" s="76">
        <f t="shared" si="868"/>
        <v>0</v>
      </c>
      <c r="BF377" s="76">
        <f t="shared" si="869"/>
        <v>0</v>
      </c>
      <c r="BG377" s="76">
        <f t="shared" si="870"/>
        <v>0</v>
      </c>
      <c r="BH377" s="76">
        <f t="shared" si="871"/>
        <v>0</v>
      </c>
      <c r="BI377" s="76">
        <f t="shared" si="872"/>
        <v>0</v>
      </c>
      <c r="BJ377" s="154">
        <f t="shared" si="873"/>
        <v>0</v>
      </c>
      <c r="BK377" s="10"/>
      <c r="BL377" s="10"/>
      <c r="BM377" s="152">
        <f>SUMIF('Rekapitulasi Maret'!$D$194:$D$375,APS!$B377,'Rekapitulasi Maret'!$E$194:$E$375)+SUMIF('Rekapitulasi Maret'!$D$194:$D$375,APS!$B377,'Rekapitulasi Maret'!$J$194:$J$375)</f>
        <v>0</v>
      </c>
      <c r="BN377" s="152">
        <f>SUMIF('Rekapitulasi Maret'!$D$194:$D$375,APS!$B377,'Rekapitulasi Maret'!$F$194:$F$375)</f>
        <v>0</v>
      </c>
      <c r="BO377" s="152">
        <f>SUMIF('Rekapitulasi Maret'!$D$194:$D$375,APS!$B377,'Rekapitulasi Maret'!$K$194:$K$375)</f>
        <v>0</v>
      </c>
      <c r="BP377" s="154">
        <f t="shared" si="799"/>
        <v>0</v>
      </c>
      <c r="BQ377" s="154">
        <f t="shared" si="800"/>
        <v>0</v>
      </c>
      <c r="BR377" s="10"/>
      <c r="BS377" s="152">
        <f>SUMIF('Rekapitulasi Maret'!$U$194:$U$375,APS!$B377,'Rekapitulasi Maret'!$V$194:$V$375)+SUMIF('Rekapitulasi Maret'!$U$194:$U$375,APS!$B377,'Rekapitulasi Maret'!$AA$194:$AA$375)</f>
        <v>0</v>
      </c>
      <c r="BT377" s="152">
        <f>SUMIF('Rekapitulasi Maret'!$U$194:$U$375,APS!$B377,'Rekapitulasi Maret'!$W$194:$W$375)</f>
        <v>0</v>
      </c>
      <c r="BU377" s="152">
        <f>SUMIF('Rekapitulasi Maret'!$U$194:$U$375,APS!$B377,'Rekapitulasi Maret'!$AB$194:$AB$375)</f>
        <v>0</v>
      </c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76">
        <f t="shared" si="838"/>
        <v>0</v>
      </c>
      <c r="CQ377" s="76">
        <f t="shared" si="839"/>
        <v>0</v>
      </c>
      <c r="CR377" s="76">
        <f t="shared" si="840"/>
        <v>0</v>
      </c>
      <c r="CS377" s="76">
        <f t="shared" si="841"/>
        <v>0</v>
      </c>
      <c r="CT377" s="76">
        <f t="shared" si="842"/>
        <v>0</v>
      </c>
      <c r="CU377" s="76">
        <f t="shared" si="843"/>
        <v>0</v>
      </c>
      <c r="CV377" s="154">
        <f t="shared" si="844"/>
        <v>0</v>
      </c>
      <c r="CW377" s="10"/>
      <c r="CX377" s="10"/>
      <c r="CY377" s="152">
        <f>SUMIF('Rekapitulasi Maret'!$D$391:$D$568,APS!$B377,'Rekapitulasi Maret'!$E$391:$E$568)+SUMIF('Rekapitulasi Maret'!$D$391:$D$568,APS!$B377,'Rekapitulasi Maret'!$J$391:$J$568)</f>
        <v>0</v>
      </c>
      <c r="CZ377" s="152">
        <f>SUMIF('Rekapitulasi Maret'!$D$391:$D$568,APS!$B377,'Rekapitulasi Maret'!$F$391:$F$568)</f>
        <v>0</v>
      </c>
      <c r="DA377" s="152">
        <f>SUMIF('Rekapitulasi Maret'!$D$391:$D$568,APS!$B377,'Rekapitulasi Maret'!$K$391:$K$568)</f>
        <v>0</v>
      </c>
      <c r="DB377" s="154">
        <f t="shared" si="793"/>
        <v>0</v>
      </c>
      <c r="DC377" s="154">
        <f t="shared" si="794"/>
        <v>0</v>
      </c>
      <c r="DD377" s="10"/>
      <c r="DE377" s="152">
        <f>SUMIF('Rekapitulasi Maret'!$U$391:$U$568,APS!$B377,'Rekapitulasi Maret'!$V$391:$V$568)+SUMIF('Rekapitulasi Maret'!$U$391:$U$568,APS!$B377,'Rekapitulasi Maret'!$AA$391:$AA$568)</f>
        <v>0</v>
      </c>
      <c r="DF377" s="152">
        <f>SUMIF('Rekapitulasi Maret'!$U$391:$U$568,APS!$B377,'Rekapitulasi Maret'!$W$391:$W$568)</f>
        <v>0</v>
      </c>
      <c r="DG377" s="152">
        <f>SUMIF('Rekapitulasi Maret'!$U$391:$U$568,APS!$B377,'Rekapitulasi Maret'!$AB$391:$AB$568)</f>
        <v>0</v>
      </c>
      <c r="DH377" s="154">
        <f t="shared" si="845"/>
        <v>0</v>
      </c>
      <c r="DI377" s="154">
        <f t="shared" si="846"/>
        <v>0</v>
      </c>
      <c r="DJ377" s="10"/>
      <c r="DK377" s="10"/>
      <c r="DL377" s="10"/>
      <c r="DM377" s="10"/>
      <c r="DN377" s="10"/>
      <c r="DO377" s="10"/>
      <c r="DP377" s="10"/>
      <c r="DQ377" s="152">
        <f>SUMIF('Rekapitulasi Maret'!$BA$391:$BA$568,APS!$B377,'Rekapitulasi Maret'!$BB$391:$BB$568)+SUMIF('Rekapitulasi Maret'!$BA$391:$BA$568,APS!$B377,'Rekapitulasi Maret'!$BE$391:$BE$568)</f>
        <v>0</v>
      </c>
      <c r="DR377" s="152">
        <f>SUMIF('Rekapitulasi Maret'!$BA$391:$BA$568,APS!$B377,'Rekapitulasi Maret'!$BC$391:$BC$568)</f>
        <v>0</v>
      </c>
      <c r="DS377" s="152">
        <f>SUMIF('Rekapitulasi Maret'!$BA$391:$BA$568,APS!$B377,'Rekapitulasi Maret'!$BF$391:$BF$568)</f>
        <v>0</v>
      </c>
      <c r="DT377" s="154">
        <f t="shared" si="847"/>
        <v>0</v>
      </c>
      <c r="DU377" s="154">
        <f t="shared" si="848"/>
        <v>0</v>
      </c>
      <c r="DV377" s="10"/>
      <c r="DW377" s="152">
        <f>SUMIF('Rekapitulasi Maret'!$BP$391:$BP$568,APS!$B377,'Rekapitulasi Maret'!$BQ$391:$BQ$568)+SUMIF('Rekapitulasi Maret'!$BP$391:$BP$568,APS!$B377,'Rekapitulasi Maret'!$BT$391:$BT$568)</f>
        <v>0</v>
      </c>
      <c r="DX377" s="152">
        <f>SUMIF('Rekapitulasi Maret'!$BP$391:$BP$568,APS!$B377,'Rekapitulasi Maret'!$BR$391:$BR$568)</f>
        <v>0</v>
      </c>
      <c r="DY377" s="152">
        <f>SUMIF('Rekapitulasi Maret'!$BP$391:$BP$568,APS!$B377,'Rekapitulasi Maret'!$BU$391:$BU$568)</f>
        <v>0</v>
      </c>
      <c r="DZ377" s="154">
        <f t="shared" si="755"/>
        <v>0</v>
      </c>
      <c r="EA377" s="154">
        <f t="shared" si="756"/>
        <v>0</v>
      </c>
      <c r="EB377" s="10"/>
      <c r="EC377" s="152">
        <f>SUMIF('Rekapitulasi Maret'!$CE$391:$CE$568,APS!$B377,'Rekapitulasi Maret'!$CF$391:$CF$568)+SUMIF('Rekapitulasi Maret'!$CE$391:$CE$568,APS!$B377,'Rekapitulasi Maret'!$CI$391:$CI$568)</f>
        <v>0</v>
      </c>
      <c r="ED377" s="152">
        <f>SUMIF('Rekapitulasi Maret'!$CE$391:$CE$568,APS!$B377,'Rekapitulasi Maret'!$CG$391:$CG$568)</f>
        <v>0</v>
      </c>
      <c r="EE377" s="152">
        <f>SUMIF('Rekapitulasi Maret'!$CE$391:$CE$568,APS!$B377,'Rekapitulasi Maret'!$CJ$391:$CJ$568)</f>
        <v>0</v>
      </c>
      <c r="EF377" s="154">
        <f t="shared" si="764"/>
        <v>0</v>
      </c>
      <c r="EG377" s="154">
        <f t="shared" si="765"/>
        <v>0</v>
      </c>
      <c r="EH377" s="76">
        <f t="shared" si="849"/>
        <v>0</v>
      </c>
      <c r="EI377" s="76">
        <f t="shared" si="850"/>
        <v>0</v>
      </c>
      <c r="EJ377" s="76">
        <f t="shared" si="851"/>
        <v>0</v>
      </c>
      <c r="EK377" s="76">
        <f t="shared" si="852"/>
        <v>0</v>
      </c>
      <c r="EL377" s="76">
        <f t="shared" si="853"/>
        <v>0</v>
      </c>
      <c r="EM377" s="76">
        <f t="shared" si="854"/>
        <v>0</v>
      </c>
      <c r="EN377" s="154">
        <f t="shared" si="855"/>
        <v>0</v>
      </c>
      <c r="EO377" s="10"/>
      <c r="EP377" s="40"/>
      <c r="EQ377" s="152">
        <f>SUMIF('Rekapitulasi Maret'!$D$587:$D$768,APS!$B377,'Rekapitulasi Maret'!$E$587:$E$768)+SUMIF('Rekapitulasi Maret'!$D$587:$D$768,APS!$B377,'Rekapitulasi Maret'!$E$587:$E$768)</f>
        <v>0</v>
      </c>
      <c r="ER377" s="152">
        <f>SUMIF('Rekapitulasi Maret'!$D$587:$D$768,APS!$B377,'Rekapitulasi Maret'!$F$587:$F$768)+SUMIF('Rekapitulasi Maret'!$D$587:$D$768,APS!$B377,'Rekapitulasi Maret'!$H$587:$H$768)</f>
        <v>0</v>
      </c>
      <c r="ES377" s="40"/>
      <c r="ET377" s="154">
        <f t="shared" si="766"/>
        <v>0</v>
      </c>
      <c r="EU377" s="154">
        <f t="shared" si="767"/>
        <v>0</v>
      </c>
      <c r="EV377" s="40"/>
      <c r="EW377" s="152">
        <f>SUMIF('Rekapitulasi Maret'!$U$587:$U$768,APS!$B377,'Rekapitulasi Maret'!$V$587:$V$768)+SUMIF('Rekapitulasi Maret'!$U$587:$U$768,APS!$B377,'Rekapitulasi Maret'!$X$587:$X$768)</f>
        <v>0</v>
      </c>
      <c r="EX377" s="152">
        <f>SUMIF('Rekapitulasi Maret'!$U$587:$U$768,APS!$B377,'Rekapitulasi Maret'!$W$587:$W$768)+SUMIF('Rekapitulasi Maret'!$U$587:$U$768,APS!$B377,'Rekapitulasi Maret'!$Y$587:$Y$768)</f>
        <v>0</v>
      </c>
      <c r="EY377" s="10"/>
      <c r="EZ377" s="154">
        <f t="shared" si="768"/>
        <v>0</v>
      </c>
      <c r="FA377" s="154">
        <f t="shared" si="769"/>
        <v>0</v>
      </c>
      <c r="FB377" s="40"/>
      <c r="FC377" s="152">
        <f>SUMIF('Rekapitulasi Maret'!$AL$587:$AL$768,APS!$B377,'Rekapitulasi Maret'!$AM$587:$AM$768)+SUMIF('Rekapitulasi Maret'!$AL$587:$AL$768,APS!$B377,'Rekapitulasi Maret'!$AP$587:$AP$768)</f>
        <v>0</v>
      </c>
      <c r="FD377" s="152">
        <f>SUMIF('Rekapitulasi Maret'!$AL$587:$AL$768,APS!$B377,'Rekapitulasi Maret'!$AN$587:$AN$768)</f>
        <v>56</v>
      </c>
      <c r="FE377" s="40"/>
      <c r="FF377" s="154">
        <f t="shared" si="770"/>
        <v>0</v>
      </c>
      <c r="FG377" s="154">
        <f t="shared" si="771"/>
        <v>0</v>
      </c>
      <c r="FH377" s="40"/>
      <c r="FI377" s="152">
        <f>SUMIF('Rekapitulasi Maret'!$BA$587:$BA$768,APS!$B377,'Rekapitulasi Maret'!$BB$587:$BB$768)+SUMIF('Rekapitulasi Maret'!$BA$587:$BA$768,APS!$B377,'Rekapitulasi Maret'!$BE$587:$BE$768)</f>
        <v>0</v>
      </c>
      <c r="FJ377" s="152">
        <f>SUMIF('Rekapitulasi Maret'!$BA$587:$BA$768,APS!$B377,'Rekapitulasi Maret'!$BC$587:$BC$768)+SUMIF('Rekapitulasi Maret'!$BA$587:$BA$768,APS!$B377,'Rekapitulasi Maret'!$BF$587:$BF$768)</f>
        <v>0</v>
      </c>
      <c r="FK377" s="10"/>
      <c r="FL377" s="154">
        <f t="shared" si="772"/>
        <v>0</v>
      </c>
      <c r="FM377" s="154">
        <f t="shared" si="773"/>
        <v>0</v>
      </c>
      <c r="FN377" s="40"/>
      <c r="FO377" s="152">
        <f>SUMIF('Rekapitulasi Maret'!$BP$587:$BP$768,APS!$B377,'Rekapitulasi Maret'!$BQ$587:$BQ$768)+SUMIF('Rekapitulasi Maret'!$BP$587:$BP$768,APS!$B377,'Rekapitulasi Maret'!$BT$587:$BT$768)</f>
        <v>0</v>
      </c>
      <c r="FP377" s="152">
        <f>SUMIF('Rekapitulasi Maret'!$BP$587:$BP$768,APS!$B377,'Rekapitulasi Maret'!$BR$587:$BR$768)</f>
        <v>0</v>
      </c>
      <c r="FQ377" s="10"/>
      <c r="FR377" s="154">
        <f t="shared" si="774"/>
        <v>0</v>
      </c>
      <c r="FS377" s="154">
        <f t="shared" si="775"/>
        <v>0</v>
      </c>
      <c r="FT377" s="40"/>
      <c r="FU377" s="152">
        <f>SUMIF('Rekapitulasi Maret'!$CE$587:$CE$768,APS!$B377,'Rekapitulasi Maret'!$CI$587:$CI$768)</f>
        <v>0</v>
      </c>
      <c r="FV377" s="10"/>
      <c r="FW377" s="152">
        <f>SUMIF('Rekapitulasi Maret'!$CE$587:$CE$768,APS!$B377,'Rekapitulasi Maret'!$CJ$587:$CJ$768)</f>
        <v>0</v>
      </c>
      <c r="FX377" s="154">
        <f t="shared" si="795"/>
        <v>0</v>
      </c>
      <c r="FY377" s="154">
        <f t="shared" si="796"/>
        <v>0</v>
      </c>
      <c r="FZ377" s="40"/>
      <c r="GA377" s="152">
        <f>SUMIF('Rekapitulasi Maret'!$D$785:$D$963,APS!$B377,'Rekapitulasi Maret'!$E$785:$E$963)+SUMIF('Rekapitulasi Maret'!$D$785:$D$963,APS!$B377,'Rekapitulasi Maret'!$J$785:$J$963)</f>
        <v>0</v>
      </c>
      <c r="GB377" s="152">
        <f>SUMIF('Rekapitulasi Maret'!$D$785:$D$963,APS!$B377,'Rekapitulasi Maret'!$F$785:$F$963)</f>
        <v>0</v>
      </c>
      <c r="GC377" s="152">
        <f>SUMIF('Rekapitulasi Maret'!$D$785:$D$963,APS!$B377,'Rekapitulasi Maret'!$K$785:$K$963)</f>
        <v>0</v>
      </c>
      <c r="GD377" s="154">
        <f t="shared" si="776"/>
        <v>0</v>
      </c>
      <c r="GE377" s="154">
        <f t="shared" si="777"/>
        <v>0</v>
      </c>
      <c r="GF377" s="40"/>
      <c r="GG377" s="152">
        <f>SUMIF('Rekapitulasi Maret'!$U$785:$U$963,APS!$B377,'Rekapitulasi Maret'!$V$785:$V$963)+SUMIF('Rekapitulasi Maret'!$U$785:$U$963,APS!$B377,'Rekapitulasi Maret'!$AA$785:$AA$963)</f>
        <v>0</v>
      </c>
      <c r="GH377" s="152">
        <f>SUMIF('Rekapitulasi Maret'!$U$785:$U$963,APS!$B377,'Rekapitulasi Maret'!$W$785:$W$963)</f>
        <v>0</v>
      </c>
      <c r="GI377" s="152">
        <f>SUMIF('Rekapitulasi Maret'!$U$785:$U$963,APS!$B377,'Rekapitulasi Maret'!$AB$785:$AB$963)</f>
        <v>0</v>
      </c>
      <c r="GJ377" s="154">
        <f t="shared" si="778"/>
        <v>0</v>
      </c>
      <c r="GK377" s="154">
        <f t="shared" si="779"/>
        <v>0</v>
      </c>
      <c r="GL377" s="40"/>
      <c r="GM377" s="152">
        <f>SUMIF('Rekapitulasi Maret'!$AL$785:$AL$963,APS!$B377,'Rekapitulasi Maret'!$AM$785:$AM$963)+SUMIF('Rekapitulasi Maret'!$AL$785:$AL$963,APS!$B377,'Rekapitulasi Maret'!$AP$785:$AP$963)</f>
        <v>52</v>
      </c>
      <c r="GN377" s="152">
        <f>SUMIF('Rekapitulasi Maret'!$AL$785:$AL$963,APS!$B377,'Rekapitulasi Maret'!$AN$785:$AN$963)</f>
        <v>52</v>
      </c>
      <c r="GO377" s="152">
        <f>SUMIF('Rekapitulasi Maret'!$AL$785:$AL$963,APS!$B377,'Rekapitulasi Maret'!$AQ$785:$AQ$963)</f>
        <v>0</v>
      </c>
      <c r="GP377" s="154">
        <f t="shared" si="780"/>
        <v>0</v>
      </c>
      <c r="GQ377" s="154">
        <f t="shared" si="781"/>
        <v>100</v>
      </c>
      <c r="GR377" s="76">
        <f t="shared" si="782"/>
        <v>0</v>
      </c>
      <c r="GS377" s="76">
        <f t="shared" si="783"/>
        <v>52</v>
      </c>
      <c r="GT377" s="76">
        <f t="shared" si="784"/>
        <v>108</v>
      </c>
      <c r="GU377" s="76">
        <f t="shared" si="785"/>
        <v>0</v>
      </c>
      <c r="GV377" s="157">
        <f t="shared" si="786"/>
        <v>108</v>
      </c>
      <c r="GW377" s="157">
        <f t="shared" si="787"/>
        <v>108</v>
      </c>
      <c r="GX377" s="158">
        <f t="shared" si="788"/>
        <v>0</v>
      </c>
      <c r="GY377" s="157">
        <f t="shared" si="821"/>
        <v>0</v>
      </c>
      <c r="GZ377" s="157">
        <f t="shared" si="822"/>
        <v>52</v>
      </c>
      <c r="HA377" s="157">
        <f t="shared" si="823"/>
        <v>108</v>
      </c>
      <c r="HB377" s="157">
        <f t="shared" si="824"/>
        <v>0</v>
      </c>
      <c r="HC377" s="157">
        <f t="shared" si="825"/>
        <v>108</v>
      </c>
      <c r="HD377" s="157">
        <f t="shared" si="826"/>
        <v>108</v>
      </c>
      <c r="HE377" s="158">
        <f t="shared" si="862"/>
        <v>0</v>
      </c>
      <c r="HF377" s="165"/>
      <c r="HG377" s="88"/>
      <c r="HH377" s="88"/>
    </row>
    <row r="378" spans="1:216" ht="15.75">
      <c r="A378" s="129" t="s">
        <v>906</v>
      </c>
      <c r="B378" s="129" t="s">
        <v>907</v>
      </c>
      <c r="C378" s="16" t="s">
        <v>152</v>
      </c>
      <c r="D378" s="16"/>
      <c r="E378" s="16"/>
      <c r="F378" s="17"/>
      <c r="G378" s="17"/>
      <c r="H378" s="17"/>
      <c r="I378" s="18"/>
      <c r="J378" s="17">
        <v>0</v>
      </c>
      <c r="K378" s="19"/>
      <c r="L378" s="19"/>
      <c r="M378" s="23"/>
      <c r="N378" s="20">
        <f t="shared" si="874"/>
        <v>0</v>
      </c>
      <c r="O378" s="20"/>
      <c r="P378" s="75">
        <f t="shared" si="875"/>
        <v>0</v>
      </c>
      <c r="Q378" s="74">
        <f t="shared" si="864"/>
        <v>0</v>
      </c>
      <c r="R378" s="22">
        <f t="shared" si="863"/>
        <v>0</v>
      </c>
      <c r="S378" s="10"/>
      <c r="T378" s="10"/>
      <c r="U378" s="152">
        <f>SUMIF('Rekapitulasi Maret'!$D$9:$D$173,APS!$B378,'Rekapitulasi Maret'!$E$9:$E$173)</f>
        <v>0</v>
      </c>
      <c r="V378" s="152">
        <f>SUMIF('Rekapitulasi Maret'!$D$9:$D$173,APS!$B378,'Rekapitulasi Maret'!$F$9:$F$173)</f>
        <v>0</v>
      </c>
      <c r="W378" s="10"/>
      <c r="X378" s="154">
        <f t="shared" si="865"/>
        <v>0</v>
      </c>
      <c r="Y378" s="154">
        <f t="shared" si="866"/>
        <v>0</v>
      </c>
      <c r="Z378" s="10"/>
      <c r="AA378" s="152">
        <f>SUMIF('Rekapitulasi Maret'!$U$9:$U$173,APS!$B378,'Rekapitulasi Maret'!$V$9:$V$173)</f>
        <v>0</v>
      </c>
      <c r="AB378" s="152">
        <f>SUMIF('Rekapitulasi Maret'!$U$9:$U$173,APS!$B378,'Rekapitulasi Maret'!$W$9:$W$173)</f>
        <v>0</v>
      </c>
      <c r="AC378" s="152"/>
      <c r="AD378" s="154">
        <f t="shared" si="856"/>
        <v>0</v>
      </c>
      <c r="AE378" s="154">
        <f t="shared" si="857"/>
        <v>0</v>
      </c>
      <c r="AF378" s="10"/>
      <c r="AG378" s="152">
        <f>SUMIF('Rekapitulasi Maret'!$AL$9:$AL$173,APS!$B378,'Rekapitulasi Maret'!$AM$9:$AM$173)</f>
        <v>0</v>
      </c>
      <c r="AH378" s="152">
        <f>SUMIF('Rekapitulasi Maret'!$AL$9:$AL$173,APS!$B378,'Rekapitulasi Maret'!$AN$9:$AN$173)</f>
        <v>0</v>
      </c>
      <c r="AI378" s="152">
        <f>SUMIF('Rekapitulasi Maret'!$AL$9:$AL$173,APS!$B378,'Rekapitulasi Maret'!$AQ$9:$AQ$173)</f>
        <v>0</v>
      </c>
      <c r="AJ378" s="154">
        <f t="shared" si="860"/>
        <v>0</v>
      </c>
      <c r="AK378" s="154">
        <f t="shared" si="861"/>
        <v>0</v>
      </c>
      <c r="AL378" s="10"/>
      <c r="AM378" s="152">
        <f>SUMIF('Rekapitulasi Maret'!$BA$9:$BA$173,APS!$B378,'Rekapitulasi Maret'!$BB$9:$BB$173)</f>
        <v>0</v>
      </c>
      <c r="AN378" s="152">
        <f>SUMIF('Rekapitulasi Maret'!$BA$9:$BA$173,APS!$B378,'Rekapitulasi Maret'!$BC$9:$BC$173)</f>
        <v>0</v>
      </c>
      <c r="AO378" s="10"/>
      <c r="AP378" s="154">
        <f t="shared" si="858"/>
        <v>0</v>
      </c>
      <c r="AQ378" s="154">
        <f t="shared" si="859"/>
        <v>0</v>
      </c>
      <c r="AR378" s="10"/>
      <c r="AS378" s="152">
        <f>SUMIF('Rekapitulasi Maret'!$BP$9:$BP$173,APS!$B378,'Rekapitulasi Maret'!$BQ$9:$BQ$173)</f>
        <v>0</v>
      </c>
      <c r="AT378" s="152">
        <f>SUMIF('Rekapitulasi Maret'!$BP$9:$BP$173,APS!$B378,'Rekapitulasi Maret'!$BR$9:$BR$173)</f>
        <v>0</v>
      </c>
      <c r="AU378" s="10"/>
      <c r="AV378" s="10"/>
      <c r="AW378" s="10"/>
      <c r="AX378" s="10"/>
      <c r="AY378" s="10"/>
      <c r="AZ378" s="10"/>
      <c r="BA378" s="10"/>
      <c r="BB378" s="154">
        <f t="shared" si="819"/>
        <v>0</v>
      </c>
      <c r="BC378" s="154">
        <f t="shared" si="820"/>
        <v>0</v>
      </c>
      <c r="BD378" s="76">
        <f t="shared" si="867"/>
        <v>0</v>
      </c>
      <c r="BE378" s="76">
        <f t="shared" si="868"/>
        <v>0</v>
      </c>
      <c r="BF378" s="76">
        <f t="shared" si="869"/>
        <v>0</v>
      </c>
      <c r="BG378" s="76">
        <f t="shared" si="870"/>
        <v>0</v>
      </c>
      <c r="BH378" s="76">
        <f t="shared" si="871"/>
        <v>0</v>
      </c>
      <c r="BI378" s="76">
        <f t="shared" si="872"/>
        <v>0</v>
      </c>
      <c r="BJ378" s="154">
        <f t="shared" si="873"/>
        <v>0</v>
      </c>
      <c r="BK378" s="10"/>
      <c r="BL378" s="10"/>
      <c r="BM378" s="152">
        <f>SUMIF('Rekapitulasi Maret'!$D$194:$D$375,APS!$B378,'Rekapitulasi Maret'!$E$194:$E$375)+SUMIF('Rekapitulasi Maret'!$D$194:$D$375,APS!$B378,'Rekapitulasi Maret'!$J$194:$J$375)</f>
        <v>0</v>
      </c>
      <c r="BN378" s="152">
        <f>SUMIF('Rekapitulasi Maret'!$D$194:$D$375,APS!$B378,'Rekapitulasi Maret'!$F$194:$F$375)</f>
        <v>0</v>
      </c>
      <c r="BO378" s="152">
        <f>SUMIF('Rekapitulasi Maret'!$D$194:$D$375,APS!$B378,'Rekapitulasi Maret'!$K$194:$K$375)</f>
        <v>0</v>
      </c>
      <c r="BP378" s="154">
        <f t="shared" si="799"/>
        <v>0</v>
      </c>
      <c r="BQ378" s="154">
        <f t="shared" si="800"/>
        <v>0</v>
      </c>
      <c r="BR378" s="10"/>
      <c r="BS378" s="152">
        <f>SUMIF('Rekapitulasi Maret'!$U$194:$U$375,APS!$B378,'Rekapitulasi Maret'!$V$194:$V$375)+SUMIF('Rekapitulasi Maret'!$U$194:$U$375,APS!$B378,'Rekapitulasi Maret'!$AA$194:$AA$375)</f>
        <v>0</v>
      </c>
      <c r="BT378" s="152">
        <f>SUMIF('Rekapitulasi Maret'!$U$194:$U$375,APS!$B378,'Rekapitulasi Maret'!$W$194:$W$375)</f>
        <v>0</v>
      </c>
      <c r="BU378" s="152">
        <f>SUMIF('Rekapitulasi Maret'!$U$194:$U$375,APS!$B378,'Rekapitulasi Maret'!$AB$194:$AB$375)</f>
        <v>0</v>
      </c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76">
        <f t="shared" si="838"/>
        <v>0</v>
      </c>
      <c r="CQ378" s="76">
        <f t="shared" si="839"/>
        <v>0</v>
      </c>
      <c r="CR378" s="76">
        <f t="shared" si="840"/>
        <v>0</v>
      </c>
      <c r="CS378" s="76">
        <f t="shared" si="841"/>
        <v>0</v>
      </c>
      <c r="CT378" s="76">
        <f t="shared" si="842"/>
        <v>0</v>
      </c>
      <c r="CU378" s="76">
        <f t="shared" si="843"/>
        <v>0</v>
      </c>
      <c r="CV378" s="154">
        <f t="shared" si="844"/>
        <v>0</v>
      </c>
      <c r="CW378" s="10"/>
      <c r="CX378" s="10"/>
      <c r="CY378" s="152">
        <f>SUMIF('Rekapitulasi Maret'!$D$391:$D$568,APS!$B378,'Rekapitulasi Maret'!$E$391:$E$568)+SUMIF('Rekapitulasi Maret'!$D$391:$D$568,APS!$B378,'Rekapitulasi Maret'!$J$391:$J$568)</f>
        <v>0</v>
      </c>
      <c r="CZ378" s="152">
        <f>SUMIF('Rekapitulasi Maret'!$D$391:$D$568,APS!$B378,'Rekapitulasi Maret'!$F$391:$F$568)</f>
        <v>0</v>
      </c>
      <c r="DA378" s="152">
        <f>SUMIF('Rekapitulasi Maret'!$D$391:$D$568,APS!$B378,'Rekapitulasi Maret'!$K$391:$K$568)</f>
        <v>0</v>
      </c>
      <c r="DB378" s="154">
        <f t="shared" si="793"/>
        <v>0</v>
      </c>
      <c r="DC378" s="154">
        <f t="shared" si="794"/>
        <v>0</v>
      </c>
      <c r="DD378" s="10"/>
      <c r="DE378" s="152">
        <f>SUMIF('Rekapitulasi Maret'!$U$391:$U$568,APS!$B378,'Rekapitulasi Maret'!$V$391:$V$568)+SUMIF('Rekapitulasi Maret'!$U$391:$U$568,APS!$B378,'Rekapitulasi Maret'!$AA$391:$AA$568)</f>
        <v>0</v>
      </c>
      <c r="DF378" s="152">
        <f>SUMIF('Rekapitulasi Maret'!$U$391:$U$568,APS!$B378,'Rekapitulasi Maret'!$W$391:$W$568)</f>
        <v>0</v>
      </c>
      <c r="DG378" s="152">
        <f>SUMIF('Rekapitulasi Maret'!$U$391:$U$568,APS!$B378,'Rekapitulasi Maret'!$AB$391:$AB$568)</f>
        <v>0</v>
      </c>
      <c r="DH378" s="154">
        <f t="shared" si="845"/>
        <v>0</v>
      </c>
      <c r="DI378" s="154">
        <f t="shared" si="846"/>
        <v>0</v>
      </c>
      <c r="DJ378" s="10"/>
      <c r="DK378" s="10"/>
      <c r="DL378" s="10"/>
      <c r="DM378" s="10"/>
      <c r="DN378" s="10"/>
      <c r="DO378" s="10"/>
      <c r="DP378" s="10"/>
      <c r="DQ378" s="152">
        <f>SUMIF('Rekapitulasi Maret'!$BA$391:$BA$568,APS!$B378,'Rekapitulasi Maret'!$BB$391:$BB$568)+SUMIF('Rekapitulasi Maret'!$BA$391:$BA$568,APS!$B378,'Rekapitulasi Maret'!$BE$391:$BE$568)</f>
        <v>0</v>
      </c>
      <c r="DR378" s="152">
        <f>SUMIF('Rekapitulasi Maret'!$BA$391:$BA$568,APS!$B378,'Rekapitulasi Maret'!$BC$391:$BC$568)</f>
        <v>0</v>
      </c>
      <c r="DS378" s="152">
        <f>SUMIF('Rekapitulasi Maret'!$BA$391:$BA$568,APS!$B378,'Rekapitulasi Maret'!$BF$391:$BF$568)</f>
        <v>0</v>
      </c>
      <c r="DT378" s="154">
        <f t="shared" si="847"/>
        <v>0</v>
      </c>
      <c r="DU378" s="154">
        <f t="shared" si="848"/>
        <v>0</v>
      </c>
      <c r="DV378" s="10"/>
      <c r="DW378" s="152">
        <f>SUMIF('Rekapitulasi Maret'!$BP$391:$BP$568,APS!$B378,'Rekapitulasi Maret'!$BQ$391:$BQ$568)+SUMIF('Rekapitulasi Maret'!$BP$391:$BP$568,APS!$B378,'Rekapitulasi Maret'!$BT$391:$BT$568)</f>
        <v>0</v>
      </c>
      <c r="DX378" s="152">
        <f>SUMIF('Rekapitulasi Maret'!$BP$391:$BP$568,APS!$B378,'Rekapitulasi Maret'!$BR$391:$BR$568)</f>
        <v>0</v>
      </c>
      <c r="DY378" s="152">
        <f>SUMIF('Rekapitulasi Maret'!$BP$391:$BP$568,APS!$B378,'Rekapitulasi Maret'!$BU$391:$BU$568)</f>
        <v>0</v>
      </c>
      <c r="DZ378" s="154">
        <f t="shared" ref="DZ378:DZ441" si="876">IF(DV378=0,0,((DX378+DY378)/DV378)*100)</f>
        <v>0</v>
      </c>
      <c r="EA378" s="154">
        <f t="shared" ref="EA378:EA441" si="877">IF(DW378=0,0,((DX378+DY378)/DW378)*100)</f>
        <v>0</v>
      </c>
      <c r="EB378" s="10"/>
      <c r="EC378" s="152">
        <f>SUMIF('Rekapitulasi Maret'!$CE$391:$CE$568,APS!$B378,'Rekapitulasi Maret'!$CF$391:$CF$568)+SUMIF('Rekapitulasi Maret'!$CE$391:$CE$568,APS!$B378,'Rekapitulasi Maret'!$CI$391:$CI$568)</f>
        <v>0</v>
      </c>
      <c r="ED378" s="152">
        <f>SUMIF('Rekapitulasi Maret'!$CE$391:$CE$568,APS!$B378,'Rekapitulasi Maret'!$CG$391:$CG$568)</f>
        <v>0</v>
      </c>
      <c r="EE378" s="152">
        <f>SUMIF('Rekapitulasi Maret'!$CE$391:$CE$568,APS!$B378,'Rekapitulasi Maret'!$CJ$391:$CJ$568)</f>
        <v>0</v>
      </c>
      <c r="EF378" s="154">
        <f t="shared" si="764"/>
        <v>0</v>
      </c>
      <c r="EG378" s="154">
        <f t="shared" si="765"/>
        <v>0</v>
      </c>
      <c r="EH378" s="76">
        <f t="shared" si="849"/>
        <v>0</v>
      </c>
      <c r="EI378" s="76">
        <f t="shared" si="850"/>
        <v>0</v>
      </c>
      <c r="EJ378" s="76">
        <f t="shared" si="851"/>
        <v>0</v>
      </c>
      <c r="EK378" s="76">
        <f t="shared" si="852"/>
        <v>0</v>
      </c>
      <c r="EL378" s="76">
        <f t="shared" si="853"/>
        <v>0</v>
      </c>
      <c r="EM378" s="76">
        <f t="shared" si="854"/>
        <v>0</v>
      </c>
      <c r="EN378" s="154">
        <f t="shared" si="855"/>
        <v>0</v>
      </c>
      <c r="EO378" s="10"/>
      <c r="EP378" s="10"/>
      <c r="EQ378" s="152">
        <f>SUMIF('Rekapitulasi Maret'!$D$587:$D$768,APS!$B378,'Rekapitulasi Maret'!$E$587:$E$768)+SUMIF('Rekapitulasi Maret'!$D$587:$D$768,APS!$B378,'Rekapitulasi Maret'!$E$587:$E$768)</f>
        <v>0</v>
      </c>
      <c r="ER378" s="152">
        <f>SUMIF('Rekapitulasi Maret'!$D$587:$D$768,APS!$B378,'Rekapitulasi Maret'!$F$587:$F$768)+SUMIF('Rekapitulasi Maret'!$D$587:$D$768,APS!$B378,'Rekapitulasi Maret'!$H$587:$H$768)</f>
        <v>0</v>
      </c>
      <c r="ES378" s="10"/>
      <c r="ET378" s="154">
        <f t="shared" si="766"/>
        <v>0</v>
      </c>
      <c r="EU378" s="154">
        <f t="shared" si="767"/>
        <v>0</v>
      </c>
      <c r="EV378" s="10"/>
      <c r="EW378" s="152">
        <f>SUMIF('Rekapitulasi Maret'!$U$587:$U$768,APS!$B378,'Rekapitulasi Maret'!$V$587:$V$768)+SUMIF('Rekapitulasi Maret'!$U$587:$U$768,APS!$B378,'Rekapitulasi Maret'!$X$587:$X$768)</f>
        <v>0</v>
      </c>
      <c r="EX378" s="152">
        <f>SUMIF('Rekapitulasi Maret'!$U$587:$U$768,APS!$B378,'Rekapitulasi Maret'!$W$587:$W$768)+SUMIF('Rekapitulasi Maret'!$U$587:$U$768,APS!$B378,'Rekapitulasi Maret'!$Y$587:$Y$768)</f>
        <v>0</v>
      </c>
      <c r="EY378" s="10"/>
      <c r="EZ378" s="154">
        <f t="shared" si="768"/>
        <v>0</v>
      </c>
      <c r="FA378" s="154">
        <f t="shared" si="769"/>
        <v>0</v>
      </c>
      <c r="FB378" s="10"/>
      <c r="FC378" s="152">
        <f>SUMIF('Rekapitulasi Maret'!$AL$587:$AL$768,APS!$B378,'Rekapitulasi Maret'!$AM$587:$AM$768)+SUMIF('Rekapitulasi Maret'!$AL$587:$AL$768,APS!$B378,'Rekapitulasi Maret'!$AP$587:$AP$768)</f>
        <v>0</v>
      </c>
      <c r="FD378" s="152">
        <f>SUMIF('Rekapitulasi Maret'!$AL$587:$AL$768,APS!$B378,'Rekapitulasi Maret'!$AN$587:$AN$768)</f>
        <v>180</v>
      </c>
      <c r="FE378" s="10"/>
      <c r="FF378" s="154">
        <f t="shared" si="770"/>
        <v>0</v>
      </c>
      <c r="FG378" s="154">
        <f t="shared" si="771"/>
        <v>0</v>
      </c>
      <c r="FH378" s="10"/>
      <c r="FI378" s="152">
        <f>SUMIF('Rekapitulasi Maret'!$BA$587:$BA$768,APS!$B378,'Rekapitulasi Maret'!$BB$587:$BB$768)+SUMIF('Rekapitulasi Maret'!$BA$587:$BA$768,APS!$B378,'Rekapitulasi Maret'!$BE$587:$BE$768)</f>
        <v>0</v>
      </c>
      <c r="FJ378" s="152">
        <f>SUMIF('Rekapitulasi Maret'!$BA$587:$BA$768,APS!$B378,'Rekapitulasi Maret'!$BC$587:$BC$768)+SUMIF('Rekapitulasi Maret'!$BA$587:$BA$768,APS!$B378,'Rekapitulasi Maret'!$BF$587:$BF$768)</f>
        <v>0</v>
      </c>
      <c r="FK378" s="10"/>
      <c r="FL378" s="154">
        <f t="shared" si="772"/>
        <v>0</v>
      </c>
      <c r="FM378" s="154">
        <f t="shared" si="773"/>
        <v>0</v>
      </c>
      <c r="FN378" s="10"/>
      <c r="FO378" s="152">
        <f>SUMIF('Rekapitulasi Maret'!$BP$587:$BP$768,APS!$B378,'Rekapitulasi Maret'!$BQ$587:$BQ$768)+SUMIF('Rekapitulasi Maret'!$BP$587:$BP$768,APS!$B378,'Rekapitulasi Maret'!$BT$587:$BT$768)</f>
        <v>0</v>
      </c>
      <c r="FP378" s="152">
        <f>SUMIF('Rekapitulasi Maret'!$BP$587:$BP$768,APS!$B378,'Rekapitulasi Maret'!$BR$587:$BR$768)</f>
        <v>0</v>
      </c>
      <c r="FQ378" s="10"/>
      <c r="FR378" s="154">
        <f t="shared" si="774"/>
        <v>0</v>
      </c>
      <c r="FS378" s="154">
        <f t="shared" si="775"/>
        <v>0</v>
      </c>
      <c r="FT378" s="10"/>
      <c r="FU378" s="152">
        <f>SUMIF('Rekapitulasi Maret'!$CE$587:$CE$768,APS!$B378,'Rekapitulasi Maret'!$CI$587:$CI$768)</f>
        <v>0</v>
      </c>
      <c r="FV378" s="10"/>
      <c r="FW378" s="152">
        <f>SUMIF('Rekapitulasi Maret'!$CE$587:$CE$768,APS!$B378,'Rekapitulasi Maret'!$CJ$587:$CJ$768)</f>
        <v>0</v>
      </c>
      <c r="FX378" s="154">
        <f t="shared" si="795"/>
        <v>0</v>
      </c>
      <c r="FY378" s="154">
        <f t="shared" si="796"/>
        <v>0</v>
      </c>
      <c r="FZ378" s="10"/>
      <c r="GA378" s="152">
        <f>SUMIF('Rekapitulasi Maret'!$D$785:$D$963,APS!$B378,'Rekapitulasi Maret'!$E$785:$E$963)+SUMIF('Rekapitulasi Maret'!$D$785:$D$963,APS!$B378,'Rekapitulasi Maret'!$J$785:$J$963)</f>
        <v>0</v>
      </c>
      <c r="GB378" s="152">
        <f>SUMIF('Rekapitulasi Maret'!$D$785:$D$963,APS!$B378,'Rekapitulasi Maret'!$F$785:$F$963)</f>
        <v>0</v>
      </c>
      <c r="GC378" s="152">
        <f>SUMIF('Rekapitulasi Maret'!$D$785:$D$963,APS!$B378,'Rekapitulasi Maret'!$K$785:$K$963)</f>
        <v>0</v>
      </c>
      <c r="GD378" s="154">
        <f t="shared" si="776"/>
        <v>0</v>
      </c>
      <c r="GE378" s="154">
        <f t="shared" si="777"/>
        <v>0</v>
      </c>
      <c r="GF378" s="10"/>
      <c r="GG378" s="152">
        <f>SUMIF('Rekapitulasi Maret'!$U$785:$U$963,APS!$B378,'Rekapitulasi Maret'!$V$785:$V$963)+SUMIF('Rekapitulasi Maret'!$U$785:$U$963,APS!$B378,'Rekapitulasi Maret'!$AA$785:$AA$963)</f>
        <v>0</v>
      </c>
      <c r="GH378" s="152">
        <f>SUMIF('Rekapitulasi Maret'!$U$785:$U$963,APS!$B378,'Rekapitulasi Maret'!$W$785:$W$963)</f>
        <v>56</v>
      </c>
      <c r="GI378" s="152">
        <f>SUMIF('Rekapitulasi Maret'!$U$785:$U$963,APS!$B378,'Rekapitulasi Maret'!$AB$785:$AB$963)</f>
        <v>0</v>
      </c>
      <c r="GJ378" s="154">
        <f t="shared" si="778"/>
        <v>0</v>
      </c>
      <c r="GK378" s="154">
        <f t="shared" si="779"/>
        <v>0</v>
      </c>
      <c r="GL378" s="10"/>
      <c r="GM378" s="152">
        <f>SUMIF('Rekapitulasi Maret'!$AL$785:$AL$963,APS!$B378,'Rekapitulasi Maret'!$AM$785:$AM$963)+SUMIF('Rekapitulasi Maret'!$AL$785:$AL$963,APS!$B378,'Rekapitulasi Maret'!$AP$785:$AP$963)</f>
        <v>160</v>
      </c>
      <c r="GN378" s="152">
        <f>SUMIF('Rekapitulasi Maret'!$AL$785:$AL$963,APS!$B378,'Rekapitulasi Maret'!$AN$785:$AN$963)</f>
        <v>0</v>
      </c>
      <c r="GO378" s="152">
        <f>SUMIF('Rekapitulasi Maret'!$AL$785:$AL$963,APS!$B378,'Rekapitulasi Maret'!$AQ$785:$AQ$963)</f>
        <v>0</v>
      </c>
      <c r="GP378" s="154">
        <f t="shared" si="780"/>
        <v>0</v>
      </c>
      <c r="GQ378" s="154">
        <f t="shared" si="781"/>
        <v>0</v>
      </c>
      <c r="GR378" s="76">
        <f t="shared" si="782"/>
        <v>0</v>
      </c>
      <c r="GS378" s="76">
        <f t="shared" si="783"/>
        <v>160</v>
      </c>
      <c r="GT378" s="76">
        <f t="shared" si="784"/>
        <v>236</v>
      </c>
      <c r="GU378" s="76">
        <f t="shared" si="785"/>
        <v>0</v>
      </c>
      <c r="GV378" s="157">
        <f t="shared" si="786"/>
        <v>236</v>
      </c>
      <c r="GW378" s="157">
        <f t="shared" si="787"/>
        <v>236</v>
      </c>
      <c r="GX378" s="158">
        <f t="shared" si="788"/>
        <v>0</v>
      </c>
      <c r="GY378" s="157">
        <f t="shared" si="821"/>
        <v>0</v>
      </c>
      <c r="GZ378" s="157">
        <f t="shared" si="822"/>
        <v>160</v>
      </c>
      <c r="HA378" s="157">
        <f t="shared" si="823"/>
        <v>236</v>
      </c>
      <c r="HB378" s="157">
        <f t="shared" si="824"/>
        <v>0</v>
      </c>
      <c r="HC378" s="157">
        <f t="shared" si="825"/>
        <v>236</v>
      </c>
      <c r="HD378" s="157">
        <f t="shared" si="826"/>
        <v>236</v>
      </c>
      <c r="HE378" s="158">
        <f t="shared" si="862"/>
        <v>0</v>
      </c>
      <c r="HF378" s="163"/>
      <c r="HG378" s="88"/>
      <c r="HH378" s="88"/>
    </row>
    <row r="379" spans="1:216" ht="15.75">
      <c r="A379" s="129" t="s">
        <v>917</v>
      </c>
      <c r="B379" s="129" t="s">
        <v>918</v>
      </c>
      <c r="C379" s="71" t="s">
        <v>155</v>
      </c>
      <c r="D379" s="16"/>
      <c r="E379" s="16"/>
      <c r="F379" s="17"/>
      <c r="G379" s="17"/>
      <c r="H379" s="17"/>
      <c r="I379" s="18"/>
      <c r="J379" s="17">
        <v>0</v>
      </c>
      <c r="K379" s="19"/>
      <c r="L379" s="19"/>
      <c r="M379" s="23"/>
      <c r="N379" s="20">
        <f t="shared" si="874"/>
        <v>0</v>
      </c>
      <c r="O379" s="20"/>
      <c r="P379" s="75">
        <f t="shared" si="875"/>
        <v>0</v>
      </c>
      <c r="Q379" s="74">
        <f t="shared" si="864"/>
        <v>0</v>
      </c>
      <c r="R379" s="22">
        <f t="shared" si="863"/>
        <v>0</v>
      </c>
      <c r="S379" s="10"/>
      <c r="T379" s="10"/>
      <c r="U379" s="152">
        <f>SUMIF('Rekapitulasi Maret'!$D$9:$D$173,APS!$B379,'Rekapitulasi Maret'!$E$9:$E$173)</f>
        <v>0</v>
      </c>
      <c r="V379" s="152">
        <f>SUMIF('Rekapitulasi Maret'!$D$9:$D$173,APS!$B379,'Rekapitulasi Maret'!$F$9:$F$173)</f>
        <v>0</v>
      </c>
      <c r="W379" s="10"/>
      <c r="X379" s="154">
        <f t="shared" si="865"/>
        <v>0</v>
      </c>
      <c r="Y379" s="154">
        <f t="shared" si="866"/>
        <v>0</v>
      </c>
      <c r="Z379" s="10"/>
      <c r="AA379" s="152">
        <f>SUMIF('Rekapitulasi Maret'!$U$9:$U$173,APS!$B379,'Rekapitulasi Maret'!$V$9:$V$173)</f>
        <v>0</v>
      </c>
      <c r="AB379" s="152">
        <f>SUMIF('Rekapitulasi Maret'!$U$9:$U$173,APS!$B379,'Rekapitulasi Maret'!$W$9:$W$173)</f>
        <v>0</v>
      </c>
      <c r="AC379" s="152"/>
      <c r="AD379" s="154">
        <f t="shared" si="856"/>
        <v>0</v>
      </c>
      <c r="AE379" s="154">
        <f t="shared" si="857"/>
        <v>0</v>
      </c>
      <c r="AF379" s="10"/>
      <c r="AG379" s="152">
        <f>SUMIF('Rekapitulasi Maret'!$AL$9:$AL$173,APS!$B379,'Rekapitulasi Maret'!$AM$9:$AM$173)</f>
        <v>0</v>
      </c>
      <c r="AH379" s="152">
        <f>SUMIF('Rekapitulasi Maret'!$AL$9:$AL$173,APS!$B379,'Rekapitulasi Maret'!$AN$9:$AN$173)</f>
        <v>0</v>
      </c>
      <c r="AI379" s="152">
        <f>SUMIF('Rekapitulasi Maret'!$AL$9:$AL$173,APS!$B379,'Rekapitulasi Maret'!$AQ$9:$AQ$173)</f>
        <v>0</v>
      </c>
      <c r="AJ379" s="154">
        <f t="shared" si="860"/>
        <v>0</v>
      </c>
      <c r="AK379" s="154">
        <f t="shared" si="861"/>
        <v>0</v>
      </c>
      <c r="AL379" s="10"/>
      <c r="AM379" s="152">
        <f>SUMIF('Rekapitulasi Maret'!$BA$9:$BA$173,APS!$B379,'Rekapitulasi Maret'!$BB$9:$BB$173)</f>
        <v>0</v>
      </c>
      <c r="AN379" s="152">
        <f>SUMIF('Rekapitulasi Maret'!$BA$9:$BA$173,APS!$B379,'Rekapitulasi Maret'!$BC$9:$BC$173)</f>
        <v>0</v>
      </c>
      <c r="AO379" s="10"/>
      <c r="AP379" s="154">
        <f t="shared" si="858"/>
        <v>0</v>
      </c>
      <c r="AQ379" s="154">
        <f t="shared" si="859"/>
        <v>0</v>
      </c>
      <c r="AR379" s="10"/>
      <c r="AS379" s="152">
        <f>SUMIF('Rekapitulasi Maret'!$BP$9:$BP$173,APS!$B379,'Rekapitulasi Maret'!$BQ$9:$BQ$173)</f>
        <v>0</v>
      </c>
      <c r="AT379" s="152">
        <f>SUMIF('Rekapitulasi Maret'!$BP$9:$BP$173,APS!$B379,'Rekapitulasi Maret'!$BR$9:$BR$173)</f>
        <v>0</v>
      </c>
      <c r="AU379" s="10"/>
      <c r="AV379" s="10"/>
      <c r="AW379" s="10"/>
      <c r="AX379" s="10"/>
      <c r="AY379" s="10"/>
      <c r="AZ379" s="10"/>
      <c r="BA379" s="10"/>
      <c r="BB379" s="154">
        <f t="shared" si="819"/>
        <v>0</v>
      </c>
      <c r="BC379" s="154">
        <f t="shared" si="820"/>
        <v>0</v>
      </c>
      <c r="BD379" s="76">
        <f t="shared" si="867"/>
        <v>0</v>
      </c>
      <c r="BE379" s="76">
        <f t="shared" si="868"/>
        <v>0</v>
      </c>
      <c r="BF379" s="76">
        <f t="shared" si="869"/>
        <v>0</v>
      </c>
      <c r="BG379" s="76">
        <f t="shared" si="870"/>
        <v>0</v>
      </c>
      <c r="BH379" s="76">
        <f t="shared" si="871"/>
        <v>0</v>
      </c>
      <c r="BI379" s="76">
        <f t="shared" si="872"/>
        <v>0</v>
      </c>
      <c r="BJ379" s="154">
        <f t="shared" si="873"/>
        <v>0</v>
      </c>
      <c r="BK379" s="10"/>
      <c r="BL379" s="10"/>
      <c r="BM379" s="152">
        <f>SUMIF('Rekapitulasi Maret'!$D$194:$D$375,APS!$B379,'Rekapitulasi Maret'!$E$194:$E$375)+SUMIF('Rekapitulasi Maret'!$D$194:$D$375,APS!$B379,'Rekapitulasi Maret'!$J$194:$J$375)</f>
        <v>0</v>
      </c>
      <c r="BN379" s="152">
        <f>SUMIF('Rekapitulasi Maret'!$D$194:$D$375,APS!$B379,'Rekapitulasi Maret'!$F$194:$F$375)</f>
        <v>0</v>
      </c>
      <c r="BO379" s="152">
        <f>SUMIF('Rekapitulasi Maret'!$D$194:$D$375,APS!$B379,'Rekapitulasi Maret'!$K$194:$K$375)</f>
        <v>0</v>
      </c>
      <c r="BP379" s="154">
        <f t="shared" si="799"/>
        <v>0</v>
      </c>
      <c r="BQ379" s="154">
        <f t="shared" si="800"/>
        <v>0</v>
      </c>
      <c r="BR379" s="10"/>
      <c r="BS379" s="152">
        <f>SUMIF('Rekapitulasi Maret'!$U$194:$U$375,APS!$B379,'Rekapitulasi Maret'!$V$194:$V$375)+SUMIF('Rekapitulasi Maret'!$U$194:$U$375,APS!$B379,'Rekapitulasi Maret'!$AA$194:$AA$375)</f>
        <v>0</v>
      </c>
      <c r="BT379" s="152">
        <f>SUMIF('Rekapitulasi Maret'!$U$194:$U$375,APS!$B379,'Rekapitulasi Maret'!$W$194:$W$375)</f>
        <v>0</v>
      </c>
      <c r="BU379" s="152">
        <f>SUMIF('Rekapitulasi Maret'!$U$194:$U$375,APS!$B379,'Rekapitulasi Maret'!$AB$194:$AB$375)</f>
        <v>0</v>
      </c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76">
        <f t="shared" si="838"/>
        <v>0</v>
      </c>
      <c r="CQ379" s="76">
        <f t="shared" si="839"/>
        <v>0</v>
      </c>
      <c r="CR379" s="76">
        <f t="shared" si="840"/>
        <v>0</v>
      </c>
      <c r="CS379" s="76">
        <f t="shared" si="841"/>
        <v>0</v>
      </c>
      <c r="CT379" s="76">
        <f t="shared" si="842"/>
        <v>0</v>
      </c>
      <c r="CU379" s="76">
        <f t="shared" si="843"/>
        <v>0</v>
      </c>
      <c r="CV379" s="154">
        <f t="shared" si="844"/>
        <v>0</v>
      </c>
      <c r="CW379" s="10"/>
      <c r="CX379" s="10"/>
      <c r="CY379" s="152">
        <f>SUMIF('Rekapitulasi Maret'!$D$391:$D$568,APS!$B379,'Rekapitulasi Maret'!$E$391:$E$568)+SUMIF('Rekapitulasi Maret'!$D$391:$D$568,APS!$B379,'Rekapitulasi Maret'!$J$391:$J$568)</f>
        <v>0</v>
      </c>
      <c r="CZ379" s="152">
        <f>SUMIF('Rekapitulasi Maret'!$D$391:$D$568,APS!$B379,'Rekapitulasi Maret'!$F$391:$F$568)</f>
        <v>0</v>
      </c>
      <c r="DA379" s="152">
        <f>SUMIF('Rekapitulasi Maret'!$D$391:$D$568,APS!$B379,'Rekapitulasi Maret'!$K$391:$K$568)</f>
        <v>0</v>
      </c>
      <c r="DB379" s="154">
        <f t="shared" si="793"/>
        <v>0</v>
      </c>
      <c r="DC379" s="154">
        <f t="shared" si="794"/>
        <v>0</v>
      </c>
      <c r="DD379" s="10"/>
      <c r="DE379" s="152">
        <f>SUMIF('Rekapitulasi Maret'!$U$391:$U$568,APS!$B379,'Rekapitulasi Maret'!$V$391:$V$568)+SUMIF('Rekapitulasi Maret'!$U$391:$U$568,APS!$B379,'Rekapitulasi Maret'!$AA$391:$AA$568)</f>
        <v>0</v>
      </c>
      <c r="DF379" s="152">
        <f>SUMIF('Rekapitulasi Maret'!$U$391:$U$568,APS!$B379,'Rekapitulasi Maret'!$W$391:$W$568)</f>
        <v>0</v>
      </c>
      <c r="DG379" s="152">
        <f>SUMIF('Rekapitulasi Maret'!$U$391:$U$568,APS!$B379,'Rekapitulasi Maret'!$AB$391:$AB$568)</f>
        <v>0</v>
      </c>
      <c r="DH379" s="154">
        <f t="shared" si="845"/>
        <v>0</v>
      </c>
      <c r="DI379" s="154">
        <f t="shared" si="846"/>
        <v>0</v>
      </c>
      <c r="DJ379" s="10"/>
      <c r="DK379" s="10"/>
      <c r="DL379" s="10"/>
      <c r="DM379" s="10"/>
      <c r="DN379" s="10"/>
      <c r="DO379" s="10"/>
      <c r="DP379" s="10"/>
      <c r="DQ379" s="152">
        <f>SUMIF('Rekapitulasi Maret'!$BA$391:$BA$568,APS!$B379,'Rekapitulasi Maret'!$BB$391:$BB$568)+SUMIF('Rekapitulasi Maret'!$BA$391:$BA$568,APS!$B379,'Rekapitulasi Maret'!$BE$391:$BE$568)</f>
        <v>0</v>
      </c>
      <c r="DR379" s="152">
        <f>SUMIF('Rekapitulasi Maret'!$BA$391:$BA$568,APS!$B379,'Rekapitulasi Maret'!$BC$391:$BC$568)</f>
        <v>0</v>
      </c>
      <c r="DS379" s="152">
        <f>SUMIF('Rekapitulasi Maret'!$BA$391:$BA$568,APS!$B379,'Rekapitulasi Maret'!$BF$391:$BF$568)</f>
        <v>0</v>
      </c>
      <c r="DT379" s="154">
        <f t="shared" si="847"/>
        <v>0</v>
      </c>
      <c r="DU379" s="154">
        <f t="shared" si="848"/>
        <v>0</v>
      </c>
      <c r="DV379" s="10"/>
      <c r="DW379" s="152">
        <f>SUMIF('Rekapitulasi Maret'!$BP$391:$BP$568,APS!$B379,'Rekapitulasi Maret'!$BQ$391:$BQ$568)+SUMIF('Rekapitulasi Maret'!$BP$391:$BP$568,APS!$B379,'Rekapitulasi Maret'!$BT$391:$BT$568)</f>
        <v>0</v>
      </c>
      <c r="DX379" s="152">
        <f>SUMIF('Rekapitulasi Maret'!$BP$391:$BP$568,APS!$B379,'Rekapitulasi Maret'!$BR$391:$BR$568)</f>
        <v>0</v>
      </c>
      <c r="DY379" s="152">
        <f>SUMIF('Rekapitulasi Maret'!$BP$391:$BP$568,APS!$B379,'Rekapitulasi Maret'!$BU$391:$BU$568)</f>
        <v>0</v>
      </c>
      <c r="DZ379" s="154">
        <f t="shared" si="876"/>
        <v>0</v>
      </c>
      <c r="EA379" s="154">
        <f t="shared" si="877"/>
        <v>0</v>
      </c>
      <c r="EB379" s="10"/>
      <c r="EC379" s="152">
        <f>SUMIF('Rekapitulasi Maret'!$CE$391:$CE$568,APS!$B379,'Rekapitulasi Maret'!$CF$391:$CF$568)+SUMIF('Rekapitulasi Maret'!$CE$391:$CE$568,APS!$B379,'Rekapitulasi Maret'!$CI$391:$CI$568)</f>
        <v>0</v>
      </c>
      <c r="ED379" s="152">
        <f>SUMIF('Rekapitulasi Maret'!$CE$391:$CE$568,APS!$B379,'Rekapitulasi Maret'!$CG$391:$CG$568)</f>
        <v>0</v>
      </c>
      <c r="EE379" s="152">
        <f>SUMIF('Rekapitulasi Maret'!$CE$391:$CE$568,APS!$B379,'Rekapitulasi Maret'!$CJ$391:$CJ$568)</f>
        <v>0</v>
      </c>
      <c r="EF379" s="154">
        <f t="shared" si="764"/>
        <v>0</v>
      </c>
      <c r="EG379" s="154">
        <f t="shared" si="765"/>
        <v>0</v>
      </c>
      <c r="EH379" s="76">
        <f t="shared" si="849"/>
        <v>0</v>
      </c>
      <c r="EI379" s="76">
        <f t="shared" si="850"/>
        <v>0</v>
      </c>
      <c r="EJ379" s="76">
        <f t="shared" si="851"/>
        <v>0</v>
      </c>
      <c r="EK379" s="76">
        <f t="shared" si="852"/>
        <v>0</v>
      </c>
      <c r="EL379" s="76">
        <f t="shared" si="853"/>
        <v>0</v>
      </c>
      <c r="EM379" s="76">
        <f t="shared" si="854"/>
        <v>0</v>
      </c>
      <c r="EN379" s="154">
        <f t="shared" si="855"/>
        <v>0</v>
      </c>
      <c r="EO379" s="10"/>
      <c r="EP379" s="10"/>
      <c r="EQ379" s="152">
        <f>SUMIF('Rekapitulasi Maret'!$D$587:$D$768,APS!$B379,'Rekapitulasi Maret'!$E$587:$E$768)+SUMIF('Rekapitulasi Maret'!$D$587:$D$768,APS!$B379,'Rekapitulasi Maret'!$E$587:$E$768)</f>
        <v>0</v>
      </c>
      <c r="ER379" s="152">
        <f>SUMIF('Rekapitulasi Maret'!$D$587:$D$768,APS!$B379,'Rekapitulasi Maret'!$F$587:$F$768)+SUMIF('Rekapitulasi Maret'!$D$587:$D$768,APS!$B379,'Rekapitulasi Maret'!$H$587:$H$768)</f>
        <v>0</v>
      </c>
      <c r="ES379" s="10"/>
      <c r="ET379" s="154">
        <f t="shared" si="766"/>
        <v>0</v>
      </c>
      <c r="EU379" s="154">
        <f t="shared" si="767"/>
        <v>0</v>
      </c>
      <c r="EV379" s="10"/>
      <c r="EW379" s="152">
        <f>SUMIF('Rekapitulasi Maret'!$U$587:$U$768,APS!$B379,'Rekapitulasi Maret'!$V$587:$V$768)+SUMIF('Rekapitulasi Maret'!$U$587:$U$768,APS!$B379,'Rekapitulasi Maret'!$X$587:$X$768)</f>
        <v>0</v>
      </c>
      <c r="EX379" s="152">
        <f>SUMIF('Rekapitulasi Maret'!$U$587:$U$768,APS!$B379,'Rekapitulasi Maret'!$W$587:$W$768)+SUMIF('Rekapitulasi Maret'!$U$587:$U$768,APS!$B379,'Rekapitulasi Maret'!$Y$587:$Y$768)</f>
        <v>0</v>
      </c>
      <c r="EY379" s="10"/>
      <c r="EZ379" s="154">
        <f t="shared" si="768"/>
        <v>0</v>
      </c>
      <c r="FA379" s="154">
        <f t="shared" si="769"/>
        <v>0</v>
      </c>
      <c r="FB379" s="10"/>
      <c r="FC379" s="152">
        <f>SUMIF('Rekapitulasi Maret'!$AL$587:$AL$768,APS!$B379,'Rekapitulasi Maret'!$AM$587:$AM$768)+SUMIF('Rekapitulasi Maret'!$AL$587:$AL$768,APS!$B379,'Rekapitulasi Maret'!$AP$587:$AP$768)</f>
        <v>0</v>
      </c>
      <c r="FD379" s="152">
        <f>SUMIF('Rekapitulasi Maret'!$AL$587:$AL$768,APS!$B379,'Rekapitulasi Maret'!$AN$587:$AN$768)</f>
        <v>0</v>
      </c>
      <c r="FE379" s="10"/>
      <c r="FF379" s="154">
        <f t="shared" si="770"/>
        <v>0</v>
      </c>
      <c r="FG379" s="154">
        <f t="shared" si="771"/>
        <v>0</v>
      </c>
      <c r="FH379" s="10"/>
      <c r="FI379" s="152">
        <f>SUMIF('Rekapitulasi Maret'!$BA$587:$BA$768,APS!$B379,'Rekapitulasi Maret'!$BB$587:$BB$768)+SUMIF('Rekapitulasi Maret'!$BA$587:$BA$768,APS!$B379,'Rekapitulasi Maret'!$BE$587:$BE$768)</f>
        <v>0</v>
      </c>
      <c r="FJ379" s="152">
        <f>SUMIF('Rekapitulasi Maret'!$BA$587:$BA$768,APS!$B379,'Rekapitulasi Maret'!$BC$587:$BC$768)+SUMIF('Rekapitulasi Maret'!$BA$587:$BA$768,APS!$B379,'Rekapitulasi Maret'!$BF$587:$BF$768)</f>
        <v>0</v>
      </c>
      <c r="FK379" s="10"/>
      <c r="FL379" s="154">
        <f t="shared" si="772"/>
        <v>0</v>
      </c>
      <c r="FM379" s="154">
        <f t="shared" si="773"/>
        <v>0</v>
      </c>
      <c r="FN379" s="10"/>
      <c r="FO379" s="152">
        <f>SUMIF('Rekapitulasi Maret'!$BP$587:$BP$768,APS!$B379,'Rekapitulasi Maret'!$BQ$587:$BQ$768)+SUMIF('Rekapitulasi Maret'!$BP$587:$BP$768,APS!$B379,'Rekapitulasi Maret'!$BT$587:$BT$768)</f>
        <v>60</v>
      </c>
      <c r="FP379" s="152">
        <f>SUMIF('Rekapitulasi Maret'!$BP$587:$BP$768,APS!$B379,'Rekapitulasi Maret'!$BR$587:$BR$768)</f>
        <v>60</v>
      </c>
      <c r="FQ379" s="10"/>
      <c r="FR379" s="154">
        <f t="shared" si="774"/>
        <v>0</v>
      </c>
      <c r="FS379" s="154">
        <f t="shared" si="775"/>
        <v>100</v>
      </c>
      <c r="FT379" s="10"/>
      <c r="FU379" s="152">
        <f>SUMIF('Rekapitulasi Maret'!$CE$587:$CE$768,APS!$B379,'Rekapitulasi Maret'!$CI$587:$CI$768)</f>
        <v>0</v>
      </c>
      <c r="FV379" s="10"/>
      <c r="FW379" s="152">
        <f>SUMIF('Rekapitulasi Maret'!$CE$587:$CE$768,APS!$B379,'Rekapitulasi Maret'!$CJ$587:$CJ$768)</f>
        <v>0</v>
      </c>
      <c r="FX379" s="154">
        <f t="shared" si="795"/>
        <v>0</v>
      </c>
      <c r="FY379" s="154">
        <f t="shared" si="796"/>
        <v>0</v>
      </c>
      <c r="FZ379" s="10"/>
      <c r="GA379" s="152">
        <f>SUMIF('Rekapitulasi Maret'!$D$785:$D$963,APS!$B379,'Rekapitulasi Maret'!$E$785:$E$963)+SUMIF('Rekapitulasi Maret'!$D$785:$D$963,APS!$B379,'Rekapitulasi Maret'!$J$785:$J$963)</f>
        <v>0</v>
      </c>
      <c r="GB379" s="152">
        <f>SUMIF('Rekapitulasi Maret'!$D$785:$D$963,APS!$B379,'Rekapitulasi Maret'!$F$785:$F$963)</f>
        <v>0</v>
      </c>
      <c r="GC379" s="152">
        <f>SUMIF('Rekapitulasi Maret'!$D$785:$D$963,APS!$B379,'Rekapitulasi Maret'!$K$785:$K$963)</f>
        <v>0</v>
      </c>
      <c r="GD379" s="154">
        <f t="shared" si="776"/>
        <v>0</v>
      </c>
      <c r="GE379" s="154">
        <f t="shared" si="777"/>
        <v>0</v>
      </c>
      <c r="GF379" s="10"/>
      <c r="GG379" s="152">
        <f>SUMIF('Rekapitulasi Maret'!$U$785:$U$963,APS!$B379,'Rekapitulasi Maret'!$V$785:$V$963)+SUMIF('Rekapitulasi Maret'!$U$785:$U$963,APS!$B379,'Rekapitulasi Maret'!$AA$785:$AA$963)</f>
        <v>0</v>
      </c>
      <c r="GH379" s="152">
        <f>SUMIF('Rekapitulasi Maret'!$U$785:$U$963,APS!$B379,'Rekapitulasi Maret'!$W$785:$W$963)</f>
        <v>0</v>
      </c>
      <c r="GI379" s="152">
        <f>SUMIF('Rekapitulasi Maret'!$U$785:$U$963,APS!$B379,'Rekapitulasi Maret'!$AB$785:$AB$963)</f>
        <v>0</v>
      </c>
      <c r="GJ379" s="154">
        <f t="shared" si="778"/>
        <v>0</v>
      </c>
      <c r="GK379" s="154">
        <f t="shared" si="779"/>
        <v>0</v>
      </c>
      <c r="GL379" s="10"/>
      <c r="GM379" s="152">
        <f>SUMIF('Rekapitulasi Maret'!$AL$785:$AL$963,APS!$B379,'Rekapitulasi Maret'!$AM$785:$AM$963)+SUMIF('Rekapitulasi Maret'!$AL$785:$AL$963,APS!$B379,'Rekapitulasi Maret'!$AP$785:$AP$963)</f>
        <v>0</v>
      </c>
      <c r="GN379" s="152">
        <f>SUMIF('Rekapitulasi Maret'!$AL$785:$AL$963,APS!$B379,'Rekapitulasi Maret'!$AN$785:$AN$963)</f>
        <v>0</v>
      </c>
      <c r="GO379" s="152">
        <f>SUMIF('Rekapitulasi Maret'!$AL$785:$AL$963,APS!$B379,'Rekapitulasi Maret'!$AQ$785:$AQ$963)</f>
        <v>0</v>
      </c>
      <c r="GP379" s="154">
        <f t="shared" si="780"/>
        <v>0</v>
      </c>
      <c r="GQ379" s="154">
        <f t="shared" si="781"/>
        <v>0</v>
      </c>
      <c r="GR379" s="76">
        <f t="shared" si="782"/>
        <v>0</v>
      </c>
      <c r="GS379" s="76">
        <f t="shared" si="783"/>
        <v>60</v>
      </c>
      <c r="GT379" s="76">
        <f t="shared" si="784"/>
        <v>60</v>
      </c>
      <c r="GU379" s="76">
        <f t="shared" si="785"/>
        <v>0</v>
      </c>
      <c r="GV379" s="157">
        <f t="shared" si="786"/>
        <v>60</v>
      </c>
      <c r="GW379" s="157">
        <f t="shared" si="787"/>
        <v>60</v>
      </c>
      <c r="GX379" s="158">
        <f t="shared" si="788"/>
        <v>0</v>
      </c>
      <c r="GY379" s="157">
        <f t="shared" si="821"/>
        <v>0</v>
      </c>
      <c r="GZ379" s="157">
        <f t="shared" si="822"/>
        <v>60</v>
      </c>
      <c r="HA379" s="157">
        <f t="shared" si="823"/>
        <v>60</v>
      </c>
      <c r="HB379" s="157">
        <f t="shared" si="824"/>
        <v>0</v>
      </c>
      <c r="HC379" s="157">
        <f t="shared" si="825"/>
        <v>60</v>
      </c>
      <c r="HD379" s="157">
        <f t="shared" si="826"/>
        <v>60</v>
      </c>
      <c r="HE379" s="158">
        <f t="shared" si="862"/>
        <v>0</v>
      </c>
      <c r="HF379" s="164"/>
      <c r="HG379" s="88"/>
      <c r="HH379" s="88"/>
    </row>
    <row r="380" spans="1:216" ht="15.75">
      <c r="A380" s="129" t="s">
        <v>927</v>
      </c>
      <c r="B380" s="129" t="s">
        <v>928</v>
      </c>
      <c r="C380" s="16" t="s">
        <v>69</v>
      </c>
      <c r="D380" s="16"/>
      <c r="E380" s="16"/>
      <c r="F380" s="17"/>
      <c r="G380" s="17"/>
      <c r="H380" s="17"/>
      <c r="I380" s="18"/>
      <c r="J380" s="17">
        <v>0</v>
      </c>
      <c r="K380" s="19"/>
      <c r="L380" s="19"/>
      <c r="M380" s="23"/>
      <c r="N380" s="20">
        <f t="shared" si="874"/>
        <v>0</v>
      </c>
      <c r="O380" s="20"/>
      <c r="P380" s="75">
        <f t="shared" si="875"/>
        <v>0</v>
      </c>
      <c r="Q380" s="74">
        <f t="shared" si="864"/>
        <v>0</v>
      </c>
      <c r="R380" s="22">
        <f t="shared" si="863"/>
        <v>0</v>
      </c>
      <c r="S380" s="10"/>
      <c r="T380" s="10"/>
      <c r="U380" s="152">
        <f>SUMIF('Rekapitulasi Maret'!$D$9:$D$173,APS!$B380,'Rekapitulasi Maret'!$E$9:$E$173)</f>
        <v>0</v>
      </c>
      <c r="V380" s="152">
        <f>SUMIF('Rekapitulasi Maret'!$D$9:$D$173,APS!$B380,'Rekapitulasi Maret'!$F$9:$F$173)</f>
        <v>0</v>
      </c>
      <c r="W380" s="10"/>
      <c r="X380" s="154">
        <f t="shared" si="865"/>
        <v>0</v>
      </c>
      <c r="Y380" s="154">
        <f t="shared" si="866"/>
        <v>0</v>
      </c>
      <c r="Z380" s="10"/>
      <c r="AA380" s="152">
        <f>SUMIF('Rekapitulasi Maret'!$U$9:$U$173,APS!$B380,'Rekapitulasi Maret'!$V$9:$V$173)</f>
        <v>0</v>
      </c>
      <c r="AB380" s="152">
        <f>SUMIF('Rekapitulasi Maret'!$U$9:$U$173,APS!$B380,'Rekapitulasi Maret'!$W$9:$W$173)</f>
        <v>0</v>
      </c>
      <c r="AC380" s="152"/>
      <c r="AD380" s="154">
        <f t="shared" si="856"/>
        <v>0</v>
      </c>
      <c r="AE380" s="154">
        <f t="shared" si="857"/>
        <v>0</v>
      </c>
      <c r="AF380" s="10"/>
      <c r="AG380" s="152">
        <f>SUMIF('Rekapitulasi Maret'!$AL$9:$AL$173,APS!$B380,'Rekapitulasi Maret'!$AM$9:$AM$173)</f>
        <v>0</v>
      </c>
      <c r="AH380" s="152">
        <f>SUMIF('Rekapitulasi Maret'!$AL$9:$AL$173,APS!$B380,'Rekapitulasi Maret'!$AN$9:$AN$173)</f>
        <v>0</v>
      </c>
      <c r="AI380" s="152">
        <f>SUMIF('Rekapitulasi Maret'!$AL$9:$AL$173,APS!$B380,'Rekapitulasi Maret'!$AQ$9:$AQ$173)</f>
        <v>0</v>
      </c>
      <c r="AJ380" s="154">
        <f t="shared" si="860"/>
        <v>0</v>
      </c>
      <c r="AK380" s="154">
        <f t="shared" si="861"/>
        <v>0</v>
      </c>
      <c r="AL380" s="10"/>
      <c r="AM380" s="152">
        <f>SUMIF('Rekapitulasi Maret'!$BA$9:$BA$173,APS!$B380,'Rekapitulasi Maret'!$BB$9:$BB$173)</f>
        <v>0</v>
      </c>
      <c r="AN380" s="152">
        <f>SUMIF('Rekapitulasi Maret'!$BA$9:$BA$173,APS!$B380,'Rekapitulasi Maret'!$BC$9:$BC$173)</f>
        <v>0</v>
      </c>
      <c r="AO380" s="10"/>
      <c r="AP380" s="154">
        <f t="shared" si="858"/>
        <v>0</v>
      </c>
      <c r="AQ380" s="154">
        <f t="shared" si="859"/>
        <v>0</v>
      </c>
      <c r="AR380" s="10"/>
      <c r="AS380" s="152">
        <f>SUMIF('Rekapitulasi Maret'!$BP$9:$BP$173,APS!$B380,'Rekapitulasi Maret'!$BQ$9:$BQ$173)</f>
        <v>0</v>
      </c>
      <c r="AT380" s="152">
        <f>SUMIF('Rekapitulasi Maret'!$BP$9:$BP$173,APS!$B380,'Rekapitulasi Maret'!$BR$9:$BR$173)</f>
        <v>0</v>
      </c>
      <c r="AU380" s="10"/>
      <c r="AV380" s="10"/>
      <c r="AW380" s="10"/>
      <c r="AX380" s="10"/>
      <c r="AY380" s="10"/>
      <c r="AZ380" s="10"/>
      <c r="BA380" s="10"/>
      <c r="BB380" s="154">
        <f t="shared" si="819"/>
        <v>0</v>
      </c>
      <c r="BC380" s="154">
        <f t="shared" si="820"/>
        <v>0</v>
      </c>
      <c r="BD380" s="76">
        <f t="shared" si="867"/>
        <v>0</v>
      </c>
      <c r="BE380" s="76">
        <f t="shared" si="868"/>
        <v>0</v>
      </c>
      <c r="BF380" s="76">
        <f t="shared" si="869"/>
        <v>0</v>
      </c>
      <c r="BG380" s="76">
        <f t="shared" si="870"/>
        <v>0</v>
      </c>
      <c r="BH380" s="76">
        <f t="shared" si="871"/>
        <v>0</v>
      </c>
      <c r="BI380" s="76">
        <f t="shared" si="872"/>
        <v>0</v>
      </c>
      <c r="BJ380" s="154">
        <f t="shared" si="873"/>
        <v>0</v>
      </c>
      <c r="BK380" s="10"/>
      <c r="BL380" s="10"/>
      <c r="BM380" s="152">
        <f>SUMIF('Rekapitulasi Maret'!$D$194:$D$375,APS!$B380,'Rekapitulasi Maret'!$E$194:$E$375)+SUMIF('Rekapitulasi Maret'!$D$194:$D$375,APS!$B380,'Rekapitulasi Maret'!$J$194:$J$375)</f>
        <v>0</v>
      </c>
      <c r="BN380" s="152">
        <f>SUMIF('Rekapitulasi Maret'!$D$194:$D$375,APS!$B380,'Rekapitulasi Maret'!$F$194:$F$375)</f>
        <v>0</v>
      </c>
      <c r="BO380" s="152">
        <f>SUMIF('Rekapitulasi Maret'!$D$194:$D$375,APS!$B380,'Rekapitulasi Maret'!$K$194:$K$375)</f>
        <v>0</v>
      </c>
      <c r="BP380" s="154">
        <f t="shared" si="799"/>
        <v>0</v>
      </c>
      <c r="BQ380" s="154">
        <f t="shared" si="800"/>
        <v>0</v>
      </c>
      <c r="BR380" s="10"/>
      <c r="BS380" s="152">
        <f>SUMIF('Rekapitulasi Maret'!$U$194:$U$375,APS!$B380,'Rekapitulasi Maret'!$V$194:$V$375)+SUMIF('Rekapitulasi Maret'!$U$194:$U$375,APS!$B380,'Rekapitulasi Maret'!$AA$194:$AA$375)</f>
        <v>0</v>
      </c>
      <c r="BT380" s="152">
        <f>SUMIF('Rekapitulasi Maret'!$U$194:$U$375,APS!$B380,'Rekapitulasi Maret'!$W$194:$W$375)</f>
        <v>0</v>
      </c>
      <c r="BU380" s="152">
        <f>SUMIF('Rekapitulasi Maret'!$U$194:$U$375,APS!$B380,'Rekapitulasi Maret'!$AB$194:$AB$375)</f>
        <v>0</v>
      </c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76">
        <f t="shared" si="838"/>
        <v>0</v>
      </c>
      <c r="CQ380" s="76">
        <f t="shared" si="839"/>
        <v>0</v>
      </c>
      <c r="CR380" s="76">
        <f t="shared" si="840"/>
        <v>0</v>
      </c>
      <c r="CS380" s="76">
        <f t="shared" si="841"/>
        <v>0</v>
      </c>
      <c r="CT380" s="76">
        <f t="shared" si="842"/>
        <v>0</v>
      </c>
      <c r="CU380" s="76">
        <f t="shared" si="843"/>
        <v>0</v>
      </c>
      <c r="CV380" s="154">
        <f t="shared" si="844"/>
        <v>0</v>
      </c>
      <c r="CW380" s="10"/>
      <c r="CX380" s="10"/>
      <c r="CY380" s="152">
        <f>SUMIF('Rekapitulasi Maret'!$D$391:$D$568,APS!$B380,'Rekapitulasi Maret'!$E$391:$E$568)+SUMIF('Rekapitulasi Maret'!$D$391:$D$568,APS!$B380,'Rekapitulasi Maret'!$J$391:$J$568)</f>
        <v>0</v>
      </c>
      <c r="CZ380" s="152">
        <f>SUMIF('Rekapitulasi Maret'!$D$391:$D$568,APS!$B380,'Rekapitulasi Maret'!$F$391:$F$568)</f>
        <v>0</v>
      </c>
      <c r="DA380" s="152">
        <f>SUMIF('Rekapitulasi Maret'!$D$391:$D$568,APS!$B380,'Rekapitulasi Maret'!$K$391:$K$568)</f>
        <v>0</v>
      </c>
      <c r="DB380" s="154">
        <f t="shared" si="793"/>
        <v>0</v>
      </c>
      <c r="DC380" s="154">
        <f t="shared" si="794"/>
        <v>0</v>
      </c>
      <c r="DD380" s="10"/>
      <c r="DE380" s="152">
        <f>SUMIF('Rekapitulasi Maret'!$U$391:$U$568,APS!$B380,'Rekapitulasi Maret'!$V$391:$V$568)+SUMIF('Rekapitulasi Maret'!$U$391:$U$568,APS!$B380,'Rekapitulasi Maret'!$AA$391:$AA$568)</f>
        <v>0</v>
      </c>
      <c r="DF380" s="152">
        <f>SUMIF('Rekapitulasi Maret'!$U$391:$U$568,APS!$B380,'Rekapitulasi Maret'!$W$391:$W$568)</f>
        <v>0</v>
      </c>
      <c r="DG380" s="152">
        <f>SUMIF('Rekapitulasi Maret'!$U$391:$U$568,APS!$B380,'Rekapitulasi Maret'!$AB$391:$AB$568)</f>
        <v>0</v>
      </c>
      <c r="DH380" s="154">
        <f t="shared" si="845"/>
        <v>0</v>
      </c>
      <c r="DI380" s="154">
        <f t="shared" si="846"/>
        <v>0</v>
      </c>
      <c r="DJ380" s="10"/>
      <c r="DK380" s="10"/>
      <c r="DL380" s="10"/>
      <c r="DM380" s="10"/>
      <c r="DN380" s="10"/>
      <c r="DO380" s="10"/>
      <c r="DP380" s="10"/>
      <c r="DQ380" s="152">
        <f>SUMIF('Rekapitulasi Maret'!$BA$391:$BA$568,APS!$B380,'Rekapitulasi Maret'!$BB$391:$BB$568)+SUMIF('Rekapitulasi Maret'!$BA$391:$BA$568,APS!$B380,'Rekapitulasi Maret'!$BE$391:$BE$568)</f>
        <v>0</v>
      </c>
      <c r="DR380" s="152">
        <f>SUMIF('Rekapitulasi Maret'!$BA$391:$BA$568,APS!$B380,'Rekapitulasi Maret'!$BC$391:$BC$568)</f>
        <v>0</v>
      </c>
      <c r="DS380" s="152">
        <f>SUMIF('Rekapitulasi Maret'!$BA$391:$BA$568,APS!$B380,'Rekapitulasi Maret'!$BF$391:$BF$568)</f>
        <v>0</v>
      </c>
      <c r="DT380" s="154">
        <f t="shared" si="847"/>
        <v>0</v>
      </c>
      <c r="DU380" s="154">
        <f t="shared" si="848"/>
        <v>0</v>
      </c>
      <c r="DV380" s="10"/>
      <c r="DW380" s="152">
        <f>SUMIF('Rekapitulasi Maret'!$BP$391:$BP$568,APS!$B380,'Rekapitulasi Maret'!$BQ$391:$BQ$568)+SUMIF('Rekapitulasi Maret'!$BP$391:$BP$568,APS!$B380,'Rekapitulasi Maret'!$BT$391:$BT$568)</f>
        <v>0</v>
      </c>
      <c r="DX380" s="152">
        <f>SUMIF('Rekapitulasi Maret'!$BP$391:$BP$568,APS!$B380,'Rekapitulasi Maret'!$BR$391:$BR$568)</f>
        <v>0</v>
      </c>
      <c r="DY380" s="152">
        <f>SUMIF('Rekapitulasi Maret'!$BP$391:$BP$568,APS!$B380,'Rekapitulasi Maret'!$BU$391:$BU$568)</f>
        <v>0</v>
      </c>
      <c r="DZ380" s="154">
        <f t="shared" si="876"/>
        <v>0</v>
      </c>
      <c r="EA380" s="154">
        <f t="shared" si="877"/>
        <v>0</v>
      </c>
      <c r="EB380" s="10"/>
      <c r="EC380" s="152">
        <f>SUMIF('Rekapitulasi Maret'!$CE$391:$CE$568,APS!$B380,'Rekapitulasi Maret'!$CF$391:$CF$568)+SUMIF('Rekapitulasi Maret'!$CE$391:$CE$568,APS!$B380,'Rekapitulasi Maret'!$CI$391:$CI$568)</f>
        <v>0</v>
      </c>
      <c r="ED380" s="152">
        <f>SUMIF('Rekapitulasi Maret'!$CE$391:$CE$568,APS!$B380,'Rekapitulasi Maret'!$CG$391:$CG$568)</f>
        <v>0</v>
      </c>
      <c r="EE380" s="152">
        <f>SUMIF('Rekapitulasi Maret'!$CE$391:$CE$568,APS!$B380,'Rekapitulasi Maret'!$CJ$391:$CJ$568)</f>
        <v>0</v>
      </c>
      <c r="EF380" s="154">
        <f t="shared" si="764"/>
        <v>0</v>
      </c>
      <c r="EG380" s="154">
        <f t="shared" si="765"/>
        <v>0</v>
      </c>
      <c r="EH380" s="76">
        <f t="shared" si="849"/>
        <v>0</v>
      </c>
      <c r="EI380" s="76">
        <f t="shared" si="850"/>
        <v>0</v>
      </c>
      <c r="EJ380" s="76">
        <f t="shared" si="851"/>
        <v>0</v>
      </c>
      <c r="EK380" s="76">
        <f t="shared" si="852"/>
        <v>0</v>
      </c>
      <c r="EL380" s="76">
        <f t="shared" si="853"/>
        <v>0</v>
      </c>
      <c r="EM380" s="76">
        <f t="shared" si="854"/>
        <v>0</v>
      </c>
      <c r="EN380" s="154">
        <f t="shared" si="855"/>
        <v>0</v>
      </c>
      <c r="EO380" s="10"/>
      <c r="EP380" s="10"/>
      <c r="EQ380" s="152">
        <f>SUMIF('Rekapitulasi Maret'!$D$587:$D$768,APS!$B380,'Rekapitulasi Maret'!$E$587:$E$768)+SUMIF('Rekapitulasi Maret'!$D$587:$D$768,APS!$B380,'Rekapitulasi Maret'!$E$587:$E$768)</f>
        <v>0</v>
      </c>
      <c r="ER380" s="152">
        <f>SUMIF('Rekapitulasi Maret'!$D$587:$D$768,APS!$B380,'Rekapitulasi Maret'!$F$587:$F$768)+SUMIF('Rekapitulasi Maret'!$D$587:$D$768,APS!$B380,'Rekapitulasi Maret'!$H$587:$H$768)</f>
        <v>0</v>
      </c>
      <c r="ES380" s="10"/>
      <c r="ET380" s="154">
        <f t="shared" si="766"/>
        <v>0</v>
      </c>
      <c r="EU380" s="154">
        <f t="shared" si="767"/>
        <v>0</v>
      </c>
      <c r="EV380" s="10"/>
      <c r="EW380" s="152">
        <f>SUMIF('Rekapitulasi Maret'!$U$587:$U$768,APS!$B380,'Rekapitulasi Maret'!$V$587:$V$768)+SUMIF('Rekapitulasi Maret'!$U$587:$U$768,APS!$B380,'Rekapitulasi Maret'!$X$587:$X$768)</f>
        <v>0</v>
      </c>
      <c r="EX380" s="152">
        <f>SUMIF('Rekapitulasi Maret'!$U$587:$U$768,APS!$B380,'Rekapitulasi Maret'!$W$587:$W$768)+SUMIF('Rekapitulasi Maret'!$U$587:$U$768,APS!$B380,'Rekapitulasi Maret'!$Y$587:$Y$768)</f>
        <v>0</v>
      </c>
      <c r="EY380" s="10"/>
      <c r="EZ380" s="154">
        <f t="shared" si="768"/>
        <v>0</v>
      </c>
      <c r="FA380" s="154">
        <f t="shared" si="769"/>
        <v>0</v>
      </c>
      <c r="FB380" s="10"/>
      <c r="FC380" s="152">
        <f>SUMIF('Rekapitulasi Maret'!$AL$587:$AL$768,APS!$B380,'Rekapitulasi Maret'!$AM$587:$AM$768)+SUMIF('Rekapitulasi Maret'!$AL$587:$AL$768,APS!$B380,'Rekapitulasi Maret'!$AP$587:$AP$768)</f>
        <v>0</v>
      </c>
      <c r="FD380" s="152">
        <f>SUMIF('Rekapitulasi Maret'!$AL$587:$AL$768,APS!$B380,'Rekapitulasi Maret'!$AN$587:$AN$768)</f>
        <v>0</v>
      </c>
      <c r="FE380" s="10"/>
      <c r="FF380" s="154">
        <f t="shared" si="770"/>
        <v>0</v>
      </c>
      <c r="FG380" s="154">
        <f t="shared" si="771"/>
        <v>0</v>
      </c>
      <c r="FH380" s="10"/>
      <c r="FI380" s="152">
        <f>SUMIF('Rekapitulasi Maret'!$BA$587:$BA$768,APS!$B380,'Rekapitulasi Maret'!$BB$587:$BB$768)+SUMIF('Rekapitulasi Maret'!$BA$587:$BA$768,APS!$B380,'Rekapitulasi Maret'!$BE$587:$BE$768)</f>
        <v>0</v>
      </c>
      <c r="FJ380" s="152">
        <f>SUMIF('Rekapitulasi Maret'!$BA$587:$BA$768,APS!$B380,'Rekapitulasi Maret'!$BC$587:$BC$768)+SUMIF('Rekapitulasi Maret'!$BA$587:$BA$768,APS!$B380,'Rekapitulasi Maret'!$BF$587:$BF$768)</f>
        <v>0</v>
      </c>
      <c r="FK380" s="10"/>
      <c r="FL380" s="154">
        <f t="shared" si="772"/>
        <v>0</v>
      </c>
      <c r="FM380" s="154">
        <f t="shared" si="773"/>
        <v>0</v>
      </c>
      <c r="FN380" s="10"/>
      <c r="FO380" s="152">
        <f>SUMIF('Rekapitulasi Maret'!$BP$587:$BP$768,APS!$B380,'Rekapitulasi Maret'!$BQ$587:$BQ$768)+SUMIF('Rekapitulasi Maret'!$BP$587:$BP$768,APS!$B380,'Rekapitulasi Maret'!$BT$587:$BT$768)</f>
        <v>0</v>
      </c>
      <c r="FP380" s="152">
        <f>SUMIF('Rekapitulasi Maret'!$BP$587:$BP$768,APS!$B380,'Rekapitulasi Maret'!$BR$587:$BR$768)</f>
        <v>0</v>
      </c>
      <c r="FQ380" s="10"/>
      <c r="FR380" s="154">
        <f t="shared" si="774"/>
        <v>0</v>
      </c>
      <c r="FS380" s="154">
        <f t="shared" si="775"/>
        <v>0</v>
      </c>
      <c r="FT380" s="10"/>
      <c r="FU380" s="152">
        <f>SUMIF('Rekapitulasi Maret'!$CE$587:$CE$768,APS!$B380,'Rekapitulasi Maret'!$CI$587:$CI$768)</f>
        <v>0</v>
      </c>
      <c r="FV380" s="10"/>
      <c r="FW380" s="152">
        <f>SUMIF('Rekapitulasi Maret'!$CE$587:$CE$768,APS!$B380,'Rekapitulasi Maret'!$CJ$587:$CJ$768)</f>
        <v>0</v>
      </c>
      <c r="FX380" s="154">
        <f t="shared" si="795"/>
        <v>0</v>
      </c>
      <c r="FY380" s="154">
        <f t="shared" si="796"/>
        <v>0</v>
      </c>
      <c r="FZ380" s="10"/>
      <c r="GA380" s="152">
        <f>SUMIF('Rekapitulasi Maret'!$D$785:$D$963,APS!$B380,'Rekapitulasi Maret'!$E$785:$E$963)+SUMIF('Rekapitulasi Maret'!$D$785:$D$963,APS!$B380,'Rekapitulasi Maret'!$J$785:$J$963)</f>
        <v>50</v>
      </c>
      <c r="GB380" s="152">
        <f>SUMIF('Rekapitulasi Maret'!$D$785:$D$963,APS!$B380,'Rekapitulasi Maret'!$F$785:$F$963)</f>
        <v>50</v>
      </c>
      <c r="GC380" s="152">
        <f>SUMIF('Rekapitulasi Maret'!$D$785:$D$963,APS!$B380,'Rekapitulasi Maret'!$K$785:$K$963)</f>
        <v>0</v>
      </c>
      <c r="GD380" s="154">
        <f t="shared" si="776"/>
        <v>0</v>
      </c>
      <c r="GE380" s="154">
        <f t="shared" si="777"/>
        <v>100</v>
      </c>
      <c r="GF380" s="10"/>
      <c r="GG380" s="152">
        <f>SUMIF('Rekapitulasi Maret'!$U$785:$U$963,APS!$B380,'Rekapitulasi Maret'!$V$785:$V$963)+SUMIF('Rekapitulasi Maret'!$U$785:$U$963,APS!$B380,'Rekapitulasi Maret'!$AA$785:$AA$963)</f>
        <v>50</v>
      </c>
      <c r="GH380" s="152">
        <f>SUMIF('Rekapitulasi Maret'!$U$785:$U$963,APS!$B380,'Rekapitulasi Maret'!$W$785:$W$963)</f>
        <v>0</v>
      </c>
      <c r="GI380" s="152">
        <f>SUMIF('Rekapitulasi Maret'!$U$785:$U$963,APS!$B380,'Rekapitulasi Maret'!$AB$785:$AB$963)</f>
        <v>0</v>
      </c>
      <c r="GJ380" s="154">
        <f t="shared" ref="GJ380:GJ443" si="878">IF(GF380=0,0,((GH380+GI380)/GF380)*100)</f>
        <v>0</v>
      </c>
      <c r="GK380" s="154">
        <f t="shared" ref="GK380:GK443" si="879">IF(GG380=0,0,((GH380+GI380)/GG380)*100)</f>
        <v>0</v>
      </c>
      <c r="GL380" s="10"/>
      <c r="GM380" s="152">
        <f>SUMIF('Rekapitulasi Maret'!$AL$785:$AL$963,APS!$B380,'Rekapitulasi Maret'!$AM$785:$AM$963)+SUMIF('Rekapitulasi Maret'!$AL$785:$AL$963,APS!$B380,'Rekapitulasi Maret'!$AP$785:$AP$963)</f>
        <v>0</v>
      </c>
      <c r="GN380" s="152">
        <f>SUMIF('Rekapitulasi Maret'!$AL$785:$AL$963,APS!$B380,'Rekapitulasi Maret'!$AN$785:$AN$963)</f>
        <v>0</v>
      </c>
      <c r="GO380" s="152">
        <f>SUMIF('Rekapitulasi Maret'!$AL$785:$AL$963,APS!$B380,'Rekapitulasi Maret'!$AQ$785:$AQ$963)</f>
        <v>0</v>
      </c>
      <c r="GP380" s="154">
        <f t="shared" ref="GP380:GP383" si="880">IF(GL380=0,0,((GN380+GO380)/GL380)*100)</f>
        <v>0</v>
      </c>
      <c r="GQ380" s="154">
        <f t="shared" ref="GQ380:GQ383" si="881">IF(GM380=0,0,((GN380+GO380)/GM380)*100)</f>
        <v>0</v>
      </c>
      <c r="GR380" s="76">
        <f t="shared" si="782"/>
        <v>0</v>
      </c>
      <c r="GS380" s="76">
        <f t="shared" si="783"/>
        <v>100</v>
      </c>
      <c r="GT380" s="76">
        <f t="shared" si="784"/>
        <v>50</v>
      </c>
      <c r="GU380" s="76">
        <f t="shared" si="785"/>
        <v>0</v>
      </c>
      <c r="GV380" s="157">
        <f t="shared" si="786"/>
        <v>50</v>
      </c>
      <c r="GW380" s="157">
        <f t="shared" si="787"/>
        <v>50</v>
      </c>
      <c r="GX380" s="158">
        <f t="shared" si="788"/>
        <v>0</v>
      </c>
      <c r="GY380" s="157">
        <f t="shared" si="821"/>
        <v>0</v>
      </c>
      <c r="GZ380" s="157">
        <f t="shared" si="822"/>
        <v>100</v>
      </c>
      <c r="HA380" s="157">
        <f t="shared" si="823"/>
        <v>50</v>
      </c>
      <c r="HB380" s="157">
        <f t="shared" si="824"/>
        <v>0</v>
      </c>
      <c r="HC380" s="157">
        <f t="shared" si="825"/>
        <v>50</v>
      </c>
      <c r="HD380" s="157">
        <f t="shared" si="826"/>
        <v>50</v>
      </c>
      <c r="HE380" s="158">
        <f t="shared" si="862"/>
        <v>0</v>
      </c>
      <c r="HF380" s="164"/>
      <c r="HG380" s="88"/>
      <c r="HH380" s="88"/>
    </row>
    <row r="381" spans="1:216" ht="15.75">
      <c r="A381" s="129" t="s">
        <v>932</v>
      </c>
      <c r="B381" s="129" t="s">
        <v>933</v>
      </c>
      <c r="C381" s="16" t="s">
        <v>143</v>
      </c>
      <c r="D381" s="16"/>
      <c r="E381" s="16"/>
      <c r="F381" s="17"/>
      <c r="G381" s="17"/>
      <c r="H381" s="17"/>
      <c r="I381" s="18"/>
      <c r="J381" s="17">
        <v>0</v>
      </c>
      <c r="K381" s="19"/>
      <c r="L381" s="19"/>
      <c r="M381" s="23"/>
      <c r="N381" s="20">
        <f t="shared" si="874"/>
        <v>0</v>
      </c>
      <c r="O381" s="20"/>
      <c r="P381" s="75">
        <f t="shared" si="875"/>
        <v>0</v>
      </c>
      <c r="Q381" s="74">
        <f t="shared" si="864"/>
        <v>0</v>
      </c>
      <c r="R381" s="22">
        <f t="shared" si="863"/>
        <v>0</v>
      </c>
      <c r="S381" s="10"/>
      <c r="T381" s="10"/>
      <c r="U381" s="152">
        <f>SUMIF('Rekapitulasi Maret'!$D$9:$D$173,APS!$B381,'Rekapitulasi Maret'!$E$9:$E$173)</f>
        <v>0</v>
      </c>
      <c r="V381" s="152">
        <f>SUMIF('Rekapitulasi Maret'!$D$9:$D$173,APS!$B381,'Rekapitulasi Maret'!$F$9:$F$173)</f>
        <v>0</v>
      </c>
      <c r="W381" s="10"/>
      <c r="X381" s="154">
        <f t="shared" si="865"/>
        <v>0</v>
      </c>
      <c r="Y381" s="154">
        <f t="shared" si="866"/>
        <v>0</v>
      </c>
      <c r="Z381" s="10"/>
      <c r="AA381" s="152">
        <f>SUMIF('Rekapitulasi Maret'!$U$9:$U$173,APS!$B381,'Rekapitulasi Maret'!$V$9:$V$173)</f>
        <v>0</v>
      </c>
      <c r="AB381" s="152">
        <f>SUMIF('Rekapitulasi Maret'!$U$9:$U$173,APS!$B381,'Rekapitulasi Maret'!$W$9:$W$173)</f>
        <v>0</v>
      </c>
      <c r="AC381" s="152"/>
      <c r="AD381" s="154">
        <f t="shared" si="856"/>
        <v>0</v>
      </c>
      <c r="AE381" s="154">
        <f t="shared" si="857"/>
        <v>0</v>
      </c>
      <c r="AF381" s="10"/>
      <c r="AG381" s="152">
        <f>SUMIF('Rekapitulasi Maret'!$AL$9:$AL$173,APS!$B381,'Rekapitulasi Maret'!$AM$9:$AM$173)</f>
        <v>0</v>
      </c>
      <c r="AH381" s="152">
        <f>SUMIF('Rekapitulasi Maret'!$AL$9:$AL$173,APS!$B381,'Rekapitulasi Maret'!$AN$9:$AN$173)</f>
        <v>0</v>
      </c>
      <c r="AI381" s="152">
        <f>SUMIF('Rekapitulasi Maret'!$AL$9:$AL$173,APS!$B381,'Rekapitulasi Maret'!$AQ$9:$AQ$173)</f>
        <v>0</v>
      </c>
      <c r="AJ381" s="154">
        <f t="shared" si="860"/>
        <v>0</v>
      </c>
      <c r="AK381" s="154">
        <f t="shared" si="861"/>
        <v>0</v>
      </c>
      <c r="AL381" s="10"/>
      <c r="AM381" s="152">
        <f>SUMIF('Rekapitulasi Maret'!$BA$9:$BA$173,APS!$B381,'Rekapitulasi Maret'!$BB$9:$BB$173)</f>
        <v>0</v>
      </c>
      <c r="AN381" s="152">
        <f>SUMIF('Rekapitulasi Maret'!$BA$9:$BA$173,APS!$B381,'Rekapitulasi Maret'!$BC$9:$BC$173)</f>
        <v>0</v>
      </c>
      <c r="AO381" s="10"/>
      <c r="AP381" s="154">
        <f t="shared" si="858"/>
        <v>0</v>
      </c>
      <c r="AQ381" s="154">
        <f t="shared" si="859"/>
        <v>0</v>
      </c>
      <c r="AR381" s="10"/>
      <c r="AS381" s="152">
        <f>SUMIF('Rekapitulasi Maret'!$BP$9:$BP$173,APS!$B381,'Rekapitulasi Maret'!$BQ$9:$BQ$173)</f>
        <v>0</v>
      </c>
      <c r="AT381" s="152">
        <f>SUMIF('Rekapitulasi Maret'!$BP$9:$BP$173,APS!$B381,'Rekapitulasi Maret'!$BR$9:$BR$173)</f>
        <v>0</v>
      </c>
      <c r="AU381" s="10"/>
      <c r="AV381" s="10"/>
      <c r="AW381" s="10"/>
      <c r="AX381" s="10"/>
      <c r="AY381" s="10"/>
      <c r="AZ381" s="10"/>
      <c r="BA381" s="10"/>
      <c r="BB381" s="154">
        <f t="shared" si="819"/>
        <v>0</v>
      </c>
      <c r="BC381" s="154">
        <f t="shared" si="820"/>
        <v>0</v>
      </c>
      <c r="BD381" s="76">
        <f t="shared" si="867"/>
        <v>0</v>
      </c>
      <c r="BE381" s="76">
        <f t="shared" si="868"/>
        <v>0</v>
      </c>
      <c r="BF381" s="76">
        <f t="shared" si="869"/>
        <v>0</v>
      </c>
      <c r="BG381" s="76">
        <f t="shared" si="870"/>
        <v>0</v>
      </c>
      <c r="BH381" s="76">
        <f t="shared" si="871"/>
        <v>0</v>
      </c>
      <c r="BI381" s="76">
        <f t="shared" si="872"/>
        <v>0</v>
      </c>
      <c r="BJ381" s="154">
        <f t="shared" si="873"/>
        <v>0</v>
      </c>
      <c r="BK381" s="10"/>
      <c r="BL381" s="10"/>
      <c r="BM381" s="152">
        <f>SUMIF('Rekapitulasi Maret'!$D$194:$D$375,APS!$B381,'Rekapitulasi Maret'!$E$194:$E$375)+SUMIF('Rekapitulasi Maret'!$D$194:$D$375,APS!$B381,'Rekapitulasi Maret'!$J$194:$J$375)</f>
        <v>0</v>
      </c>
      <c r="BN381" s="152">
        <f>SUMIF('Rekapitulasi Maret'!$D$194:$D$375,APS!$B381,'Rekapitulasi Maret'!$F$194:$F$375)</f>
        <v>0</v>
      </c>
      <c r="BO381" s="152">
        <f>SUMIF('Rekapitulasi Maret'!$D$194:$D$375,APS!$B381,'Rekapitulasi Maret'!$K$194:$K$375)</f>
        <v>0</v>
      </c>
      <c r="BP381" s="154">
        <f t="shared" si="799"/>
        <v>0</v>
      </c>
      <c r="BQ381" s="154">
        <f t="shared" si="800"/>
        <v>0</v>
      </c>
      <c r="BR381" s="10"/>
      <c r="BS381" s="152">
        <f>SUMIF('Rekapitulasi Maret'!$U$194:$U$375,APS!$B381,'Rekapitulasi Maret'!$V$194:$V$375)+SUMIF('Rekapitulasi Maret'!$U$194:$U$375,APS!$B381,'Rekapitulasi Maret'!$AA$194:$AA$375)</f>
        <v>0</v>
      </c>
      <c r="BT381" s="152">
        <f>SUMIF('Rekapitulasi Maret'!$U$194:$U$375,APS!$B381,'Rekapitulasi Maret'!$W$194:$W$375)</f>
        <v>0</v>
      </c>
      <c r="BU381" s="152">
        <f>SUMIF('Rekapitulasi Maret'!$U$194:$U$375,APS!$B381,'Rekapitulasi Maret'!$AB$194:$AB$375)</f>
        <v>0</v>
      </c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76">
        <f t="shared" si="838"/>
        <v>0</v>
      </c>
      <c r="CQ381" s="76">
        <f t="shared" si="839"/>
        <v>0</v>
      </c>
      <c r="CR381" s="76">
        <f t="shared" si="840"/>
        <v>0</v>
      </c>
      <c r="CS381" s="76">
        <f t="shared" si="841"/>
        <v>0</v>
      </c>
      <c r="CT381" s="76">
        <f t="shared" si="842"/>
        <v>0</v>
      </c>
      <c r="CU381" s="76">
        <f t="shared" si="843"/>
        <v>0</v>
      </c>
      <c r="CV381" s="154">
        <f t="shared" si="844"/>
        <v>0</v>
      </c>
      <c r="CW381" s="10"/>
      <c r="CX381" s="10"/>
      <c r="CY381" s="152">
        <f>SUMIF('Rekapitulasi Maret'!$D$391:$D$568,APS!$B381,'Rekapitulasi Maret'!$E$391:$E$568)+SUMIF('Rekapitulasi Maret'!$D$391:$D$568,APS!$B381,'Rekapitulasi Maret'!$J$391:$J$568)</f>
        <v>0</v>
      </c>
      <c r="CZ381" s="152">
        <f>SUMIF('Rekapitulasi Maret'!$D$391:$D$568,APS!$B381,'Rekapitulasi Maret'!$F$391:$F$568)</f>
        <v>0</v>
      </c>
      <c r="DA381" s="152">
        <f>SUMIF('Rekapitulasi Maret'!$D$391:$D$568,APS!$B381,'Rekapitulasi Maret'!$K$391:$K$568)</f>
        <v>0</v>
      </c>
      <c r="DB381" s="154">
        <f t="shared" si="793"/>
        <v>0</v>
      </c>
      <c r="DC381" s="154">
        <f t="shared" si="794"/>
        <v>0</v>
      </c>
      <c r="DD381" s="10"/>
      <c r="DE381" s="152">
        <f>SUMIF('Rekapitulasi Maret'!$U$391:$U$568,APS!$B381,'Rekapitulasi Maret'!$V$391:$V$568)+SUMIF('Rekapitulasi Maret'!$U$391:$U$568,APS!$B381,'Rekapitulasi Maret'!$AA$391:$AA$568)</f>
        <v>0</v>
      </c>
      <c r="DF381" s="152">
        <f>SUMIF('Rekapitulasi Maret'!$U$391:$U$568,APS!$B381,'Rekapitulasi Maret'!$W$391:$W$568)</f>
        <v>0</v>
      </c>
      <c r="DG381" s="152">
        <f>SUMIF('Rekapitulasi Maret'!$U$391:$U$568,APS!$B381,'Rekapitulasi Maret'!$AB$391:$AB$568)</f>
        <v>0</v>
      </c>
      <c r="DH381" s="154">
        <f t="shared" si="845"/>
        <v>0</v>
      </c>
      <c r="DI381" s="154">
        <f t="shared" si="846"/>
        <v>0</v>
      </c>
      <c r="DJ381" s="10"/>
      <c r="DK381" s="10"/>
      <c r="DL381" s="10"/>
      <c r="DM381" s="10"/>
      <c r="DN381" s="10"/>
      <c r="DO381" s="10"/>
      <c r="DP381" s="10"/>
      <c r="DQ381" s="152">
        <f>SUMIF('Rekapitulasi Maret'!$BA$391:$BA$568,APS!$B381,'Rekapitulasi Maret'!$BB$391:$BB$568)+SUMIF('Rekapitulasi Maret'!$BA$391:$BA$568,APS!$B381,'Rekapitulasi Maret'!$BE$391:$BE$568)</f>
        <v>0</v>
      </c>
      <c r="DR381" s="152">
        <f>SUMIF('Rekapitulasi Maret'!$BA$391:$BA$568,APS!$B381,'Rekapitulasi Maret'!$BC$391:$BC$568)</f>
        <v>0</v>
      </c>
      <c r="DS381" s="152">
        <f>SUMIF('Rekapitulasi Maret'!$BA$391:$BA$568,APS!$B381,'Rekapitulasi Maret'!$BF$391:$BF$568)</f>
        <v>0</v>
      </c>
      <c r="DT381" s="154">
        <f t="shared" si="847"/>
        <v>0</v>
      </c>
      <c r="DU381" s="154">
        <f t="shared" si="848"/>
        <v>0</v>
      </c>
      <c r="DV381" s="10"/>
      <c r="DW381" s="152">
        <f>SUMIF('Rekapitulasi Maret'!$BP$391:$BP$568,APS!$B381,'Rekapitulasi Maret'!$BQ$391:$BQ$568)+SUMIF('Rekapitulasi Maret'!$BP$391:$BP$568,APS!$B381,'Rekapitulasi Maret'!$BT$391:$BT$568)</f>
        <v>0</v>
      </c>
      <c r="DX381" s="152">
        <f>SUMIF('Rekapitulasi Maret'!$BP$391:$BP$568,APS!$B381,'Rekapitulasi Maret'!$BR$391:$BR$568)</f>
        <v>0</v>
      </c>
      <c r="DY381" s="152">
        <f>SUMIF('Rekapitulasi Maret'!$BP$391:$BP$568,APS!$B381,'Rekapitulasi Maret'!$BU$391:$BU$568)</f>
        <v>0</v>
      </c>
      <c r="DZ381" s="154">
        <f t="shared" si="876"/>
        <v>0</v>
      </c>
      <c r="EA381" s="154">
        <f t="shared" si="877"/>
        <v>0</v>
      </c>
      <c r="EB381" s="10"/>
      <c r="EC381" s="152">
        <f>SUMIF('Rekapitulasi Maret'!$CE$391:$CE$568,APS!$B381,'Rekapitulasi Maret'!$CF$391:$CF$568)+SUMIF('Rekapitulasi Maret'!$CE$391:$CE$568,APS!$B381,'Rekapitulasi Maret'!$CI$391:$CI$568)</f>
        <v>0</v>
      </c>
      <c r="ED381" s="152">
        <f>SUMIF('Rekapitulasi Maret'!$CE$391:$CE$568,APS!$B381,'Rekapitulasi Maret'!$CG$391:$CG$568)</f>
        <v>0</v>
      </c>
      <c r="EE381" s="152">
        <f>SUMIF('Rekapitulasi Maret'!$CE$391:$CE$568,APS!$B381,'Rekapitulasi Maret'!$CJ$391:$CJ$568)</f>
        <v>0</v>
      </c>
      <c r="EF381" s="154">
        <f t="shared" si="764"/>
        <v>0</v>
      </c>
      <c r="EG381" s="154">
        <f t="shared" si="765"/>
        <v>0</v>
      </c>
      <c r="EH381" s="76">
        <f t="shared" si="849"/>
        <v>0</v>
      </c>
      <c r="EI381" s="76">
        <f t="shared" si="850"/>
        <v>0</v>
      </c>
      <c r="EJ381" s="76">
        <f t="shared" si="851"/>
        <v>0</v>
      </c>
      <c r="EK381" s="76">
        <f t="shared" si="852"/>
        <v>0</v>
      </c>
      <c r="EL381" s="76">
        <f t="shared" si="853"/>
        <v>0</v>
      </c>
      <c r="EM381" s="76">
        <f t="shared" si="854"/>
        <v>0</v>
      </c>
      <c r="EN381" s="154">
        <f t="shared" si="855"/>
        <v>0</v>
      </c>
      <c r="EO381" s="10"/>
      <c r="EP381" s="40"/>
      <c r="EQ381" s="152">
        <f>SUMIF('Rekapitulasi Maret'!$D$587:$D$768,APS!$B381,'Rekapitulasi Maret'!$E$587:$E$768)+SUMIF('Rekapitulasi Maret'!$D$587:$D$768,APS!$B381,'Rekapitulasi Maret'!$E$587:$E$768)</f>
        <v>0</v>
      </c>
      <c r="ER381" s="152">
        <f>SUMIF('Rekapitulasi Maret'!$D$587:$D$768,APS!$B381,'Rekapitulasi Maret'!$F$587:$F$768)+SUMIF('Rekapitulasi Maret'!$D$587:$D$768,APS!$B381,'Rekapitulasi Maret'!$H$587:$H$768)</f>
        <v>0</v>
      </c>
      <c r="ES381" s="40"/>
      <c r="ET381" s="154">
        <f t="shared" si="766"/>
        <v>0</v>
      </c>
      <c r="EU381" s="154">
        <f t="shared" si="767"/>
        <v>0</v>
      </c>
      <c r="EV381" s="40"/>
      <c r="EW381" s="152">
        <f>SUMIF('Rekapitulasi Maret'!$U$587:$U$768,APS!$B381,'Rekapitulasi Maret'!$V$587:$V$768)+SUMIF('Rekapitulasi Maret'!$U$587:$U$768,APS!$B381,'Rekapitulasi Maret'!$X$587:$X$768)</f>
        <v>0</v>
      </c>
      <c r="EX381" s="152">
        <f>SUMIF('Rekapitulasi Maret'!$U$587:$U$768,APS!$B381,'Rekapitulasi Maret'!$W$587:$W$768)+SUMIF('Rekapitulasi Maret'!$U$587:$U$768,APS!$B381,'Rekapitulasi Maret'!$Y$587:$Y$768)</f>
        <v>0</v>
      </c>
      <c r="EY381" s="10"/>
      <c r="EZ381" s="154">
        <f t="shared" si="768"/>
        <v>0</v>
      </c>
      <c r="FA381" s="154">
        <f t="shared" si="769"/>
        <v>0</v>
      </c>
      <c r="FB381" s="40"/>
      <c r="FC381" s="152">
        <f>SUMIF('Rekapitulasi Maret'!$AL$587:$AL$768,APS!$B381,'Rekapitulasi Maret'!$AM$587:$AM$768)+SUMIF('Rekapitulasi Maret'!$AL$587:$AL$768,APS!$B381,'Rekapitulasi Maret'!$AP$587:$AP$768)</f>
        <v>0</v>
      </c>
      <c r="FD381" s="152">
        <f>SUMIF('Rekapitulasi Maret'!$AL$587:$AL$768,APS!$B381,'Rekapitulasi Maret'!$AN$587:$AN$768)</f>
        <v>0</v>
      </c>
      <c r="FE381" s="40"/>
      <c r="FF381" s="154">
        <f t="shared" si="770"/>
        <v>0</v>
      </c>
      <c r="FG381" s="154">
        <f t="shared" si="771"/>
        <v>0</v>
      </c>
      <c r="FH381" s="40"/>
      <c r="FI381" s="152">
        <f>SUMIF('Rekapitulasi Maret'!$BA$587:$BA$768,APS!$B381,'Rekapitulasi Maret'!$BB$587:$BB$768)+SUMIF('Rekapitulasi Maret'!$BA$587:$BA$768,APS!$B381,'Rekapitulasi Maret'!$BE$587:$BE$768)</f>
        <v>0</v>
      </c>
      <c r="FJ381" s="152">
        <f>SUMIF('Rekapitulasi Maret'!$BA$587:$BA$768,APS!$B381,'Rekapitulasi Maret'!$BC$587:$BC$768)+SUMIF('Rekapitulasi Maret'!$BA$587:$BA$768,APS!$B381,'Rekapitulasi Maret'!$BF$587:$BF$768)</f>
        <v>0</v>
      </c>
      <c r="FK381" s="10"/>
      <c r="FL381" s="154">
        <f t="shared" si="772"/>
        <v>0</v>
      </c>
      <c r="FM381" s="154">
        <f t="shared" si="773"/>
        <v>0</v>
      </c>
      <c r="FN381" s="40"/>
      <c r="FO381" s="152">
        <f>SUMIF('Rekapitulasi Maret'!$BP$587:$BP$768,APS!$B381,'Rekapitulasi Maret'!$BQ$587:$BQ$768)+SUMIF('Rekapitulasi Maret'!$BP$587:$BP$768,APS!$B381,'Rekapitulasi Maret'!$BT$587:$BT$768)</f>
        <v>0</v>
      </c>
      <c r="FP381" s="152">
        <f>SUMIF('Rekapitulasi Maret'!$BP$587:$BP$768,APS!$B381,'Rekapitulasi Maret'!$BR$587:$BR$768)</f>
        <v>0</v>
      </c>
      <c r="FQ381" s="10"/>
      <c r="FR381" s="154">
        <f t="shared" si="774"/>
        <v>0</v>
      </c>
      <c r="FS381" s="154">
        <f t="shared" si="775"/>
        <v>0</v>
      </c>
      <c r="FT381" s="40"/>
      <c r="FU381" s="152">
        <f>SUMIF('Rekapitulasi Maret'!$CE$587:$CE$768,APS!$B381,'Rekapitulasi Maret'!$CI$587:$CI$768)</f>
        <v>0</v>
      </c>
      <c r="FV381" s="10"/>
      <c r="FW381" s="152">
        <f>SUMIF('Rekapitulasi Maret'!$CE$587:$CE$768,APS!$B381,'Rekapitulasi Maret'!$CJ$587:$CJ$768)</f>
        <v>0</v>
      </c>
      <c r="FX381" s="154">
        <f t="shared" si="795"/>
        <v>0</v>
      </c>
      <c r="FY381" s="154">
        <f t="shared" si="796"/>
        <v>0</v>
      </c>
      <c r="FZ381" s="40"/>
      <c r="GA381" s="152">
        <f>SUMIF('Rekapitulasi Maret'!$D$785:$D$963,APS!$B381,'Rekapitulasi Maret'!$E$785:$E$963)+SUMIF('Rekapitulasi Maret'!$D$785:$D$963,APS!$B381,'Rekapitulasi Maret'!$J$785:$J$963)</f>
        <v>0</v>
      </c>
      <c r="GB381" s="152">
        <f>SUMIF('Rekapitulasi Maret'!$D$785:$D$963,APS!$B381,'Rekapitulasi Maret'!$F$785:$F$963)</f>
        <v>70</v>
      </c>
      <c r="GC381" s="152">
        <f>SUMIF('Rekapitulasi Maret'!$D$785:$D$963,APS!$B381,'Rekapitulasi Maret'!$K$785:$K$963)</f>
        <v>0</v>
      </c>
      <c r="GD381" s="154">
        <f t="shared" si="776"/>
        <v>0</v>
      </c>
      <c r="GE381" s="154">
        <f t="shared" si="777"/>
        <v>0</v>
      </c>
      <c r="GF381" s="40"/>
      <c r="GG381" s="152">
        <f>SUMIF('Rekapitulasi Maret'!$U$785:$U$963,APS!$B381,'Rekapitulasi Maret'!$V$785:$V$963)+SUMIF('Rekapitulasi Maret'!$U$785:$U$963,APS!$B381,'Rekapitulasi Maret'!$AA$785:$AA$963)</f>
        <v>0</v>
      </c>
      <c r="GH381" s="152">
        <f>SUMIF('Rekapitulasi Maret'!$U$785:$U$963,APS!$B381,'Rekapitulasi Maret'!$W$785:$W$963)</f>
        <v>100</v>
      </c>
      <c r="GI381" s="152">
        <f>SUMIF('Rekapitulasi Maret'!$U$785:$U$963,APS!$B381,'Rekapitulasi Maret'!$AB$785:$AB$963)</f>
        <v>0</v>
      </c>
      <c r="GJ381" s="154">
        <f t="shared" si="878"/>
        <v>0</v>
      </c>
      <c r="GK381" s="154">
        <f t="shared" si="879"/>
        <v>0</v>
      </c>
      <c r="GL381" s="40"/>
      <c r="GM381" s="152">
        <f>SUMIF('Rekapitulasi Maret'!$AL$785:$AL$963,APS!$B381,'Rekapitulasi Maret'!$AM$785:$AM$963)+SUMIF('Rekapitulasi Maret'!$AL$785:$AL$963,APS!$B381,'Rekapitulasi Maret'!$AP$785:$AP$963)</f>
        <v>100</v>
      </c>
      <c r="GN381" s="152">
        <f>SUMIF('Rekapitulasi Maret'!$AL$785:$AL$963,APS!$B381,'Rekapitulasi Maret'!$AN$785:$AN$963)</f>
        <v>0</v>
      </c>
      <c r="GO381" s="152">
        <f>SUMIF('Rekapitulasi Maret'!$AL$785:$AL$963,APS!$B381,'Rekapitulasi Maret'!$AQ$785:$AQ$963)</f>
        <v>0</v>
      </c>
      <c r="GP381" s="154">
        <f t="shared" si="880"/>
        <v>0</v>
      </c>
      <c r="GQ381" s="154">
        <f t="shared" si="881"/>
        <v>0</v>
      </c>
      <c r="GR381" s="76">
        <f t="shared" si="782"/>
        <v>0</v>
      </c>
      <c r="GS381" s="76">
        <f t="shared" si="783"/>
        <v>100</v>
      </c>
      <c r="GT381" s="76">
        <f t="shared" si="784"/>
        <v>170</v>
      </c>
      <c r="GU381" s="76">
        <f t="shared" si="785"/>
        <v>0</v>
      </c>
      <c r="GV381" s="157">
        <f t="shared" si="786"/>
        <v>170</v>
      </c>
      <c r="GW381" s="157">
        <f t="shared" si="787"/>
        <v>170</v>
      </c>
      <c r="GX381" s="158">
        <f t="shared" si="788"/>
        <v>0</v>
      </c>
      <c r="GY381" s="157">
        <f t="shared" si="821"/>
        <v>0</v>
      </c>
      <c r="GZ381" s="157">
        <f t="shared" si="822"/>
        <v>100</v>
      </c>
      <c r="HA381" s="157">
        <f t="shared" si="823"/>
        <v>170</v>
      </c>
      <c r="HB381" s="157">
        <f t="shared" si="824"/>
        <v>0</v>
      </c>
      <c r="HC381" s="157">
        <f t="shared" si="825"/>
        <v>170</v>
      </c>
      <c r="HD381" s="157">
        <f t="shared" si="826"/>
        <v>170</v>
      </c>
      <c r="HE381" s="158">
        <f t="shared" si="862"/>
        <v>0</v>
      </c>
      <c r="HF381" s="165"/>
      <c r="HG381" s="88"/>
      <c r="HH381" s="88"/>
    </row>
    <row r="382" spans="1:216" ht="15.75">
      <c r="A382" s="129" t="s">
        <v>938</v>
      </c>
      <c r="B382" s="129" t="s">
        <v>939</v>
      </c>
      <c r="C382" s="16" t="s">
        <v>69</v>
      </c>
      <c r="D382" s="16"/>
      <c r="E382" s="16"/>
      <c r="F382" s="17"/>
      <c r="G382" s="17"/>
      <c r="H382" s="17"/>
      <c r="I382" s="18"/>
      <c r="J382" s="17">
        <v>0</v>
      </c>
      <c r="K382" s="19"/>
      <c r="L382" s="19"/>
      <c r="M382" s="23"/>
      <c r="N382" s="20">
        <f t="shared" si="874"/>
        <v>0</v>
      </c>
      <c r="O382" s="20"/>
      <c r="P382" s="75">
        <f t="shared" si="875"/>
        <v>0</v>
      </c>
      <c r="Q382" s="74">
        <f t="shared" si="864"/>
        <v>0</v>
      </c>
      <c r="R382" s="22">
        <f t="shared" si="863"/>
        <v>0</v>
      </c>
      <c r="S382" s="10"/>
      <c r="T382" s="10"/>
      <c r="U382" s="152">
        <f>SUMIF('Rekapitulasi Maret'!$D$9:$D$173,APS!$B382,'Rekapitulasi Maret'!$E$9:$E$173)</f>
        <v>0</v>
      </c>
      <c r="V382" s="152">
        <f>SUMIF('Rekapitulasi Maret'!$D$9:$D$173,APS!$B382,'Rekapitulasi Maret'!$F$9:$F$173)</f>
        <v>0</v>
      </c>
      <c r="W382" s="10"/>
      <c r="X382" s="154">
        <f t="shared" si="865"/>
        <v>0</v>
      </c>
      <c r="Y382" s="154">
        <f t="shared" si="866"/>
        <v>0</v>
      </c>
      <c r="Z382" s="10"/>
      <c r="AA382" s="152">
        <f>SUMIF('Rekapitulasi Maret'!$U$9:$U$173,APS!$B382,'Rekapitulasi Maret'!$V$9:$V$173)</f>
        <v>0</v>
      </c>
      <c r="AB382" s="152">
        <f>SUMIF('Rekapitulasi Maret'!$U$9:$U$173,APS!$B382,'Rekapitulasi Maret'!$W$9:$W$173)</f>
        <v>0</v>
      </c>
      <c r="AC382" s="152"/>
      <c r="AD382" s="154">
        <f t="shared" si="856"/>
        <v>0</v>
      </c>
      <c r="AE382" s="154">
        <f t="shared" si="857"/>
        <v>0</v>
      </c>
      <c r="AF382" s="10"/>
      <c r="AG382" s="152">
        <f>SUMIF('Rekapitulasi Maret'!$AL$9:$AL$173,APS!$B382,'Rekapitulasi Maret'!$AM$9:$AM$173)</f>
        <v>0</v>
      </c>
      <c r="AH382" s="152">
        <f>SUMIF('Rekapitulasi Maret'!$AL$9:$AL$173,APS!$B382,'Rekapitulasi Maret'!$AN$9:$AN$173)</f>
        <v>0</v>
      </c>
      <c r="AI382" s="152">
        <f>SUMIF('Rekapitulasi Maret'!$AL$9:$AL$173,APS!$B382,'Rekapitulasi Maret'!$AQ$9:$AQ$173)</f>
        <v>0</v>
      </c>
      <c r="AJ382" s="154">
        <f t="shared" si="860"/>
        <v>0</v>
      </c>
      <c r="AK382" s="154">
        <f t="shared" si="861"/>
        <v>0</v>
      </c>
      <c r="AL382" s="10"/>
      <c r="AM382" s="152">
        <f>SUMIF('Rekapitulasi Maret'!$BA$9:$BA$173,APS!$B382,'Rekapitulasi Maret'!$BB$9:$BB$173)</f>
        <v>0</v>
      </c>
      <c r="AN382" s="152">
        <f>SUMIF('Rekapitulasi Maret'!$BA$9:$BA$173,APS!$B382,'Rekapitulasi Maret'!$BC$9:$BC$173)</f>
        <v>0</v>
      </c>
      <c r="AO382" s="10"/>
      <c r="AP382" s="154">
        <f t="shared" si="858"/>
        <v>0</v>
      </c>
      <c r="AQ382" s="154">
        <f t="shared" si="859"/>
        <v>0</v>
      </c>
      <c r="AR382" s="10"/>
      <c r="AS382" s="152">
        <f>SUMIF('Rekapitulasi Maret'!$BP$9:$BP$173,APS!$B382,'Rekapitulasi Maret'!$BQ$9:$BQ$173)</f>
        <v>0</v>
      </c>
      <c r="AT382" s="152">
        <f>SUMIF('Rekapitulasi Maret'!$BP$9:$BP$173,APS!$B382,'Rekapitulasi Maret'!$BR$9:$BR$173)</f>
        <v>0</v>
      </c>
      <c r="AU382" s="10"/>
      <c r="AV382" s="10"/>
      <c r="AW382" s="10"/>
      <c r="AX382" s="10"/>
      <c r="AY382" s="10"/>
      <c r="AZ382" s="10"/>
      <c r="BA382" s="10"/>
      <c r="BB382" s="154">
        <f t="shared" si="819"/>
        <v>0</v>
      </c>
      <c r="BC382" s="154">
        <f t="shared" si="820"/>
        <v>0</v>
      </c>
      <c r="BD382" s="76">
        <f t="shared" si="867"/>
        <v>0</v>
      </c>
      <c r="BE382" s="76">
        <f t="shared" si="868"/>
        <v>0</v>
      </c>
      <c r="BF382" s="76">
        <f t="shared" si="869"/>
        <v>0</v>
      </c>
      <c r="BG382" s="76">
        <f t="shared" si="870"/>
        <v>0</v>
      </c>
      <c r="BH382" s="76">
        <f t="shared" si="871"/>
        <v>0</v>
      </c>
      <c r="BI382" s="76">
        <f t="shared" si="872"/>
        <v>0</v>
      </c>
      <c r="BJ382" s="154">
        <f t="shared" si="873"/>
        <v>0</v>
      </c>
      <c r="BK382" s="10"/>
      <c r="BL382" s="10"/>
      <c r="BM382" s="152">
        <f>SUMIF('Rekapitulasi Maret'!$D$194:$D$375,APS!$B382,'Rekapitulasi Maret'!$E$194:$E$375)+SUMIF('Rekapitulasi Maret'!$D$194:$D$375,APS!$B382,'Rekapitulasi Maret'!$J$194:$J$375)</f>
        <v>0</v>
      </c>
      <c r="BN382" s="152">
        <f>SUMIF('Rekapitulasi Maret'!$D$194:$D$375,APS!$B382,'Rekapitulasi Maret'!$F$194:$F$375)</f>
        <v>0</v>
      </c>
      <c r="BO382" s="152">
        <f>SUMIF('Rekapitulasi Maret'!$D$194:$D$375,APS!$B382,'Rekapitulasi Maret'!$K$194:$K$375)</f>
        <v>0</v>
      </c>
      <c r="BP382" s="154">
        <f t="shared" si="799"/>
        <v>0</v>
      </c>
      <c r="BQ382" s="154">
        <f t="shared" si="800"/>
        <v>0</v>
      </c>
      <c r="BR382" s="10"/>
      <c r="BS382" s="152">
        <f>SUMIF('Rekapitulasi Maret'!$U$194:$U$375,APS!$B382,'Rekapitulasi Maret'!$V$194:$V$375)+SUMIF('Rekapitulasi Maret'!$U$194:$U$375,APS!$B382,'Rekapitulasi Maret'!$AA$194:$AA$375)</f>
        <v>0</v>
      </c>
      <c r="BT382" s="152">
        <f>SUMIF('Rekapitulasi Maret'!$U$194:$U$375,APS!$B382,'Rekapitulasi Maret'!$W$194:$W$375)</f>
        <v>0</v>
      </c>
      <c r="BU382" s="152">
        <f>SUMIF('Rekapitulasi Maret'!$U$194:$U$375,APS!$B382,'Rekapitulasi Maret'!$AB$194:$AB$375)</f>
        <v>0</v>
      </c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76">
        <f t="shared" si="838"/>
        <v>0</v>
      </c>
      <c r="CQ382" s="76">
        <f t="shared" si="839"/>
        <v>0</v>
      </c>
      <c r="CR382" s="76">
        <f t="shared" si="840"/>
        <v>0</v>
      </c>
      <c r="CS382" s="76">
        <f t="shared" si="841"/>
        <v>0</v>
      </c>
      <c r="CT382" s="76">
        <f t="shared" si="842"/>
        <v>0</v>
      </c>
      <c r="CU382" s="76">
        <f t="shared" si="843"/>
        <v>0</v>
      </c>
      <c r="CV382" s="154">
        <f t="shared" si="844"/>
        <v>0</v>
      </c>
      <c r="CW382" s="10"/>
      <c r="CX382" s="10"/>
      <c r="CY382" s="152">
        <f>SUMIF('Rekapitulasi Maret'!$D$391:$D$568,APS!$B382,'Rekapitulasi Maret'!$E$391:$E$568)+SUMIF('Rekapitulasi Maret'!$D$391:$D$568,APS!$B382,'Rekapitulasi Maret'!$J$391:$J$568)</f>
        <v>0</v>
      </c>
      <c r="CZ382" s="152">
        <f>SUMIF('Rekapitulasi Maret'!$D$391:$D$568,APS!$B382,'Rekapitulasi Maret'!$F$391:$F$568)</f>
        <v>0</v>
      </c>
      <c r="DA382" s="152">
        <f>SUMIF('Rekapitulasi Maret'!$D$391:$D$568,APS!$B382,'Rekapitulasi Maret'!$K$391:$K$568)</f>
        <v>0</v>
      </c>
      <c r="DB382" s="154">
        <f t="shared" si="793"/>
        <v>0</v>
      </c>
      <c r="DC382" s="154">
        <f t="shared" si="794"/>
        <v>0</v>
      </c>
      <c r="DD382" s="10"/>
      <c r="DE382" s="152">
        <f>SUMIF('Rekapitulasi Maret'!$U$391:$U$568,APS!$B382,'Rekapitulasi Maret'!$V$391:$V$568)+SUMIF('Rekapitulasi Maret'!$U$391:$U$568,APS!$B382,'Rekapitulasi Maret'!$AA$391:$AA$568)</f>
        <v>0</v>
      </c>
      <c r="DF382" s="152">
        <f>SUMIF('Rekapitulasi Maret'!$U$391:$U$568,APS!$B382,'Rekapitulasi Maret'!$W$391:$W$568)</f>
        <v>0</v>
      </c>
      <c r="DG382" s="152">
        <f>SUMIF('Rekapitulasi Maret'!$U$391:$U$568,APS!$B382,'Rekapitulasi Maret'!$AB$391:$AB$568)</f>
        <v>0</v>
      </c>
      <c r="DH382" s="154">
        <f t="shared" si="845"/>
        <v>0</v>
      </c>
      <c r="DI382" s="154">
        <f t="shared" si="846"/>
        <v>0</v>
      </c>
      <c r="DJ382" s="10"/>
      <c r="DK382" s="10"/>
      <c r="DL382" s="10"/>
      <c r="DM382" s="10"/>
      <c r="DN382" s="10"/>
      <c r="DO382" s="10"/>
      <c r="DP382" s="10"/>
      <c r="DQ382" s="152">
        <f>SUMIF('Rekapitulasi Maret'!$BA$391:$BA$568,APS!$B382,'Rekapitulasi Maret'!$BB$391:$BB$568)+SUMIF('Rekapitulasi Maret'!$BA$391:$BA$568,APS!$B382,'Rekapitulasi Maret'!$BE$391:$BE$568)</f>
        <v>0</v>
      </c>
      <c r="DR382" s="152">
        <f>SUMIF('Rekapitulasi Maret'!$BA$391:$BA$568,APS!$B382,'Rekapitulasi Maret'!$BC$391:$BC$568)</f>
        <v>0</v>
      </c>
      <c r="DS382" s="152">
        <f>SUMIF('Rekapitulasi Maret'!$BA$391:$BA$568,APS!$B382,'Rekapitulasi Maret'!$BF$391:$BF$568)</f>
        <v>0</v>
      </c>
      <c r="DT382" s="154">
        <f t="shared" si="847"/>
        <v>0</v>
      </c>
      <c r="DU382" s="154">
        <f t="shared" si="848"/>
        <v>0</v>
      </c>
      <c r="DV382" s="10"/>
      <c r="DW382" s="152">
        <f>SUMIF('Rekapitulasi Maret'!$BP$391:$BP$568,APS!$B382,'Rekapitulasi Maret'!$BQ$391:$BQ$568)+SUMIF('Rekapitulasi Maret'!$BP$391:$BP$568,APS!$B382,'Rekapitulasi Maret'!$BT$391:$BT$568)</f>
        <v>0</v>
      </c>
      <c r="DX382" s="152">
        <f>SUMIF('Rekapitulasi Maret'!$BP$391:$BP$568,APS!$B382,'Rekapitulasi Maret'!$BR$391:$BR$568)</f>
        <v>0</v>
      </c>
      <c r="DY382" s="152">
        <f>SUMIF('Rekapitulasi Maret'!$BP$391:$BP$568,APS!$B382,'Rekapitulasi Maret'!$BU$391:$BU$568)</f>
        <v>0</v>
      </c>
      <c r="DZ382" s="154">
        <f t="shared" si="876"/>
        <v>0</v>
      </c>
      <c r="EA382" s="154">
        <f t="shared" si="877"/>
        <v>0</v>
      </c>
      <c r="EB382" s="10"/>
      <c r="EC382" s="152">
        <f>SUMIF('Rekapitulasi Maret'!$CE$391:$CE$568,APS!$B382,'Rekapitulasi Maret'!$CF$391:$CF$568)+SUMIF('Rekapitulasi Maret'!$CE$391:$CE$568,APS!$B382,'Rekapitulasi Maret'!$CI$391:$CI$568)</f>
        <v>0</v>
      </c>
      <c r="ED382" s="152">
        <f>SUMIF('Rekapitulasi Maret'!$CE$391:$CE$568,APS!$B382,'Rekapitulasi Maret'!$CG$391:$CG$568)</f>
        <v>0</v>
      </c>
      <c r="EE382" s="152">
        <f>SUMIF('Rekapitulasi Maret'!$CE$391:$CE$568,APS!$B382,'Rekapitulasi Maret'!$CJ$391:$CJ$568)</f>
        <v>0</v>
      </c>
      <c r="EF382" s="154">
        <f t="shared" si="764"/>
        <v>0</v>
      </c>
      <c r="EG382" s="154">
        <f t="shared" si="765"/>
        <v>0</v>
      </c>
      <c r="EH382" s="76">
        <f t="shared" si="849"/>
        <v>0</v>
      </c>
      <c r="EI382" s="76">
        <f t="shared" si="850"/>
        <v>0</v>
      </c>
      <c r="EJ382" s="76">
        <f t="shared" si="851"/>
        <v>0</v>
      </c>
      <c r="EK382" s="76">
        <f t="shared" si="852"/>
        <v>0</v>
      </c>
      <c r="EL382" s="76">
        <f t="shared" si="853"/>
        <v>0</v>
      </c>
      <c r="EM382" s="76">
        <f t="shared" si="854"/>
        <v>0</v>
      </c>
      <c r="EN382" s="154">
        <f t="shared" si="855"/>
        <v>0</v>
      </c>
      <c r="EO382" s="10"/>
      <c r="EP382" s="10"/>
      <c r="EQ382" s="152">
        <f>SUMIF('Rekapitulasi Maret'!$D$587:$D$768,APS!$B382,'Rekapitulasi Maret'!$E$587:$E$768)+SUMIF('Rekapitulasi Maret'!$D$587:$D$768,APS!$B382,'Rekapitulasi Maret'!$E$587:$E$768)</f>
        <v>0</v>
      </c>
      <c r="ER382" s="152">
        <f>SUMIF('Rekapitulasi Maret'!$D$587:$D$768,APS!$B382,'Rekapitulasi Maret'!$F$587:$F$768)+SUMIF('Rekapitulasi Maret'!$D$587:$D$768,APS!$B382,'Rekapitulasi Maret'!$H$587:$H$768)</f>
        <v>0</v>
      </c>
      <c r="ES382" s="10"/>
      <c r="ET382" s="154">
        <f t="shared" si="766"/>
        <v>0</v>
      </c>
      <c r="EU382" s="154">
        <f t="shared" si="767"/>
        <v>0</v>
      </c>
      <c r="EV382" s="10"/>
      <c r="EW382" s="152">
        <f>SUMIF('Rekapitulasi Maret'!$U$587:$U$768,APS!$B382,'Rekapitulasi Maret'!$V$587:$V$768)+SUMIF('Rekapitulasi Maret'!$U$587:$U$768,APS!$B382,'Rekapitulasi Maret'!$X$587:$X$768)</f>
        <v>0</v>
      </c>
      <c r="EX382" s="152">
        <f>SUMIF('Rekapitulasi Maret'!$U$587:$U$768,APS!$B382,'Rekapitulasi Maret'!$W$587:$W$768)+SUMIF('Rekapitulasi Maret'!$U$587:$U$768,APS!$B382,'Rekapitulasi Maret'!$Y$587:$Y$768)</f>
        <v>0</v>
      </c>
      <c r="EY382" s="10"/>
      <c r="EZ382" s="154">
        <f t="shared" si="768"/>
        <v>0</v>
      </c>
      <c r="FA382" s="154">
        <f t="shared" si="769"/>
        <v>0</v>
      </c>
      <c r="FB382" s="10"/>
      <c r="FC382" s="152">
        <f>SUMIF('Rekapitulasi Maret'!$AL$587:$AL$768,APS!$B382,'Rekapitulasi Maret'!$AM$587:$AM$768)+SUMIF('Rekapitulasi Maret'!$AL$587:$AL$768,APS!$B382,'Rekapitulasi Maret'!$AP$587:$AP$768)</f>
        <v>0</v>
      </c>
      <c r="FD382" s="152">
        <f>SUMIF('Rekapitulasi Maret'!$AL$587:$AL$768,APS!$B382,'Rekapitulasi Maret'!$AN$587:$AN$768)</f>
        <v>0</v>
      </c>
      <c r="FE382" s="10"/>
      <c r="FF382" s="154">
        <f t="shared" si="770"/>
        <v>0</v>
      </c>
      <c r="FG382" s="154">
        <f t="shared" si="771"/>
        <v>0</v>
      </c>
      <c r="FH382" s="10"/>
      <c r="FI382" s="152">
        <f>SUMIF('Rekapitulasi Maret'!$BA$587:$BA$768,APS!$B382,'Rekapitulasi Maret'!$BB$587:$BB$768)+SUMIF('Rekapitulasi Maret'!$BA$587:$BA$768,APS!$B382,'Rekapitulasi Maret'!$BE$587:$BE$768)</f>
        <v>0</v>
      </c>
      <c r="FJ382" s="152">
        <f>SUMIF('Rekapitulasi Maret'!$BA$587:$BA$768,APS!$B382,'Rekapitulasi Maret'!$BC$587:$BC$768)+SUMIF('Rekapitulasi Maret'!$BA$587:$BA$768,APS!$B382,'Rekapitulasi Maret'!$BF$587:$BF$768)</f>
        <v>0</v>
      </c>
      <c r="FK382" s="10"/>
      <c r="FL382" s="154">
        <f t="shared" si="772"/>
        <v>0</v>
      </c>
      <c r="FM382" s="154">
        <f t="shared" si="773"/>
        <v>0</v>
      </c>
      <c r="FN382" s="10"/>
      <c r="FO382" s="152">
        <f>SUMIF('Rekapitulasi Maret'!$BP$587:$BP$768,APS!$B382,'Rekapitulasi Maret'!$BQ$587:$BQ$768)+SUMIF('Rekapitulasi Maret'!$BP$587:$BP$768,APS!$B382,'Rekapitulasi Maret'!$BT$587:$BT$768)</f>
        <v>0</v>
      </c>
      <c r="FP382" s="152">
        <f>SUMIF('Rekapitulasi Maret'!$BP$587:$BP$768,APS!$B382,'Rekapitulasi Maret'!$BR$587:$BR$768)</f>
        <v>0</v>
      </c>
      <c r="FQ382" s="10"/>
      <c r="FR382" s="154">
        <f t="shared" si="774"/>
        <v>0</v>
      </c>
      <c r="FS382" s="154">
        <f t="shared" si="775"/>
        <v>0</v>
      </c>
      <c r="FT382" s="10"/>
      <c r="FU382" s="152">
        <f>SUMIF('Rekapitulasi Maret'!$CE$587:$CE$768,APS!$B382,'Rekapitulasi Maret'!$CI$587:$CI$768)</f>
        <v>0</v>
      </c>
      <c r="FV382" s="10"/>
      <c r="FW382" s="152">
        <f>SUMIF('Rekapitulasi Maret'!$CE$587:$CE$768,APS!$B382,'Rekapitulasi Maret'!$CJ$587:$CJ$768)</f>
        <v>0</v>
      </c>
      <c r="FX382" s="154">
        <f t="shared" si="795"/>
        <v>0</v>
      </c>
      <c r="FY382" s="154">
        <f t="shared" si="796"/>
        <v>0</v>
      </c>
      <c r="FZ382" s="10"/>
      <c r="GA382" s="152">
        <f>SUMIF('Rekapitulasi Maret'!$D$785:$D$963,APS!$B382,'Rekapitulasi Maret'!$E$785:$E$963)+SUMIF('Rekapitulasi Maret'!$D$785:$D$963,APS!$B382,'Rekapitulasi Maret'!$J$785:$J$963)</f>
        <v>0</v>
      </c>
      <c r="GB382" s="152">
        <f>SUMIF('Rekapitulasi Maret'!$D$785:$D$963,APS!$B382,'Rekapitulasi Maret'!$F$785:$F$963)</f>
        <v>0</v>
      </c>
      <c r="GC382" s="152">
        <f>SUMIF('Rekapitulasi Maret'!$D$785:$D$963,APS!$B382,'Rekapitulasi Maret'!$K$785:$K$963)</f>
        <v>0</v>
      </c>
      <c r="GD382" s="154">
        <f t="shared" si="776"/>
        <v>0</v>
      </c>
      <c r="GE382" s="154">
        <f t="shared" si="777"/>
        <v>0</v>
      </c>
      <c r="GF382" s="10"/>
      <c r="GG382" s="152">
        <f>SUMIF('Rekapitulasi Maret'!$U$785:$U$963,APS!$B382,'Rekapitulasi Maret'!$V$785:$V$963)+SUMIF('Rekapitulasi Maret'!$U$785:$U$963,APS!$B382,'Rekapitulasi Maret'!$AA$785:$AA$963)</f>
        <v>20</v>
      </c>
      <c r="GH382" s="152">
        <f>SUMIF('Rekapitulasi Maret'!$U$785:$U$963,APS!$B382,'Rekapitulasi Maret'!$W$785:$W$963)</f>
        <v>0</v>
      </c>
      <c r="GI382" s="152">
        <f>SUMIF('Rekapitulasi Maret'!$U$785:$U$963,APS!$B382,'Rekapitulasi Maret'!$AB$785:$AB$963)</f>
        <v>0</v>
      </c>
      <c r="GJ382" s="154">
        <f t="shared" si="878"/>
        <v>0</v>
      </c>
      <c r="GK382" s="154">
        <f t="shared" si="879"/>
        <v>0</v>
      </c>
      <c r="GL382" s="10"/>
      <c r="GM382" s="152">
        <f>SUMIF('Rekapitulasi Maret'!$AL$785:$AL$963,APS!$B382,'Rekapitulasi Maret'!$AM$785:$AM$963)+SUMIF('Rekapitulasi Maret'!$AL$785:$AL$963,APS!$B382,'Rekapitulasi Maret'!$AP$785:$AP$963)</f>
        <v>0</v>
      </c>
      <c r="GN382" s="152">
        <f>SUMIF('Rekapitulasi Maret'!$AL$785:$AL$963,APS!$B382,'Rekapitulasi Maret'!$AN$785:$AN$963)</f>
        <v>20</v>
      </c>
      <c r="GO382" s="152">
        <f>SUMIF('Rekapitulasi Maret'!$AL$785:$AL$963,APS!$B382,'Rekapitulasi Maret'!$AQ$785:$AQ$963)</f>
        <v>0</v>
      </c>
      <c r="GP382" s="154">
        <f t="shared" si="880"/>
        <v>0</v>
      </c>
      <c r="GQ382" s="154">
        <f t="shared" si="881"/>
        <v>0</v>
      </c>
      <c r="GR382" s="76">
        <f t="shared" si="782"/>
        <v>0</v>
      </c>
      <c r="GS382" s="76">
        <f t="shared" si="783"/>
        <v>20</v>
      </c>
      <c r="GT382" s="76">
        <f t="shared" si="784"/>
        <v>20</v>
      </c>
      <c r="GU382" s="76">
        <f t="shared" si="785"/>
        <v>0</v>
      </c>
      <c r="GV382" s="157">
        <f t="shared" si="786"/>
        <v>20</v>
      </c>
      <c r="GW382" s="157">
        <f t="shared" si="787"/>
        <v>20</v>
      </c>
      <c r="GX382" s="158">
        <f t="shared" si="788"/>
        <v>0</v>
      </c>
      <c r="GY382" s="157">
        <f t="shared" si="821"/>
        <v>0</v>
      </c>
      <c r="GZ382" s="157">
        <f t="shared" si="822"/>
        <v>20</v>
      </c>
      <c r="HA382" s="157">
        <f t="shared" si="823"/>
        <v>20</v>
      </c>
      <c r="HB382" s="157">
        <f t="shared" si="824"/>
        <v>0</v>
      </c>
      <c r="HC382" s="157">
        <f t="shared" si="825"/>
        <v>20</v>
      </c>
      <c r="HD382" s="157">
        <f t="shared" si="826"/>
        <v>20</v>
      </c>
      <c r="HE382" s="158">
        <f t="shared" si="862"/>
        <v>0</v>
      </c>
      <c r="HF382" s="164"/>
      <c r="HG382" s="88"/>
      <c r="HH382" s="88"/>
    </row>
    <row r="383" spans="1:216" ht="15.75">
      <c r="A383" s="129" t="s">
        <v>944</v>
      </c>
      <c r="B383" s="129" t="s">
        <v>945</v>
      </c>
      <c r="C383" s="16" t="s">
        <v>69</v>
      </c>
      <c r="D383" s="16"/>
      <c r="E383" s="16"/>
      <c r="F383" s="31"/>
      <c r="G383" s="17"/>
      <c r="H383" s="17"/>
      <c r="I383" s="18"/>
      <c r="J383" s="17">
        <v>0</v>
      </c>
      <c r="K383" s="19"/>
      <c r="L383" s="19"/>
      <c r="M383" s="23"/>
      <c r="N383" s="20">
        <f t="shared" si="874"/>
        <v>0</v>
      </c>
      <c r="O383" s="20"/>
      <c r="P383" s="75">
        <f t="shared" si="875"/>
        <v>0</v>
      </c>
      <c r="Q383" s="74">
        <f t="shared" si="864"/>
        <v>0</v>
      </c>
      <c r="R383" s="22">
        <f t="shared" si="863"/>
        <v>0</v>
      </c>
      <c r="S383" s="10"/>
      <c r="T383" s="10"/>
      <c r="U383" s="152">
        <f>SUMIF('Rekapitulasi Maret'!$D$9:$D$173,APS!$B383,'Rekapitulasi Maret'!$E$9:$E$173)</f>
        <v>0</v>
      </c>
      <c r="V383" s="152">
        <f>SUMIF('Rekapitulasi Maret'!$D$9:$D$173,APS!$B383,'Rekapitulasi Maret'!$F$9:$F$173)</f>
        <v>0</v>
      </c>
      <c r="W383" s="10"/>
      <c r="X383" s="154">
        <f t="shared" si="865"/>
        <v>0</v>
      </c>
      <c r="Y383" s="154">
        <f t="shared" si="866"/>
        <v>0</v>
      </c>
      <c r="Z383" s="10"/>
      <c r="AA383" s="152">
        <f>SUMIF('Rekapitulasi Maret'!$U$9:$U$173,APS!$B383,'Rekapitulasi Maret'!$V$9:$V$173)</f>
        <v>0</v>
      </c>
      <c r="AB383" s="152">
        <f>SUMIF('Rekapitulasi Maret'!$U$9:$U$173,APS!$B383,'Rekapitulasi Maret'!$W$9:$W$173)</f>
        <v>0</v>
      </c>
      <c r="AC383" s="152"/>
      <c r="AD383" s="154">
        <f t="shared" si="856"/>
        <v>0</v>
      </c>
      <c r="AE383" s="154">
        <f t="shared" si="857"/>
        <v>0</v>
      </c>
      <c r="AF383" s="10"/>
      <c r="AG383" s="152">
        <f>SUMIF('Rekapitulasi Maret'!$AL$9:$AL$173,APS!$B383,'Rekapitulasi Maret'!$AM$9:$AM$173)</f>
        <v>0</v>
      </c>
      <c r="AH383" s="152">
        <f>SUMIF('Rekapitulasi Maret'!$AL$9:$AL$173,APS!$B383,'Rekapitulasi Maret'!$AN$9:$AN$173)</f>
        <v>0</v>
      </c>
      <c r="AI383" s="152">
        <f>SUMIF('Rekapitulasi Maret'!$AL$9:$AL$173,APS!$B383,'Rekapitulasi Maret'!$AQ$9:$AQ$173)</f>
        <v>0</v>
      </c>
      <c r="AJ383" s="154">
        <f t="shared" si="860"/>
        <v>0</v>
      </c>
      <c r="AK383" s="154">
        <f t="shared" si="861"/>
        <v>0</v>
      </c>
      <c r="AL383" s="10"/>
      <c r="AM383" s="152">
        <f>SUMIF('Rekapitulasi Maret'!$BA$9:$BA$173,APS!$B383,'Rekapitulasi Maret'!$BB$9:$BB$173)</f>
        <v>0</v>
      </c>
      <c r="AN383" s="152">
        <f>SUMIF('Rekapitulasi Maret'!$BA$9:$BA$173,APS!$B383,'Rekapitulasi Maret'!$BC$9:$BC$173)</f>
        <v>0</v>
      </c>
      <c r="AO383" s="10"/>
      <c r="AP383" s="154">
        <f t="shared" si="858"/>
        <v>0</v>
      </c>
      <c r="AQ383" s="154">
        <f t="shared" si="859"/>
        <v>0</v>
      </c>
      <c r="AR383" s="10"/>
      <c r="AS383" s="152">
        <f>SUMIF('Rekapitulasi Maret'!$BP$9:$BP$173,APS!$B383,'Rekapitulasi Maret'!$BQ$9:$BQ$173)</f>
        <v>0</v>
      </c>
      <c r="AT383" s="152">
        <f>SUMIF('Rekapitulasi Maret'!$BP$9:$BP$173,APS!$B383,'Rekapitulasi Maret'!$BR$9:$BR$173)</f>
        <v>0</v>
      </c>
      <c r="AU383" s="10"/>
      <c r="AV383" s="10"/>
      <c r="AW383" s="10"/>
      <c r="AX383" s="10"/>
      <c r="AY383" s="10"/>
      <c r="AZ383" s="10"/>
      <c r="BA383" s="10"/>
      <c r="BB383" s="154">
        <f t="shared" si="819"/>
        <v>0</v>
      </c>
      <c r="BC383" s="154">
        <f t="shared" si="820"/>
        <v>0</v>
      </c>
      <c r="BD383" s="76">
        <f t="shared" si="867"/>
        <v>0</v>
      </c>
      <c r="BE383" s="76">
        <f t="shared" si="868"/>
        <v>0</v>
      </c>
      <c r="BF383" s="76">
        <f t="shared" si="869"/>
        <v>0</v>
      </c>
      <c r="BG383" s="76">
        <f t="shared" si="870"/>
        <v>0</v>
      </c>
      <c r="BH383" s="76">
        <f t="shared" si="871"/>
        <v>0</v>
      </c>
      <c r="BI383" s="76">
        <f t="shared" si="872"/>
        <v>0</v>
      </c>
      <c r="BJ383" s="154">
        <f t="shared" si="873"/>
        <v>0</v>
      </c>
      <c r="BK383" s="10"/>
      <c r="BL383" s="10"/>
      <c r="BM383" s="152">
        <f>SUMIF('Rekapitulasi Maret'!$D$194:$D$375,APS!$B383,'Rekapitulasi Maret'!$E$194:$E$375)+SUMIF('Rekapitulasi Maret'!$D$194:$D$375,APS!$B383,'Rekapitulasi Maret'!$J$194:$J$375)</f>
        <v>0</v>
      </c>
      <c r="BN383" s="152">
        <f>SUMIF('Rekapitulasi Maret'!$D$194:$D$375,APS!$B383,'Rekapitulasi Maret'!$F$194:$F$375)</f>
        <v>0</v>
      </c>
      <c r="BO383" s="152">
        <f>SUMIF('Rekapitulasi Maret'!$D$194:$D$375,APS!$B383,'Rekapitulasi Maret'!$K$194:$K$375)</f>
        <v>0</v>
      </c>
      <c r="BP383" s="154">
        <f t="shared" si="799"/>
        <v>0</v>
      </c>
      <c r="BQ383" s="154">
        <f t="shared" si="800"/>
        <v>0</v>
      </c>
      <c r="BR383" s="10"/>
      <c r="BS383" s="152">
        <f>SUMIF('Rekapitulasi Maret'!$U$194:$U$375,APS!$B383,'Rekapitulasi Maret'!$V$194:$V$375)+SUMIF('Rekapitulasi Maret'!$U$194:$U$375,APS!$B383,'Rekapitulasi Maret'!$AA$194:$AA$375)</f>
        <v>0</v>
      </c>
      <c r="BT383" s="152">
        <f>SUMIF('Rekapitulasi Maret'!$U$194:$U$375,APS!$B383,'Rekapitulasi Maret'!$W$194:$W$375)</f>
        <v>0</v>
      </c>
      <c r="BU383" s="152">
        <f>SUMIF('Rekapitulasi Maret'!$U$194:$U$375,APS!$B383,'Rekapitulasi Maret'!$AB$194:$AB$375)</f>
        <v>0</v>
      </c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76">
        <f t="shared" si="838"/>
        <v>0</v>
      </c>
      <c r="CQ383" s="76">
        <f t="shared" si="839"/>
        <v>0</v>
      </c>
      <c r="CR383" s="76">
        <f t="shared" si="840"/>
        <v>0</v>
      </c>
      <c r="CS383" s="76">
        <f t="shared" si="841"/>
        <v>0</v>
      </c>
      <c r="CT383" s="76">
        <f t="shared" si="842"/>
        <v>0</v>
      </c>
      <c r="CU383" s="76">
        <f t="shared" si="843"/>
        <v>0</v>
      </c>
      <c r="CV383" s="154">
        <f t="shared" si="844"/>
        <v>0</v>
      </c>
      <c r="CW383" s="10"/>
      <c r="CX383" s="10"/>
      <c r="CY383" s="152">
        <f>SUMIF('Rekapitulasi Maret'!$D$391:$D$568,APS!$B383,'Rekapitulasi Maret'!$E$391:$E$568)+SUMIF('Rekapitulasi Maret'!$D$391:$D$568,APS!$B383,'Rekapitulasi Maret'!$J$391:$J$568)</f>
        <v>0</v>
      </c>
      <c r="CZ383" s="152">
        <f>SUMIF('Rekapitulasi Maret'!$D$391:$D$568,APS!$B383,'Rekapitulasi Maret'!$F$391:$F$568)</f>
        <v>0</v>
      </c>
      <c r="DA383" s="152">
        <f>SUMIF('Rekapitulasi Maret'!$D$391:$D$568,APS!$B383,'Rekapitulasi Maret'!$K$391:$K$568)</f>
        <v>0</v>
      </c>
      <c r="DB383" s="154">
        <f t="shared" si="793"/>
        <v>0</v>
      </c>
      <c r="DC383" s="154">
        <f t="shared" si="794"/>
        <v>0</v>
      </c>
      <c r="DD383" s="10"/>
      <c r="DE383" s="152">
        <f>SUMIF('Rekapitulasi Maret'!$U$391:$U$568,APS!$B383,'Rekapitulasi Maret'!$V$391:$V$568)+SUMIF('Rekapitulasi Maret'!$U$391:$U$568,APS!$B383,'Rekapitulasi Maret'!$AA$391:$AA$568)</f>
        <v>0</v>
      </c>
      <c r="DF383" s="152">
        <f>SUMIF('Rekapitulasi Maret'!$U$391:$U$568,APS!$B383,'Rekapitulasi Maret'!$W$391:$W$568)</f>
        <v>0</v>
      </c>
      <c r="DG383" s="152">
        <f>SUMIF('Rekapitulasi Maret'!$U$391:$U$568,APS!$B383,'Rekapitulasi Maret'!$AB$391:$AB$568)</f>
        <v>0</v>
      </c>
      <c r="DH383" s="154">
        <f t="shared" si="845"/>
        <v>0</v>
      </c>
      <c r="DI383" s="154">
        <f t="shared" si="846"/>
        <v>0</v>
      </c>
      <c r="DJ383" s="10"/>
      <c r="DK383" s="10"/>
      <c r="DL383" s="10"/>
      <c r="DM383" s="10"/>
      <c r="DN383" s="10"/>
      <c r="DO383" s="10"/>
      <c r="DP383" s="10"/>
      <c r="DQ383" s="152">
        <f>SUMIF('Rekapitulasi Maret'!$BA$391:$BA$568,APS!$B383,'Rekapitulasi Maret'!$BB$391:$BB$568)+SUMIF('Rekapitulasi Maret'!$BA$391:$BA$568,APS!$B383,'Rekapitulasi Maret'!$BE$391:$BE$568)</f>
        <v>0</v>
      </c>
      <c r="DR383" s="152">
        <f>SUMIF('Rekapitulasi Maret'!$BA$391:$BA$568,APS!$B383,'Rekapitulasi Maret'!$BC$391:$BC$568)</f>
        <v>0</v>
      </c>
      <c r="DS383" s="152">
        <f>SUMIF('Rekapitulasi Maret'!$BA$391:$BA$568,APS!$B383,'Rekapitulasi Maret'!$BF$391:$BF$568)</f>
        <v>0</v>
      </c>
      <c r="DT383" s="154">
        <f t="shared" si="847"/>
        <v>0</v>
      </c>
      <c r="DU383" s="154">
        <f t="shared" si="848"/>
        <v>0</v>
      </c>
      <c r="DV383" s="10"/>
      <c r="DW383" s="152">
        <f>SUMIF('Rekapitulasi Maret'!$BP$391:$BP$568,APS!$B383,'Rekapitulasi Maret'!$BQ$391:$BQ$568)+SUMIF('Rekapitulasi Maret'!$BP$391:$BP$568,APS!$B383,'Rekapitulasi Maret'!$BT$391:$BT$568)</f>
        <v>0</v>
      </c>
      <c r="DX383" s="152">
        <f>SUMIF('Rekapitulasi Maret'!$BP$391:$BP$568,APS!$B383,'Rekapitulasi Maret'!$BR$391:$BR$568)</f>
        <v>0</v>
      </c>
      <c r="DY383" s="152">
        <f>SUMIF('Rekapitulasi Maret'!$BP$391:$BP$568,APS!$B383,'Rekapitulasi Maret'!$BU$391:$BU$568)</f>
        <v>0</v>
      </c>
      <c r="DZ383" s="154">
        <f t="shared" si="876"/>
        <v>0</v>
      </c>
      <c r="EA383" s="154">
        <f t="shared" si="877"/>
        <v>0</v>
      </c>
      <c r="EB383" s="10"/>
      <c r="EC383" s="152">
        <f>SUMIF('Rekapitulasi Maret'!$CE$391:$CE$568,APS!$B383,'Rekapitulasi Maret'!$CF$391:$CF$568)+SUMIF('Rekapitulasi Maret'!$CE$391:$CE$568,APS!$B383,'Rekapitulasi Maret'!$CI$391:$CI$568)</f>
        <v>0</v>
      </c>
      <c r="ED383" s="152">
        <f>SUMIF('Rekapitulasi Maret'!$CE$391:$CE$568,APS!$B383,'Rekapitulasi Maret'!$CG$391:$CG$568)</f>
        <v>0</v>
      </c>
      <c r="EE383" s="152">
        <f>SUMIF('Rekapitulasi Maret'!$CE$391:$CE$568,APS!$B383,'Rekapitulasi Maret'!$CJ$391:$CJ$568)</f>
        <v>0</v>
      </c>
      <c r="EF383" s="154">
        <f t="shared" si="764"/>
        <v>0</v>
      </c>
      <c r="EG383" s="154">
        <f t="shared" si="765"/>
        <v>0</v>
      </c>
      <c r="EH383" s="76">
        <f t="shared" si="849"/>
        <v>0</v>
      </c>
      <c r="EI383" s="76">
        <f t="shared" si="850"/>
        <v>0</v>
      </c>
      <c r="EJ383" s="76">
        <f t="shared" si="851"/>
        <v>0</v>
      </c>
      <c r="EK383" s="76">
        <f t="shared" si="852"/>
        <v>0</v>
      </c>
      <c r="EL383" s="76">
        <f t="shared" si="853"/>
        <v>0</v>
      </c>
      <c r="EM383" s="76">
        <f t="shared" si="854"/>
        <v>0</v>
      </c>
      <c r="EN383" s="154">
        <f t="shared" si="855"/>
        <v>0</v>
      </c>
      <c r="EO383" s="10"/>
      <c r="EP383" s="10"/>
      <c r="EQ383" s="152">
        <f>SUMIF('Rekapitulasi Maret'!$D$587:$D$768,APS!$B383,'Rekapitulasi Maret'!$E$587:$E$768)+SUMIF('Rekapitulasi Maret'!$D$587:$D$768,APS!$B383,'Rekapitulasi Maret'!$E$587:$E$768)</f>
        <v>0</v>
      </c>
      <c r="ER383" s="152">
        <f>SUMIF('Rekapitulasi Maret'!$D$587:$D$768,APS!$B383,'Rekapitulasi Maret'!$F$587:$F$768)+SUMIF('Rekapitulasi Maret'!$D$587:$D$768,APS!$B383,'Rekapitulasi Maret'!$H$587:$H$768)</f>
        <v>0</v>
      </c>
      <c r="ES383" s="10"/>
      <c r="ET383" s="154">
        <f t="shared" si="766"/>
        <v>0</v>
      </c>
      <c r="EU383" s="154">
        <f t="shared" si="767"/>
        <v>0</v>
      </c>
      <c r="EV383" s="10"/>
      <c r="EW383" s="152">
        <f>SUMIF('Rekapitulasi Maret'!$U$587:$U$768,APS!$B383,'Rekapitulasi Maret'!$V$587:$V$768)+SUMIF('Rekapitulasi Maret'!$U$587:$U$768,APS!$B383,'Rekapitulasi Maret'!$X$587:$X$768)</f>
        <v>0</v>
      </c>
      <c r="EX383" s="152">
        <f>SUMIF('Rekapitulasi Maret'!$U$587:$U$768,APS!$B383,'Rekapitulasi Maret'!$W$587:$W$768)+SUMIF('Rekapitulasi Maret'!$U$587:$U$768,APS!$B383,'Rekapitulasi Maret'!$Y$587:$Y$768)</f>
        <v>0</v>
      </c>
      <c r="EY383" s="10"/>
      <c r="EZ383" s="154">
        <f t="shared" si="768"/>
        <v>0</v>
      </c>
      <c r="FA383" s="154">
        <f t="shared" si="769"/>
        <v>0</v>
      </c>
      <c r="FB383" s="10"/>
      <c r="FC383" s="152">
        <f>SUMIF('Rekapitulasi Maret'!$AL$587:$AL$768,APS!$B383,'Rekapitulasi Maret'!$AM$587:$AM$768)+SUMIF('Rekapitulasi Maret'!$AL$587:$AL$768,APS!$B383,'Rekapitulasi Maret'!$AP$587:$AP$768)</f>
        <v>0</v>
      </c>
      <c r="FD383" s="152">
        <f>SUMIF('Rekapitulasi Maret'!$AL$587:$AL$768,APS!$B383,'Rekapitulasi Maret'!$AN$587:$AN$768)</f>
        <v>0</v>
      </c>
      <c r="FE383" s="10"/>
      <c r="FF383" s="154">
        <f t="shared" si="770"/>
        <v>0</v>
      </c>
      <c r="FG383" s="154">
        <f t="shared" si="771"/>
        <v>0</v>
      </c>
      <c r="FH383" s="10"/>
      <c r="FI383" s="152">
        <f>SUMIF('Rekapitulasi Maret'!$BA$587:$BA$768,APS!$B383,'Rekapitulasi Maret'!$BB$587:$BB$768)+SUMIF('Rekapitulasi Maret'!$BA$587:$BA$768,APS!$B383,'Rekapitulasi Maret'!$BE$587:$BE$768)</f>
        <v>0</v>
      </c>
      <c r="FJ383" s="152">
        <f>SUMIF('Rekapitulasi Maret'!$BA$587:$BA$768,APS!$B383,'Rekapitulasi Maret'!$BC$587:$BC$768)+SUMIF('Rekapitulasi Maret'!$BA$587:$BA$768,APS!$B383,'Rekapitulasi Maret'!$BF$587:$BF$768)</f>
        <v>0</v>
      </c>
      <c r="FK383" s="10"/>
      <c r="FL383" s="154">
        <f t="shared" si="772"/>
        <v>0</v>
      </c>
      <c r="FM383" s="154">
        <f t="shared" si="773"/>
        <v>0</v>
      </c>
      <c r="FN383" s="10"/>
      <c r="FO383" s="152">
        <f>SUMIF('Rekapitulasi Maret'!$BP$587:$BP$768,APS!$B383,'Rekapitulasi Maret'!$BQ$587:$BQ$768)+SUMIF('Rekapitulasi Maret'!$BP$587:$BP$768,APS!$B383,'Rekapitulasi Maret'!$BT$587:$BT$768)</f>
        <v>0</v>
      </c>
      <c r="FP383" s="152">
        <f>SUMIF('Rekapitulasi Maret'!$BP$587:$BP$768,APS!$B383,'Rekapitulasi Maret'!$BR$587:$BR$768)</f>
        <v>0</v>
      </c>
      <c r="FQ383" s="10"/>
      <c r="FR383" s="154">
        <f t="shared" si="774"/>
        <v>0</v>
      </c>
      <c r="FS383" s="154">
        <f t="shared" si="775"/>
        <v>0</v>
      </c>
      <c r="FT383" s="10"/>
      <c r="FU383" s="152">
        <f>SUMIF('Rekapitulasi Maret'!$CE$587:$CE$768,APS!$B383,'Rekapitulasi Maret'!$CI$587:$CI$768)</f>
        <v>0</v>
      </c>
      <c r="FV383" s="10"/>
      <c r="FW383" s="152">
        <f>SUMIF('Rekapitulasi Maret'!$CE$587:$CE$768,APS!$B383,'Rekapitulasi Maret'!$CJ$587:$CJ$768)</f>
        <v>0</v>
      </c>
      <c r="FX383" s="154">
        <f t="shared" si="795"/>
        <v>0</v>
      </c>
      <c r="FY383" s="154">
        <f t="shared" si="796"/>
        <v>0</v>
      </c>
      <c r="FZ383" s="10"/>
      <c r="GA383" s="152">
        <f>SUMIF('Rekapitulasi Maret'!$D$785:$D$963,APS!$B383,'Rekapitulasi Maret'!$E$785:$E$963)+SUMIF('Rekapitulasi Maret'!$D$785:$D$963,APS!$B383,'Rekapitulasi Maret'!$J$785:$J$963)</f>
        <v>0</v>
      </c>
      <c r="GB383" s="152">
        <f>SUMIF('Rekapitulasi Maret'!$D$785:$D$963,APS!$B383,'Rekapitulasi Maret'!$F$785:$F$963)</f>
        <v>0</v>
      </c>
      <c r="GC383" s="152">
        <f>SUMIF('Rekapitulasi Maret'!$D$785:$D$963,APS!$B383,'Rekapitulasi Maret'!$K$785:$K$963)</f>
        <v>0</v>
      </c>
      <c r="GD383" s="154">
        <f t="shared" si="776"/>
        <v>0</v>
      </c>
      <c r="GE383" s="154">
        <f t="shared" si="777"/>
        <v>0</v>
      </c>
      <c r="GF383" s="10"/>
      <c r="GG383" s="152">
        <f>SUMIF('Rekapitulasi Maret'!$U$785:$U$963,APS!$B383,'Rekapitulasi Maret'!$V$785:$V$963)+SUMIF('Rekapitulasi Maret'!$U$785:$U$963,APS!$B383,'Rekapitulasi Maret'!$AA$785:$AA$963)</f>
        <v>0</v>
      </c>
      <c r="GH383" s="152">
        <f>SUMIF('Rekapitulasi Maret'!$U$785:$U$963,APS!$B383,'Rekapitulasi Maret'!$W$785:$W$963)</f>
        <v>0</v>
      </c>
      <c r="GI383" s="152">
        <f>SUMIF('Rekapitulasi Maret'!$U$785:$U$963,APS!$B383,'Rekapitulasi Maret'!$AB$785:$AB$963)</f>
        <v>0</v>
      </c>
      <c r="GJ383" s="154">
        <f t="shared" si="878"/>
        <v>0</v>
      </c>
      <c r="GK383" s="154">
        <f t="shared" si="879"/>
        <v>0</v>
      </c>
      <c r="GL383" s="10"/>
      <c r="GM383" s="152">
        <f>SUMIF('Rekapitulasi Maret'!$AL$785:$AL$963,APS!$B383,'Rekapitulasi Maret'!$AM$785:$AM$963)+SUMIF('Rekapitulasi Maret'!$AL$785:$AL$963,APS!$B383,'Rekapitulasi Maret'!$AP$785:$AP$963)</f>
        <v>4</v>
      </c>
      <c r="GN383" s="152">
        <f>SUMIF('Rekapitulasi Maret'!$AL$785:$AL$963,APS!$B383,'Rekapitulasi Maret'!$AN$785:$AN$963)</f>
        <v>4</v>
      </c>
      <c r="GO383" s="152">
        <f>SUMIF('Rekapitulasi Maret'!$AL$785:$AL$963,APS!$B383,'Rekapitulasi Maret'!$AQ$785:$AQ$963)</f>
        <v>0</v>
      </c>
      <c r="GP383" s="154">
        <f t="shared" si="880"/>
        <v>0</v>
      </c>
      <c r="GQ383" s="154">
        <f t="shared" si="881"/>
        <v>100</v>
      </c>
      <c r="GR383" s="76">
        <f t="shared" si="782"/>
        <v>0</v>
      </c>
      <c r="GS383" s="76">
        <f t="shared" si="783"/>
        <v>4</v>
      </c>
      <c r="GT383" s="76">
        <f t="shared" si="784"/>
        <v>4</v>
      </c>
      <c r="GU383" s="76">
        <f t="shared" si="785"/>
        <v>0</v>
      </c>
      <c r="GV383" s="157">
        <f t="shared" si="786"/>
        <v>4</v>
      </c>
      <c r="GW383" s="157">
        <f t="shared" si="787"/>
        <v>4</v>
      </c>
      <c r="GX383" s="158">
        <f t="shared" si="788"/>
        <v>0</v>
      </c>
      <c r="GY383" s="157">
        <f t="shared" si="821"/>
        <v>0</v>
      </c>
      <c r="GZ383" s="157">
        <f t="shared" si="822"/>
        <v>4</v>
      </c>
      <c r="HA383" s="157">
        <f t="shared" si="823"/>
        <v>4</v>
      </c>
      <c r="HB383" s="157">
        <f t="shared" si="824"/>
        <v>0</v>
      </c>
      <c r="HC383" s="157">
        <f t="shared" si="825"/>
        <v>4</v>
      </c>
      <c r="HD383" s="157">
        <f t="shared" si="826"/>
        <v>4</v>
      </c>
      <c r="HE383" s="158">
        <f t="shared" si="862"/>
        <v>0</v>
      </c>
      <c r="HF383" s="164"/>
      <c r="HG383" s="88"/>
      <c r="HH383" s="88"/>
    </row>
    <row r="384" spans="1:216" ht="15.75">
      <c r="A384" s="129" t="s">
        <v>946</v>
      </c>
      <c r="B384" s="129" t="s">
        <v>947</v>
      </c>
      <c r="C384" s="16" t="s">
        <v>196</v>
      </c>
      <c r="D384" s="16"/>
      <c r="E384" s="16"/>
      <c r="F384" s="17"/>
      <c r="G384" s="17"/>
      <c r="H384" s="17"/>
      <c r="I384" s="18"/>
      <c r="J384" s="17">
        <v>0</v>
      </c>
      <c r="K384" s="19"/>
      <c r="L384" s="19"/>
      <c r="M384" s="23"/>
      <c r="N384" s="20">
        <f t="shared" si="874"/>
        <v>0</v>
      </c>
      <c r="O384" s="20"/>
      <c r="P384" s="75">
        <f t="shared" si="875"/>
        <v>0</v>
      </c>
      <c r="Q384" s="74">
        <f t="shared" si="864"/>
        <v>0</v>
      </c>
      <c r="R384" s="22">
        <f t="shared" si="863"/>
        <v>0</v>
      </c>
      <c r="S384" s="10"/>
      <c r="T384" s="10"/>
      <c r="U384" s="152">
        <f>SUMIF('Rekapitulasi Maret'!$D$9:$D$173,APS!$B384,'Rekapitulasi Maret'!$E$9:$E$173)</f>
        <v>0</v>
      </c>
      <c r="V384" s="152">
        <f>SUMIF('Rekapitulasi Maret'!$D$9:$D$173,APS!$B384,'Rekapitulasi Maret'!$F$9:$F$173)</f>
        <v>0</v>
      </c>
      <c r="W384" s="10"/>
      <c r="X384" s="154">
        <f t="shared" si="865"/>
        <v>0</v>
      </c>
      <c r="Y384" s="154">
        <f t="shared" si="866"/>
        <v>0</v>
      </c>
      <c r="Z384" s="10"/>
      <c r="AA384" s="152">
        <f>SUMIF('Rekapitulasi Maret'!$U$9:$U$173,APS!$B384,'Rekapitulasi Maret'!$V$9:$V$173)</f>
        <v>0</v>
      </c>
      <c r="AB384" s="152">
        <f>SUMIF('Rekapitulasi Maret'!$U$9:$U$173,APS!$B384,'Rekapitulasi Maret'!$W$9:$W$173)</f>
        <v>0</v>
      </c>
      <c r="AC384" s="152"/>
      <c r="AD384" s="154">
        <f t="shared" si="856"/>
        <v>0</v>
      </c>
      <c r="AE384" s="154">
        <f t="shared" si="857"/>
        <v>0</v>
      </c>
      <c r="AF384" s="10"/>
      <c r="AG384" s="152">
        <f>SUMIF('Rekapitulasi Maret'!$AL$9:$AL$173,APS!$B384,'Rekapitulasi Maret'!$AM$9:$AM$173)</f>
        <v>0</v>
      </c>
      <c r="AH384" s="152">
        <f>SUMIF('Rekapitulasi Maret'!$AL$9:$AL$173,APS!$B384,'Rekapitulasi Maret'!$AN$9:$AN$173)</f>
        <v>0</v>
      </c>
      <c r="AI384" s="152">
        <f>SUMIF('Rekapitulasi Maret'!$AL$9:$AL$173,APS!$B384,'Rekapitulasi Maret'!$AQ$9:$AQ$173)</f>
        <v>0</v>
      </c>
      <c r="AJ384" s="154">
        <f t="shared" si="860"/>
        <v>0</v>
      </c>
      <c r="AK384" s="154">
        <f t="shared" si="861"/>
        <v>0</v>
      </c>
      <c r="AL384" s="10"/>
      <c r="AM384" s="152">
        <f>SUMIF('Rekapitulasi Maret'!$BA$9:$BA$173,APS!$B384,'Rekapitulasi Maret'!$BB$9:$BB$173)</f>
        <v>0</v>
      </c>
      <c r="AN384" s="152">
        <f>SUMIF('Rekapitulasi Maret'!$BA$9:$BA$173,APS!$B384,'Rekapitulasi Maret'!$BC$9:$BC$173)</f>
        <v>0</v>
      </c>
      <c r="AO384" s="10"/>
      <c r="AP384" s="154">
        <f t="shared" si="858"/>
        <v>0</v>
      </c>
      <c r="AQ384" s="154">
        <f t="shared" si="859"/>
        <v>0</v>
      </c>
      <c r="AR384" s="10"/>
      <c r="AS384" s="152">
        <f>SUMIF('Rekapitulasi Maret'!$BP$9:$BP$173,APS!$B384,'Rekapitulasi Maret'!$BQ$9:$BQ$173)</f>
        <v>0</v>
      </c>
      <c r="AT384" s="152">
        <f>SUMIF('Rekapitulasi Maret'!$BP$9:$BP$173,APS!$B384,'Rekapitulasi Maret'!$BR$9:$BR$173)</f>
        <v>0</v>
      </c>
      <c r="AU384" s="10"/>
      <c r="AV384" s="10"/>
      <c r="AW384" s="10"/>
      <c r="AX384" s="10"/>
      <c r="AY384" s="10"/>
      <c r="AZ384" s="10"/>
      <c r="BA384" s="10"/>
      <c r="BB384" s="154">
        <f t="shared" si="819"/>
        <v>0</v>
      </c>
      <c r="BC384" s="154">
        <f t="shared" si="820"/>
        <v>0</v>
      </c>
      <c r="BD384" s="76">
        <f t="shared" si="867"/>
        <v>0</v>
      </c>
      <c r="BE384" s="76">
        <f t="shared" si="868"/>
        <v>0</v>
      </c>
      <c r="BF384" s="76">
        <f t="shared" si="869"/>
        <v>0</v>
      </c>
      <c r="BG384" s="76">
        <f t="shared" si="870"/>
        <v>0</v>
      </c>
      <c r="BH384" s="76">
        <f t="shared" si="871"/>
        <v>0</v>
      </c>
      <c r="BI384" s="76">
        <f t="shared" si="872"/>
        <v>0</v>
      </c>
      <c r="BJ384" s="154">
        <f t="shared" si="873"/>
        <v>0</v>
      </c>
      <c r="BK384" s="10"/>
      <c r="BL384" s="10"/>
      <c r="BM384" s="152">
        <f>SUMIF('Rekapitulasi Maret'!$D$194:$D$375,APS!$B384,'Rekapitulasi Maret'!$E$194:$E$375)+SUMIF('Rekapitulasi Maret'!$D$194:$D$375,APS!$B384,'Rekapitulasi Maret'!$J$194:$J$375)</f>
        <v>0</v>
      </c>
      <c r="BN384" s="152">
        <f>SUMIF('Rekapitulasi Maret'!$D$194:$D$375,APS!$B384,'Rekapitulasi Maret'!$F$194:$F$375)</f>
        <v>0</v>
      </c>
      <c r="BO384" s="152">
        <f>SUMIF('Rekapitulasi Maret'!$D$194:$D$375,APS!$B384,'Rekapitulasi Maret'!$K$194:$K$375)</f>
        <v>0</v>
      </c>
      <c r="BP384" s="154">
        <f t="shared" si="799"/>
        <v>0</v>
      </c>
      <c r="BQ384" s="154">
        <f t="shared" si="800"/>
        <v>0</v>
      </c>
      <c r="BR384" s="10"/>
      <c r="BS384" s="152">
        <f>SUMIF('Rekapitulasi Maret'!$U$194:$U$375,APS!$B384,'Rekapitulasi Maret'!$V$194:$V$375)+SUMIF('Rekapitulasi Maret'!$U$194:$U$375,APS!$B384,'Rekapitulasi Maret'!$AA$194:$AA$375)</f>
        <v>0</v>
      </c>
      <c r="BT384" s="152">
        <f>SUMIF('Rekapitulasi Maret'!$U$194:$U$375,APS!$B384,'Rekapitulasi Maret'!$W$194:$W$375)</f>
        <v>0</v>
      </c>
      <c r="BU384" s="152">
        <f>SUMIF('Rekapitulasi Maret'!$U$194:$U$375,APS!$B384,'Rekapitulasi Maret'!$AB$194:$AB$375)</f>
        <v>0</v>
      </c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76">
        <f t="shared" si="838"/>
        <v>0</v>
      </c>
      <c r="CQ384" s="76">
        <f t="shared" si="839"/>
        <v>0</v>
      </c>
      <c r="CR384" s="76">
        <f t="shared" si="840"/>
        <v>0</v>
      </c>
      <c r="CS384" s="76">
        <f t="shared" si="841"/>
        <v>0</v>
      </c>
      <c r="CT384" s="76">
        <f t="shared" si="842"/>
        <v>0</v>
      </c>
      <c r="CU384" s="76">
        <f t="shared" si="843"/>
        <v>0</v>
      </c>
      <c r="CV384" s="154">
        <f t="shared" si="844"/>
        <v>0</v>
      </c>
      <c r="CW384" s="10"/>
      <c r="CX384" s="10"/>
      <c r="CY384" s="152">
        <f>SUMIF('Rekapitulasi Maret'!$D$391:$D$568,APS!$B384,'Rekapitulasi Maret'!$E$391:$E$568)+SUMIF('Rekapitulasi Maret'!$D$391:$D$568,APS!$B384,'Rekapitulasi Maret'!$J$391:$J$568)</f>
        <v>0</v>
      </c>
      <c r="CZ384" s="152">
        <f>SUMIF('Rekapitulasi Maret'!$D$391:$D$568,APS!$B384,'Rekapitulasi Maret'!$F$391:$F$568)</f>
        <v>0</v>
      </c>
      <c r="DA384" s="152">
        <f>SUMIF('Rekapitulasi Maret'!$D$391:$D$568,APS!$B384,'Rekapitulasi Maret'!$K$391:$K$568)</f>
        <v>0</v>
      </c>
      <c r="DB384" s="154">
        <f t="shared" si="793"/>
        <v>0</v>
      </c>
      <c r="DC384" s="154">
        <f t="shared" si="794"/>
        <v>0</v>
      </c>
      <c r="DD384" s="10"/>
      <c r="DE384" s="152">
        <f>SUMIF('Rekapitulasi Maret'!$U$391:$U$568,APS!$B384,'Rekapitulasi Maret'!$V$391:$V$568)+SUMIF('Rekapitulasi Maret'!$U$391:$U$568,APS!$B384,'Rekapitulasi Maret'!$AA$391:$AA$568)</f>
        <v>0</v>
      </c>
      <c r="DF384" s="152">
        <f>SUMIF('Rekapitulasi Maret'!$U$391:$U$568,APS!$B384,'Rekapitulasi Maret'!$W$391:$W$568)</f>
        <v>0</v>
      </c>
      <c r="DG384" s="152">
        <f>SUMIF('Rekapitulasi Maret'!$U$391:$U$568,APS!$B384,'Rekapitulasi Maret'!$AB$391:$AB$568)</f>
        <v>0</v>
      </c>
      <c r="DH384" s="154">
        <f t="shared" si="845"/>
        <v>0</v>
      </c>
      <c r="DI384" s="154">
        <f t="shared" si="846"/>
        <v>0</v>
      </c>
      <c r="DJ384" s="10"/>
      <c r="DK384" s="10"/>
      <c r="DL384" s="10"/>
      <c r="DM384" s="10"/>
      <c r="DN384" s="10"/>
      <c r="DO384" s="10"/>
      <c r="DP384" s="10"/>
      <c r="DQ384" s="152">
        <f>SUMIF('Rekapitulasi Maret'!$BA$391:$BA$568,APS!$B384,'Rekapitulasi Maret'!$BB$391:$BB$568)+SUMIF('Rekapitulasi Maret'!$BA$391:$BA$568,APS!$B384,'Rekapitulasi Maret'!$BE$391:$BE$568)</f>
        <v>0</v>
      </c>
      <c r="DR384" s="152">
        <f>SUMIF('Rekapitulasi Maret'!$BA$391:$BA$568,APS!$B384,'Rekapitulasi Maret'!$BC$391:$BC$568)</f>
        <v>0</v>
      </c>
      <c r="DS384" s="152">
        <f>SUMIF('Rekapitulasi Maret'!$BA$391:$BA$568,APS!$B384,'Rekapitulasi Maret'!$BF$391:$BF$568)</f>
        <v>0</v>
      </c>
      <c r="DT384" s="154">
        <f t="shared" si="847"/>
        <v>0</v>
      </c>
      <c r="DU384" s="154">
        <f t="shared" si="848"/>
        <v>0</v>
      </c>
      <c r="DV384" s="10"/>
      <c r="DW384" s="152">
        <f>SUMIF('Rekapitulasi Maret'!$BP$391:$BP$568,APS!$B384,'Rekapitulasi Maret'!$BQ$391:$BQ$568)+SUMIF('Rekapitulasi Maret'!$BP$391:$BP$568,APS!$B384,'Rekapitulasi Maret'!$BT$391:$BT$568)</f>
        <v>0</v>
      </c>
      <c r="DX384" s="152">
        <f>SUMIF('Rekapitulasi Maret'!$BP$391:$BP$568,APS!$B384,'Rekapitulasi Maret'!$BR$391:$BR$568)</f>
        <v>0</v>
      </c>
      <c r="DY384" s="152">
        <f>SUMIF('Rekapitulasi Maret'!$BP$391:$BP$568,APS!$B384,'Rekapitulasi Maret'!$BU$391:$BU$568)</f>
        <v>0</v>
      </c>
      <c r="DZ384" s="154">
        <f t="shared" si="876"/>
        <v>0</v>
      </c>
      <c r="EA384" s="154">
        <f t="shared" si="877"/>
        <v>0</v>
      </c>
      <c r="EB384" s="10"/>
      <c r="EC384" s="152">
        <f>SUMIF('Rekapitulasi Maret'!$CE$391:$CE$568,APS!$B384,'Rekapitulasi Maret'!$CF$391:$CF$568)+SUMIF('Rekapitulasi Maret'!$CE$391:$CE$568,APS!$B384,'Rekapitulasi Maret'!$CI$391:$CI$568)</f>
        <v>0</v>
      </c>
      <c r="ED384" s="152">
        <f>SUMIF('Rekapitulasi Maret'!$CE$391:$CE$568,APS!$B384,'Rekapitulasi Maret'!$CG$391:$CG$568)</f>
        <v>0</v>
      </c>
      <c r="EE384" s="152">
        <f>SUMIF('Rekapitulasi Maret'!$CE$391:$CE$568,APS!$B384,'Rekapitulasi Maret'!$CJ$391:$CJ$568)</f>
        <v>0</v>
      </c>
      <c r="EF384" s="154">
        <f t="shared" si="764"/>
        <v>0</v>
      </c>
      <c r="EG384" s="154">
        <f t="shared" si="765"/>
        <v>0</v>
      </c>
      <c r="EH384" s="76">
        <f t="shared" si="849"/>
        <v>0</v>
      </c>
      <c r="EI384" s="76">
        <f t="shared" si="850"/>
        <v>0</v>
      </c>
      <c r="EJ384" s="76">
        <f t="shared" si="851"/>
        <v>0</v>
      </c>
      <c r="EK384" s="76">
        <f t="shared" si="852"/>
        <v>0</v>
      </c>
      <c r="EL384" s="76">
        <f t="shared" si="853"/>
        <v>0</v>
      </c>
      <c r="EM384" s="76">
        <f t="shared" si="854"/>
        <v>0</v>
      </c>
      <c r="EN384" s="154">
        <f t="shared" si="855"/>
        <v>0</v>
      </c>
      <c r="EO384" s="10"/>
      <c r="EP384" s="10"/>
      <c r="EQ384" s="152">
        <f>SUMIF('Rekapitulasi Maret'!$D$587:$D$768,APS!$B384,'Rekapitulasi Maret'!$E$587:$E$768)+SUMIF('Rekapitulasi Maret'!$D$587:$D$768,APS!$B384,'Rekapitulasi Maret'!$E$587:$E$768)</f>
        <v>0</v>
      </c>
      <c r="ER384" s="152">
        <f>SUMIF('Rekapitulasi Maret'!$D$587:$D$768,APS!$B384,'Rekapitulasi Maret'!$F$587:$F$768)+SUMIF('Rekapitulasi Maret'!$D$587:$D$768,APS!$B384,'Rekapitulasi Maret'!$H$587:$H$768)</f>
        <v>0</v>
      </c>
      <c r="ES384" s="10"/>
      <c r="ET384" s="154">
        <f t="shared" si="766"/>
        <v>0</v>
      </c>
      <c r="EU384" s="154">
        <f t="shared" si="767"/>
        <v>0</v>
      </c>
      <c r="EV384" s="10"/>
      <c r="EW384" s="152">
        <f>SUMIF('Rekapitulasi Maret'!$U$587:$U$768,APS!$B384,'Rekapitulasi Maret'!$V$587:$V$768)+SUMIF('Rekapitulasi Maret'!$U$587:$U$768,APS!$B384,'Rekapitulasi Maret'!$X$587:$X$768)</f>
        <v>0</v>
      </c>
      <c r="EX384" s="152">
        <f>SUMIF('Rekapitulasi Maret'!$U$587:$U$768,APS!$B384,'Rekapitulasi Maret'!$W$587:$W$768)+SUMIF('Rekapitulasi Maret'!$U$587:$U$768,APS!$B384,'Rekapitulasi Maret'!$Y$587:$Y$768)</f>
        <v>0</v>
      </c>
      <c r="EY384" s="10"/>
      <c r="EZ384" s="154">
        <f t="shared" si="768"/>
        <v>0</v>
      </c>
      <c r="FA384" s="154">
        <f t="shared" si="769"/>
        <v>0</v>
      </c>
      <c r="FB384" s="10"/>
      <c r="FC384" s="152">
        <f>SUMIF('Rekapitulasi Maret'!$AL$587:$AL$768,APS!$B384,'Rekapitulasi Maret'!$AM$587:$AM$768)+SUMIF('Rekapitulasi Maret'!$AL$587:$AL$768,APS!$B384,'Rekapitulasi Maret'!$AP$587:$AP$768)</f>
        <v>0</v>
      </c>
      <c r="FD384" s="152">
        <f>SUMIF('Rekapitulasi Maret'!$AL$587:$AL$768,APS!$B384,'Rekapitulasi Maret'!$AN$587:$AN$768)</f>
        <v>0</v>
      </c>
      <c r="FE384" s="10"/>
      <c r="FF384" s="154">
        <f t="shared" si="770"/>
        <v>0</v>
      </c>
      <c r="FG384" s="154">
        <f t="shared" si="771"/>
        <v>0</v>
      </c>
      <c r="FH384" s="10"/>
      <c r="FI384" s="152">
        <f>SUMIF('Rekapitulasi Maret'!$BA$587:$BA$768,APS!$B384,'Rekapitulasi Maret'!$BB$587:$BB$768)+SUMIF('Rekapitulasi Maret'!$BA$587:$BA$768,APS!$B384,'Rekapitulasi Maret'!$BE$587:$BE$768)</f>
        <v>0</v>
      </c>
      <c r="FJ384" s="152">
        <f>SUMIF('Rekapitulasi Maret'!$BA$587:$BA$768,APS!$B384,'Rekapitulasi Maret'!$BC$587:$BC$768)+SUMIF('Rekapitulasi Maret'!$BA$587:$BA$768,APS!$B384,'Rekapitulasi Maret'!$BF$587:$BF$768)</f>
        <v>0</v>
      </c>
      <c r="FK384" s="10"/>
      <c r="FL384" s="154">
        <f t="shared" si="772"/>
        <v>0</v>
      </c>
      <c r="FM384" s="154">
        <f t="shared" si="773"/>
        <v>0</v>
      </c>
      <c r="FN384" s="10"/>
      <c r="FO384" s="152">
        <f>SUMIF('Rekapitulasi Maret'!$BP$587:$BP$768,APS!$B384,'Rekapitulasi Maret'!$BQ$587:$BQ$768)+SUMIF('Rekapitulasi Maret'!$BP$587:$BP$768,APS!$B384,'Rekapitulasi Maret'!$BT$587:$BT$768)</f>
        <v>0</v>
      </c>
      <c r="FP384" s="152">
        <f>SUMIF('Rekapitulasi Maret'!$BP$587:$BP$768,APS!$B384,'Rekapitulasi Maret'!$BR$587:$BR$768)</f>
        <v>0</v>
      </c>
      <c r="FQ384" s="10"/>
      <c r="FR384" s="154">
        <f t="shared" si="774"/>
        <v>0</v>
      </c>
      <c r="FS384" s="154">
        <f t="shared" si="775"/>
        <v>0</v>
      </c>
      <c r="FT384" s="10"/>
      <c r="FU384" s="152">
        <f>SUMIF('Rekapitulasi Maret'!$CE$587:$CE$768,APS!$B384,'Rekapitulasi Maret'!$CI$587:$CI$768)</f>
        <v>0</v>
      </c>
      <c r="FV384" s="10"/>
      <c r="FW384" s="152">
        <f>SUMIF('Rekapitulasi Maret'!$CE$587:$CE$768,APS!$B384,'Rekapitulasi Maret'!$CJ$587:$CJ$768)</f>
        <v>0</v>
      </c>
      <c r="FX384" s="154">
        <f t="shared" si="795"/>
        <v>0</v>
      </c>
      <c r="FY384" s="154">
        <f t="shared" si="796"/>
        <v>0</v>
      </c>
      <c r="FZ384" s="10"/>
      <c r="GA384" s="152">
        <f>SUMIF('Rekapitulasi Maret'!$D$785:$D$963,APS!$B384,'Rekapitulasi Maret'!$E$785:$E$963)+SUMIF('Rekapitulasi Maret'!$D$785:$D$963,APS!$B384,'Rekapitulasi Maret'!$J$785:$J$963)</f>
        <v>0</v>
      </c>
      <c r="GB384" s="152">
        <f>SUMIF('Rekapitulasi Maret'!$D$785:$D$963,APS!$B384,'Rekapitulasi Maret'!$F$785:$F$963)</f>
        <v>0</v>
      </c>
      <c r="GC384" s="152">
        <f>SUMIF('Rekapitulasi Maret'!$D$785:$D$963,APS!$B384,'Rekapitulasi Maret'!$K$785:$K$963)</f>
        <v>0</v>
      </c>
      <c r="GD384" s="154">
        <f t="shared" si="776"/>
        <v>0</v>
      </c>
      <c r="GE384" s="154">
        <f t="shared" si="777"/>
        <v>0</v>
      </c>
      <c r="GF384" s="10"/>
      <c r="GG384" s="152">
        <f>SUMIF('Rekapitulasi Maret'!$U$785:$U$963,APS!$B384,'Rekapitulasi Maret'!$V$785:$V$963)+SUMIF('Rekapitulasi Maret'!$U$785:$U$963,APS!$B384,'Rekapitulasi Maret'!$AA$785:$AA$963)</f>
        <v>0</v>
      </c>
      <c r="GH384" s="152">
        <f>SUMIF('Rekapitulasi Maret'!$U$785:$U$963,APS!$B384,'Rekapitulasi Maret'!$W$785:$W$963)</f>
        <v>0</v>
      </c>
      <c r="GI384" s="152">
        <f>SUMIF('Rekapitulasi Maret'!$U$785:$U$963,APS!$B384,'Rekapitulasi Maret'!$AB$785:$AB$963)</f>
        <v>0</v>
      </c>
      <c r="GJ384" s="154">
        <f t="shared" si="878"/>
        <v>0</v>
      </c>
      <c r="GK384" s="154">
        <f t="shared" si="879"/>
        <v>0</v>
      </c>
      <c r="GL384" s="10"/>
      <c r="GM384" s="152">
        <f>SUMIF('Rekapitulasi Maret'!$AL$785:$AL$963,APS!$B384,'Rekapitulasi Maret'!$AM$785:$AM$963)+SUMIF('Rekapitulasi Maret'!$AL$785:$AL$963,APS!$B384,'Rekapitulasi Maret'!$AP$785:$AP$963)</f>
        <v>50</v>
      </c>
      <c r="GN384" s="152">
        <f>SUMIF('Rekapitulasi Maret'!$AL$785:$AL$963,APS!$B384,'Rekapitulasi Maret'!$AN$785:$AN$963)</f>
        <v>20</v>
      </c>
      <c r="GO384" s="152">
        <f>SUMIF('Rekapitulasi Maret'!$AL$785:$AL$963,APS!$B384,'Rekapitulasi Maret'!$AQ$785:$AQ$963)</f>
        <v>0</v>
      </c>
      <c r="GP384" s="154">
        <f t="shared" ref="GP384:GP389" si="882">IF(GL384=0,0,((GN384+GO384)/GL384)*100)</f>
        <v>0</v>
      </c>
      <c r="GQ384" s="154">
        <f t="shared" ref="GQ384:GQ389" si="883">IF(GM384=0,0,((GN384+GO384)/GM384)*100)</f>
        <v>40</v>
      </c>
      <c r="GR384" s="76">
        <f t="shared" ref="GR384:GR421" si="884">EP384+EV384+FB384+FH384+FN384+FZ384+GF384+GL384</f>
        <v>0</v>
      </c>
      <c r="GS384" s="76">
        <f t="shared" ref="GS384:GS397" si="885">EQ384+EW384+FC384+FI384+FO384+GA384+GG384+GM384+FU384</f>
        <v>50</v>
      </c>
      <c r="GT384" s="76">
        <f t="shared" ref="GT384:GT397" si="886">ER384+EX384+FD384+FJ384+FP384+GB384+GH384+GN384+FV384</f>
        <v>20</v>
      </c>
      <c r="GU384" s="76">
        <f t="shared" ref="GU384:GU397" si="887">ES384+EY384+FE384+FK384+FQ384+GC384+GI384+GO384+FW384</f>
        <v>0</v>
      </c>
      <c r="GV384" s="157">
        <f t="shared" ref="GV384:GV421" si="888">GT384+GU384</f>
        <v>20</v>
      </c>
      <c r="GW384" s="157">
        <f t="shared" ref="GW384:GW421" si="889">GV384-GR384</f>
        <v>20</v>
      </c>
      <c r="GX384" s="158">
        <f t="shared" ref="GX384:GX421" si="890">IF(GR384=0,0,((GV384)/GR384)*100)</f>
        <v>0</v>
      </c>
      <c r="GY384" s="157">
        <f t="shared" si="821"/>
        <v>0</v>
      </c>
      <c r="GZ384" s="157">
        <f t="shared" si="822"/>
        <v>50</v>
      </c>
      <c r="HA384" s="157">
        <f t="shared" si="823"/>
        <v>20</v>
      </c>
      <c r="HB384" s="157">
        <f t="shared" si="824"/>
        <v>0</v>
      </c>
      <c r="HC384" s="157">
        <f t="shared" si="825"/>
        <v>20</v>
      </c>
      <c r="HD384" s="157">
        <f t="shared" si="826"/>
        <v>20</v>
      </c>
      <c r="HE384" s="158">
        <f t="shared" si="862"/>
        <v>0</v>
      </c>
      <c r="HF384" s="164"/>
      <c r="HG384" s="88"/>
      <c r="HH384" s="88"/>
    </row>
    <row r="385" spans="1:216" ht="15.75">
      <c r="A385" s="129" t="s">
        <v>948</v>
      </c>
      <c r="B385" s="129" t="s">
        <v>949</v>
      </c>
      <c r="C385" s="16" t="s">
        <v>196</v>
      </c>
      <c r="D385" s="16"/>
      <c r="E385" s="16"/>
      <c r="F385" s="17"/>
      <c r="G385" s="17"/>
      <c r="H385" s="17"/>
      <c r="I385" s="18"/>
      <c r="J385" s="17">
        <v>0</v>
      </c>
      <c r="K385" s="19"/>
      <c r="L385" s="19"/>
      <c r="M385" s="23"/>
      <c r="N385" s="20">
        <f t="shared" si="874"/>
        <v>0</v>
      </c>
      <c r="O385" s="20"/>
      <c r="P385" s="75">
        <f t="shared" si="875"/>
        <v>0</v>
      </c>
      <c r="Q385" s="74">
        <f t="shared" si="864"/>
        <v>0</v>
      </c>
      <c r="R385" s="22">
        <f t="shared" si="863"/>
        <v>0</v>
      </c>
      <c r="S385" s="10"/>
      <c r="T385" s="10"/>
      <c r="U385" s="152">
        <f>SUMIF('Rekapitulasi Maret'!$D$9:$D$173,APS!$B385,'Rekapitulasi Maret'!$E$9:$E$173)</f>
        <v>0</v>
      </c>
      <c r="V385" s="152">
        <f>SUMIF('Rekapitulasi Maret'!$D$9:$D$173,APS!$B385,'Rekapitulasi Maret'!$F$9:$F$173)</f>
        <v>0</v>
      </c>
      <c r="W385" s="10"/>
      <c r="X385" s="154">
        <f t="shared" si="865"/>
        <v>0</v>
      </c>
      <c r="Y385" s="154">
        <f t="shared" si="866"/>
        <v>0</v>
      </c>
      <c r="Z385" s="10"/>
      <c r="AA385" s="152">
        <f>SUMIF('Rekapitulasi Maret'!$U$9:$U$173,APS!$B385,'Rekapitulasi Maret'!$V$9:$V$173)</f>
        <v>0</v>
      </c>
      <c r="AB385" s="152">
        <f>SUMIF('Rekapitulasi Maret'!$U$9:$U$173,APS!$B385,'Rekapitulasi Maret'!$W$9:$W$173)</f>
        <v>0</v>
      </c>
      <c r="AC385" s="152"/>
      <c r="AD385" s="154">
        <f t="shared" si="856"/>
        <v>0</v>
      </c>
      <c r="AE385" s="154">
        <f t="shared" si="857"/>
        <v>0</v>
      </c>
      <c r="AF385" s="10"/>
      <c r="AG385" s="152">
        <f>SUMIF('Rekapitulasi Maret'!$AL$9:$AL$173,APS!$B385,'Rekapitulasi Maret'!$AM$9:$AM$173)</f>
        <v>0</v>
      </c>
      <c r="AH385" s="152">
        <f>SUMIF('Rekapitulasi Maret'!$AL$9:$AL$173,APS!$B385,'Rekapitulasi Maret'!$AN$9:$AN$173)</f>
        <v>0</v>
      </c>
      <c r="AI385" s="152">
        <f>SUMIF('Rekapitulasi Maret'!$AL$9:$AL$173,APS!$B385,'Rekapitulasi Maret'!$AQ$9:$AQ$173)</f>
        <v>0</v>
      </c>
      <c r="AJ385" s="154">
        <f t="shared" si="860"/>
        <v>0</v>
      </c>
      <c r="AK385" s="154">
        <f t="shared" si="861"/>
        <v>0</v>
      </c>
      <c r="AL385" s="10"/>
      <c r="AM385" s="152">
        <f>SUMIF('Rekapitulasi Maret'!$BA$9:$BA$173,APS!$B385,'Rekapitulasi Maret'!$BB$9:$BB$173)</f>
        <v>0</v>
      </c>
      <c r="AN385" s="152">
        <f>SUMIF('Rekapitulasi Maret'!$BA$9:$BA$173,APS!$B385,'Rekapitulasi Maret'!$BC$9:$BC$173)</f>
        <v>0</v>
      </c>
      <c r="AO385" s="10"/>
      <c r="AP385" s="154">
        <f t="shared" si="858"/>
        <v>0</v>
      </c>
      <c r="AQ385" s="154">
        <f t="shared" si="859"/>
        <v>0</v>
      </c>
      <c r="AR385" s="10"/>
      <c r="AS385" s="152">
        <f>SUMIF('Rekapitulasi Maret'!$BP$9:$BP$173,APS!$B385,'Rekapitulasi Maret'!$BQ$9:$BQ$173)</f>
        <v>0</v>
      </c>
      <c r="AT385" s="152">
        <f>SUMIF('Rekapitulasi Maret'!$BP$9:$BP$173,APS!$B385,'Rekapitulasi Maret'!$BR$9:$BR$173)</f>
        <v>0</v>
      </c>
      <c r="AU385" s="10"/>
      <c r="AV385" s="10"/>
      <c r="AW385" s="10"/>
      <c r="AX385" s="10"/>
      <c r="AY385" s="10"/>
      <c r="AZ385" s="10"/>
      <c r="BA385" s="10"/>
      <c r="BB385" s="154">
        <f t="shared" si="819"/>
        <v>0</v>
      </c>
      <c r="BC385" s="154">
        <f t="shared" si="820"/>
        <v>0</v>
      </c>
      <c r="BD385" s="76">
        <f t="shared" si="867"/>
        <v>0</v>
      </c>
      <c r="BE385" s="76">
        <f t="shared" si="868"/>
        <v>0</v>
      </c>
      <c r="BF385" s="76">
        <f t="shared" si="869"/>
        <v>0</v>
      </c>
      <c r="BG385" s="76">
        <f t="shared" si="870"/>
        <v>0</v>
      </c>
      <c r="BH385" s="76">
        <f t="shared" si="871"/>
        <v>0</v>
      </c>
      <c r="BI385" s="76">
        <f t="shared" si="872"/>
        <v>0</v>
      </c>
      <c r="BJ385" s="154">
        <f t="shared" si="873"/>
        <v>0</v>
      </c>
      <c r="BK385" s="10"/>
      <c r="BL385" s="10"/>
      <c r="BM385" s="152">
        <f>SUMIF('Rekapitulasi Maret'!$D$194:$D$375,APS!$B385,'Rekapitulasi Maret'!$E$194:$E$375)+SUMIF('Rekapitulasi Maret'!$D$194:$D$375,APS!$B385,'Rekapitulasi Maret'!$J$194:$J$375)</f>
        <v>0</v>
      </c>
      <c r="BN385" s="152">
        <f>SUMIF('Rekapitulasi Maret'!$D$194:$D$375,APS!$B385,'Rekapitulasi Maret'!$F$194:$F$375)</f>
        <v>0</v>
      </c>
      <c r="BO385" s="152">
        <f>SUMIF('Rekapitulasi Maret'!$D$194:$D$375,APS!$B385,'Rekapitulasi Maret'!$K$194:$K$375)</f>
        <v>0</v>
      </c>
      <c r="BP385" s="154">
        <f t="shared" si="799"/>
        <v>0</v>
      </c>
      <c r="BQ385" s="154">
        <f t="shared" si="800"/>
        <v>0</v>
      </c>
      <c r="BR385" s="10"/>
      <c r="BS385" s="152">
        <f>SUMIF('Rekapitulasi Maret'!$U$194:$U$375,APS!$B385,'Rekapitulasi Maret'!$V$194:$V$375)+SUMIF('Rekapitulasi Maret'!$U$194:$U$375,APS!$B385,'Rekapitulasi Maret'!$AA$194:$AA$375)</f>
        <v>0</v>
      </c>
      <c r="BT385" s="152">
        <f>SUMIF('Rekapitulasi Maret'!$U$194:$U$375,APS!$B385,'Rekapitulasi Maret'!$W$194:$W$375)</f>
        <v>0</v>
      </c>
      <c r="BU385" s="152">
        <f>SUMIF('Rekapitulasi Maret'!$U$194:$U$375,APS!$B385,'Rekapitulasi Maret'!$AB$194:$AB$375)</f>
        <v>0</v>
      </c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76">
        <f t="shared" si="838"/>
        <v>0</v>
      </c>
      <c r="CQ385" s="76">
        <f t="shared" si="839"/>
        <v>0</v>
      </c>
      <c r="CR385" s="76">
        <f t="shared" si="840"/>
        <v>0</v>
      </c>
      <c r="CS385" s="76">
        <f t="shared" si="841"/>
        <v>0</v>
      </c>
      <c r="CT385" s="76">
        <f t="shared" si="842"/>
        <v>0</v>
      </c>
      <c r="CU385" s="76">
        <f t="shared" si="843"/>
        <v>0</v>
      </c>
      <c r="CV385" s="154">
        <f t="shared" si="844"/>
        <v>0</v>
      </c>
      <c r="CW385" s="10"/>
      <c r="CX385" s="10"/>
      <c r="CY385" s="152">
        <f>SUMIF('Rekapitulasi Maret'!$D$391:$D$568,APS!$B385,'Rekapitulasi Maret'!$E$391:$E$568)+SUMIF('Rekapitulasi Maret'!$D$391:$D$568,APS!$B385,'Rekapitulasi Maret'!$J$391:$J$568)</f>
        <v>0</v>
      </c>
      <c r="CZ385" s="152">
        <f>SUMIF('Rekapitulasi Maret'!$D$391:$D$568,APS!$B385,'Rekapitulasi Maret'!$F$391:$F$568)</f>
        <v>0</v>
      </c>
      <c r="DA385" s="152">
        <f>SUMIF('Rekapitulasi Maret'!$D$391:$D$568,APS!$B385,'Rekapitulasi Maret'!$K$391:$K$568)</f>
        <v>0</v>
      </c>
      <c r="DB385" s="154">
        <f t="shared" si="793"/>
        <v>0</v>
      </c>
      <c r="DC385" s="154">
        <f t="shared" si="794"/>
        <v>0</v>
      </c>
      <c r="DD385" s="10"/>
      <c r="DE385" s="152">
        <f>SUMIF('Rekapitulasi Maret'!$U$391:$U$568,APS!$B385,'Rekapitulasi Maret'!$V$391:$V$568)+SUMIF('Rekapitulasi Maret'!$U$391:$U$568,APS!$B385,'Rekapitulasi Maret'!$AA$391:$AA$568)</f>
        <v>0</v>
      </c>
      <c r="DF385" s="152">
        <f>SUMIF('Rekapitulasi Maret'!$U$391:$U$568,APS!$B385,'Rekapitulasi Maret'!$W$391:$W$568)</f>
        <v>0</v>
      </c>
      <c r="DG385" s="152">
        <f>SUMIF('Rekapitulasi Maret'!$U$391:$U$568,APS!$B385,'Rekapitulasi Maret'!$AB$391:$AB$568)</f>
        <v>0</v>
      </c>
      <c r="DH385" s="154">
        <f t="shared" si="845"/>
        <v>0</v>
      </c>
      <c r="DI385" s="154">
        <f t="shared" si="846"/>
        <v>0</v>
      </c>
      <c r="DJ385" s="10"/>
      <c r="DK385" s="10"/>
      <c r="DL385" s="10"/>
      <c r="DM385" s="10"/>
      <c r="DN385" s="10"/>
      <c r="DO385" s="10"/>
      <c r="DP385" s="10"/>
      <c r="DQ385" s="152">
        <f>SUMIF('Rekapitulasi Maret'!$BA$391:$BA$568,APS!$B385,'Rekapitulasi Maret'!$BB$391:$BB$568)+SUMIF('Rekapitulasi Maret'!$BA$391:$BA$568,APS!$B385,'Rekapitulasi Maret'!$BE$391:$BE$568)</f>
        <v>0</v>
      </c>
      <c r="DR385" s="152">
        <f>SUMIF('Rekapitulasi Maret'!$BA$391:$BA$568,APS!$B385,'Rekapitulasi Maret'!$BC$391:$BC$568)</f>
        <v>0</v>
      </c>
      <c r="DS385" s="152">
        <f>SUMIF('Rekapitulasi Maret'!$BA$391:$BA$568,APS!$B385,'Rekapitulasi Maret'!$BF$391:$BF$568)</f>
        <v>0</v>
      </c>
      <c r="DT385" s="154">
        <f t="shared" si="847"/>
        <v>0</v>
      </c>
      <c r="DU385" s="154">
        <f t="shared" si="848"/>
        <v>0</v>
      </c>
      <c r="DV385" s="10"/>
      <c r="DW385" s="152">
        <f>SUMIF('Rekapitulasi Maret'!$BP$391:$BP$568,APS!$B385,'Rekapitulasi Maret'!$BQ$391:$BQ$568)+SUMIF('Rekapitulasi Maret'!$BP$391:$BP$568,APS!$B385,'Rekapitulasi Maret'!$BT$391:$BT$568)</f>
        <v>0</v>
      </c>
      <c r="DX385" s="152">
        <f>SUMIF('Rekapitulasi Maret'!$BP$391:$BP$568,APS!$B385,'Rekapitulasi Maret'!$BR$391:$BR$568)</f>
        <v>0</v>
      </c>
      <c r="DY385" s="152">
        <f>SUMIF('Rekapitulasi Maret'!$BP$391:$BP$568,APS!$B385,'Rekapitulasi Maret'!$BU$391:$BU$568)</f>
        <v>0</v>
      </c>
      <c r="DZ385" s="154">
        <f t="shared" si="876"/>
        <v>0</v>
      </c>
      <c r="EA385" s="154">
        <f t="shared" si="877"/>
        <v>0</v>
      </c>
      <c r="EB385" s="10"/>
      <c r="EC385" s="152">
        <f>SUMIF('Rekapitulasi Maret'!$CE$391:$CE$568,APS!$B385,'Rekapitulasi Maret'!$CF$391:$CF$568)+SUMIF('Rekapitulasi Maret'!$CE$391:$CE$568,APS!$B385,'Rekapitulasi Maret'!$CI$391:$CI$568)</f>
        <v>0</v>
      </c>
      <c r="ED385" s="152">
        <f>SUMIF('Rekapitulasi Maret'!$CE$391:$CE$568,APS!$B385,'Rekapitulasi Maret'!$CG$391:$CG$568)</f>
        <v>0</v>
      </c>
      <c r="EE385" s="152">
        <f>SUMIF('Rekapitulasi Maret'!$CE$391:$CE$568,APS!$B385,'Rekapitulasi Maret'!$CJ$391:$CJ$568)</f>
        <v>0</v>
      </c>
      <c r="EF385" s="154">
        <f t="shared" si="764"/>
        <v>0</v>
      </c>
      <c r="EG385" s="154">
        <f t="shared" si="765"/>
        <v>0</v>
      </c>
      <c r="EH385" s="76">
        <f t="shared" si="849"/>
        <v>0</v>
      </c>
      <c r="EI385" s="76">
        <f t="shared" si="850"/>
        <v>0</v>
      </c>
      <c r="EJ385" s="76">
        <f t="shared" si="851"/>
        <v>0</v>
      </c>
      <c r="EK385" s="76">
        <f t="shared" si="852"/>
        <v>0</v>
      </c>
      <c r="EL385" s="76">
        <f t="shared" si="853"/>
        <v>0</v>
      </c>
      <c r="EM385" s="76">
        <f t="shared" si="854"/>
        <v>0</v>
      </c>
      <c r="EN385" s="154">
        <f t="shared" si="855"/>
        <v>0</v>
      </c>
      <c r="EO385" s="10"/>
      <c r="EP385" s="10"/>
      <c r="EQ385" s="152">
        <f>SUMIF('Rekapitulasi Maret'!$D$587:$D$768,APS!$B385,'Rekapitulasi Maret'!$E$587:$E$768)+SUMIF('Rekapitulasi Maret'!$D$587:$D$768,APS!$B385,'Rekapitulasi Maret'!$E$587:$E$768)</f>
        <v>0</v>
      </c>
      <c r="ER385" s="152">
        <f>SUMIF('Rekapitulasi Maret'!$D$587:$D$768,APS!$B385,'Rekapitulasi Maret'!$F$587:$F$768)+SUMIF('Rekapitulasi Maret'!$D$587:$D$768,APS!$B385,'Rekapitulasi Maret'!$H$587:$H$768)</f>
        <v>0</v>
      </c>
      <c r="ES385" s="10"/>
      <c r="ET385" s="154">
        <f t="shared" si="766"/>
        <v>0</v>
      </c>
      <c r="EU385" s="154">
        <f t="shared" si="767"/>
        <v>0</v>
      </c>
      <c r="EV385" s="10"/>
      <c r="EW385" s="152">
        <f>SUMIF('Rekapitulasi Maret'!$U$587:$U$768,APS!$B385,'Rekapitulasi Maret'!$V$587:$V$768)+SUMIF('Rekapitulasi Maret'!$U$587:$U$768,APS!$B385,'Rekapitulasi Maret'!$X$587:$X$768)</f>
        <v>0</v>
      </c>
      <c r="EX385" s="152">
        <f>SUMIF('Rekapitulasi Maret'!$U$587:$U$768,APS!$B385,'Rekapitulasi Maret'!$W$587:$W$768)+SUMIF('Rekapitulasi Maret'!$U$587:$U$768,APS!$B385,'Rekapitulasi Maret'!$Y$587:$Y$768)</f>
        <v>0</v>
      </c>
      <c r="EY385" s="10"/>
      <c r="EZ385" s="154">
        <f t="shared" si="768"/>
        <v>0</v>
      </c>
      <c r="FA385" s="154">
        <f t="shared" si="769"/>
        <v>0</v>
      </c>
      <c r="FB385" s="10"/>
      <c r="FC385" s="152">
        <f>SUMIF('Rekapitulasi Maret'!$AL$587:$AL$768,APS!$B385,'Rekapitulasi Maret'!$AM$587:$AM$768)+SUMIF('Rekapitulasi Maret'!$AL$587:$AL$768,APS!$B385,'Rekapitulasi Maret'!$AP$587:$AP$768)</f>
        <v>0</v>
      </c>
      <c r="FD385" s="152">
        <f>SUMIF('Rekapitulasi Maret'!$AL$587:$AL$768,APS!$B385,'Rekapitulasi Maret'!$AN$587:$AN$768)</f>
        <v>0</v>
      </c>
      <c r="FE385" s="10"/>
      <c r="FF385" s="154">
        <f t="shared" si="770"/>
        <v>0</v>
      </c>
      <c r="FG385" s="154">
        <f t="shared" si="771"/>
        <v>0</v>
      </c>
      <c r="FH385" s="10"/>
      <c r="FI385" s="152">
        <f>SUMIF('Rekapitulasi Maret'!$BA$587:$BA$768,APS!$B385,'Rekapitulasi Maret'!$BB$587:$BB$768)+SUMIF('Rekapitulasi Maret'!$BA$587:$BA$768,APS!$B385,'Rekapitulasi Maret'!$BE$587:$BE$768)</f>
        <v>0</v>
      </c>
      <c r="FJ385" s="152">
        <f>SUMIF('Rekapitulasi Maret'!$BA$587:$BA$768,APS!$B385,'Rekapitulasi Maret'!$BC$587:$BC$768)+SUMIF('Rekapitulasi Maret'!$BA$587:$BA$768,APS!$B385,'Rekapitulasi Maret'!$BF$587:$BF$768)</f>
        <v>0</v>
      </c>
      <c r="FK385" s="10"/>
      <c r="FL385" s="154">
        <f t="shared" si="772"/>
        <v>0</v>
      </c>
      <c r="FM385" s="154">
        <f t="shared" si="773"/>
        <v>0</v>
      </c>
      <c r="FN385" s="10"/>
      <c r="FO385" s="152">
        <f>SUMIF('Rekapitulasi Maret'!$BP$587:$BP$768,APS!$B385,'Rekapitulasi Maret'!$BQ$587:$BQ$768)+SUMIF('Rekapitulasi Maret'!$BP$587:$BP$768,APS!$B385,'Rekapitulasi Maret'!$BT$587:$BT$768)</f>
        <v>0</v>
      </c>
      <c r="FP385" s="152">
        <f>SUMIF('Rekapitulasi Maret'!$BP$587:$BP$768,APS!$B385,'Rekapitulasi Maret'!$BR$587:$BR$768)</f>
        <v>0</v>
      </c>
      <c r="FQ385" s="10"/>
      <c r="FR385" s="154">
        <f t="shared" si="774"/>
        <v>0</v>
      </c>
      <c r="FS385" s="154">
        <f t="shared" si="775"/>
        <v>0</v>
      </c>
      <c r="FT385" s="10"/>
      <c r="FU385" s="152">
        <f>SUMIF('Rekapitulasi Maret'!$CE$587:$CE$768,APS!$B385,'Rekapitulasi Maret'!$CI$587:$CI$768)</f>
        <v>0</v>
      </c>
      <c r="FV385" s="10"/>
      <c r="FW385" s="152">
        <f>SUMIF('Rekapitulasi Maret'!$CE$587:$CE$768,APS!$B385,'Rekapitulasi Maret'!$CJ$587:$CJ$768)</f>
        <v>0</v>
      </c>
      <c r="FX385" s="154">
        <f t="shared" si="795"/>
        <v>0</v>
      </c>
      <c r="FY385" s="154">
        <f t="shared" si="796"/>
        <v>0</v>
      </c>
      <c r="FZ385" s="10"/>
      <c r="GA385" s="152">
        <f>SUMIF('Rekapitulasi Maret'!$D$785:$D$963,APS!$B385,'Rekapitulasi Maret'!$E$785:$E$963)+SUMIF('Rekapitulasi Maret'!$D$785:$D$963,APS!$B385,'Rekapitulasi Maret'!$J$785:$J$963)</f>
        <v>0</v>
      </c>
      <c r="GB385" s="152">
        <f>SUMIF('Rekapitulasi Maret'!$D$785:$D$963,APS!$B385,'Rekapitulasi Maret'!$F$785:$F$963)</f>
        <v>0</v>
      </c>
      <c r="GC385" s="152">
        <f>SUMIF('Rekapitulasi Maret'!$D$785:$D$963,APS!$B385,'Rekapitulasi Maret'!$K$785:$K$963)</f>
        <v>0</v>
      </c>
      <c r="GD385" s="154">
        <f t="shared" si="776"/>
        <v>0</v>
      </c>
      <c r="GE385" s="154">
        <f t="shared" si="777"/>
        <v>0</v>
      </c>
      <c r="GF385" s="10"/>
      <c r="GG385" s="152">
        <f>SUMIF('Rekapitulasi Maret'!$U$785:$U$963,APS!$B385,'Rekapitulasi Maret'!$V$785:$V$963)+SUMIF('Rekapitulasi Maret'!$U$785:$U$963,APS!$B385,'Rekapitulasi Maret'!$AA$785:$AA$963)</f>
        <v>0</v>
      </c>
      <c r="GH385" s="152">
        <f>SUMIF('Rekapitulasi Maret'!$U$785:$U$963,APS!$B385,'Rekapitulasi Maret'!$W$785:$W$963)</f>
        <v>0</v>
      </c>
      <c r="GI385" s="152">
        <f>SUMIF('Rekapitulasi Maret'!$U$785:$U$963,APS!$B385,'Rekapitulasi Maret'!$AB$785:$AB$963)</f>
        <v>0</v>
      </c>
      <c r="GJ385" s="154">
        <f t="shared" si="878"/>
        <v>0</v>
      </c>
      <c r="GK385" s="154">
        <f t="shared" si="879"/>
        <v>0</v>
      </c>
      <c r="GL385" s="10"/>
      <c r="GM385" s="152">
        <f>SUMIF('Rekapitulasi Maret'!$AL$785:$AL$963,APS!$B385,'Rekapitulasi Maret'!$AM$785:$AM$963)+SUMIF('Rekapitulasi Maret'!$AL$785:$AL$963,APS!$B385,'Rekapitulasi Maret'!$AP$785:$AP$963)</f>
        <v>30</v>
      </c>
      <c r="GN385" s="152">
        <f>SUMIF('Rekapitulasi Maret'!$AL$785:$AL$963,APS!$B385,'Rekapitulasi Maret'!$AN$785:$AN$963)</f>
        <v>30</v>
      </c>
      <c r="GO385" s="152">
        <f>SUMIF('Rekapitulasi Maret'!$AL$785:$AL$963,APS!$B385,'Rekapitulasi Maret'!$AQ$785:$AQ$963)</f>
        <v>0</v>
      </c>
      <c r="GP385" s="154">
        <f t="shared" si="882"/>
        <v>0</v>
      </c>
      <c r="GQ385" s="154">
        <f t="shared" si="883"/>
        <v>100</v>
      </c>
      <c r="GR385" s="76">
        <f t="shared" si="884"/>
        <v>0</v>
      </c>
      <c r="GS385" s="76">
        <f t="shared" si="885"/>
        <v>30</v>
      </c>
      <c r="GT385" s="76">
        <f t="shared" si="886"/>
        <v>30</v>
      </c>
      <c r="GU385" s="76">
        <f t="shared" si="887"/>
        <v>0</v>
      </c>
      <c r="GV385" s="157">
        <f t="shared" si="888"/>
        <v>30</v>
      </c>
      <c r="GW385" s="157">
        <f t="shared" si="889"/>
        <v>30</v>
      </c>
      <c r="GX385" s="158">
        <f t="shared" si="890"/>
        <v>0</v>
      </c>
      <c r="GY385" s="157">
        <f t="shared" si="821"/>
        <v>0</v>
      </c>
      <c r="GZ385" s="157">
        <f t="shared" si="822"/>
        <v>30</v>
      </c>
      <c r="HA385" s="157">
        <f t="shared" si="823"/>
        <v>30</v>
      </c>
      <c r="HB385" s="157">
        <f t="shared" si="824"/>
        <v>0</v>
      </c>
      <c r="HC385" s="157">
        <f t="shared" si="825"/>
        <v>30</v>
      </c>
      <c r="HD385" s="157">
        <f t="shared" si="826"/>
        <v>30</v>
      </c>
      <c r="HE385" s="158">
        <f t="shared" si="862"/>
        <v>0</v>
      </c>
      <c r="HF385" s="164"/>
      <c r="HG385" s="88"/>
      <c r="HH385" s="88"/>
    </row>
    <row r="386" spans="1:216" ht="15.75">
      <c r="A386" s="129" t="s">
        <v>950</v>
      </c>
      <c r="B386" s="129" t="s">
        <v>951</v>
      </c>
      <c r="C386" s="16" t="s">
        <v>69</v>
      </c>
      <c r="D386" s="16"/>
      <c r="E386" s="16"/>
      <c r="F386" s="17"/>
      <c r="G386" s="17"/>
      <c r="H386" s="17"/>
      <c r="I386" s="18"/>
      <c r="J386" s="17">
        <v>0</v>
      </c>
      <c r="K386" s="19"/>
      <c r="L386" s="19"/>
      <c r="M386" s="23"/>
      <c r="N386" s="20">
        <f t="shared" si="874"/>
        <v>0</v>
      </c>
      <c r="O386" s="20"/>
      <c r="P386" s="75">
        <f t="shared" si="875"/>
        <v>0</v>
      </c>
      <c r="Q386" s="74">
        <f t="shared" si="864"/>
        <v>0</v>
      </c>
      <c r="R386" s="22">
        <f t="shared" si="863"/>
        <v>0</v>
      </c>
      <c r="S386" s="10"/>
      <c r="T386" s="10"/>
      <c r="U386" s="152">
        <f>SUMIF('Rekapitulasi Maret'!$D$9:$D$173,APS!$B386,'Rekapitulasi Maret'!$E$9:$E$173)</f>
        <v>0</v>
      </c>
      <c r="V386" s="152">
        <f>SUMIF('Rekapitulasi Maret'!$D$9:$D$173,APS!$B386,'Rekapitulasi Maret'!$F$9:$F$173)</f>
        <v>0</v>
      </c>
      <c r="W386" s="10"/>
      <c r="X386" s="154">
        <f t="shared" si="865"/>
        <v>0</v>
      </c>
      <c r="Y386" s="154">
        <f t="shared" si="866"/>
        <v>0</v>
      </c>
      <c r="Z386" s="10"/>
      <c r="AA386" s="152">
        <f>SUMIF('Rekapitulasi Maret'!$U$9:$U$173,APS!$B386,'Rekapitulasi Maret'!$V$9:$V$173)</f>
        <v>0</v>
      </c>
      <c r="AB386" s="152">
        <f>SUMIF('Rekapitulasi Maret'!$U$9:$U$173,APS!$B386,'Rekapitulasi Maret'!$W$9:$W$173)</f>
        <v>0</v>
      </c>
      <c r="AC386" s="152"/>
      <c r="AD386" s="154">
        <f t="shared" si="856"/>
        <v>0</v>
      </c>
      <c r="AE386" s="154">
        <f t="shared" si="857"/>
        <v>0</v>
      </c>
      <c r="AF386" s="10"/>
      <c r="AG386" s="152">
        <f>SUMIF('Rekapitulasi Maret'!$AL$9:$AL$173,APS!$B386,'Rekapitulasi Maret'!$AM$9:$AM$173)</f>
        <v>0</v>
      </c>
      <c r="AH386" s="152">
        <f>SUMIF('Rekapitulasi Maret'!$AL$9:$AL$173,APS!$B386,'Rekapitulasi Maret'!$AN$9:$AN$173)</f>
        <v>0</v>
      </c>
      <c r="AI386" s="152">
        <f>SUMIF('Rekapitulasi Maret'!$AL$9:$AL$173,APS!$B386,'Rekapitulasi Maret'!$AQ$9:$AQ$173)</f>
        <v>0</v>
      </c>
      <c r="AJ386" s="154">
        <f t="shared" si="860"/>
        <v>0</v>
      </c>
      <c r="AK386" s="154">
        <f t="shared" si="861"/>
        <v>0</v>
      </c>
      <c r="AL386" s="10"/>
      <c r="AM386" s="152">
        <f>SUMIF('Rekapitulasi Maret'!$BA$9:$BA$173,APS!$B386,'Rekapitulasi Maret'!$BB$9:$BB$173)</f>
        <v>0</v>
      </c>
      <c r="AN386" s="152">
        <f>SUMIF('Rekapitulasi Maret'!$BA$9:$BA$173,APS!$B386,'Rekapitulasi Maret'!$BC$9:$BC$173)</f>
        <v>0</v>
      </c>
      <c r="AO386" s="10"/>
      <c r="AP386" s="154">
        <f t="shared" si="858"/>
        <v>0</v>
      </c>
      <c r="AQ386" s="154">
        <f t="shared" si="859"/>
        <v>0</v>
      </c>
      <c r="AR386" s="10"/>
      <c r="AS386" s="152">
        <f>SUMIF('Rekapitulasi Maret'!$BP$9:$BP$173,APS!$B386,'Rekapitulasi Maret'!$BQ$9:$BQ$173)</f>
        <v>0</v>
      </c>
      <c r="AT386" s="152">
        <f>SUMIF('Rekapitulasi Maret'!$BP$9:$BP$173,APS!$B386,'Rekapitulasi Maret'!$BR$9:$BR$173)</f>
        <v>0</v>
      </c>
      <c r="AU386" s="10"/>
      <c r="AV386" s="10"/>
      <c r="AW386" s="10"/>
      <c r="AX386" s="10"/>
      <c r="AY386" s="10"/>
      <c r="AZ386" s="10"/>
      <c r="BA386" s="10"/>
      <c r="BB386" s="154">
        <f t="shared" si="819"/>
        <v>0</v>
      </c>
      <c r="BC386" s="154">
        <f t="shared" si="820"/>
        <v>0</v>
      </c>
      <c r="BD386" s="76">
        <f t="shared" si="867"/>
        <v>0</v>
      </c>
      <c r="BE386" s="76">
        <f t="shared" si="868"/>
        <v>0</v>
      </c>
      <c r="BF386" s="76">
        <f t="shared" si="869"/>
        <v>0</v>
      </c>
      <c r="BG386" s="76">
        <f t="shared" si="870"/>
        <v>0</v>
      </c>
      <c r="BH386" s="76">
        <f t="shared" si="871"/>
        <v>0</v>
      </c>
      <c r="BI386" s="76">
        <f t="shared" si="872"/>
        <v>0</v>
      </c>
      <c r="BJ386" s="154">
        <f t="shared" si="873"/>
        <v>0</v>
      </c>
      <c r="BK386" s="10"/>
      <c r="BL386" s="10"/>
      <c r="BM386" s="152">
        <f>SUMIF('Rekapitulasi Maret'!$D$194:$D$375,APS!$B386,'Rekapitulasi Maret'!$E$194:$E$375)+SUMIF('Rekapitulasi Maret'!$D$194:$D$375,APS!$B386,'Rekapitulasi Maret'!$J$194:$J$375)</f>
        <v>0</v>
      </c>
      <c r="BN386" s="152">
        <f>SUMIF('Rekapitulasi Maret'!$D$194:$D$375,APS!$B386,'Rekapitulasi Maret'!$F$194:$F$375)</f>
        <v>0</v>
      </c>
      <c r="BO386" s="152">
        <f>SUMIF('Rekapitulasi Maret'!$D$194:$D$375,APS!$B386,'Rekapitulasi Maret'!$K$194:$K$375)</f>
        <v>0</v>
      </c>
      <c r="BP386" s="154">
        <f t="shared" si="799"/>
        <v>0</v>
      </c>
      <c r="BQ386" s="154">
        <f t="shared" si="800"/>
        <v>0</v>
      </c>
      <c r="BR386" s="10"/>
      <c r="BS386" s="152">
        <f>SUMIF('Rekapitulasi Maret'!$U$194:$U$375,APS!$B386,'Rekapitulasi Maret'!$V$194:$V$375)+SUMIF('Rekapitulasi Maret'!$U$194:$U$375,APS!$B386,'Rekapitulasi Maret'!$AA$194:$AA$375)</f>
        <v>0</v>
      </c>
      <c r="BT386" s="152">
        <f>SUMIF('Rekapitulasi Maret'!$U$194:$U$375,APS!$B386,'Rekapitulasi Maret'!$W$194:$W$375)</f>
        <v>0</v>
      </c>
      <c r="BU386" s="152">
        <f>SUMIF('Rekapitulasi Maret'!$U$194:$U$375,APS!$B386,'Rekapitulasi Maret'!$AB$194:$AB$375)</f>
        <v>0</v>
      </c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76">
        <f t="shared" si="838"/>
        <v>0</v>
      </c>
      <c r="CQ386" s="76">
        <f t="shared" si="839"/>
        <v>0</v>
      </c>
      <c r="CR386" s="76">
        <f t="shared" si="840"/>
        <v>0</v>
      </c>
      <c r="CS386" s="76">
        <f t="shared" si="841"/>
        <v>0</v>
      </c>
      <c r="CT386" s="76">
        <f t="shared" si="842"/>
        <v>0</v>
      </c>
      <c r="CU386" s="76">
        <f t="shared" si="843"/>
        <v>0</v>
      </c>
      <c r="CV386" s="154">
        <f t="shared" si="844"/>
        <v>0</v>
      </c>
      <c r="CW386" s="10"/>
      <c r="CX386" s="10"/>
      <c r="CY386" s="152">
        <f>SUMIF('Rekapitulasi Maret'!$D$391:$D$568,APS!$B386,'Rekapitulasi Maret'!$E$391:$E$568)+SUMIF('Rekapitulasi Maret'!$D$391:$D$568,APS!$B386,'Rekapitulasi Maret'!$J$391:$J$568)</f>
        <v>0</v>
      </c>
      <c r="CZ386" s="152">
        <f>SUMIF('Rekapitulasi Maret'!$D$391:$D$568,APS!$B386,'Rekapitulasi Maret'!$F$391:$F$568)</f>
        <v>0</v>
      </c>
      <c r="DA386" s="152">
        <f>SUMIF('Rekapitulasi Maret'!$D$391:$D$568,APS!$B386,'Rekapitulasi Maret'!$K$391:$K$568)</f>
        <v>0</v>
      </c>
      <c r="DB386" s="154">
        <f t="shared" si="793"/>
        <v>0</v>
      </c>
      <c r="DC386" s="154">
        <f t="shared" si="794"/>
        <v>0</v>
      </c>
      <c r="DD386" s="10"/>
      <c r="DE386" s="152">
        <f>SUMIF('Rekapitulasi Maret'!$U$391:$U$568,APS!$B386,'Rekapitulasi Maret'!$V$391:$V$568)+SUMIF('Rekapitulasi Maret'!$U$391:$U$568,APS!$B386,'Rekapitulasi Maret'!$AA$391:$AA$568)</f>
        <v>0</v>
      </c>
      <c r="DF386" s="152">
        <f>SUMIF('Rekapitulasi Maret'!$U$391:$U$568,APS!$B386,'Rekapitulasi Maret'!$W$391:$W$568)</f>
        <v>0</v>
      </c>
      <c r="DG386" s="152">
        <f>SUMIF('Rekapitulasi Maret'!$U$391:$U$568,APS!$B386,'Rekapitulasi Maret'!$AB$391:$AB$568)</f>
        <v>0</v>
      </c>
      <c r="DH386" s="154">
        <f t="shared" si="845"/>
        <v>0</v>
      </c>
      <c r="DI386" s="154">
        <f t="shared" si="846"/>
        <v>0</v>
      </c>
      <c r="DJ386" s="10"/>
      <c r="DK386" s="10"/>
      <c r="DL386" s="10"/>
      <c r="DM386" s="10"/>
      <c r="DN386" s="10"/>
      <c r="DO386" s="10"/>
      <c r="DP386" s="10"/>
      <c r="DQ386" s="152">
        <f>SUMIF('Rekapitulasi Maret'!$BA$391:$BA$568,APS!$B386,'Rekapitulasi Maret'!$BB$391:$BB$568)+SUMIF('Rekapitulasi Maret'!$BA$391:$BA$568,APS!$B386,'Rekapitulasi Maret'!$BE$391:$BE$568)</f>
        <v>0</v>
      </c>
      <c r="DR386" s="152">
        <f>SUMIF('Rekapitulasi Maret'!$BA$391:$BA$568,APS!$B386,'Rekapitulasi Maret'!$BC$391:$BC$568)</f>
        <v>0</v>
      </c>
      <c r="DS386" s="152">
        <f>SUMIF('Rekapitulasi Maret'!$BA$391:$BA$568,APS!$B386,'Rekapitulasi Maret'!$BF$391:$BF$568)</f>
        <v>0</v>
      </c>
      <c r="DT386" s="154">
        <f t="shared" si="847"/>
        <v>0</v>
      </c>
      <c r="DU386" s="154">
        <f t="shared" si="848"/>
        <v>0</v>
      </c>
      <c r="DV386" s="10"/>
      <c r="DW386" s="152">
        <f>SUMIF('Rekapitulasi Maret'!$BP$391:$BP$568,APS!$B386,'Rekapitulasi Maret'!$BQ$391:$BQ$568)+SUMIF('Rekapitulasi Maret'!$BP$391:$BP$568,APS!$B386,'Rekapitulasi Maret'!$BT$391:$BT$568)</f>
        <v>0</v>
      </c>
      <c r="DX386" s="152">
        <f>SUMIF('Rekapitulasi Maret'!$BP$391:$BP$568,APS!$B386,'Rekapitulasi Maret'!$BR$391:$BR$568)</f>
        <v>0</v>
      </c>
      <c r="DY386" s="152">
        <f>SUMIF('Rekapitulasi Maret'!$BP$391:$BP$568,APS!$B386,'Rekapitulasi Maret'!$BU$391:$BU$568)</f>
        <v>0</v>
      </c>
      <c r="DZ386" s="154">
        <f t="shared" si="876"/>
        <v>0</v>
      </c>
      <c r="EA386" s="154">
        <f t="shared" si="877"/>
        <v>0</v>
      </c>
      <c r="EB386" s="10"/>
      <c r="EC386" s="152">
        <f>SUMIF('Rekapitulasi Maret'!$CE$391:$CE$568,APS!$B386,'Rekapitulasi Maret'!$CF$391:$CF$568)+SUMIF('Rekapitulasi Maret'!$CE$391:$CE$568,APS!$B386,'Rekapitulasi Maret'!$CI$391:$CI$568)</f>
        <v>0</v>
      </c>
      <c r="ED386" s="152">
        <f>SUMIF('Rekapitulasi Maret'!$CE$391:$CE$568,APS!$B386,'Rekapitulasi Maret'!$CG$391:$CG$568)</f>
        <v>0</v>
      </c>
      <c r="EE386" s="152">
        <f>SUMIF('Rekapitulasi Maret'!$CE$391:$CE$568,APS!$B386,'Rekapitulasi Maret'!$CJ$391:$CJ$568)</f>
        <v>0</v>
      </c>
      <c r="EF386" s="154">
        <f t="shared" si="764"/>
        <v>0</v>
      </c>
      <c r="EG386" s="154">
        <f t="shared" si="765"/>
        <v>0</v>
      </c>
      <c r="EH386" s="76">
        <f t="shared" si="849"/>
        <v>0</v>
      </c>
      <c r="EI386" s="76">
        <f t="shared" si="850"/>
        <v>0</v>
      </c>
      <c r="EJ386" s="76">
        <f t="shared" si="851"/>
        <v>0</v>
      </c>
      <c r="EK386" s="76">
        <f t="shared" si="852"/>
        <v>0</v>
      </c>
      <c r="EL386" s="76">
        <f t="shared" si="853"/>
        <v>0</v>
      </c>
      <c r="EM386" s="76">
        <f t="shared" si="854"/>
        <v>0</v>
      </c>
      <c r="EN386" s="154">
        <f t="shared" si="855"/>
        <v>0</v>
      </c>
      <c r="EO386" s="10"/>
      <c r="EP386" s="10"/>
      <c r="EQ386" s="152">
        <f>SUMIF('Rekapitulasi Maret'!$D$587:$D$768,APS!$B386,'Rekapitulasi Maret'!$E$587:$E$768)+SUMIF('Rekapitulasi Maret'!$D$587:$D$768,APS!$B386,'Rekapitulasi Maret'!$E$587:$E$768)</f>
        <v>0</v>
      </c>
      <c r="ER386" s="152">
        <f>SUMIF('Rekapitulasi Maret'!$D$587:$D$768,APS!$B386,'Rekapitulasi Maret'!$F$587:$F$768)+SUMIF('Rekapitulasi Maret'!$D$587:$D$768,APS!$B386,'Rekapitulasi Maret'!$H$587:$H$768)</f>
        <v>0</v>
      </c>
      <c r="ES386" s="10"/>
      <c r="ET386" s="154">
        <f t="shared" si="766"/>
        <v>0</v>
      </c>
      <c r="EU386" s="154">
        <f t="shared" si="767"/>
        <v>0</v>
      </c>
      <c r="EV386" s="10"/>
      <c r="EW386" s="152">
        <f>SUMIF('Rekapitulasi Maret'!$U$587:$U$768,APS!$B386,'Rekapitulasi Maret'!$V$587:$V$768)+SUMIF('Rekapitulasi Maret'!$U$587:$U$768,APS!$B386,'Rekapitulasi Maret'!$X$587:$X$768)</f>
        <v>0</v>
      </c>
      <c r="EX386" s="152">
        <f>SUMIF('Rekapitulasi Maret'!$U$587:$U$768,APS!$B386,'Rekapitulasi Maret'!$W$587:$W$768)+SUMIF('Rekapitulasi Maret'!$U$587:$U$768,APS!$B386,'Rekapitulasi Maret'!$Y$587:$Y$768)</f>
        <v>0</v>
      </c>
      <c r="EY386" s="10"/>
      <c r="EZ386" s="154">
        <f t="shared" si="768"/>
        <v>0</v>
      </c>
      <c r="FA386" s="154">
        <f t="shared" si="769"/>
        <v>0</v>
      </c>
      <c r="FB386" s="10"/>
      <c r="FC386" s="152">
        <f>SUMIF('Rekapitulasi Maret'!$AL$587:$AL$768,APS!$B386,'Rekapitulasi Maret'!$AM$587:$AM$768)+SUMIF('Rekapitulasi Maret'!$AL$587:$AL$768,APS!$B386,'Rekapitulasi Maret'!$AP$587:$AP$768)</f>
        <v>0</v>
      </c>
      <c r="FD386" s="152">
        <f>SUMIF('Rekapitulasi Maret'!$AL$587:$AL$768,APS!$B386,'Rekapitulasi Maret'!$AN$587:$AN$768)</f>
        <v>0</v>
      </c>
      <c r="FE386" s="10"/>
      <c r="FF386" s="154">
        <f t="shared" si="770"/>
        <v>0</v>
      </c>
      <c r="FG386" s="154">
        <f t="shared" si="771"/>
        <v>0</v>
      </c>
      <c r="FH386" s="10"/>
      <c r="FI386" s="152">
        <f>SUMIF('Rekapitulasi Maret'!$BA$587:$BA$768,APS!$B386,'Rekapitulasi Maret'!$BB$587:$BB$768)+SUMIF('Rekapitulasi Maret'!$BA$587:$BA$768,APS!$B386,'Rekapitulasi Maret'!$BE$587:$BE$768)</f>
        <v>0</v>
      </c>
      <c r="FJ386" s="152">
        <f>SUMIF('Rekapitulasi Maret'!$BA$587:$BA$768,APS!$B386,'Rekapitulasi Maret'!$BC$587:$BC$768)+SUMIF('Rekapitulasi Maret'!$BA$587:$BA$768,APS!$B386,'Rekapitulasi Maret'!$BF$587:$BF$768)</f>
        <v>0</v>
      </c>
      <c r="FK386" s="10"/>
      <c r="FL386" s="154">
        <f t="shared" si="772"/>
        <v>0</v>
      </c>
      <c r="FM386" s="154">
        <f t="shared" si="773"/>
        <v>0</v>
      </c>
      <c r="FN386" s="10"/>
      <c r="FO386" s="152">
        <f>SUMIF('Rekapitulasi Maret'!$BP$587:$BP$768,APS!$B386,'Rekapitulasi Maret'!$BQ$587:$BQ$768)+SUMIF('Rekapitulasi Maret'!$BP$587:$BP$768,APS!$B386,'Rekapitulasi Maret'!$BT$587:$BT$768)</f>
        <v>0</v>
      </c>
      <c r="FP386" s="152">
        <f>SUMIF('Rekapitulasi Maret'!$BP$587:$BP$768,APS!$B386,'Rekapitulasi Maret'!$BR$587:$BR$768)</f>
        <v>0</v>
      </c>
      <c r="FQ386" s="10"/>
      <c r="FR386" s="154">
        <f t="shared" si="774"/>
        <v>0</v>
      </c>
      <c r="FS386" s="154">
        <f t="shared" si="775"/>
        <v>0</v>
      </c>
      <c r="FT386" s="10"/>
      <c r="FU386" s="152">
        <f>SUMIF('Rekapitulasi Maret'!$CE$587:$CE$768,APS!$B386,'Rekapitulasi Maret'!$CI$587:$CI$768)</f>
        <v>0</v>
      </c>
      <c r="FV386" s="10"/>
      <c r="FW386" s="152">
        <f>SUMIF('Rekapitulasi Maret'!$CE$587:$CE$768,APS!$B386,'Rekapitulasi Maret'!$CJ$587:$CJ$768)</f>
        <v>0</v>
      </c>
      <c r="FX386" s="154">
        <f t="shared" si="795"/>
        <v>0</v>
      </c>
      <c r="FY386" s="154">
        <f t="shared" si="796"/>
        <v>0</v>
      </c>
      <c r="FZ386" s="10"/>
      <c r="GA386" s="152">
        <f>SUMIF('Rekapitulasi Maret'!$D$785:$D$963,APS!$B386,'Rekapitulasi Maret'!$E$785:$E$963)+SUMIF('Rekapitulasi Maret'!$D$785:$D$963,APS!$B386,'Rekapitulasi Maret'!$J$785:$J$963)</f>
        <v>0</v>
      </c>
      <c r="GB386" s="152">
        <f>SUMIF('Rekapitulasi Maret'!$D$785:$D$963,APS!$B386,'Rekapitulasi Maret'!$F$785:$F$963)</f>
        <v>0</v>
      </c>
      <c r="GC386" s="152">
        <f>SUMIF('Rekapitulasi Maret'!$D$785:$D$963,APS!$B386,'Rekapitulasi Maret'!$K$785:$K$963)</f>
        <v>0</v>
      </c>
      <c r="GD386" s="154">
        <f t="shared" si="776"/>
        <v>0</v>
      </c>
      <c r="GE386" s="154">
        <f t="shared" si="777"/>
        <v>0</v>
      </c>
      <c r="GF386" s="10"/>
      <c r="GG386" s="152">
        <f>SUMIF('Rekapitulasi Maret'!$U$785:$U$963,APS!$B386,'Rekapitulasi Maret'!$V$785:$V$963)+SUMIF('Rekapitulasi Maret'!$U$785:$U$963,APS!$B386,'Rekapitulasi Maret'!$AA$785:$AA$963)</f>
        <v>0</v>
      </c>
      <c r="GH386" s="152">
        <f>SUMIF('Rekapitulasi Maret'!$U$785:$U$963,APS!$B386,'Rekapitulasi Maret'!$W$785:$W$963)</f>
        <v>0</v>
      </c>
      <c r="GI386" s="152">
        <f>SUMIF('Rekapitulasi Maret'!$U$785:$U$963,APS!$B386,'Rekapitulasi Maret'!$AB$785:$AB$963)</f>
        <v>0</v>
      </c>
      <c r="GJ386" s="154">
        <f t="shared" si="878"/>
        <v>0</v>
      </c>
      <c r="GK386" s="154">
        <f t="shared" si="879"/>
        <v>0</v>
      </c>
      <c r="GL386" s="10"/>
      <c r="GM386" s="152">
        <f>SUMIF('Rekapitulasi Maret'!$AL$785:$AL$963,APS!$B386,'Rekapitulasi Maret'!$AM$785:$AM$963)+SUMIF('Rekapitulasi Maret'!$AL$785:$AL$963,APS!$B386,'Rekapitulasi Maret'!$AP$785:$AP$963)</f>
        <v>50</v>
      </c>
      <c r="GN386" s="152">
        <f>SUMIF('Rekapitulasi Maret'!$AL$785:$AL$963,APS!$B386,'Rekapitulasi Maret'!$AN$785:$AN$963)</f>
        <v>50</v>
      </c>
      <c r="GO386" s="152">
        <f>SUMIF('Rekapitulasi Maret'!$AL$785:$AL$963,APS!$B386,'Rekapitulasi Maret'!$AQ$785:$AQ$963)</f>
        <v>0</v>
      </c>
      <c r="GP386" s="154">
        <f t="shared" si="882"/>
        <v>0</v>
      </c>
      <c r="GQ386" s="154">
        <f t="shared" si="883"/>
        <v>100</v>
      </c>
      <c r="GR386" s="76">
        <f t="shared" si="884"/>
        <v>0</v>
      </c>
      <c r="GS386" s="76">
        <f t="shared" si="885"/>
        <v>50</v>
      </c>
      <c r="GT386" s="76">
        <f t="shared" si="886"/>
        <v>50</v>
      </c>
      <c r="GU386" s="76">
        <f t="shared" si="887"/>
        <v>0</v>
      </c>
      <c r="GV386" s="157">
        <f t="shared" si="888"/>
        <v>50</v>
      </c>
      <c r="GW386" s="157">
        <f t="shared" si="889"/>
        <v>50</v>
      </c>
      <c r="GX386" s="158">
        <f t="shared" si="890"/>
        <v>0</v>
      </c>
      <c r="GY386" s="157">
        <f t="shared" si="821"/>
        <v>0</v>
      </c>
      <c r="GZ386" s="157">
        <f t="shared" si="822"/>
        <v>50</v>
      </c>
      <c r="HA386" s="157">
        <f t="shared" si="823"/>
        <v>50</v>
      </c>
      <c r="HB386" s="157">
        <f t="shared" si="824"/>
        <v>0</v>
      </c>
      <c r="HC386" s="157">
        <f t="shared" si="825"/>
        <v>50</v>
      </c>
      <c r="HD386" s="157">
        <f t="shared" si="826"/>
        <v>50</v>
      </c>
      <c r="HE386" s="158">
        <f t="shared" si="862"/>
        <v>0</v>
      </c>
      <c r="HF386" s="164"/>
      <c r="HG386" s="88"/>
      <c r="HH386" s="88"/>
    </row>
    <row r="387" spans="1:216" ht="15.75">
      <c r="A387" s="129" t="s">
        <v>952</v>
      </c>
      <c r="B387" s="129" t="s">
        <v>953</v>
      </c>
      <c r="C387" s="16" t="s">
        <v>69</v>
      </c>
      <c r="D387" s="16"/>
      <c r="E387" s="16"/>
      <c r="F387" s="17"/>
      <c r="G387" s="17"/>
      <c r="H387" s="17"/>
      <c r="I387" s="18"/>
      <c r="J387" s="17">
        <v>0</v>
      </c>
      <c r="K387" s="19"/>
      <c r="L387" s="19"/>
      <c r="M387" s="23"/>
      <c r="N387" s="20">
        <f t="shared" si="874"/>
        <v>0</v>
      </c>
      <c r="O387" s="20"/>
      <c r="P387" s="75">
        <f t="shared" si="875"/>
        <v>0</v>
      </c>
      <c r="Q387" s="74">
        <f t="shared" si="864"/>
        <v>0</v>
      </c>
      <c r="R387" s="22">
        <f t="shared" si="863"/>
        <v>0</v>
      </c>
      <c r="S387" s="10"/>
      <c r="T387" s="10"/>
      <c r="U387" s="152">
        <f>SUMIF('Rekapitulasi Maret'!$D$9:$D$173,APS!$B387,'Rekapitulasi Maret'!$E$9:$E$173)</f>
        <v>0</v>
      </c>
      <c r="V387" s="152">
        <f>SUMIF('Rekapitulasi Maret'!$D$9:$D$173,APS!$B387,'Rekapitulasi Maret'!$F$9:$F$173)</f>
        <v>0</v>
      </c>
      <c r="W387" s="10"/>
      <c r="X387" s="154">
        <f t="shared" si="865"/>
        <v>0</v>
      </c>
      <c r="Y387" s="154">
        <f t="shared" si="866"/>
        <v>0</v>
      </c>
      <c r="Z387" s="10"/>
      <c r="AA387" s="152">
        <f>SUMIF('Rekapitulasi Maret'!$U$9:$U$173,APS!$B387,'Rekapitulasi Maret'!$V$9:$V$173)</f>
        <v>0</v>
      </c>
      <c r="AB387" s="152">
        <f>SUMIF('Rekapitulasi Maret'!$U$9:$U$173,APS!$B387,'Rekapitulasi Maret'!$W$9:$W$173)</f>
        <v>0</v>
      </c>
      <c r="AC387" s="152"/>
      <c r="AD387" s="154">
        <f t="shared" si="856"/>
        <v>0</v>
      </c>
      <c r="AE387" s="154">
        <f t="shared" si="857"/>
        <v>0</v>
      </c>
      <c r="AF387" s="10"/>
      <c r="AG387" s="152">
        <f>SUMIF('Rekapitulasi Maret'!$AL$9:$AL$173,APS!$B387,'Rekapitulasi Maret'!$AM$9:$AM$173)</f>
        <v>0</v>
      </c>
      <c r="AH387" s="152">
        <f>SUMIF('Rekapitulasi Maret'!$AL$9:$AL$173,APS!$B387,'Rekapitulasi Maret'!$AN$9:$AN$173)</f>
        <v>0</v>
      </c>
      <c r="AI387" s="152">
        <f>SUMIF('Rekapitulasi Maret'!$AL$9:$AL$173,APS!$B387,'Rekapitulasi Maret'!$AQ$9:$AQ$173)</f>
        <v>0</v>
      </c>
      <c r="AJ387" s="154">
        <f t="shared" si="860"/>
        <v>0</v>
      </c>
      <c r="AK387" s="154">
        <f t="shared" si="861"/>
        <v>0</v>
      </c>
      <c r="AL387" s="10"/>
      <c r="AM387" s="152">
        <f>SUMIF('Rekapitulasi Maret'!$BA$9:$BA$173,APS!$B387,'Rekapitulasi Maret'!$BB$9:$BB$173)</f>
        <v>0</v>
      </c>
      <c r="AN387" s="152">
        <f>SUMIF('Rekapitulasi Maret'!$BA$9:$BA$173,APS!$B387,'Rekapitulasi Maret'!$BC$9:$BC$173)</f>
        <v>0</v>
      </c>
      <c r="AO387" s="10"/>
      <c r="AP387" s="154">
        <f t="shared" si="858"/>
        <v>0</v>
      </c>
      <c r="AQ387" s="154">
        <f t="shared" si="859"/>
        <v>0</v>
      </c>
      <c r="AR387" s="10"/>
      <c r="AS387" s="152">
        <f>SUMIF('Rekapitulasi Maret'!$BP$9:$BP$173,APS!$B387,'Rekapitulasi Maret'!$BQ$9:$BQ$173)</f>
        <v>0</v>
      </c>
      <c r="AT387" s="152">
        <f>SUMIF('Rekapitulasi Maret'!$BP$9:$BP$173,APS!$B387,'Rekapitulasi Maret'!$BR$9:$BR$173)</f>
        <v>0</v>
      </c>
      <c r="AU387" s="10"/>
      <c r="AV387" s="10"/>
      <c r="AW387" s="10"/>
      <c r="AX387" s="10"/>
      <c r="AY387" s="10"/>
      <c r="AZ387" s="10"/>
      <c r="BA387" s="10"/>
      <c r="BB387" s="154">
        <f t="shared" si="819"/>
        <v>0</v>
      </c>
      <c r="BC387" s="154">
        <f t="shared" si="820"/>
        <v>0</v>
      </c>
      <c r="BD387" s="76">
        <f t="shared" si="867"/>
        <v>0</v>
      </c>
      <c r="BE387" s="76">
        <f t="shared" si="868"/>
        <v>0</v>
      </c>
      <c r="BF387" s="76">
        <f t="shared" si="869"/>
        <v>0</v>
      </c>
      <c r="BG387" s="76">
        <f t="shared" si="870"/>
        <v>0</v>
      </c>
      <c r="BH387" s="76">
        <f t="shared" si="871"/>
        <v>0</v>
      </c>
      <c r="BI387" s="76">
        <f t="shared" si="872"/>
        <v>0</v>
      </c>
      <c r="BJ387" s="154">
        <f t="shared" si="873"/>
        <v>0</v>
      </c>
      <c r="BK387" s="10"/>
      <c r="BL387" s="10"/>
      <c r="BM387" s="152">
        <f>SUMIF('Rekapitulasi Maret'!$D$194:$D$375,APS!$B387,'Rekapitulasi Maret'!$E$194:$E$375)+SUMIF('Rekapitulasi Maret'!$D$194:$D$375,APS!$B387,'Rekapitulasi Maret'!$J$194:$J$375)</f>
        <v>0</v>
      </c>
      <c r="BN387" s="152">
        <f>SUMIF('Rekapitulasi Maret'!$D$194:$D$375,APS!$B387,'Rekapitulasi Maret'!$F$194:$F$375)</f>
        <v>0</v>
      </c>
      <c r="BO387" s="152">
        <f>SUMIF('Rekapitulasi Maret'!$D$194:$D$375,APS!$B387,'Rekapitulasi Maret'!$K$194:$K$375)</f>
        <v>0</v>
      </c>
      <c r="BP387" s="154">
        <f t="shared" si="799"/>
        <v>0</v>
      </c>
      <c r="BQ387" s="154">
        <f t="shared" si="800"/>
        <v>0</v>
      </c>
      <c r="BR387" s="10"/>
      <c r="BS387" s="152">
        <f>SUMIF('Rekapitulasi Maret'!$U$194:$U$375,APS!$B387,'Rekapitulasi Maret'!$V$194:$V$375)+SUMIF('Rekapitulasi Maret'!$U$194:$U$375,APS!$B387,'Rekapitulasi Maret'!$AA$194:$AA$375)</f>
        <v>0</v>
      </c>
      <c r="BT387" s="152">
        <f>SUMIF('Rekapitulasi Maret'!$U$194:$U$375,APS!$B387,'Rekapitulasi Maret'!$W$194:$W$375)</f>
        <v>0</v>
      </c>
      <c r="BU387" s="152">
        <f>SUMIF('Rekapitulasi Maret'!$U$194:$U$375,APS!$B387,'Rekapitulasi Maret'!$AB$194:$AB$375)</f>
        <v>0</v>
      </c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76">
        <f t="shared" si="838"/>
        <v>0</v>
      </c>
      <c r="CQ387" s="76">
        <f t="shared" si="839"/>
        <v>0</v>
      </c>
      <c r="CR387" s="76">
        <f t="shared" si="840"/>
        <v>0</v>
      </c>
      <c r="CS387" s="76">
        <f t="shared" si="841"/>
        <v>0</v>
      </c>
      <c r="CT387" s="76">
        <f t="shared" si="842"/>
        <v>0</v>
      </c>
      <c r="CU387" s="76">
        <f t="shared" si="843"/>
        <v>0</v>
      </c>
      <c r="CV387" s="154">
        <f t="shared" si="844"/>
        <v>0</v>
      </c>
      <c r="CW387" s="10"/>
      <c r="CX387" s="10"/>
      <c r="CY387" s="152">
        <f>SUMIF('Rekapitulasi Maret'!$D$391:$D$568,APS!$B387,'Rekapitulasi Maret'!$E$391:$E$568)+SUMIF('Rekapitulasi Maret'!$D$391:$D$568,APS!$B387,'Rekapitulasi Maret'!$J$391:$J$568)</f>
        <v>0</v>
      </c>
      <c r="CZ387" s="152">
        <f>SUMIF('Rekapitulasi Maret'!$D$391:$D$568,APS!$B387,'Rekapitulasi Maret'!$F$391:$F$568)</f>
        <v>0</v>
      </c>
      <c r="DA387" s="152">
        <f>SUMIF('Rekapitulasi Maret'!$D$391:$D$568,APS!$B387,'Rekapitulasi Maret'!$K$391:$K$568)</f>
        <v>0</v>
      </c>
      <c r="DB387" s="154">
        <f t="shared" si="793"/>
        <v>0</v>
      </c>
      <c r="DC387" s="154">
        <f t="shared" si="794"/>
        <v>0</v>
      </c>
      <c r="DD387" s="10"/>
      <c r="DE387" s="152">
        <f>SUMIF('Rekapitulasi Maret'!$U$391:$U$568,APS!$B387,'Rekapitulasi Maret'!$V$391:$V$568)+SUMIF('Rekapitulasi Maret'!$U$391:$U$568,APS!$B387,'Rekapitulasi Maret'!$AA$391:$AA$568)</f>
        <v>0</v>
      </c>
      <c r="DF387" s="152">
        <f>SUMIF('Rekapitulasi Maret'!$U$391:$U$568,APS!$B387,'Rekapitulasi Maret'!$W$391:$W$568)</f>
        <v>0</v>
      </c>
      <c r="DG387" s="152">
        <f>SUMIF('Rekapitulasi Maret'!$U$391:$U$568,APS!$B387,'Rekapitulasi Maret'!$AB$391:$AB$568)</f>
        <v>0</v>
      </c>
      <c r="DH387" s="154">
        <f t="shared" si="845"/>
        <v>0</v>
      </c>
      <c r="DI387" s="154">
        <f t="shared" si="846"/>
        <v>0</v>
      </c>
      <c r="DJ387" s="10"/>
      <c r="DK387" s="10"/>
      <c r="DL387" s="10"/>
      <c r="DM387" s="10"/>
      <c r="DN387" s="10"/>
      <c r="DO387" s="10"/>
      <c r="DP387" s="10"/>
      <c r="DQ387" s="152">
        <f>SUMIF('Rekapitulasi Maret'!$BA$391:$BA$568,APS!$B387,'Rekapitulasi Maret'!$BB$391:$BB$568)+SUMIF('Rekapitulasi Maret'!$BA$391:$BA$568,APS!$B387,'Rekapitulasi Maret'!$BE$391:$BE$568)</f>
        <v>0</v>
      </c>
      <c r="DR387" s="152">
        <f>SUMIF('Rekapitulasi Maret'!$BA$391:$BA$568,APS!$B387,'Rekapitulasi Maret'!$BC$391:$BC$568)</f>
        <v>0</v>
      </c>
      <c r="DS387" s="152">
        <f>SUMIF('Rekapitulasi Maret'!$BA$391:$BA$568,APS!$B387,'Rekapitulasi Maret'!$BF$391:$BF$568)</f>
        <v>0</v>
      </c>
      <c r="DT387" s="154">
        <f t="shared" si="847"/>
        <v>0</v>
      </c>
      <c r="DU387" s="154">
        <f t="shared" si="848"/>
        <v>0</v>
      </c>
      <c r="DV387" s="10"/>
      <c r="DW387" s="152">
        <f>SUMIF('Rekapitulasi Maret'!$BP$391:$BP$568,APS!$B387,'Rekapitulasi Maret'!$BQ$391:$BQ$568)+SUMIF('Rekapitulasi Maret'!$BP$391:$BP$568,APS!$B387,'Rekapitulasi Maret'!$BT$391:$BT$568)</f>
        <v>0</v>
      </c>
      <c r="DX387" s="152">
        <f>SUMIF('Rekapitulasi Maret'!$BP$391:$BP$568,APS!$B387,'Rekapitulasi Maret'!$BR$391:$BR$568)</f>
        <v>0</v>
      </c>
      <c r="DY387" s="152">
        <f>SUMIF('Rekapitulasi Maret'!$BP$391:$BP$568,APS!$B387,'Rekapitulasi Maret'!$BU$391:$BU$568)</f>
        <v>0</v>
      </c>
      <c r="DZ387" s="154">
        <f t="shared" si="876"/>
        <v>0</v>
      </c>
      <c r="EA387" s="154">
        <f t="shared" si="877"/>
        <v>0</v>
      </c>
      <c r="EB387" s="10"/>
      <c r="EC387" s="152">
        <f>SUMIF('Rekapitulasi Maret'!$CE$391:$CE$568,APS!$B387,'Rekapitulasi Maret'!$CF$391:$CF$568)+SUMIF('Rekapitulasi Maret'!$CE$391:$CE$568,APS!$B387,'Rekapitulasi Maret'!$CI$391:$CI$568)</f>
        <v>0</v>
      </c>
      <c r="ED387" s="152">
        <f>SUMIF('Rekapitulasi Maret'!$CE$391:$CE$568,APS!$B387,'Rekapitulasi Maret'!$CG$391:$CG$568)</f>
        <v>0</v>
      </c>
      <c r="EE387" s="152">
        <f>SUMIF('Rekapitulasi Maret'!$CE$391:$CE$568,APS!$B387,'Rekapitulasi Maret'!$CJ$391:$CJ$568)</f>
        <v>0</v>
      </c>
      <c r="EF387" s="154">
        <f t="shared" si="764"/>
        <v>0</v>
      </c>
      <c r="EG387" s="154">
        <f t="shared" si="765"/>
        <v>0</v>
      </c>
      <c r="EH387" s="76">
        <f t="shared" si="849"/>
        <v>0</v>
      </c>
      <c r="EI387" s="76">
        <f t="shared" si="850"/>
        <v>0</v>
      </c>
      <c r="EJ387" s="76">
        <f t="shared" si="851"/>
        <v>0</v>
      </c>
      <c r="EK387" s="76">
        <f t="shared" si="852"/>
        <v>0</v>
      </c>
      <c r="EL387" s="76">
        <f t="shared" si="853"/>
        <v>0</v>
      </c>
      <c r="EM387" s="76">
        <f t="shared" si="854"/>
        <v>0</v>
      </c>
      <c r="EN387" s="154">
        <f t="shared" si="855"/>
        <v>0</v>
      </c>
      <c r="EO387" s="10"/>
      <c r="EP387" s="10"/>
      <c r="EQ387" s="152">
        <f>SUMIF('Rekapitulasi Maret'!$D$587:$D$768,APS!$B387,'Rekapitulasi Maret'!$E$587:$E$768)+SUMIF('Rekapitulasi Maret'!$D$587:$D$768,APS!$B387,'Rekapitulasi Maret'!$E$587:$E$768)</f>
        <v>0</v>
      </c>
      <c r="ER387" s="152">
        <f>SUMIF('Rekapitulasi Maret'!$D$587:$D$768,APS!$B387,'Rekapitulasi Maret'!$F$587:$F$768)+SUMIF('Rekapitulasi Maret'!$D$587:$D$768,APS!$B387,'Rekapitulasi Maret'!$H$587:$H$768)</f>
        <v>0</v>
      </c>
      <c r="ES387" s="10"/>
      <c r="ET387" s="154">
        <f t="shared" si="766"/>
        <v>0</v>
      </c>
      <c r="EU387" s="154">
        <f t="shared" si="767"/>
        <v>0</v>
      </c>
      <c r="EV387" s="10"/>
      <c r="EW387" s="152">
        <f>SUMIF('Rekapitulasi Maret'!$U$587:$U$768,APS!$B387,'Rekapitulasi Maret'!$V$587:$V$768)+SUMIF('Rekapitulasi Maret'!$U$587:$U$768,APS!$B387,'Rekapitulasi Maret'!$X$587:$X$768)</f>
        <v>0</v>
      </c>
      <c r="EX387" s="152">
        <f>SUMIF('Rekapitulasi Maret'!$U$587:$U$768,APS!$B387,'Rekapitulasi Maret'!$W$587:$W$768)+SUMIF('Rekapitulasi Maret'!$U$587:$U$768,APS!$B387,'Rekapitulasi Maret'!$Y$587:$Y$768)</f>
        <v>0</v>
      </c>
      <c r="EY387" s="10"/>
      <c r="EZ387" s="154">
        <f t="shared" si="768"/>
        <v>0</v>
      </c>
      <c r="FA387" s="154">
        <f t="shared" si="769"/>
        <v>0</v>
      </c>
      <c r="FB387" s="10"/>
      <c r="FC387" s="152">
        <f>SUMIF('Rekapitulasi Maret'!$AL$587:$AL$768,APS!$B387,'Rekapitulasi Maret'!$AM$587:$AM$768)+SUMIF('Rekapitulasi Maret'!$AL$587:$AL$768,APS!$B387,'Rekapitulasi Maret'!$AP$587:$AP$768)</f>
        <v>0</v>
      </c>
      <c r="FD387" s="152">
        <f>SUMIF('Rekapitulasi Maret'!$AL$587:$AL$768,APS!$B387,'Rekapitulasi Maret'!$AN$587:$AN$768)</f>
        <v>0</v>
      </c>
      <c r="FE387" s="10"/>
      <c r="FF387" s="154">
        <f t="shared" si="770"/>
        <v>0</v>
      </c>
      <c r="FG387" s="154">
        <f t="shared" si="771"/>
        <v>0</v>
      </c>
      <c r="FH387" s="10"/>
      <c r="FI387" s="152">
        <f>SUMIF('Rekapitulasi Maret'!$BA$587:$BA$768,APS!$B387,'Rekapitulasi Maret'!$BB$587:$BB$768)+SUMIF('Rekapitulasi Maret'!$BA$587:$BA$768,APS!$B387,'Rekapitulasi Maret'!$BE$587:$BE$768)</f>
        <v>0</v>
      </c>
      <c r="FJ387" s="152">
        <f>SUMIF('Rekapitulasi Maret'!$BA$587:$BA$768,APS!$B387,'Rekapitulasi Maret'!$BC$587:$BC$768)+SUMIF('Rekapitulasi Maret'!$BA$587:$BA$768,APS!$B387,'Rekapitulasi Maret'!$BF$587:$BF$768)</f>
        <v>0</v>
      </c>
      <c r="FK387" s="10"/>
      <c r="FL387" s="154">
        <f t="shared" si="772"/>
        <v>0</v>
      </c>
      <c r="FM387" s="154">
        <f t="shared" si="773"/>
        <v>0</v>
      </c>
      <c r="FN387" s="10"/>
      <c r="FO387" s="152">
        <f>SUMIF('Rekapitulasi Maret'!$BP$587:$BP$768,APS!$B387,'Rekapitulasi Maret'!$BQ$587:$BQ$768)+SUMIF('Rekapitulasi Maret'!$BP$587:$BP$768,APS!$B387,'Rekapitulasi Maret'!$BT$587:$BT$768)</f>
        <v>0</v>
      </c>
      <c r="FP387" s="152">
        <f>SUMIF('Rekapitulasi Maret'!$BP$587:$BP$768,APS!$B387,'Rekapitulasi Maret'!$BR$587:$BR$768)</f>
        <v>0</v>
      </c>
      <c r="FQ387" s="10"/>
      <c r="FR387" s="154">
        <f t="shared" si="774"/>
        <v>0</v>
      </c>
      <c r="FS387" s="154">
        <f t="shared" si="775"/>
        <v>0</v>
      </c>
      <c r="FT387" s="10"/>
      <c r="FU387" s="152">
        <f>SUMIF('Rekapitulasi Maret'!$CE$587:$CE$768,APS!$B387,'Rekapitulasi Maret'!$CI$587:$CI$768)</f>
        <v>0</v>
      </c>
      <c r="FV387" s="10"/>
      <c r="FW387" s="152">
        <f>SUMIF('Rekapitulasi Maret'!$CE$587:$CE$768,APS!$B387,'Rekapitulasi Maret'!$CJ$587:$CJ$768)</f>
        <v>0</v>
      </c>
      <c r="FX387" s="154">
        <f t="shared" si="795"/>
        <v>0</v>
      </c>
      <c r="FY387" s="154">
        <f t="shared" si="796"/>
        <v>0</v>
      </c>
      <c r="FZ387" s="10"/>
      <c r="GA387" s="152">
        <f>SUMIF('Rekapitulasi Maret'!$D$785:$D$963,APS!$B387,'Rekapitulasi Maret'!$E$785:$E$963)+SUMIF('Rekapitulasi Maret'!$D$785:$D$963,APS!$B387,'Rekapitulasi Maret'!$J$785:$J$963)</f>
        <v>0</v>
      </c>
      <c r="GB387" s="152">
        <f>SUMIF('Rekapitulasi Maret'!$D$785:$D$963,APS!$B387,'Rekapitulasi Maret'!$F$785:$F$963)</f>
        <v>0</v>
      </c>
      <c r="GC387" s="152">
        <f>SUMIF('Rekapitulasi Maret'!$D$785:$D$963,APS!$B387,'Rekapitulasi Maret'!$K$785:$K$963)</f>
        <v>0</v>
      </c>
      <c r="GD387" s="154">
        <f t="shared" si="776"/>
        <v>0</v>
      </c>
      <c r="GE387" s="154">
        <f t="shared" si="777"/>
        <v>0</v>
      </c>
      <c r="GF387" s="10"/>
      <c r="GG387" s="152">
        <f>SUMIF('Rekapitulasi Maret'!$U$785:$U$963,APS!$B387,'Rekapitulasi Maret'!$V$785:$V$963)+SUMIF('Rekapitulasi Maret'!$U$785:$U$963,APS!$B387,'Rekapitulasi Maret'!$AA$785:$AA$963)</f>
        <v>0</v>
      </c>
      <c r="GH387" s="152">
        <f>SUMIF('Rekapitulasi Maret'!$U$785:$U$963,APS!$B387,'Rekapitulasi Maret'!$W$785:$W$963)</f>
        <v>0</v>
      </c>
      <c r="GI387" s="152">
        <f>SUMIF('Rekapitulasi Maret'!$U$785:$U$963,APS!$B387,'Rekapitulasi Maret'!$AB$785:$AB$963)</f>
        <v>0</v>
      </c>
      <c r="GJ387" s="154">
        <f t="shared" si="878"/>
        <v>0</v>
      </c>
      <c r="GK387" s="154">
        <f t="shared" si="879"/>
        <v>0</v>
      </c>
      <c r="GL387" s="10"/>
      <c r="GM387" s="152">
        <f>SUMIF('Rekapitulasi Maret'!$AL$785:$AL$963,APS!$B387,'Rekapitulasi Maret'!$AM$785:$AM$963)+SUMIF('Rekapitulasi Maret'!$AL$785:$AL$963,APS!$B387,'Rekapitulasi Maret'!$AP$785:$AP$963)</f>
        <v>0</v>
      </c>
      <c r="GN387" s="152">
        <f>SUMIF('Rekapitulasi Maret'!$AL$785:$AL$963,APS!$B387,'Rekapitulasi Maret'!$AN$785:$AN$963)</f>
        <v>4</v>
      </c>
      <c r="GO387" s="152">
        <f>SUMIF('Rekapitulasi Maret'!$AL$785:$AL$963,APS!$B387,'Rekapitulasi Maret'!$AQ$785:$AQ$963)</f>
        <v>0</v>
      </c>
      <c r="GP387" s="154">
        <f t="shared" si="882"/>
        <v>0</v>
      </c>
      <c r="GQ387" s="154">
        <f t="shared" si="883"/>
        <v>0</v>
      </c>
      <c r="GR387" s="76">
        <f t="shared" si="884"/>
        <v>0</v>
      </c>
      <c r="GS387" s="76">
        <f t="shared" si="885"/>
        <v>0</v>
      </c>
      <c r="GT387" s="76">
        <f t="shared" si="886"/>
        <v>4</v>
      </c>
      <c r="GU387" s="76">
        <f t="shared" si="887"/>
        <v>0</v>
      </c>
      <c r="GV387" s="157">
        <f t="shared" si="888"/>
        <v>4</v>
      </c>
      <c r="GW387" s="157">
        <f t="shared" si="889"/>
        <v>4</v>
      </c>
      <c r="GX387" s="158">
        <f t="shared" si="890"/>
        <v>0</v>
      </c>
      <c r="GY387" s="157">
        <f t="shared" si="821"/>
        <v>0</v>
      </c>
      <c r="GZ387" s="157">
        <f t="shared" si="822"/>
        <v>0</v>
      </c>
      <c r="HA387" s="157">
        <f t="shared" si="823"/>
        <v>4</v>
      </c>
      <c r="HB387" s="157">
        <f t="shared" si="824"/>
        <v>0</v>
      </c>
      <c r="HC387" s="157">
        <f t="shared" si="825"/>
        <v>4</v>
      </c>
      <c r="HD387" s="157">
        <f t="shared" si="826"/>
        <v>4</v>
      </c>
      <c r="HE387" s="158">
        <f t="shared" si="862"/>
        <v>0</v>
      </c>
      <c r="HF387" s="164"/>
      <c r="HG387" s="88"/>
      <c r="HH387" s="88"/>
    </row>
    <row r="388" spans="1:216" ht="15.75" hidden="1">
      <c r="A388" s="16"/>
      <c r="B388" s="16"/>
      <c r="C388" s="16"/>
      <c r="D388" s="16"/>
      <c r="E388" s="16"/>
      <c r="F388" s="17"/>
      <c r="G388" s="17"/>
      <c r="H388" s="17"/>
      <c r="I388" s="18"/>
      <c r="J388" s="17">
        <v>0</v>
      </c>
      <c r="K388" s="19"/>
      <c r="L388" s="19"/>
      <c r="M388" s="23"/>
      <c r="N388" s="20">
        <f t="shared" si="874"/>
        <v>0</v>
      </c>
      <c r="O388" s="20"/>
      <c r="P388" s="75">
        <f t="shared" si="875"/>
        <v>0</v>
      </c>
      <c r="Q388" s="74">
        <f t="shared" si="864"/>
        <v>0</v>
      </c>
      <c r="R388" s="22">
        <f t="shared" si="863"/>
        <v>0</v>
      </c>
      <c r="S388" s="10"/>
      <c r="T388" s="10"/>
      <c r="U388" s="152">
        <f>SUMIF('Rekapitulasi Maret'!$D$9:$D$173,APS!$B388,'Rekapitulasi Maret'!$E$9:$E$173)</f>
        <v>0</v>
      </c>
      <c r="V388" s="152">
        <f>SUMIF('Rekapitulasi Maret'!$D$9:$D$173,APS!$B388,'Rekapitulasi Maret'!$F$9:$F$173)</f>
        <v>0</v>
      </c>
      <c r="W388" s="10"/>
      <c r="X388" s="154">
        <f t="shared" si="865"/>
        <v>0</v>
      </c>
      <c r="Y388" s="154">
        <f t="shared" si="866"/>
        <v>0</v>
      </c>
      <c r="Z388" s="10"/>
      <c r="AA388" s="152">
        <f>SUMIF('Rekapitulasi Maret'!$U$9:$U$173,APS!$B388,'Rekapitulasi Maret'!$V$9:$V$173)</f>
        <v>0</v>
      </c>
      <c r="AB388" s="152">
        <f>SUMIF('Rekapitulasi Maret'!$U$9:$U$173,APS!$B388,'Rekapitulasi Maret'!$W$9:$W$173)</f>
        <v>0</v>
      </c>
      <c r="AC388" s="152"/>
      <c r="AD388" s="154">
        <f t="shared" si="856"/>
        <v>0</v>
      </c>
      <c r="AE388" s="154">
        <f t="shared" si="857"/>
        <v>0</v>
      </c>
      <c r="AF388" s="10"/>
      <c r="AG388" s="152">
        <f>SUMIF('Rekapitulasi Maret'!$AL$9:$AL$173,APS!$B388,'Rekapitulasi Maret'!$AM$9:$AM$173)</f>
        <v>0</v>
      </c>
      <c r="AH388" s="152">
        <f>SUMIF('Rekapitulasi Maret'!$AL$9:$AL$173,APS!$B388,'Rekapitulasi Maret'!$AN$9:$AN$173)</f>
        <v>0</v>
      </c>
      <c r="AI388" s="152">
        <f>SUMIF('Rekapitulasi Maret'!$AL$9:$AL$173,APS!$B388,'Rekapitulasi Maret'!$AQ$9:$AQ$173)</f>
        <v>0</v>
      </c>
      <c r="AJ388" s="154">
        <f t="shared" si="860"/>
        <v>0</v>
      </c>
      <c r="AK388" s="154">
        <f t="shared" si="861"/>
        <v>0</v>
      </c>
      <c r="AL388" s="10"/>
      <c r="AM388" s="152">
        <f>SUMIF('Rekapitulasi Maret'!$BA$9:$BA$173,APS!$B388,'Rekapitulasi Maret'!$BB$9:$BB$173)</f>
        <v>0</v>
      </c>
      <c r="AN388" s="152">
        <f>SUMIF('Rekapitulasi Maret'!$BA$9:$BA$173,APS!$B388,'Rekapitulasi Maret'!$BC$9:$BC$173)</f>
        <v>0</v>
      </c>
      <c r="AO388" s="10"/>
      <c r="AP388" s="154">
        <f t="shared" si="858"/>
        <v>0</v>
      </c>
      <c r="AQ388" s="154">
        <f t="shared" si="859"/>
        <v>0</v>
      </c>
      <c r="AR388" s="10"/>
      <c r="AS388" s="152">
        <f>SUMIF('Rekapitulasi Maret'!$BP$9:$BP$173,APS!$B388,'Rekapitulasi Maret'!$BQ$9:$BQ$173)</f>
        <v>0</v>
      </c>
      <c r="AT388" s="152">
        <f>SUMIF('Rekapitulasi Maret'!$BP$9:$BP$173,APS!$B388,'Rekapitulasi Maret'!$BR$9:$BR$173)</f>
        <v>0</v>
      </c>
      <c r="AU388" s="10"/>
      <c r="AV388" s="10"/>
      <c r="AW388" s="10"/>
      <c r="AX388" s="10"/>
      <c r="AY388" s="10"/>
      <c r="AZ388" s="10"/>
      <c r="BA388" s="10"/>
      <c r="BB388" s="154">
        <f t="shared" si="819"/>
        <v>0</v>
      </c>
      <c r="BC388" s="154">
        <f t="shared" si="820"/>
        <v>0</v>
      </c>
      <c r="BD388" s="76">
        <f t="shared" si="867"/>
        <v>0</v>
      </c>
      <c r="BE388" s="76">
        <f t="shared" si="868"/>
        <v>0</v>
      </c>
      <c r="BF388" s="76">
        <f t="shared" si="869"/>
        <v>0</v>
      </c>
      <c r="BG388" s="76">
        <f t="shared" si="870"/>
        <v>0</v>
      </c>
      <c r="BH388" s="76">
        <f t="shared" si="871"/>
        <v>0</v>
      </c>
      <c r="BI388" s="76">
        <f t="shared" si="872"/>
        <v>0</v>
      </c>
      <c r="BJ388" s="154">
        <f t="shared" si="873"/>
        <v>0</v>
      </c>
      <c r="BK388" s="10"/>
      <c r="BL388" s="10"/>
      <c r="BM388" s="152">
        <f>SUMIF('Rekapitulasi Maret'!$D$194:$D$375,APS!$B388,'Rekapitulasi Maret'!$E$194:$E$375)+SUMIF('Rekapitulasi Maret'!$D$194:$D$375,APS!$B388,'Rekapitulasi Maret'!$J$194:$J$375)</f>
        <v>0</v>
      </c>
      <c r="BN388" s="152">
        <f>SUMIF('Rekapitulasi Maret'!$D$194:$D$375,APS!$B388,'Rekapitulasi Maret'!$F$194:$F$375)</f>
        <v>0</v>
      </c>
      <c r="BO388" s="152">
        <f>SUMIF('Rekapitulasi Maret'!$D$194:$D$375,APS!$B388,'Rekapitulasi Maret'!$K$194:$K$375)</f>
        <v>0</v>
      </c>
      <c r="BP388" s="154">
        <f t="shared" si="799"/>
        <v>0</v>
      </c>
      <c r="BQ388" s="154">
        <f t="shared" si="800"/>
        <v>0</v>
      </c>
      <c r="BR388" s="10"/>
      <c r="BS388" s="152">
        <f>SUMIF('Rekapitulasi Maret'!$U$194:$U$375,APS!$B388,'Rekapitulasi Maret'!$V$194:$V$375)+SUMIF('Rekapitulasi Maret'!$U$194:$U$375,APS!$B388,'Rekapitulasi Maret'!$AA$194:$AA$375)</f>
        <v>0</v>
      </c>
      <c r="BT388" s="152">
        <f>SUMIF('Rekapitulasi Maret'!$U$194:$U$375,APS!$B388,'Rekapitulasi Maret'!$W$194:$W$375)</f>
        <v>0</v>
      </c>
      <c r="BU388" s="152">
        <f>SUMIF('Rekapitulasi Maret'!$U$194:$U$375,APS!$B388,'Rekapitulasi Maret'!$AB$194:$AB$375)</f>
        <v>0</v>
      </c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76">
        <f t="shared" si="838"/>
        <v>0</v>
      </c>
      <c r="CQ388" s="76">
        <f t="shared" si="839"/>
        <v>0</v>
      </c>
      <c r="CR388" s="76">
        <f t="shared" si="840"/>
        <v>0</v>
      </c>
      <c r="CS388" s="76">
        <f t="shared" si="841"/>
        <v>0</v>
      </c>
      <c r="CT388" s="76">
        <f t="shared" si="842"/>
        <v>0</v>
      </c>
      <c r="CU388" s="76">
        <f t="shared" si="843"/>
        <v>0</v>
      </c>
      <c r="CV388" s="154">
        <f t="shared" si="844"/>
        <v>0</v>
      </c>
      <c r="CW388" s="10"/>
      <c r="CX388" s="10"/>
      <c r="CY388" s="152">
        <f>SUMIF('Rekapitulasi Maret'!$D$391:$D$568,APS!$B388,'Rekapitulasi Maret'!$E$391:$E$568)+SUMIF('Rekapitulasi Maret'!$D$391:$D$568,APS!$B388,'Rekapitulasi Maret'!$J$391:$J$568)</f>
        <v>0</v>
      </c>
      <c r="CZ388" s="152">
        <f>SUMIF('Rekapitulasi Maret'!$D$391:$D$568,APS!$B388,'Rekapitulasi Maret'!$F$391:$F$568)</f>
        <v>0</v>
      </c>
      <c r="DA388" s="152">
        <f>SUMIF('Rekapitulasi Maret'!$D$391:$D$568,APS!$B388,'Rekapitulasi Maret'!$K$391:$K$568)</f>
        <v>0</v>
      </c>
      <c r="DB388" s="154">
        <f t="shared" si="793"/>
        <v>0</v>
      </c>
      <c r="DC388" s="154">
        <f t="shared" si="794"/>
        <v>0</v>
      </c>
      <c r="DD388" s="10"/>
      <c r="DE388" s="152">
        <f>SUMIF('Rekapitulasi Maret'!$U$391:$U$568,APS!$B388,'Rekapitulasi Maret'!$V$391:$V$568)+SUMIF('Rekapitulasi Maret'!$U$391:$U$568,APS!$B388,'Rekapitulasi Maret'!$AA$391:$AA$568)</f>
        <v>0</v>
      </c>
      <c r="DF388" s="152">
        <f>SUMIF('Rekapitulasi Maret'!$U$391:$U$568,APS!$B388,'Rekapitulasi Maret'!$W$391:$W$568)</f>
        <v>0</v>
      </c>
      <c r="DG388" s="152">
        <f>SUMIF('Rekapitulasi Maret'!$U$391:$U$568,APS!$B388,'Rekapitulasi Maret'!$AB$391:$AB$568)</f>
        <v>0</v>
      </c>
      <c r="DH388" s="154">
        <f t="shared" si="845"/>
        <v>0</v>
      </c>
      <c r="DI388" s="154">
        <f t="shared" si="846"/>
        <v>0</v>
      </c>
      <c r="DJ388" s="10"/>
      <c r="DK388" s="10"/>
      <c r="DL388" s="10"/>
      <c r="DM388" s="10"/>
      <c r="DN388" s="10"/>
      <c r="DO388" s="10"/>
      <c r="DP388" s="10"/>
      <c r="DQ388" s="152">
        <f>SUMIF('Rekapitulasi Maret'!$BA$391:$BA$568,APS!$B388,'Rekapitulasi Maret'!$BB$391:$BB$568)+SUMIF('Rekapitulasi Maret'!$BA$391:$BA$568,APS!$B388,'Rekapitulasi Maret'!$BE$391:$BE$568)</f>
        <v>0</v>
      </c>
      <c r="DR388" s="152">
        <f>SUMIF('Rekapitulasi Maret'!$BA$391:$BA$568,APS!$B388,'Rekapitulasi Maret'!$BC$391:$BC$568)</f>
        <v>0</v>
      </c>
      <c r="DS388" s="152">
        <f>SUMIF('Rekapitulasi Maret'!$BA$391:$BA$568,APS!$B388,'Rekapitulasi Maret'!$BF$391:$BF$568)</f>
        <v>0</v>
      </c>
      <c r="DT388" s="154">
        <f t="shared" si="847"/>
        <v>0</v>
      </c>
      <c r="DU388" s="154">
        <f t="shared" si="848"/>
        <v>0</v>
      </c>
      <c r="DV388" s="10"/>
      <c r="DW388" s="152">
        <f>SUMIF('Rekapitulasi Maret'!$BP$391:$BP$568,APS!$B388,'Rekapitulasi Maret'!$BQ$391:$BQ$568)+SUMIF('Rekapitulasi Maret'!$BP$391:$BP$568,APS!$B388,'Rekapitulasi Maret'!$BT$391:$BT$568)</f>
        <v>0</v>
      </c>
      <c r="DX388" s="152">
        <f>SUMIF('Rekapitulasi Maret'!$BP$391:$BP$568,APS!$B388,'Rekapitulasi Maret'!$BR$391:$BR$568)</f>
        <v>0</v>
      </c>
      <c r="DY388" s="152">
        <f>SUMIF('Rekapitulasi Maret'!$BP$391:$BP$568,APS!$B388,'Rekapitulasi Maret'!$BU$391:$BU$568)</f>
        <v>0</v>
      </c>
      <c r="DZ388" s="154">
        <f t="shared" si="876"/>
        <v>0</v>
      </c>
      <c r="EA388" s="154">
        <f t="shared" si="877"/>
        <v>0</v>
      </c>
      <c r="EB388" s="10"/>
      <c r="EC388" s="152">
        <f>SUMIF('Rekapitulasi Maret'!$CE$391:$CE$568,APS!$B388,'Rekapitulasi Maret'!$CF$391:$CF$568)+SUMIF('Rekapitulasi Maret'!$CE$391:$CE$568,APS!$B388,'Rekapitulasi Maret'!$CI$391:$CI$568)</f>
        <v>0</v>
      </c>
      <c r="ED388" s="152">
        <f>SUMIF('Rekapitulasi Maret'!$CE$391:$CE$568,APS!$B388,'Rekapitulasi Maret'!$CG$391:$CG$568)</f>
        <v>0</v>
      </c>
      <c r="EE388" s="152">
        <f>SUMIF('Rekapitulasi Maret'!$CE$391:$CE$568,APS!$B388,'Rekapitulasi Maret'!$CJ$391:$CJ$568)</f>
        <v>0</v>
      </c>
      <c r="EF388" s="154">
        <f t="shared" si="764"/>
        <v>0</v>
      </c>
      <c r="EG388" s="154">
        <f t="shared" si="765"/>
        <v>0</v>
      </c>
      <c r="EH388" s="76">
        <f t="shared" si="849"/>
        <v>0</v>
      </c>
      <c r="EI388" s="76">
        <f t="shared" si="850"/>
        <v>0</v>
      </c>
      <c r="EJ388" s="76">
        <f t="shared" si="851"/>
        <v>0</v>
      </c>
      <c r="EK388" s="76">
        <f t="shared" si="852"/>
        <v>0</v>
      </c>
      <c r="EL388" s="76">
        <f t="shared" si="853"/>
        <v>0</v>
      </c>
      <c r="EM388" s="76">
        <f t="shared" si="854"/>
        <v>0</v>
      </c>
      <c r="EN388" s="154">
        <f t="shared" si="855"/>
        <v>0</v>
      </c>
      <c r="EO388" s="10"/>
      <c r="EP388" s="10"/>
      <c r="EQ388" s="152">
        <f>SUMIF('Rekapitulasi Maret'!$D$587:$D$768,APS!$B388,'Rekapitulasi Maret'!$E$587:$E$768)+SUMIF('Rekapitulasi Maret'!$D$587:$D$768,APS!$B388,'Rekapitulasi Maret'!$E$587:$E$768)</f>
        <v>0</v>
      </c>
      <c r="ER388" s="152">
        <f>SUMIF('Rekapitulasi Maret'!$D$587:$D$768,APS!$B388,'Rekapitulasi Maret'!$F$587:$F$768)+SUMIF('Rekapitulasi Maret'!$D$587:$D$768,APS!$B388,'Rekapitulasi Maret'!$H$587:$H$768)</f>
        <v>0</v>
      </c>
      <c r="ES388" s="10"/>
      <c r="ET388" s="154">
        <f t="shared" si="766"/>
        <v>0</v>
      </c>
      <c r="EU388" s="154">
        <f t="shared" si="767"/>
        <v>0</v>
      </c>
      <c r="EV388" s="10"/>
      <c r="EW388" s="152">
        <f>SUMIF('Rekapitulasi Maret'!$U$587:$U$768,APS!$B388,'Rekapitulasi Maret'!$V$587:$V$768)+SUMIF('Rekapitulasi Maret'!$U$587:$U$768,APS!$B388,'Rekapitulasi Maret'!$X$587:$X$768)</f>
        <v>0</v>
      </c>
      <c r="EX388" s="152">
        <f>SUMIF('Rekapitulasi Maret'!$U$587:$U$768,APS!$B388,'Rekapitulasi Maret'!$W$587:$W$768)+SUMIF('Rekapitulasi Maret'!$U$587:$U$768,APS!$B388,'Rekapitulasi Maret'!$Y$587:$Y$768)</f>
        <v>0</v>
      </c>
      <c r="EY388" s="10"/>
      <c r="EZ388" s="154">
        <f t="shared" si="768"/>
        <v>0</v>
      </c>
      <c r="FA388" s="154">
        <f t="shared" si="769"/>
        <v>0</v>
      </c>
      <c r="FB388" s="10"/>
      <c r="FC388" s="152">
        <f>SUMIF('Rekapitulasi Maret'!$AL$587:$AL$768,APS!$B388,'Rekapitulasi Maret'!$AM$587:$AM$768)+SUMIF('Rekapitulasi Maret'!$AL$587:$AL$768,APS!$B388,'Rekapitulasi Maret'!$AP$587:$AP$768)</f>
        <v>0</v>
      </c>
      <c r="FD388" s="152">
        <f>SUMIF('Rekapitulasi Maret'!$AL$587:$AL$768,APS!$B388,'Rekapitulasi Maret'!$AN$587:$AN$768)</f>
        <v>0</v>
      </c>
      <c r="FE388" s="10"/>
      <c r="FF388" s="154">
        <f t="shared" si="770"/>
        <v>0</v>
      </c>
      <c r="FG388" s="154">
        <f t="shared" si="771"/>
        <v>0</v>
      </c>
      <c r="FH388" s="10"/>
      <c r="FI388" s="152">
        <f>SUMIF('Rekapitulasi Maret'!$BA$587:$BA$768,APS!$B388,'Rekapitulasi Maret'!$BB$587:$BB$768)+SUMIF('Rekapitulasi Maret'!$BA$587:$BA$768,APS!$B388,'Rekapitulasi Maret'!$BE$587:$BE$768)</f>
        <v>0</v>
      </c>
      <c r="FJ388" s="152">
        <f>SUMIF('Rekapitulasi Maret'!$BA$587:$BA$768,APS!$B388,'Rekapitulasi Maret'!$BC$587:$BC$768)+SUMIF('Rekapitulasi Maret'!$BA$587:$BA$768,APS!$B388,'Rekapitulasi Maret'!$BF$587:$BF$768)</f>
        <v>0</v>
      </c>
      <c r="FK388" s="10"/>
      <c r="FL388" s="154">
        <f t="shared" si="772"/>
        <v>0</v>
      </c>
      <c r="FM388" s="154">
        <f t="shared" si="773"/>
        <v>0</v>
      </c>
      <c r="FN388" s="10"/>
      <c r="FO388" s="152">
        <f>SUMIF('Rekapitulasi Maret'!$BP$587:$BP$768,APS!$B388,'Rekapitulasi Maret'!$BQ$587:$BQ$768)+SUMIF('Rekapitulasi Maret'!$BP$587:$BP$768,APS!$B388,'Rekapitulasi Maret'!$BT$587:$BT$768)</f>
        <v>0</v>
      </c>
      <c r="FP388" s="152">
        <f>SUMIF('Rekapitulasi Maret'!$BP$587:$BP$768,APS!$B388,'Rekapitulasi Maret'!$BR$587:$BR$768)</f>
        <v>0</v>
      </c>
      <c r="FQ388" s="10"/>
      <c r="FR388" s="154">
        <f t="shared" si="774"/>
        <v>0</v>
      </c>
      <c r="FS388" s="154">
        <f t="shared" si="775"/>
        <v>0</v>
      </c>
      <c r="FT388" s="10"/>
      <c r="FU388" s="152">
        <f>SUMIF('Rekapitulasi Maret'!$CE$587:$CE$768,APS!$B388,'Rekapitulasi Maret'!$CI$587:$CI$768)</f>
        <v>0</v>
      </c>
      <c r="FV388" s="10"/>
      <c r="FW388" s="152">
        <f>SUMIF('Rekapitulasi Maret'!$CE$587:$CE$768,APS!$B388,'Rekapitulasi Maret'!$CJ$587:$CJ$768)</f>
        <v>0</v>
      </c>
      <c r="FX388" s="154">
        <f t="shared" si="795"/>
        <v>0</v>
      </c>
      <c r="FY388" s="154">
        <f t="shared" si="796"/>
        <v>0</v>
      </c>
      <c r="FZ388" s="10"/>
      <c r="GA388" s="152">
        <f>SUMIF('Rekapitulasi Maret'!$D$785:$D$963,APS!$B388,'Rekapitulasi Maret'!$E$785:$E$963)+SUMIF('Rekapitulasi Maret'!$D$785:$D$963,APS!$B388,'Rekapitulasi Maret'!$J$785:$J$963)</f>
        <v>0</v>
      </c>
      <c r="GB388" s="152">
        <f>SUMIF('Rekapitulasi Maret'!$D$785:$D$963,APS!$B388,'Rekapitulasi Maret'!$F$785:$F$963)</f>
        <v>0</v>
      </c>
      <c r="GC388" s="152">
        <f>SUMIF('Rekapitulasi Maret'!$D$785:$D$963,APS!$B388,'Rekapitulasi Maret'!$K$785:$K$963)</f>
        <v>0</v>
      </c>
      <c r="GD388" s="154">
        <f t="shared" si="776"/>
        <v>0</v>
      </c>
      <c r="GE388" s="154">
        <f t="shared" si="777"/>
        <v>0</v>
      </c>
      <c r="GF388" s="10"/>
      <c r="GG388" s="152">
        <f>SUMIF('Rekapitulasi Maret'!$U$785:$U$963,APS!$B388,'Rekapitulasi Maret'!$V$785:$V$963)+SUMIF('Rekapitulasi Maret'!$U$785:$U$963,APS!$B388,'Rekapitulasi Maret'!$AA$785:$AA$963)</f>
        <v>0</v>
      </c>
      <c r="GH388" s="152">
        <f>SUMIF('Rekapitulasi Maret'!$U$785:$U$963,APS!$B388,'Rekapitulasi Maret'!$W$785:$W$963)</f>
        <v>0</v>
      </c>
      <c r="GI388" s="152">
        <f>SUMIF('Rekapitulasi Maret'!$U$785:$U$963,APS!$B388,'Rekapitulasi Maret'!$AB$785:$AB$963)</f>
        <v>0</v>
      </c>
      <c r="GJ388" s="154">
        <f t="shared" si="878"/>
        <v>0</v>
      </c>
      <c r="GK388" s="154">
        <f t="shared" si="879"/>
        <v>0</v>
      </c>
      <c r="GL388" s="10"/>
      <c r="GM388" s="152">
        <f>SUMIF('Rekapitulasi Maret'!$AL$785:$AL$963,APS!$B388,'Rekapitulasi Maret'!$AM$785:$AM$963)+SUMIF('Rekapitulasi Maret'!$AL$785:$AL$963,APS!$B388,'Rekapitulasi Maret'!$AP$785:$AP$963)</f>
        <v>0</v>
      </c>
      <c r="GN388" s="152">
        <f>SUMIF('Rekapitulasi Maret'!$AL$785:$AL$963,APS!$B388,'Rekapitulasi Maret'!$AN$785:$AN$963)</f>
        <v>0</v>
      </c>
      <c r="GO388" s="152">
        <f>SUMIF('Rekapitulasi Maret'!$AL$785:$AL$963,APS!$B388,'Rekapitulasi Maret'!$AQ$785:$AQ$963)</f>
        <v>0</v>
      </c>
      <c r="GP388" s="154">
        <f t="shared" si="882"/>
        <v>0</v>
      </c>
      <c r="GQ388" s="154">
        <f t="shared" si="883"/>
        <v>0</v>
      </c>
      <c r="GR388" s="76">
        <f t="shared" si="884"/>
        <v>0</v>
      </c>
      <c r="GS388" s="76">
        <f t="shared" si="885"/>
        <v>0</v>
      </c>
      <c r="GT388" s="76">
        <f t="shared" si="886"/>
        <v>0</v>
      </c>
      <c r="GU388" s="76">
        <f t="shared" si="887"/>
        <v>0</v>
      </c>
      <c r="GV388" s="157">
        <f t="shared" si="888"/>
        <v>0</v>
      </c>
      <c r="GW388" s="157">
        <f t="shared" si="889"/>
        <v>0</v>
      </c>
      <c r="GX388" s="158">
        <f t="shared" si="890"/>
        <v>0</v>
      </c>
      <c r="GY388" s="157">
        <f t="shared" si="821"/>
        <v>0</v>
      </c>
      <c r="GZ388" s="157">
        <f t="shared" si="822"/>
        <v>0</v>
      </c>
      <c r="HA388" s="157">
        <f t="shared" si="823"/>
        <v>0</v>
      </c>
      <c r="HB388" s="157">
        <f t="shared" si="824"/>
        <v>0</v>
      </c>
      <c r="HC388" s="157">
        <f t="shared" si="825"/>
        <v>0</v>
      </c>
      <c r="HD388" s="157">
        <f t="shared" si="826"/>
        <v>0</v>
      </c>
      <c r="HE388" s="158">
        <f t="shared" si="862"/>
        <v>0</v>
      </c>
      <c r="HF388" s="164"/>
      <c r="HG388" s="88"/>
      <c r="HH388" s="88"/>
    </row>
    <row r="389" spans="1:216" ht="15.75" hidden="1">
      <c r="A389" s="16"/>
      <c r="B389" s="16"/>
      <c r="C389" s="16"/>
      <c r="D389" s="16"/>
      <c r="E389" s="16"/>
      <c r="F389" s="17"/>
      <c r="G389" s="17"/>
      <c r="H389" s="17"/>
      <c r="I389" s="18"/>
      <c r="J389" s="17">
        <v>0</v>
      </c>
      <c r="K389" s="19"/>
      <c r="L389" s="19"/>
      <c r="M389" s="23"/>
      <c r="N389" s="20">
        <f t="shared" si="874"/>
        <v>0</v>
      </c>
      <c r="O389" s="20"/>
      <c r="P389" s="75">
        <f t="shared" si="875"/>
        <v>0</v>
      </c>
      <c r="Q389" s="74">
        <f t="shared" si="864"/>
        <v>0</v>
      </c>
      <c r="R389" s="22">
        <f t="shared" si="863"/>
        <v>0</v>
      </c>
      <c r="S389" s="10"/>
      <c r="T389" s="10"/>
      <c r="U389" s="152">
        <f>SUMIF('Rekapitulasi Maret'!$D$9:$D$173,APS!$B389,'Rekapitulasi Maret'!$E$9:$E$173)</f>
        <v>0</v>
      </c>
      <c r="V389" s="152">
        <f>SUMIF('Rekapitulasi Maret'!$D$9:$D$173,APS!$B389,'Rekapitulasi Maret'!$F$9:$F$173)</f>
        <v>0</v>
      </c>
      <c r="W389" s="10"/>
      <c r="X389" s="154">
        <f t="shared" si="865"/>
        <v>0</v>
      </c>
      <c r="Y389" s="154">
        <f t="shared" si="866"/>
        <v>0</v>
      </c>
      <c r="Z389" s="10"/>
      <c r="AA389" s="152">
        <f>SUMIF('Rekapitulasi Maret'!$U$9:$U$173,APS!$B389,'Rekapitulasi Maret'!$V$9:$V$173)</f>
        <v>0</v>
      </c>
      <c r="AB389" s="152">
        <f>SUMIF('Rekapitulasi Maret'!$U$9:$U$173,APS!$B389,'Rekapitulasi Maret'!$W$9:$W$173)</f>
        <v>0</v>
      </c>
      <c r="AC389" s="152"/>
      <c r="AD389" s="154">
        <f t="shared" si="856"/>
        <v>0</v>
      </c>
      <c r="AE389" s="154">
        <f t="shared" si="857"/>
        <v>0</v>
      </c>
      <c r="AF389" s="10"/>
      <c r="AG389" s="152">
        <f>SUMIF('Rekapitulasi Maret'!$AL$9:$AL$173,APS!$B389,'Rekapitulasi Maret'!$AM$9:$AM$173)</f>
        <v>0</v>
      </c>
      <c r="AH389" s="152">
        <f>SUMIF('Rekapitulasi Maret'!$AL$9:$AL$173,APS!$B389,'Rekapitulasi Maret'!$AN$9:$AN$173)</f>
        <v>0</v>
      </c>
      <c r="AI389" s="152">
        <f>SUMIF('Rekapitulasi Maret'!$AL$9:$AL$173,APS!$B389,'Rekapitulasi Maret'!$AQ$9:$AQ$173)</f>
        <v>0</v>
      </c>
      <c r="AJ389" s="154">
        <f t="shared" si="860"/>
        <v>0</v>
      </c>
      <c r="AK389" s="154">
        <f t="shared" si="861"/>
        <v>0</v>
      </c>
      <c r="AL389" s="10"/>
      <c r="AM389" s="152">
        <f>SUMIF('Rekapitulasi Maret'!$BA$9:$BA$173,APS!$B389,'Rekapitulasi Maret'!$BB$9:$BB$173)</f>
        <v>0</v>
      </c>
      <c r="AN389" s="152">
        <f>SUMIF('Rekapitulasi Maret'!$BA$9:$BA$173,APS!$B389,'Rekapitulasi Maret'!$BC$9:$BC$173)</f>
        <v>0</v>
      </c>
      <c r="AO389" s="10"/>
      <c r="AP389" s="154">
        <f t="shared" si="858"/>
        <v>0</v>
      </c>
      <c r="AQ389" s="154">
        <f t="shared" si="859"/>
        <v>0</v>
      </c>
      <c r="AR389" s="10"/>
      <c r="AS389" s="152">
        <f>SUMIF('Rekapitulasi Maret'!$BP$9:$BP$173,APS!$B389,'Rekapitulasi Maret'!$BQ$9:$BQ$173)</f>
        <v>0</v>
      </c>
      <c r="AT389" s="152">
        <f>SUMIF('Rekapitulasi Maret'!$BP$9:$BP$173,APS!$B389,'Rekapitulasi Maret'!$BR$9:$BR$173)</f>
        <v>0</v>
      </c>
      <c r="AU389" s="10"/>
      <c r="AV389" s="10"/>
      <c r="AW389" s="10"/>
      <c r="AX389" s="10"/>
      <c r="AY389" s="10"/>
      <c r="AZ389" s="10"/>
      <c r="BA389" s="10"/>
      <c r="BB389" s="154">
        <f t="shared" si="819"/>
        <v>0</v>
      </c>
      <c r="BC389" s="154">
        <f t="shared" si="820"/>
        <v>0</v>
      </c>
      <c r="BD389" s="76">
        <f t="shared" si="867"/>
        <v>0</v>
      </c>
      <c r="BE389" s="76">
        <f t="shared" si="868"/>
        <v>0</v>
      </c>
      <c r="BF389" s="76">
        <f t="shared" si="869"/>
        <v>0</v>
      </c>
      <c r="BG389" s="76">
        <f t="shared" si="870"/>
        <v>0</v>
      </c>
      <c r="BH389" s="76">
        <f t="shared" si="871"/>
        <v>0</v>
      </c>
      <c r="BI389" s="76">
        <f t="shared" si="872"/>
        <v>0</v>
      </c>
      <c r="BJ389" s="154">
        <f t="shared" si="873"/>
        <v>0</v>
      </c>
      <c r="BK389" s="10"/>
      <c r="BL389" s="10"/>
      <c r="BM389" s="152">
        <f>SUMIF('Rekapitulasi Maret'!$D$194:$D$375,APS!$B389,'Rekapitulasi Maret'!$E$194:$E$375)+SUMIF('Rekapitulasi Maret'!$D$194:$D$375,APS!$B389,'Rekapitulasi Maret'!$J$194:$J$375)</f>
        <v>0</v>
      </c>
      <c r="BN389" s="152">
        <f>SUMIF('Rekapitulasi Maret'!$D$194:$D$375,APS!$B389,'Rekapitulasi Maret'!$F$194:$F$375)</f>
        <v>0</v>
      </c>
      <c r="BO389" s="152">
        <f>SUMIF('Rekapitulasi Maret'!$D$194:$D$375,APS!$B389,'Rekapitulasi Maret'!$K$194:$K$375)</f>
        <v>0</v>
      </c>
      <c r="BP389" s="154">
        <f t="shared" si="799"/>
        <v>0</v>
      </c>
      <c r="BQ389" s="154">
        <f t="shared" si="800"/>
        <v>0</v>
      </c>
      <c r="BR389" s="10"/>
      <c r="BS389" s="152">
        <f>SUMIF('Rekapitulasi Maret'!$U$194:$U$375,APS!$B389,'Rekapitulasi Maret'!$V$194:$V$375)+SUMIF('Rekapitulasi Maret'!$U$194:$U$375,APS!$B389,'Rekapitulasi Maret'!$AA$194:$AA$375)</f>
        <v>0</v>
      </c>
      <c r="BT389" s="152">
        <f>SUMIF('Rekapitulasi Maret'!$U$194:$U$375,APS!$B389,'Rekapitulasi Maret'!$W$194:$W$375)</f>
        <v>0</v>
      </c>
      <c r="BU389" s="152">
        <f>SUMIF('Rekapitulasi Maret'!$U$194:$U$375,APS!$B389,'Rekapitulasi Maret'!$AB$194:$AB$375)</f>
        <v>0</v>
      </c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76">
        <f t="shared" si="838"/>
        <v>0</v>
      </c>
      <c r="CQ389" s="76">
        <f t="shared" si="839"/>
        <v>0</v>
      </c>
      <c r="CR389" s="76">
        <f t="shared" si="840"/>
        <v>0</v>
      </c>
      <c r="CS389" s="76">
        <f t="shared" si="841"/>
        <v>0</v>
      </c>
      <c r="CT389" s="76">
        <f t="shared" si="842"/>
        <v>0</v>
      </c>
      <c r="CU389" s="76">
        <f t="shared" si="843"/>
        <v>0</v>
      </c>
      <c r="CV389" s="154">
        <f t="shared" si="844"/>
        <v>0</v>
      </c>
      <c r="CW389" s="10"/>
      <c r="CX389" s="10"/>
      <c r="CY389" s="152">
        <f>SUMIF('Rekapitulasi Maret'!$D$391:$D$568,APS!$B389,'Rekapitulasi Maret'!$E$391:$E$568)+SUMIF('Rekapitulasi Maret'!$D$391:$D$568,APS!$B389,'Rekapitulasi Maret'!$J$391:$J$568)</f>
        <v>0</v>
      </c>
      <c r="CZ389" s="152">
        <f>SUMIF('Rekapitulasi Maret'!$D$391:$D$568,APS!$B389,'Rekapitulasi Maret'!$F$391:$F$568)</f>
        <v>0</v>
      </c>
      <c r="DA389" s="152">
        <f>SUMIF('Rekapitulasi Maret'!$D$391:$D$568,APS!$B389,'Rekapitulasi Maret'!$K$391:$K$568)</f>
        <v>0</v>
      </c>
      <c r="DB389" s="154">
        <f t="shared" si="793"/>
        <v>0</v>
      </c>
      <c r="DC389" s="154">
        <f t="shared" si="794"/>
        <v>0</v>
      </c>
      <c r="DD389" s="10"/>
      <c r="DE389" s="152">
        <f>SUMIF('Rekapitulasi Maret'!$U$391:$U$568,APS!$B389,'Rekapitulasi Maret'!$V$391:$V$568)+SUMIF('Rekapitulasi Maret'!$U$391:$U$568,APS!$B389,'Rekapitulasi Maret'!$AA$391:$AA$568)</f>
        <v>0</v>
      </c>
      <c r="DF389" s="152">
        <f>SUMIF('Rekapitulasi Maret'!$U$391:$U$568,APS!$B389,'Rekapitulasi Maret'!$W$391:$W$568)</f>
        <v>0</v>
      </c>
      <c r="DG389" s="152">
        <f>SUMIF('Rekapitulasi Maret'!$U$391:$U$568,APS!$B389,'Rekapitulasi Maret'!$AB$391:$AB$568)</f>
        <v>0</v>
      </c>
      <c r="DH389" s="154">
        <f t="shared" si="845"/>
        <v>0</v>
      </c>
      <c r="DI389" s="154">
        <f t="shared" si="846"/>
        <v>0</v>
      </c>
      <c r="DJ389" s="10"/>
      <c r="DK389" s="10"/>
      <c r="DL389" s="10"/>
      <c r="DM389" s="10"/>
      <c r="DN389" s="10"/>
      <c r="DO389" s="10"/>
      <c r="DP389" s="10"/>
      <c r="DQ389" s="152">
        <f>SUMIF('Rekapitulasi Maret'!$BA$391:$BA$568,APS!$B389,'Rekapitulasi Maret'!$BB$391:$BB$568)+SUMIF('Rekapitulasi Maret'!$BA$391:$BA$568,APS!$B389,'Rekapitulasi Maret'!$BE$391:$BE$568)</f>
        <v>0</v>
      </c>
      <c r="DR389" s="152">
        <f>SUMIF('Rekapitulasi Maret'!$BA$391:$BA$568,APS!$B389,'Rekapitulasi Maret'!$BC$391:$BC$568)</f>
        <v>0</v>
      </c>
      <c r="DS389" s="152">
        <f>SUMIF('Rekapitulasi Maret'!$BA$391:$BA$568,APS!$B389,'Rekapitulasi Maret'!$BF$391:$BF$568)</f>
        <v>0</v>
      </c>
      <c r="DT389" s="154">
        <f t="shared" si="847"/>
        <v>0</v>
      </c>
      <c r="DU389" s="154">
        <f t="shared" si="848"/>
        <v>0</v>
      </c>
      <c r="DV389" s="10"/>
      <c r="DW389" s="152">
        <f>SUMIF('Rekapitulasi Maret'!$BP$391:$BP$568,APS!$B389,'Rekapitulasi Maret'!$BQ$391:$BQ$568)+SUMIF('Rekapitulasi Maret'!$BP$391:$BP$568,APS!$B389,'Rekapitulasi Maret'!$BT$391:$BT$568)</f>
        <v>0</v>
      </c>
      <c r="DX389" s="152">
        <f>SUMIF('Rekapitulasi Maret'!$BP$391:$BP$568,APS!$B389,'Rekapitulasi Maret'!$BR$391:$BR$568)</f>
        <v>0</v>
      </c>
      <c r="DY389" s="152">
        <f>SUMIF('Rekapitulasi Maret'!$BP$391:$BP$568,APS!$B389,'Rekapitulasi Maret'!$BU$391:$BU$568)</f>
        <v>0</v>
      </c>
      <c r="DZ389" s="154">
        <f t="shared" si="876"/>
        <v>0</v>
      </c>
      <c r="EA389" s="154">
        <f t="shared" si="877"/>
        <v>0</v>
      </c>
      <c r="EB389" s="10"/>
      <c r="EC389" s="152">
        <f>SUMIF('Rekapitulasi Maret'!$CE$391:$CE$568,APS!$B389,'Rekapitulasi Maret'!$CF$391:$CF$568)+SUMIF('Rekapitulasi Maret'!$CE$391:$CE$568,APS!$B389,'Rekapitulasi Maret'!$CI$391:$CI$568)</f>
        <v>0</v>
      </c>
      <c r="ED389" s="152">
        <f>SUMIF('Rekapitulasi Maret'!$CE$391:$CE$568,APS!$B389,'Rekapitulasi Maret'!$CG$391:$CG$568)</f>
        <v>0</v>
      </c>
      <c r="EE389" s="152">
        <f>SUMIF('Rekapitulasi Maret'!$CE$391:$CE$568,APS!$B389,'Rekapitulasi Maret'!$CJ$391:$CJ$568)</f>
        <v>0</v>
      </c>
      <c r="EF389" s="154">
        <f t="shared" si="764"/>
        <v>0</v>
      </c>
      <c r="EG389" s="154">
        <f t="shared" si="765"/>
        <v>0</v>
      </c>
      <c r="EH389" s="76">
        <f t="shared" si="849"/>
        <v>0</v>
      </c>
      <c r="EI389" s="76">
        <f t="shared" si="850"/>
        <v>0</v>
      </c>
      <c r="EJ389" s="76">
        <f t="shared" si="851"/>
        <v>0</v>
      </c>
      <c r="EK389" s="76">
        <f t="shared" si="852"/>
        <v>0</v>
      </c>
      <c r="EL389" s="76">
        <f t="shared" si="853"/>
        <v>0</v>
      </c>
      <c r="EM389" s="76">
        <f t="shared" si="854"/>
        <v>0</v>
      </c>
      <c r="EN389" s="154">
        <f t="shared" si="855"/>
        <v>0</v>
      </c>
      <c r="EO389" s="10"/>
      <c r="EP389" s="40"/>
      <c r="EQ389" s="152">
        <f>SUMIF('Rekapitulasi Maret'!$D$587:$D$768,APS!$B389,'Rekapitulasi Maret'!$E$587:$E$768)+SUMIF('Rekapitulasi Maret'!$D$587:$D$768,APS!$B389,'Rekapitulasi Maret'!$E$587:$E$768)</f>
        <v>0</v>
      </c>
      <c r="ER389" s="152">
        <f>SUMIF('Rekapitulasi Maret'!$D$587:$D$768,APS!$B389,'Rekapitulasi Maret'!$F$587:$F$768)+SUMIF('Rekapitulasi Maret'!$D$587:$D$768,APS!$B389,'Rekapitulasi Maret'!$H$587:$H$768)</f>
        <v>0</v>
      </c>
      <c r="ES389" s="40"/>
      <c r="ET389" s="154">
        <f t="shared" si="766"/>
        <v>0</v>
      </c>
      <c r="EU389" s="154">
        <f t="shared" si="767"/>
        <v>0</v>
      </c>
      <c r="EV389" s="40"/>
      <c r="EW389" s="152">
        <f>SUMIF('Rekapitulasi Maret'!$U$587:$U$768,APS!$B389,'Rekapitulasi Maret'!$V$587:$V$768)+SUMIF('Rekapitulasi Maret'!$U$587:$U$768,APS!$B389,'Rekapitulasi Maret'!$X$587:$X$768)</f>
        <v>0</v>
      </c>
      <c r="EX389" s="152">
        <f>SUMIF('Rekapitulasi Maret'!$U$587:$U$768,APS!$B389,'Rekapitulasi Maret'!$W$587:$W$768)+SUMIF('Rekapitulasi Maret'!$U$587:$U$768,APS!$B389,'Rekapitulasi Maret'!$Y$587:$Y$768)</f>
        <v>0</v>
      </c>
      <c r="EY389" s="10"/>
      <c r="EZ389" s="154">
        <f t="shared" si="768"/>
        <v>0</v>
      </c>
      <c r="FA389" s="154">
        <f t="shared" si="769"/>
        <v>0</v>
      </c>
      <c r="FB389" s="40"/>
      <c r="FC389" s="152">
        <f>SUMIF('Rekapitulasi Maret'!$AL$587:$AL$768,APS!$B389,'Rekapitulasi Maret'!$AM$587:$AM$768)+SUMIF('Rekapitulasi Maret'!$AL$587:$AL$768,APS!$B389,'Rekapitulasi Maret'!$AP$587:$AP$768)</f>
        <v>0</v>
      </c>
      <c r="FD389" s="152">
        <f>SUMIF('Rekapitulasi Maret'!$AL$587:$AL$768,APS!$B389,'Rekapitulasi Maret'!$AN$587:$AN$768)</f>
        <v>0</v>
      </c>
      <c r="FE389" s="40"/>
      <c r="FF389" s="154">
        <f t="shared" si="770"/>
        <v>0</v>
      </c>
      <c r="FG389" s="154">
        <f t="shared" si="771"/>
        <v>0</v>
      </c>
      <c r="FH389" s="40"/>
      <c r="FI389" s="152">
        <f>SUMIF('Rekapitulasi Maret'!$BA$587:$BA$768,APS!$B389,'Rekapitulasi Maret'!$BB$587:$BB$768)+SUMIF('Rekapitulasi Maret'!$BA$587:$BA$768,APS!$B389,'Rekapitulasi Maret'!$BE$587:$BE$768)</f>
        <v>0</v>
      </c>
      <c r="FJ389" s="152">
        <f>SUMIF('Rekapitulasi Maret'!$BA$587:$BA$768,APS!$B389,'Rekapitulasi Maret'!$BC$587:$BC$768)+SUMIF('Rekapitulasi Maret'!$BA$587:$BA$768,APS!$B389,'Rekapitulasi Maret'!$BF$587:$BF$768)</f>
        <v>0</v>
      </c>
      <c r="FK389" s="10"/>
      <c r="FL389" s="154">
        <f t="shared" si="772"/>
        <v>0</v>
      </c>
      <c r="FM389" s="154">
        <f t="shared" si="773"/>
        <v>0</v>
      </c>
      <c r="FN389" s="40"/>
      <c r="FO389" s="152">
        <f>SUMIF('Rekapitulasi Maret'!$BP$587:$BP$768,APS!$B389,'Rekapitulasi Maret'!$BQ$587:$BQ$768)+SUMIF('Rekapitulasi Maret'!$BP$587:$BP$768,APS!$B389,'Rekapitulasi Maret'!$BT$587:$BT$768)</f>
        <v>0</v>
      </c>
      <c r="FP389" s="152">
        <f>SUMIF('Rekapitulasi Maret'!$BP$587:$BP$768,APS!$B389,'Rekapitulasi Maret'!$BR$587:$BR$768)</f>
        <v>0</v>
      </c>
      <c r="FQ389" s="10"/>
      <c r="FR389" s="154">
        <f t="shared" si="774"/>
        <v>0</v>
      </c>
      <c r="FS389" s="154">
        <f t="shared" si="775"/>
        <v>0</v>
      </c>
      <c r="FT389" s="40"/>
      <c r="FU389" s="152">
        <f>SUMIF('Rekapitulasi Maret'!$CE$587:$CE$768,APS!$B389,'Rekapitulasi Maret'!$CI$587:$CI$768)</f>
        <v>0</v>
      </c>
      <c r="FV389" s="10"/>
      <c r="FW389" s="152">
        <f>SUMIF('Rekapitulasi Maret'!$CE$587:$CE$768,APS!$B389,'Rekapitulasi Maret'!$CJ$587:$CJ$768)</f>
        <v>0</v>
      </c>
      <c r="FX389" s="154">
        <f t="shared" si="795"/>
        <v>0</v>
      </c>
      <c r="FY389" s="154">
        <f t="shared" si="796"/>
        <v>0</v>
      </c>
      <c r="FZ389" s="40"/>
      <c r="GA389" s="152">
        <f>SUMIF('Rekapitulasi Maret'!$D$785:$D$963,APS!$B389,'Rekapitulasi Maret'!$E$785:$E$963)+SUMIF('Rekapitulasi Maret'!$D$785:$D$963,APS!$B389,'Rekapitulasi Maret'!$J$785:$J$963)</f>
        <v>0</v>
      </c>
      <c r="GB389" s="152">
        <f>SUMIF('Rekapitulasi Maret'!$D$785:$D$963,APS!$B389,'Rekapitulasi Maret'!$F$785:$F$963)</f>
        <v>0</v>
      </c>
      <c r="GC389" s="152">
        <f>SUMIF('Rekapitulasi Maret'!$D$785:$D$963,APS!$B389,'Rekapitulasi Maret'!$K$785:$K$963)</f>
        <v>0</v>
      </c>
      <c r="GD389" s="154">
        <f t="shared" si="776"/>
        <v>0</v>
      </c>
      <c r="GE389" s="154">
        <f t="shared" si="777"/>
        <v>0</v>
      </c>
      <c r="GF389" s="40"/>
      <c r="GG389" s="152">
        <f>SUMIF('Rekapitulasi Maret'!$U$785:$U$963,APS!$B389,'Rekapitulasi Maret'!$V$785:$V$963)+SUMIF('Rekapitulasi Maret'!$U$785:$U$963,APS!$B389,'Rekapitulasi Maret'!$AA$785:$AA$963)</f>
        <v>0</v>
      </c>
      <c r="GH389" s="152">
        <f>SUMIF('Rekapitulasi Maret'!$U$785:$U$963,APS!$B389,'Rekapitulasi Maret'!$W$785:$W$963)</f>
        <v>0</v>
      </c>
      <c r="GI389" s="152">
        <f>SUMIF('Rekapitulasi Maret'!$U$785:$U$963,APS!$B389,'Rekapitulasi Maret'!$AB$785:$AB$963)</f>
        <v>0</v>
      </c>
      <c r="GJ389" s="154">
        <f t="shared" si="878"/>
        <v>0</v>
      </c>
      <c r="GK389" s="154">
        <f t="shared" si="879"/>
        <v>0</v>
      </c>
      <c r="GL389" s="40"/>
      <c r="GM389" s="152">
        <f>SUMIF('Rekapitulasi Maret'!$AL$785:$AL$963,APS!$B389,'Rekapitulasi Maret'!$AM$785:$AM$963)+SUMIF('Rekapitulasi Maret'!$AL$785:$AL$963,APS!$B389,'Rekapitulasi Maret'!$AP$785:$AP$963)</f>
        <v>0</v>
      </c>
      <c r="GN389" s="152">
        <f>SUMIF('Rekapitulasi Maret'!$AL$785:$AL$963,APS!$B389,'Rekapitulasi Maret'!$AN$785:$AN$963)</f>
        <v>0</v>
      </c>
      <c r="GO389" s="152">
        <f>SUMIF('Rekapitulasi Maret'!$AL$785:$AL$963,APS!$B389,'Rekapitulasi Maret'!$AQ$785:$AQ$963)</f>
        <v>0</v>
      </c>
      <c r="GP389" s="154">
        <f t="shared" si="882"/>
        <v>0</v>
      </c>
      <c r="GQ389" s="154">
        <f t="shared" si="883"/>
        <v>0</v>
      </c>
      <c r="GR389" s="76">
        <f t="shared" si="884"/>
        <v>0</v>
      </c>
      <c r="GS389" s="76">
        <f t="shared" si="885"/>
        <v>0</v>
      </c>
      <c r="GT389" s="76">
        <f t="shared" si="886"/>
        <v>0</v>
      </c>
      <c r="GU389" s="76">
        <f t="shared" si="887"/>
        <v>0</v>
      </c>
      <c r="GV389" s="157">
        <f t="shared" si="888"/>
        <v>0</v>
      </c>
      <c r="GW389" s="157">
        <f t="shared" si="889"/>
        <v>0</v>
      </c>
      <c r="GX389" s="158">
        <f t="shared" si="890"/>
        <v>0</v>
      </c>
      <c r="GY389" s="157">
        <f t="shared" si="821"/>
        <v>0</v>
      </c>
      <c r="GZ389" s="157">
        <f t="shared" si="822"/>
        <v>0</v>
      </c>
      <c r="HA389" s="157">
        <f t="shared" si="823"/>
        <v>0</v>
      </c>
      <c r="HB389" s="157">
        <f t="shared" si="824"/>
        <v>0</v>
      </c>
      <c r="HC389" s="157">
        <f t="shared" si="825"/>
        <v>0</v>
      </c>
      <c r="HD389" s="157">
        <f t="shared" si="826"/>
        <v>0</v>
      </c>
      <c r="HE389" s="158">
        <f t="shared" si="862"/>
        <v>0</v>
      </c>
      <c r="HF389" s="165"/>
      <c r="HG389" s="88"/>
      <c r="HH389" s="88"/>
    </row>
    <row r="390" spans="1:216" ht="15.75" hidden="1">
      <c r="A390" s="16"/>
      <c r="B390" s="16"/>
      <c r="C390" s="16"/>
      <c r="D390" s="16"/>
      <c r="E390" s="16"/>
      <c r="F390" s="17"/>
      <c r="G390" s="17"/>
      <c r="H390" s="17"/>
      <c r="I390" s="18"/>
      <c r="J390" s="17">
        <v>0</v>
      </c>
      <c r="K390" s="19"/>
      <c r="L390" s="19"/>
      <c r="M390" s="23"/>
      <c r="N390" s="20">
        <f t="shared" si="874"/>
        <v>0</v>
      </c>
      <c r="O390" s="20"/>
      <c r="P390" s="75">
        <f t="shared" si="875"/>
        <v>0</v>
      </c>
      <c r="Q390" s="74">
        <f t="shared" si="864"/>
        <v>0</v>
      </c>
      <c r="R390" s="22">
        <f t="shared" si="863"/>
        <v>0</v>
      </c>
      <c r="S390" s="10"/>
      <c r="T390" s="10"/>
      <c r="U390" s="152">
        <f>SUMIF('Rekapitulasi Maret'!$D$9:$D$173,APS!$B390,'Rekapitulasi Maret'!$E$9:$E$173)</f>
        <v>0</v>
      </c>
      <c r="V390" s="152">
        <f>SUMIF('Rekapitulasi Maret'!$D$9:$D$173,APS!$B390,'Rekapitulasi Maret'!$F$9:$F$173)</f>
        <v>0</v>
      </c>
      <c r="W390" s="10"/>
      <c r="X390" s="154">
        <f t="shared" si="865"/>
        <v>0</v>
      </c>
      <c r="Y390" s="154">
        <f t="shared" si="866"/>
        <v>0</v>
      </c>
      <c r="Z390" s="10"/>
      <c r="AA390" s="152">
        <f>SUMIF('Rekapitulasi Maret'!$U$9:$U$173,APS!$B390,'Rekapitulasi Maret'!$V$9:$V$173)</f>
        <v>0</v>
      </c>
      <c r="AB390" s="152">
        <f>SUMIF('Rekapitulasi Maret'!$U$9:$U$173,APS!$B390,'Rekapitulasi Maret'!$W$9:$W$173)</f>
        <v>0</v>
      </c>
      <c r="AC390" s="152"/>
      <c r="AD390" s="154">
        <f t="shared" si="856"/>
        <v>0</v>
      </c>
      <c r="AE390" s="154">
        <f t="shared" si="857"/>
        <v>0</v>
      </c>
      <c r="AF390" s="10"/>
      <c r="AG390" s="152">
        <f>SUMIF('Rekapitulasi Maret'!$AL$9:$AL$173,APS!$B390,'Rekapitulasi Maret'!$AM$9:$AM$173)</f>
        <v>0</v>
      </c>
      <c r="AH390" s="152">
        <f>SUMIF('Rekapitulasi Maret'!$AL$9:$AL$173,APS!$B390,'Rekapitulasi Maret'!$AN$9:$AN$173)</f>
        <v>0</v>
      </c>
      <c r="AI390" s="152">
        <f>SUMIF('Rekapitulasi Maret'!$AL$9:$AL$173,APS!$B390,'Rekapitulasi Maret'!$AQ$9:$AQ$173)</f>
        <v>0</v>
      </c>
      <c r="AJ390" s="154">
        <f t="shared" si="860"/>
        <v>0</v>
      </c>
      <c r="AK390" s="154">
        <f t="shared" si="861"/>
        <v>0</v>
      </c>
      <c r="AL390" s="10"/>
      <c r="AM390" s="152">
        <f>SUMIF('Rekapitulasi Maret'!$BA$9:$BA$173,APS!$B390,'Rekapitulasi Maret'!$BB$9:$BB$173)</f>
        <v>0</v>
      </c>
      <c r="AN390" s="152">
        <f>SUMIF('Rekapitulasi Maret'!$BA$9:$BA$173,APS!$B390,'Rekapitulasi Maret'!$BC$9:$BC$173)</f>
        <v>0</v>
      </c>
      <c r="AO390" s="10"/>
      <c r="AP390" s="154">
        <f t="shared" si="858"/>
        <v>0</v>
      </c>
      <c r="AQ390" s="154">
        <f t="shared" si="859"/>
        <v>0</v>
      </c>
      <c r="AR390" s="10"/>
      <c r="AS390" s="152">
        <f>SUMIF('Rekapitulasi Maret'!$BP$9:$BP$173,APS!$B390,'Rekapitulasi Maret'!$BQ$9:$BQ$173)</f>
        <v>0</v>
      </c>
      <c r="AT390" s="152">
        <f>SUMIF('Rekapitulasi Maret'!$BP$9:$BP$173,APS!$B390,'Rekapitulasi Maret'!$BR$9:$BR$173)</f>
        <v>0</v>
      </c>
      <c r="AU390" s="10"/>
      <c r="AV390" s="10"/>
      <c r="AW390" s="10"/>
      <c r="AX390" s="10"/>
      <c r="AY390" s="10"/>
      <c r="AZ390" s="10"/>
      <c r="BA390" s="10"/>
      <c r="BB390" s="154">
        <f t="shared" si="819"/>
        <v>0</v>
      </c>
      <c r="BC390" s="154">
        <f t="shared" si="820"/>
        <v>0</v>
      </c>
      <c r="BD390" s="76">
        <f t="shared" si="867"/>
        <v>0</v>
      </c>
      <c r="BE390" s="76">
        <f t="shared" si="868"/>
        <v>0</v>
      </c>
      <c r="BF390" s="76">
        <f t="shared" si="869"/>
        <v>0</v>
      </c>
      <c r="BG390" s="76">
        <f t="shared" si="870"/>
        <v>0</v>
      </c>
      <c r="BH390" s="76">
        <f t="shared" si="871"/>
        <v>0</v>
      </c>
      <c r="BI390" s="76">
        <f t="shared" si="872"/>
        <v>0</v>
      </c>
      <c r="BJ390" s="154">
        <f t="shared" si="873"/>
        <v>0</v>
      </c>
      <c r="BK390" s="10"/>
      <c r="BL390" s="10"/>
      <c r="BM390" s="152">
        <f>SUMIF('Rekapitulasi Maret'!$D$194:$D$375,APS!$B390,'Rekapitulasi Maret'!$E$194:$E$375)+SUMIF('Rekapitulasi Maret'!$D$194:$D$375,APS!$B390,'Rekapitulasi Maret'!$J$194:$J$375)</f>
        <v>0</v>
      </c>
      <c r="BN390" s="152">
        <f>SUMIF('Rekapitulasi Maret'!$D$194:$D$375,APS!$B390,'Rekapitulasi Maret'!$F$194:$F$375)</f>
        <v>0</v>
      </c>
      <c r="BO390" s="152">
        <f>SUMIF('Rekapitulasi Maret'!$D$194:$D$375,APS!$B390,'Rekapitulasi Maret'!$K$194:$K$375)</f>
        <v>0</v>
      </c>
      <c r="BP390" s="154">
        <f t="shared" si="799"/>
        <v>0</v>
      </c>
      <c r="BQ390" s="154">
        <f t="shared" si="800"/>
        <v>0</v>
      </c>
      <c r="BR390" s="10"/>
      <c r="BS390" s="152">
        <f>SUMIF('Rekapitulasi Maret'!$U$194:$U$375,APS!$B390,'Rekapitulasi Maret'!$V$194:$V$375)+SUMIF('Rekapitulasi Maret'!$U$194:$U$375,APS!$B390,'Rekapitulasi Maret'!$AA$194:$AA$375)</f>
        <v>0</v>
      </c>
      <c r="BT390" s="152">
        <f>SUMIF('Rekapitulasi Maret'!$U$194:$U$375,APS!$B390,'Rekapitulasi Maret'!$W$194:$W$375)</f>
        <v>0</v>
      </c>
      <c r="BU390" s="152">
        <f>SUMIF('Rekapitulasi Maret'!$U$194:$U$375,APS!$B390,'Rekapitulasi Maret'!$AB$194:$AB$375)</f>
        <v>0</v>
      </c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76">
        <f t="shared" si="838"/>
        <v>0</v>
      </c>
      <c r="CQ390" s="76">
        <f t="shared" si="839"/>
        <v>0</v>
      </c>
      <c r="CR390" s="76">
        <f t="shared" si="840"/>
        <v>0</v>
      </c>
      <c r="CS390" s="76">
        <f t="shared" si="841"/>
        <v>0</v>
      </c>
      <c r="CT390" s="76">
        <f t="shared" si="842"/>
        <v>0</v>
      </c>
      <c r="CU390" s="76">
        <f t="shared" si="843"/>
        <v>0</v>
      </c>
      <c r="CV390" s="154">
        <f t="shared" si="844"/>
        <v>0</v>
      </c>
      <c r="CW390" s="10"/>
      <c r="CX390" s="10"/>
      <c r="CY390" s="152">
        <f>SUMIF('Rekapitulasi Maret'!$D$391:$D$568,APS!$B390,'Rekapitulasi Maret'!$E$391:$E$568)+SUMIF('Rekapitulasi Maret'!$D$391:$D$568,APS!$B390,'Rekapitulasi Maret'!$J$391:$J$568)</f>
        <v>0</v>
      </c>
      <c r="CZ390" s="152">
        <f>SUMIF('Rekapitulasi Maret'!$D$391:$D$568,APS!$B390,'Rekapitulasi Maret'!$F$391:$F$568)</f>
        <v>0</v>
      </c>
      <c r="DA390" s="152">
        <f>SUMIF('Rekapitulasi Maret'!$D$391:$D$568,APS!$B390,'Rekapitulasi Maret'!$K$391:$K$568)</f>
        <v>0</v>
      </c>
      <c r="DB390" s="154">
        <f t="shared" si="793"/>
        <v>0</v>
      </c>
      <c r="DC390" s="154">
        <f t="shared" si="794"/>
        <v>0</v>
      </c>
      <c r="DD390" s="10"/>
      <c r="DE390" s="152">
        <f>SUMIF('Rekapitulasi Maret'!$U$391:$U$568,APS!$B390,'Rekapitulasi Maret'!$V$391:$V$568)+SUMIF('Rekapitulasi Maret'!$U$391:$U$568,APS!$B390,'Rekapitulasi Maret'!$AA$391:$AA$568)</f>
        <v>0</v>
      </c>
      <c r="DF390" s="152">
        <f>SUMIF('Rekapitulasi Maret'!$U$391:$U$568,APS!$B390,'Rekapitulasi Maret'!$W$391:$W$568)</f>
        <v>0</v>
      </c>
      <c r="DG390" s="152">
        <f>SUMIF('Rekapitulasi Maret'!$U$391:$U$568,APS!$B390,'Rekapitulasi Maret'!$AB$391:$AB$568)</f>
        <v>0</v>
      </c>
      <c r="DH390" s="154">
        <f t="shared" si="845"/>
        <v>0</v>
      </c>
      <c r="DI390" s="154">
        <f t="shared" si="846"/>
        <v>0</v>
      </c>
      <c r="DJ390" s="10"/>
      <c r="DK390" s="10"/>
      <c r="DL390" s="10"/>
      <c r="DM390" s="10"/>
      <c r="DN390" s="10"/>
      <c r="DO390" s="10"/>
      <c r="DP390" s="10"/>
      <c r="DQ390" s="152">
        <f>SUMIF('Rekapitulasi Maret'!$BA$391:$BA$568,APS!$B390,'Rekapitulasi Maret'!$BB$391:$BB$568)+SUMIF('Rekapitulasi Maret'!$BA$391:$BA$568,APS!$B390,'Rekapitulasi Maret'!$BE$391:$BE$568)</f>
        <v>0</v>
      </c>
      <c r="DR390" s="152">
        <f>SUMIF('Rekapitulasi Maret'!$BA$391:$BA$568,APS!$B390,'Rekapitulasi Maret'!$BC$391:$BC$568)</f>
        <v>0</v>
      </c>
      <c r="DS390" s="152">
        <f>SUMIF('Rekapitulasi Maret'!$BA$391:$BA$568,APS!$B390,'Rekapitulasi Maret'!$BF$391:$BF$568)</f>
        <v>0</v>
      </c>
      <c r="DT390" s="154">
        <f t="shared" si="847"/>
        <v>0</v>
      </c>
      <c r="DU390" s="154">
        <f t="shared" si="848"/>
        <v>0</v>
      </c>
      <c r="DV390" s="10"/>
      <c r="DW390" s="152">
        <f>SUMIF('Rekapitulasi Maret'!$BP$391:$BP$568,APS!$B390,'Rekapitulasi Maret'!$BQ$391:$BQ$568)+SUMIF('Rekapitulasi Maret'!$BP$391:$BP$568,APS!$B390,'Rekapitulasi Maret'!$BT$391:$BT$568)</f>
        <v>0</v>
      </c>
      <c r="DX390" s="152">
        <f>SUMIF('Rekapitulasi Maret'!$BP$391:$BP$568,APS!$B390,'Rekapitulasi Maret'!$BR$391:$BR$568)</f>
        <v>0</v>
      </c>
      <c r="DY390" s="152">
        <f>SUMIF('Rekapitulasi Maret'!$BP$391:$BP$568,APS!$B390,'Rekapitulasi Maret'!$BU$391:$BU$568)</f>
        <v>0</v>
      </c>
      <c r="DZ390" s="154">
        <f t="shared" si="876"/>
        <v>0</v>
      </c>
      <c r="EA390" s="154">
        <f t="shared" si="877"/>
        <v>0</v>
      </c>
      <c r="EB390" s="10"/>
      <c r="EC390" s="152">
        <f>SUMIF('Rekapitulasi Maret'!$CE$391:$CE$568,APS!$B390,'Rekapitulasi Maret'!$CF$391:$CF$568)+SUMIF('Rekapitulasi Maret'!$CE$391:$CE$568,APS!$B390,'Rekapitulasi Maret'!$CI$391:$CI$568)</f>
        <v>0</v>
      </c>
      <c r="ED390" s="152">
        <f>SUMIF('Rekapitulasi Maret'!$CE$391:$CE$568,APS!$B390,'Rekapitulasi Maret'!$CG$391:$CG$568)</f>
        <v>0</v>
      </c>
      <c r="EE390" s="152">
        <f>SUMIF('Rekapitulasi Maret'!$CE$391:$CE$568,APS!$B390,'Rekapitulasi Maret'!$CJ$391:$CJ$568)</f>
        <v>0</v>
      </c>
      <c r="EF390" s="154">
        <f t="shared" si="764"/>
        <v>0</v>
      </c>
      <c r="EG390" s="154">
        <f t="shared" si="765"/>
        <v>0</v>
      </c>
      <c r="EH390" s="76">
        <f t="shared" si="849"/>
        <v>0</v>
      </c>
      <c r="EI390" s="76">
        <f t="shared" si="850"/>
        <v>0</v>
      </c>
      <c r="EJ390" s="76">
        <f t="shared" si="851"/>
        <v>0</v>
      </c>
      <c r="EK390" s="76">
        <f t="shared" si="852"/>
        <v>0</v>
      </c>
      <c r="EL390" s="76">
        <f t="shared" si="853"/>
        <v>0</v>
      </c>
      <c r="EM390" s="76">
        <f t="shared" si="854"/>
        <v>0</v>
      </c>
      <c r="EN390" s="154">
        <f t="shared" si="855"/>
        <v>0</v>
      </c>
      <c r="EO390" s="10"/>
      <c r="EP390" s="10"/>
      <c r="EQ390" s="10"/>
      <c r="ER390" s="10"/>
      <c r="ES390" s="10"/>
      <c r="ET390" s="154">
        <f t="shared" si="766"/>
        <v>0</v>
      </c>
      <c r="EU390" s="154">
        <f t="shared" si="767"/>
        <v>0</v>
      </c>
      <c r="EV390" s="10"/>
      <c r="EW390" s="152">
        <f>SUMIF('Rekapitulasi Maret'!$U$587:$U$768,APS!$B390,'Rekapitulasi Maret'!$V$587:$V$768)+SUMIF('Rekapitulasi Maret'!$U$587:$U$768,APS!$B390,'Rekapitulasi Maret'!$X$587:$X$768)</f>
        <v>0</v>
      </c>
      <c r="EX390" s="152">
        <f>SUMIF('Rekapitulasi Maret'!$U$587:$U$768,APS!$B390,'Rekapitulasi Maret'!$W$587:$W$768)+SUMIF('Rekapitulasi Maret'!$U$587:$U$768,APS!$B390,'Rekapitulasi Maret'!$Y$587:$Y$768)</f>
        <v>0</v>
      </c>
      <c r="EY390" s="10"/>
      <c r="EZ390" s="154">
        <f t="shared" si="768"/>
        <v>0</v>
      </c>
      <c r="FA390" s="154">
        <f t="shared" si="769"/>
        <v>0</v>
      </c>
      <c r="FB390" s="10"/>
      <c r="FC390" s="152">
        <f>SUMIF('Rekapitulasi Maret'!$AL$587:$AL$768,APS!$B390,'Rekapitulasi Maret'!$AM$587:$AM$768)+SUMIF('Rekapitulasi Maret'!$AL$587:$AL$768,APS!$B390,'Rekapitulasi Maret'!$AP$587:$AP$768)</f>
        <v>0</v>
      </c>
      <c r="FD390" s="152">
        <f>SUMIF('Rekapitulasi Maret'!$AL$587:$AL$768,APS!$B390,'Rekapitulasi Maret'!$AN$587:$AN$768)</f>
        <v>0</v>
      </c>
      <c r="FE390" s="10"/>
      <c r="FF390" s="154">
        <f t="shared" si="770"/>
        <v>0</v>
      </c>
      <c r="FG390" s="154">
        <f t="shared" si="771"/>
        <v>0</v>
      </c>
      <c r="FH390" s="10"/>
      <c r="FI390" s="152">
        <f>SUMIF('Rekapitulasi Maret'!$BA$587:$BA$768,APS!$B390,'Rekapitulasi Maret'!$BB$587:$BB$768)+SUMIF('Rekapitulasi Maret'!$BA$587:$BA$768,APS!$B390,'Rekapitulasi Maret'!$BE$587:$BE$768)</f>
        <v>0</v>
      </c>
      <c r="FJ390" s="152">
        <f>SUMIF('Rekapitulasi Maret'!$BA$587:$BA$768,APS!$B390,'Rekapitulasi Maret'!$BC$587:$BC$768)+SUMIF('Rekapitulasi Maret'!$BA$587:$BA$768,APS!$B390,'Rekapitulasi Maret'!$BF$587:$BF$768)</f>
        <v>0</v>
      </c>
      <c r="FK390" s="10"/>
      <c r="FL390" s="154">
        <f t="shared" si="772"/>
        <v>0</v>
      </c>
      <c r="FM390" s="154">
        <f t="shared" si="773"/>
        <v>0</v>
      </c>
      <c r="FN390" s="10"/>
      <c r="FO390" s="152">
        <f>SUMIF('Rekapitulasi Maret'!$BP$587:$BP$768,APS!$B390,'Rekapitulasi Maret'!$BQ$587:$BQ$768)+SUMIF('Rekapitulasi Maret'!$BP$587:$BP$768,APS!$B390,'Rekapitulasi Maret'!$BT$587:$BT$768)</f>
        <v>0</v>
      </c>
      <c r="FP390" s="152">
        <f>SUMIF('Rekapitulasi Maret'!$BP$587:$BP$768,APS!$B390,'Rekapitulasi Maret'!$BR$587:$BR$768)</f>
        <v>0</v>
      </c>
      <c r="FQ390" s="10"/>
      <c r="FR390" s="154">
        <f t="shared" si="774"/>
        <v>0</v>
      </c>
      <c r="FS390" s="154">
        <f t="shared" si="775"/>
        <v>0</v>
      </c>
      <c r="FT390" s="10"/>
      <c r="FU390" s="152">
        <f>SUMIF('Rekapitulasi Maret'!$CE$587:$CE$768,APS!$B390,'Rekapitulasi Maret'!$CI$587:$CI$768)</f>
        <v>0</v>
      </c>
      <c r="FV390" s="10"/>
      <c r="FW390" s="152">
        <f>SUMIF('Rekapitulasi Maret'!$CE$587:$CE$768,APS!$B390,'Rekapitulasi Maret'!$CJ$587:$CJ$768)</f>
        <v>0</v>
      </c>
      <c r="FX390" s="154">
        <f t="shared" si="795"/>
        <v>0</v>
      </c>
      <c r="FY390" s="154">
        <f t="shared" si="796"/>
        <v>0</v>
      </c>
      <c r="FZ390" s="10"/>
      <c r="GA390" s="152">
        <f>SUMIF('Rekapitulasi Maret'!$D$785:$D$963,APS!$B390,'Rekapitulasi Maret'!$E$785:$E$963)+SUMIF('Rekapitulasi Maret'!$D$785:$D$963,APS!$B390,'Rekapitulasi Maret'!$J$785:$J$963)</f>
        <v>0</v>
      </c>
      <c r="GB390" s="152">
        <f>SUMIF('Rekapitulasi Maret'!$D$785:$D$963,APS!$B390,'Rekapitulasi Maret'!$F$785:$F$963)</f>
        <v>0</v>
      </c>
      <c r="GC390" s="152">
        <f>SUMIF('Rekapitulasi Maret'!$D$785:$D$963,APS!$B390,'Rekapitulasi Maret'!$K$785:$K$963)</f>
        <v>0</v>
      </c>
      <c r="GD390" s="154">
        <f t="shared" si="776"/>
        <v>0</v>
      </c>
      <c r="GE390" s="154">
        <f t="shared" si="777"/>
        <v>0</v>
      </c>
      <c r="GF390" s="10"/>
      <c r="GG390" s="152">
        <f>SUMIF('Rekapitulasi Maret'!$U$785:$U$963,APS!$B390,'Rekapitulasi Maret'!$V$785:$V$963)+SUMIF('Rekapitulasi Maret'!$U$785:$U$963,APS!$B390,'Rekapitulasi Maret'!$AA$785:$AA$963)</f>
        <v>0</v>
      </c>
      <c r="GH390" s="152">
        <f>SUMIF('Rekapitulasi Maret'!$U$785:$U$963,APS!$B390,'Rekapitulasi Maret'!$W$785:$W$963)</f>
        <v>0</v>
      </c>
      <c r="GI390" s="152">
        <f>SUMIF('Rekapitulasi Maret'!$U$785:$U$963,APS!$B390,'Rekapitulasi Maret'!$AB$785:$AB$963)</f>
        <v>0</v>
      </c>
      <c r="GJ390" s="154">
        <f t="shared" si="878"/>
        <v>0</v>
      </c>
      <c r="GK390" s="154">
        <f t="shared" si="879"/>
        <v>0</v>
      </c>
      <c r="GL390" s="10"/>
      <c r="GM390" s="10"/>
      <c r="GN390" s="10"/>
      <c r="GO390" s="10"/>
      <c r="GP390" s="10"/>
      <c r="GQ390" s="10"/>
      <c r="GR390" s="76">
        <f t="shared" si="884"/>
        <v>0</v>
      </c>
      <c r="GS390" s="76">
        <f t="shared" si="885"/>
        <v>0</v>
      </c>
      <c r="GT390" s="76">
        <f t="shared" si="886"/>
        <v>0</v>
      </c>
      <c r="GU390" s="76">
        <f t="shared" si="887"/>
        <v>0</v>
      </c>
      <c r="GV390" s="157">
        <f t="shared" si="888"/>
        <v>0</v>
      </c>
      <c r="GW390" s="157">
        <f t="shared" si="889"/>
        <v>0</v>
      </c>
      <c r="GX390" s="158">
        <f t="shared" si="890"/>
        <v>0</v>
      </c>
      <c r="GY390" s="157">
        <f t="shared" si="821"/>
        <v>0</v>
      </c>
      <c r="GZ390" s="157">
        <f t="shared" si="822"/>
        <v>0</v>
      </c>
      <c r="HA390" s="157">
        <f t="shared" si="823"/>
        <v>0</v>
      </c>
      <c r="HB390" s="157">
        <f t="shared" si="824"/>
        <v>0</v>
      </c>
      <c r="HC390" s="157">
        <f t="shared" si="825"/>
        <v>0</v>
      </c>
      <c r="HD390" s="157">
        <f t="shared" si="826"/>
        <v>0</v>
      </c>
      <c r="HE390" s="158">
        <f t="shared" si="862"/>
        <v>0</v>
      </c>
      <c r="HF390" s="164"/>
      <c r="HG390" s="88"/>
      <c r="HH390" s="88"/>
    </row>
    <row r="391" spans="1:216" ht="15.75" hidden="1">
      <c r="A391" s="16"/>
      <c r="B391" s="63"/>
      <c r="C391" s="16"/>
      <c r="D391" s="16"/>
      <c r="E391" s="16"/>
      <c r="F391" s="33"/>
      <c r="G391" s="17"/>
      <c r="H391" s="17"/>
      <c r="I391" s="18"/>
      <c r="J391" s="17">
        <v>0</v>
      </c>
      <c r="K391" s="19"/>
      <c r="L391" s="19"/>
      <c r="M391" s="23"/>
      <c r="N391" s="20">
        <f t="shared" si="874"/>
        <v>0</v>
      </c>
      <c r="O391" s="20"/>
      <c r="P391" s="75">
        <f t="shared" si="875"/>
        <v>0</v>
      </c>
      <c r="Q391" s="74">
        <f t="shared" si="864"/>
        <v>0</v>
      </c>
      <c r="R391" s="22">
        <f t="shared" ref="R391:R422" si="891">+S391+BK391+CW391+EO391</f>
        <v>0</v>
      </c>
      <c r="S391" s="10"/>
      <c r="T391" s="10"/>
      <c r="U391" s="152">
        <f>SUMIF('Rekapitulasi Maret'!$D$9:$D$173,APS!$B391,'Rekapitulasi Maret'!$E$9:$E$173)</f>
        <v>0</v>
      </c>
      <c r="V391" s="152">
        <f>SUMIF('Rekapitulasi Maret'!$D$9:$D$173,APS!$B391,'Rekapitulasi Maret'!$F$9:$F$173)</f>
        <v>0</v>
      </c>
      <c r="W391" s="10"/>
      <c r="X391" s="154">
        <f t="shared" si="865"/>
        <v>0</v>
      </c>
      <c r="Y391" s="154">
        <f t="shared" si="866"/>
        <v>0</v>
      </c>
      <c r="Z391" s="10"/>
      <c r="AA391" s="152">
        <f>SUMIF('Rekapitulasi Maret'!$U$9:$U$173,APS!$B391,'Rekapitulasi Maret'!$V$9:$V$173)</f>
        <v>0</v>
      </c>
      <c r="AB391" s="152">
        <f>SUMIF('Rekapitulasi Maret'!$U$9:$U$173,APS!$B391,'Rekapitulasi Maret'!$W$9:$W$173)</f>
        <v>0</v>
      </c>
      <c r="AC391" s="152"/>
      <c r="AD391" s="154">
        <f t="shared" si="856"/>
        <v>0</v>
      </c>
      <c r="AE391" s="154">
        <f t="shared" si="857"/>
        <v>0</v>
      </c>
      <c r="AF391" s="10"/>
      <c r="AG391" s="152">
        <f>SUMIF('Rekapitulasi Maret'!$AL$9:$AL$173,APS!$B391,'Rekapitulasi Maret'!$AM$9:$AM$173)</f>
        <v>0</v>
      </c>
      <c r="AH391" s="152">
        <f>SUMIF('Rekapitulasi Maret'!$AL$9:$AL$173,APS!$B391,'Rekapitulasi Maret'!$AN$9:$AN$173)</f>
        <v>0</v>
      </c>
      <c r="AI391" s="152">
        <f>SUMIF('Rekapitulasi Maret'!$AL$9:$AL$173,APS!$B391,'Rekapitulasi Maret'!$AQ$9:$AQ$173)</f>
        <v>0</v>
      </c>
      <c r="AJ391" s="154">
        <f t="shared" si="860"/>
        <v>0</v>
      </c>
      <c r="AK391" s="154">
        <f t="shared" si="861"/>
        <v>0</v>
      </c>
      <c r="AL391" s="10"/>
      <c r="AM391" s="152">
        <f>SUMIF('Rekapitulasi Maret'!$BA$9:$BA$173,APS!$B391,'Rekapitulasi Maret'!$BB$9:$BB$173)</f>
        <v>0</v>
      </c>
      <c r="AN391" s="152">
        <f>SUMIF('Rekapitulasi Maret'!$BA$9:$BA$173,APS!$B391,'Rekapitulasi Maret'!$BC$9:$BC$173)</f>
        <v>0</v>
      </c>
      <c r="AO391" s="10"/>
      <c r="AP391" s="154">
        <f t="shared" si="858"/>
        <v>0</v>
      </c>
      <c r="AQ391" s="154">
        <f t="shared" si="859"/>
        <v>0</v>
      </c>
      <c r="AR391" s="10"/>
      <c r="AS391" s="152">
        <f>SUMIF('Rekapitulasi Maret'!$BP$9:$BP$173,APS!$B391,'Rekapitulasi Maret'!$BQ$9:$BQ$173)</f>
        <v>0</v>
      </c>
      <c r="AT391" s="152">
        <f>SUMIF('Rekapitulasi Maret'!$BP$9:$BP$173,APS!$B391,'Rekapitulasi Maret'!$BR$9:$BR$173)</f>
        <v>0</v>
      </c>
      <c r="AU391" s="10"/>
      <c r="AV391" s="10"/>
      <c r="AW391" s="10"/>
      <c r="AX391" s="10"/>
      <c r="AY391" s="10"/>
      <c r="AZ391" s="10"/>
      <c r="BA391" s="10"/>
      <c r="BB391" s="154">
        <f t="shared" si="819"/>
        <v>0</v>
      </c>
      <c r="BC391" s="154">
        <f t="shared" si="820"/>
        <v>0</v>
      </c>
      <c r="BD391" s="76">
        <f t="shared" si="867"/>
        <v>0</v>
      </c>
      <c r="BE391" s="76">
        <f t="shared" si="868"/>
        <v>0</v>
      </c>
      <c r="BF391" s="76">
        <f t="shared" si="869"/>
        <v>0</v>
      </c>
      <c r="BG391" s="76">
        <f t="shared" si="870"/>
        <v>0</v>
      </c>
      <c r="BH391" s="76">
        <f t="shared" si="871"/>
        <v>0</v>
      </c>
      <c r="BI391" s="76">
        <f t="shared" si="872"/>
        <v>0</v>
      </c>
      <c r="BJ391" s="154">
        <f t="shared" si="873"/>
        <v>0</v>
      </c>
      <c r="BK391" s="10"/>
      <c r="BL391" s="10"/>
      <c r="BM391" s="152">
        <f>SUMIF('Rekapitulasi Maret'!$D$194:$D$375,APS!$B391,'Rekapitulasi Maret'!$E$194:$E$375)+SUMIF('Rekapitulasi Maret'!$D$194:$D$375,APS!$B391,'Rekapitulasi Maret'!$J$194:$J$375)</f>
        <v>0</v>
      </c>
      <c r="BN391" s="152">
        <f>SUMIF('Rekapitulasi Maret'!$D$194:$D$375,APS!$B391,'Rekapitulasi Maret'!$F$194:$F$375)</f>
        <v>0</v>
      </c>
      <c r="BO391" s="152">
        <f>SUMIF('Rekapitulasi Maret'!$D$194:$D$375,APS!$B391,'Rekapitulasi Maret'!$K$194:$K$375)</f>
        <v>0</v>
      </c>
      <c r="BP391" s="154">
        <f t="shared" si="799"/>
        <v>0</v>
      </c>
      <c r="BQ391" s="154">
        <f t="shared" si="800"/>
        <v>0</v>
      </c>
      <c r="BR391" s="10"/>
      <c r="BS391" s="152">
        <f>SUMIF('Rekapitulasi Maret'!$U$194:$U$375,APS!$B391,'Rekapitulasi Maret'!$V$194:$V$375)+SUMIF('Rekapitulasi Maret'!$U$194:$U$375,APS!$B391,'Rekapitulasi Maret'!$AA$194:$AA$375)</f>
        <v>0</v>
      </c>
      <c r="BT391" s="152">
        <f>SUMIF('Rekapitulasi Maret'!$U$194:$U$375,APS!$B391,'Rekapitulasi Maret'!$W$194:$W$375)</f>
        <v>0</v>
      </c>
      <c r="BU391" s="152">
        <f>SUMIF('Rekapitulasi Maret'!$U$194:$U$375,APS!$B391,'Rekapitulasi Maret'!$AB$194:$AB$375)</f>
        <v>0</v>
      </c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76">
        <f t="shared" si="838"/>
        <v>0</v>
      </c>
      <c r="CQ391" s="76">
        <f t="shared" si="839"/>
        <v>0</v>
      </c>
      <c r="CR391" s="76">
        <f t="shared" si="840"/>
        <v>0</v>
      </c>
      <c r="CS391" s="76">
        <f t="shared" si="841"/>
        <v>0</v>
      </c>
      <c r="CT391" s="76">
        <f t="shared" si="842"/>
        <v>0</v>
      </c>
      <c r="CU391" s="76">
        <f t="shared" si="843"/>
        <v>0</v>
      </c>
      <c r="CV391" s="154">
        <f t="shared" si="844"/>
        <v>0</v>
      </c>
      <c r="CW391" s="10"/>
      <c r="CX391" s="10"/>
      <c r="CY391" s="152">
        <f>SUMIF('Rekapitulasi Maret'!$D$391:$D$568,APS!$B391,'Rekapitulasi Maret'!$E$391:$E$568)+SUMIF('Rekapitulasi Maret'!$D$391:$D$568,APS!$B391,'Rekapitulasi Maret'!$J$391:$J$568)</f>
        <v>0</v>
      </c>
      <c r="CZ391" s="152">
        <f>SUMIF('Rekapitulasi Maret'!$D$391:$D$568,APS!$B391,'Rekapitulasi Maret'!$F$391:$F$568)</f>
        <v>0</v>
      </c>
      <c r="DA391" s="152">
        <f>SUMIF('Rekapitulasi Maret'!$D$391:$D$568,APS!$B391,'Rekapitulasi Maret'!$K$391:$K$568)</f>
        <v>0</v>
      </c>
      <c r="DB391" s="154">
        <f t="shared" si="793"/>
        <v>0</v>
      </c>
      <c r="DC391" s="154">
        <f t="shared" si="794"/>
        <v>0</v>
      </c>
      <c r="DD391" s="10"/>
      <c r="DE391" s="152">
        <f>SUMIF('Rekapitulasi Maret'!$U$391:$U$568,APS!$B391,'Rekapitulasi Maret'!$V$391:$V$568)+SUMIF('Rekapitulasi Maret'!$U$391:$U$568,APS!$B391,'Rekapitulasi Maret'!$AA$391:$AA$568)</f>
        <v>0</v>
      </c>
      <c r="DF391" s="152">
        <f>SUMIF('Rekapitulasi Maret'!$U$391:$U$568,APS!$B391,'Rekapitulasi Maret'!$W$391:$W$568)</f>
        <v>0</v>
      </c>
      <c r="DG391" s="152">
        <f>SUMIF('Rekapitulasi Maret'!$U$391:$U$568,APS!$B391,'Rekapitulasi Maret'!$AB$391:$AB$568)</f>
        <v>0</v>
      </c>
      <c r="DH391" s="154">
        <f t="shared" si="845"/>
        <v>0</v>
      </c>
      <c r="DI391" s="154">
        <f t="shared" si="846"/>
        <v>0</v>
      </c>
      <c r="DJ391" s="10"/>
      <c r="DK391" s="10"/>
      <c r="DL391" s="10"/>
      <c r="DM391" s="10"/>
      <c r="DN391" s="10"/>
      <c r="DO391" s="10"/>
      <c r="DP391" s="10"/>
      <c r="DQ391" s="152">
        <f>SUMIF('Rekapitulasi Maret'!$BA$391:$BA$568,APS!$B391,'Rekapitulasi Maret'!$BB$391:$BB$568)+SUMIF('Rekapitulasi Maret'!$BA$391:$BA$568,APS!$B391,'Rekapitulasi Maret'!$BE$391:$BE$568)</f>
        <v>0</v>
      </c>
      <c r="DR391" s="152">
        <f>SUMIF('Rekapitulasi Maret'!$BA$391:$BA$568,APS!$B391,'Rekapitulasi Maret'!$BC$391:$BC$568)</f>
        <v>0</v>
      </c>
      <c r="DS391" s="152">
        <f>SUMIF('Rekapitulasi Maret'!$BA$391:$BA$568,APS!$B391,'Rekapitulasi Maret'!$BF$391:$BF$568)</f>
        <v>0</v>
      </c>
      <c r="DT391" s="154">
        <f t="shared" si="847"/>
        <v>0</v>
      </c>
      <c r="DU391" s="154">
        <f t="shared" si="848"/>
        <v>0</v>
      </c>
      <c r="DV391" s="10"/>
      <c r="DW391" s="152">
        <f>SUMIF('Rekapitulasi Maret'!$BP$391:$BP$568,APS!$B391,'Rekapitulasi Maret'!$BQ$391:$BQ$568)+SUMIF('Rekapitulasi Maret'!$BP$391:$BP$568,APS!$B391,'Rekapitulasi Maret'!$BT$391:$BT$568)</f>
        <v>0</v>
      </c>
      <c r="DX391" s="152">
        <f>SUMIF('Rekapitulasi Maret'!$BP$391:$BP$568,APS!$B391,'Rekapitulasi Maret'!$BR$391:$BR$568)</f>
        <v>0</v>
      </c>
      <c r="DY391" s="152">
        <f>SUMIF('Rekapitulasi Maret'!$BP$391:$BP$568,APS!$B391,'Rekapitulasi Maret'!$BU$391:$BU$568)</f>
        <v>0</v>
      </c>
      <c r="DZ391" s="154">
        <f t="shared" si="876"/>
        <v>0</v>
      </c>
      <c r="EA391" s="154">
        <f t="shared" si="877"/>
        <v>0</v>
      </c>
      <c r="EB391" s="10"/>
      <c r="EC391" s="152">
        <f>SUMIF('Rekapitulasi Maret'!$CE$391:$CE$568,APS!$B391,'Rekapitulasi Maret'!$CF$391:$CF$568)+SUMIF('Rekapitulasi Maret'!$CE$391:$CE$568,APS!$B391,'Rekapitulasi Maret'!$CI$391:$CI$568)</f>
        <v>0</v>
      </c>
      <c r="ED391" s="152">
        <f>SUMIF('Rekapitulasi Maret'!$CE$391:$CE$568,APS!$B391,'Rekapitulasi Maret'!$CG$391:$CG$568)</f>
        <v>0</v>
      </c>
      <c r="EE391" s="152">
        <f>SUMIF('Rekapitulasi Maret'!$CE$391:$CE$568,APS!$B391,'Rekapitulasi Maret'!$CJ$391:$CJ$568)</f>
        <v>0</v>
      </c>
      <c r="EF391" s="154">
        <f t="shared" si="764"/>
        <v>0</v>
      </c>
      <c r="EG391" s="154">
        <f t="shared" si="765"/>
        <v>0</v>
      </c>
      <c r="EH391" s="76">
        <f t="shared" si="849"/>
        <v>0</v>
      </c>
      <c r="EI391" s="76">
        <f t="shared" si="850"/>
        <v>0</v>
      </c>
      <c r="EJ391" s="76">
        <f t="shared" si="851"/>
        <v>0</v>
      </c>
      <c r="EK391" s="76">
        <f t="shared" si="852"/>
        <v>0</v>
      </c>
      <c r="EL391" s="76">
        <f t="shared" si="853"/>
        <v>0</v>
      </c>
      <c r="EM391" s="76">
        <f t="shared" si="854"/>
        <v>0</v>
      </c>
      <c r="EN391" s="154">
        <f t="shared" si="855"/>
        <v>0</v>
      </c>
      <c r="EO391" s="10"/>
      <c r="EP391" s="10"/>
      <c r="EQ391" s="10"/>
      <c r="ER391" s="10"/>
      <c r="ES391" s="10"/>
      <c r="ET391" s="154">
        <f t="shared" si="766"/>
        <v>0</v>
      </c>
      <c r="EU391" s="154">
        <f t="shared" si="767"/>
        <v>0</v>
      </c>
      <c r="EV391" s="10"/>
      <c r="EW391" s="152">
        <f>SUMIF('Rekapitulasi Maret'!$U$587:$U$768,APS!$B391,'Rekapitulasi Maret'!$V$587:$V$768)+SUMIF('Rekapitulasi Maret'!$U$587:$U$768,APS!$B391,'Rekapitulasi Maret'!$X$587:$X$768)</f>
        <v>0</v>
      </c>
      <c r="EX391" s="152">
        <f>SUMIF('Rekapitulasi Maret'!$U$587:$U$768,APS!$B391,'Rekapitulasi Maret'!$W$587:$W$768)+SUMIF('Rekapitulasi Maret'!$U$587:$U$768,APS!$B391,'Rekapitulasi Maret'!$Y$587:$Y$768)</f>
        <v>0</v>
      </c>
      <c r="EY391" s="10"/>
      <c r="EZ391" s="154">
        <f t="shared" si="768"/>
        <v>0</v>
      </c>
      <c r="FA391" s="154">
        <f t="shared" si="769"/>
        <v>0</v>
      </c>
      <c r="FB391" s="10"/>
      <c r="FC391" s="152">
        <f>SUMIF('Rekapitulasi Maret'!$AL$587:$AL$768,APS!$B391,'Rekapitulasi Maret'!$AM$587:$AM$768)+SUMIF('Rekapitulasi Maret'!$AL$587:$AL$768,APS!$B391,'Rekapitulasi Maret'!$AP$587:$AP$768)</f>
        <v>0</v>
      </c>
      <c r="FD391" s="152">
        <f>SUMIF('Rekapitulasi Maret'!$AL$587:$AL$768,APS!$B391,'Rekapitulasi Maret'!$AN$587:$AN$768)</f>
        <v>0</v>
      </c>
      <c r="FE391" s="10"/>
      <c r="FF391" s="154">
        <f t="shared" si="770"/>
        <v>0</v>
      </c>
      <c r="FG391" s="154">
        <f t="shared" si="771"/>
        <v>0</v>
      </c>
      <c r="FH391" s="10"/>
      <c r="FI391" s="152">
        <f>SUMIF('Rekapitulasi Maret'!$BA$587:$BA$768,APS!$B391,'Rekapitulasi Maret'!$BB$587:$BB$768)+SUMIF('Rekapitulasi Maret'!$BA$587:$BA$768,APS!$B391,'Rekapitulasi Maret'!$BE$587:$BE$768)</f>
        <v>0</v>
      </c>
      <c r="FJ391" s="152">
        <f>SUMIF('Rekapitulasi Maret'!$BA$587:$BA$768,APS!$B391,'Rekapitulasi Maret'!$BC$587:$BC$768)+SUMIF('Rekapitulasi Maret'!$BA$587:$BA$768,APS!$B391,'Rekapitulasi Maret'!$BF$587:$BF$768)</f>
        <v>0</v>
      </c>
      <c r="FK391" s="10"/>
      <c r="FL391" s="154">
        <f t="shared" si="772"/>
        <v>0</v>
      </c>
      <c r="FM391" s="154">
        <f t="shared" si="773"/>
        <v>0</v>
      </c>
      <c r="FN391" s="10"/>
      <c r="FO391" s="152">
        <f>SUMIF('Rekapitulasi Maret'!$BP$587:$BP$768,APS!$B391,'Rekapitulasi Maret'!$BQ$587:$BQ$768)+SUMIF('Rekapitulasi Maret'!$BP$587:$BP$768,APS!$B391,'Rekapitulasi Maret'!$BT$587:$BT$768)</f>
        <v>0</v>
      </c>
      <c r="FP391" s="152">
        <f>SUMIF('Rekapitulasi Maret'!$BP$587:$BP$768,APS!$B391,'Rekapitulasi Maret'!$BR$587:$BR$768)</f>
        <v>0</v>
      </c>
      <c r="FQ391" s="10"/>
      <c r="FR391" s="154">
        <f t="shared" si="774"/>
        <v>0</v>
      </c>
      <c r="FS391" s="154">
        <f t="shared" si="775"/>
        <v>0</v>
      </c>
      <c r="FT391" s="10"/>
      <c r="FU391" s="152">
        <f>SUMIF('Rekapitulasi Maret'!$CE$587:$CE$768,APS!$B391,'Rekapitulasi Maret'!$CI$587:$CI$768)</f>
        <v>0</v>
      </c>
      <c r="FV391" s="10"/>
      <c r="FW391" s="152">
        <f>SUMIF('Rekapitulasi Maret'!$CE$587:$CE$768,APS!$B391,'Rekapitulasi Maret'!$CJ$587:$CJ$768)</f>
        <v>0</v>
      </c>
      <c r="FX391" s="154">
        <f t="shared" si="795"/>
        <v>0</v>
      </c>
      <c r="FY391" s="154">
        <f t="shared" si="796"/>
        <v>0</v>
      </c>
      <c r="FZ391" s="10"/>
      <c r="GA391" s="152">
        <f>SUMIF('Rekapitulasi Maret'!$D$785:$D$963,APS!$B391,'Rekapitulasi Maret'!$E$785:$E$963)+SUMIF('Rekapitulasi Maret'!$D$785:$D$963,APS!$B391,'Rekapitulasi Maret'!$J$785:$J$963)</f>
        <v>0</v>
      </c>
      <c r="GB391" s="152">
        <f>SUMIF('Rekapitulasi Maret'!$D$785:$D$963,APS!$B391,'Rekapitulasi Maret'!$F$785:$F$963)</f>
        <v>0</v>
      </c>
      <c r="GC391" s="152">
        <f>SUMIF('Rekapitulasi Maret'!$D$785:$D$963,APS!$B391,'Rekapitulasi Maret'!$K$785:$K$963)</f>
        <v>0</v>
      </c>
      <c r="GD391" s="154">
        <f t="shared" si="776"/>
        <v>0</v>
      </c>
      <c r="GE391" s="154">
        <f t="shared" si="777"/>
        <v>0</v>
      </c>
      <c r="GF391" s="10"/>
      <c r="GG391" s="152">
        <f>SUMIF('Rekapitulasi Maret'!$U$785:$U$963,APS!$B391,'Rekapitulasi Maret'!$V$785:$V$963)+SUMIF('Rekapitulasi Maret'!$U$785:$U$963,APS!$B391,'Rekapitulasi Maret'!$AA$785:$AA$963)</f>
        <v>0</v>
      </c>
      <c r="GH391" s="152">
        <f>SUMIF('Rekapitulasi Maret'!$U$785:$U$963,APS!$B391,'Rekapitulasi Maret'!$W$785:$W$963)</f>
        <v>0</v>
      </c>
      <c r="GI391" s="152">
        <f>SUMIF('Rekapitulasi Maret'!$U$785:$U$963,APS!$B391,'Rekapitulasi Maret'!$AB$785:$AB$963)</f>
        <v>0</v>
      </c>
      <c r="GJ391" s="154">
        <f t="shared" si="878"/>
        <v>0</v>
      </c>
      <c r="GK391" s="154">
        <f t="shared" si="879"/>
        <v>0</v>
      </c>
      <c r="GL391" s="10"/>
      <c r="GM391" s="10"/>
      <c r="GN391" s="10"/>
      <c r="GO391" s="10"/>
      <c r="GP391" s="10"/>
      <c r="GQ391" s="10"/>
      <c r="GR391" s="76">
        <f t="shared" si="884"/>
        <v>0</v>
      </c>
      <c r="GS391" s="76">
        <f t="shared" si="885"/>
        <v>0</v>
      </c>
      <c r="GT391" s="76">
        <f t="shared" si="886"/>
        <v>0</v>
      </c>
      <c r="GU391" s="76">
        <f t="shared" si="887"/>
        <v>0</v>
      </c>
      <c r="GV391" s="157">
        <f t="shared" si="888"/>
        <v>0</v>
      </c>
      <c r="GW391" s="157">
        <f t="shared" si="889"/>
        <v>0</v>
      </c>
      <c r="GX391" s="158">
        <f t="shared" si="890"/>
        <v>0</v>
      </c>
      <c r="GY391" s="157">
        <f t="shared" si="821"/>
        <v>0</v>
      </c>
      <c r="GZ391" s="157">
        <f t="shared" si="822"/>
        <v>0</v>
      </c>
      <c r="HA391" s="157">
        <f t="shared" si="823"/>
        <v>0</v>
      </c>
      <c r="HB391" s="157">
        <f t="shared" si="824"/>
        <v>0</v>
      </c>
      <c r="HC391" s="157">
        <f t="shared" si="825"/>
        <v>0</v>
      </c>
      <c r="HD391" s="157">
        <f t="shared" si="826"/>
        <v>0</v>
      </c>
      <c r="HE391" s="158">
        <f t="shared" si="862"/>
        <v>0</v>
      </c>
      <c r="HF391" s="164"/>
      <c r="HG391" s="88"/>
      <c r="HH391" s="88"/>
    </row>
    <row r="392" spans="1:216" ht="15.75" hidden="1">
      <c r="A392" s="16"/>
      <c r="B392" s="50"/>
      <c r="C392" s="16"/>
      <c r="D392" s="16"/>
      <c r="E392" s="16"/>
      <c r="F392" s="17"/>
      <c r="G392" s="17"/>
      <c r="H392" s="17"/>
      <c r="I392" s="18"/>
      <c r="J392" s="17">
        <v>0</v>
      </c>
      <c r="K392" s="19"/>
      <c r="L392" s="19"/>
      <c r="M392" s="23"/>
      <c r="N392" s="20">
        <f t="shared" si="874"/>
        <v>0</v>
      </c>
      <c r="O392" s="20"/>
      <c r="P392" s="75">
        <f t="shared" si="875"/>
        <v>0</v>
      </c>
      <c r="Q392" s="74">
        <f t="shared" si="864"/>
        <v>0</v>
      </c>
      <c r="R392" s="22">
        <f t="shared" si="891"/>
        <v>0</v>
      </c>
      <c r="S392" s="10"/>
      <c r="T392" s="10"/>
      <c r="U392" s="152">
        <f>SUMIF('Rekapitulasi Maret'!$D$9:$D$173,APS!$B392,'Rekapitulasi Maret'!$E$9:$E$173)</f>
        <v>0</v>
      </c>
      <c r="V392" s="152">
        <f>SUMIF('Rekapitulasi Maret'!$D$9:$D$173,APS!$B392,'Rekapitulasi Maret'!$F$9:$F$173)</f>
        <v>0</v>
      </c>
      <c r="W392" s="10"/>
      <c r="X392" s="154">
        <f t="shared" si="865"/>
        <v>0</v>
      </c>
      <c r="Y392" s="154">
        <f t="shared" si="866"/>
        <v>0</v>
      </c>
      <c r="Z392" s="10"/>
      <c r="AA392" s="152">
        <f>SUMIF('Rekapitulasi Maret'!$U$9:$U$173,APS!$B392,'Rekapitulasi Maret'!$V$9:$V$173)</f>
        <v>0</v>
      </c>
      <c r="AB392" s="152">
        <f>SUMIF('Rekapitulasi Maret'!$U$9:$U$173,APS!$B392,'Rekapitulasi Maret'!$W$9:$W$173)</f>
        <v>0</v>
      </c>
      <c r="AC392" s="152"/>
      <c r="AD392" s="154">
        <f t="shared" si="856"/>
        <v>0</v>
      </c>
      <c r="AE392" s="154">
        <f t="shared" si="857"/>
        <v>0</v>
      </c>
      <c r="AF392" s="10"/>
      <c r="AG392" s="152">
        <f>SUMIF('Rekapitulasi Maret'!$AL$9:$AL$173,APS!$B392,'Rekapitulasi Maret'!$AM$9:$AM$173)</f>
        <v>0</v>
      </c>
      <c r="AH392" s="152">
        <f>SUMIF('Rekapitulasi Maret'!$AL$9:$AL$173,APS!$B392,'Rekapitulasi Maret'!$AN$9:$AN$173)</f>
        <v>0</v>
      </c>
      <c r="AI392" s="152">
        <f>SUMIF('Rekapitulasi Maret'!$AL$9:$AL$173,APS!$B392,'Rekapitulasi Maret'!$AQ$9:$AQ$173)</f>
        <v>0</v>
      </c>
      <c r="AJ392" s="154">
        <f t="shared" si="860"/>
        <v>0</v>
      </c>
      <c r="AK392" s="154">
        <f t="shared" si="861"/>
        <v>0</v>
      </c>
      <c r="AL392" s="10"/>
      <c r="AM392" s="152">
        <f>SUMIF('Rekapitulasi Maret'!$BA$9:$BA$173,APS!$B392,'Rekapitulasi Maret'!$BB$9:$BB$173)</f>
        <v>0</v>
      </c>
      <c r="AN392" s="152">
        <f>SUMIF('Rekapitulasi Maret'!$BA$9:$BA$173,APS!$B392,'Rekapitulasi Maret'!$BC$9:$BC$173)</f>
        <v>0</v>
      </c>
      <c r="AO392" s="10"/>
      <c r="AP392" s="154">
        <f t="shared" si="858"/>
        <v>0</v>
      </c>
      <c r="AQ392" s="154">
        <f t="shared" si="859"/>
        <v>0</v>
      </c>
      <c r="AR392" s="10"/>
      <c r="AS392" s="152">
        <f>SUMIF('Rekapitulasi Maret'!$BP$9:$BP$173,APS!$B392,'Rekapitulasi Maret'!$BQ$9:$BQ$173)</f>
        <v>0</v>
      </c>
      <c r="AT392" s="152">
        <f>SUMIF('Rekapitulasi Maret'!$BP$9:$BP$173,APS!$B392,'Rekapitulasi Maret'!$BR$9:$BR$173)</f>
        <v>0</v>
      </c>
      <c r="AU392" s="10"/>
      <c r="AV392" s="10"/>
      <c r="AW392" s="10"/>
      <c r="AX392" s="10"/>
      <c r="AY392" s="10"/>
      <c r="AZ392" s="10"/>
      <c r="BA392" s="10"/>
      <c r="BB392" s="154">
        <f t="shared" si="819"/>
        <v>0</v>
      </c>
      <c r="BC392" s="154">
        <f t="shared" si="820"/>
        <v>0</v>
      </c>
      <c r="BD392" s="76">
        <f t="shared" si="867"/>
        <v>0</v>
      </c>
      <c r="BE392" s="76">
        <f t="shared" si="868"/>
        <v>0</v>
      </c>
      <c r="BF392" s="76">
        <f t="shared" si="869"/>
        <v>0</v>
      </c>
      <c r="BG392" s="76">
        <f t="shared" si="870"/>
        <v>0</v>
      </c>
      <c r="BH392" s="76">
        <f t="shared" si="871"/>
        <v>0</v>
      </c>
      <c r="BI392" s="76">
        <f t="shared" si="872"/>
        <v>0</v>
      </c>
      <c r="BJ392" s="154">
        <f t="shared" si="873"/>
        <v>0</v>
      </c>
      <c r="BK392" s="10"/>
      <c r="BL392" s="10"/>
      <c r="BM392" s="152">
        <f>SUMIF('Rekapitulasi Maret'!$D$194:$D$375,APS!$B392,'Rekapitulasi Maret'!$E$194:$E$375)+SUMIF('Rekapitulasi Maret'!$D$194:$D$375,APS!$B392,'Rekapitulasi Maret'!$J$194:$J$375)</f>
        <v>0</v>
      </c>
      <c r="BN392" s="152">
        <f>SUMIF('Rekapitulasi Maret'!$D$194:$D$375,APS!$B392,'Rekapitulasi Maret'!$F$194:$F$375)</f>
        <v>0</v>
      </c>
      <c r="BO392" s="152">
        <f>SUMIF('Rekapitulasi Maret'!$D$194:$D$375,APS!$B392,'Rekapitulasi Maret'!$K$194:$K$375)</f>
        <v>0</v>
      </c>
      <c r="BP392" s="154">
        <f t="shared" si="799"/>
        <v>0</v>
      </c>
      <c r="BQ392" s="154">
        <f t="shared" si="800"/>
        <v>0</v>
      </c>
      <c r="BR392" s="10"/>
      <c r="BS392" s="152">
        <f>SUMIF('Rekapitulasi Maret'!$U$194:$U$375,APS!$B392,'Rekapitulasi Maret'!$V$194:$V$375)+SUMIF('Rekapitulasi Maret'!$U$194:$U$375,APS!$B392,'Rekapitulasi Maret'!$AA$194:$AA$375)</f>
        <v>0</v>
      </c>
      <c r="BT392" s="152">
        <f>SUMIF('Rekapitulasi Maret'!$U$194:$U$375,APS!$B392,'Rekapitulasi Maret'!$W$194:$W$375)</f>
        <v>0</v>
      </c>
      <c r="BU392" s="152">
        <f>SUMIF('Rekapitulasi Maret'!$U$194:$U$375,APS!$B392,'Rekapitulasi Maret'!$AB$194:$AB$375)</f>
        <v>0</v>
      </c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76">
        <f t="shared" si="838"/>
        <v>0</v>
      </c>
      <c r="CQ392" s="76">
        <f t="shared" si="839"/>
        <v>0</v>
      </c>
      <c r="CR392" s="76">
        <f t="shared" si="840"/>
        <v>0</v>
      </c>
      <c r="CS392" s="76">
        <f t="shared" si="841"/>
        <v>0</v>
      </c>
      <c r="CT392" s="76">
        <f t="shared" si="842"/>
        <v>0</v>
      </c>
      <c r="CU392" s="76">
        <f t="shared" si="843"/>
        <v>0</v>
      </c>
      <c r="CV392" s="154">
        <f t="shared" si="844"/>
        <v>0</v>
      </c>
      <c r="CW392" s="10"/>
      <c r="CX392" s="10"/>
      <c r="CY392" s="152">
        <f>SUMIF('Rekapitulasi Maret'!$D$391:$D$568,APS!$B392,'Rekapitulasi Maret'!$E$391:$E$568)+SUMIF('Rekapitulasi Maret'!$D$391:$D$568,APS!$B392,'Rekapitulasi Maret'!$J$391:$J$568)</f>
        <v>0</v>
      </c>
      <c r="CZ392" s="152">
        <f>SUMIF('Rekapitulasi Maret'!$D$391:$D$568,APS!$B392,'Rekapitulasi Maret'!$F$391:$F$568)</f>
        <v>0</v>
      </c>
      <c r="DA392" s="152">
        <f>SUMIF('Rekapitulasi Maret'!$D$391:$D$568,APS!$B392,'Rekapitulasi Maret'!$K$391:$K$568)</f>
        <v>0</v>
      </c>
      <c r="DB392" s="154">
        <f t="shared" si="793"/>
        <v>0</v>
      </c>
      <c r="DC392" s="154">
        <f t="shared" si="794"/>
        <v>0</v>
      </c>
      <c r="DD392" s="10"/>
      <c r="DE392" s="152">
        <f>SUMIF('Rekapitulasi Maret'!$U$391:$U$568,APS!$B392,'Rekapitulasi Maret'!$V$391:$V$568)+SUMIF('Rekapitulasi Maret'!$U$391:$U$568,APS!$B392,'Rekapitulasi Maret'!$AA$391:$AA$568)</f>
        <v>0</v>
      </c>
      <c r="DF392" s="152">
        <f>SUMIF('Rekapitulasi Maret'!$U$391:$U$568,APS!$B392,'Rekapitulasi Maret'!$W$391:$W$568)</f>
        <v>0</v>
      </c>
      <c r="DG392" s="152">
        <f>SUMIF('Rekapitulasi Maret'!$U$391:$U$568,APS!$B392,'Rekapitulasi Maret'!$AB$391:$AB$568)</f>
        <v>0</v>
      </c>
      <c r="DH392" s="154">
        <f t="shared" si="845"/>
        <v>0</v>
      </c>
      <c r="DI392" s="154">
        <f t="shared" si="846"/>
        <v>0</v>
      </c>
      <c r="DJ392" s="10"/>
      <c r="DK392" s="10"/>
      <c r="DL392" s="10"/>
      <c r="DM392" s="10"/>
      <c r="DN392" s="10"/>
      <c r="DO392" s="10"/>
      <c r="DP392" s="10"/>
      <c r="DQ392" s="152">
        <f>SUMIF('Rekapitulasi Maret'!$BA$391:$BA$568,APS!$B392,'Rekapitulasi Maret'!$BB$391:$BB$568)+SUMIF('Rekapitulasi Maret'!$BA$391:$BA$568,APS!$B392,'Rekapitulasi Maret'!$BE$391:$BE$568)</f>
        <v>0</v>
      </c>
      <c r="DR392" s="152">
        <f>SUMIF('Rekapitulasi Maret'!$BA$391:$BA$568,APS!$B392,'Rekapitulasi Maret'!$BC$391:$BC$568)</f>
        <v>0</v>
      </c>
      <c r="DS392" s="152">
        <f>SUMIF('Rekapitulasi Maret'!$BA$391:$BA$568,APS!$B392,'Rekapitulasi Maret'!$BF$391:$BF$568)</f>
        <v>0</v>
      </c>
      <c r="DT392" s="154">
        <f t="shared" si="847"/>
        <v>0</v>
      </c>
      <c r="DU392" s="154">
        <f t="shared" si="848"/>
        <v>0</v>
      </c>
      <c r="DV392" s="10"/>
      <c r="DW392" s="152">
        <f>SUMIF('Rekapitulasi Maret'!$BP$391:$BP$568,APS!$B392,'Rekapitulasi Maret'!$BQ$391:$BQ$568)+SUMIF('Rekapitulasi Maret'!$BP$391:$BP$568,APS!$B392,'Rekapitulasi Maret'!$BT$391:$BT$568)</f>
        <v>0</v>
      </c>
      <c r="DX392" s="152">
        <f>SUMIF('Rekapitulasi Maret'!$BP$391:$BP$568,APS!$B392,'Rekapitulasi Maret'!$BR$391:$BR$568)</f>
        <v>0</v>
      </c>
      <c r="DY392" s="152">
        <f>SUMIF('Rekapitulasi Maret'!$BP$391:$BP$568,APS!$B392,'Rekapitulasi Maret'!$BU$391:$BU$568)</f>
        <v>0</v>
      </c>
      <c r="DZ392" s="154">
        <f t="shared" si="876"/>
        <v>0</v>
      </c>
      <c r="EA392" s="154">
        <f t="shared" si="877"/>
        <v>0</v>
      </c>
      <c r="EB392" s="10"/>
      <c r="EC392" s="152">
        <f>SUMIF('Rekapitulasi Maret'!$CE$391:$CE$568,APS!$B392,'Rekapitulasi Maret'!$CF$391:$CF$568)+SUMIF('Rekapitulasi Maret'!$CE$391:$CE$568,APS!$B392,'Rekapitulasi Maret'!$CI$391:$CI$568)</f>
        <v>0</v>
      </c>
      <c r="ED392" s="152">
        <f>SUMIF('Rekapitulasi Maret'!$CE$391:$CE$568,APS!$B392,'Rekapitulasi Maret'!$CG$391:$CG$568)</f>
        <v>0</v>
      </c>
      <c r="EE392" s="152">
        <f>SUMIF('Rekapitulasi Maret'!$CE$391:$CE$568,APS!$B392,'Rekapitulasi Maret'!$CJ$391:$CJ$568)</f>
        <v>0</v>
      </c>
      <c r="EF392" s="154">
        <f t="shared" si="764"/>
        <v>0</v>
      </c>
      <c r="EG392" s="154">
        <f t="shared" si="765"/>
        <v>0</v>
      </c>
      <c r="EH392" s="76">
        <f t="shared" si="849"/>
        <v>0</v>
      </c>
      <c r="EI392" s="76">
        <f t="shared" si="850"/>
        <v>0</v>
      </c>
      <c r="EJ392" s="76">
        <f t="shared" si="851"/>
        <v>0</v>
      </c>
      <c r="EK392" s="76">
        <f t="shared" si="852"/>
        <v>0</v>
      </c>
      <c r="EL392" s="76">
        <f t="shared" si="853"/>
        <v>0</v>
      </c>
      <c r="EM392" s="76">
        <f t="shared" si="854"/>
        <v>0</v>
      </c>
      <c r="EN392" s="154">
        <f t="shared" si="855"/>
        <v>0</v>
      </c>
      <c r="EO392" s="10"/>
      <c r="EP392" s="10"/>
      <c r="EQ392" s="10"/>
      <c r="ER392" s="10"/>
      <c r="ES392" s="10"/>
      <c r="ET392" s="154">
        <f t="shared" si="766"/>
        <v>0</v>
      </c>
      <c r="EU392" s="154">
        <f t="shared" si="767"/>
        <v>0</v>
      </c>
      <c r="EV392" s="10"/>
      <c r="EW392" s="152">
        <f>SUMIF('Rekapitulasi Maret'!$U$587:$U$768,APS!$B392,'Rekapitulasi Maret'!$V$587:$V$768)+SUMIF('Rekapitulasi Maret'!$U$587:$U$768,APS!$B392,'Rekapitulasi Maret'!$X$587:$X$768)</f>
        <v>0</v>
      </c>
      <c r="EX392" s="152">
        <f>SUMIF('Rekapitulasi Maret'!$U$587:$U$768,APS!$B392,'Rekapitulasi Maret'!$W$587:$W$768)+SUMIF('Rekapitulasi Maret'!$U$587:$U$768,APS!$B392,'Rekapitulasi Maret'!$Y$587:$Y$768)</f>
        <v>0</v>
      </c>
      <c r="EY392" s="10"/>
      <c r="EZ392" s="154">
        <f t="shared" si="768"/>
        <v>0</v>
      </c>
      <c r="FA392" s="154">
        <f t="shared" si="769"/>
        <v>0</v>
      </c>
      <c r="FB392" s="10"/>
      <c r="FC392" s="152">
        <f>SUMIF('Rekapitulasi Maret'!$AL$587:$AL$768,APS!$B392,'Rekapitulasi Maret'!$AM$587:$AM$768)+SUMIF('Rekapitulasi Maret'!$AL$587:$AL$768,APS!$B392,'Rekapitulasi Maret'!$AP$587:$AP$768)</f>
        <v>0</v>
      </c>
      <c r="FD392" s="152">
        <f>SUMIF('Rekapitulasi Maret'!$AL$587:$AL$768,APS!$B392,'Rekapitulasi Maret'!$AN$587:$AN$768)</f>
        <v>0</v>
      </c>
      <c r="FE392" s="10"/>
      <c r="FF392" s="154">
        <f t="shared" si="770"/>
        <v>0</v>
      </c>
      <c r="FG392" s="154">
        <f t="shared" si="771"/>
        <v>0</v>
      </c>
      <c r="FH392" s="10"/>
      <c r="FI392" s="152">
        <f>SUMIF('Rekapitulasi Maret'!$BA$587:$BA$768,APS!$B392,'Rekapitulasi Maret'!$BB$587:$BB$768)+SUMIF('Rekapitulasi Maret'!$BA$587:$BA$768,APS!$B392,'Rekapitulasi Maret'!$BE$587:$BE$768)</f>
        <v>0</v>
      </c>
      <c r="FJ392" s="152">
        <f>SUMIF('Rekapitulasi Maret'!$BA$587:$BA$768,APS!$B392,'Rekapitulasi Maret'!$BC$587:$BC$768)+SUMIF('Rekapitulasi Maret'!$BA$587:$BA$768,APS!$B392,'Rekapitulasi Maret'!$BF$587:$BF$768)</f>
        <v>0</v>
      </c>
      <c r="FK392" s="10"/>
      <c r="FL392" s="154">
        <f t="shared" si="772"/>
        <v>0</v>
      </c>
      <c r="FM392" s="154">
        <f t="shared" si="773"/>
        <v>0</v>
      </c>
      <c r="FN392" s="10"/>
      <c r="FO392" s="152">
        <f>SUMIF('Rekapitulasi Maret'!$BP$587:$BP$768,APS!$B392,'Rekapitulasi Maret'!$BQ$587:$BQ$768)+SUMIF('Rekapitulasi Maret'!$BP$587:$BP$768,APS!$B392,'Rekapitulasi Maret'!$BT$587:$BT$768)</f>
        <v>0</v>
      </c>
      <c r="FP392" s="152">
        <f>SUMIF('Rekapitulasi Maret'!$BP$587:$BP$768,APS!$B392,'Rekapitulasi Maret'!$BR$587:$BR$768)</f>
        <v>0</v>
      </c>
      <c r="FQ392" s="10"/>
      <c r="FR392" s="154">
        <f t="shared" si="774"/>
        <v>0</v>
      </c>
      <c r="FS392" s="154">
        <f t="shared" si="775"/>
        <v>0</v>
      </c>
      <c r="FT392" s="10"/>
      <c r="FU392" s="152">
        <f>SUMIF('Rekapitulasi Maret'!$CE$587:$CE$768,APS!$B392,'Rekapitulasi Maret'!$CI$587:$CI$768)</f>
        <v>0</v>
      </c>
      <c r="FV392" s="10"/>
      <c r="FW392" s="152">
        <f>SUMIF('Rekapitulasi Maret'!$CE$587:$CE$768,APS!$B392,'Rekapitulasi Maret'!$CJ$587:$CJ$768)</f>
        <v>0</v>
      </c>
      <c r="FX392" s="154">
        <f t="shared" si="795"/>
        <v>0</v>
      </c>
      <c r="FY392" s="154">
        <f t="shared" si="796"/>
        <v>0</v>
      </c>
      <c r="FZ392" s="10"/>
      <c r="GA392" s="152">
        <f>SUMIF('Rekapitulasi Maret'!$D$785:$D$963,APS!$B392,'Rekapitulasi Maret'!$E$785:$E$963)+SUMIF('Rekapitulasi Maret'!$D$785:$D$963,APS!$B392,'Rekapitulasi Maret'!$J$785:$J$963)</f>
        <v>0</v>
      </c>
      <c r="GB392" s="152">
        <f>SUMIF('Rekapitulasi Maret'!$D$785:$D$963,APS!$B392,'Rekapitulasi Maret'!$F$785:$F$963)</f>
        <v>0</v>
      </c>
      <c r="GC392" s="152">
        <f>SUMIF('Rekapitulasi Maret'!$D$785:$D$963,APS!$B392,'Rekapitulasi Maret'!$K$785:$K$963)</f>
        <v>0</v>
      </c>
      <c r="GD392" s="154">
        <f t="shared" si="776"/>
        <v>0</v>
      </c>
      <c r="GE392" s="154">
        <f t="shared" si="777"/>
        <v>0</v>
      </c>
      <c r="GF392" s="10"/>
      <c r="GG392" s="152">
        <f>SUMIF('Rekapitulasi Maret'!$U$785:$U$963,APS!$B392,'Rekapitulasi Maret'!$V$785:$V$963)+SUMIF('Rekapitulasi Maret'!$U$785:$U$963,APS!$B392,'Rekapitulasi Maret'!$AA$785:$AA$963)</f>
        <v>0</v>
      </c>
      <c r="GH392" s="152">
        <f>SUMIF('Rekapitulasi Maret'!$U$785:$U$963,APS!$B392,'Rekapitulasi Maret'!$W$785:$W$963)</f>
        <v>0</v>
      </c>
      <c r="GI392" s="152">
        <f>SUMIF('Rekapitulasi Maret'!$U$785:$U$963,APS!$B392,'Rekapitulasi Maret'!$AB$785:$AB$963)</f>
        <v>0</v>
      </c>
      <c r="GJ392" s="154">
        <f t="shared" si="878"/>
        <v>0</v>
      </c>
      <c r="GK392" s="154">
        <f t="shared" si="879"/>
        <v>0</v>
      </c>
      <c r="GL392" s="10"/>
      <c r="GM392" s="10"/>
      <c r="GN392" s="10"/>
      <c r="GO392" s="10"/>
      <c r="GP392" s="10"/>
      <c r="GQ392" s="10"/>
      <c r="GR392" s="76">
        <f t="shared" si="884"/>
        <v>0</v>
      </c>
      <c r="GS392" s="76">
        <f t="shared" si="885"/>
        <v>0</v>
      </c>
      <c r="GT392" s="76">
        <f t="shared" si="886"/>
        <v>0</v>
      </c>
      <c r="GU392" s="76">
        <f t="shared" si="887"/>
        <v>0</v>
      </c>
      <c r="GV392" s="157">
        <f t="shared" si="888"/>
        <v>0</v>
      </c>
      <c r="GW392" s="157">
        <f t="shared" si="889"/>
        <v>0</v>
      </c>
      <c r="GX392" s="158">
        <f t="shared" si="890"/>
        <v>0</v>
      </c>
      <c r="GY392" s="157">
        <f t="shared" si="821"/>
        <v>0</v>
      </c>
      <c r="GZ392" s="157">
        <f t="shared" si="822"/>
        <v>0</v>
      </c>
      <c r="HA392" s="157">
        <f t="shared" si="823"/>
        <v>0</v>
      </c>
      <c r="HB392" s="157">
        <f t="shared" si="824"/>
        <v>0</v>
      </c>
      <c r="HC392" s="157">
        <f t="shared" si="825"/>
        <v>0</v>
      </c>
      <c r="HD392" s="157">
        <f t="shared" si="826"/>
        <v>0</v>
      </c>
      <c r="HE392" s="158">
        <f t="shared" si="862"/>
        <v>0</v>
      </c>
      <c r="HF392" s="164"/>
      <c r="HG392" s="88"/>
      <c r="HH392" s="88"/>
    </row>
    <row r="393" spans="1:216" ht="15.75" hidden="1">
      <c r="A393" s="34"/>
      <c r="B393" s="50"/>
      <c r="C393" s="16"/>
      <c r="D393" s="16"/>
      <c r="E393" s="16"/>
      <c r="F393" s="31"/>
      <c r="G393" s="17"/>
      <c r="H393" s="17"/>
      <c r="I393" s="18"/>
      <c r="J393" s="17">
        <v>0</v>
      </c>
      <c r="K393" s="19"/>
      <c r="L393" s="19"/>
      <c r="M393" s="23"/>
      <c r="N393" s="20">
        <f t="shared" si="874"/>
        <v>0</v>
      </c>
      <c r="O393" s="20"/>
      <c r="P393" s="75">
        <f t="shared" si="875"/>
        <v>0</v>
      </c>
      <c r="Q393" s="74">
        <f t="shared" si="864"/>
        <v>0</v>
      </c>
      <c r="R393" s="22">
        <f t="shared" si="891"/>
        <v>0</v>
      </c>
      <c r="S393" s="10"/>
      <c r="T393" s="10"/>
      <c r="U393" s="152">
        <f>SUMIF('Rekapitulasi Maret'!$D$9:$D$173,APS!$B393,'Rekapitulasi Maret'!$E$9:$E$173)</f>
        <v>0</v>
      </c>
      <c r="V393" s="152">
        <f>SUMIF('Rekapitulasi Maret'!$D$9:$D$173,APS!$B393,'Rekapitulasi Maret'!$F$9:$F$173)</f>
        <v>0</v>
      </c>
      <c r="W393" s="10"/>
      <c r="X393" s="154">
        <f t="shared" si="865"/>
        <v>0</v>
      </c>
      <c r="Y393" s="154">
        <f t="shared" si="866"/>
        <v>0</v>
      </c>
      <c r="Z393" s="10"/>
      <c r="AA393" s="152">
        <f>SUMIF('Rekapitulasi Maret'!$U$9:$U$173,APS!$B393,'Rekapitulasi Maret'!$V$9:$V$173)</f>
        <v>0</v>
      </c>
      <c r="AB393" s="152">
        <f>SUMIF('Rekapitulasi Maret'!$U$9:$U$173,APS!$B393,'Rekapitulasi Maret'!$W$9:$W$173)</f>
        <v>0</v>
      </c>
      <c r="AC393" s="152"/>
      <c r="AD393" s="154">
        <f t="shared" si="856"/>
        <v>0</v>
      </c>
      <c r="AE393" s="154">
        <f t="shared" si="857"/>
        <v>0</v>
      </c>
      <c r="AF393" s="10"/>
      <c r="AG393" s="152">
        <f>SUMIF('Rekapitulasi Maret'!$AL$9:$AL$173,APS!$B393,'Rekapitulasi Maret'!$AM$9:$AM$173)</f>
        <v>0</v>
      </c>
      <c r="AH393" s="152">
        <f>SUMIF('Rekapitulasi Maret'!$AL$9:$AL$173,APS!$B393,'Rekapitulasi Maret'!$AN$9:$AN$173)</f>
        <v>0</v>
      </c>
      <c r="AI393" s="152">
        <f>SUMIF('Rekapitulasi Maret'!$AL$9:$AL$173,APS!$B393,'Rekapitulasi Maret'!$AQ$9:$AQ$173)</f>
        <v>0</v>
      </c>
      <c r="AJ393" s="154">
        <f t="shared" si="860"/>
        <v>0</v>
      </c>
      <c r="AK393" s="154">
        <f t="shared" si="861"/>
        <v>0</v>
      </c>
      <c r="AL393" s="10"/>
      <c r="AM393" s="152">
        <f>SUMIF('Rekapitulasi Maret'!$BA$9:$BA$173,APS!$B393,'Rekapitulasi Maret'!$BB$9:$BB$173)</f>
        <v>0</v>
      </c>
      <c r="AN393" s="152">
        <f>SUMIF('Rekapitulasi Maret'!$BA$9:$BA$173,APS!$B393,'Rekapitulasi Maret'!$BC$9:$BC$173)</f>
        <v>0</v>
      </c>
      <c r="AO393" s="10"/>
      <c r="AP393" s="154">
        <f t="shared" si="858"/>
        <v>0</v>
      </c>
      <c r="AQ393" s="154">
        <f t="shared" si="859"/>
        <v>0</v>
      </c>
      <c r="AR393" s="10"/>
      <c r="AS393" s="152">
        <f>SUMIF('Rekapitulasi Maret'!$BP$9:$BP$173,APS!$B393,'Rekapitulasi Maret'!$BQ$9:$BQ$173)</f>
        <v>0</v>
      </c>
      <c r="AT393" s="152">
        <f>SUMIF('Rekapitulasi Maret'!$BP$9:$BP$173,APS!$B393,'Rekapitulasi Maret'!$BR$9:$BR$173)</f>
        <v>0</v>
      </c>
      <c r="AU393" s="10"/>
      <c r="AV393" s="10"/>
      <c r="AW393" s="10"/>
      <c r="AX393" s="10"/>
      <c r="AY393" s="10"/>
      <c r="AZ393" s="10"/>
      <c r="BA393" s="10"/>
      <c r="BB393" s="154">
        <f t="shared" si="819"/>
        <v>0</v>
      </c>
      <c r="BC393" s="154">
        <f t="shared" si="820"/>
        <v>0</v>
      </c>
      <c r="BD393" s="76">
        <f t="shared" si="867"/>
        <v>0</v>
      </c>
      <c r="BE393" s="76">
        <f t="shared" si="868"/>
        <v>0</v>
      </c>
      <c r="BF393" s="76">
        <f t="shared" si="869"/>
        <v>0</v>
      </c>
      <c r="BG393" s="76">
        <f t="shared" si="870"/>
        <v>0</v>
      </c>
      <c r="BH393" s="76">
        <f t="shared" si="871"/>
        <v>0</v>
      </c>
      <c r="BI393" s="76">
        <f t="shared" si="872"/>
        <v>0</v>
      </c>
      <c r="BJ393" s="154">
        <f t="shared" si="873"/>
        <v>0</v>
      </c>
      <c r="BK393" s="10"/>
      <c r="BL393" s="10"/>
      <c r="BM393" s="152">
        <f>SUMIF('Rekapitulasi Maret'!$D$194:$D$375,APS!$B393,'Rekapitulasi Maret'!$E$194:$E$375)+SUMIF('Rekapitulasi Maret'!$D$194:$D$375,APS!$B393,'Rekapitulasi Maret'!$J$194:$J$375)</f>
        <v>0</v>
      </c>
      <c r="BN393" s="152">
        <f>SUMIF('Rekapitulasi Maret'!$D$194:$D$375,APS!$B393,'Rekapitulasi Maret'!$F$194:$F$375)</f>
        <v>0</v>
      </c>
      <c r="BO393" s="152">
        <f>SUMIF('Rekapitulasi Maret'!$D$194:$D$375,APS!$B393,'Rekapitulasi Maret'!$K$194:$K$375)</f>
        <v>0</v>
      </c>
      <c r="BP393" s="154">
        <f t="shared" si="799"/>
        <v>0</v>
      </c>
      <c r="BQ393" s="154">
        <f t="shared" si="800"/>
        <v>0</v>
      </c>
      <c r="BR393" s="10"/>
      <c r="BS393" s="152">
        <f>SUMIF('Rekapitulasi Maret'!$U$194:$U$375,APS!$B393,'Rekapitulasi Maret'!$V$194:$V$375)+SUMIF('Rekapitulasi Maret'!$U$194:$U$375,APS!$B393,'Rekapitulasi Maret'!$AA$194:$AA$375)</f>
        <v>0</v>
      </c>
      <c r="BT393" s="152">
        <f>SUMIF('Rekapitulasi Maret'!$U$194:$U$375,APS!$B393,'Rekapitulasi Maret'!$W$194:$W$375)</f>
        <v>0</v>
      </c>
      <c r="BU393" s="152">
        <f>SUMIF('Rekapitulasi Maret'!$U$194:$U$375,APS!$B393,'Rekapitulasi Maret'!$AB$194:$AB$375)</f>
        <v>0</v>
      </c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76">
        <f t="shared" si="838"/>
        <v>0</v>
      </c>
      <c r="CQ393" s="76">
        <f t="shared" si="839"/>
        <v>0</v>
      </c>
      <c r="CR393" s="76">
        <f t="shared" si="840"/>
        <v>0</v>
      </c>
      <c r="CS393" s="76">
        <f t="shared" si="841"/>
        <v>0</v>
      </c>
      <c r="CT393" s="76">
        <f t="shared" si="842"/>
        <v>0</v>
      </c>
      <c r="CU393" s="76">
        <f t="shared" si="843"/>
        <v>0</v>
      </c>
      <c r="CV393" s="154">
        <f t="shared" si="844"/>
        <v>0</v>
      </c>
      <c r="CW393" s="10"/>
      <c r="CX393" s="10"/>
      <c r="CY393" s="152">
        <f>SUMIF('Rekapitulasi Maret'!$D$391:$D$568,APS!$B393,'Rekapitulasi Maret'!$E$391:$E$568)+SUMIF('Rekapitulasi Maret'!$D$391:$D$568,APS!$B393,'Rekapitulasi Maret'!$J$391:$J$568)</f>
        <v>0</v>
      </c>
      <c r="CZ393" s="152">
        <f>SUMIF('Rekapitulasi Maret'!$D$391:$D$568,APS!$B393,'Rekapitulasi Maret'!$F$391:$F$568)</f>
        <v>0</v>
      </c>
      <c r="DA393" s="152">
        <f>SUMIF('Rekapitulasi Maret'!$D$391:$D$568,APS!$B393,'Rekapitulasi Maret'!$K$391:$K$568)</f>
        <v>0</v>
      </c>
      <c r="DB393" s="154">
        <f t="shared" si="793"/>
        <v>0</v>
      </c>
      <c r="DC393" s="154">
        <f t="shared" si="794"/>
        <v>0</v>
      </c>
      <c r="DD393" s="10"/>
      <c r="DE393" s="152">
        <f>SUMIF('Rekapitulasi Maret'!$U$391:$U$568,APS!$B393,'Rekapitulasi Maret'!$V$391:$V$568)+SUMIF('Rekapitulasi Maret'!$U$391:$U$568,APS!$B393,'Rekapitulasi Maret'!$AA$391:$AA$568)</f>
        <v>0</v>
      </c>
      <c r="DF393" s="152">
        <f>SUMIF('Rekapitulasi Maret'!$U$391:$U$568,APS!$B393,'Rekapitulasi Maret'!$W$391:$W$568)</f>
        <v>0</v>
      </c>
      <c r="DG393" s="152">
        <f>SUMIF('Rekapitulasi Maret'!$U$391:$U$568,APS!$B393,'Rekapitulasi Maret'!$AB$391:$AB$568)</f>
        <v>0</v>
      </c>
      <c r="DH393" s="154">
        <f t="shared" si="845"/>
        <v>0</v>
      </c>
      <c r="DI393" s="154">
        <f t="shared" si="846"/>
        <v>0</v>
      </c>
      <c r="DJ393" s="10"/>
      <c r="DK393" s="10"/>
      <c r="DL393" s="10"/>
      <c r="DM393" s="10"/>
      <c r="DN393" s="10"/>
      <c r="DO393" s="10"/>
      <c r="DP393" s="10"/>
      <c r="DQ393" s="152">
        <f>SUMIF('Rekapitulasi Maret'!$BA$391:$BA$568,APS!$B393,'Rekapitulasi Maret'!$BB$391:$BB$568)+SUMIF('Rekapitulasi Maret'!$BA$391:$BA$568,APS!$B393,'Rekapitulasi Maret'!$BE$391:$BE$568)</f>
        <v>0</v>
      </c>
      <c r="DR393" s="152">
        <f>SUMIF('Rekapitulasi Maret'!$BA$391:$BA$568,APS!$B393,'Rekapitulasi Maret'!$BC$391:$BC$568)</f>
        <v>0</v>
      </c>
      <c r="DS393" s="152">
        <f>SUMIF('Rekapitulasi Maret'!$BA$391:$BA$568,APS!$B393,'Rekapitulasi Maret'!$BF$391:$BF$568)</f>
        <v>0</v>
      </c>
      <c r="DT393" s="154">
        <f t="shared" si="847"/>
        <v>0</v>
      </c>
      <c r="DU393" s="154">
        <f t="shared" si="848"/>
        <v>0</v>
      </c>
      <c r="DV393" s="10"/>
      <c r="DW393" s="152">
        <f>SUMIF('Rekapitulasi Maret'!$BP$391:$BP$568,APS!$B393,'Rekapitulasi Maret'!$BQ$391:$BQ$568)+SUMIF('Rekapitulasi Maret'!$BP$391:$BP$568,APS!$B393,'Rekapitulasi Maret'!$BT$391:$BT$568)</f>
        <v>0</v>
      </c>
      <c r="DX393" s="152">
        <f>SUMIF('Rekapitulasi Maret'!$BP$391:$BP$568,APS!$B393,'Rekapitulasi Maret'!$BR$391:$BR$568)</f>
        <v>0</v>
      </c>
      <c r="DY393" s="152">
        <f>SUMIF('Rekapitulasi Maret'!$BP$391:$BP$568,APS!$B393,'Rekapitulasi Maret'!$BU$391:$BU$568)</f>
        <v>0</v>
      </c>
      <c r="DZ393" s="154">
        <f t="shared" si="876"/>
        <v>0</v>
      </c>
      <c r="EA393" s="154">
        <f t="shared" si="877"/>
        <v>0</v>
      </c>
      <c r="EB393" s="10"/>
      <c r="EC393" s="152">
        <f>SUMIF('Rekapitulasi Maret'!$CE$391:$CE$568,APS!$B393,'Rekapitulasi Maret'!$CF$391:$CF$568)+SUMIF('Rekapitulasi Maret'!$CE$391:$CE$568,APS!$B393,'Rekapitulasi Maret'!$CI$391:$CI$568)</f>
        <v>0</v>
      </c>
      <c r="ED393" s="152">
        <f>SUMIF('Rekapitulasi Maret'!$CE$391:$CE$568,APS!$B393,'Rekapitulasi Maret'!$CG$391:$CG$568)</f>
        <v>0</v>
      </c>
      <c r="EE393" s="152">
        <f>SUMIF('Rekapitulasi Maret'!$CE$391:$CE$568,APS!$B393,'Rekapitulasi Maret'!$CJ$391:$CJ$568)</f>
        <v>0</v>
      </c>
      <c r="EF393" s="154">
        <f t="shared" si="764"/>
        <v>0</v>
      </c>
      <c r="EG393" s="154">
        <f t="shared" si="765"/>
        <v>0</v>
      </c>
      <c r="EH393" s="76">
        <f t="shared" si="849"/>
        <v>0</v>
      </c>
      <c r="EI393" s="76">
        <f t="shared" si="850"/>
        <v>0</v>
      </c>
      <c r="EJ393" s="76">
        <f t="shared" si="851"/>
        <v>0</v>
      </c>
      <c r="EK393" s="76">
        <f t="shared" si="852"/>
        <v>0</v>
      </c>
      <c r="EL393" s="76">
        <f t="shared" si="853"/>
        <v>0</v>
      </c>
      <c r="EM393" s="76">
        <f t="shared" si="854"/>
        <v>0</v>
      </c>
      <c r="EN393" s="154">
        <f t="shared" si="855"/>
        <v>0</v>
      </c>
      <c r="EO393" s="10"/>
      <c r="EP393" s="10"/>
      <c r="EQ393" s="10"/>
      <c r="ER393" s="10"/>
      <c r="ES393" s="10"/>
      <c r="ET393" s="154">
        <f t="shared" si="766"/>
        <v>0</v>
      </c>
      <c r="EU393" s="154">
        <f t="shared" si="767"/>
        <v>0</v>
      </c>
      <c r="EV393" s="10"/>
      <c r="EW393" s="152">
        <f>SUMIF('Rekapitulasi Maret'!$U$587:$U$768,APS!$B393,'Rekapitulasi Maret'!$V$587:$V$768)+SUMIF('Rekapitulasi Maret'!$U$587:$U$768,APS!$B393,'Rekapitulasi Maret'!$X$587:$X$768)</f>
        <v>0</v>
      </c>
      <c r="EX393" s="152">
        <f>SUMIF('Rekapitulasi Maret'!$U$587:$U$768,APS!$B393,'Rekapitulasi Maret'!$W$587:$W$768)+SUMIF('Rekapitulasi Maret'!$U$587:$U$768,APS!$B393,'Rekapitulasi Maret'!$Y$587:$Y$768)</f>
        <v>0</v>
      </c>
      <c r="EY393" s="10"/>
      <c r="EZ393" s="154">
        <f t="shared" si="768"/>
        <v>0</v>
      </c>
      <c r="FA393" s="154">
        <f t="shared" si="769"/>
        <v>0</v>
      </c>
      <c r="FB393" s="10"/>
      <c r="FC393" s="152">
        <f>SUMIF('Rekapitulasi Maret'!$AL$587:$AL$768,APS!$B393,'Rekapitulasi Maret'!$AM$587:$AM$768)+SUMIF('Rekapitulasi Maret'!$AL$587:$AL$768,APS!$B393,'Rekapitulasi Maret'!$AP$587:$AP$768)</f>
        <v>0</v>
      </c>
      <c r="FD393" s="152">
        <f>SUMIF('Rekapitulasi Maret'!$AL$587:$AL$768,APS!$B393,'Rekapitulasi Maret'!$AN$587:$AN$768)</f>
        <v>0</v>
      </c>
      <c r="FE393" s="10"/>
      <c r="FF393" s="154">
        <f t="shared" si="770"/>
        <v>0</v>
      </c>
      <c r="FG393" s="154">
        <f t="shared" si="771"/>
        <v>0</v>
      </c>
      <c r="FH393" s="10"/>
      <c r="FI393" s="152">
        <f>SUMIF('Rekapitulasi Maret'!$BA$587:$BA$768,APS!$B393,'Rekapitulasi Maret'!$BB$587:$BB$768)+SUMIF('Rekapitulasi Maret'!$BA$587:$BA$768,APS!$B393,'Rekapitulasi Maret'!$BE$587:$BE$768)</f>
        <v>0</v>
      </c>
      <c r="FJ393" s="152">
        <f>SUMIF('Rekapitulasi Maret'!$BA$587:$BA$768,APS!$B393,'Rekapitulasi Maret'!$BC$587:$BC$768)+SUMIF('Rekapitulasi Maret'!$BA$587:$BA$768,APS!$B393,'Rekapitulasi Maret'!$BF$587:$BF$768)</f>
        <v>0</v>
      </c>
      <c r="FK393" s="10"/>
      <c r="FL393" s="154">
        <f t="shared" si="772"/>
        <v>0</v>
      </c>
      <c r="FM393" s="154">
        <f t="shared" si="773"/>
        <v>0</v>
      </c>
      <c r="FN393" s="10"/>
      <c r="FO393" s="152">
        <f>SUMIF('Rekapitulasi Maret'!$BP$587:$BP$768,APS!$B393,'Rekapitulasi Maret'!$BQ$587:$BQ$768)+SUMIF('Rekapitulasi Maret'!$BP$587:$BP$768,APS!$B393,'Rekapitulasi Maret'!$BT$587:$BT$768)</f>
        <v>0</v>
      </c>
      <c r="FP393" s="152">
        <f>SUMIF('Rekapitulasi Maret'!$BP$587:$BP$768,APS!$B393,'Rekapitulasi Maret'!$BR$587:$BR$768)</f>
        <v>0</v>
      </c>
      <c r="FQ393" s="10"/>
      <c r="FR393" s="154">
        <f t="shared" si="774"/>
        <v>0</v>
      </c>
      <c r="FS393" s="154">
        <f t="shared" si="775"/>
        <v>0</v>
      </c>
      <c r="FT393" s="10"/>
      <c r="FU393" s="152">
        <f>SUMIF('Rekapitulasi Maret'!$CE$587:$CE$768,APS!$B393,'Rekapitulasi Maret'!$CI$587:$CI$768)</f>
        <v>0</v>
      </c>
      <c r="FV393" s="10"/>
      <c r="FW393" s="152">
        <f>SUMIF('Rekapitulasi Maret'!$CE$587:$CE$768,APS!$B393,'Rekapitulasi Maret'!$CJ$587:$CJ$768)</f>
        <v>0</v>
      </c>
      <c r="FX393" s="154">
        <f t="shared" si="795"/>
        <v>0</v>
      </c>
      <c r="FY393" s="154">
        <f t="shared" si="796"/>
        <v>0</v>
      </c>
      <c r="FZ393" s="10"/>
      <c r="GA393" s="152">
        <f>SUMIF('Rekapitulasi Maret'!$D$785:$D$963,APS!$B393,'Rekapitulasi Maret'!$E$785:$E$963)+SUMIF('Rekapitulasi Maret'!$D$785:$D$963,APS!$B393,'Rekapitulasi Maret'!$J$785:$J$963)</f>
        <v>0</v>
      </c>
      <c r="GB393" s="152">
        <f>SUMIF('Rekapitulasi Maret'!$D$785:$D$963,APS!$B393,'Rekapitulasi Maret'!$F$785:$F$963)</f>
        <v>0</v>
      </c>
      <c r="GC393" s="152">
        <f>SUMIF('Rekapitulasi Maret'!$D$785:$D$963,APS!$B393,'Rekapitulasi Maret'!$K$785:$K$963)</f>
        <v>0</v>
      </c>
      <c r="GD393" s="154">
        <f t="shared" si="776"/>
        <v>0</v>
      </c>
      <c r="GE393" s="154">
        <f t="shared" si="777"/>
        <v>0</v>
      </c>
      <c r="GF393" s="10"/>
      <c r="GG393" s="152">
        <f>SUMIF('Rekapitulasi Maret'!$U$785:$U$963,APS!$B393,'Rekapitulasi Maret'!$V$785:$V$963)+SUMIF('Rekapitulasi Maret'!$U$785:$U$963,APS!$B393,'Rekapitulasi Maret'!$AA$785:$AA$963)</f>
        <v>0</v>
      </c>
      <c r="GH393" s="152">
        <f>SUMIF('Rekapitulasi Maret'!$U$785:$U$963,APS!$B393,'Rekapitulasi Maret'!$W$785:$W$963)</f>
        <v>0</v>
      </c>
      <c r="GI393" s="152">
        <f>SUMIF('Rekapitulasi Maret'!$U$785:$U$963,APS!$B393,'Rekapitulasi Maret'!$AB$785:$AB$963)</f>
        <v>0</v>
      </c>
      <c r="GJ393" s="154">
        <f t="shared" si="878"/>
        <v>0</v>
      </c>
      <c r="GK393" s="154">
        <f t="shared" si="879"/>
        <v>0</v>
      </c>
      <c r="GL393" s="10"/>
      <c r="GM393" s="10"/>
      <c r="GN393" s="10"/>
      <c r="GO393" s="10"/>
      <c r="GP393" s="10"/>
      <c r="GQ393" s="10"/>
      <c r="GR393" s="76">
        <f t="shared" si="884"/>
        <v>0</v>
      </c>
      <c r="GS393" s="76">
        <f t="shared" si="885"/>
        <v>0</v>
      </c>
      <c r="GT393" s="76">
        <f t="shared" si="886"/>
        <v>0</v>
      </c>
      <c r="GU393" s="76">
        <f t="shared" si="887"/>
        <v>0</v>
      </c>
      <c r="GV393" s="157">
        <f t="shared" si="888"/>
        <v>0</v>
      </c>
      <c r="GW393" s="157">
        <f t="shared" si="889"/>
        <v>0</v>
      </c>
      <c r="GX393" s="158">
        <f t="shared" si="890"/>
        <v>0</v>
      </c>
      <c r="GY393" s="157">
        <f t="shared" si="821"/>
        <v>0</v>
      </c>
      <c r="GZ393" s="157">
        <f t="shared" si="822"/>
        <v>0</v>
      </c>
      <c r="HA393" s="157">
        <f t="shared" si="823"/>
        <v>0</v>
      </c>
      <c r="HB393" s="157">
        <f t="shared" si="824"/>
        <v>0</v>
      </c>
      <c r="HC393" s="157">
        <f t="shared" si="825"/>
        <v>0</v>
      </c>
      <c r="HD393" s="157">
        <f t="shared" si="826"/>
        <v>0</v>
      </c>
      <c r="HE393" s="158">
        <f t="shared" si="862"/>
        <v>0</v>
      </c>
      <c r="HF393" s="164"/>
      <c r="HG393" s="88"/>
      <c r="HH393" s="88"/>
    </row>
    <row r="394" spans="1:216" ht="15.75" hidden="1">
      <c r="A394" s="16"/>
      <c r="B394" s="16"/>
      <c r="C394" s="16"/>
      <c r="D394" s="16"/>
      <c r="E394" s="16"/>
      <c r="F394" s="17"/>
      <c r="G394" s="17"/>
      <c r="H394" s="17"/>
      <c r="I394" s="18"/>
      <c r="J394" s="17">
        <v>0</v>
      </c>
      <c r="K394" s="19"/>
      <c r="L394" s="19"/>
      <c r="M394" s="23"/>
      <c r="N394" s="20">
        <f t="shared" si="874"/>
        <v>0</v>
      </c>
      <c r="O394" s="20"/>
      <c r="P394" s="75">
        <f t="shared" si="875"/>
        <v>0</v>
      </c>
      <c r="Q394" s="74">
        <f t="shared" ref="Q394:Q429" si="892">BD394+CP394+EH394+GR394</f>
        <v>0</v>
      </c>
      <c r="R394" s="22">
        <f t="shared" si="891"/>
        <v>0</v>
      </c>
      <c r="S394" s="10"/>
      <c r="T394" s="10"/>
      <c r="U394" s="152">
        <f>SUMIF('Rekapitulasi Maret'!$D$9:$D$173,APS!$B394,'Rekapitulasi Maret'!$E$9:$E$173)</f>
        <v>0</v>
      </c>
      <c r="V394" s="152">
        <f>SUMIF('Rekapitulasi Maret'!$D$9:$D$173,APS!$B394,'Rekapitulasi Maret'!$F$9:$F$173)</f>
        <v>0</v>
      </c>
      <c r="W394" s="10"/>
      <c r="X394" s="154">
        <f t="shared" si="865"/>
        <v>0</v>
      </c>
      <c r="Y394" s="154">
        <f t="shared" si="866"/>
        <v>0</v>
      </c>
      <c r="Z394" s="10"/>
      <c r="AA394" s="152">
        <f>SUMIF('Rekapitulasi Maret'!$U$9:$U$173,APS!$B394,'Rekapitulasi Maret'!$V$9:$V$173)</f>
        <v>0</v>
      </c>
      <c r="AB394" s="152">
        <f>SUMIF('Rekapitulasi Maret'!$U$9:$U$173,APS!$B394,'Rekapitulasi Maret'!$W$9:$W$173)</f>
        <v>0</v>
      </c>
      <c r="AC394" s="152"/>
      <c r="AD394" s="154">
        <f t="shared" si="856"/>
        <v>0</v>
      </c>
      <c r="AE394" s="154">
        <f t="shared" si="857"/>
        <v>0</v>
      </c>
      <c r="AF394" s="10"/>
      <c r="AG394" s="152">
        <f>SUMIF('Rekapitulasi Maret'!$AL$9:$AL$173,APS!$B394,'Rekapitulasi Maret'!$AM$9:$AM$173)</f>
        <v>0</v>
      </c>
      <c r="AH394" s="152">
        <f>SUMIF('Rekapitulasi Maret'!$AL$9:$AL$173,APS!$B394,'Rekapitulasi Maret'!$AN$9:$AN$173)</f>
        <v>0</v>
      </c>
      <c r="AI394" s="152">
        <f>SUMIF('Rekapitulasi Maret'!$AL$9:$AL$173,APS!$B394,'Rekapitulasi Maret'!$AQ$9:$AQ$173)</f>
        <v>0</v>
      </c>
      <c r="AJ394" s="154">
        <f t="shared" si="860"/>
        <v>0</v>
      </c>
      <c r="AK394" s="154">
        <f t="shared" si="861"/>
        <v>0</v>
      </c>
      <c r="AL394" s="10"/>
      <c r="AM394" s="152">
        <f>SUMIF('Rekapitulasi Maret'!$BA$9:$BA$173,APS!$B394,'Rekapitulasi Maret'!$BB$9:$BB$173)</f>
        <v>0</v>
      </c>
      <c r="AN394" s="152">
        <f>SUMIF('Rekapitulasi Maret'!$BA$9:$BA$173,APS!$B394,'Rekapitulasi Maret'!$BC$9:$BC$173)</f>
        <v>0</v>
      </c>
      <c r="AO394" s="10"/>
      <c r="AP394" s="154">
        <f t="shared" si="858"/>
        <v>0</v>
      </c>
      <c r="AQ394" s="154">
        <f t="shared" si="859"/>
        <v>0</v>
      </c>
      <c r="AR394" s="10"/>
      <c r="AS394" s="152">
        <f>SUMIF('Rekapitulasi Maret'!$BP$9:$BP$173,APS!$B394,'Rekapitulasi Maret'!$BQ$9:$BQ$173)</f>
        <v>0</v>
      </c>
      <c r="AT394" s="152">
        <f>SUMIF('Rekapitulasi Maret'!$BP$9:$BP$173,APS!$B394,'Rekapitulasi Maret'!$BR$9:$BR$173)</f>
        <v>0</v>
      </c>
      <c r="AU394" s="10"/>
      <c r="AV394" s="10"/>
      <c r="AW394" s="10"/>
      <c r="AX394" s="10"/>
      <c r="AY394" s="10"/>
      <c r="AZ394" s="10"/>
      <c r="BA394" s="10"/>
      <c r="BB394" s="154">
        <f t="shared" si="819"/>
        <v>0</v>
      </c>
      <c r="BC394" s="154">
        <f t="shared" si="820"/>
        <v>0</v>
      </c>
      <c r="BD394" s="76">
        <f t="shared" si="867"/>
        <v>0</v>
      </c>
      <c r="BE394" s="76">
        <f t="shared" si="868"/>
        <v>0</v>
      </c>
      <c r="BF394" s="76">
        <f t="shared" si="869"/>
        <v>0</v>
      </c>
      <c r="BG394" s="76">
        <f t="shared" si="870"/>
        <v>0</v>
      </c>
      <c r="BH394" s="76">
        <f t="shared" si="871"/>
        <v>0</v>
      </c>
      <c r="BI394" s="76">
        <f t="shared" si="872"/>
        <v>0</v>
      </c>
      <c r="BJ394" s="154">
        <f t="shared" si="873"/>
        <v>0</v>
      </c>
      <c r="BK394" s="10"/>
      <c r="BL394" s="10"/>
      <c r="BM394" s="152">
        <f>SUMIF('Rekapitulasi Maret'!$D$194:$D$375,APS!$B394,'Rekapitulasi Maret'!$E$194:$E$375)+SUMIF('Rekapitulasi Maret'!$D$194:$D$375,APS!$B394,'Rekapitulasi Maret'!$J$194:$J$375)</f>
        <v>0</v>
      </c>
      <c r="BN394" s="152">
        <f>SUMIF('Rekapitulasi Maret'!$D$194:$D$375,APS!$B394,'Rekapitulasi Maret'!$F$194:$F$375)</f>
        <v>0</v>
      </c>
      <c r="BO394" s="152">
        <f>SUMIF('Rekapitulasi Maret'!$D$194:$D$375,APS!$B394,'Rekapitulasi Maret'!$K$194:$K$375)</f>
        <v>0</v>
      </c>
      <c r="BP394" s="154">
        <f t="shared" si="799"/>
        <v>0</v>
      </c>
      <c r="BQ394" s="154">
        <f t="shared" si="800"/>
        <v>0</v>
      </c>
      <c r="BR394" s="10"/>
      <c r="BS394" s="152">
        <f>SUMIF('Rekapitulasi Maret'!$U$194:$U$375,APS!$B394,'Rekapitulasi Maret'!$V$194:$V$375)+SUMIF('Rekapitulasi Maret'!$U$194:$U$375,APS!$B394,'Rekapitulasi Maret'!$AA$194:$AA$375)</f>
        <v>0</v>
      </c>
      <c r="BT394" s="152">
        <f>SUMIF('Rekapitulasi Maret'!$U$194:$U$375,APS!$B394,'Rekapitulasi Maret'!$W$194:$W$375)</f>
        <v>0</v>
      </c>
      <c r="BU394" s="152">
        <f>SUMIF('Rekapitulasi Maret'!$U$194:$U$375,APS!$B394,'Rekapitulasi Maret'!$AB$194:$AB$375)</f>
        <v>0</v>
      </c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76">
        <f t="shared" si="838"/>
        <v>0</v>
      </c>
      <c r="CQ394" s="76">
        <f t="shared" si="839"/>
        <v>0</v>
      </c>
      <c r="CR394" s="76">
        <f t="shared" si="840"/>
        <v>0</v>
      </c>
      <c r="CS394" s="76">
        <f t="shared" si="841"/>
        <v>0</v>
      </c>
      <c r="CT394" s="76">
        <f t="shared" si="842"/>
        <v>0</v>
      </c>
      <c r="CU394" s="76">
        <f t="shared" si="843"/>
        <v>0</v>
      </c>
      <c r="CV394" s="154">
        <f t="shared" si="844"/>
        <v>0</v>
      </c>
      <c r="CW394" s="10"/>
      <c r="CX394" s="10"/>
      <c r="CY394" s="152">
        <f>SUMIF('Rekapitulasi Maret'!$D$391:$D$568,APS!$B394,'Rekapitulasi Maret'!$E$391:$E$568)+SUMIF('Rekapitulasi Maret'!$D$391:$D$568,APS!$B394,'Rekapitulasi Maret'!$J$391:$J$568)</f>
        <v>0</v>
      </c>
      <c r="CZ394" s="152">
        <f>SUMIF('Rekapitulasi Maret'!$D$391:$D$568,APS!$B394,'Rekapitulasi Maret'!$F$391:$F$568)</f>
        <v>0</v>
      </c>
      <c r="DA394" s="152">
        <f>SUMIF('Rekapitulasi Maret'!$D$391:$D$568,APS!$B394,'Rekapitulasi Maret'!$K$391:$K$568)</f>
        <v>0</v>
      </c>
      <c r="DB394" s="154">
        <f t="shared" si="793"/>
        <v>0</v>
      </c>
      <c r="DC394" s="154">
        <f t="shared" si="794"/>
        <v>0</v>
      </c>
      <c r="DD394" s="10"/>
      <c r="DE394" s="152">
        <f>SUMIF('Rekapitulasi Maret'!$U$391:$U$568,APS!$B394,'Rekapitulasi Maret'!$V$391:$V$568)+SUMIF('Rekapitulasi Maret'!$U$391:$U$568,APS!$B394,'Rekapitulasi Maret'!$AA$391:$AA$568)</f>
        <v>0</v>
      </c>
      <c r="DF394" s="152">
        <f>SUMIF('Rekapitulasi Maret'!$U$391:$U$568,APS!$B394,'Rekapitulasi Maret'!$W$391:$W$568)</f>
        <v>0</v>
      </c>
      <c r="DG394" s="152">
        <f>SUMIF('Rekapitulasi Maret'!$U$391:$U$568,APS!$B394,'Rekapitulasi Maret'!$AB$391:$AB$568)</f>
        <v>0</v>
      </c>
      <c r="DH394" s="154">
        <f t="shared" si="845"/>
        <v>0</v>
      </c>
      <c r="DI394" s="154">
        <f t="shared" si="846"/>
        <v>0</v>
      </c>
      <c r="DJ394" s="10"/>
      <c r="DK394" s="10"/>
      <c r="DL394" s="10"/>
      <c r="DM394" s="10"/>
      <c r="DN394" s="10"/>
      <c r="DO394" s="10"/>
      <c r="DP394" s="10"/>
      <c r="DQ394" s="152">
        <f>SUMIF('Rekapitulasi Maret'!$BA$391:$BA$568,APS!$B394,'Rekapitulasi Maret'!$BB$391:$BB$568)+SUMIF('Rekapitulasi Maret'!$BA$391:$BA$568,APS!$B394,'Rekapitulasi Maret'!$BE$391:$BE$568)</f>
        <v>0</v>
      </c>
      <c r="DR394" s="152">
        <f>SUMIF('Rekapitulasi Maret'!$BA$391:$BA$568,APS!$B394,'Rekapitulasi Maret'!$BC$391:$BC$568)</f>
        <v>0</v>
      </c>
      <c r="DS394" s="152">
        <f>SUMIF('Rekapitulasi Maret'!$BA$391:$BA$568,APS!$B394,'Rekapitulasi Maret'!$BF$391:$BF$568)</f>
        <v>0</v>
      </c>
      <c r="DT394" s="154">
        <f t="shared" si="847"/>
        <v>0</v>
      </c>
      <c r="DU394" s="154">
        <f t="shared" si="848"/>
        <v>0</v>
      </c>
      <c r="DV394" s="10"/>
      <c r="DW394" s="152">
        <f>SUMIF('Rekapitulasi Maret'!$BP$391:$BP$568,APS!$B394,'Rekapitulasi Maret'!$BQ$391:$BQ$568)+SUMIF('Rekapitulasi Maret'!$BP$391:$BP$568,APS!$B394,'Rekapitulasi Maret'!$BT$391:$BT$568)</f>
        <v>0</v>
      </c>
      <c r="DX394" s="152">
        <f>SUMIF('Rekapitulasi Maret'!$BP$391:$BP$568,APS!$B394,'Rekapitulasi Maret'!$BR$391:$BR$568)</f>
        <v>0</v>
      </c>
      <c r="DY394" s="152">
        <f>SUMIF('Rekapitulasi Maret'!$BP$391:$BP$568,APS!$B394,'Rekapitulasi Maret'!$BU$391:$BU$568)</f>
        <v>0</v>
      </c>
      <c r="DZ394" s="154">
        <f t="shared" si="876"/>
        <v>0</v>
      </c>
      <c r="EA394" s="154">
        <f t="shared" si="877"/>
        <v>0</v>
      </c>
      <c r="EB394" s="10"/>
      <c r="EC394" s="152">
        <f>SUMIF('Rekapitulasi Maret'!$CE$391:$CE$568,APS!$B394,'Rekapitulasi Maret'!$CF$391:$CF$568)+SUMIF('Rekapitulasi Maret'!$CE$391:$CE$568,APS!$B394,'Rekapitulasi Maret'!$CI$391:$CI$568)</f>
        <v>0</v>
      </c>
      <c r="ED394" s="152">
        <f>SUMIF('Rekapitulasi Maret'!$CE$391:$CE$568,APS!$B394,'Rekapitulasi Maret'!$CG$391:$CG$568)</f>
        <v>0</v>
      </c>
      <c r="EE394" s="152">
        <f>SUMIF('Rekapitulasi Maret'!$CE$391:$CE$568,APS!$B394,'Rekapitulasi Maret'!$CJ$391:$CJ$568)</f>
        <v>0</v>
      </c>
      <c r="EF394" s="154">
        <f t="shared" si="764"/>
        <v>0</v>
      </c>
      <c r="EG394" s="154">
        <f t="shared" si="765"/>
        <v>0</v>
      </c>
      <c r="EH394" s="76">
        <f t="shared" si="849"/>
        <v>0</v>
      </c>
      <c r="EI394" s="76">
        <f t="shared" si="850"/>
        <v>0</v>
      </c>
      <c r="EJ394" s="76">
        <f t="shared" si="851"/>
        <v>0</v>
      </c>
      <c r="EK394" s="76">
        <f t="shared" si="852"/>
        <v>0</v>
      </c>
      <c r="EL394" s="76">
        <f t="shared" si="853"/>
        <v>0</v>
      </c>
      <c r="EM394" s="76">
        <f t="shared" si="854"/>
        <v>0</v>
      </c>
      <c r="EN394" s="154">
        <f t="shared" si="855"/>
        <v>0</v>
      </c>
      <c r="EO394" s="10"/>
      <c r="EP394" s="10"/>
      <c r="EQ394" s="10"/>
      <c r="ER394" s="10"/>
      <c r="ES394" s="10"/>
      <c r="ET394" s="154">
        <f t="shared" si="766"/>
        <v>0</v>
      </c>
      <c r="EU394" s="154">
        <f t="shared" si="767"/>
        <v>0</v>
      </c>
      <c r="EV394" s="10"/>
      <c r="EW394" s="152">
        <f>SUMIF('Rekapitulasi Maret'!$U$587:$U$768,APS!$B394,'Rekapitulasi Maret'!$V$587:$V$768)+SUMIF('Rekapitulasi Maret'!$U$587:$U$768,APS!$B394,'Rekapitulasi Maret'!$X$587:$X$768)</f>
        <v>0</v>
      </c>
      <c r="EX394" s="152">
        <f>SUMIF('Rekapitulasi Maret'!$U$587:$U$768,APS!$B394,'Rekapitulasi Maret'!$W$587:$W$768)+SUMIF('Rekapitulasi Maret'!$U$587:$U$768,APS!$B394,'Rekapitulasi Maret'!$Y$587:$Y$768)</f>
        <v>0</v>
      </c>
      <c r="EY394" s="10"/>
      <c r="EZ394" s="154">
        <f t="shared" si="768"/>
        <v>0</v>
      </c>
      <c r="FA394" s="154">
        <f t="shared" si="769"/>
        <v>0</v>
      </c>
      <c r="FB394" s="10"/>
      <c r="FC394" s="152">
        <f>SUMIF('Rekapitulasi Maret'!$AL$587:$AL$768,APS!$B394,'Rekapitulasi Maret'!$AM$587:$AM$768)+SUMIF('Rekapitulasi Maret'!$AL$587:$AL$768,APS!$B394,'Rekapitulasi Maret'!$AP$587:$AP$768)</f>
        <v>0</v>
      </c>
      <c r="FD394" s="152">
        <f>SUMIF('Rekapitulasi Maret'!$AL$587:$AL$768,APS!$B394,'Rekapitulasi Maret'!$AN$587:$AN$768)</f>
        <v>0</v>
      </c>
      <c r="FE394" s="10"/>
      <c r="FF394" s="154">
        <f t="shared" si="770"/>
        <v>0</v>
      </c>
      <c r="FG394" s="154">
        <f t="shared" si="771"/>
        <v>0</v>
      </c>
      <c r="FH394" s="10"/>
      <c r="FI394" s="152">
        <f>SUMIF('Rekapitulasi Maret'!$BA$587:$BA$768,APS!$B394,'Rekapitulasi Maret'!$BB$587:$BB$768)+SUMIF('Rekapitulasi Maret'!$BA$587:$BA$768,APS!$B394,'Rekapitulasi Maret'!$BE$587:$BE$768)</f>
        <v>0</v>
      </c>
      <c r="FJ394" s="152">
        <f>SUMIF('Rekapitulasi Maret'!$BA$587:$BA$768,APS!$B394,'Rekapitulasi Maret'!$BC$587:$BC$768)+SUMIF('Rekapitulasi Maret'!$BA$587:$BA$768,APS!$B394,'Rekapitulasi Maret'!$BF$587:$BF$768)</f>
        <v>0</v>
      </c>
      <c r="FK394" s="10"/>
      <c r="FL394" s="154">
        <f t="shared" si="772"/>
        <v>0</v>
      </c>
      <c r="FM394" s="154">
        <f t="shared" si="773"/>
        <v>0</v>
      </c>
      <c r="FN394" s="10"/>
      <c r="FO394" s="152">
        <f>SUMIF('Rekapitulasi Maret'!$BP$587:$BP$768,APS!$B394,'Rekapitulasi Maret'!$BQ$587:$BQ$768)+SUMIF('Rekapitulasi Maret'!$BP$587:$BP$768,APS!$B394,'Rekapitulasi Maret'!$BT$587:$BT$768)</f>
        <v>0</v>
      </c>
      <c r="FP394" s="152">
        <f>SUMIF('Rekapitulasi Maret'!$BP$587:$BP$768,APS!$B394,'Rekapitulasi Maret'!$BR$587:$BR$768)</f>
        <v>0</v>
      </c>
      <c r="FQ394" s="10"/>
      <c r="FR394" s="154">
        <f t="shared" si="774"/>
        <v>0</v>
      </c>
      <c r="FS394" s="154">
        <f t="shared" si="775"/>
        <v>0</v>
      </c>
      <c r="FT394" s="10"/>
      <c r="FU394" s="152">
        <f>SUMIF('Rekapitulasi Maret'!$CE$587:$CE$768,APS!$B394,'Rekapitulasi Maret'!$CI$587:$CI$768)</f>
        <v>0</v>
      </c>
      <c r="FV394" s="10"/>
      <c r="FW394" s="152">
        <f>SUMIF('Rekapitulasi Maret'!$CE$587:$CE$768,APS!$B394,'Rekapitulasi Maret'!$CJ$587:$CJ$768)</f>
        <v>0</v>
      </c>
      <c r="FX394" s="154">
        <f t="shared" si="795"/>
        <v>0</v>
      </c>
      <c r="FY394" s="154">
        <f t="shared" si="796"/>
        <v>0</v>
      </c>
      <c r="FZ394" s="10"/>
      <c r="GA394" s="152">
        <f>SUMIF('Rekapitulasi Maret'!$D$785:$D$963,APS!$B394,'Rekapitulasi Maret'!$E$785:$E$963)+SUMIF('Rekapitulasi Maret'!$D$785:$D$963,APS!$B394,'Rekapitulasi Maret'!$J$785:$J$963)</f>
        <v>0</v>
      </c>
      <c r="GB394" s="152">
        <f>SUMIF('Rekapitulasi Maret'!$D$785:$D$963,APS!$B394,'Rekapitulasi Maret'!$F$785:$F$963)</f>
        <v>0</v>
      </c>
      <c r="GC394" s="152">
        <f>SUMIF('Rekapitulasi Maret'!$D$785:$D$963,APS!$B394,'Rekapitulasi Maret'!$K$785:$K$963)</f>
        <v>0</v>
      </c>
      <c r="GD394" s="154">
        <f t="shared" si="776"/>
        <v>0</v>
      </c>
      <c r="GE394" s="154">
        <f t="shared" si="777"/>
        <v>0</v>
      </c>
      <c r="GF394" s="10"/>
      <c r="GG394" s="152">
        <f>SUMIF('Rekapitulasi Maret'!$U$785:$U$963,APS!$B394,'Rekapitulasi Maret'!$V$785:$V$963)+SUMIF('Rekapitulasi Maret'!$U$785:$U$963,APS!$B394,'Rekapitulasi Maret'!$AA$785:$AA$963)</f>
        <v>0</v>
      </c>
      <c r="GH394" s="152">
        <f>SUMIF('Rekapitulasi Maret'!$U$785:$U$963,APS!$B394,'Rekapitulasi Maret'!$W$785:$W$963)</f>
        <v>0</v>
      </c>
      <c r="GI394" s="152">
        <f>SUMIF('Rekapitulasi Maret'!$U$785:$U$963,APS!$B394,'Rekapitulasi Maret'!$AB$785:$AB$963)</f>
        <v>0</v>
      </c>
      <c r="GJ394" s="154">
        <f t="shared" si="878"/>
        <v>0</v>
      </c>
      <c r="GK394" s="154">
        <f t="shared" si="879"/>
        <v>0</v>
      </c>
      <c r="GL394" s="10"/>
      <c r="GM394" s="10"/>
      <c r="GN394" s="10"/>
      <c r="GO394" s="10"/>
      <c r="GP394" s="10"/>
      <c r="GQ394" s="10"/>
      <c r="GR394" s="76">
        <f t="shared" si="884"/>
        <v>0</v>
      </c>
      <c r="GS394" s="76">
        <f t="shared" si="885"/>
        <v>0</v>
      </c>
      <c r="GT394" s="76">
        <f t="shared" si="886"/>
        <v>0</v>
      </c>
      <c r="GU394" s="76">
        <f t="shared" si="887"/>
        <v>0</v>
      </c>
      <c r="GV394" s="157">
        <f t="shared" si="888"/>
        <v>0</v>
      </c>
      <c r="GW394" s="157">
        <f t="shared" si="889"/>
        <v>0</v>
      </c>
      <c r="GX394" s="158">
        <f t="shared" si="890"/>
        <v>0</v>
      </c>
      <c r="GY394" s="157">
        <f t="shared" si="821"/>
        <v>0</v>
      </c>
      <c r="GZ394" s="157">
        <f t="shared" si="822"/>
        <v>0</v>
      </c>
      <c r="HA394" s="157">
        <f t="shared" si="823"/>
        <v>0</v>
      </c>
      <c r="HB394" s="157">
        <f t="shared" si="824"/>
        <v>0</v>
      </c>
      <c r="HC394" s="157">
        <f t="shared" si="825"/>
        <v>0</v>
      </c>
      <c r="HD394" s="157">
        <f t="shared" si="826"/>
        <v>0</v>
      </c>
      <c r="HE394" s="158">
        <f t="shared" si="862"/>
        <v>0</v>
      </c>
      <c r="HF394" s="165"/>
      <c r="HG394" s="88"/>
      <c r="HH394" s="88"/>
    </row>
    <row r="395" spans="1:216" ht="15.75" hidden="1">
      <c r="A395" s="16"/>
      <c r="B395" s="16"/>
      <c r="C395" s="16"/>
      <c r="D395" s="16"/>
      <c r="E395" s="16"/>
      <c r="F395" s="17"/>
      <c r="G395" s="17"/>
      <c r="H395" s="17"/>
      <c r="I395" s="18"/>
      <c r="J395" s="17">
        <v>0</v>
      </c>
      <c r="K395" s="19"/>
      <c r="L395" s="19"/>
      <c r="M395" s="23"/>
      <c r="N395" s="20">
        <f t="shared" si="874"/>
        <v>0</v>
      </c>
      <c r="O395" s="20"/>
      <c r="P395" s="75">
        <f t="shared" si="875"/>
        <v>0</v>
      </c>
      <c r="Q395" s="74">
        <f t="shared" si="892"/>
        <v>0</v>
      </c>
      <c r="R395" s="22">
        <f t="shared" si="891"/>
        <v>0</v>
      </c>
      <c r="S395" s="10"/>
      <c r="T395" s="10"/>
      <c r="U395" s="152">
        <f>SUMIF('Rekapitulasi Maret'!$D$9:$D$173,APS!$B395,'Rekapitulasi Maret'!$E$9:$E$173)</f>
        <v>0</v>
      </c>
      <c r="V395" s="152">
        <f>SUMIF('Rekapitulasi Maret'!$D$9:$D$173,APS!$B395,'Rekapitulasi Maret'!$F$9:$F$173)</f>
        <v>0</v>
      </c>
      <c r="W395" s="10"/>
      <c r="X395" s="154">
        <f t="shared" si="865"/>
        <v>0</v>
      </c>
      <c r="Y395" s="154">
        <f t="shared" si="866"/>
        <v>0</v>
      </c>
      <c r="Z395" s="10"/>
      <c r="AA395" s="152">
        <f>SUMIF('Rekapitulasi Maret'!$U$9:$U$173,APS!$B395,'Rekapitulasi Maret'!$V$9:$V$173)</f>
        <v>0</v>
      </c>
      <c r="AB395" s="152">
        <f>SUMIF('Rekapitulasi Maret'!$U$9:$U$173,APS!$B395,'Rekapitulasi Maret'!$W$9:$W$173)</f>
        <v>0</v>
      </c>
      <c r="AC395" s="152"/>
      <c r="AD395" s="154">
        <f t="shared" si="856"/>
        <v>0</v>
      </c>
      <c r="AE395" s="154">
        <f t="shared" si="857"/>
        <v>0</v>
      </c>
      <c r="AF395" s="10"/>
      <c r="AG395" s="152">
        <f>SUMIF('Rekapitulasi Maret'!$AL$9:$AL$173,APS!$B395,'Rekapitulasi Maret'!$AM$9:$AM$173)</f>
        <v>0</v>
      </c>
      <c r="AH395" s="152">
        <f>SUMIF('Rekapitulasi Maret'!$AL$9:$AL$173,APS!$B395,'Rekapitulasi Maret'!$AN$9:$AN$173)</f>
        <v>0</v>
      </c>
      <c r="AI395" s="152">
        <f>SUMIF('Rekapitulasi Maret'!$AL$9:$AL$173,APS!$B395,'Rekapitulasi Maret'!$AQ$9:$AQ$173)</f>
        <v>0</v>
      </c>
      <c r="AJ395" s="154">
        <f t="shared" si="860"/>
        <v>0</v>
      </c>
      <c r="AK395" s="154">
        <f t="shared" si="861"/>
        <v>0</v>
      </c>
      <c r="AL395" s="10"/>
      <c r="AM395" s="152">
        <f>SUMIF('Rekapitulasi Maret'!$BA$9:$BA$173,APS!$B395,'Rekapitulasi Maret'!$BB$9:$BB$173)</f>
        <v>0</v>
      </c>
      <c r="AN395" s="152">
        <f>SUMIF('Rekapitulasi Maret'!$BA$9:$BA$173,APS!$B395,'Rekapitulasi Maret'!$BC$9:$BC$173)</f>
        <v>0</v>
      </c>
      <c r="AO395" s="10"/>
      <c r="AP395" s="154">
        <f t="shared" si="858"/>
        <v>0</v>
      </c>
      <c r="AQ395" s="154">
        <f t="shared" si="859"/>
        <v>0</v>
      </c>
      <c r="AR395" s="10"/>
      <c r="AS395" s="152">
        <f>SUMIF('Rekapitulasi Maret'!$BP$9:$BP$173,APS!$B395,'Rekapitulasi Maret'!$BQ$9:$BQ$173)</f>
        <v>0</v>
      </c>
      <c r="AT395" s="152">
        <f>SUMIF('Rekapitulasi Maret'!$BP$9:$BP$173,APS!$B395,'Rekapitulasi Maret'!$BR$9:$BR$173)</f>
        <v>0</v>
      </c>
      <c r="AU395" s="10"/>
      <c r="AV395" s="10"/>
      <c r="AW395" s="10"/>
      <c r="AX395" s="10"/>
      <c r="AY395" s="10"/>
      <c r="AZ395" s="10"/>
      <c r="BA395" s="10"/>
      <c r="BB395" s="154">
        <f t="shared" si="819"/>
        <v>0</v>
      </c>
      <c r="BC395" s="154">
        <f t="shared" si="820"/>
        <v>0</v>
      </c>
      <c r="BD395" s="76">
        <f t="shared" si="867"/>
        <v>0</v>
      </c>
      <c r="BE395" s="76">
        <f t="shared" si="868"/>
        <v>0</v>
      </c>
      <c r="BF395" s="76">
        <f t="shared" si="869"/>
        <v>0</v>
      </c>
      <c r="BG395" s="76">
        <f t="shared" si="870"/>
        <v>0</v>
      </c>
      <c r="BH395" s="76">
        <f t="shared" si="871"/>
        <v>0</v>
      </c>
      <c r="BI395" s="76">
        <f t="shared" si="872"/>
        <v>0</v>
      </c>
      <c r="BJ395" s="154">
        <f t="shared" si="873"/>
        <v>0</v>
      </c>
      <c r="BK395" s="10"/>
      <c r="BL395" s="10"/>
      <c r="BM395" s="152">
        <f>SUMIF('Rekapitulasi Maret'!$D$194:$D$375,APS!$B395,'Rekapitulasi Maret'!$E$194:$E$375)+SUMIF('Rekapitulasi Maret'!$D$194:$D$375,APS!$B395,'Rekapitulasi Maret'!$J$194:$J$375)</f>
        <v>0</v>
      </c>
      <c r="BN395" s="152">
        <f>SUMIF('Rekapitulasi Maret'!$D$194:$D$375,APS!$B395,'Rekapitulasi Maret'!$F$194:$F$375)</f>
        <v>0</v>
      </c>
      <c r="BO395" s="152">
        <f>SUMIF('Rekapitulasi Maret'!$D$194:$D$375,APS!$B395,'Rekapitulasi Maret'!$K$194:$K$375)</f>
        <v>0</v>
      </c>
      <c r="BP395" s="154">
        <f t="shared" si="799"/>
        <v>0</v>
      </c>
      <c r="BQ395" s="154">
        <f t="shared" si="800"/>
        <v>0</v>
      </c>
      <c r="BR395" s="10"/>
      <c r="BS395" s="152">
        <f>SUMIF('Rekapitulasi Maret'!$U$194:$U$375,APS!$B395,'Rekapitulasi Maret'!$V$194:$V$375)+SUMIF('Rekapitulasi Maret'!$U$194:$U$375,APS!$B395,'Rekapitulasi Maret'!$AA$194:$AA$375)</f>
        <v>0</v>
      </c>
      <c r="BT395" s="152">
        <f>SUMIF('Rekapitulasi Maret'!$U$194:$U$375,APS!$B395,'Rekapitulasi Maret'!$W$194:$W$375)</f>
        <v>0</v>
      </c>
      <c r="BU395" s="152">
        <f>SUMIF('Rekapitulasi Maret'!$U$194:$U$375,APS!$B395,'Rekapitulasi Maret'!$AB$194:$AB$375)</f>
        <v>0</v>
      </c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76">
        <f t="shared" si="838"/>
        <v>0</v>
      </c>
      <c r="CQ395" s="76">
        <f t="shared" si="839"/>
        <v>0</v>
      </c>
      <c r="CR395" s="76">
        <f t="shared" si="840"/>
        <v>0</v>
      </c>
      <c r="CS395" s="76">
        <f t="shared" si="841"/>
        <v>0</v>
      </c>
      <c r="CT395" s="76">
        <f t="shared" si="842"/>
        <v>0</v>
      </c>
      <c r="CU395" s="76">
        <f t="shared" si="843"/>
        <v>0</v>
      </c>
      <c r="CV395" s="154">
        <f t="shared" si="844"/>
        <v>0</v>
      </c>
      <c r="CW395" s="10"/>
      <c r="CX395" s="10"/>
      <c r="CY395" s="152">
        <f>SUMIF('Rekapitulasi Maret'!$D$391:$D$568,APS!$B395,'Rekapitulasi Maret'!$E$391:$E$568)+SUMIF('Rekapitulasi Maret'!$D$391:$D$568,APS!$B395,'Rekapitulasi Maret'!$J$391:$J$568)</f>
        <v>0</v>
      </c>
      <c r="CZ395" s="152">
        <f>SUMIF('Rekapitulasi Maret'!$D$391:$D$568,APS!$B395,'Rekapitulasi Maret'!$F$391:$F$568)</f>
        <v>0</v>
      </c>
      <c r="DA395" s="152">
        <f>SUMIF('Rekapitulasi Maret'!$D$391:$D$568,APS!$B395,'Rekapitulasi Maret'!$K$391:$K$568)</f>
        <v>0</v>
      </c>
      <c r="DB395" s="154">
        <f t="shared" si="793"/>
        <v>0</v>
      </c>
      <c r="DC395" s="154">
        <f t="shared" si="794"/>
        <v>0</v>
      </c>
      <c r="DD395" s="10"/>
      <c r="DE395" s="152">
        <f>SUMIF('Rekapitulasi Maret'!$U$391:$U$568,APS!$B395,'Rekapitulasi Maret'!$V$391:$V$568)+SUMIF('Rekapitulasi Maret'!$U$391:$U$568,APS!$B395,'Rekapitulasi Maret'!$AA$391:$AA$568)</f>
        <v>0</v>
      </c>
      <c r="DF395" s="152">
        <f>SUMIF('Rekapitulasi Maret'!$U$391:$U$568,APS!$B395,'Rekapitulasi Maret'!$W$391:$W$568)</f>
        <v>0</v>
      </c>
      <c r="DG395" s="152">
        <f>SUMIF('Rekapitulasi Maret'!$U$391:$U$568,APS!$B395,'Rekapitulasi Maret'!$AB$391:$AB$568)</f>
        <v>0</v>
      </c>
      <c r="DH395" s="154">
        <f t="shared" si="845"/>
        <v>0</v>
      </c>
      <c r="DI395" s="154">
        <f t="shared" si="846"/>
        <v>0</v>
      </c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52">
        <f>SUMIF('Rekapitulasi Maret'!$BP$391:$BP$568,APS!$B395,'Rekapitulasi Maret'!$BQ$391:$BQ$568)+SUMIF('Rekapitulasi Maret'!$BP$391:$BP$568,APS!$B395,'Rekapitulasi Maret'!$BT$391:$BT$568)</f>
        <v>0</v>
      </c>
      <c r="DX395" s="152">
        <f>SUMIF('Rekapitulasi Maret'!$BP$391:$BP$568,APS!$B395,'Rekapitulasi Maret'!$BR$391:$BR$568)</f>
        <v>0</v>
      </c>
      <c r="DY395" s="152">
        <f>SUMIF('Rekapitulasi Maret'!$BP$391:$BP$568,APS!$B395,'Rekapitulasi Maret'!$BU$391:$BU$568)</f>
        <v>0</v>
      </c>
      <c r="DZ395" s="154">
        <f t="shared" si="876"/>
        <v>0</v>
      </c>
      <c r="EA395" s="154">
        <f t="shared" si="877"/>
        <v>0</v>
      </c>
      <c r="EB395" s="10"/>
      <c r="EC395" s="152">
        <f>SUMIF('Rekapitulasi Maret'!$CE$391:$CE$568,APS!$B395,'Rekapitulasi Maret'!$CF$391:$CF$568)+SUMIF('Rekapitulasi Maret'!$CE$391:$CE$568,APS!$B395,'Rekapitulasi Maret'!$CI$391:$CI$568)</f>
        <v>0</v>
      </c>
      <c r="ED395" s="152">
        <f>SUMIF('Rekapitulasi Maret'!$CE$391:$CE$568,APS!$B395,'Rekapitulasi Maret'!$CG$391:$CG$568)</f>
        <v>0</v>
      </c>
      <c r="EE395" s="152">
        <f>SUMIF('Rekapitulasi Maret'!$CE$391:$CE$568,APS!$B395,'Rekapitulasi Maret'!$CJ$391:$CJ$568)</f>
        <v>0</v>
      </c>
      <c r="EF395" s="154">
        <f t="shared" si="764"/>
        <v>0</v>
      </c>
      <c r="EG395" s="154">
        <f t="shared" si="765"/>
        <v>0</v>
      </c>
      <c r="EH395" s="76">
        <f t="shared" si="849"/>
        <v>0</v>
      </c>
      <c r="EI395" s="76">
        <f t="shared" si="850"/>
        <v>0</v>
      </c>
      <c r="EJ395" s="76">
        <f t="shared" si="851"/>
        <v>0</v>
      </c>
      <c r="EK395" s="76">
        <f t="shared" si="852"/>
        <v>0</v>
      </c>
      <c r="EL395" s="76">
        <f t="shared" si="853"/>
        <v>0</v>
      </c>
      <c r="EM395" s="76">
        <f t="shared" si="854"/>
        <v>0</v>
      </c>
      <c r="EN395" s="154">
        <f t="shared" si="855"/>
        <v>0</v>
      </c>
      <c r="EO395" s="10"/>
      <c r="EP395" s="10"/>
      <c r="EQ395" s="10"/>
      <c r="ER395" s="10"/>
      <c r="ES395" s="10"/>
      <c r="ET395" s="154">
        <f t="shared" si="766"/>
        <v>0</v>
      </c>
      <c r="EU395" s="154">
        <f t="shared" si="767"/>
        <v>0</v>
      </c>
      <c r="EV395" s="10"/>
      <c r="EW395" s="152">
        <f>SUMIF('Rekapitulasi Maret'!$U$587:$U$768,APS!$B395,'Rekapitulasi Maret'!$V$587:$V$768)+SUMIF('Rekapitulasi Maret'!$U$587:$U$768,APS!$B395,'Rekapitulasi Maret'!$X$587:$X$768)</f>
        <v>0</v>
      </c>
      <c r="EX395" s="152">
        <f>SUMIF('Rekapitulasi Maret'!$U$587:$U$768,APS!$B395,'Rekapitulasi Maret'!$W$587:$W$768)+SUMIF('Rekapitulasi Maret'!$U$587:$U$768,APS!$B395,'Rekapitulasi Maret'!$Y$587:$Y$768)</f>
        <v>0</v>
      </c>
      <c r="EY395" s="10"/>
      <c r="EZ395" s="154">
        <f t="shared" si="768"/>
        <v>0</v>
      </c>
      <c r="FA395" s="154">
        <f t="shared" si="769"/>
        <v>0</v>
      </c>
      <c r="FB395" s="10"/>
      <c r="FC395" s="152">
        <f>SUMIF('Rekapitulasi Maret'!$AL$587:$AL$768,APS!$B395,'Rekapitulasi Maret'!$AM$587:$AM$768)+SUMIF('Rekapitulasi Maret'!$AL$587:$AL$768,APS!$B395,'Rekapitulasi Maret'!$AP$587:$AP$768)</f>
        <v>0</v>
      </c>
      <c r="FD395" s="152">
        <f>SUMIF('Rekapitulasi Maret'!$AL$587:$AL$768,APS!$B395,'Rekapitulasi Maret'!$AN$587:$AN$768)</f>
        <v>0</v>
      </c>
      <c r="FE395" s="10"/>
      <c r="FF395" s="154">
        <f t="shared" si="770"/>
        <v>0</v>
      </c>
      <c r="FG395" s="154">
        <f t="shared" si="771"/>
        <v>0</v>
      </c>
      <c r="FH395" s="10"/>
      <c r="FI395" s="152">
        <f>SUMIF('Rekapitulasi Maret'!$BA$587:$BA$768,APS!$B395,'Rekapitulasi Maret'!$BB$587:$BB$768)+SUMIF('Rekapitulasi Maret'!$BA$587:$BA$768,APS!$B395,'Rekapitulasi Maret'!$BE$587:$BE$768)</f>
        <v>0</v>
      </c>
      <c r="FJ395" s="152">
        <f>SUMIF('Rekapitulasi Maret'!$BA$587:$BA$768,APS!$B395,'Rekapitulasi Maret'!$BC$587:$BC$768)+SUMIF('Rekapitulasi Maret'!$BA$587:$BA$768,APS!$B395,'Rekapitulasi Maret'!$BF$587:$BF$768)</f>
        <v>0</v>
      </c>
      <c r="FK395" s="10"/>
      <c r="FL395" s="154">
        <f t="shared" si="772"/>
        <v>0</v>
      </c>
      <c r="FM395" s="154">
        <f t="shared" si="773"/>
        <v>0</v>
      </c>
      <c r="FN395" s="10"/>
      <c r="FO395" s="152">
        <f>SUMIF('Rekapitulasi Maret'!$BP$587:$BP$768,APS!$B395,'Rekapitulasi Maret'!$BQ$587:$BQ$768)+SUMIF('Rekapitulasi Maret'!$BP$587:$BP$768,APS!$B395,'Rekapitulasi Maret'!$BT$587:$BT$768)</f>
        <v>0</v>
      </c>
      <c r="FP395" s="152">
        <f>SUMIF('Rekapitulasi Maret'!$BP$587:$BP$768,APS!$B395,'Rekapitulasi Maret'!$BR$587:$BR$768)</f>
        <v>0</v>
      </c>
      <c r="FQ395" s="10"/>
      <c r="FR395" s="154">
        <f t="shared" si="774"/>
        <v>0</v>
      </c>
      <c r="FS395" s="154">
        <f t="shared" si="775"/>
        <v>0</v>
      </c>
      <c r="FT395" s="10"/>
      <c r="FU395" s="152">
        <f>SUMIF('Rekapitulasi Maret'!$CE$587:$CE$768,APS!$B395,'Rekapitulasi Maret'!$CI$587:$CI$768)</f>
        <v>0</v>
      </c>
      <c r="FV395" s="10"/>
      <c r="FW395" s="152">
        <f>SUMIF('Rekapitulasi Maret'!$CE$587:$CE$768,APS!$B395,'Rekapitulasi Maret'!$CJ$587:$CJ$768)</f>
        <v>0</v>
      </c>
      <c r="FX395" s="154">
        <f t="shared" si="795"/>
        <v>0</v>
      </c>
      <c r="FY395" s="154">
        <f t="shared" si="796"/>
        <v>0</v>
      </c>
      <c r="FZ395" s="10"/>
      <c r="GA395" s="152">
        <f>SUMIF('Rekapitulasi Maret'!$D$785:$D$963,APS!$B395,'Rekapitulasi Maret'!$E$785:$E$963)+SUMIF('Rekapitulasi Maret'!$D$785:$D$963,APS!$B395,'Rekapitulasi Maret'!$J$785:$J$963)</f>
        <v>0</v>
      </c>
      <c r="GB395" s="152">
        <f>SUMIF('Rekapitulasi Maret'!$D$785:$D$963,APS!$B395,'Rekapitulasi Maret'!$F$785:$F$963)</f>
        <v>0</v>
      </c>
      <c r="GC395" s="152">
        <f>SUMIF('Rekapitulasi Maret'!$D$785:$D$963,APS!$B395,'Rekapitulasi Maret'!$K$785:$K$963)</f>
        <v>0</v>
      </c>
      <c r="GD395" s="154">
        <f t="shared" si="776"/>
        <v>0</v>
      </c>
      <c r="GE395" s="154">
        <f t="shared" si="777"/>
        <v>0</v>
      </c>
      <c r="GF395" s="10"/>
      <c r="GG395" s="152">
        <f>SUMIF('Rekapitulasi Maret'!$U$785:$U$963,APS!$B395,'Rekapitulasi Maret'!$V$785:$V$963)+SUMIF('Rekapitulasi Maret'!$U$785:$U$963,APS!$B395,'Rekapitulasi Maret'!$AA$785:$AA$963)</f>
        <v>0</v>
      </c>
      <c r="GH395" s="152">
        <f>SUMIF('Rekapitulasi Maret'!$U$785:$U$963,APS!$B395,'Rekapitulasi Maret'!$W$785:$W$963)</f>
        <v>0</v>
      </c>
      <c r="GI395" s="152">
        <f>SUMIF('Rekapitulasi Maret'!$U$785:$U$963,APS!$B395,'Rekapitulasi Maret'!$AB$785:$AB$963)</f>
        <v>0</v>
      </c>
      <c r="GJ395" s="154">
        <f t="shared" si="878"/>
        <v>0</v>
      </c>
      <c r="GK395" s="154">
        <f t="shared" si="879"/>
        <v>0</v>
      </c>
      <c r="GL395" s="10"/>
      <c r="GM395" s="10"/>
      <c r="GN395" s="10"/>
      <c r="GO395" s="10"/>
      <c r="GP395" s="10"/>
      <c r="GQ395" s="10"/>
      <c r="GR395" s="76">
        <f t="shared" si="884"/>
        <v>0</v>
      </c>
      <c r="GS395" s="76">
        <f t="shared" si="885"/>
        <v>0</v>
      </c>
      <c r="GT395" s="76">
        <f t="shared" si="886"/>
        <v>0</v>
      </c>
      <c r="GU395" s="76">
        <f t="shared" si="887"/>
        <v>0</v>
      </c>
      <c r="GV395" s="157">
        <f t="shared" si="888"/>
        <v>0</v>
      </c>
      <c r="GW395" s="157">
        <f t="shared" si="889"/>
        <v>0</v>
      </c>
      <c r="GX395" s="158">
        <f t="shared" si="890"/>
        <v>0</v>
      </c>
      <c r="GY395" s="157">
        <f t="shared" si="821"/>
        <v>0</v>
      </c>
      <c r="GZ395" s="157">
        <f t="shared" si="822"/>
        <v>0</v>
      </c>
      <c r="HA395" s="157">
        <f t="shared" si="823"/>
        <v>0</v>
      </c>
      <c r="HB395" s="157">
        <f t="shared" si="824"/>
        <v>0</v>
      </c>
      <c r="HC395" s="157">
        <f t="shared" si="825"/>
        <v>0</v>
      </c>
      <c r="HD395" s="157">
        <f t="shared" si="826"/>
        <v>0</v>
      </c>
      <c r="HE395" s="158">
        <f t="shared" si="862"/>
        <v>0</v>
      </c>
      <c r="HF395" s="164"/>
      <c r="HG395" s="88"/>
      <c r="HH395" s="88"/>
    </row>
    <row r="396" spans="1:216" ht="15.75" hidden="1">
      <c r="A396" s="16"/>
      <c r="B396" s="45"/>
      <c r="C396" s="16"/>
      <c r="D396" s="16"/>
      <c r="E396" s="16"/>
      <c r="F396" s="17"/>
      <c r="G396" s="17"/>
      <c r="H396" s="17"/>
      <c r="I396" s="18"/>
      <c r="J396" s="17">
        <v>0</v>
      </c>
      <c r="K396" s="19"/>
      <c r="L396" s="19"/>
      <c r="M396" s="23"/>
      <c r="N396" s="20">
        <f t="shared" si="874"/>
        <v>0</v>
      </c>
      <c r="O396" s="20"/>
      <c r="P396" s="75">
        <f t="shared" si="875"/>
        <v>0</v>
      </c>
      <c r="Q396" s="74">
        <f t="shared" si="892"/>
        <v>0</v>
      </c>
      <c r="R396" s="22">
        <f t="shared" si="891"/>
        <v>0</v>
      </c>
      <c r="S396" s="10"/>
      <c r="T396" s="10"/>
      <c r="U396" s="152">
        <f>SUMIF('Rekapitulasi Maret'!$D$9:$D$173,APS!$B396,'Rekapitulasi Maret'!$E$9:$E$173)</f>
        <v>0</v>
      </c>
      <c r="V396" s="152">
        <f>SUMIF('Rekapitulasi Maret'!$D$9:$D$173,APS!$B396,'Rekapitulasi Maret'!$F$9:$F$173)</f>
        <v>0</v>
      </c>
      <c r="W396" s="10"/>
      <c r="X396" s="154">
        <f t="shared" si="865"/>
        <v>0</v>
      </c>
      <c r="Y396" s="154">
        <f t="shared" si="866"/>
        <v>0</v>
      </c>
      <c r="Z396" s="10"/>
      <c r="AA396" s="152">
        <f>SUMIF('Rekapitulasi Maret'!$U$9:$U$173,APS!$B396,'Rekapitulasi Maret'!$V$9:$V$173)</f>
        <v>0</v>
      </c>
      <c r="AB396" s="152">
        <f>SUMIF('Rekapitulasi Maret'!$U$9:$U$173,APS!$B396,'Rekapitulasi Maret'!$W$9:$W$173)</f>
        <v>0</v>
      </c>
      <c r="AC396" s="152"/>
      <c r="AD396" s="154">
        <f t="shared" si="856"/>
        <v>0</v>
      </c>
      <c r="AE396" s="154">
        <f t="shared" si="857"/>
        <v>0</v>
      </c>
      <c r="AF396" s="10"/>
      <c r="AG396" s="152">
        <f>SUMIF('Rekapitulasi Maret'!$AL$9:$AL$173,APS!$B396,'Rekapitulasi Maret'!$AM$9:$AM$173)</f>
        <v>0</v>
      </c>
      <c r="AH396" s="152">
        <f>SUMIF('Rekapitulasi Maret'!$AL$9:$AL$173,APS!$B396,'Rekapitulasi Maret'!$AN$9:$AN$173)</f>
        <v>0</v>
      </c>
      <c r="AI396" s="152">
        <f>SUMIF('Rekapitulasi Maret'!$AL$9:$AL$173,APS!$B396,'Rekapitulasi Maret'!$AQ$9:$AQ$173)</f>
        <v>0</v>
      </c>
      <c r="AJ396" s="154">
        <f t="shared" si="860"/>
        <v>0</v>
      </c>
      <c r="AK396" s="154">
        <f t="shared" si="861"/>
        <v>0</v>
      </c>
      <c r="AL396" s="10"/>
      <c r="AM396" s="152">
        <f>SUMIF('Rekapitulasi Maret'!$BA$9:$BA$173,APS!$B396,'Rekapitulasi Maret'!$BB$9:$BB$173)</f>
        <v>0</v>
      </c>
      <c r="AN396" s="152">
        <f>SUMIF('Rekapitulasi Maret'!$BA$9:$BA$173,APS!$B396,'Rekapitulasi Maret'!$BC$9:$BC$173)</f>
        <v>0</v>
      </c>
      <c r="AO396" s="10"/>
      <c r="AP396" s="154">
        <f t="shared" si="858"/>
        <v>0</v>
      </c>
      <c r="AQ396" s="154">
        <f t="shared" si="859"/>
        <v>0</v>
      </c>
      <c r="AR396" s="10"/>
      <c r="AS396" s="152">
        <f>SUMIF('Rekapitulasi Maret'!$BP$9:$BP$173,APS!$B396,'Rekapitulasi Maret'!$BQ$9:$BQ$173)</f>
        <v>0</v>
      </c>
      <c r="AT396" s="152">
        <f>SUMIF('Rekapitulasi Maret'!$BP$9:$BP$173,APS!$B396,'Rekapitulasi Maret'!$BR$9:$BR$173)</f>
        <v>0</v>
      </c>
      <c r="AU396" s="10"/>
      <c r="AV396" s="10"/>
      <c r="AW396" s="10"/>
      <c r="AX396" s="10"/>
      <c r="AY396" s="10"/>
      <c r="AZ396" s="10"/>
      <c r="BA396" s="10"/>
      <c r="BB396" s="154">
        <f t="shared" si="819"/>
        <v>0</v>
      </c>
      <c r="BC396" s="154">
        <f t="shared" si="820"/>
        <v>0</v>
      </c>
      <c r="BD396" s="76">
        <f t="shared" si="867"/>
        <v>0</v>
      </c>
      <c r="BE396" s="76">
        <f t="shared" si="868"/>
        <v>0</v>
      </c>
      <c r="BF396" s="76">
        <f t="shared" si="869"/>
        <v>0</v>
      </c>
      <c r="BG396" s="76">
        <f t="shared" si="870"/>
        <v>0</v>
      </c>
      <c r="BH396" s="76">
        <f t="shared" si="871"/>
        <v>0</v>
      </c>
      <c r="BI396" s="76">
        <f t="shared" si="872"/>
        <v>0</v>
      </c>
      <c r="BJ396" s="154">
        <f t="shared" si="873"/>
        <v>0</v>
      </c>
      <c r="BK396" s="10"/>
      <c r="BL396" s="10"/>
      <c r="BM396" s="152">
        <f>SUMIF('Rekapitulasi Maret'!$D$194:$D$375,APS!$B396,'Rekapitulasi Maret'!$E$194:$E$375)+SUMIF('Rekapitulasi Maret'!$D$194:$D$375,APS!$B396,'Rekapitulasi Maret'!$J$194:$J$375)</f>
        <v>0</v>
      </c>
      <c r="BN396" s="152">
        <f>SUMIF('Rekapitulasi Maret'!$D$194:$D$375,APS!$B396,'Rekapitulasi Maret'!$F$194:$F$375)</f>
        <v>0</v>
      </c>
      <c r="BO396" s="152">
        <f>SUMIF('Rekapitulasi Maret'!$D$194:$D$375,APS!$B396,'Rekapitulasi Maret'!$K$194:$K$375)</f>
        <v>0</v>
      </c>
      <c r="BP396" s="154">
        <f t="shared" si="799"/>
        <v>0</v>
      </c>
      <c r="BQ396" s="154">
        <f t="shared" si="800"/>
        <v>0</v>
      </c>
      <c r="BR396" s="10"/>
      <c r="BS396" s="152">
        <f>SUMIF('Rekapitulasi Maret'!$U$194:$U$375,APS!$B396,'Rekapitulasi Maret'!$V$194:$V$375)+SUMIF('Rekapitulasi Maret'!$U$194:$U$375,APS!$B396,'Rekapitulasi Maret'!$AA$194:$AA$375)</f>
        <v>0</v>
      </c>
      <c r="BT396" s="152">
        <f>SUMIF('Rekapitulasi Maret'!$U$194:$U$375,APS!$B396,'Rekapitulasi Maret'!$W$194:$W$375)</f>
        <v>0</v>
      </c>
      <c r="BU396" s="152">
        <f>SUMIF('Rekapitulasi Maret'!$U$194:$U$375,APS!$B396,'Rekapitulasi Maret'!$AB$194:$AB$375)</f>
        <v>0</v>
      </c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76">
        <f t="shared" si="838"/>
        <v>0</v>
      </c>
      <c r="CQ396" s="76">
        <f t="shared" si="839"/>
        <v>0</v>
      </c>
      <c r="CR396" s="76">
        <f t="shared" si="840"/>
        <v>0</v>
      </c>
      <c r="CS396" s="76">
        <f t="shared" si="841"/>
        <v>0</v>
      </c>
      <c r="CT396" s="76">
        <f t="shared" si="842"/>
        <v>0</v>
      </c>
      <c r="CU396" s="76">
        <f t="shared" si="843"/>
        <v>0</v>
      </c>
      <c r="CV396" s="154">
        <f t="shared" si="844"/>
        <v>0</v>
      </c>
      <c r="CW396" s="10"/>
      <c r="CX396" s="10"/>
      <c r="CY396" s="152">
        <f>SUMIF('Rekapitulasi Maret'!$D$391:$D$568,APS!$B396,'Rekapitulasi Maret'!$E$391:$E$568)+SUMIF('Rekapitulasi Maret'!$D$391:$D$568,APS!$B396,'Rekapitulasi Maret'!$J$391:$J$568)</f>
        <v>0</v>
      </c>
      <c r="CZ396" s="152">
        <f>SUMIF('Rekapitulasi Maret'!$D$391:$D$568,APS!$B396,'Rekapitulasi Maret'!$F$391:$F$568)</f>
        <v>0</v>
      </c>
      <c r="DA396" s="152">
        <f>SUMIF('Rekapitulasi Maret'!$D$391:$D$568,APS!$B396,'Rekapitulasi Maret'!$K$391:$K$568)</f>
        <v>0</v>
      </c>
      <c r="DB396" s="154">
        <f t="shared" si="793"/>
        <v>0</v>
      </c>
      <c r="DC396" s="154">
        <f t="shared" si="794"/>
        <v>0</v>
      </c>
      <c r="DD396" s="10"/>
      <c r="DE396" s="152">
        <f>SUMIF('Rekapitulasi Maret'!$U$391:$U$568,APS!$B396,'Rekapitulasi Maret'!$V$391:$V$568)+SUMIF('Rekapitulasi Maret'!$U$391:$U$568,APS!$B396,'Rekapitulasi Maret'!$AA$391:$AA$568)</f>
        <v>0</v>
      </c>
      <c r="DF396" s="152">
        <f>SUMIF('Rekapitulasi Maret'!$U$391:$U$568,APS!$B396,'Rekapitulasi Maret'!$W$391:$W$568)</f>
        <v>0</v>
      </c>
      <c r="DG396" s="152">
        <f>SUMIF('Rekapitulasi Maret'!$U$391:$U$568,APS!$B396,'Rekapitulasi Maret'!$AB$391:$AB$568)</f>
        <v>0</v>
      </c>
      <c r="DH396" s="154">
        <f t="shared" si="845"/>
        <v>0</v>
      </c>
      <c r="DI396" s="154">
        <f t="shared" si="846"/>
        <v>0</v>
      </c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52">
        <f>SUMIF('Rekapitulasi Maret'!$BP$391:$BP$568,APS!$B396,'Rekapitulasi Maret'!$BQ$391:$BQ$568)+SUMIF('Rekapitulasi Maret'!$BP$391:$BP$568,APS!$B396,'Rekapitulasi Maret'!$BT$391:$BT$568)</f>
        <v>0</v>
      </c>
      <c r="DX396" s="152">
        <f>SUMIF('Rekapitulasi Maret'!$BP$391:$BP$568,APS!$B396,'Rekapitulasi Maret'!$BR$391:$BR$568)</f>
        <v>0</v>
      </c>
      <c r="DY396" s="152">
        <f>SUMIF('Rekapitulasi Maret'!$BP$391:$BP$568,APS!$B396,'Rekapitulasi Maret'!$BU$391:$BU$568)</f>
        <v>0</v>
      </c>
      <c r="DZ396" s="154">
        <f t="shared" si="876"/>
        <v>0</v>
      </c>
      <c r="EA396" s="154">
        <f t="shared" si="877"/>
        <v>0</v>
      </c>
      <c r="EB396" s="10"/>
      <c r="EC396" s="152">
        <f>SUMIF('Rekapitulasi Maret'!$CE$391:$CE$568,APS!$B396,'Rekapitulasi Maret'!$CF$391:$CF$568)+SUMIF('Rekapitulasi Maret'!$CE$391:$CE$568,APS!$B396,'Rekapitulasi Maret'!$CI$391:$CI$568)</f>
        <v>0</v>
      </c>
      <c r="ED396" s="152">
        <f>SUMIF('Rekapitulasi Maret'!$CE$391:$CE$568,APS!$B396,'Rekapitulasi Maret'!$CG$391:$CG$568)</f>
        <v>0</v>
      </c>
      <c r="EE396" s="152">
        <f>SUMIF('Rekapitulasi Maret'!$CE$391:$CE$568,APS!$B396,'Rekapitulasi Maret'!$CJ$391:$CJ$568)</f>
        <v>0</v>
      </c>
      <c r="EF396" s="154">
        <f t="shared" si="764"/>
        <v>0</v>
      </c>
      <c r="EG396" s="154">
        <f t="shared" si="765"/>
        <v>0</v>
      </c>
      <c r="EH396" s="76">
        <f t="shared" si="849"/>
        <v>0</v>
      </c>
      <c r="EI396" s="76">
        <f t="shared" si="850"/>
        <v>0</v>
      </c>
      <c r="EJ396" s="76">
        <f t="shared" si="851"/>
        <v>0</v>
      </c>
      <c r="EK396" s="76">
        <f t="shared" si="852"/>
        <v>0</v>
      </c>
      <c r="EL396" s="76">
        <f t="shared" si="853"/>
        <v>0</v>
      </c>
      <c r="EM396" s="76">
        <f t="shared" si="854"/>
        <v>0</v>
      </c>
      <c r="EN396" s="154">
        <f t="shared" si="855"/>
        <v>0</v>
      </c>
      <c r="EO396" s="10"/>
      <c r="EP396" s="10"/>
      <c r="EQ396" s="10"/>
      <c r="ER396" s="10"/>
      <c r="ES396" s="10"/>
      <c r="ET396" s="154">
        <f t="shared" si="766"/>
        <v>0</v>
      </c>
      <c r="EU396" s="154">
        <f t="shared" si="767"/>
        <v>0</v>
      </c>
      <c r="EV396" s="10"/>
      <c r="EW396" s="152">
        <f>SUMIF('Rekapitulasi Maret'!$U$587:$U$768,APS!$B396,'Rekapitulasi Maret'!$V$587:$V$768)+SUMIF('Rekapitulasi Maret'!$U$587:$U$768,APS!$B396,'Rekapitulasi Maret'!$X$587:$X$768)</f>
        <v>0</v>
      </c>
      <c r="EX396" s="152">
        <f>SUMIF('Rekapitulasi Maret'!$U$587:$U$768,APS!$B396,'Rekapitulasi Maret'!$W$587:$W$768)+SUMIF('Rekapitulasi Maret'!$U$587:$U$768,APS!$B396,'Rekapitulasi Maret'!$Y$587:$Y$768)</f>
        <v>0</v>
      </c>
      <c r="EY396" s="10"/>
      <c r="EZ396" s="154">
        <f t="shared" si="768"/>
        <v>0</v>
      </c>
      <c r="FA396" s="154">
        <f t="shared" si="769"/>
        <v>0</v>
      </c>
      <c r="FB396" s="10"/>
      <c r="FC396" s="152">
        <f>SUMIF('Rekapitulasi Maret'!$AL$587:$AL$768,APS!$B396,'Rekapitulasi Maret'!$AM$587:$AM$768)+SUMIF('Rekapitulasi Maret'!$AL$587:$AL$768,APS!$B396,'Rekapitulasi Maret'!$AP$587:$AP$768)</f>
        <v>0</v>
      </c>
      <c r="FD396" s="152">
        <f>SUMIF('Rekapitulasi Maret'!$AL$587:$AL$768,APS!$B396,'Rekapitulasi Maret'!$AN$587:$AN$768)</f>
        <v>0</v>
      </c>
      <c r="FE396" s="10"/>
      <c r="FF396" s="154">
        <f t="shared" si="770"/>
        <v>0</v>
      </c>
      <c r="FG396" s="154">
        <f t="shared" si="771"/>
        <v>0</v>
      </c>
      <c r="FH396" s="10"/>
      <c r="FI396" s="152">
        <f>SUMIF('Rekapitulasi Maret'!$BA$587:$BA$768,APS!$B396,'Rekapitulasi Maret'!$BB$587:$BB$768)+SUMIF('Rekapitulasi Maret'!$BA$587:$BA$768,APS!$B396,'Rekapitulasi Maret'!$BE$587:$BE$768)</f>
        <v>0</v>
      </c>
      <c r="FJ396" s="152">
        <f>SUMIF('Rekapitulasi Maret'!$BA$587:$BA$768,APS!$B396,'Rekapitulasi Maret'!$BC$587:$BC$768)+SUMIF('Rekapitulasi Maret'!$BA$587:$BA$768,APS!$B396,'Rekapitulasi Maret'!$BF$587:$BF$768)</f>
        <v>0</v>
      </c>
      <c r="FK396" s="10"/>
      <c r="FL396" s="154">
        <f t="shared" si="772"/>
        <v>0</v>
      </c>
      <c r="FM396" s="154">
        <f t="shared" si="773"/>
        <v>0</v>
      </c>
      <c r="FN396" s="10"/>
      <c r="FO396" s="152">
        <f>SUMIF('Rekapitulasi Maret'!$BP$587:$BP$768,APS!$B396,'Rekapitulasi Maret'!$BQ$587:$BQ$768)+SUMIF('Rekapitulasi Maret'!$BP$587:$BP$768,APS!$B396,'Rekapitulasi Maret'!$BT$587:$BT$768)</f>
        <v>0</v>
      </c>
      <c r="FP396" s="152">
        <f>SUMIF('Rekapitulasi Maret'!$BP$587:$BP$768,APS!$B396,'Rekapitulasi Maret'!$BR$587:$BR$768)</f>
        <v>0</v>
      </c>
      <c r="FQ396" s="10"/>
      <c r="FR396" s="154">
        <f t="shared" si="774"/>
        <v>0</v>
      </c>
      <c r="FS396" s="154">
        <f t="shared" si="775"/>
        <v>0</v>
      </c>
      <c r="FT396" s="10"/>
      <c r="FU396" s="152">
        <f>SUMIF('Rekapitulasi Maret'!$CE$587:$CE$768,APS!$B396,'Rekapitulasi Maret'!$CI$587:$CI$768)</f>
        <v>0</v>
      </c>
      <c r="FV396" s="10"/>
      <c r="FW396" s="152">
        <f>SUMIF('Rekapitulasi Maret'!$CE$587:$CE$768,APS!$B396,'Rekapitulasi Maret'!$CJ$587:$CJ$768)</f>
        <v>0</v>
      </c>
      <c r="FX396" s="154">
        <f t="shared" si="795"/>
        <v>0</v>
      </c>
      <c r="FY396" s="154">
        <f t="shared" si="796"/>
        <v>0</v>
      </c>
      <c r="FZ396" s="10"/>
      <c r="GA396" s="152">
        <f>SUMIF('Rekapitulasi Maret'!$D$785:$D$963,APS!$B396,'Rekapitulasi Maret'!$E$785:$E$963)+SUMIF('Rekapitulasi Maret'!$D$785:$D$963,APS!$B396,'Rekapitulasi Maret'!$J$785:$J$963)</f>
        <v>0</v>
      </c>
      <c r="GB396" s="152">
        <f>SUMIF('Rekapitulasi Maret'!$D$785:$D$963,APS!$B396,'Rekapitulasi Maret'!$F$785:$F$963)</f>
        <v>0</v>
      </c>
      <c r="GC396" s="152">
        <f>SUMIF('Rekapitulasi Maret'!$D$785:$D$963,APS!$B396,'Rekapitulasi Maret'!$K$785:$K$963)</f>
        <v>0</v>
      </c>
      <c r="GD396" s="154">
        <f t="shared" si="776"/>
        <v>0</v>
      </c>
      <c r="GE396" s="154">
        <f t="shared" si="777"/>
        <v>0</v>
      </c>
      <c r="GF396" s="10"/>
      <c r="GG396" s="152">
        <f>SUMIF('Rekapitulasi Maret'!$U$785:$U$963,APS!$B396,'Rekapitulasi Maret'!$V$785:$V$963)+SUMIF('Rekapitulasi Maret'!$U$785:$U$963,APS!$B396,'Rekapitulasi Maret'!$AA$785:$AA$963)</f>
        <v>0</v>
      </c>
      <c r="GH396" s="152">
        <f>SUMIF('Rekapitulasi Maret'!$U$785:$U$963,APS!$B396,'Rekapitulasi Maret'!$W$785:$W$963)</f>
        <v>0</v>
      </c>
      <c r="GI396" s="152">
        <f>SUMIF('Rekapitulasi Maret'!$U$785:$U$963,APS!$B396,'Rekapitulasi Maret'!$AB$785:$AB$963)</f>
        <v>0</v>
      </c>
      <c r="GJ396" s="154">
        <f t="shared" si="878"/>
        <v>0</v>
      </c>
      <c r="GK396" s="154">
        <f t="shared" si="879"/>
        <v>0</v>
      </c>
      <c r="GL396" s="10"/>
      <c r="GM396" s="10"/>
      <c r="GN396" s="10"/>
      <c r="GO396" s="10"/>
      <c r="GP396" s="10"/>
      <c r="GQ396" s="10"/>
      <c r="GR396" s="76">
        <f t="shared" si="884"/>
        <v>0</v>
      </c>
      <c r="GS396" s="76">
        <f t="shared" si="885"/>
        <v>0</v>
      </c>
      <c r="GT396" s="76">
        <f t="shared" si="886"/>
        <v>0</v>
      </c>
      <c r="GU396" s="76">
        <f t="shared" si="887"/>
        <v>0</v>
      </c>
      <c r="GV396" s="157">
        <f t="shared" si="888"/>
        <v>0</v>
      </c>
      <c r="GW396" s="157">
        <f t="shared" si="889"/>
        <v>0</v>
      </c>
      <c r="GX396" s="158">
        <f t="shared" si="890"/>
        <v>0</v>
      </c>
      <c r="GY396" s="157">
        <f t="shared" si="821"/>
        <v>0</v>
      </c>
      <c r="GZ396" s="157">
        <f t="shared" si="822"/>
        <v>0</v>
      </c>
      <c r="HA396" s="157">
        <f t="shared" si="823"/>
        <v>0</v>
      </c>
      <c r="HB396" s="157">
        <f t="shared" si="824"/>
        <v>0</v>
      </c>
      <c r="HC396" s="157">
        <f t="shared" si="825"/>
        <v>0</v>
      </c>
      <c r="HD396" s="157">
        <f t="shared" si="826"/>
        <v>0</v>
      </c>
      <c r="HE396" s="158">
        <f t="shared" si="862"/>
        <v>0</v>
      </c>
      <c r="HF396" s="164"/>
      <c r="HG396" s="88"/>
      <c r="HH396" s="88"/>
    </row>
    <row r="397" spans="1:216" ht="15.75" hidden="1">
      <c r="A397" s="16"/>
      <c r="B397" s="16"/>
      <c r="C397" s="16"/>
      <c r="D397" s="16"/>
      <c r="E397" s="16"/>
      <c r="F397" s="17"/>
      <c r="G397" s="17"/>
      <c r="H397" s="17"/>
      <c r="I397" s="18"/>
      <c r="J397" s="17">
        <v>0</v>
      </c>
      <c r="K397" s="19"/>
      <c r="L397" s="19"/>
      <c r="M397" s="23"/>
      <c r="N397" s="20">
        <f t="shared" si="874"/>
        <v>0</v>
      </c>
      <c r="O397" s="20"/>
      <c r="P397" s="75">
        <f t="shared" si="875"/>
        <v>0</v>
      </c>
      <c r="Q397" s="74">
        <f t="shared" si="892"/>
        <v>0</v>
      </c>
      <c r="R397" s="22">
        <f t="shared" si="891"/>
        <v>0</v>
      </c>
      <c r="S397" s="10"/>
      <c r="T397" s="10"/>
      <c r="U397" s="152">
        <f>SUMIF('Rekapitulasi Maret'!$D$9:$D$173,APS!$B397,'Rekapitulasi Maret'!$E$9:$E$173)</f>
        <v>0</v>
      </c>
      <c r="V397" s="152">
        <f>SUMIF('Rekapitulasi Maret'!$D$9:$D$173,APS!$B397,'Rekapitulasi Maret'!$F$9:$F$173)</f>
        <v>0</v>
      </c>
      <c r="W397" s="10"/>
      <c r="X397" s="154">
        <f t="shared" si="865"/>
        <v>0</v>
      </c>
      <c r="Y397" s="154">
        <f t="shared" si="866"/>
        <v>0</v>
      </c>
      <c r="Z397" s="10"/>
      <c r="AA397" s="152">
        <f>SUMIF('Rekapitulasi Maret'!$U$9:$U$173,APS!$B397,'Rekapitulasi Maret'!$V$9:$V$173)</f>
        <v>0</v>
      </c>
      <c r="AB397" s="152">
        <f>SUMIF('Rekapitulasi Maret'!$U$9:$U$173,APS!$B397,'Rekapitulasi Maret'!$W$9:$W$173)</f>
        <v>0</v>
      </c>
      <c r="AC397" s="152"/>
      <c r="AD397" s="154">
        <f t="shared" si="856"/>
        <v>0</v>
      </c>
      <c r="AE397" s="154">
        <f t="shared" si="857"/>
        <v>0</v>
      </c>
      <c r="AF397" s="10"/>
      <c r="AG397" s="152">
        <f>SUMIF('Rekapitulasi Maret'!$AL$9:$AL$173,APS!$B397,'Rekapitulasi Maret'!$AM$9:$AM$173)</f>
        <v>0</v>
      </c>
      <c r="AH397" s="152">
        <f>SUMIF('Rekapitulasi Maret'!$AL$9:$AL$173,APS!$B397,'Rekapitulasi Maret'!$AN$9:$AN$173)</f>
        <v>0</v>
      </c>
      <c r="AI397" s="152">
        <f>SUMIF('Rekapitulasi Maret'!$AL$9:$AL$173,APS!$B397,'Rekapitulasi Maret'!$AQ$9:$AQ$173)</f>
        <v>0</v>
      </c>
      <c r="AJ397" s="154">
        <f t="shared" si="860"/>
        <v>0</v>
      </c>
      <c r="AK397" s="154">
        <f t="shared" si="861"/>
        <v>0</v>
      </c>
      <c r="AL397" s="10"/>
      <c r="AM397" s="152">
        <f>SUMIF('Rekapitulasi Maret'!$BA$9:$BA$173,APS!$B397,'Rekapitulasi Maret'!$BB$9:$BB$173)</f>
        <v>0</v>
      </c>
      <c r="AN397" s="152">
        <f>SUMIF('Rekapitulasi Maret'!$BA$9:$BA$173,APS!$B397,'Rekapitulasi Maret'!$BC$9:$BC$173)</f>
        <v>0</v>
      </c>
      <c r="AO397" s="10"/>
      <c r="AP397" s="154">
        <f t="shared" si="858"/>
        <v>0</v>
      </c>
      <c r="AQ397" s="154">
        <f t="shared" si="859"/>
        <v>0</v>
      </c>
      <c r="AR397" s="10"/>
      <c r="AS397" s="152">
        <f>SUMIF('Rekapitulasi Maret'!$BP$9:$BP$173,APS!$B397,'Rekapitulasi Maret'!$BQ$9:$BQ$173)</f>
        <v>0</v>
      </c>
      <c r="AT397" s="152">
        <f>SUMIF('Rekapitulasi Maret'!$BP$9:$BP$173,APS!$B397,'Rekapitulasi Maret'!$BR$9:$BR$173)</f>
        <v>0</v>
      </c>
      <c r="AU397" s="10"/>
      <c r="AV397" s="10"/>
      <c r="AW397" s="10"/>
      <c r="AX397" s="10"/>
      <c r="AY397" s="10"/>
      <c r="AZ397" s="10"/>
      <c r="BA397" s="10"/>
      <c r="BB397" s="154">
        <f t="shared" si="819"/>
        <v>0</v>
      </c>
      <c r="BC397" s="154">
        <f t="shared" si="820"/>
        <v>0</v>
      </c>
      <c r="BD397" s="76">
        <f t="shared" si="867"/>
        <v>0</v>
      </c>
      <c r="BE397" s="76">
        <f t="shared" si="868"/>
        <v>0</v>
      </c>
      <c r="BF397" s="76">
        <f t="shared" si="869"/>
        <v>0</v>
      </c>
      <c r="BG397" s="76">
        <f t="shared" si="870"/>
        <v>0</v>
      </c>
      <c r="BH397" s="76">
        <f t="shared" si="871"/>
        <v>0</v>
      </c>
      <c r="BI397" s="76">
        <f t="shared" si="872"/>
        <v>0</v>
      </c>
      <c r="BJ397" s="154">
        <f t="shared" si="873"/>
        <v>0</v>
      </c>
      <c r="BK397" s="10"/>
      <c r="BL397" s="10"/>
      <c r="BM397" s="152">
        <f>SUMIF('Rekapitulasi Maret'!$D$194:$D$375,APS!$B397,'Rekapitulasi Maret'!$E$194:$E$375)+SUMIF('Rekapitulasi Maret'!$D$194:$D$375,APS!$B397,'Rekapitulasi Maret'!$J$194:$J$375)</f>
        <v>0</v>
      </c>
      <c r="BN397" s="152">
        <f>SUMIF('Rekapitulasi Maret'!$D$194:$D$375,APS!$B397,'Rekapitulasi Maret'!$F$194:$F$375)</f>
        <v>0</v>
      </c>
      <c r="BO397" s="152">
        <f>SUMIF('Rekapitulasi Maret'!$D$194:$D$375,APS!$B397,'Rekapitulasi Maret'!$K$194:$K$375)</f>
        <v>0</v>
      </c>
      <c r="BP397" s="154">
        <f t="shared" si="799"/>
        <v>0</v>
      </c>
      <c r="BQ397" s="154">
        <f t="shared" si="800"/>
        <v>0</v>
      </c>
      <c r="BR397" s="10"/>
      <c r="BS397" s="152">
        <f>SUMIF('Rekapitulasi Maret'!$U$194:$U$375,APS!$B397,'Rekapitulasi Maret'!$V$194:$V$375)+SUMIF('Rekapitulasi Maret'!$U$194:$U$375,APS!$B397,'Rekapitulasi Maret'!$AA$194:$AA$375)</f>
        <v>0</v>
      </c>
      <c r="BT397" s="152">
        <f>SUMIF('Rekapitulasi Maret'!$U$194:$U$375,APS!$B397,'Rekapitulasi Maret'!$W$194:$W$375)</f>
        <v>0</v>
      </c>
      <c r="BU397" s="152">
        <f>SUMIF('Rekapitulasi Maret'!$U$194:$U$375,APS!$B397,'Rekapitulasi Maret'!$AB$194:$AB$375)</f>
        <v>0</v>
      </c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76">
        <f t="shared" si="838"/>
        <v>0</v>
      </c>
      <c r="CQ397" s="76">
        <f t="shared" si="839"/>
        <v>0</v>
      </c>
      <c r="CR397" s="76">
        <f t="shared" si="840"/>
        <v>0</v>
      </c>
      <c r="CS397" s="76">
        <f t="shared" si="841"/>
        <v>0</v>
      </c>
      <c r="CT397" s="76">
        <f t="shared" si="842"/>
        <v>0</v>
      </c>
      <c r="CU397" s="76">
        <f t="shared" si="843"/>
        <v>0</v>
      </c>
      <c r="CV397" s="154">
        <f t="shared" si="844"/>
        <v>0</v>
      </c>
      <c r="CW397" s="10"/>
      <c r="CX397" s="10"/>
      <c r="CY397" s="152">
        <f>SUMIF('Rekapitulasi Maret'!$D$391:$D$568,APS!$B397,'Rekapitulasi Maret'!$E$391:$E$568)+SUMIF('Rekapitulasi Maret'!$D$391:$D$568,APS!$B397,'Rekapitulasi Maret'!$J$391:$J$568)</f>
        <v>0</v>
      </c>
      <c r="CZ397" s="152">
        <f>SUMIF('Rekapitulasi Maret'!$D$391:$D$568,APS!$B397,'Rekapitulasi Maret'!$F$391:$F$568)</f>
        <v>0</v>
      </c>
      <c r="DA397" s="152">
        <f>SUMIF('Rekapitulasi Maret'!$D$391:$D$568,APS!$B397,'Rekapitulasi Maret'!$K$391:$K$568)</f>
        <v>0</v>
      </c>
      <c r="DB397" s="154">
        <f t="shared" si="793"/>
        <v>0</v>
      </c>
      <c r="DC397" s="154">
        <f t="shared" si="794"/>
        <v>0</v>
      </c>
      <c r="DD397" s="10"/>
      <c r="DE397" s="152">
        <f>SUMIF('Rekapitulasi Maret'!$U$391:$U$568,APS!$B397,'Rekapitulasi Maret'!$V$391:$V$568)+SUMIF('Rekapitulasi Maret'!$U$391:$U$568,APS!$B397,'Rekapitulasi Maret'!$AA$391:$AA$568)</f>
        <v>0</v>
      </c>
      <c r="DF397" s="152">
        <f>SUMIF('Rekapitulasi Maret'!$U$391:$U$568,APS!$B397,'Rekapitulasi Maret'!$W$391:$W$568)</f>
        <v>0</v>
      </c>
      <c r="DG397" s="152">
        <f>SUMIF('Rekapitulasi Maret'!$U$391:$U$568,APS!$B397,'Rekapitulasi Maret'!$AB$391:$AB$568)</f>
        <v>0</v>
      </c>
      <c r="DH397" s="154">
        <f t="shared" si="845"/>
        <v>0</v>
      </c>
      <c r="DI397" s="154">
        <f t="shared" si="846"/>
        <v>0</v>
      </c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52">
        <f>SUMIF('Rekapitulasi Maret'!$BP$391:$BP$568,APS!$B397,'Rekapitulasi Maret'!$BQ$391:$BQ$568)+SUMIF('Rekapitulasi Maret'!$BP$391:$BP$568,APS!$B397,'Rekapitulasi Maret'!$BT$391:$BT$568)</f>
        <v>0</v>
      </c>
      <c r="DX397" s="152">
        <f>SUMIF('Rekapitulasi Maret'!$BP$391:$BP$568,APS!$B397,'Rekapitulasi Maret'!$BR$391:$BR$568)</f>
        <v>0</v>
      </c>
      <c r="DY397" s="152">
        <f>SUMIF('Rekapitulasi Maret'!$BP$391:$BP$568,APS!$B397,'Rekapitulasi Maret'!$BU$391:$BU$568)</f>
        <v>0</v>
      </c>
      <c r="DZ397" s="154">
        <f t="shared" si="876"/>
        <v>0</v>
      </c>
      <c r="EA397" s="154">
        <f t="shared" si="877"/>
        <v>0</v>
      </c>
      <c r="EB397" s="10"/>
      <c r="EC397" s="152">
        <f>SUMIF('Rekapitulasi Maret'!$CE$391:$CE$568,APS!$B397,'Rekapitulasi Maret'!$CF$391:$CF$568)+SUMIF('Rekapitulasi Maret'!$CE$391:$CE$568,APS!$B397,'Rekapitulasi Maret'!$CI$391:$CI$568)</f>
        <v>0</v>
      </c>
      <c r="ED397" s="152">
        <f>SUMIF('Rekapitulasi Maret'!$CE$391:$CE$568,APS!$B397,'Rekapitulasi Maret'!$CG$391:$CG$568)</f>
        <v>0</v>
      </c>
      <c r="EE397" s="152">
        <f>SUMIF('Rekapitulasi Maret'!$CE$391:$CE$568,APS!$B397,'Rekapitulasi Maret'!$CJ$391:$CJ$568)</f>
        <v>0</v>
      </c>
      <c r="EF397" s="154">
        <f t="shared" si="764"/>
        <v>0</v>
      </c>
      <c r="EG397" s="154">
        <f t="shared" si="765"/>
        <v>0</v>
      </c>
      <c r="EH397" s="76">
        <f t="shared" si="849"/>
        <v>0</v>
      </c>
      <c r="EI397" s="76">
        <f t="shared" si="850"/>
        <v>0</v>
      </c>
      <c r="EJ397" s="76">
        <f t="shared" si="851"/>
        <v>0</v>
      </c>
      <c r="EK397" s="76">
        <f t="shared" si="852"/>
        <v>0</v>
      </c>
      <c r="EL397" s="76">
        <f t="shared" si="853"/>
        <v>0</v>
      </c>
      <c r="EM397" s="76">
        <f t="shared" si="854"/>
        <v>0</v>
      </c>
      <c r="EN397" s="154">
        <f t="shared" si="855"/>
        <v>0</v>
      </c>
      <c r="EO397" s="10"/>
      <c r="EP397" s="10"/>
      <c r="EQ397" s="10"/>
      <c r="ER397" s="10"/>
      <c r="ES397" s="10"/>
      <c r="ET397" s="154">
        <f t="shared" si="766"/>
        <v>0</v>
      </c>
      <c r="EU397" s="154">
        <f t="shared" si="767"/>
        <v>0</v>
      </c>
      <c r="EV397" s="10"/>
      <c r="EW397" s="152">
        <f>SUMIF('Rekapitulasi Maret'!$U$587:$U$768,APS!$B397,'Rekapitulasi Maret'!$V$587:$V$768)+SUMIF('Rekapitulasi Maret'!$U$587:$U$768,APS!$B397,'Rekapitulasi Maret'!$X$587:$X$768)</f>
        <v>0</v>
      </c>
      <c r="EX397" s="152">
        <f>SUMIF('Rekapitulasi Maret'!$U$587:$U$768,APS!$B397,'Rekapitulasi Maret'!$W$587:$W$768)+SUMIF('Rekapitulasi Maret'!$U$587:$U$768,APS!$B397,'Rekapitulasi Maret'!$Y$587:$Y$768)</f>
        <v>0</v>
      </c>
      <c r="EY397" s="10"/>
      <c r="EZ397" s="154">
        <f t="shared" si="768"/>
        <v>0</v>
      </c>
      <c r="FA397" s="154">
        <f t="shared" si="769"/>
        <v>0</v>
      </c>
      <c r="FB397" s="10"/>
      <c r="FC397" s="152">
        <f>SUMIF('Rekapitulasi Maret'!$AL$587:$AL$768,APS!$B397,'Rekapitulasi Maret'!$AM$587:$AM$768)+SUMIF('Rekapitulasi Maret'!$AL$587:$AL$768,APS!$B397,'Rekapitulasi Maret'!$AP$587:$AP$768)</f>
        <v>0</v>
      </c>
      <c r="FD397" s="152">
        <f>SUMIF('Rekapitulasi Maret'!$AL$587:$AL$768,APS!$B397,'Rekapitulasi Maret'!$AN$587:$AN$768)</f>
        <v>0</v>
      </c>
      <c r="FE397" s="10"/>
      <c r="FF397" s="154">
        <f t="shared" si="770"/>
        <v>0</v>
      </c>
      <c r="FG397" s="154">
        <f t="shared" si="771"/>
        <v>0</v>
      </c>
      <c r="FH397" s="10"/>
      <c r="FI397" s="152">
        <f>SUMIF('Rekapitulasi Maret'!$BA$587:$BA$768,APS!$B397,'Rekapitulasi Maret'!$BB$587:$BB$768)+SUMIF('Rekapitulasi Maret'!$BA$587:$BA$768,APS!$B397,'Rekapitulasi Maret'!$BE$587:$BE$768)</f>
        <v>0</v>
      </c>
      <c r="FJ397" s="152">
        <f>SUMIF('Rekapitulasi Maret'!$BA$587:$BA$768,APS!$B397,'Rekapitulasi Maret'!$BC$587:$BC$768)+SUMIF('Rekapitulasi Maret'!$BA$587:$BA$768,APS!$B397,'Rekapitulasi Maret'!$BF$587:$BF$768)</f>
        <v>0</v>
      </c>
      <c r="FK397" s="10"/>
      <c r="FL397" s="154">
        <f t="shared" si="772"/>
        <v>0</v>
      </c>
      <c r="FM397" s="154">
        <f t="shared" si="773"/>
        <v>0</v>
      </c>
      <c r="FN397" s="10"/>
      <c r="FO397" s="152">
        <f>SUMIF('Rekapitulasi Maret'!$BP$587:$BP$768,APS!$B397,'Rekapitulasi Maret'!$BQ$587:$BQ$768)+SUMIF('Rekapitulasi Maret'!$BP$587:$BP$768,APS!$B397,'Rekapitulasi Maret'!$BT$587:$BT$768)</f>
        <v>0</v>
      </c>
      <c r="FP397" s="152">
        <f>SUMIF('Rekapitulasi Maret'!$BP$587:$BP$768,APS!$B397,'Rekapitulasi Maret'!$BR$587:$BR$768)</f>
        <v>0</v>
      </c>
      <c r="FQ397" s="10"/>
      <c r="FR397" s="154">
        <f t="shared" si="774"/>
        <v>0</v>
      </c>
      <c r="FS397" s="154">
        <f t="shared" si="775"/>
        <v>0</v>
      </c>
      <c r="FT397" s="10"/>
      <c r="FU397" s="152">
        <f>SUMIF('Rekapitulasi Maret'!$CE$587:$CE$768,APS!$B397,'Rekapitulasi Maret'!$CI$587:$CI$768)</f>
        <v>0</v>
      </c>
      <c r="FV397" s="10"/>
      <c r="FW397" s="152">
        <f>SUMIF('Rekapitulasi Maret'!$CE$587:$CE$768,APS!$B397,'Rekapitulasi Maret'!$CJ$587:$CJ$768)</f>
        <v>0</v>
      </c>
      <c r="FX397" s="154">
        <f t="shared" si="795"/>
        <v>0</v>
      </c>
      <c r="FY397" s="154">
        <f t="shared" si="796"/>
        <v>0</v>
      </c>
      <c r="FZ397" s="10"/>
      <c r="GA397" s="152">
        <f>SUMIF('Rekapitulasi Maret'!$D$785:$D$963,APS!$B397,'Rekapitulasi Maret'!$E$785:$E$963)+SUMIF('Rekapitulasi Maret'!$D$785:$D$963,APS!$B397,'Rekapitulasi Maret'!$J$785:$J$963)</f>
        <v>0</v>
      </c>
      <c r="GB397" s="152">
        <f>SUMIF('Rekapitulasi Maret'!$D$785:$D$963,APS!$B397,'Rekapitulasi Maret'!$F$785:$F$963)</f>
        <v>0</v>
      </c>
      <c r="GC397" s="152">
        <f>SUMIF('Rekapitulasi Maret'!$D$785:$D$963,APS!$B397,'Rekapitulasi Maret'!$K$785:$K$963)</f>
        <v>0</v>
      </c>
      <c r="GD397" s="154">
        <f t="shared" si="776"/>
        <v>0</v>
      </c>
      <c r="GE397" s="154">
        <f t="shared" si="777"/>
        <v>0</v>
      </c>
      <c r="GF397" s="10"/>
      <c r="GG397" s="152">
        <f>SUMIF('Rekapitulasi Maret'!$U$785:$U$963,APS!$B397,'Rekapitulasi Maret'!$V$785:$V$963)+SUMIF('Rekapitulasi Maret'!$U$785:$U$963,APS!$B397,'Rekapitulasi Maret'!$AA$785:$AA$963)</f>
        <v>0</v>
      </c>
      <c r="GH397" s="152">
        <f>SUMIF('Rekapitulasi Maret'!$U$785:$U$963,APS!$B397,'Rekapitulasi Maret'!$W$785:$W$963)</f>
        <v>0</v>
      </c>
      <c r="GI397" s="152">
        <f>SUMIF('Rekapitulasi Maret'!$U$785:$U$963,APS!$B397,'Rekapitulasi Maret'!$AB$785:$AB$963)</f>
        <v>0</v>
      </c>
      <c r="GJ397" s="154">
        <f t="shared" si="878"/>
        <v>0</v>
      </c>
      <c r="GK397" s="154">
        <f t="shared" si="879"/>
        <v>0</v>
      </c>
      <c r="GL397" s="10"/>
      <c r="GM397" s="10"/>
      <c r="GN397" s="10"/>
      <c r="GO397" s="10"/>
      <c r="GP397" s="10"/>
      <c r="GQ397" s="10"/>
      <c r="GR397" s="76">
        <f t="shared" si="884"/>
        <v>0</v>
      </c>
      <c r="GS397" s="76">
        <f t="shared" si="885"/>
        <v>0</v>
      </c>
      <c r="GT397" s="76">
        <f t="shared" si="886"/>
        <v>0</v>
      </c>
      <c r="GU397" s="76">
        <f t="shared" si="887"/>
        <v>0</v>
      </c>
      <c r="GV397" s="157">
        <f t="shared" si="888"/>
        <v>0</v>
      </c>
      <c r="GW397" s="157">
        <f t="shared" si="889"/>
        <v>0</v>
      </c>
      <c r="GX397" s="158">
        <f t="shared" si="890"/>
        <v>0</v>
      </c>
      <c r="GY397" s="157">
        <f t="shared" si="821"/>
        <v>0</v>
      </c>
      <c r="GZ397" s="157">
        <f t="shared" si="822"/>
        <v>0</v>
      </c>
      <c r="HA397" s="157">
        <f t="shared" si="823"/>
        <v>0</v>
      </c>
      <c r="HB397" s="157">
        <f t="shared" si="824"/>
        <v>0</v>
      </c>
      <c r="HC397" s="157">
        <f t="shared" si="825"/>
        <v>0</v>
      </c>
      <c r="HD397" s="157">
        <f t="shared" si="826"/>
        <v>0</v>
      </c>
      <c r="HE397" s="158">
        <f t="shared" si="862"/>
        <v>0</v>
      </c>
      <c r="HF397" s="164"/>
      <c r="HG397" s="88"/>
      <c r="HH397" s="88"/>
    </row>
    <row r="398" spans="1:216" ht="15.75" hidden="1">
      <c r="A398" s="16"/>
      <c r="B398" s="16"/>
      <c r="C398" s="16"/>
      <c r="D398" s="16"/>
      <c r="E398" s="16"/>
      <c r="F398" s="17"/>
      <c r="G398" s="17"/>
      <c r="H398" s="17"/>
      <c r="I398" s="18"/>
      <c r="J398" s="17">
        <v>0</v>
      </c>
      <c r="K398" s="19"/>
      <c r="L398" s="19"/>
      <c r="M398" s="23"/>
      <c r="N398" s="20">
        <f t="shared" si="874"/>
        <v>0</v>
      </c>
      <c r="O398" s="20"/>
      <c r="P398" s="75">
        <f t="shared" si="875"/>
        <v>0</v>
      </c>
      <c r="Q398" s="74">
        <f t="shared" si="892"/>
        <v>0</v>
      </c>
      <c r="R398" s="22">
        <f t="shared" si="891"/>
        <v>0</v>
      </c>
      <c r="S398" s="10"/>
      <c r="T398" s="10"/>
      <c r="U398" s="152">
        <f>SUMIF('Rekapitulasi Maret'!$D$9:$D$173,APS!$B398,'Rekapitulasi Maret'!$E$9:$E$173)</f>
        <v>0</v>
      </c>
      <c r="V398" s="152">
        <f>SUMIF('Rekapitulasi Maret'!$D$9:$D$173,APS!$B398,'Rekapitulasi Maret'!$F$9:$F$173)</f>
        <v>0</v>
      </c>
      <c r="W398" s="10"/>
      <c r="X398" s="154">
        <f t="shared" si="865"/>
        <v>0</v>
      </c>
      <c r="Y398" s="154">
        <f t="shared" si="866"/>
        <v>0</v>
      </c>
      <c r="Z398" s="10"/>
      <c r="AA398" s="152">
        <f>SUMIF('Rekapitulasi Maret'!$U$9:$U$173,APS!$B398,'Rekapitulasi Maret'!$V$9:$V$173)</f>
        <v>0</v>
      </c>
      <c r="AB398" s="152">
        <f>SUMIF('Rekapitulasi Maret'!$U$9:$U$173,APS!$B398,'Rekapitulasi Maret'!$W$9:$W$173)</f>
        <v>0</v>
      </c>
      <c r="AC398" s="152"/>
      <c r="AD398" s="154">
        <f t="shared" si="856"/>
        <v>0</v>
      </c>
      <c r="AE398" s="154">
        <f t="shared" si="857"/>
        <v>0</v>
      </c>
      <c r="AF398" s="10"/>
      <c r="AG398" s="152">
        <f>SUMIF('Rekapitulasi Maret'!$AL$9:$AL$173,APS!$B398,'Rekapitulasi Maret'!$AM$9:$AM$173)</f>
        <v>0</v>
      </c>
      <c r="AH398" s="152">
        <f>SUMIF('Rekapitulasi Maret'!$AL$9:$AL$173,APS!$B398,'Rekapitulasi Maret'!$AN$9:$AN$173)</f>
        <v>0</v>
      </c>
      <c r="AI398" s="152">
        <f>SUMIF('Rekapitulasi Maret'!$AL$9:$AL$173,APS!$B398,'Rekapitulasi Maret'!$AQ$9:$AQ$173)</f>
        <v>0</v>
      </c>
      <c r="AJ398" s="154">
        <f t="shared" si="860"/>
        <v>0</v>
      </c>
      <c r="AK398" s="154">
        <f t="shared" si="861"/>
        <v>0</v>
      </c>
      <c r="AL398" s="10"/>
      <c r="AM398" s="152">
        <f>SUMIF('Rekapitulasi Maret'!$BA$9:$BA$173,APS!$B398,'Rekapitulasi Maret'!$BB$9:$BB$173)</f>
        <v>0</v>
      </c>
      <c r="AN398" s="152">
        <f>SUMIF('Rekapitulasi Maret'!$BA$9:$BA$173,APS!$B398,'Rekapitulasi Maret'!$BC$9:$BC$173)</f>
        <v>0</v>
      </c>
      <c r="AO398" s="10"/>
      <c r="AP398" s="154">
        <f t="shared" si="858"/>
        <v>0</v>
      </c>
      <c r="AQ398" s="154">
        <f t="shared" si="859"/>
        <v>0</v>
      </c>
      <c r="AR398" s="10"/>
      <c r="AS398" s="152">
        <f>SUMIF('Rekapitulasi Maret'!$BP$9:$BP$173,APS!$B398,'Rekapitulasi Maret'!$BQ$9:$BQ$173)</f>
        <v>0</v>
      </c>
      <c r="AT398" s="152">
        <f>SUMIF('Rekapitulasi Maret'!$BP$9:$BP$173,APS!$B398,'Rekapitulasi Maret'!$BR$9:$BR$173)</f>
        <v>0</v>
      </c>
      <c r="AU398" s="10"/>
      <c r="AV398" s="10"/>
      <c r="AW398" s="10"/>
      <c r="AX398" s="10"/>
      <c r="AY398" s="10"/>
      <c r="AZ398" s="10"/>
      <c r="BA398" s="10"/>
      <c r="BB398" s="154">
        <f t="shared" si="819"/>
        <v>0</v>
      </c>
      <c r="BC398" s="154">
        <f t="shared" si="820"/>
        <v>0</v>
      </c>
      <c r="BD398" s="76">
        <f t="shared" si="867"/>
        <v>0</v>
      </c>
      <c r="BE398" s="76">
        <f t="shared" si="868"/>
        <v>0</v>
      </c>
      <c r="BF398" s="76">
        <f t="shared" si="869"/>
        <v>0</v>
      </c>
      <c r="BG398" s="76">
        <f t="shared" si="870"/>
        <v>0</v>
      </c>
      <c r="BH398" s="76">
        <f t="shared" si="871"/>
        <v>0</v>
      </c>
      <c r="BI398" s="76">
        <f t="shared" si="872"/>
        <v>0</v>
      </c>
      <c r="BJ398" s="154">
        <f t="shared" si="873"/>
        <v>0</v>
      </c>
      <c r="BK398" s="10"/>
      <c r="BL398" s="10"/>
      <c r="BM398" s="152">
        <f>SUMIF('Rekapitulasi Maret'!$D$194:$D$375,APS!$B398,'Rekapitulasi Maret'!$E$194:$E$375)+SUMIF('Rekapitulasi Maret'!$D$194:$D$375,APS!$B398,'Rekapitulasi Maret'!$J$194:$J$375)</f>
        <v>0</v>
      </c>
      <c r="BN398" s="152">
        <f>SUMIF('Rekapitulasi Maret'!$D$194:$D$375,APS!$B398,'Rekapitulasi Maret'!$F$194:$F$375)</f>
        <v>0</v>
      </c>
      <c r="BO398" s="152">
        <f>SUMIF('Rekapitulasi Maret'!$D$194:$D$375,APS!$B398,'Rekapitulasi Maret'!$K$194:$K$375)</f>
        <v>0</v>
      </c>
      <c r="BP398" s="154">
        <f t="shared" si="799"/>
        <v>0</v>
      </c>
      <c r="BQ398" s="154">
        <f t="shared" si="800"/>
        <v>0</v>
      </c>
      <c r="BR398" s="10"/>
      <c r="BS398" s="152">
        <f>SUMIF('Rekapitulasi Maret'!$U$194:$U$375,APS!$B398,'Rekapitulasi Maret'!$V$194:$V$375)+SUMIF('Rekapitulasi Maret'!$U$194:$U$375,APS!$B398,'Rekapitulasi Maret'!$AA$194:$AA$375)</f>
        <v>0</v>
      </c>
      <c r="BT398" s="152">
        <f>SUMIF('Rekapitulasi Maret'!$U$194:$U$375,APS!$B398,'Rekapitulasi Maret'!$W$194:$W$375)</f>
        <v>0</v>
      </c>
      <c r="BU398" s="152">
        <f>SUMIF('Rekapitulasi Maret'!$U$194:$U$375,APS!$B398,'Rekapitulasi Maret'!$AB$194:$AB$375)</f>
        <v>0</v>
      </c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76">
        <f t="shared" si="838"/>
        <v>0</v>
      </c>
      <c r="CQ398" s="76">
        <f t="shared" si="839"/>
        <v>0</v>
      </c>
      <c r="CR398" s="76">
        <f t="shared" si="840"/>
        <v>0</v>
      </c>
      <c r="CS398" s="76">
        <f t="shared" si="841"/>
        <v>0</v>
      </c>
      <c r="CT398" s="76">
        <f t="shared" si="842"/>
        <v>0</v>
      </c>
      <c r="CU398" s="76">
        <f t="shared" si="843"/>
        <v>0</v>
      </c>
      <c r="CV398" s="154">
        <f t="shared" si="844"/>
        <v>0</v>
      </c>
      <c r="CW398" s="10"/>
      <c r="CX398" s="10"/>
      <c r="CY398" s="152">
        <f>SUMIF('Rekapitulasi Maret'!$D$391:$D$568,APS!$B398,'Rekapitulasi Maret'!$E$391:$E$568)+SUMIF('Rekapitulasi Maret'!$D$391:$D$568,APS!$B398,'Rekapitulasi Maret'!$J$391:$J$568)</f>
        <v>0</v>
      </c>
      <c r="CZ398" s="152">
        <f>SUMIF('Rekapitulasi Maret'!$D$391:$D$568,APS!$B398,'Rekapitulasi Maret'!$F$391:$F$568)</f>
        <v>0</v>
      </c>
      <c r="DA398" s="152">
        <f>SUMIF('Rekapitulasi Maret'!$D$391:$D$568,APS!$B398,'Rekapitulasi Maret'!$K$391:$K$568)</f>
        <v>0</v>
      </c>
      <c r="DB398" s="154">
        <f t="shared" si="793"/>
        <v>0</v>
      </c>
      <c r="DC398" s="154">
        <f t="shared" si="794"/>
        <v>0</v>
      </c>
      <c r="DD398" s="10"/>
      <c r="DE398" s="152">
        <f>SUMIF('Rekapitulasi Maret'!$U$391:$U$568,APS!$B398,'Rekapitulasi Maret'!$V$391:$V$568)+SUMIF('Rekapitulasi Maret'!$U$391:$U$568,APS!$B398,'Rekapitulasi Maret'!$AA$391:$AA$568)</f>
        <v>0</v>
      </c>
      <c r="DF398" s="152">
        <f>SUMIF('Rekapitulasi Maret'!$U$391:$U$568,APS!$B398,'Rekapitulasi Maret'!$W$391:$W$568)</f>
        <v>0</v>
      </c>
      <c r="DG398" s="152">
        <f>SUMIF('Rekapitulasi Maret'!$U$391:$U$568,APS!$B398,'Rekapitulasi Maret'!$AB$391:$AB$568)</f>
        <v>0</v>
      </c>
      <c r="DH398" s="154">
        <f t="shared" si="845"/>
        <v>0</v>
      </c>
      <c r="DI398" s="154">
        <f t="shared" si="846"/>
        <v>0</v>
      </c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52">
        <f>SUMIF('Rekapitulasi Maret'!$BP$391:$BP$568,APS!$B398,'Rekapitulasi Maret'!$BQ$391:$BQ$568)+SUMIF('Rekapitulasi Maret'!$BP$391:$BP$568,APS!$B398,'Rekapitulasi Maret'!$BT$391:$BT$568)</f>
        <v>0</v>
      </c>
      <c r="DX398" s="152">
        <f>SUMIF('Rekapitulasi Maret'!$BP$391:$BP$568,APS!$B398,'Rekapitulasi Maret'!$BR$391:$BR$568)</f>
        <v>0</v>
      </c>
      <c r="DY398" s="152">
        <f>SUMIF('Rekapitulasi Maret'!$BP$391:$BP$568,APS!$B398,'Rekapitulasi Maret'!$BU$391:$BU$568)</f>
        <v>0</v>
      </c>
      <c r="DZ398" s="154">
        <f t="shared" si="876"/>
        <v>0</v>
      </c>
      <c r="EA398" s="154">
        <f t="shared" si="877"/>
        <v>0</v>
      </c>
      <c r="EB398" s="10"/>
      <c r="EC398" s="152">
        <f>SUMIF('Rekapitulasi Maret'!$CE$391:$CE$568,APS!$B398,'Rekapitulasi Maret'!$CF$391:$CF$568)+SUMIF('Rekapitulasi Maret'!$CE$391:$CE$568,APS!$B398,'Rekapitulasi Maret'!$CI$391:$CI$568)</f>
        <v>0</v>
      </c>
      <c r="ED398" s="152">
        <f>SUMIF('Rekapitulasi Maret'!$CE$391:$CE$568,APS!$B398,'Rekapitulasi Maret'!$CG$391:$CG$568)</f>
        <v>0</v>
      </c>
      <c r="EE398" s="152">
        <f>SUMIF('Rekapitulasi Maret'!$CE$391:$CE$568,APS!$B398,'Rekapitulasi Maret'!$CJ$391:$CJ$568)</f>
        <v>0</v>
      </c>
      <c r="EF398" s="154">
        <f t="shared" ref="EF398:EF446" si="893">IF(EB398=0,0,((ED398+EE398)/EB398)*100)</f>
        <v>0</v>
      </c>
      <c r="EG398" s="154">
        <f t="shared" ref="EG398:EG446" si="894">IF(EC398=0,0,((ED398+EE398)/EC398)*100)</f>
        <v>0</v>
      </c>
      <c r="EH398" s="76">
        <f t="shared" si="849"/>
        <v>0</v>
      </c>
      <c r="EI398" s="76">
        <f t="shared" si="850"/>
        <v>0</v>
      </c>
      <c r="EJ398" s="76">
        <f t="shared" si="851"/>
        <v>0</v>
      </c>
      <c r="EK398" s="76">
        <f t="shared" si="852"/>
        <v>0</v>
      </c>
      <c r="EL398" s="76">
        <f t="shared" si="853"/>
        <v>0</v>
      </c>
      <c r="EM398" s="76">
        <f t="shared" si="854"/>
        <v>0</v>
      </c>
      <c r="EN398" s="154">
        <f t="shared" si="855"/>
        <v>0</v>
      </c>
      <c r="EO398" s="10"/>
      <c r="EP398" s="10"/>
      <c r="EQ398" s="10"/>
      <c r="ER398" s="10"/>
      <c r="ES398" s="10"/>
      <c r="ET398" s="154">
        <f t="shared" ref="ET398:ET426" si="895">IF(EP398=0,0,((ER398+ES398)/EP398)*100)</f>
        <v>0</v>
      </c>
      <c r="EU398" s="154">
        <f t="shared" ref="EU398:EU426" si="896">IF(EQ398=0,0,((ER398+ES398)/EQ398)*100)</f>
        <v>0</v>
      </c>
      <c r="EV398" s="10"/>
      <c r="EW398" s="152">
        <f>SUMIF('Rekapitulasi Maret'!$U$587:$U$768,APS!$B398,'Rekapitulasi Maret'!$V$587:$V$768)+SUMIF('Rekapitulasi Maret'!$U$587:$U$768,APS!$B398,'Rekapitulasi Maret'!$X$587:$X$768)</f>
        <v>0</v>
      </c>
      <c r="EX398" s="152">
        <f>SUMIF('Rekapitulasi Maret'!$U$587:$U$768,APS!$B398,'Rekapitulasi Maret'!$W$587:$W$768)+SUMIF('Rekapitulasi Maret'!$U$587:$U$768,APS!$B398,'Rekapitulasi Maret'!$Y$587:$Y$768)</f>
        <v>0</v>
      </c>
      <c r="EY398" s="10"/>
      <c r="EZ398" s="154">
        <f t="shared" ref="EZ398:EZ441" si="897">IF(EV398=0,0,((EX398+EY398)/EV398)*100)</f>
        <v>0</v>
      </c>
      <c r="FA398" s="154">
        <f t="shared" ref="FA398:FA441" si="898">IF(EW398=0,0,((EX398+EY398)/EW398)*100)</f>
        <v>0</v>
      </c>
      <c r="FB398" s="10"/>
      <c r="FC398" s="152">
        <f>SUMIF('Rekapitulasi Maret'!$AL$587:$AL$768,APS!$B398,'Rekapitulasi Maret'!$AM$587:$AM$768)+SUMIF('Rekapitulasi Maret'!$AL$587:$AL$768,APS!$B398,'Rekapitulasi Maret'!$AP$587:$AP$768)</f>
        <v>0</v>
      </c>
      <c r="FD398" s="152">
        <f>SUMIF('Rekapitulasi Maret'!$AL$587:$AL$768,APS!$B398,'Rekapitulasi Maret'!$AN$587:$AN$768)</f>
        <v>0</v>
      </c>
      <c r="FE398" s="10"/>
      <c r="FF398" s="154">
        <f t="shared" ref="FF398:FF441" si="899">IF(FB398=0,0,((FD398+FE398)/FB398)*100)</f>
        <v>0</v>
      </c>
      <c r="FG398" s="154">
        <f t="shared" ref="FG398:FG441" si="900">IF(FC398=0,0,((FD398+FE398)/FC398)*100)</f>
        <v>0</v>
      </c>
      <c r="FH398" s="10"/>
      <c r="FI398" s="152">
        <f>SUMIF('Rekapitulasi Maret'!$BA$587:$BA$768,APS!$B398,'Rekapitulasi Maret'!$BB$587:$BB$768)+SUMIF('Rekapitulasi Maret'!$BA$587:$BA$768,APS!$B398,'Rekapitulasi Maret'!$BE$587:$BE$768)</f>
        <v>0</v>
      </c>
      <c r="FJ398" s="152">
        <f>SUMIF('Rekapitulasi Maret'!$BA$587:$BA$768,APS!$B398,'Rekapitulasi Maret'!$BC$587:$BC$768)+SUMIF('Rekapitulasi Maret'!$BA$587:$BA$768,APS!$B398,'Rekapitulasi Maret'!$BF$587:$BF$768)</f>
        <v>0</v>
      </c>
      <c r="FK398" s="10"/>
      <c r="FL398" s="154">
        <f t="shared" ref="FL398:FL446" si="901">IF(FH398=0,0,((FJ398+FK398)/FH398)*100)</f>
        <v>0</v>
      </c>
      <c r="FM398" s="154">
        <f t="shared" ref="FM398:FM446" si="902">IF(FI398=0,0,((FJ398+FK398)/FI398)*100)</f>
        <v>0</v>
      </c>
      <c r="FN398" s="10"/>
      <c r="FO398" s="152">
        <f>SUMIF('Rekapitulasi Maret'!$BP$587:$BP$768,APS!$B398,'Rekapitulasi Maret'!$BQ$587:$BQ$768)+SUMIF('Rekapitulasi Maret'!$BP$587:$BP$768,APS!$B398,'Rekapitulasi Maret'!$BT$587:$BT$768)</f>
        <v>0</v>
      </c>
      <c r="FP398" s="152">
        <f>SUMIF('Rekapitulasi Maret'!$BP$587:$BP$768,APS!$B398,'Rekapitulasi Maret'!$BR$587:$BR$768)</f>
        <v>0</v>
      </c>
      <c r="FQ398" s="10"/>
      <c r="FR398" s="154">
        <f t="shared" ref="FR398:FR399" si="903">IF(FN398=0,0,((FP398+FQ398)/FN398)*100)</f>
        <v>0</v>
      </c>
      <c r="FS398" s="154">
        <f t="shared" ref="FS398:FS399" si="904">IF(FO398=0,0,((FP398+FQ398)/FO398)*100)</f>
        <v>0</v>
      </c>
      <c r="FT398" s="10"/>
      <c r="FU398" s="152">
        <f>SUMIF('Rekapitulasi Maret'!$CE$587:$CE$768,APS!$B398,'Rekapitulasi Maret'!$CI$587:$CI$768)</f>
        <v>0</v>
      </c>
      <c r="FV398" s="10"/>
      <c r="FW398" s="152">
        <f>SUMIF('Rekapitulasi Maret'!$CE$587:$CE$768,APS!$B398,'Rekapitulasi Maret'!$CJ$587:$CJ$768)</f>
        <v>0</v>
      </c>
      <c r="FX398" s="154">
        <f t="shared" si="795"/>
        <v>0</v>
      </c>
      <c r="FY398" s="154">
        <f t="shared" si="796"/>
        <v>0</v>
      </c>
      <c r="FZ398" s="10"/>
      <c r="GA398" s="152">
        <f>SUMIF('Rekapitulasi Maret'!$D$785:$D$963,APS!$B398,'Rekapitulasi Maret'!$E$785:$E$963)+SUMIF('Rekapitulasi Maret'!$D$785:$D$963,APS!$B398,'Rekapitulasi Maret'!$J$785:$J$963)</f>
        <v>0</v>
      </c>
      <c r="GB398" s="152">
        <f>SUMIF('Rekapitulasi Maret'!$D$785:$D$963,APS!$B398,'Rekapitulasi Maret'!$F$785:$F$963)</f>
        <v>0</v>
      </c>
      <c r="GC398" s="152">
        <f>SUMIF('Rekapitulasi Maret'!$D$785:$D$963,APS!$B398,'Rekapitulasi Maret'!$K$785:$K$963)</f>
        <v>0</v>
      </c>
      <c r="GD398" s="154">
        <f t="shared" ref="GD398:GD446" si="905">IF(FZ398=0,0,((GB398+GC398)/FZ398)*100)</f>
        <v>0</v>
      </c>
      <c r="GE398" s="154">
        <f t="shared" ref="GE398:GE446" si="906">IF(GA398=0,0,((GB398+GC398)/GA398)*100)</f>
        <v>0</v>
      </c>
      <c r="GF398" s="10"/>
      <c r="GG398" s="152">
        <f>SUMIF('Rekapitulasi Maret'!$U$785:$U$963,APS!$B398,'Rekapitulasi Maret'!$V$785:$V$963)+SUMIF('Rekapitulasi Maret'!$U$785:$U$963,APS!$B398,'Rekapitulasi Maret'!$AA$785:$AA$963)</f>
        <v>0</v>
      </c>
      <c r="GH398" s="152">
        <f>SUMIF('Rekapitulasi Maret'!$U$785:$U$963,APS!$B398,'Rekapitulasi Maret'!$W$785:$W$963)</f>
        <v>0</v>
      </c>
      <c r="GI398" s="152">
        <f>SUMIF('Rekapitulasi Maret'!$U$785:$U$963,APS!$B398,'Rekapitulasi Maret'!$AB$785:$AB$963)</f>
        <v>0</v>
      </c>
      <c r="GJ398" s="154">
        <f t="shared" si="878"/>
        <v>0</v>
      </c>
      <c r="GK398" s="154">
        <f t="shared" si="879"/>
        <v>0</v>
      </c>
      <c r="GL398" s="10"/>
      <c r="GM398" s="10"/>
      <c r="GN398" s="10"/>
      <c r="GO398" s="10"/>
      <c r="GP398" s="10"/>
      <c r="GQ398" s="10"/>
      <c r="GR398" s="76">
        <f t="shared" si="884"/>
        <v>0</v>
      </c>
      <c r="GS398" s="76">
        <f t="shared" ref="GS398:GS446" si="907">EQ398+EW398+FC398+FI398+FO398+GA398+GG398+GM398+FU398</f>
        <v>0</v>
      </c>
      <c r="GT398" s="76">
        <f t="shared" ref="GT398:GT446" si="908">ER398+EX398+FD398+FJ398+FP398+GB398+GH398+GN398+FV398</f>
        <v>0</v>
      </c>
      <c r="GU398" s="76">
        <f t="shared" ref="GU398:GU446" si="909">ES398+EY398+FE398+FK398+FQ398+GC398+GI398+GO398+FW398</f>
        <v>0</v>
      </c>
      <c r="GV398" s="157">
        <f t="shared" si="888"/>
        <v>0</v>
      </c>
      <c r="GW398" s="157">
        <f t="shared" si="889"/>
        <v>0</v>
      </c>
      <c r="GX398" s="158">
        <f t="shared" si="890"/>
        <v>0</v>
      </c>
      <c r="GY398" s="157">
        <f t="shared" si="821"/>
        <v>0</v>
      </c>
      <c r="GZ398" s="157">
        <f t="shared" si="822"/>
        <v>0</v>
      </c>
      <c r="HA398" s="157">
        <f t="shared" si="823"/>
        <v>0</v>
      </c>
      <c r="HB398" s="157">
        <f t="shared" si="824"/>
        <v>0</v>
      </c>
      <c r="HC398" s="157">
        <f t="shared" si="825"/>
        <v>0</v>
      </c>
      <c r="HD398" s="157">
        <f t="shared" si="826"/>
        <v>0</v>
      </c>
      <c r="HE398" s="158">
        <f t="shared" si="862"/>
        <v>0</v>
      </c>
      <c r="HF398" s="164"/>
      <c r="HG398" s="88"/>
      <c r="HH398" s="88"/>
    </row>
    <row r="399" spans="1:216" ht="15.75" hidden="1">
      <c r="A399" s="16"/>
      <c r="B399" s="16"/>
      <c r="C399" s="16"/>
      <c r="D399" s="16"/>
      <c r="E399" s="16"/>
      <c r="F399" s="17"/>
      <c r="G399" s="17"/>
      <c r="H399" s="17"/>
      <c r="I399" s="18"/>
      <c r="J399" s="17">
        <v>0</v>
      </c>
      <c r="K399" s="19"/>
      <c r="L399" s="19"/>
      <c r="M399" s="23"/>
      <c r="N399" s="20">
        <f t="shared" si="874"/>
        <v>0</v>
      </c>
      <c r="O399" s="20"/>
      <c r="P399" s="75">
        <f t="shared" si="875"/>
        <v>0</v>
      </c>
      <c r="Q399" s="74">
        <f t="shared" si="892"/>
        <v>0</v>
      </c>
      <c r="R399" s="22">
        <f t="shared" si="891"/>
        <v>0</v>
      </c>
      <c r="S399" s="10"/>
      <c r="T399" s="10"/>
      <c r="U399" s="152">
        <f>SUMIF('Rekapitulasi Maret'!$D$9:$D$173,APS!$B399,'Rekapitulasi Maret'!$E$9:$E$173)</f>
        <v>0</v>
      </c>
      <c r="V399" s="152">
        <f>SUMIF('Rekapitulasi Maret'!$D$9:$D$173,APS!$B399,'Rekapitulasi Maret'!$F$9:$F$173)</f>
        <v>0</v>
      </c>
      <c r="W399" s="10"/>
      <c r="X399" s="154">
        <f t="shared" si="865"/>
        <v>0</v>
      </c>
      <c r="Y399" s="154">
        <f t="shared" si="866"/>
        <v>0</v>
      </c>
      <c r="Z399" s="10"/>
      <c r="AA399" s="152">
        <f>SUMIF('Rekapitulasi Maret'!$U$9:$U$173,APS!$B399,'Rekapitulasi Maret'!$V$9:$V$173)</f>
        <v>0</v>
      </c>
      <c r="AB399" s="152">
        <f>SUMIF('Rekapitulasi Maret'!$U$9:$U$173,APS!$B399,'Rekapitulasi Maret'!$W$9:$W$173)</f>
        <v>0</v>
      </c>
      <c r="AC399" s="152"/>
      <c r="AD399" s="154">
        <f t="shared" si="856"/>
        <v>0</v>
      </c>
      <c r="AE399" s="154">
        <f t="shared" si="857"/>
        <v>0</v>
      </c>
      <c r="AF399" s="10"/>
      <c r="AG399" s="152">
        <f>SUMIF('Rekapitulasi Maret'!$AL$9:$AL$173,APS!$B399,'Rekapitulasi Maret'!$AM$9:$AM$173)</f>
        <v>0</v>
      </c>
      <c r="AH399" s="152">
        <f>SUMIF('Rekapitulasi Maret'!$AL$9:$AL$173,APS!$B399,'Rekapitulasi Maret'!$AN$9:$AN$173)</f>
        <v>0</v>
      </c>
      <c r="AI399" s="152">
        <f>SUMIF('Rekapitulasi Maret'!$AL$9:$AL$173,APS!$B399,'Rekapitulasi Maret'!$AQ$9:$AQ$173)</f>
        <v>0</v>
      </c>
      <c r="AJ399" s="154">
        <f t="shared" si="860"/>
        <v>0</v>
      </c>
      <c r="AK399" s="154">
        <f t="shared" si="861"/>
        <v>0</v>
      </c>
      <c r="AL399" s="10"/>
      <c r="AM399" s="152">
        <f>SUMIF('Rekapitulasi Maret'!$BA$9:$BA$173,APS!$B399,'Rekapitulasi Maret'!$BB$9:$BB$173)</f>
        <v>0</v>
      </c>
      <c r="AN399" s="152">
        <f>SUMIF('Rekapitulasi Maret'!$BA$9:$BA$173,APS!$B399,'Rekapitulasi Maret'!$BC$9:$BC$173)</f>
        <v>0</v>
      </c>
      <c r="AO399" s="10"/>
      <c r="AP399" s="154">
        <f t="shared" si="858"/>
        <v>0</v>
      </c>
      <c r="AQ399" s="154">
        <f t="shared" si="859"/>
        <v>0</v>
      </c>
      <c r="AR399" s="10"/>
      <c r="AS399" s="152">
        <f>SUMIF('Rekapitulasi Maret'!$BP$9:$BP$173,APS!$B399,'Rekapitulasi Maret'!$BQ$9:$BQ$173)</f>
        <v>0</v>
      </c>
      <c r="AT399" s="152">
        <f>SUMIF('Rekapitulasi Maret'!$BP$9:$BP$173,APS!$B399,'Rekapitulasi Maret'!$BR$9:$BR$173)</f>
        <v>0</v>
      </c>
      <c r="AU399" s="10"/>
      <c r="AV399" s="10"/>
      <c r="AW399" s="10"/>
      <c r="AX399" s="10"/>
      <c r="AY399" s="10"/>
      <c r="AZ399" s="10"/>
      <c r="BA399" s="10"/>
      <c r="BB399" s="154">
        <f t="shared" si="819"/>
        <v>0</v>
      </c>
      <c r="BC399" s="154">
        <f t="shared" si="820"/>
        <v>0</v>
      </c>
      <c r="BD399" s="76">
        <f t="shared" si="867"/>
        <v>0</v>
      </c>
      <c r="BE399" s="76">
        <f t="shared" si="868"/>
        <v>0</v>
      </c>
      <c r="BF399" s="76">
        <f t="shared" si="869"/>
        <v>0</v>
      </c>
      <c r="BG399" s="76">
        <f t="shared" si="870"/>
        <v>0</v>
      </c>
      <c r="BH399" s="76">
        <f t="shared" si="871"/>
        <v>0</v>
      </c>
      <c r="BI399" s="76">
        <f t="shared" si="872"/>
        <v>0</v>
      </c>
      <c r="BJ399" s="154">
        <f t="shared" si="873"/>
        <v>0</v>
      </c>
      <c r="BK399" s="10"/>
      <c r="BL399" s="10"/>
      <c r="BM399" s="152">
        <f>SUMIF('Rekapitulasi Maret'!$D$194:$D$375,APS!$B399,'Rekapitulasi Maret'!$E$194:$E$375)+SUMIF('Rekapitulasi Maret'!$D$194:$D$375,APS!$B399,'Rekapitulasi Maret'!$J$194:$J$375)</f>
        <v>0</v>
      </c>
      <c r="BN399" s="152">
        <f>SUMIF('Rekapitulasi Maret'!$D$194:$D$375,APS!$B399,'Rekapitulasi Maret'!$F$194:$F$375)</f>
        <v>0</v>
      </c>
      <c r="BO399" s="152">
        <f>SUMIF('Rekapitulasi Maret'!$D$194:$D$375,APS!$B399,'Rekapitulasi Maret'!$K$194:$K$375)</f>
        <v>0</v>
      </c>
      <c r="BP399" s="154">
        <f t="shared" si="799"/>
        <v>0</v>
      </c>
      <c r="BQ399" s="154">
        <f t="shared" si="800"/>
        <v>0</v>
      </c>
      <c r="BR399" s="10"/>
      <c r="BS399" s="152">
        <f>SUMIF('Rekapitulasi Maret'!$U$194:$U$375,APS!$B399,'Rekapitulasi Maret'!$V$194:$V$375)+SUMIF('Rekapitulasi Maret'!$U$194:$U$375,APS!$B399,'Rekapitulasi Maret'!$AA$194:$AA$375)</f>
        <v>0</v>
      </c>
      <c r="BT399" s="152">
        <f>SUMIF('Rekapitulasi Maret'!$U$194:$U$375,APS!$B399,'Rekapitulasi Maret'!$W$194:$W$375)</f>
        <v>0</v>
      </c>
      <c r="BU399" s="152">
        <f>SUMIF('Rekapitulasi Maret'!$U$194:$U$375,APS!$B399,'Rekapitulasi Maret'!$AB$194:$AB$375)</f>
        <v>0</v>
      </c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76">
        <f t="shared" si="838"/>
        <v>0</v>
      </c>
      <c r="CQ399" s="76">
        <f t="shared" si="839"/>
        <v>0</v>
      </c>
      <c r="CR399" s="76">
        <f t="shared" si="840"/>
        <v>0</v>
      </c>
      <c r="CS399" s="76">
        <f t="shared" si="841"/>
        <v>0</v>
      </c>
      <c r="CT399" s="76">
        <f t="shared" si="842"/>
        <v>0</v>
      </c>
      <c r="CU399" s="76">
        <f t="shared" si="843"/>
        <v>0</v>
      </c>
      <c r="CV399" s="154">
        <f t="shared" si="844"/>
        <v>0</v>
      </c>
      <c r="CW399" s="10"/>
      <c r="CX399" s="10"/>
      <c r="CY399" s="152">
        <f>SUMIF('Rekapitulasi Maret'!$D$391:$D$568,APS!$B399,'Rekapitulasi Maret'!$E$391:$E$568)+SUMIF('Rekapitulasi Maret'!$D$391:$D$568,APS!$B399,'Rekapitulasi Maret'!$J$391:$J$568)</f>
        <v>0</v>
      </c>
      <c r="CZ399" s="152">
        <f>SUMIF('Rekapitulasi Maret'!$D$391:$D$568,APS!$B399,'Rekapitulasi Maret'!$F$391:$F$568)</f>
        <v>0</v>
      </c>
      <c r="DA399" s="152">
        <f>SUMIF('Rekapitulasi Maret'!$D$391:$D$568,APS!$B399,'Rekapitulasi Maret'!$K$391:$K$568)</f>
        <v>0</v>
      </c>
      <c r="DB399" s="154">
        <f t="shared" si="793"/>
        <v>0</v>
      </c>
      <c r="DC399" s="154">
        <f t="shared" si="794"/>
        <v>0</v>
      </c>
      <c r="DD399" s="10"/>
      <c r="DE399" s="152">
        <f>SUMIF('Rekapitulasi Maret'!$U$391:$U$568,APS!$B399,'Rekapitulasi Maret'!$V$391:$V$568)+SUMIF('Rekapitulasi Maret'!$U$391:$U$568,APS!$B399,'Rekapitulasi Maret'!$AA$391:$AA$568)</f>
        <v>0</v>
      </c>
      <c r="DF399" s="152">
        <f>SUMIF('Rekapitulasi Maret'!$U$391:$U$568,APS!$B399,'Rekapitulasi Maret'!$W$391:$W$568)</f>
        <v>0</v>
      </c>
      <c r="DG399" s="152">
        <f>SUMIF('Rekapitulasi Maret'!$U$391:$U$568,APS!$B399,'Rekapitulasi Maret'!$AB$391:$AB$568)</f>
        <v>0</v>
      </c>
      <c r="DH399" s="154">
        <f t="shared" si="845"/>
        <v>0</v>
      </c>
      <c r="DI399" s="154">
        <f t="shared" si="846"/>
        <v>0</v>
      </c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52">
        <f>SUMIF('Rekapitulasi Maret'!$BP$391:$BP$568,APS!$B399,'Rekapitulasi Maret'!$BQ$391:$BQ$568)+SUMIF('Rekapitulasi Maret'!$BP$391:$BP$568,APS!$B399,'Rekapitulasi Maret'!$BT$391:$BT$568)</f>
        <v>0</v>
      </c>
      <c r="DX399" s="152">
        <f>SUMIF('Rekapitulasi Maret'!$BP$391:$BP$568,APS!$B399,'Rekapitulasi Maret'!$BR$391:$BR$568)</f>
        <v>0</v>
      </c>
      <c r="DY399" s="152">
        <f>SUMIF('Rekapitulasi Maret'!$BP$391:$BP$568,APS!$B399,'Rekapitulasi Maret'!$BU$391:$BU$568)</f>
        <v>0</v>
      </c>
      <c r="DZ399" s="154">
        <f t="shared" si="876"/>
        <v>0</v>
      </c>
      <c r="EA399" s="154">
        <f t="shared" si="877"/>
        <v>0</v>
      </c>
      <c r="EB399" s="10"/>
      <c r="EC399" s="152">
        <f>SUMIF('Rekapitulasi Maret'!$CE$391:$CE$568,APS!$B399,'Rekapitulasi Maret'!$CF$391:$CF$568)+SUMIF('Rekapitulasi Maret'!$CE$391:$CE$568,APS!$B399,'Rekapitulasi Maret'!$CI$391:$CI$568)</f>
        <v>0</v>
      </c>
      <c r="ED399" s="152">
        <f>SUMIF('Rekapitulasi Maret'!$CE$391:$CE$568,APS!$B399,'Rekapitulasi Maret'!$CG$391:$CG$568)</f>
        <v>0</v>
      </c>
      <c r="EE399" s="152">
        <f>SUMIF('Rekapitulasi Maret'!$CE$391:$CE$568,APS!$B399,'Rekapitulasi Maret'!$CJ$391:$CJ$568)</f>
        <v>0</v>
      </c>
      <c r="EF399" s="154">
        <f t="shared" si="893"/>
        <v>0</v>
      </c>
      <c r="EG399" s="154">
        <f t="shared" si="894"/>
        <v>0</v>
      </c>
      <c r="EH399" s="76">
        <f t="shared" si="849"/>
        <v>0</v>
      </c>
      <c r="EI399" s="76">
        <f t="shared" si="850"/>
        <v>0</v>
      </c>
      <c r="EJ399" s="76">
        <f t="shared" si="851"/>
        <v>0</v>
      </c>
      <c r="EK399" s="76">
        <f t="shared" si="852"/>
        <v>0</v>
      </c>
      <c r="EL399" s="76">
        <f t="shared" si="853"/>
        <v>0</v>
      </c>
      <c r="EM399" s="76">
        <f t="shared" si="854"/>
        <v>0</v>
      </c>
      <c r="EN399" s="154">
        <f t="shared" si="855"/>
        <v>0</v>
      </c>
      <c r="EO399" s="10"/>
      <c r="EP399" s="10"/>
      <c r="EQ399" s="10"/>
      <c r="ER399" s="10"/>
      <c r="ES399" s="10"/>
      <c r="ET399" s="154">
        <f t="shared" si="895"/>
        <v>0</v>
      </c>
      <c r="EU399" s="154">
        <f t="shared" si="896"/>
        <v>0</v>
      </c>
      <c r="EV399" s="10"/>
      <c r="EW399" s="152">
        <f>SUMIF('Rekapitulasi Maret'!$U$587:$U$768,APS!$B399,'Rekapitulasi Maret'!$V$587:$V$768)+SUMIF('Rekapitulasi Maret'!$U$587:$U$768,APS!$B399,'Rekapitulasi Maret'!$X$587:$X$768)</f>
        <v>0</v>
      </c>
      <c r="EX399" s="152">
        <f>SUMIF('Rekapitulasi Maret'!$U$587:$U$768,APS!$B399,'Rekapitulasi Maret'!$W$587:$W$768)+SUMIF('Rekapitulasi Maret'!$U$587:$U$768,APS!$B399,'Rekapitulasi Maret'!$Y$587:$Y$768)</f>
        <v>0</v>
      </c>
      <c r="EY399" s="10"/>
      <c r="EZ399" s="154">
        <f t="shared" si="897"/>
        <v>0</v>
      </c>
      <c r="FA399" s="154">
        <f t="shared" si="898"/>
        <v>0</v>
      </c>
      <c r="FB399" s="10"/>
      <c r="FC399" s="152">
        <f>SUMIF('Rekapitulasi Maret'!$AL$587:$AL$768,APS!$B399,'Rekapitulasi Maret'!$AM$587:$AM$768)+SUMIF('Rekapitulasi Maret'!$AL$587:$AL$768,APS!$B399,'Rekapitulasi Maret'!$AP$587:$AP$768)</f>
        <v>0</v>
      </c>
      <c r="FD399" s="152">
        <f>SUMIF('Rekapitulasi Maret'!$AL$587:$AL$768,APS!$B399,'Rekapitulasi Maret'!$AN$587:$AN$768)</f>
        <v>0</v>
      </c>
      <c r="FE399" s="10"/>
      <c r="FF399" s="154">
        <f t="shared" si="899"/>
        <v>0</v>
      </c>
      <c r="FG399" s="154">
        <f t="shared" si="900"/>
        <v>0</v>
      </c>
      <c r="FH399" s="10"/>
      <c r="FI399" s="152">
        <f>SUMIF('Rekapitulasi Maret'!$BA$587:$BA$768,APS!$B399,'Rekapitulasi Maret'!$BB$587:$BB$768)+SUMIF('Rekapitulasi Maret'!$BA$587:$BA$768,APS!$B399,'Rekapitulasi Maret'!$BE$587:$BE$768)</f>
        <v>0</v>
      </c>
      <c r="FJ399" s="152">
        <f>SUMIF('Rekapitulasi Maret'!$BA$587:$BA$768,APS!$B399,'Rekapitulasi Maret'!$BC$587:$BC$768)+SUMIF('Rekapitulasi Maret'!$BA$587:$BA$768,APS!$B399,'Rekapitulasi Maret'!$BF$587:$BF$768)</f>
        <v>0</v>
      </c>
      <c r="FK399" s="10"/>
      <c r="FL399" s="154">
        <f t="shared" si="901"/>
        <v>0</v>
      </c>
      <c r="FM399" s="154">
        <f t="shared" si="902"/>
        <v>0</v>
      </c>
      <c r="FN399" s="10"/>
      <c r="FO399" s="152">
        <f>SUMIF('Rekapitulasi Maret'!$BP$587:$BP$768,APS!$B399,'Rekapitulasi Maret'!$BQ$587:$BQ$768)+SUMIF('Rekapitulasi Maret'!$BP$587:$BP$768,APS!$B399,'Rekapitulasi Maret'!$BT$587:$BT$768)</f>
        <v>0</v>
      </c>
      <c r="FP399" s="152">
        <f>SUMIF('Rekapitulasi Maret'!$BP$587:$BP$768,APS!$B399,'Rekapitulasi Maret'!$BR$587:$BR$768)</f>
        <v>0</v>
      </c>
      <c r="FQ399" s="10"/>
      <c r="FR399" s="154">
        <f t="shared" si="903"/>
        <v>0</v>
      </c>
      <c r="FS399" s="154">
        <f t="shared" si="904"/>
        <v>0</v>
      </c>
      <c r="FT399" s="10"/>
      <c r="FU399" s="152">
        <f>SUMIF('Rekapitulasi Maret'!$CE$587:$CE$768,APS!$B399,'Rekapitulasi Maret'!$CI$587:$CI$768)</f>
        <v>0</v>
      </c>
      <c r="FV399" s="10"/>
      <c r="FW399" s="152">
        <f>SUMIF('Rekapitulasi Maret'!$CE$587:$CE$768,APS!$B399,'Rekapitulasi Maret'!$CJ$587:$CJ$768)</f>
        <v>0</v>
      </c>
      <c r="FX399" s="154">
        <f t="shared" si="795"/>
        <v>0</v>
      </c>
      <c r="FY399" s="154">
        <f t="shared" si="796"/>
        <v>0</v>
      </c>
      <c r="FZ399" s="10"/>
      <c r="GA399" s="152">
        <f>SUMIF('Rekapitulasi Maret'!$D$785:$D$963,APS!$B399,'Rekapitulasi Maret'!$E$785:$E$963)+SUMIF('Rekapitulasi Maret'!$D$785:$D$963,APS!$B399,'Rekapitulasi Maret'!$J$785:$J$963)</f>
        <v>0</v>
      </c>
      <c r="GB399" s="152">
        <f>SUMIF('Rekapitulasi Maret'!$D$785:$D$963,APS!$B399,'Rekapitulasi Maret'!$F$785:$F$963)</f>
        <v>0</v>
      </c>
      <c r="GC399" s="152">
        <f>SUMIF('Rekapitulasi Maret'!$D$785:$D$963,APS!$B399,'Rekapitulasi Maret'!$K$785:$K$963)</f>
        <v>0</v>
      </c>
      <c r="GD399" s="154">
        <f t="shared" si="905"/>
        <v>0</v>
      </c>
      <c r="GE399" s="154">
        <f t="shared" si="906"/>
        <v>0</v>
      </c>
      <c r="GF399" s="10"/>
      <c r="GG399" s="152">
        <f>SUMIF('Rekapitulasi Maret'!$U$785:$U$963,APS!$B399,'Rekapitulasi Maret'!$V$785:$V$963)+SUMIF('Rekapitulasi Maret'!$U$785:$U$963,APS!$B399,'Rekapitulasi Maret'!$AA$785:$AA$963)</f>
        <v>0</v>
      </c>
      <c r="GH399" s="152">
        <f>SUMIF('Rekapitulasi Maret'!$U$785:$U$963,APS!$B399,'Rekapitulasi Maret'!$W$785:$W$963)</f>
        <v>0</v>
      </c>
      <c r="GI399" s="152">
        <f>SUMIF('Rekapitulasi Maret'!$U$785:$U$963,APS!$B399,'Rekapitulasi Maret'!$AB$785:$AB$963)</f>
        <v>0</v>
      </c>
      <c r="GJ399" s="154">
        <f t="shared" si="878"/>
        <v>0</v>
      </c>
      <c r="GK399" s="154">
        <f t="shared" si="879"/>
        <v>0</v>
      </c>
      <c r="GL399" s="10"/>
      <c r="GM399" s="10"/>
      <c r="GN399" s="10"/>
      <c r="GO399" s="10"/>
      <c r="GP399" s="10"/>
      <c r="GQ399" s="10"/>
      <c r="GR399" s="76">
        <f t="shared" si="884"/>
        <v>0</v>
      </c>
      <c r="GS399" s="76">
        <f t="shared" si="907"/>
        <v>0</v>
      </c>
      <c r="GT399" s="76">
        <f t="shared" si="908"/>
        <v>0</v>
      </c>
      <c r="GU399" s="76">
        <f t="shared" si="909"/>
        <v>0</v>
      </c>
      <c r="GV399" s="157">
        <f t="shared" si="888"/>
        <v>0</v>
      </c>
      <c r="GW399" s="157">
        <f t="shared" si="889"/>
        <v>0</v>
      </c>
      <c r="GX399" s="158">
        <f t="shared" si="890"/>
        <v>0</v>
      </c>
      <c r="GY399" s="157">
        <f t="shared" si="821"/>
        <v>0</v>
      </c>
      <c r="GZ399" s="157">
        <f t="shared" si="822"/>
        <v>0</v>
      </c>
      <c r="HA399" s="157">
        <f t="shared" si="823"/>
        <v>0</v>
      </c>
      <c r="HB399" s="157">
        <f t="shared" si="824"/>
        <v>0</v>
      </c>
      <c r="HC399" s="157">
        <f t="shared" si="825"/>
        <v>0</v>
      </c>
      <c r="HD399" s="157">
        <f t="shared" si="826"/>
        <v>0</v>
      </c>
      <c r="HE399" s="158">
        <f t="shared" si="862"/>
        <v>0</v>
      </c>
      <c r="HF399" s="164"/>
      <c r="HG399" s="88"/>
      <c r="HH399" s="88"/>
    </row>
    <row r="400" spans="1:216" ht="15.75" hidden="1">
      <c r="A400" s="16"/>
      <c r="B400" s="16"/>
      <c r="C400" s="16"/>
      <c r="D400" s="16"/>
      <c r="E400" s="16"/>
      <c r="F400" s="17"/>
      <c r="G400" s="17"/>
      <c r="H400" s="17"/>
      <c r="I400" s="18"/>
      <c r="J400" s="17">
        <v>0</v>
      </c>
      <c r="K400" s="19"/>
      <c r="L400" s="19"/>
      <c r="M400" s="23"/>
      <c r="N400" s="20">
        <f t="shared" si="874"/>
        <v>0</v>
      </c>
      <c r="O400" s="20"/>
      <c r="P400" s="75">
        <f t="shared" si="875"/>
        <v>0</v>
      </c>
      <c r="Q400" s="74">
        <f t="shared" si="892"/>
        <v>0</v>
      </c>
      <c r="R400" s="22">
        <f t="shared" si="891"/>
        <v>0</v>
      </c>
      <c r="S400" s="10"/>
      <c r="T400" s="10"/>
      <c r="U400" s="152">
        <f>SUMIF('Rekapitulasi Maret'!$D$9:$D$173,APS!$B400,'Rekapitulasi Maret'!$E$9:$E$173)</f>
        <v>0</v>
      </c>
      <c r="V400" s="152">
        <f>SUMIF('Rekapitulasi Maret'!$D$9:$D$173,APS!$B400,'Rekapitulasi Maret'!$F$9:$F$173)</f>
        <v>0</v>
      </c>
      <c r="W400" s="10"/>
      <c r="X400" s="154">
        <f t="shared" si="865"/>
        <v>0</v>
      </c>
      <c r="Y400" s="154">
        <f t="shared" si="866"/>
        <v>0</v>
      </c>
      <c r="Z400" s="10"/>
      <c r="AA400" s="152">
        <f>SUMIF('Rekapitulasi Maret'!$U$9:$U$173,APS!$B400,'Rekapitulasi Maret'!$V$9:$V$173)</f>
        <v>0</v>
      </c>
      <c r="AB400" s="152">
        <f>SUMIF('Rekapitulasi Maret'!$U$9:$U$173,APS!$B400,'Rekapitulasi Maret'!$W$9:$W$173)</f>
        <v>0</v>
      </c>
      <c r="AC400" s="152"/>
      <c r="AD400" s="154">
        <f t="shared" si="856"/>
        <v>0</v>
      </c>
      <c r="AE400" s="154">
        <f t="shared" si="857"/>
        <v>0</v>
      </c>
      <c r="AF400" s="10"/>
      <c r="AG400" s="152">
        <f>SUMIF('Rekapitulasi Maret'!$AL$9:$AL$173,APS!$B400,'Rekapitulasi Maret'!$AM$9:$AM$173)</f>
        <v>0</v>
      </c>
      <c r="AH400" s="152">
        <f>SUMIF('Rekapitulasi Maret'!$AL$9:$AL$173,APS!$B400,'Rekapitulasi Maret'!$AN$9:$AN$173)</f>
        <v>0</v>
      </c>
      <c r="AI400" s="152">
        <f>SUMIF('Rekapitulasi Maret'!$AL$9:$AL$173,APS!$B400,'Rekapitulasi Maret'!$AQ$9:$AQ$173)</f>
        <v>0</v>
      </c>
      <c r="AJ400" s="154">
        <f t="shared" si="860"/>
        <v>0</v>
      </c>
      <c r="AK400" s="154">
        <f t="shared" si="861"/>
        <v>0</v>
      </c>
      <c r="AL400" s="10"/>
      <c r="AM400" s="152">
        <f>SUMIF('Rekapitulasi Maret'!$BA$9:$BA$173,APS!$B400,'Rekapitulasi Maret'!$BB$9:$BB$173)</f>
        <v>0</v>
      </c>
      <c r="AN400" s="152">
        <f>SUMIF('Rekapitulasi Maret'!$BA$9:$BA$173,APS!$B400,'Rekapitulasi Maret'!$BC$9:$BC$173)</f>
        <v>0</v>
      </c>
      <c r="AO400" s="10"/>
      <c r="AP400" s="154">
        <f t="shared" si="858"/>
        <v>0</v>
      </c>
      <c r="AQ400" s="154">
        <f t="shared" si="859"/>
        <v>0</v>
      </c>
      <c r="AR400" s="10"/>
      <c r="AS400" s="152">
        <f>SUMIF('Rekapitulasi Maret'!$BP$9:$BP$173,APS!$B400,'Rekapitulasi Maret'!$BQ$9:$BQ$173)</f>
        <v>0</v>
      </c>
      <c r="AT400" s="152">
        <f>SUMIF('Rekapitulasi Maret'!$BP$9:$BP$173,APS!$B400,'Rekapitulasi Maret'!$BR$9:$BR$173)</f>
        <v>0</v>
      </c>
      <c r="AU400" s="10"/>
      <c r="AV400" s="10"/>
      <c r="AW400" s="10"/>
      <c r="AX400" s="10"/>
      <c r="AY400" s="10"/>
      <c r="AZ400" s="10"/>
      <c r="BA400" s="10"/>
      <c r="BB400" s="154">
        <f t="shared" si="819"/>
        <v>0</v>
      </c>
      <c r="BC400" s="154">
        <f t="shared" si="820"/>
        <v>0</v>
      </c>
      <c r="BD400" s="76">
        <f t="shared" si="867"/>
        <v>0</v>
      </c>
      <c r="BE400" s="76">
        <f t="shared" si="868"/>
        <v>0</v>
      </c>
      <c r="BF400" s="76">
        <f t="shared" si="869"/>
        <v>0</v>
      </c>
      <c r="BG400" s="76">
        <f t="shared" si="870"/>
        <v>0</v>
      </c>
      <c r="BH400" s="76">
        <f t="shared" si="871"/>
        <v>0</v>
      </c>
      <c r="BI400" s="76">
        <f t="shared" si="872"/>
        <v>0</v>
      </c>
      <c r="BJ400" s="154">
        <f t="shared" si="873"/>
        <v>0</v>
      </c>
      <c r="BK400" s="10"/>
      <c r="BL400" s="10"/>
      <c r="BM400" s="152">
        <f>SUMIF('Rekapitulasi Maret'!$D$194:$D$375,APS!$B400,'Rekapitulasi Maret'!$E$194:$E$375)+SUMIF('Rekapitulasi Maret'!$D$194:$D$375,APS!$B400,'Rekapitulasi Maret'!$J$194:$J$375)</f>
        <v>0</v>
      </c>
      <c r="BN400" s="152">
        <f>SUMIF('Rekapitulasi Maret'!$D$194:$D$375,APS!$B400,'Rekapitulasi Maret'!$F$194:$F$375)</f>
        <v>0</v>
      </c>
      <c r="BO400" s="152">
        <f>SUMIF('Rekapitulasi Maret'!$D$194:$D$375,APS!$B400,'Rekapitulasi Maret'!$K$194:$K$375)</f>
        <v>0</v>
      </c>
      <c r="BP400" s="154">
        <f t="shared" si="799"/>
        <v>0</v>
      </c>
      <c r="BQ400" s="154">
        <f t="shared" si="800"/>
        <v>0</v>
      </c>
      <c r="BR400" s="10"/>
      <c r="BS400" s="152">
        <f>SUMIF('Rekapitulasi Maret'!$U$194:$U$375,APS!$B400,'Rekapitulasi Maret'!$V$194:$V$375)+SUMIF('Rekapitulasi Maret'!$U$194:$U$375,APS!$B400,'Rekapitulasi Maret'!$AA$194:$AA$375)</f>
        <v>0</v>
      </c>
      <c r="BT400" s="152">
        <f>SUMIF('Rekapitulasi Maret'!$U$194:$U$375,APS!$B400,'Rekapitulasi Maret'!$W$194:$W$375)</f>
        <v>0</v>
      </c>
      <c r="BU400" s="152">
        <f>SUMIF('Rekapitulasi Maret'!$U$194:$U$375,APS!$B400,'Rekapitulasi Maret'!$AB$194:$AB$375)</f>
        <v>0</v>
      </c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76">
        <f t="shared" si="838"/>
        <v>0</v>
      </c>
      <c r="CQ400" s="76">
        <f t="shared" si="839"/>
        <v>0</v>
      </c>
      <c r="CR400" s="76">
        <f t="shared" si="840"/>
        <v>0</v>
      </c>
      <c r="CS400" s="76">
        <f t="shared" si="841"/>
        <v>0</v>
      </c>
      <c r="CT400" s="76">
        <f t="shared" si="842"/>
        <v>0</v>
      </c>
      <c r="CU400" s="76">
        <f t="shared" si="843"/>
        <v>0</v>
      </c>
      <c r="CV400" s="154">
        <f t="shared" si="844"/>
        <v>0</v>
      </c>
      <c r="CW400" s="10"/>
      <c r="CX400" s="10"/>
      <c r="CY400" s="152">
        <f>SUMIF('Rekapitulasi Maret'!$D$391:$D$568,APS!$B400,'Rekapitulasi Maret'!$E$391:$E$568)+SUMIF('Rekapitulasi Maret'!$D$391:$D$568,APS!$B400,'Rekapitulasi Maret'!$J$391:$J$568)</f>
        <v>0</v>
      </c>
      <c r="CZ400" s="152">
        <f>SUMIF('Rekapitulasi Maret'!$D$391:$D$568,APS!$B400,'Rekapitulasi Maret'!$F$391:$F$568)</f>
        <v>0</v>
      </c>
      <c r="DA400" s="152">
        <f>SUMIF('Rekapitulasi Maret'!$D$391:$D$568,APS!$B400,'Rekapitulasi Maret'!$K$391:$K$568)</f>
        <v>0</v>
      </c>
      <c r="DB400" s="154">
        <f t="shared" ref="DB400:DB446" si="910">IF(CX400=0,0,((CZ400+DA400)/CX400)*100)</f>
        <v>0</v>
      </c>
      <c r="DC400" s="154">
        <f t="shared" ref="DC400:DC446" si="911">IF(CY400=0,0,((CZ400+DA400)/CY400)*100)</f>
        <v>0</v>
      </c>
      <c r="DD400" s="10"/>
      <c r="DE400" s="152">
        <f>SUMIF('Rekapitulasi Maret'!$U$391:$U$568,APS!$B400,'Rekapitulasi Maret'!$V$391:$V$568)+SUMIF('Rekapitulasi Maret'!$U$391:$U$568,APS!$B400,'Rekapitulasi Maret'!$AA$391:$AA$568)</f>
        <v>0</v>
      </c>
      <c r="DF400" s="152">
        <f>SUMIF('Rekapitulasi Maret'!$U$391:$U$568,APS!$B400,'Rekapitulasi Maret'!$W$391:$W$568)</f>
        <v>0</v>
      </c>
      <c r="DG400" s="152">
        <f>SUMIF('Rekapitulasi Maret'!$U$391:$U$568,APS!$B400,'Rekapitulasi Maret'!$AB$391:$AB$568)</f>
        <v>0</v>
      </c>
      <c r="DH400" s="154">
        <f t="shared" si="845"/>
        <v>0</v>
      </c>
      <c r="DI400" s="154">
        <f t="shared" si="846"/>
        <v>0</v>
      </c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52">
        <f>SUMIF('Rekapitulasi Maret'!$BP$391:$BP$568,APS!$B400,'Rekapitulasi Maret'!$BQ$391:$BQ$568)+SUMIF('Rekapitulasi Maret'!$BP$391:$BP$568,APS!$B400,'Rekapitulasi Maret'!$BT$391:$BT$568)</f>
        <v>0</v>
      </c>
      <c r="DX400" s="152">
        <f>SUMIF('Rekapitulasi Maret'!$BP$391:$BP$568,APS!$B400,'Rekapitulasi Maret'!$BR$391:$BR$568)</f>
        <v>0</v>
      </c>
      <c r="DY400" s="152">
        <f>SUMIF('Rekapitulasi Maret'!$BP$391:$BP$568,APS!$B400,'Rekapitulasi Maret'!$BU$391:$BU$568)</f>
        <v>0</v>
      </c>
      <c r="DZ400" s="154">
        <f t="shared" si="876"/>
        <v>0</v>
      </c>
      <c r="EA400" s="154">
        <f t="shared" si="877"/>
        <v>0</v>
      </c>
      <c r="EB400" s="10"/>
      <c r="EC400" s="152">
        <f>SUMIF('Rekapitulasi Maret'!$CE$391:$CE$568,APS!$B400,'Rekapitulasi Maret'!$CF$391:$CF$568)+SUMIF('Rekapitulasi Maret'!$CE$391:$CE$568,APS!$B400,'Rekapitulasi Maret'!$CI$391:$CI$568)</f>
        <v>0</v>
      </c>
      <c r="ED400" s="152">
        <f>SUMIF('Rekapitulasi Maret'!$CE$391:$CE$568,APS!$B400,'Rekapitulasi Maret'!$CG$391:$CG$568)</f>
        <v>0</v>
      </c>
      <c r="EE400" s="152">
        <f>SUMIF('Rekapitulasi Maret'!$CE$391:$CE$568,APS!$B400,'Rekapitulasi Maret'!$CJ$391:$CJ$568)</f>
        <v>0</v>
      </c>
      <c r="EF400" s="154">
        <f t="shared" si="893"/>
        <v>0</v>
      </c>
      <c r="EG400" s="154">
        <f t="shared" si="894"/>
        <v>0</v>
      </c>
      <c r="EH400" s="76">
        <f t="shared" si="849"/>
        <v>0</v>
      </c>
      <c r="EI400" s="76">
        <f t="shared" si="850"/>
        <v>0</v>
      </c>
      <c r="EJ400" s="76">
        <f t="shared" si="851"/>
        <v>0</v>
      </c>
      <c r="EK400" s="76">
        <f t="shared" si="852"/>
        <v>0</v>
      </c>
      <c r="EL400" s="76">
        <f t="shared" si="853"/>
        <v>0</v>
      </c>
      <c r="EM400" s="76">
        <f t="shared" si="854"/>
        <v>0</v>
      </c>
      <c r="EN400" s="154">
        <f t="shared" si="855"/>
        <v>0</v>
      </c>
      <c r="EO400" s="10"/>
      <c r="EP400" s="40"/>
      <c r="EQ400" s="40"/>
      <c r="ER400" s="40"/>
      <c r="ES400" s="40"/>
      <c r="ET400" s="154">
        <f t="shared" si="895"/>
        <v>0</v>
      </c>
      <c r="EU400" s="154">
        <f t="shared" si="896"/>
        <v>0</v>
      </c>
      <c r="EV400" s="40"/>
      <c r="EW400" s="152">
        <f>SUMIF('Rekapitulasi Maret'!$U$587:$U$768,APS!$B400,'Rekapitulasi Maret'!$V$587:$V$768)+SUMIF('Rekapitulasi Maret'!$U$587:$U$768,APS!$B400,'Rekapitulasi Maret'!$X$587:$X$768)</f>
        <v>0</v>
      </c>
      <c r="EX400" s="152">
        <f>SUMIF('Rekapitulasi Maret'!$U$587:$U$768,APS!$B400,'Rekapitulasi Maret'!$W$587:$W$768)+SUMIF('Rekapitulasi Maret'!$U$587:$U$768,APS!$B400,'Rekapitulasi Maret'!$Y$587:$Y$768)</f>
        <v>0</v>
      </c>
      <c r="EY400" s="10"/>
      <c r="EZ400" s="154">
        <f t="shared" si="897"/>
        <v>0</v>
      </c>
      <c r="FA400" s="154">
        <f t="shared" si="898"/>
        <v>0</v>
      </c>
      <c r="FB400" s="40"/>
      <c r="FC400" s="152">
        <f>SUMIF('Rekapitulasi Maret'!$AL$587:$AL$768,APS!$B400,'Rekapitulasi Maret'!$AM$587:$AM$768)+SUMIF('Rekapitulasi Maret'!$AL$587:$AL$768,APS!$B400,'Rekapitulasi Maret'!$AP$587:$AP$768)</f>
        <v>0</v>
      </c>
      <c r="FD400" s="152">
        <f>SUMIF('Rekapitulasi Maret'!$AL$587:$AL$768,APS!$B400,'Rekapitulasi Maret'!$AN$587:$AN$768)</f>
        <v>0</v>
      </c>
      <c r="FE400" s="40"/>
      <c r="FF400" s="154">
        <f t="shared" si="899"/>
        <v>0</v>
      </c>
      <c r="FG400" s="154">
        <f t="shared" si="900"/>
        <v>0</v>
      </c>
      <c r="FH400" s="40"/>
      <c r="FI400" s="152">
        <f>SUMIF('Rekapitulasi Maret'!$BA$587:$BA$768,APS!$B400,'Rekapitulasi Maret'!$BB$587:$BB$768)+SUMIF('Rekapitulasi Maret'!$BA$587:$BA$768,APS!$B400,'Rekapitulasi Maret'!$BE$587:$BE$768)</f>
        <v>0</v>
      </c>
      <c r="FJ400" s="152">
        <f>SUMIF('Rekapitulasi Maret'!$BA$587:$BA$768,APS!$B400,'Rekapitulasi Maret'!$BC$587:$BC$768)+SUMIF('Rekapitulasi Maret'!$BA$587:$BA$768,APS!$B400,'Rekapitulasi Maret'!$BF$587:$BF$768)</f>
        <v>0</v>
      </c>
      <c r="FK400" s="10"/>
      <c r="FL400" s="154">
        <f t="shared" si="901"/>
        <v>0</v>
      </c>
      <c r="FM400" s="154">
        <f t="shared" si="902"/>
        <v>0</v>
      </c>
      <c r="FN400" s="40"/>
      <c r="FO400" s="40"/>
      <c r="FP400" s="40"/>
      <c r="FQ400" s="40"/>
      <c r="FR400" s="40"/>
      <c r="FS400" s="40"/>
      <c r="FT400" s="40"/>
      <c r="FU400" s="40"/>
      <c r="FV400" s="40"/>
      <c r="FW400" s="40"/>
      <c r="FX400" s="40"/>
      <c r="FY400" s="40"/>
      <c r="FZ400" s="40"/>
      <c r="GA400" s="152">
        <f>SUMIF('Rekapitulasi Maret'!$D$785:$D$963,APS!$B400,'Rekapitulasi Maret'!$E$785:$E$963)+SUMIF('Rekapitulasi Maret'!$D$785:$D$963,APS!$B400,'Rekapitulasi Maret'!$J$785:$J$963)</f>
        <v>0</v>
      </c>
      <c r="GB400" s="152">
        <f>SUMIF('Rekapitulasi Maret'!$D$785:$D$963,APS!$B400,'Rekapitulasi Maret'!$F$785:$F$963)</f>
        <v>0</v>
      </c>
      <c r="GC400" s="152">
        <f>SUMIF('Rekapitulasi Maret'!$D$785:$D$963,APS!$B400,'Rekapitulasi Maret'!$K$785:$K$963)</f>
        <v>0</v>
      </c>
      <c r="GD400" s="154">
        <f t="shared" si="905"/>
        <v>0</v>
      </c>
      <c r="GE400" s="154">
        <f t="shared" si="906"/>
        <v>0</v>
      </c>
      <c r="GF400" s="40"/>
      <c r="GG400" s="152">
        <f>SUMIF('Rekapitulasi Maret'!$U$785:$U$963,APS!$B400,'Rekapitulasi Maret'!$V$785:$V$963)+SUMIF('Rekapitulasi Maret'!$U$785:$U$963,APS!$B400,'Rekapitulasi Maret'!$AA$785:$AA$963)</f>
        <v>0</v>
      </c>
      <c r="GH400" s="152">
        <f>SUMIF('Rekapitulasi Maret'!$U$785:$U$963,APS!$B400,'Rekapitulasi Maret'!$W$785:$W$963)</f>
        <v>0</v>
      </c>
      <c r="GI400" s="152">
        <f>SUMIF('Rekapitulasi Maret'!$U$785:$U$963,APS!$B400,'Rekapitulasi Maret'!$AB$785:$AB$963)</f>
        <v>0</v>
      </c>
      <c r="GJ400" s="154">
        <f t="shared" si="878"/>
        <v>0</v>
      </c>
      <c r="GK400" s="154">
        <f t="shared" si="879"/>
        <v>0</v>
      </c>
      <c r="GL400" s="40"/>
      <c r="GM400" s="40"/>
      <c r="GN400" s="40"/>
      <c r="GO400" s="40"/>
      <c r="GP400" s="40"/>
      <c r="GQ400" s="40"/>
      <c r="GR400" s="76">
        <f t="shared" si="884"/>
        <v>0</v>
      </c>
      <c r="GS400" s="76">
        <f t="shared" si="907"/>
        <v>0</v>
      </c>
      <c r="GT400" s="76">
        <f t="shared" si="908"/>
        <v>0</v>
      </c>
      <c r="GU400" s="76">
        <f t="shared" si="909"/>
        <v>0</v>
      </c>
      <c r="GV400" s="157">
        <f t="shared" si="888"/>
        <v>0</v>
      </c>
      <c r="GW400" s="157">
        <f t="shared" si="889"/>
        <v>0</v>
      </c>
      <c r="GX400" s="158">
        <f t="shared" si="890"/>
        <v>0</v>
      </c>
      <c r="GY400" s="157">
        <f t="shared" si="821"/>
        <v>0</v>
      </c>
      <c r="GZ400" s="157">
        <f t="shared" si="822"/>
        <v>0</v>
      </c>
      <c r="HA400" s="157">
        <f t="shared" si="823"/>
        <v>0</v>
      </c>
      <c r="HB400" s="157">
        <f t="shared" si="824"/>
        <v>0</v>
      </c>
      <c r="HC400" s="157">
        <f t="shared" si="825"/>
        <v>0</v>
      </c>
      <c r="HD400" s="157">
        <f t="shared" si="826"/>
        <v>0</v>
      </c>
      <c r="HE400" s="158">
        <f t="shared" si="862"/>
        <v>0</v>
      </c>
      <c r="HF400" s="165"/>
      <c r="HG400" s="88"/>
      <c r="HH400" s="88"/>
    </row>
    <row r="401" spans="1:216" ht="15.75" hidden="1">
      <c r="A401" s="16"/>
      <c r="B401" s="16"/>
      <c r="C401" s="16"/>
      <c r="D401" s="16"/>
      <c r="E401" s="16"/>
      <c r="F401" s="17"/>
      <c r="G401" s="17"/>
      <c r="H401" s="17"/>
      <c r="I401" s="18"/>
      <c r="J401" s="17">
        <v>0</v>
      </c>
      <c r="K401" s="19"/>
      <c r="L401" s="19"/>
      <c r="M401" s="23"/>
      <c r="N401" s="20">
        <f t="shared" si="874"/>
        <v>0</v>
      </c>
      <c r="O401" s="20"/>
      <c r="P401" s="75">
        <f t="shared" si="875"/>
        <v>0</v>
      </c>
      <c r="Q401" s="74">
        <f t="shared" si="892"/>
        <v>0</v>
      </c>
      <c r="R401" s="22">
        <f t="shared" si="891"/>
        <v>0</v>
      </c>
      <c r="S401" s="10"/>
      <c r="T401" s="10"/>
      <c r="U401" s="152">
        <f>SUMIF('Rekapitulasi Maret'!$D$9:$D$173,APS!$B401,'Rekapitulasi Maret'!$E$9:$E$173)</f>
        <v>0</v>
      </c>
      <c r="V401" s="152">
        <f>SUMIF('Rekapitulasi Maret'!$D$9:$D$173,APS!$B401,'Rekapitulasi Maret'!$F$9:$F$173)</f>
        <v>0</v>
      </c>
      <c r="W401" s="10"/>
      <c r="X401" s="154">
        <f t="shared" si="865"/>
        <v>0</v>
      </c>
      <c r="Y401" s="154">
        <f t="shared" si="866"/>
        <v>0</v>
      </c>
      <c r="Z401" s="10"/>
      <c r="AA401" s="152">
        <f>SUMIF('Rekapitulasi Maret'!$U$9:$U$173,APS!$B401,'Rekapitulasi Maret'!$V$9:$V$173)</f>
        <v>0</v>
      </c>
      <c r="AB401" s="152">
        <f>SUMIF('Rekapitulasi Maret'!$U$9:$U$173,APS!$B401,'Rekapitulasi Maret'!$W$9:$W$173)</f>
        <v>0</v>
      </c>
      <c r="AC401" s="152"/>
      <c r="AD401" s="154">
        <f t="shared" si="856"/>
        <v>0</v>
      </c>
      <c r="AE401" s="154">
        <f t="shared" si="857"/>
        <v>0</v>
      </c>
      <c r="AF401" s="10"/>
      <c r="AG401" s="152">
        <f>SUMIF('Rekapitulasi Maret'!$AL$9:$AL$173,APS!$B401,'Rekapitulasi Maret'!$AM$9:$AM$173)</f>
        <v>0</v>
      </c>
      <c r="AH401" s="152">
        <f>SUMIF('Rekapitulasi Maret'!$AL$9:$AL$173,APS!$B401,'Rekapitulasi Maret'!$AN$9:$AN$173)</f>
        <v>0</v>
      </c>
      <c r="AI401" s="152">
        <f>SUMIF('Rekapitulasi Maret'!$AL$9:$AL$173,APS!$B401,'Rekapitulasi Maret'!$AQ$9:$AQ$173)</f>
        <v>0</v>
      </c>
      <c r="AJ401" s="154">
        <f t="shared" si="860"/>
        <v>0</v>
      </c>
      <c r="AK401" s="154">
        <f t="shared" si="861"/>
        <v>0</v>
      </c>
      <c r="AL401" s="10"/>
      <c r="AM401" s="152">
        <f>SUMIF('Rekapitulasi Maret'!$BA$9:$BA$173,APS!$B401,'Rekapitulasi Maret'!$BB$9:$BB$173)</f>
        <v>0</v>
      </c>
      <c r="AN401" s="152">
        <f>SUMIF('Rekapitulasi Maret'!$BA$9:$BA$173,APS!$B401,'Rekapitulasi Maret'!$BC$9:$BC$173)</f>
        <v>0</v>
      </c>
      <c r="AO401" s="10"/>
      <c r="AP401" s="154">
        <f t="shared" si="858"/>
        <v>0</v>
      </c>
      <c r="AQ401" s="154">
        <f t="shared" si="859"/>
        <v>0</v>
      </c>
      <c r="AR401" s="10"/>
      <c r="AS401" s="152">
        <f>SUMIF('Rekapitulasi Maret'!$BP$9:$BP$173,APS!$B401,'Rekapitulasi Maret'!$BQ$9:$BQ$173)</f>
        <v>0</v>
      </c>
      <c r="AT401" s="152">
        <f>SUMIF('Rekapitulasi Maret'!$BP$9:$BP$173,APS!$B401,'Rekapitulasi Maret'!$BR$9:$BR$173)</f>
        <v>0</v>
      </c>
      <c r="AU401" s="10"/>
      <c r="AV401" s="10"/>
      <c r="AW401" s="10"/>
      <c r="AX401" s="10"/>
      <c r="AY401" s="10"/>
      <c r="AZ401" s="10"/>
      <c r="BA401" s="10"/>
      <c r="BB401" s="154">
        <f t="shared" si="819"/>
        <v>0</v>
      </c>
      <c r="BC401" s="154">
        <f t="shared" si="820"/>
        <v>0</v>
      </c>
      <c r="BD401" s="76">
        <f t="shared" si="867"/>
        <v>0</v>
      </c>
      <c r="BE401" s="76">
        <f t="shared" si="868"/>
        <v>0</v>
      </c>
      <c r="BF401" s="76">
        <f t="shared" si="869"/>
        <v>0</v>
      </c>
      <c r="BG401" s="76">
        <f t="shared" si="870"/>
        <v>0</v>
      </c>
      <c r="BH401" s="76">
        <f t="shared" si="871"/>
        <v>0</v>
      </c>
      <c r="BI401" s="76">
        <f t="shared" si="872"/>
        <v>0</v>
      </c>
      <c r="BJ401" s="154">
        <f t="shared" si="873"/>
        <v>0</v>
      </c>
      <c r="BK401" s="10"/>
      <c r="BL401" s="10"/>
      <c r="BM401" s="152">
        <f>SUMIF('Rekapitulasi Maret'!$D$194:$D$375,APS!$B401,'Rekapitulasi Maret'!$E$194:$E$375)+SUMIF('Rekapitulasi Maret'!$D$194:$D$375,APS!$B401,'Rekapitulasi Maret'!$J$194:$J$375)</f>
        <v>0</v>
      </c>
      <c r="BN401" s="152">
        <f>SUMIF('Rekapitulasi Maret'!$D$194:$D$375,APS!$B401,'Rekapitulasi Maret'!$F$194:$F$375)</f>
        <v>0</v>
      </c>
      <c r="BO401" s="152">
        <f>SUMIF('Rekapitulasi Maret'!$D$194:$D$375,APS!$B401,'Rekapitulasi Maret'!$K$194:$K$375)</f>
        <v>0</v>
      </c>
      <c r="BP401" s="154">
        <f t="shared" si="799"/>
        <v>0</v>
      </c>
      <c r="BQ401" s="154">
        <f t="shared" si="800"/>
        <v>0</v>
      </c>
      <c r="BR401" s="10"/>
      <c r="BS401" s="152">
        <f>SUMIF('Rekapitulasi Maret'!$U$194:$U$375,APS!$B401,'Rekapitulasi Maret'!$V$194:$V$375)+SUMIF('Rekapitulasi Maret'!$U$194:$U$375,APS!$B401,'Rekapitulasi Maret'!$AA$194:$AA$375)</f>
        <v>0</v>
      </c>
      <c r="BT401" s="152">
        <f>SUMIF('Rekapitulasi Maret'!$U$194:$U$375,APS!$B401,'Rekapitulasi Maret'!$W$194:$W$375)</f>
        <v>0</v>
      </c>
      <c r="BU401" s="152">
        <f>SUMIF('Rekapitulasi Maret'!$U$194:$U$375,APS!$B401,'Rekapitulasi Maret'!$AB$194:$AB$375)</f>
        <v>0</v>
      </c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76">
        <f t="shared" si="838"/>
        <v>0</v>
      </c>
      <c r="CQ401" s="76">
        <f t="shared" si="839"/>
        <v>0</v>
      </c>
      <c r="CR401" s="76">
        <f t="shared" si="840"/>
        <v>0</v>
      </c>
      <c r="CS401" s="76">
        <f t="shared" si="841"/>
        <v>0</v>
      </c>
      <c r="CT401" s="76">
        <f t="shared" si="842"/>
        <v>0</v>
      </c>
      <c r="CU401" s="76">
        <f t="shared" si="843"/>
        <v>0</v>
      </c>
      <c r="CV401" s="154">
        <f t="shared" si="844"/>
        <v>0</v>
      </c>
      <c r="CW401" s="10"/>
      <c r="CX401" s="10"/>
      <c r="CY401" s="152">
        <f>SUMIF('Rekapitulasi Maret'!$D$391:$D$568,APS!$B401,'Rekapitulasi Maret'!$E$391:$E$568)+SUMIF('Rekapitulasi Maret'!$D$391:$D$568,APS!$B401,'Rekapitulasi Maret'!$J$391:$J$568)</f>
        <v>0</v>
      </c>
      <c r="CZ401" s="152">
        <f>SUMIF('Rekapitulasi Maret'!$D$391:$D$568,APS!$B401,'Rekapitulasi Maret'!$F$391:$F$568)</f>
        <v>0</v>
      </c>
      <c r="DA401" s="152">
        <f>SUMIF('Rekapitulasi Maret'!$D$391:$D$568,APS!$B401,'Rekapitulasi Maret'!$K$391:$K$568)</f>
        <v>0</v>
      </c>
      <c r="DB401" s="154">
        <f t="shared" si="910"/>
        <v>0</v>
      </c>
      <c r="DC401" s="154">
        <f t="shared" si="911"/>
        <v>0</v>
      </c>
      <c r="DD401" s="10"/>
      <c r="DE401" s="152">
        <f>SUMIF('Rekapitulasi Maret'!$U$391:$U$568,APS!$B401,'Rekapitulasi Maret'!$V$391:$V$568)+SUMIF('Rekapitulasi Maret'!$U$391:$U$568,APS!$B401,'Rekapitulasi Maret'!$AA$391:$AA$568)</f>
        <v>0</v>
      </c>
      <c r="DF401" s="152">
        <f>SUMIF('Rekapitulasi Maret'!$U$391:$U$568,APS!$B401,'Rekapitulasi Maret'!$W$391:$W$568)</f>
        <v>0</v>
      </c>
      <c r="DG401" s="152">
        <f>SUMIF('Rekapitulasi Maret'!$U$391:$U$568,APS!$B401,'Rekapitulasi Maret'!$AB$391:$AB$568)</f>
        <v>0</v>
      </c>
      <c r="DH401" s="154">
        <f t="shared" si="845"/>
        <v>0</v>
      </c>
      <c r="DI401" s="154">
        <f t="shared" si="846"/>
        <v>0</v>
      </c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52">
        <f>SUMIF('Rekapitulasi Maret'!$BP$391:$BP$568,APS!$B401,'Rekapitulasi Maret'!$BQ$391:$BQ$568)+SUMIF('Rekapitulasi Maret'!$BP$391:$BP$568,APS!$B401,'Rekapitulasi Maret'!$BT$391:$BT$568)</f>
        <v>0</v>
      </c>
      <c r="DX401" s="152">
        <f>SUMIF('Rekapitulasi Maret'!$BP$391:$BP$568,APS!$B401,'Rekapitulasi Maret'!$BR$391:$BR$568)</f>
        <v>0</v>
      </c>
      <c r="DY401" s="152">
        <f>SUMIF('Rekapitulasi Maret'!$BP$391:$BP$568,APS!$B401,'Rekapitulasi Maret'!$BU$391:$BU$568)</f>
        <v>0</v>
      </c>
      <c r="DZ401" s="154">
        <f t="shared" si="876"/>
        <v>0</v>
      </c>
      <c r="EA401" s="154">
        <f t="shared" si="877"/>
        <v>0</v>
      </c>
      <c r="EB401" s="10"/>
      <c r="EC401" s="152">
        <f>SUMIF('Rekapitulasi Maret'!$CE$391:$CE$568,APS!$B401,'Rekapitulasi Maret'!$CF$391:$CF$568)+SUMIF('Rekapitulasi Maret'!$CE$391:$CE$568,APS!$B401,'Rekapitulasi Maret'!$CI$391:$CI$568)</f>
        <v>0</v>
      </c>
      <c r="ED401" s="152">
        <f>SUMIF('Rekapitulasi Maret'!$CE$391:$CE$568,APS!$B401,'Rekapitulasi Maret'!$CG$391:$CG$568)</f>
        <v>0</v>
      </c>
      <c r="EE401" s="152">
        <f>SUMIF('Rekapitulasi Maret'!$CE$391:$CE$568,APS!$B401,'Rekapitulasi Maret'!$CJ$391:$CJ$568)</f>
        <v>0</v>
      </c>
      <c r="EF401" s="154">
        <f t="shared" si="893"/>
        <v>0</v>
      </c>
      <c r="EG401" s="154">
        <f t="shared" si="894"/>
        <v>0</v>
      </c>
      <c r="EH401" s="76">
        <f t="shared" si="849"/>
        <v>0</v>
      </c>
      <c r="EI401" s="76">
        <f t="shared" si="850"/>
        <v>0</v>
      </c>
      <c r="EJ401" s="76">
        <f t="shared" si="851"/>
        <v>0</v>
      </c>
      <c r="EK401" s="76">
        <f t="shared" si="852"/>
        <v>0</v>
      </c>
      <c r="EL401" s="76">
        <f t="shared" si="853"/>
        <v>0</v>
      </c>
      <c r="EM401" s="76">
        <f t="shared" si="854"/>
        <v>0</v>
      </c>
      <c r="EN401" s="154">
        <f t="shared" si="855"/>
        <v>0</v>
      </c>
      <c r="EO401" s="10"/>
      <c r="EP401" s="40"/>
      <c r="EQ401" s="40"/>
      <c r="ER401" s="40"/>
      <c r="ES401" s="40"/>
      <c r="ET401" s="154">
        <f t="shared" si="895"/>
        <v>0</v>
      </c>
      <c r="EU401" s="154">
        <f t="shared" si="896"/>
        <v>0</v>
      </c>
      <c r="EV401" s="40"/>
      <c r="EW401" s="152">
        <f>SUMIF('Rekapitulasi Maret'!$U$587:$U$768,APS!$B401,'Rekapitulasi Maret'!$V$587:$V$768)+SUMIF('Rekapitulasi Maret'!$U$587:$U$768,APS!$B401,'Rekapitulasi Maret'!$X$587:$X$768)</f>
        <v>0</v>
      </c>
      <c r="EX401" s="152">
        <f>SUMIF('Rekapitulasi Maret'!$U$587:$U$768,APS!$B401,'Rekapitulasi Maret'!$W$587:$W$768)+SUMIF('Rekapitulasi Maret'!$U$587:$U$768,APS!$B401,'Rekapitulasi Maret'!$Y$587:$Y$768)</f>
        <v>0</v>
      </c>
      <c r="EY401" s="10"/>
      <c r="EZ401" s="154">
        <f t="shared" si="897"/>
        <v>0</v>
      </c>
      <c r="FA401" s="154">
        <f t="shared" si="898"/>
        <v>0</v>
      </c>
      <c r="FB401" s="40"/>
      <c r="FC401" s="152">
        <f>SUMIF('Rekapitulasi Maret'!$AL$587:$AL$768,APS!$B401,'Rekapitulasi Maret'!$AM$587:$AM$768)+SUMIF('Rekapitulasi Maret'!$AL$587:$AL$768,APS!$B401,'Rekapitulasi Maret'!$AP$587:$AP$768)</f>
        <v>0</v>
      </c>
      <c r="FD401" s="152">
        <f>SUMIF('Rekapitulasi Maret'!$AL$587:$AL$768,APS!$B401,'Rekapitulasi Maret'!$AN$587:$AN$768)</f>
        <v>0</v>
      </c>
      <c r="FE401" s="40"/>
      <c r="FF401" s="154">
        <f t="shared" si="899"/>
        <v>0</v>
      </c>
      <c r="FG401" s="154">
        <f t="shared" si="900"/>
        <v>0</v>
      </c>
      <c r="FH401" s="40"/>
      <c r="FI401" s="152">
        <f>SUMIF('Rekapitulasi Maret'!$BA$587:$BA$768,APS!$B401,'Rekapitulasi Maret'!$BB$587:$BB$768)+SUMIF('Rekapitulasi Maret'!$BA$587:$BA$768,APS!$B401,'Rekapitulasi Maret'!$BE$587:$BE$768)</f>
        <v>0</v>
      </c>
      <c r="FJ401" s="152">
        <f>SUMIF('Rekapitulasi Maret'!$BA$587:$BA$768,APS!$B401,'Rekapitulasi Maret'!$BC$587:$BC$768)+SUMIF('Rekapitulasi Maret'!$BA$587:$BA$768,APS!$B401,'Rekapitulasi Maret'!$BF$587:$BF$768)</f>
        <v>0</v>
      </c>
      <c r="FK401" s="10"/>
      <c r="FL401" s="154">
        <f t="shared" si="901"/>
        <v>0</v>
      </c>
      <c r="FM401" s="154">
        <f t="shared" si="902"/>
        <v>0</v>
      </c>
      <c r="FN401" s="40"/>
      <c r="FO401" s="40"/>
      <c r="FP401" s="40"/>
      <c r="FQ401" s="40"/>
      <c r="FR401" s="40"/>
      <c r="FS401" s="40"/>
      <c r="FT401" s="40"/>
      <c r="FU401" s="40"/>
      <c r="FV401" s="40"/>
      <c r="FW401" s="40"/>
      <c r="FX401" s="40"/>
      <c r="FY401" s="40"/>
      <c r="FZ401" s="40"/>
      <c r="GA401" s="152">
        <f>SUMIF('Rekapitulasi Maret'!$D$785:$D$963,APS!$B401,'Rekapitulasi Maret'!$E$785:$E$963)+SUMIF('Rekapitulasi Maret'!$D$785:$D$963,APS!$B401,'Rekapitulasi Maret'!$J$785:$J$963)</f>
        <v>0</v>
      </c>
      <c r="GB401" s="152">
        <f>SUMIF('Rekapitulasi Maret'!$D$785:$D$963,APS!$B401,'Rekapitulasi Maret'!$F$785:$F$963)</f>
        <v>0</v>
      </c>
      <c r="GC401" s="152">
        <f>SUMIF('Rekapitulasi Maret'!$D$785:$D$963,APS!$B401,'Rekapitulasi Maret'!$K$785:$K$963)</f>
        <v>0</v>
      </c>
      <c r="GD401" s="154">
        <f t="shared" si="905"/>
        <v>0</v>
      </c>
      <c r="GE401" s="154">
        <f t="shared" si="906"/>
        <v>0</v>
      </c>
      <c r="GF401" s="40"/>
      <c r="GG401" s="152">
        <f>SUMIF('Rekapitulasi Maret'!$U$785:$U$963,APS!$B401,'Rekapitulasi Maret'!$V$785:$V$963)+SUMIF('Rekapitulasi Maret'!$U$785:$U$963,APS!$B401,'Rekapitulasi Maret'!$AA$785:$AA$963)</f>
        <v>0</v>
      </c>
      <c r="GH401" s="152">
        <f>SUMIF('Rekapitulasi Maret'!$U$785:$U$963,APS!$B401,'Rekapitulasi Maret'!$W$785:$W$963)</f>
        <v>0</v>
      </c>
      <c r="GI401" s="152">
        <f>SUMIF('Rekapitulasi Maret'!$U$785:$U$963,APS!$B401,'Rekapitulasi Maret'!$AB$785:$AB$963)</f>
        <v>0</v>
      </c>
      <c r="GJ401" s="154">
        <f t="shared" si="878"/>
        <v>0</v>
      </c>
      <c r="GK401" s="154">
        <f t="shared" si="879"/>
        <v>0</v>
      </c>
      <c r="GL401" s="40"/>
      <c r="GM401" s="40"/>
      <c r="GN401" s="40"/>
      <c r="GO401" s="40"/>
      <c r="GP401" s="40"/>
      <c r="GQ401" s="40"/>
      <c r="GR401" s="76">
        <f t="shared" si="884"/>
        <v>0</v>
      </c>
      <c r="GS401" s="76">
        <f t="shared" si="907"/>
        <v>0</v>
      </c>
      <c r="GT401" s="76">
        <f t="shared" si="908"/>
        <v>0</v>
      </c>
      <c r="GU401" s="76">
        <f t="shared" si="909"/>
        <v>0</v>
      </c>
      <c r="GV401" s="157">
        <f t="shared" si="888"/>
        <v>0</v>
      </c>
      <c r="GW401" s="157">
        <f t="shared" si="889"/>
        <v>0</v>
      </c>
      <c r="GX401" s="158">
        <f t="shared" si="890"/>
        <v>0</v>
      </c>
      <c r="GY401" s="157">
        <f t="shared" si="821"/>
        <v>0</v>
      </c>
      <c r="GZ401" s="157">
        <f t="shared" si="822"/>
        <v>0</v>
      </c>
      <c r="HA401" s="157">
        <f t="shared" si="823"/>
        <v>0</v>
      </c>
      <c r="HB401" s="157">
        <f t="shared" si="824"/>
        <v>0</v>
      </c>
      <c r="HC401" s="157">
        <f t="shared" si="825"/>
        <v>0</v>
      </c>
      <c r="HD401" s="157">
        <f t="shared" si="826"/>
        <v>0</v>
      </c>
      <c r="HE401" s="158">
        <f t="shared" si="862"/>
        <v>0</v>
      </c>
      <c r="HF401" s="165"/>
      <c r="HG401" s="88"/>
      <c r="HH401" s="88"/>
    </row>
    <row r="402" spans="1:216" ht="15.75" hidden="1">
      <c r="A402" s="16"/>
      <c r="B402" s="16"/>
      <c r="C402" s="16"/>
      <c r="D402" s="16"/>
      <c r="E402" s="16"/>
      <c r="F402" s="17"/>
      <c r="G402" s="17"/>
      <c r="H402" s="17"/>
      <c r="I402" s="18"/>
      <c r="J402" s="17">
        <v>0</v>
      </c>
      <c r="K402" s="19"/>
      <c r="L402" s="19"/>
      <c r="M402" s="23"/>
      <c r="N402" s="20">
        <f t="shared" si="874"/>
        <v>0</v>
      </c>
      <c r="O402" s="20"/>
      <c r="P402" s="75">
        <f t="shared" si="875"/>
        <v>0</v>
      </c>
      <c r="Q402" s="74">
        <f t="shared" si="892"/>
        <v>0</v>
      </c>
      <c r="R402" s="22">
        <f t="shared" si="891"/>
        <v>0</v>
      </c>
      <c r="S402" s="10"/>
      <c r="T402" s="10"/>
      <c r="U402" s="152">
        <f>SUMIF('Rekapitulasi Maret'!$D$9:$D$173,APS!$B402,'Rekapitulasi Maret'!$E$9:$E$173)</f>
        <v>0</v>
      </c>
      <c r="V402" s="152">
        <f>SUMIF('Rekapitulasi Maret'!$D$9:$D$173,APS!$B402,'Rekapitulasi Maret'!$F$9:$F$173)</f>
        <v>0</v>
      </c>
      <c r="W402" s="10"/>
      <c r="X402" s="154">
        <f t="shared" si="865"/>
        <v>0</v>
      </c>
      <c r="Y402" s="154">
        <f t="shared" si="866"/>
        <v>0</v>
      </c>
      <c r="Z402" s="10"/>
      <c r="AA402" s="152">
        <f>SUMIF('Rekapitulasi Maret'!$U$9:$U$173,APS!$B402,'Rekapitulasi Maret'!$V$9:$V$173)</f>
        <v>0</v>
      </c>
      <c r="AB402" s="152">
        <f>SUMIF('Rekapitulasi Maret'!$U$9:$U$173,APS!$B402,'Rekapitulasi Maret'!$W$9:$W$173)</f>
        <v>0</v>
      </c>
      <c r="AC402" s="152"/>
      <c r="AD402" s="154">
        <f t="shared" si="856"/>
        <v>0</v>
      </c>
      <c r="AE402" s="154">
        <f t="shared" si="857"/>
        <v>0</v>
      </c>
      <c r="AF402" s="10"/>
      <c r="AG402" s="152">
        <f>SUMIF('Rekapitulasi Maret'!$AL$9:$AL$173,APS!$B402,'Rekapitulasi Maret'!$AM$9:$AM$173)</f>
        <v>0</v>
      </c>
      <c r="AH402" s="152">
        <f>SUMIF('Rekapitulasi Maret'!$AL$9:$AL$173,APS!$B402,'Rekapitulasi Maret'!$AN$9:$AN$173)</f>
        <v>0</v>
      </c>
      <c r="AI402" s="152">
        <f>SUMIF('Rekapitulasi Maret'!$AL$9:$AL$173,APS!$B402,'Rekapitulasi Maret'!$AQ$9:$AQ$173)</f>
        <v>0</v>
      </c>
      <c r="AJ402" s="154">
        <f t="shared" si="860"/>
        <v>0</v>
      </c>
      <c r="AK402" s="154">
        <f t="shared" si="861"/>
        <v>0</v>
      </c>
      <c r="AL402" s="10"/>
      <c r="AM402" s="152">
        <f>SUMIF('Rekapitulasi Maret'!$BA$9:$BA$173,APS!$B402,'Rekapitulasi Maret'!$BB$9:$BB$173)</f>
        <v>0</v>
      </c>
      <c r="AN402" s="152">
        <f>SUMIF('Rekapitulasi Maret'!$BA$9:$BA$173,APS!$B402,'Rekapitulasi Maret'!$BC$9:$BC$173)</f>
        <v>0</v>
      </c>
      <c r="AO402" s="10"/>
      <c r="AP402" s="154">
        <f t="shared" si="858"/>
        <v>0</v>
      </c>
      <c r="AQ402" s="154">
        <f t="shared" si="859"/>
        <v>0</v>
      </c>
      <c r="AR402" s="10"/>
      <c r="AS402" s="152">
        <f>SUMIF('Rekapitulasi Maret'!$BP$9:$BP$173,APS!$B402,'Rekapitulasi Maret'!$BQ$9:$BQ$173)</f>
        <v>0</v>
      </c>
      <c r="AT402" s="152">
        <f>SUMIF('Rekapitulasi Maret'!$BP$9:$BP$173,APS!$B402,'Rekapitulasi Maret'!$BR$9:$BR$173)</f>
        <v>0</v>
      </c>
      <c r="AU402" s="10"/>
      <c r="AV402" s="10"/>
      <c r="AW402" s="10"/>
      <c r="AX402" s="10"/>
      <c r="AY402" s="10"/>
      <c r="AZ402" s="10"/>
      <c r="BA402" s="10"/>
      <c r="BB402" s="154">
        <f t="shared" si="819"/>
        <v>0</v>
      </c>
      <c r="BC402" s="154">
        <f t="shared" si="820"/>
        <v>0</v>
      </c>
      <c r="BD402" s="76">
        <f t="shared" si="867"/>
        <v>0</v>
      </c>
      <c r="BE402" s="76">
        <f t="shared" si="868"/>
        <v>0</v>
      </c>
      <c r="BF402" s="76">
        <f t="shared" si="869"/>
        <v>0</v>
      </c>
      <c r="BG402" s="76">
        <f t="shared" si="870"/>
        <v>0</v>
      </c>
      <c r="BH402" s="76">
        <f t="shared" si="871"/>
        <v>0</v>
      </c>
      <c r="BI402" s="76">
        <f t="shared" si="872"/>
        <v>0</v>
      </c>
      <c r="BJ402" s="154">
        <f t="shared" si="873"/>
        <v>0</v>
      </c>
      <c r="BK402" s="10"/>
      <c r="BL402" s="10"/>
      <c r="BM402" s="152">
        <f>SUMIF('Rekapitulasi Maret'!$D$194:$D$375,APS!$B402,'Rekapitulasi Maret'!$E$194:$E$375)+SUMIF('Rekapitulasi Maret'!$D$194:$D$375,APS!$B402,'Rekapitulasi Maret'!$J$194:$J$375)</f>
        <v>0</v>
      </c>
      <c r="BN402" s="152">
        <f>SUMIF('Rekapitulasi Maret'!$D$194:$D$375,APS!$B402,'Rekapitulasi Maret'!$F$194:$F$375)</f>
        <v>0</v>
      </c>
      <c r="BO402" s="152">
        <f>SUMIF('Rekapitulasi Maret'!$D$194:$D$375,APS!$B402,'Rekapitulasi Maret'!$K$194:$K$375)</f>
        <v>0</v>
      </c>
      <c r="BP402" s="154">
        <f t="shared" si="799"/>
        <v>0</v>
      </c>
      <c r="BQ402" s="154">
        <f t="shared" si="800"/>
        <v>0</v>
      </c>
      <c r="BR402" s="10"/>
      <c r="BS402" s="152">
        <f>SUMIF('Rekapitulasi Maret'!$U$194:$U$375,APS!$B402,'Rekapitulasi Maret'!$V$194:$V$375)+SUMIF('Rekapitulasi Maret'!$U$194:$U$375,APS!$B402,'Rekapitulasi Maret'!$AA$194:$AA$375)</f>
        <v>0</v>
      </c>
      <c r="BT402" s="152">
        <f>SUMIF('Rekapitulasi Maret'!$U$194:$U$375,APS!$B402,'Rekapitulasi Maret'!$W$194:$W$375)</f>
        <v>0</v>
      </c>
      <c r="BU402" s="152">
        <f>SUMIF('Rekapitulasi Maret'!$U$194:$U$375,APS!$B402,'Rekapitulasi Maret'!$AB$194:$AB$375)</f>
        <v>0</v>
      </c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76">
        <f t="shared" si="838"/>
        <v>0</v>
      </c>
      <c r="CQ402" s="76">
        <f t="shared" si="839"/>
        <v>0</v>
      </c>
      <c r="CR402" s="76">
        <f t="shared" si="840"/>
        <v>0</v>
      </c>
      <c r="CS402" s="76">
        <f t="shared" si="841"/>
        <v>0</v>
      </c>
      <c r="CT402" s="76">
        <f t="shared" si="842"/>
        <v>0</v>
      </c>
      <c r="CU402" s="76">
        <f t="shared" si="843"/>
        <v>0</v>
      </c>
      <c r="CV402" s="154">
        <f t="shared" si="844"/>
        <v>0</v>
      </c>
      <c r="CW402" s="10"/>
      <c r="CX402" s="10"/>
      <c r="CY402" s="152">
        <f>SUMIF('Rekapitulasi Maret'!$D$391:$D$568,APS!$B402,'Rekapitulasi Maret'!$E$391:$E$568)+SUMIF('Rekapitulasi Maret'!$D$391:$D$568,APS!$B402,'Rekapitulasi Maret'!$J$391:$J$568)</f>
        <v>0</v>
      </c>
      <c r="CZ402" s="152">
        <f>SUMIF('Rekapitulasi Maret'!$D$391:$D$568,APS!$B402,'Rekapitulasi Maret'!$F$391:$F$568)</f>
        <v>0</v>
      </c>
      <c r="DA402" s="152">
        <f>SUMIF('Rekapitulasi Maret'!$D$391:$D$568,APS!$B402,'Rekapitulasi Maret'!$K$391:$K$568)</f>
        <v>0</v>
      </c>
      <c r="DB402" s="154">
        <f t="shared" si="910"/>
        <v>0</v>
      </c>
      <c r="DC402" s="154">
        <f t="shared" si="911"/>
        <v>0</v>
      </c>
      <c r="DD402" s="10"/>
      <c r="DE402" s="152">
        <f>SUMIF('Rekapitulasi Maret'!$U$391:$U$568,APS!$B402,'Rekapitulasi Maret'!$V$391:$V$568)+SUMIF('Rekapitulasi Maret'!$U$391:$U$568,APS!$B402,'Rekapitulasi Maret'!$AA$391:$AA$568)</f>
        <v>0</v>
      </c>
      <c r="DF402" s="152">
        <f>SUMIF('Rekapitulasi Maret'!$U$391:$U$568,APS!$B402,'Rekapitulasi Maret'!$W$391:$W$568)</f>
        <v>0</v>
      </c>
      <c r="DG402" s="152">
        <f>SUMIF('Rekapitulasi Maret'!$U$391:$U$568,APS!$B402,'Rekapitulasi Maret'!$AB$391:$AB$568)</f>
        <v>0</v>
      </c>
      <c r="DH402" s="154">
        <f t="shared" si="845"/>
        <v>0</v>
      </c>
      <c r="DI402" s="154">
        <f t="shared" si="846"/>
        <v>0</v>
      </c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52">
        <f>SUMIF('Rekapitulasi Maret'!$BP$391:$BP$568,APS!$B402,'Rekapitulasi Maret'!$BQ$391:$BQ$568)+SUMIF('Rekapitulasi Maret'!$BP$391:$BP$568,APS!$B402,'Rekapitulasi Maret'!$BT$391:$BT$568)</f>
        <v>0</v>
      </c>
      <c r="DX402" s="152">
        <f>SUMIF('Rekapitulasi Maret'!$BP$391:$BP$568,APS!$B402,'Rekapitulasi Maret'!$BR$391:$BR$568)</f>
        <v>0</v>
      </c>
      <c r="DY402" s="152">
        <f>SUMIF('Rekapitulasi Maret'!$BP$391:$BP$568,APS!$B402,'Rekapitulasi Maret'!$BU$391:$BU$568)</f>
        <v>0</v>
      </c>
      <c r="DZ402" s="154">
        <f t="shared" si="876"/>
        <v>0</v>
      </c>
      <c r="EA402" s="154">
        <f t="shared" si="877"/>
        <v>0</v>
      </c>
      <c r="EB402" s="10"/>
      <c r="EC402" s="152">
        <f>SUMIF('Rekapitulasi Maret'!$CE$391:$CE$568,APS!$B402,'Rekapitulasi Maret'!$CF$391:$CF$568)+SUMIF('Rekapitulasi Maret'!$CE$391:$CE$568,APS!$B402,'Rekapitulasi Maret'!$CI$391:$CI$568)</f>
        <v>0</v>
      </c>
      <c r="ED402" s="152">
        <f>SUMIF('Rekapitulasi Maret'!$CE$391:$CE$568,APS!$B402,'Rekapitulasi Maret'!$CG$391:$CG$568)</f>
        <v>0</v>
      </c>
      <c r="EE402" s="152">
        <f>SUMIF('Rekapitulasi Maret'!$CE$391:$CE$568,APS!$B402,'Rekapitulasi Maret'!$CJ$391:$CJ$568)</f>
        <v>0</v>
      </c>
      <c r="EF402" s="154">
        <f t="shared" si="893"/>
        <v>0</v>
      </c>
      <c r="EG402" s="154">
        <f t="shared" si="894"/>
        <v>0</v>
      </c>
      <c r="EH402" s="76">
        <f t="shared" si="849"/>
        <v>0</v>
      </c>
      <c r="EI402" s="76">
        <f t="shared" si="850"/>
        <v>0</v>
      </c>
      <c r="EJ402" s="76">
        <f t="shared" si="851"/>
        <v>0</v>
      </c>
      <c r="EK402" s="76">
        <f t="shared" si="852"/>
        <v>0</v>
      </c>
      <c r="EL402" s="76">
        <f t="shared" si="853"/>
        <v>0</v>
      </c>
      <c r="EM402" s="76">
        <f t="shared" si="854"/>
        <v>0</v>
      </c>
      <c r="EN402" s="154">
        <f t="shared" si="855"/>
        <v>0</v>
      </c>
      <c r="EO402" s="10"/>
      <c r="EP402" s="40"/>
      <c r="EQ402" s="40"/>
      <c r="ER402" s="40"/>
      <c r="ES402" s="40"/>
      <c r="ET402" s="154">
        <f t="shared" si="895"/>
        <v>0</v>
      </c>
      <c r="EU402" s="154">
        <f t="shared" si="896"/>
        <v>0</v>
      </c>
      <c r="EV402" s="40"/>
      <c r="EW402" s="152">
        <f>SUMIF('Rekapitulasi Maret'!$U$587:$U$768,APS!$B402,'Rekapitulasi Maret'!$V$587:$V$768)+SUMIF('Rekapitulasi Maret'!$U$587:$U$768,APS!$B402,'Rekapitulasi Maret'!$X$587:$X$768)</f>
        <v>0</v>
      </c>
      <c r="EX402" s="152">
        <f>SUMIF('Rekapitulasi Maret'!$U$587:$U$768,APS!$B402,'Rekapitulasi Maret'!$W$587:$W$768)+SUMIF('Rekapitulasi Maret'!$U$587:$U$768,APS!$B402,'Rekapitulasi Maret'!$Y$587:$Y$768)</f>
        <v>0</v>
      </c>
      <c r="EY402" s="10"/>
      <c r="EZ402" s="154">
        <f t="shared" si="897"/>
        <v>0</v>
      </c>
      <c r="FA402" s="154">
        <f t="shared" si="898"/>
        <v>0</v>
      </c>
      <c r="FB402" s="40"/>
      <c r="FC402" s="152">
        <f>SUMIF('Rekapitulasi Maret'!$AL$587:$AL$768,APS!$B402,'Rekapitulasi Maret'!$AM$587:$AM$768)+SUMIF('Rekapitulasi Maret'!$AL$587:$AL$768,APS!$B402,'Rekapitulasi Maret'!$AP$587:$AP$768)</f>
        <v>0</v>
      </c>
      <c r="FD402" s="152">
        <f>SUMIF('Rekapitulasi Maret'!$AL$587:$AL$768,APS!$B402,'Rekapitulasi Maret'!$AN$587:$AN$768)</f>
        <v>0</v>
      </c>
      <c r="FE402" s="40"/>
      <c r="FF402" s="154">
        <f t="shared" si="899"/>
        <v>0</v>
      </c>
      <c r="FG402" s="154">
        <f t="shared" si="900"/>
        <v>0</v>
      </c>
      <c r="FH402" s="40"/>
      <c r="FI402" s="152">
        <f>SUMIF('Rekapitulasi Maret'!$BA$587:$BA$768,APS!$B402,'Rekapitulasi Maret'!$BB$587:$BB$768)+SUMIF('Rekapitulasi Maret'!$BA$587:$BA$768,APS!$B402,'Rekapitulasi Maret'!$BE$587:$BE$768)</f>
        <v>0</v>
      </c>
      <c r="FJ402" s="152">
        <f>SUMIF('Rekapitulasi Maret'!$BA$587:$BA$768,APS!$B402,'Rekapitulasi Maret'!$BC$587:$BC$768)+SUMIF('Rekapitulasi Maret'!$BA$587:$BA$768,APS!$B402,'Rekapitulasi Maret'!$BF$587:$BF$768)</f>
        <v>0</v>
      </c>
      <c r="FK402" s="10"/>
      <c r="FL402" s="154">
        <f t="shared" si="901"/>
        <v>0</v>
      </c>
      <c r="FM402" s="154">
        <f t="shared" si="902"/>
        <v>0</v>
      </c>
      <c r="FN402" s="40"/>
      <c r="FO402" s="40"/>
      <c r="FP402" s="40"/>
      <c r="FQ402" s="40"/>
      <c r="FR402" s="40"/>
      <c r="FS402" s="40"/>
      <c r="FT402" s="40"/>
      <c r="FU402" s="40"/>
      <c r="FV402" s="40"/>
      <c r="FW402" s="40"/>
      <c r="FX402" s="40"/>
      <c r="FY402" s="40"/>
      <c r="FZ402" s="40"/>
      <c r="GA402" s="152">
        <f>SUMIF('Rekapitulasi Maret'!$D$785:$D$963,APS!$B402,'Rekapitulasi Maret'!$E$785:$E$963)+SUMIF('Rekapitulasi Maret'!$D$785:$D$963,APS!$B402,'Rekapitulasi Maret'!$J$785:$J$963)</f>
        <v>0</v>
      </c>
      <c r="GB402" s="152">
        <f>SUMIF('Rekapitulasi Maret'!$D$785:$D$963,APS!$B402,'Rekapitulasi Maret'!$F$785:$F$963)</f>
        <v>0</v>
      </c>
      <c r="GC402" s="152">
        <f>SUMIF('Rekapitulasi Maret'!$D$785:$D$963,APS!$B402,'Rekapitulasi Maret'!$K$785:$K$963)</f>
        <v>0</v>
      </c>
      <c r="GD402" s="154">
        <f t="shared" si="905"/>
        <v>0</v>
      </c>
      <c r="GE402" s="154">
        <f t="shared" si="906"/>
        <v>0</v>
      </c>
      <c r="GF402" s="40"/>
      <c r="GG402" s="152">
        <f>SUMIF('Rekapitulasi Maret'!$U$785:$U$963,APS!$B402,'Rekapitulasi Maret'!$V$785:$V$963)+SUMIF('Rekapitulasi Maret'!$U$785:$U$963,APS!$B402,'Rekapitulasi Maret'!$AA$785:$AA$963)</f>
        <v>0</v>
      </c>
      <c r="GH402" s="152">
        <f>SUMIF('Rekapitulasi Maret'!$U$785:$U$963,APS!$B402,'Rekapitulasi Maret'!$W$785:$W$963)</f>
        <v>0</v>
      </c>
      <c r="GI402" s="152">
        <f>SUMIF('Rekapitulasi Maret'!$U$785:$U$963,APS!$B402,'Rekapitulasi Maret'!$AB$785:$AB$963)</f>
        <v>0</v>
      </c>
      <c r="GJ402" s="154">
        <f t="shared" si="878"/>
        <v>0</v>
      </c>
      <c r="GK402" s="154">
        <f t="shared" si="879"/>
        <v>0</v>
      </c>
      <c r="GL402" s="40"/>
      <c r="GM402" s="40"/>
      <c r="GN402" s="40"/>
      <c r="GO402" s="40"/>
      <c r="GP402" s="40"/>
      <c r="GQ402" s="40"/>
      <c r="GR402" s="76">
        <f t="shared" si="884"/>
        <v>0</v>
      </c>
      <c r="GS402" s="76">
        <f t="shared" si="907"/>
        <v>0</v>
      </c>
      <c r="GT402" s="76">
        <f t="shared" si="908"/>
        <v>0</v>
      </c>
      <c r="GU402" s="76">
        <f t="shared" si="909"/>
        <v>0</v>
      </c>
      <c r="GV402" s="157">
        <f t="shared" si="888"/>
        <v>0</v>
      </c>
      <c r="GW402" s="157">
        <f t="shared" si="889"/>
        <v>0</v>
      </c>
      <c r="GX402" s="158">
        <f t="shared" si="890"/>
        <v>0</v>
      </c>
      <c r="GY402" s="157">
        <f t="shared" si="821"/>
        <v>0</v>
      </c>
      <c r="GZ402" s="157">
        <f t="shared" si="822"/>
        <v>0</v>
      </c>
      <c r="HA402" s="157">
        <f t="shared" si="823"/>
        <v>0</v>
      </c>
      <c r="HB402" s="157">
        <f t="shared" si="824"/>
        <v>0</v>
      </c>
      <c r="HC402" s="157">
        <f t="shared" si="825"/>
        <v>0</v>
      </c>
      <c r="HD402" s="157">
        <f t="shared" si="826"/>
        <v>0</v>
      </c>
      <c r="HE402" s="158">
        <f t="shared" si="862"/>
        <v>0</v>
      </c>
      <c r="HF402" s="165"/>
      <c r="HG402" s="88"/>
      <c r="HH402" s="88"/>
    </row>
    <row r="403" spans="1:216" ht="15.75" hidden="1">
      <c r="A403" s="16"/>
      <c r="B403" s="16"/>
      <c r="C403" s="16"/>
      <c r="D403" s="16"/>
      <c r="E403" s="16"/>
      <c r="F403" s="17"/>
      <c r="G403" s="17"/>
      <c r="H403" s="17"/>
      <c r="I403" s="18"/>
      <c r="J403" s="17">
        <v>0</v>
      </c>
      <c r="K403" s="19"/>
      <c r="L403" s="19"/>
      <c r="M403" s="23"/>
      <c r="N403" s="20">
        <f t="shared" si="874"/>
        <v>0</v>
      </c>
      <c r="O403" s="20"/>
      <c r="P403" s="75">
        <f t="shared" si="875"/>
        <v>0</v>
      </c>
      <c r="Q403" s="74">
        <f t="shared" si="892"/>
        <v>0</v>
      </c>
      <c r="R403" s="22">
        <f t="shared" si="891"/>
        <v>0</v>
      </c>
      <c r="S403" s="10"/>
      <c r="T403" s="10"/>
      <c r="U403" s="152">
        <f>SUMIF('Rekapitulasi Maret'!$D$9:$D$173,APS!$B403,'Rekapitulasi Maret'!$E$9:$E$173)</f>
        <v>0</v>
      </c>
      <c r="V403" s="152">
        <f>SUMIF('Rekapitulasi Maret'!$D$9:$D$173,APS!$B403,'Rekapitulasi Maret'!$F$9:$F$173)</f>
        <v>0</v>
      </c>
      <c r="W403" s="10"/>
      <c r="X403" s="154">
        <f t="shared" si="865"/>
        <v>0</v>
      </c>
      <c r="Y403" s="154">
        <f t="shared" si="866"/>
        <v>0</v>
      </c>
      <c r="Z403" s="10"/>
      <c r="AA403" s="152">
        <f>SUMIF('Rekapitulasi Maret'!$U$9:$U$173,APS!$B403,'Rekapitulasi Maret'!$V$9:$V$173)</f>
        <v>0</v>
      </c>
      <c r="AB403" s="152">
        <f>SUMIF('Rekapitulasi Maret'!$U$9:$U$173,APS!$B403,'Rekapitulasi Maret'!$W$9:$W$173)</f>
        <v>0</v>
      </c>
      <c r="AC403" s="152"/>
      <c r="AD403" s="154">
        <f t="shared" si="856"/>
        <v>0</v>
      </c>
      <c r="AE403" s="154">
        <f t="shared" si="857"/>
        <v>0</v>
      </c>
      <c r="AF403" s="10"/>
      <c r="AG403" s="152">
        <f>SUMIF('Rekapitulasi Maret'!$AL$9:$AL$173,APS!$B403,'Rekapitulasi Maret'!$AM$9:$AM$173)</f>
        <v>0</v>
      </c>
      <c r="AH403" s="152">
        <f>SUMIF('Rekapitulasi Maret'!$AL$9:$AL$173,APS!$B403,'Rekapitulasi Maret'!$AN$9:$AN$173)</f>
        <v>0</v>
      </c>
      <c r="AI403" s="152">
        <f>SUMIF('Rekapitulasi Maret'!$AL$9:$AL$173,APS!$B403,'Rekapitulasi Maret'!$AQ$9:$AQ$173)</f>
        <v>0</v>
      </c>
      <c r="AJ403" s="154">
        <f t="shared" si="860"/>
        <v>0</v>
      </c>
      <c r="AK403" s="154">
        <f t="shared" si="861"/>
        <v>0</v>
      </c>
      <c r="AL403" s="10"/>
      <c r="AM403" s="152">
        <f>SUMIF('Rekapitulasi Maret'!$BA$9:$BA$173,APS!$B403,'Rekapitulasi Maret'!$BB$9:$BB$173)</f>
        <v>0</v>
      </c>
      <c r="AN403" s="152">
        <f>SUMIF('Rekapitulasi Maret'!$BA$9:$BA$173,APS!$B403,'Rekapitulasi Maret'!$BC$9:$BC$173)</f>
        <v>0</v>
      </c>
      <c r="AO403" s="10"/>
      <c r="AP403" s="154">
        <f t="shared" si="858"/>
        <v>0</v>
      </c>
      <c r="AQ403" s="154">
        <f t="shared" si="859"/>
        <v>0</v>
      </c>
      <c r="AR403" s="10"/>
      <c r="AS403" s="152">
        <f>SUMIF('Rekapitulasi Maret'!$BP$9:$BP$173,APS!$B403,'Rekapitulasi Maret'!$BQ$9:$BQ$173)</f>
        <v>0</v>
      </c>
      <c r="AT403" s="152">
        <f>SUMIF('Rekapitulasi Maret'!$BP$9:$BP$173,APS!$B403,'Rekapitulasi Maret'!$BR$9:$BR$173)</f>
        <v>0</v>
      </c>
      <c r="AU403" s="10"/>
      <c r="AV403" s="10"/>
      <c r="AW403" s="10"/>
      <c r="AX403" s="10"/>
      <c r="AY403" s="10"/>
      <c r="AZ403" s="10"/>
      <c r="BA403" s="10"/>
      <c r="BB403" s="154">
        <f t="shared" si="819"/>
        <v>0</v>
      </c>
      <c r="BC403" s="154">
        <f t="shared" si="820"/>
        <v>0</v>
      </c>
      <c r="BD403" s="76">
        <f t="shared" si="867"/>
        <v>0</v>
      </c>
      <c r="BE403" s="76">
        <f t="shared" si="868"/>
        <v>0</v>
      </c>
      <c r="BF403" s="76">
        <f t="shared" si="869"/>
        <v>0</v>
      </c>
      <c r="BG403" s="76">
        <f t="shared" si="870"/>
        <v>0</v>
      </c>
      <c r="BH403" s="76">
        <f t="shared" si="871"/>
        <v>0</v>
      </c>
      <c r="BI403" s="76">
        <f t="shared" si="872"/>
        <v>0</v>
      </c>
      <c r="BJ403" s="154">
        <f t="shared" si="873"/>
        <v>0</v>
      </c>
      <c r="BK403" s="10"/>
      <c r="BL403" s="10"/>
      <c r="BM403" s="152">
        <f>SUMIF('Rekapitulasi Maret'!$D$194:$D$375,APS!$B403,'Rekapitulasi Maret'!$E$194:$E$375)+SUMIF('Rekapitulasi Maret'!$D$194:$D$375,APS!$B403,'Rekapitulasi Maret'!$J$194:$J$375)</f>
        <v>0</v>
      </c>
      <c r="BN403" s="152">
        <f>SUMIF('Rekapitulasi Maret'!$D$194:$D$375,APS!$B403,'Rekapitulasi Maret'!$F$194:$F$375)</f>
        <v>0</v>
      </c>
      <c r="BO403" s="152">
        <f>SUMIF('Rekapitulasi Maret'!$D$194:$D$375,APS!$B403,'Rekapitulasi Maret'!$K$194:$K$375)</f>
        <v>0</v>
      </c>
      <c r="BP403" s="154">
        <f t="shared" ref="BP403:BP446" si="912">IF(BL403=0,0,((BN403+BO403)/BL403)*100)</f>
        <v>0</v>
      </c>
      <c r="BQ403" s="154">
        <f t="shared" ref="BQ403:BQ446" si="913">IF(BM403=0,0,((BN403+BO403)/BM403)*100)</f>
        <v>0</v>
      </c>
      <c r="BR403" s="10"/>
      <c r="BS403" s="152">
        <f>SUMIF('Rekapitulasi Maret'!$U$194:$U$375,APS!$B403,'Rekapitulasi Maret'!$V$194:$V$375)+SUMIF('Rekapitulasi Maret'!$U$194:$U$375,APS!$B403,'Rekapitulasi Maret'!$AA$194:$AA$375)</f>
        <v>0</v>
      </c>
      <c r="BT403" s="152">
        <f>SUMIF('Rekapitulasi Maret'!$U$194:$U$375,APS!$B403,'Rekapitulasi Maret'!$W$194:$W$375)</f>
        <v>0</v>
      </c>
      <c r="BU403" s="152">
        <f>SUMIF('Rekapitulasi Maret'!$U$194:$U$375,APS!$B403,'Rekapitulasi Maret'!$AB$194:$AB$375)</f>
        <v>0</v>
      </c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76">
        <f t="shared" si="838"/>
        <v>0</v>
      </c>
      <c r="CQ403" s="76">
        <f t="shared" si="839"/>
        <v>0</v>
      </c>
      <c r="CR403" s="76">
        <f t="shared" si="840"/>
        <v>0</v>
      </c>
      <c r="CS403" s="76">
        <f t="shared" si="841"/>
        <v>0</v>
      </c>
      <c r="CT403" s="76">
        <f t="shared" si="842"/>
        <v>0</v>
      </c>
      <c r="CU403" s="76">
        <f t="shared" si="843"/>
        <v>0</v>
      </c>
      <c r="CV403" s="154">
        <f t="shared" si="844"/>
        <v>0</v>
      </c>
      <c r="CW403" s="10"/>
      <c r="CX403" s="10"/>
      <c r="CY403" s="152">
        <f>SUMIF('Rekapitulasi Maret'!$D$391:$D$568,APS!$B403,'Rekapitulasi Maret'!$E$391:$E$568)+SUMIF('Rekapitulasi Maret'!$D$391:$D$568,APS!$B403,'Rekapitulasi Maret'!$J$391:$J$568)</f>
        <v>0</v>
      </c>
      <c r="CZ403" s="152">
        <f>SUMIF('Rekapitulasi Maret'!$D$391:$D$568,APS!$B403,'Rekapitulasi Maret'!$F$391:$F$568)</f>
        <v>0</v>
      </c>
      <c r="DA403" s="152">
        <f>SUMIF('Rekapitulasi Maret'!$D$391:$D$568,APS!$B403,'Rekapitulasi Maret'!$K$391:$K$568)</f>
        <v>0</v>
      </c>
      <c r="DB403" s="154">
        <f t="shared" si="910"/>
        <v>0</v>
      </c>
      <c r="DC403" s="154">
        <f t="shared" si="911"/>
        <v>0</v>
      </c>
      <c r="DD403" s="10"/>
      <c r="DE403" s="152">
        <f>SUMIF('Rekapitulasi Maret'!$U$391:$U$568,APS!$B403,'Rekapitulasi Maret'!$V$391:$V$568)+SUMIF('Rekapitulasi Maret'!$U$391:$U$568,APS!$B403,'Rekapitulasi Maret'!$AA$391:$AA$568)</f>
        <v>0</v>
      </c>
      <c r="DF403" s="152">
        <f>SUMIF('Rekapitulasi Maret'!$U$391:$U$568,APS!$B403,'Rekapitulasi Maret'!$W$391:$W$568)</f>
        <v>0</v>
      </c>
      <c r="DG403" s="152">
        <f>SUMIF('Rekapitulasi Maret'!$U$391:$U$568,APS!$B403,'Rekapitulasi Maret'!$AB$391:$AB$568)</f>
        <v>0</v>
      </c>
      <c r="DH403" s="154">
        <f t="shared" si="845"/>
        <v>0</v>
      </c>
      <c r="DI403" s="154">
        <f t="shared" si="846"/>
        <v>0</v>
      </c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52">
        <f>SUMIF('Rekapitulasi Maret'!$BP$391:$BP$568,APS!$B403,'Rekapitulasi Maret'!$BQ$391:$BQ$568)+SUMIF('Rekapitulasi Maret'!$BP$391:$BP$568,APS!$B403,'Rekapitulasi Maret'!$BT$391:$BT$568)</f>
        <v>0</v>
      </c>
      <c r="DX403" s="152">
        <f>SUMIF('Rekapitulasi Maret'!$BP$391:$BP$568,APS!$B403,'Rekapitulasi Maret'!$BR$391:$BR$568)</f>
        <v>0</v>
      </c>
      <c r="DY403" s="152">
        <f>SUMIF('Rekapitulasi Maret'!$BP$391:$BP$568,APS!$B403,'Rekapitulasi Maret'!$BU$391:$BU$568)</f>
        <v>0</v>
      </c>
      <c r="DZ403" s="154">
        <f t="shared" si="876"/>
        <v>0</v>
      </c>
      <c r="EA403" s="154">
        <f t="shared" si="877"/>
        <v>0</v>
      </c>
      <c r="EB403" s="10"/>
      <c r="EC403" s="152">
        <f>SUMIF('Rekapitulasi Maret'!$CE$391:$CE$568,APS!$B403,'Rekapitulasi Maret'!$CF$391:$CF$568)+SUMIF('Rekapitulasi Maret'!$CE$391:$CE$568,APS!$B403,'Rekapitulasi Maret'!$CI$391:$CI$568)</f>
        <v>0</v>
      </c>
      <c r="ED403" s="152">
        <f>SUMIF('Rekapitulasi Maret'!$CE$391:$CE$568,APS!$B403,'Rekapitulasi Maret'!$CG$391:$CG$568)</f>
        <v>0</v>
      </c>
      <c r="EE403" s="152">
        <f>SUMIF('Rekapitulasi Maret'!$CE$391:$CE$568,APS!$B403,'Rekapitulasi Maret'!$CJ$391:$CJ$568)</f>
        <v>0</v>
      </c>
      <c r="EF403" s="154">
        <f t="shared" si="893"/>
        <v>0</v>
      </c>
      <c r="EG403" s="154">
        <f t="shared" si="894"/>
        <v>0</v>
      </c>
      <c r="EH403" s="76">
        <f t="shared" si="849"/>
        <v>0</v>
      </c>
      <c r="EI403" s="76">
        <f t="shared" si="850"/>
        <v>0</v>
      </c>
      <c r="EJ403" s="76">
        <f t="shared" si="851"/>
        <v>0</v>
      </c>
      <c r="EK403" s="76">
        <f t="shared" si="852"/>
        <v>0</v>
      </c>
      <c r="EL403" s="76">
        <f t="shared" si="853"/>
        <v>0</v>
      </c>
      <c r="EM403" s="76">
        <f t="shared" si="854"/>
        <v>0</v>
      </c>
      <c r="EN403" s="154">
        <f t="shared" si="855"/>
        <v>0</v>
      </c>
      <c r="EO403" s="10"/>
      <c r="EP403" s="10"/>
      <c r="EQ403" s="10"/>
      <c r="ER403" s="10"/>
      <c r="ES403" s="10"/>
      <c r="ET403" s="154">
        <f t="shared" si="895"/>
        <v>0</v>
      </c>
      <c r="EU403" s="154">
        <f t="shared" si="896"/>
        <v>0</v>
      </c>
      <c r="EV403" s="10"/>
      <c r="EW403" s="152">
        <f>SUMIF('Rekapitulasi Maret'!$U$587:$U$768,APS!$B403,'Rekapitulasi Maret'!$V$587:$V$768)+SUMIF('Rekapitulasi Maret'!$U$587:$U$768,APS!$B403,'Rekapitulasi Maret'!$X$587:$X$768)</f>
        <v>0</v>
      </c>
      <c r="EX403" s="152">
        <f>SUMIF('Rekapitulasi Maret'!$U$587:$U$768,APS!$B403,'Rekapitulasi Maret'!$W$587:$W$768)+SUMIF('Rekapitulasi Maret'!$U$587:$U$768,APS!$B403,'Rekapitulasi Maret'!$Y$587:$Y$768)</f>
        <v>0</v>
      </c>
      <c r="EY403" s="10"/>
      <c r="EZ403" s="154">
        <f t="shared" si="897"/>
        <v>0</v>
      </c>
      <c r="FA403" s="154">
        <f t="shared" si="898"/>
        <v>0</v>
      </c>
      <c r="FB403" s="10"/>
      <c r="FC403" s="152">
        <f>SUMIF('Rekapitulasi Maret'!$AL$587:$AL$768,APS!$B403,'Rekapitulasi Maret'!$AM$587:$AM$768)+SUMIF('Rekapitulasi Maret'!$AL$587:$AL$768,APS!$B403,'Rekapitulasi Maret'!$AP$587:$AP$768)</f>
        <v>0</v>
      </c>
      <c r="FD403" s="152">
        <f>SUMIF('Rekapitulasi Maret'!$AL$587:$AL$768,APS!$B403,'Rekapitulasi Maret'!$AN$587:$AN$768)</f>
        <v>0</v>
      </c>
      <c r="FE403" s="10"/>
      <c r="FF403" s="154">
        <f t="shared" si="899"/>
        <v>0</v>
      </c>
      <c r="FG403" s="154">
        <f t="shared" si="900"/>
        <v>0</v>
      </c>
      <c r="FH403" s="10"/>
      <c r="FI403" s="152">
        <f>SUMIF('Rekapitulasi Maret'!$BA$587:$BA$768,APS!$B403,'Rekapitulasi Maret'!$BB$587:$BB$768)+SUMIF('Rekapitulasi Maret'!$BA$587:$BA$768,APS!$B403,'Rekapitulasi Maret'!$BE$587:$BE$768)</f>
        <v>0</v>
      </c>
      <c r="FJ403" s="152">
        <f>SUMIF('Rekapitulasi Maret'!$BA$587:$BA$768,APS!$B403,'Rekapitulasi Maret'!$BC$587:$BC$768)+SUMIF('Rekapitulasi Maret'!$BA$587:$BA$768,APS!$B403,'Rekapitulasi Maret'!$BF$587:$BF$768)</f>
        <v>0</v>
      </c>
      <c r="FK403" s="10"/>
      <c r="FL403" s="154">
        <f t="shared" si="901"/>
        <v>0</v>
      </c>
      <c r="FM403" s="154">
        <f t="shared" si="902"/>
        <v>0</v>
      </c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52">
        <f>SUMIF('Rekapitulasi Maret'!$D$785:$D$963,APS!$B403,'Rekapitulasi Maret'!$E$785:$E$963)+SUMIF('Rekapitulasi Maret'!$D$785:$D$963,APS!$B403,'Rekapitulasi Maret'!$J$785:$J$963)</f>
        <v>0</v>
      </c>
      <c r="GB403" s="152">
        <f>SUMIF('Rekapitulasi Maret'!$D$785:$D$963,APS!$B403,'Rekapitulasi Maret'!$F$785:$F$963)</f>
        <v>0</v>
      </c>
      <c r="GC403" s="152">
        <f>SUMIF('Rekapitulasi Maret'!$D$785:$D$963,APS!$B403,'Rekapitulasi Maret'!$K$785:$K$963)</f>
        <v>0</v>
      </c>
      <c r="GD403" s="154">
        <f t="shared" si="905"/>
        <v>0</v>
      </c>
      <c r="GE403" s="154">
        <f t="shared" si="906"/>
        <v>0</v>
      </c>
      <c r="GF403" s="10"/>
      <c r="GG403" s="152">
        <f>SUMIF('Rekapitulasi Maret'!$U$785:$U$963,APS!$B403,'Rekapitulasi Maret'!$V$785:$V$963)+SUMIF('Rekapitulasi Maret'!$U$785:$U$963,APS!$B403,'Rekapitulasi Maret'!$AA$785:$AA$963)</f>
        <v>0</v>
      </c>
      <c r="GH403" s="152">
        <f>SUMIF('Rekapitulasi Maret'!$U$785:$U$963,APS!$B403,'Rekapitulasi Maret'!$W$785:$W$963)</f>
        <v>0</v>
      </c>
      <c r="GI403" s="152">
        <f>SUMIF('Rekapitulasi Maret'!$U$785:$U$963,APS!$B403,'Rekapitulasi Maret'!$AB$785:$AB$963)</f>
        <v>0</v>
      </c>
      <c r="GJ403" s="154">
        <f t="shared" si="878"/>
        <v>0</v>
      </c>
      <c r="GK403" s="154">
        <f t="shared" si="879"/>
        <v>0</v>
      </c>
      <c r="GL403" s="10"/>
      <c r="GM403" s="10"/>
      <c r="GN403" s="10"/>
      <c r="GO403" s="10"/>
      <c r="GP403" s="10"/>
      <c r="GQ403" s="10"/>
      <c r="GR403" s="76">
        <f t="shared" si="884"/>
        <v>0</v>
      </c>
      <c r="GS403" s="76">
        <f t="shared" si="907"/>
        <v>0</v>
      </c>
      <c r="GT403" s="76">
        <f t="shared" si="908"/>
        <v>0</v>
      </c>
      <c r="GU403" s="76">
        <f t="shared" si="909"/>
        <v>0</v>
      </c>
      <c r="GV403" s="157">
        <f t="shared" si="888"/>
        <v>0</v>
      </c>
      <c r="GW403" s="157">
        <f t="shared" si="889"/>
        <v>0</v>
      </c>
      <c r="GX403" s="158">
        <f t="shared" si="890"/>
        <v>0</v>
      </c>
      <c r="GY403" s="157">
        <f t="shared" si="821"/>
        <v>0</v>
      </c>
      <c r="GZ403" s="157">
        <f t="shared" si="822"/>
        <v>0</v>
      </c>
      <c r="HA403" s="157">
        <f t="shared" si="823"/>
        <v>0</v>
      </c>
      <c r="HB403" s="157">
        <f t="shared" si="824"/>
        <v>0</v>
      </c>
      <c r="HC403" s="157">
        <f t="shared" si="825"/>
        <v>0</v>
      </c>
      <c r="HD403" s="157">
        <f t="shared" si="826"/>
        <v>0</v>
      </c>
      <c r="HE403" s="158">
        <f t="shared" si="862"/>
        <v>0</v>
      </c>
      <c r="HF403" s="164"/>
      <c r="HG403" s="88"/>
      <c r="HH403" s="88"/>
    </row>
    <row r="404" spans="1:216" ht="15.75" hidden="1">
      <c r="A404" s="38"/>
      <c r="B404" s="37"/>
      <c r="C404" s="34"/>
      <c r="D404" s="34"/>
      <c r="E404" s="34"/>
      <c r="F404" s="31"/>
      <c r="G404" s="17"/>
      <c r="H404" s="17"/>
      <c r="I404" s="18"/>
      <c r="J404" s="17">
        <v>0</v>
      </c>
      <c r="K404" s="19"/>
      <c r="L404" s="19"/>
      <c r="M404" s="20"/>
      <c r="N404" s="20">
        <f t="shared" si="874"/>
        <v>0</v>
      </c>
      <c r="O404" s="20"/>
      <c r="P404" s="75">
        <f t="shared" si="875"/>
        <v>0</v>
      </c>
      <c r="Q404" s="74">
        <f t="shared" si="892"/>
        <v>0</v>
      </c>
      <c r="R404" s="22">
        <f t="shared" si="891"/>
        <v>0</v>
      </c>
      <c r="S404" s="10"/>
      <c r="T404" s="10"/>
      <c r="U404" s="152">
        <f>SUMIF('Rekapitulasi Maret'!$D$9:$D$173,APS!$B404,'Rekapitulasi Maret'!$E$9:$E$173)</f>
        <v>0</v>
      </c>
      <c r="V404" s="152">
        <f>SUMIF('Rekapitulasi Maret'!$D$9:$D$173,APS!$B404,'Rekapitulasi Maret'!$F$9:$F$173)</f>
        <v>0</v>
      </c>
      <c r="W404" s="10"/>
      <c r="X404" s="154">
        <f t="shared" si="865"/>
        <v>0</v>
      </c>
      <c r="Y404" s="154">
        <f t="shared" si="866"/>
        <v>0</v>
      </c>
      <c r="Z404" s="10"/>
      <c r="AA404" s="152">
        <f>SUMIF('Rekapitulasi Maret'!$U$9:$U$173,APS!$B404,'Rekapitulasi Maret'!$V$9:$V$173)</f>
        <v>0</v>
      </c>
      <c r="AB404" s="152">
        <f>SUMIF('Rekapitulasi Maret'!$U$9:$U$173,APS!$B404,'Rekapitulasi Maret'!$W$9:$W$173)</f>
        <v>0</v>
      </c>
      <c r="AC404" s="152"/>
      <c r="AD404" s="154">
        <f t="shared" si="856"/>
        <v>0</v>
      </c>
      <c r="AE404" s="154">
        <f t="shared" si="857"/>
        <v>0</v>
      </c>
      <c r="AF404" s="10"/>
      <c r="AG404" s="152">
        <f>SUMIF('Rekapitulasi Maret'!$AL$9:$AL$173,APS!$B404,'Rekapitulasi Maret'!$AM$9:$AM$173)</f>
        <v>0</v>
      </c>
      <c r="AH404" s="152">
        <f>SUMIF('Rekapitulasi Maret'!$AL$9:$AL$173,APS!$B404,'Rekapitulasi Maret'!$AN$9:$AN$173)</f>
        <v>0</v>
      </c>
      <c r="AI404" s="152">
        <f>SUMIF('Rekapitulasi Maret'!$AL$9:$AL$173,APS!$B404,'Rekapitulasi Maret'!$AQ$9:$AQ$173)</f>
        <v>0</v>
      </c>
      <c r="AJ404" s="154">
        <f t="shared" si="860"/>
        <v>0</v>
      </c>
      <c r="AK404" s="154">
        <f t="shared" si="861"/>
        <v>0</v>
      </c>
      <c r="AL404" s="10"/>
      <c r="AM404" s="152">
        <f>SUMIF('Rekapitulasi Maret'!$BA$9:$BA$173,APS!$B404,'Rekapitulasi Maret'!$BB$9:$BB$173)</f>
        <v>0</v>
      </c>
      <c r="AN404" s="152">
        <f>SUMIF('Rekapitulasi Maret'!$BA$9:$BA$173,APS!$B404,'Rekapitulasi Maret'!$BC$9:$BC$173)</f>
        <v>0</v>
      </c>
      <c r="AO404" s="10"/>
      <c r="AP404" s="154">
        <f t="shared" si="858"/>
        <v>0</v>
      </c>
      <c r="AQ404" s="154">
        <f t="shared" si="859"/>
        <v>0</v>
      </c>
      <c r="AR404" s="10"/>
      <c r="AS404" s="152">
        <f>SUMIF('Rekapitulasi Maret'!$BP$9:$BP$173,APS!$B404,'Rekapitulasi Maret'!$BQ$9:$BQ$173)</f>
        <v>0</v>
      </c>
      <c r="AT404" s="152">
        <f>SUMIF('Rekapitulasi Maret'!$BP$9:$BP$173,APS!$B404,'Rekapitulasi Maret'!$BR$9:$BR$173)</f>
        <v>0</v>
      </c>
      <c r="AU404" s="10"/>
      <c r="AV404" s="10"/>
      <c r="AW404" s="10"/>
      <c r="AX404" s="10"/>
      <c r="AY404" s="10"/>
      <c r="AZ404" s="10"/>
      <c r="BA404" s="10"/>
      <c r="BB404" s="154">
        <f t="shared" ref="BB404:BB446" si="914">IF(AX404=0,0,((AZ404+BA404)/AX404)*100)</f>
        <v>0</v>
      </c>
      <c r="BC404" s="154">
        <f t="shared" ref="BC404:BC446" si="915">IF(AY404=0,0,((AZ404+BA404)/AY404)*100)</f>
        <v>0</v>
      </c>
      <c r="BD404" s="76">
        <f t="shared" si="867"/>
        <v>0</v>
      </c>
      <c r="BE404" s="76">
        <f t="shared" si="868"/>
        <v>0</v>
      </c>
      <c r="BF404" s="76">
        <f t="shared" si="869"/>
        <v>0</v>
      </c>
      <c r="BG404" s="76">
        <f t="shared" si="870"/>
        <v>0</v>
      </c>
      <c r="BH404" s="76">
        <f t="shared" si="871"/>
        <v>0</v>
      </c>
      <c r="BI404" s="76">
        <f t="shared" si="872"/>
        <v>0</v>
      </c>
      <c r="BJ404" s="154">
        <f t="shared" si="873"/>
        <v>0</v>
      </c>
      <c r="BK404" s="10"/>
      <c r="BL404" s="10"/>
      <c r="BM404" s="152">
        <f>SUMIF('Rekapitulasi Maret'!$D$194:$D$375,APS!$B404,'Rekapitulasi Maret'!$E$194:$E$375)+SUMIF('Rekapitulasi Maret'!$D$194:$D$375,APS!$B404,'Rekapitulasi Maret'!$J$194:$J$375)</f>
        <v>0</v>
      </c>
      <c r="BN404" s="152">
        <f>SUMIF('Rekapitulasi Maret'!$D$194:$D$375,APS!$B404,'Rekapitulasi Maret'!$F$194:$F$375)</f>
        <v>0</v>
      </c>
      <c r="BO404" s="152">
        <f>SUMIF('Rekapitulasi Maret'!$D$194:$D$375,APS!$B404,'Rekapitulasi Maret'!$K$194:$K$375)</f>
        <v>0</v>
      </c>
      <c r="BP404" s="154">
        <f t="shared" si="912"/>
        <v>0</v>
      </c>
      <c r="BQ404" s="154">
        <f t="shared" si="913"/>
        <v>0</v>
      </c>
      <c r="BR404" s="10"/>
      <c r="BS404" s="152">
        <f>SUMIF('Rekapitulasi Maret'!$U$194:$U$375,APS!$B404,'Rekapitulasi Maret'!$V$194:$V$375)+SUMIF('Rekapitulasi Maret'!$U$194:$U$375,APS!$B404,'Rekapitulasi Maret'!$AA$194:$AA$375)</f>
        <v>0</v>
      </c>
      <c r="BT404" s="152">
        <f>SUMIF('Rekapitulasi Maret'!$U$194:$U$375,APS!$B404,'Rekapitulasi Maret'!$W$194:$W$375)</f>
        <v>0</v>
      </c>
      <c r="BU404" s="152">
        <f>SUMIF('Rekapitulasi Maret'!$U$194:$U$375,APS!$B404,'Rekapitulasi Maret'!$AB$194:$AB$375)</f>
        <v>0</v>
      </c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76">
        <f t="shared" si="838"/>
        <v>0</v>
      </c>
      <c r="CQ404" s="76">
        <f t="shared" si="839"/>
        <v>0</v>
      </c>
      <c r="CR404" s="76">
        <f t="shared" si="840"/>
        <v>0</v>
      </c>
      <c r="CS404" s="76">
        <f t="shared" si="841"/>
        <v>0</v>
      </c>
      <c r="CT404" s="76">
        <f t="shared" si="842"/>
        <v>0</v>
      </c>
      <c r="CU404" s="76">
        <f t="shared" si="843"/>
        <v>0</v>
      </c>
      <c r="CV404" s="154">
        <f t="shared" si="844"/>
        <v>0</v>
      </c>
      <c r="CW404" s="10"/>
      <c r="CX404" s="10"/>
      <c r="CY404" s="152">
        <f>SUMIF('Rekapitulasi Maret'!$D$391:$D$568,APS!$B404,'Rekapitulasi Maret'!$E$391:$E$568)+SUMIF('Rekapitulasi Maret'!$D$391:$D$568,APS!$B404,'Rekapitulasi Maret'!$J$391:$J$568)</f>
        <v>0</v>
      </c>
      <c r="CZ404" s="152">
        <f>SUMIF('Rekapitulasi Maret'!$D$391:$D$568,APS!$B404,'Rekapitulasi Maret'!$F$391:$F$568)</f>
        <v>0</v>
      </c>
      <c r="DA404" s="152">
        <f>SUMIF('Rekapitulasi Maret'!$D$391:$D$568,APS!$B404,'Rekapitulasi Maret'!$K$391:$K$568)</f>
        <v>0</v>
      </c>
      <c r="DB404" s="154">
        <f t="shared" si="910"/>
        <v>0</v>
      </c>
      <c r="DC404" s="154">
        <f t="shared" si="911"/>
        <v>0</v>
      </c>
      <c r="DD404" s="10"/>
      <c r="DE404" s="152">
        <f>SUMIF('Rekapitulasi Maret'!$U$391:$U$568,APS!$B404,'Rekapitulasi Maret'!$V$391:$V$568)+SUMIF('Rekapitulasi Maret'!$U$391:$U$568,APS!$B404,'Rekapitulasi Maret'!$AA$391:$AA$568)</f>
        <v>0</v>
      </c>
      <c r="DF404" s="152">
        <f>SUMIF('Rekapitulasi Maret'!$U$391:$U$568,APS!$B404,'Rekapitulasi Maret'!$W$391:$W$568)</f>
        <v>0</v>
      </c>
      <c r="DG404" s="152">
        <f>SUMIF('Rekapitulasi Maret'!$U$391:$U$568,APS!$B404,'Rekapitulasi Maret'!$AB$391:$AB$568)</f>
        <v>0</v>
      </c>
      <c r="DH404" s="154">
        <f t="shared" si="845"/>
        <v>0</v>
      </c>
      <c r="DI404" s="154">
        <f t="shared" si="846"/>
        <v>0</v>
      </c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52">
        <f>SUMIF('Rekapitulasi Maret'!$BP$391:$BP$568,APS!$B404,'Rekapitulasi Maret'!$BQ$391:$BQ$568)+SUMIF('Rekapitulasi Maret'!$BP$391:$BP$568,APS!$B404,'Rekapitulasi Maret'!$BT$391:$BT$568)</f>
        <v>0</v>
      </c>
      <c r="DX404" s="152">
        <f>SUMIF('Rekapitulasi Maret'!$BP$391:$BP$568,APS!$B404,'Rekapitulasi Maret'!$BR$391:$BR$568)</f>
        <v>0</v>
      </c>
      <c r="DY404" s="152">
        <f>SUMIF('Rekapitulasi Maret'!$BP$391:$BP$568,APS!$B404,'Rekapitulasi Maret'!$BU$391:$BU$568)</f>
        <v>0</v>
      </c>
      <c r="DZ404" s="154">
        <f t="shared" si="876"/>
        <v>0</v>
      </c>
      <c r="EA404" s="154">
        <f t="shared" si="877"/>
        <v>0</v>
      </c>
      <c r="EB404" s="10"/>
      <c r="EC404" s="152">
        <f>SUMIF('Rekapitulasi Maret'!$CE$391:$CE$568,APS!$B404,'Rekapitulasi Maret'!$CF$391:$CF$568)+SUMIF('Rekapitulasi Maret'!$CE$391:$CE$568,APS!$B404,'Rekapitulasi Maret'!$CI$391:$CI$568)</f>
        <v>0</v>
      </c>
      <c r="ED404" s="152">
        <f>SUMIF('Rekapitulasi Maret'!$CE$391:$CE$568,APS!$B404,'Rekapitulasi Maret'!$CG$391:$CG$568)</f>
        <v>0</v>
      </c>
      <c r="EE404" s="152">
        <f>SUMIF('Rekapitulasi Maret'!$CE$391:$CE$568,APS!$B404,'Rekapitulasi Maret'!$CJ$391:$CJ$568)</f>
        <v>0</v>
      </c>
      <c r="EF404" s="154">
        <f t="shared" si="893"/>
        <v>0</v>
      </c>
      <c r="EG404" s="154">
        <f t="shared" si="894"/>
        <v>0</v>
      </c>
      <c r="EH404" s="76">
        <f t="shared" si="849"/>
        <v>0</v>
      </c>
      <c r="EI404" s="76">
        <f t="shared" si="850"/>
        <v>0</v>
      </c>
      <c r="EJ404" s="76">
        <f t="shared" si="851"/>
        <v>0</v>
      </c>
      <c r="EK404" s="76">
        <f t="shared" si="852"/>
        <v>0</v>
      </c>
      <c r="EL404" s="76">
        <f t="shared" si="853"/>
        <v>0</v>
      </c>
      <c r="EM404" s="76">
        <f t="shared" si="854"/>
        <v>0</v>
      </c>
      <c r="EN404" s="154">
        <f t="shared" si="855"/>
        <v>0</v>
      </c>
      <c r="EO404" s="10"/>
      <c r="EP404" s="10"/>
      <c r="EQ404" s="10"/>
      <c r="ER404" s="10"/>
      <c r="ES404" s="10"/>
      <c r="ET404" s="154">
        <f t="shared" si="895"/>
        <v>0</v>
      </c>
      <c r="EU404" s="154">
        <f t="shared" si="896"/>
        <v>0</v>
      </c>
      <c r="EV404" s="10"/>
      <c r="EW404" s="152">
        <f>SUMIF('Rekapitulasi Maret'!$U$587:$U$768,APS!$B404,'Rekapitulasi Maret'!$V$587:$V$768)+SUMIF('Rekapitulasi Maret'!$U$587:$U$768,APS!$B404,'Rekapitulasi Maret'!$X$587:$X$768)</f>
        <v>0</v>
      </c>
      <c r="EX404" s="152">
        <f>SUMIF('Rekapitulasi Maret'!$U$587:$U$768,APS!$B404,'Rekapitulasi Maret'!$W$587:$W$768)+SUMIF('Rekapitulasi Maret'!$U$587:$U$768,APS!$B404,'Rekapitulasi Maret'!$Y$587:$Y$768)</f>
        <v>0</v>
      </c>
      <c r="EY404" s="10"/>
      <c r="EZ404" s="154">
        <f t="shared" si="897"/>
        <v>0</v>
      </c>
      <c r="FA404" s="154">
        <f t="shared" si="898"/>
        <v>0</v>
      </c>
      <c r="FB404" s="10"/>
      <c r="FC404" s="152">
        <f>SUMIF('Rekapitulasi Maret'!$AL$587:$AL$768,APS!$B404,'Rekapitulasi Maret'!$AM$587:$AM$768)+SUMIF('Rekapitulasi Maret'!$AL$587:$AL$768,APS!$B404,'Rekapitulasi Maret'!$AP$587:$AP$768)</f>
        <v>0</v>
      </c>
      <c r="FD404" s="152">
        <f>SUMIF('Rekapitulasi Maret'!$AL$587:$AL$768,APS!$B404,'Rekapitulasi Maret'!$AN$587:$AN$768)</f>
        <v>0</v>
      </c>
      <c r="FE404" s="10"/>
      <c r="FF404" s="154">
        <f t="shared" si="899"/>
        <v>0</v>
      </c>
      <c r="FG404" s="154">
        <f t="shared" si="900"/>
        <v>0</v>
      </c>
      <c r="FH404" s="10"/>
      <c r="FI404" s="152">
        <f>SUMIF('Rekapitulasi Maret'!$BA$587:$BA$768,APS!$B404,'Rekapitulasi Maret'!$BB$587:$BB$768)+SUMIF('Rekapitulasi Maret'!$BA$587:$BA$768,APS!$B404,'Rekapitulasi Maret'!$BE$587:$BE$768)</f>
        <v>0</v>
      </c>
      <c r="FJ404" s="152">
        <f>SUMIF('Rekapitulasi Maret'!$BA$587:$BA$768,APS!$B404,'Rekapitulasi Maret'!$BC$587:$BC$768)+SUMIF('Rekapitulasi Maret'!$BA$587:$BA$768,APS!$B404,'Rekapitulasi Maret'!$BF$587:$BF$768)</f>
        <v>0</v>
      </c>
      <c r="FK404" s="10"/>
      <c r="FL404" s="154">
        <f t="shared" si="901"/>
        <v>0</v>
      </c>
      <c r="FM404" s="154">
        <f t="shared" si="902"/>
        <v>0</v>
      </c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52">
        <f>SUMIF('Rekapitulasi Maret'!$D$785:$D$963,APS!$B404,'Rekapitulasi Maret'!$E$785:$E$963)+SUMIF('Rekapitulasi Maret'!$D$785:$D$963,APS!$B404,'Rekapitulasi Maret'!$J$785:$J$963)</f>
        <v>0</v>
      </c>
      <c r="GB404" s="152">
        <f>SUMIF('Rekapitulasi Maret'!$D$785:$D$963,APS!$B404,'Rekapitulasi Maret'!$F$785:$F$963)</f>
        <v>0</v>
      </c>
      <c r="GC404" s="152">
        <f>SUMIF('Rekapitulasi Maret'!$D$785:$D$963,APS!$B404,'Rekapitulasi Maret'!$K$785:$K$963)</f>
        <v>0</v>
      </c>
      <c r="GD404" s="154">
        <f t="shared" si="905"/>
        <v>0</v>
      </c>
      <c r="GE404" s="154">
        <f t="shared" si="906"/>
        <v>0</v>
      </c>
      <c r="GF404" s="10"/>
      <c r="GG404" s="152">
        <f>SUMIF('Rekapitulasi Maret'!$U$785:$U$963,APS!$B404,'Rekapitulasi Maret'!$V$785:$V$963)+SUMIF('Rekapitulasi Maret'!$U$785:$U$963,APS!$B404,'Rekapitulasi Maret'!$AA$785:$AA$963)</f>
        <v>0</v>
      </c>
      <c r="GH404" s="152">
        <f>SUMIF('Rekapitulasi Maret'!$U$785:$U$963,APS!$B404,'Rekapitulasi Maret'!$W$785:$W$963)</f>
        <v>0</v>
      </c>
      <c r="GI404" s="152">
        <f>SUMIF('Rekapitulasi Maret'!$U$785:$U$963,APS!$B404,'Rekapitulasi Maret'!$AB$785:$AB$963)</f>
        <v>0</v>
      </c>
      <c r="GJ404" s="154">
        <f t="shared" si="878"/>
        <v>0</v>
      </c>
      <c r="GK404" s="154">
        <f t="shared" si="879"/>
        <v>0</v>
      </c>
      <c r="GL404" s="10"/>
      <c r="GM404" s="10"/>
      <c r="GN404" s="10"/>
      <c r="GO404" s="10"/>
      <c r="GP404" s="10"/>
      <c r="GQ404" s="10"/>
      <c r="GR404" s="76">
        <f t="shared" si="884"/>
        <v>0</v>
      </c>
      <c r="GS404" s="76">
        <f t="shared" si="907"/>
        <v>0</v>
      </c>
      <c r="GT404" s="76">
        <f t="shared" si="908"/>
        <v>0</v>
      </c>
      <c r="GU404" s="76">
        <f t="shared" si="909"/>
        <v>0</v>
      </c>
      <c r="GV404" s="157">
        <f t="shared" si="888"/>
        <v>0</v>
      </c>
      <c r="GW404" s="157">
        <f t="shared" si="889"/>
        <v>0</v>
      </c>
      <c r="GX404" s="158">
        <f t="shared" si="890"/>
        <v>0</v>
      </c>
      <c r="GY404" s="157">
        <f t="shared" si="821"/>
        <v>0</v>
      </c>
      <c r="GZ404" s="157">
        <f t="shared" si="822"/>
        <v>0</v>
      </c>
      <c r="HA404" s="157">
        <f t="shared" si="823"/>
        <v>0</v>
      </c>
      <c r="HB404" s="157">
        <f t="shared" si="824"/>
        <v>0</v>
      </c>
      <c r="HC404" s="157">
        <f t="shared" si="825"/>
        <v>0</v>
      </c>
      <c r="HD404" s="157">
        <f t="shared" si="826"/>
        <v>0</v>
      </c>
      <c r="HE404" s="158">
        <f t="shared" si="862"/>
        <v>0</v>
      </c>
      <c r="HF404" s="165"/>
      <c r="HG404" s="88"/>
      <c r="HH404" s="88"/>
    </row>
    <row r="405" spans="1:216" ht="15.75" hidden="1">
      <c r="A405" s="16"/>
      <c r="B405" s="27"/>
      <c r="C405" s="16"/>
      <c r="D405" s="16"/>
      <c r="E405" s="16"/>
      <c r="F405" s="17"/>
      <c r="G405" s="17"/>
      <c r="H405" s="17"/>
      <c r="I405" s="18"/>
      <c r="J405" s="17">
        <v>0</v>
      </c>
      <c r="K405" s="19"/>
      <c r="L405" s="19"/>
      <c r="M405" s="23"/>
      <c r="N405" s="20">
        <f t="shared" si="874"/>
        <v>0</v>
      </c>
      <c r="O405" s="20"/>
      <c r="P405" s="75">
        <f t="shared" si="875"/>
        <v>0</v>
      </c>
      <c r="Q405" s="74">
        <f t="shared" si="892"/>
        <v>0</v>
      </c>
      <c r="R405" s="22">
        <f t="shared" si="891"/>
        <v>0</v>
      </c>
      <c r="S405" s="10"/>
      <c r="T405" s="10"/>
      <c r="U405" s="152">
        <f>SUMIF('Rekapitulasi Maret'!$D$9:$D$173,APS!$B405,'Rekapitulasi Maret'!$E$9:$E$173)</f>
        <v>0</v>
      </c>
      <c r="V405" s="152">
        <f>SUMIF('Rekapitulasi Maret'!$D$9:$D$173,APS!$B405,'Rekapitulasi Maret'!$F$9:$F$173)</f>
        <v>0</v>
      </c>
      <c r="W405" s="10"/>
      <c r="X405" s="154">
        <f t="shared" si="865"/>
        <v>0</v>
      </c>
      <c r="Y405" s="154">
        <f t="shared" si="866"/>
        <v>0</v>
      </c>
      <c r="Z405" s="10"/>
      <c r="AA405" s="152">
        <f>SUMIF('Rekapitulasi Maret'!$U$9:$U$173,APS!$B405,'Rekapitulasi Maret'!$V$9:$V$173)</f>
        <v>0</v>
      </c>
      <c r="AB405" s="152">
        <f>SUMIF('Rekapitulasi Maret'!$U$9:$U$173,APS!$B405,'Rekapitulasi Maret'!$W$9:$W$173)</f>
        <v>0</v>
      </c>
      <c r="AC405" s="152"/>
      <c r="AD405" s="154">
        <f t="shared" si="856"/>
        <v>0</v>
      </c>
      <c r="AE405" s="154">
        <f t="shared" si="857"/>
        <v>0</v>
      </c>
      <c r="AF405" s="10"/>
      <c r="AG405" s="152">
        <f>SUMIF('Rekapitulasi Maret'!$AL$9:$AL$173,APS!$B405,'Rekapitulasi Maret'!$AM$9:$AM$173)</f>
        <v>0</v>
      </c>
      <c r="AH405" s="152">
        <f>SUMIF('Rekapitulasi Maret'!$AL$9:$AL$173,APS!$B405,'Rekapitulasi Maret'!$AN$9:$AN$173)</f>
        <v>0</v>
      </c>
      <c r="AI405" s="152">
        <f>SUMIF('Rekapitulasi Maret'!$AL$9:$AL$173,APS!$B405,'Rekapitulasi Maret'!$AQ$9:$AQ$173)</f>
        <v>0</v>
      </c>
      <c r="AJ405" s="154">
        <f t="shared" si="860"/>
        <v>0</v>
      </c>
      <c r="AK405" s="154">
        <f t="shared" si="861"/>
        <v>0</v>
      </c>
      <c r="AL405" s="10"/>
      <c r="AM405" s="152">
        <f>SUMIF('Rekapitulasi Maret'!$BA$9:$BA$173,APS!$B405,'Rekapitulasi Maret'!$BB$9:$BB$173)</f>
        <v>0</v>
      </c>
      <c r="AN405" s="152">
        <f>SUMIF('Rekapitulasi Maret'!$BA$9:$BA$173,APS!$B405,'Rekapitulasi Maret'!$BC$9:$BC$173)</f>
        <v>0</v>
      </c>
      <c r="AO405" s="10"/>
      <c r="AP405" s="154">
        <f t="shared" si="858"/>
        <v>0</v>
      </c>
      <c r="AQ405" s="154">
        <f t="shared" si="859"/>
        <v>0</v>
      </c>
      <c r="AR405" s="10"/>
      <c r="AS405" s="152">
        <f>SUMIF('Rekapitulasi Maret'!$BP$9:$BP$173,APS!$B405,'Rekapitulasi Maret'!$BQ$9:$BQ$173)</f>
        <v>0</v>
      </c>
      <c r="AT405" s="152">
        <f>SUMIF('Rekapitulasi Maret'!$BP$9:$BP$173,APS!$B405,'Rekapitulasi Maret'!$BR$9:$BR$173)</f>
        <v>0</v>
      </c>
      <c r="AU405" s="10"/>
      <c r="AV405" s="10"/>
      <c r="AW405" s="10"/>
      <c r="AX405" s="10"/>
      <c r="AY405" s="10"/>
      <c r="AZ405" s="10"/>
      <c r="BA405" s="10"/>
      <c r="BB405" s="154">
        <f t="shared" si="914"/>
        <v>0</v>
      </c>
      <c r="BC405" s="154">
        <f t="shared" si="915"/>
        <v>0</v>
      </c>
      <c r="BD405" s="76">
        <f t="shared" si="867"/>
        <v>0</v>
      </c>
      <c r="BE405" s="76">
        <f t="shared" si="868"/>
        <v>0</v>
      </c>
      <c r="BF405" s="76">
        <f t="shared" si="869"/>
        <v>0</v>
      </c>
      <c r="BG405" s="76">
        <f t="shared" si="870"/>
        <v>0</v>
      </c>
      <c r="BH405" s="76">
        <f t="shared" si="871"/>
        <v>0</v>
      </c>
      <c r="BI405" s="76">
        <f t="shared" si="872"/>
        <v>0</v>
      </c>
      <c r="BJ405" s="154">
        <f t="shared" si="873"/>
        <v>0</v>
      </c>
      <c r="BK405" s="10"/>
      <c r="BL405" s="10"/>
      <c r="BM405" s="152">
        <f>SUMIF('Rekapitulasi Maret'!$D$194:$D$375,APS!$B405,'Rekapitulasi Maret'!$E$194:$E$375)+SUMIF('Rekapitulasi Maret'!$D$194:$D$375,APS!$B405,'Rekapitulasi Maret'!$J$194:$J$375)</f>
        <v>0</v>
      </c>
      <c r="BN405" s="152">
        <f>SUMIF('Rekapitulasi Maret'!$D$194:$D$375,APS!$B405,'Rekapitulasi Maret'!$F$194:$F$375)</f>
        <v>0</v>
      </c>
      <c r="BO405" s="152">
        <f>SUMIF('Rekapitulasi Maret'!$D$194:$D$375,APS!$B405,'Rekapitulasi Maret'!$K$194:$K$375)</f>
        <v>0</v>
      </c>
      <c r="BP405" s="154">
        <f t="shared" si="912"/>
        <v>0</v>
      </c>
      <c r="BQ405" s="154">
        <f t="shared" si="913"/>
        <v>0</v>
      </c>
      <c r="BR405" s="10"/>
      <c r="BS405" s="152">
        <f>SUMIF('Rekapitulasi Maret'!$U$194:$U$375,APS!$B405,'Rekapitulasi Maret'!$V$194:$V$375)+SUMIF('Rekapitulasi Maret'!$U$194:$U$375,APS!$B405,'Rekapitulasi Maret'!$AA$194:$AA$375)</f>
        <v>0</v>
      </c>
      <c r="BT405" s="152">
        <f>SUMIF('Rekapitulasi Maret'!$U$194:$U$375,APS!$B405,'Rekapitulasi Maret'!$W$194:$W$375)</f>
        <v>0</v>
      </c>
      <c r="BU405" s="152">
        <f>SUMIF('Rekapitulasi Maret'!$U$194:$U$375,APS!$B405,'Rekapitulasi Maret'!$AB$194:$AB$375)</f>
        <v>0</v>
      </c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76">
        <f t="shared" si="838"/>
        <v>0</v>
      </c>
      <c r="CQ405" s="76">
        <f t="shared" si="839"/>
        <v>0</v>
      </c>
      <c r="CR405" s="76">
        <f t="shared" si="840"/>
        <v>0</v>
      </c>
      <c r="CS405" s="76">
        <f t="shared" si="841"/>
        <v>0</v>
      </c>
      <c r="CT405" s="76">
        <f t="shared" si="842"/>
        <v>0</v>
      </c>
      <c r="CU405" s="76">
        <f t="shared" si="843"/>
        <v>0</v>
      </c>
      <c r="CV405" s="154">
        <f t="shared" si="844"/>
        <v>0</v>
      </c>
      <c r="CW405" s="10"/>
      <c r="CX405" s="10"/>
      <c r="CY405" s="152">
        <f>SUMIF('Rekapitulasi Maret'!$D$391:$D$568,APS!$B405,'Rekapitulasi Maret'!$E$391:$E$568)+SUMIF('Rekapitulasi Maret'!$D$391:$D$568,APS!$B405,'Rekapitulasi Maret'!$J$391:$J$568)</f>
        <v>0</v>
      </c>
      <c r="CZ405" s="152">
        <f>SUMIF('Rekapitulasi Maret'!$D$391:$D$568,APS!$B405,'Rekapitulasi Maret'!$F$391:$F$568)</f>
        <v>0</v>
      </c>
      <c r="DA405" s="152">
        <f>SUMIF('Rekapitulasi Maret'!$D$391:$D$568,APS!$B405,'Rekapitulasi Maret'!$K$391:$K$568)</f>
        <v>0</v>
      </c>
      <c r="DB405" s="154">
        <f t="shared" si="910"/>
        <v>0</v>
      </c>
      <c r="DC405" s="154">
        <f t="shared" si="911"/>
        <v>0</v>
      </c>
      <c r="DD405" s="10"/>
      <c r="DE405" s="152">
        <f>SUMIF('Rekapitulasi Maret'!$U$391:$U$568,APS!$B405,'Rekapitulasi Maret'!$V$391:$V$568)+SUMIF('Rekapitulasi Maret'!$U$391:$U$568,APS!$B405,'Rekapitulasi Maret'!$AA$391:$AA$568)</f>
        <v>0</v>
      </c>
      <c r="DF405" s="152">
        <f>SUMIF('Rekapitulasi Maret'!$U$391:$U$568,APS!$B405,'Rekapitulasi Maret'!$W$391:$W$568)</f>
        <v>0</v>
      </c>
      <c r="DG405" s="152">
        <f>SUMIF('Rekapitulasi Maret'!$U$391:$U$568,APS!$B405,'Rekapitulasi Maret'!$AB$391:$AB$568)</f>
        <v>0</v>
      </c>
      <c r="DH405" s="154">
        <f t="shared" si="845"/>
        <v>0</v>
      </c>
      <c r="DI405" s="154">
        <f t="shared" si="846"/>
        <v>0</v>
      </c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52">
        <f>SUMIF('Rekapitulasi Maret'!$BP$391:$BP$568,APS!$B405,'Rekapitulasi Maret'!$BQ$391:$BQ$568)+SUMIF('Rekapitulasi Maret'!$BP$391:$BP$568,APS!$B405,'Rekapitulasi Maret'!$BT$391:$BT$568)</f>
        <v>0</v>
      </c>
      <c r="DX405" s="152">
        <f>SUMIF('Rekapitulasi Maret'!$BP$391:$BP$568,APS!$B405,'Rekapitulasi Maret'!$BR$391:$BR$568)</f>
        <v>0</v>
      </c>
      <c r="DY405" s="152">
        <f>SUMIF('Rekapitulasi Maret'!$BP$391:$BP$568,APS!$B405,'Rekapitulasi Maret'!$BU$391:$BU$568)</f>
        <v>0</v>
      </c>
      <c r="DZ405" s="154">
        <f t="shared" si="876"/>
        <v>0</v>
      </c>
      <c r="EA405" s="154">
        <f t="shared" si="877"/>
        <v>0</v>
      </c>
      <c r="EB405" s="10"/>
      <c r="EC405" s="152">
        <f>SUMIF('Rekapitulasi Maret'!$CE$391:$CE$568,APS!$B405,'Rekapitulasi Maret'!$CF$391:$CF$568)+SUMIF('Rekapitulasi Maret'!$CE$391:$CE$568,APS!$B405,'Rekapitulasi Maret'!$CI$391:$CI$568)</f>
        <v>0</v>
      </c>
      <c r="ED405" s="152">
        <f>SUMIF('Rekapitulasi Maret'!$CE$391:$CE$568,APS!$B405,'Rekapitulasi Maret'!$CG$391:$CG$568)</f>
        <v>0</v>
      </c>
      <c r="EE405" s="152">
        <f>SUMIF('Rekapitulasi Maret'!$CE$391:$CE$568,APS!$B405,'Rekapitulasi Maret'!$CJ$391:$CJ$568)</f>
        <v>0</v>
      </c>
      <c r="EF405" s="154">
        <f t="shared" si="893"/>
        <v>0</v>
      </c>
      <c r="EG405" s="154">
        <f t="shared" si="894"/>
        <v>0</v>
      </c>
      <c r="EH405" s="76">
        <f t="shared" si="849"/>
        <v>0</v>
      </c>
      <c r="EI405" s="76">
        <f t="shared" si="850"/>
        <v>0</v>
      </c>
      <c r="EJ405" s="76">
        <f t="shared" si="851"/>
        <v>0</v>
      </c>
      <c r="EK405" s="76">
        <f t="shared" si="852"/>
        <v>0</v>
      </c>
      <c r="EL405" s="76">
        <f t="shared" si="853"/>
        <v>0</v>
      </c>
      <c r="EM405" s="76">
        <f t="shared" si="854"/>
        <v>0</v>
      </c>
      <c r="EN405" s="154">
        <f t="shared" si="855"/>
        <v>0</v>
      </c>
      <c r="EO405" s="10"/>
      <c r="EP405" s="10"/>
      <c r="EQ405" s="10"/>
      <c r="ER405" s="10"/>
      <c r="ES405" s="10"/>
      <c r="ET405" s="154">
        <f t="shared" si="895"/>
        <v>0</v>
      </c>
      <c r="EU405" s="154">
        <f t="shared" si="896"/>
        <v>0</v>
      </c>
      <c r="EV405" s="10"/>
      <c r="EW405" s="152">
        <f>SUMIF('Rekapitulasi Maret'!$U$587:$U$768,APS!$B405,'Rekapitulasi Maret'!$V$587:$V$768)+SUMIF('Rekapitulasi Maret'!$U$587:$U$768,APS!$B405,'Rekapitulasi Maret'!$X$587:$X$768)</f>
        <v>0</v>
      </c>
      <c r="EX405" s="152">
        <f>SUMIF('Rekapitulasi Maret'!$U$587:$U$768,APS!$B405,'Rekapitulasi Maret'!$W$587:$W$768)+SUMIF('Rekapitulasi Maret'!$U$587:$U$768,APS!$B405,'Rekapitulasi Maret'!$Y$587:$Y$768)</f>
        <v>0</v>
      </c>
      <c r="EY405" s="10"/>
      <c r="EZ405" s="154">
        <f t="shared" si="897"/>
        <v>0</v>
      </c>
      <c r="FA405" s="154">
        <f t="shared" si="898"/>
        <v>0</v>
      </c>
      <c r="FB405" s="10"/>
      <c r="FC405" s="152">
        <f>SUMIF('Rekapitulasi Maret'!$AL$587:$AL$768,APS!$B405,'Rekapitulasi Maret'!$AM$587:$AM$768)+SUMIF('Rekapitulasi Maret'!$AL$587:$AL$768,APS!$B405,'Rekapitulasi Maret'!$AP$587:$AP$768)</f>
        <v>0</v>
      </c>
      <c r="FD405" s="152">
        <f>SUMIF('Rekapitulasi Maret'!$AL$587:$AL$768,APS!$B405,'Rekapitulasi Maret'!$AN$587:$AN$768)</f>
        <v>0</v>
      </c>
      <c r="FE405" s="10"/>
      <c r="FF405" s="154">
        <f t="shared" si="899"/>
        <v>0</v>
      </c>
      <c r="FG405" s="154">
        <f t="shared" si="900"/>
        <v>0</v>
      </c>
      <c r="FH405" s="10"/>
      <c r="FI405" s="152">
        <f>SUMIF('Rekapitulasi Maret'!$BA$587:$BA$768,APS!$B405,'Rekapitulasi Maret'!$BB$587:$BB$768)+SUMIF('Rekapitulasi Maret'!$BA$587:$BA$768,APS!$B405,'Rekapitulasi Maret'!$BE$587:$BE$768)</f>
        <v>0</v>
      </c>
      <c r="FJ405" s="152">
        <f>SUMIF('Rekapitulasi Maret'!$BA$587:$BA$768,APS!$B405,'Rekapitulasi Maret'!$BC$587:$BC$768)+SUMIF('Rekapitulasi Maret'!$BA$587:$BA$768,APS!$B405,'Rekapitulasi Maret'!$BF$587:$BF$768)</f>
        <v>0</v>
      </c>
      <c r="FK405" s="10"/>
      <c r="FL405" s="154">
        <f t="shared" si="901"/>
        <v>0</v>
      </c>
      <c r="FM405" s="154">
        <f t="shared" si="902"/>
        <v>0</v>
      </c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52">
        <f>SUMIF('Rekapitulasi Maret'!$D$785:$D$963,APS!$B405,'Rekapitulasi Maret'!$E$785:$E$963)+SUMIF('Rekapitulasi Maret'!$D$785:$D$963,APS!$B405,'Rekapitulasi Maret'!$J$785:$J$963)</f>
        <v>0</v>
      </c>
      <c r="GB405" s="152">
        <f>SUMIF('Rekapitulasi Maret'!$D$785:$D$963,APS!$B405,'Rekapitulasi Maret'!$F$785:$F$963)</f>
        <v>0</v>
      </c>
      <c r="GC405" s="152">
        <f>SUMIF('Rekapitulasi Maret'!$D$785:$D$963,APS!$B405,'Rekapitulasi Maret'!$K$785:$K$963)</f>
        <v>0</v>
      </c>
      <c r="GD405" s="154">
        <f t="shared" si="905"/>
        <v>0</v>
      </c>
      <c r="GE405" s="154">
        <f t="shared" si="906"/>
        <v>0</v>
      </c>
      <c r="GF405" s="10"/>
      <c r="GG405" s="152">
        <f>SUMIF('Rekapitulasi Maret'!$U$785:$U$963,APS!$B405,'Rekapitulasi Maret'!$V$785:$V$963)+SUMIF('Rekapitulasi Maret'!$U$785:$U$963,APS!$B405,'Rekapitulasi Maret'!$AA$785:$AA$963)</f>
        <v>0</v>
      </c>
      <c r="GH405" s="152">
        <f>SUMIF('Rekapitulasi Maret'!$U$785:$U$963,APS!$B405,'Rekapitulasi Maret'!$W$785:$W$963)</f>
        <v>0</v>
      </c>
      <c r="GI405" s="152">
        <f>SUMIF('Rekapitulasi Maret'!$U$785:$U$963,APS!$B405,'Rekapitulasi Maret'!$AB$785:$AB$963)</f>
        <v>0</v>
      </c>
      <c r="GJ405" s="154">
        <f t="shared" si="878"/>
        <v>0</v>
      </c>
      <c r="GK405" s="154">
        <f t="shared" si="879"/>
        <v>0</v>
      </c>
      <c r="GL405" s="10"/>
      <c r="GM405" s="10"/>
      <c r="GN405" s="10"/>
      <c r="GO405" s="10"/>
      <c r="GP405" s="10"/>
      <c r="GQ405" s="10"/>
      <c r="GR405" s="76">
        <f t="shared" si="884"/>
        <v>0</v>
      </c>
      <c r="GS405" s="76">
        <f t="shared" si="907"/>
        <v>0</v>
      </c>
      <c r="GT405" s="76">
        <f t="shared" si="908"/>
        <v>0</v>
      </c>
      <c r="GU405" s="76">
        <f t="shared" si="909"/>
        <v>0</v>
      </c>
      <c r="GV405" s="157">
        <f t="shared" si="888"/>
        <v>0</v>
      </c>
      <c r="GW405" s="157">
        <f t="shared" si="889"/>
        <v>0</v>
      </c>
      <c r="GX405" s="158">
        <f t="shared" si="890"/>
        <v>0</v>
      </c>
      <c r="GY405" s="157">
        <f t="shared" si="821"/>
        <v>0</v>
      </c>
      <c r="GZ405" s="157">
        <f t="shared" si="822"/>
        <v>0</v>
      </c>
      <c r="HA405" s="157">
        <f t="shared" si="823"/>
        <v>0</v>
      </c>
      <c r="HB405" s="157">
        <f t="shared" si="824"/>
        <v>0</v>
      </c>
      <c r="HC405" s="157">
        <f t="shared" si="825"/>
        <v>0</v>
      </c>
      <c r="HD405" s="157">
        <f t="shared" si="826"/>
        <v>0</v>
      </c>
      <c r="HE405" s="158">
        <f t="shared" si="862"/>
        <v>0</v>
      </c>
      <c r="HF405" s="21"/>
      <c r="HG405" s="88"/>
      <c r="HH405" s="88"/>
    </row>
    <row r="406" spans="1:216" ht="15.75" hidden="1">
      <c r="A406" s="16"/>
      <c r="B406" s="16"/>
      <c r="C406" s="16"/>
      <c r="D406" s="16"/>
      <c r="E406" s="16"/>
      <c r="F406" s="17"/>
      <c r="G406" s="17"/>
      <c r="H406" s="17"/>
      <c r="I406" s="18"/>
      <c r="J406" s="17">
        <v>0</v>
      </c>
      <c r="K406" s="19"/>
      <c r="L406" s="19"/>
      <c r="M406" s="23"/>
      <c r="N406" s="20">
        <f t="shared" si="874"/>
        <v>0</v>
      </c>
      <c r="O406" s="20"/>
      <c r="P406" s="75">
        <f t="shared" si="875"/>
        <v>0</v>
      </c>
      <c r="Q406" s="74">
        <f t="shared" si="892"/>
        <v>0</v>
      </c>
      <c r="R406" s="22">
        <f t="shared" si="891"/>
        <v>0</v>
      </c>
      <c r="S406" s="10"/>
      <c r="T406" s="10"/>
      <c r="U406" s="152">
        <f>SUMIF('Rekapitulasi Maret'!$D$9:$D$173,APS!$B406,'Rekapitulasi Maret'!$E$9:$E$173)</f>
        <v>0</v>
      </c>
      <c r="V406" s="152">
        <f>SUMIF('Rekapitulasi Maret'!$D$9:$D$173,APS!$B406,'Rekapitulasi Maret'!$F$9:$F$173)</f>
        <v>0</v>
      </c>
      <c r="W406" s="10"/>
      <c r="X406" s="154">
        <f t="shared" si="865"/>
        <v>0</v>
      </c>
      <c r="Y406" s="154">
        <f t="shared" si="866"/>
        <v>0</v>
      </c>
      <c r="Z406" s="10"/>
      <c r="AA406" s="152">
        <f>SUMIF('Rekapitulasi Maret'!$U$9:$U$173,APS!$B406,'Rekapitulasi Maret'!$V$9:$V$173)</f>
        <v>0</v>
      </c>
      <c r="AB406" s="152">
        <f>SUMIF('Rekapitulasi Maret'!$U$9:$U$173,APS!$B406,'Rekapitulasi Maret'!$W$9:$W$173)</f>
        <v>0</v>
      </c>
      <c r="AC406" s="152"/>
      <c r="AD406" s="154">
        <f t="shared" si="856"/>
        <v>0</v>
      </c>
      <c r="AE406" s="154">
        <f t="shared" si="857"/>
        <v>0</v>
      </c>
      <c r="AF406" s="10"/>
      <c r="AG406" s="152">
        <f>SUMIF('Rekapitulasi Maret'!$AL$9:$AL$173,APS!$B406,'Rekapitulasi Maret'!$AM$9:$AM$173)</f>
        <v>0</v>
      </c>
      <c r="AH406" s="152">
        <f>SUMIF('Rekapitulasi Maret'!$AL$9:$AL$173,APS!$B406,'Rekapitulasi Maret'!$AN$9:$AN$173)</f>
        <v>0</v>
      </c>
      <c r="AI406" s="152">
        <f>SUMIF('Rekapitulasi Maret'!$AL$9:$AL$173,APS!$B406,'Rekapitulasi Maret'!$AQ$9:$AQ$173)</f>
        <v>0</v>
      </c>
      <c r="AJ406" s="154">
        <f t="shared" si="860"/>
        <v>0</v>
      </c>
      <c r="AK406" s="154">
        <f t="shared" si="861"/>
        <v>0</v>
      </c>
      <c r="AL406" s="10"/>
      <c r="AM406" s="152">
        <f>SUMIF('Rekapitulasi Maret'!$BA$9:$BA$173,APS!$B406,'Rekapitulasi Maret'!$BB$9:$BB$173)</f>
        <v>0</v>
      </c>
      <c r="AN406" s="152">
        <f>SUMIF('Rekapitulasi Maret'!$BA$9:$BA$173,APS!$B406,'Rekapitulasi Maret'!$BC$9:$BC$173)</f>
        <v>0</v>
      </c>
      <c r="AO406" s="10"/>
      <c r="AP406" s="154">
        <f t="shared" si="858"/>
        <v>0</v>
      </c>
      <c r="AQ406" s="154">
        <f t="shared" si="859"/>
        <v>0</v>
      </c>
      <c r="AR406" s="10"/>
      <c r="AS406" s="152">
        <f>SUMIF('Rekapitulasi Maret'!$BP$9:$BP$173,APS!$B406,'Rekapitulasi Maret'!$BQ$9:$BQ$173)</f>
        <v>0</v>
      </c>
      <c r="AT406" s="152">
        <f>SUMIF('Rekapitulasi Maret'!$BP$9:$BP$173,APS!$B406,'Rekapitulasi Maret'!$BR$9:$BR$173)</f>
        <v>0</v>
      </c>
      <c r="AU406" s="10"/>
      <c r="AV406" s="10"/>
      <c r="AW406" s="10"/>
      <c r="AX406" s="10"/>
      <c r="AY406" s="10"/>
      <c r="AZ406" s="10"/>
      <c r="BA406" s="10"/>
      <c r="BB406" s="154">
        <f t="shared" si="914"/>
        <v>0</v>
      </c>
      <c r="BC406" s="154">
        <f t="shared" si="915"/>
        <v>0</v>
      </c>
      <c r="BD406" s="76">
        <f t="shared" si="867"/>
        <v>0</v>
      </c>
      <c r="BE406" s="76">
        <f t="shared" si="868"/>
        <v>0</v>
      </c>
      <c r="BF406" s="76">
        <f t="shared" si="869"/>
        <v>0</v>
      </c>
      <c r="BG406" s="76">
        <f t="shared" si="870"/>
        <v>0</v>
      </c>
      <c r="BH406" s="76">
        <f t="shared" si="871"/>
        <v>0</v>
      </c>
      <c r="BI406" s="76">
        <f t="shared" si="872"/>
        <v>0</v>
      </c>
      <c r="BJ406" s="154">
        <f t="shared" si="873"/>
        <v>0</v>
      </c>
      <c r="BK406" s="10"/>
      <c r="BL406" s="10"/>
      <c r="BM406" s="152">
        <f>SUMIF('Rekapitulasi Maret'!$D$194:$D$375,APS!$B406,'Rekapitulasi Maret'!$E$194:$E$375)+SUMIF('Rekapitulasi Maret'!$D$194:$D$375,APS!$B406,'Rekapitulasi Maret'!$J$194:$J$375)</f>
        <v>0</v>
      </c>
      <c r="BN406" s="152">
        <f>SUMIF('Rekapitulasi Maret'!$D$194:$D$375,APS!$B406,'Rekapitulasi Maret'!$F$194:$F$375)</f>
        <v>0</v>
      </c>
      <c r="BO406" s="152">
        <f>SUMIF('Rekapitulasi Maret'!$D$194:$D$375,APS!$B406,'Rekapitulasi Maret'!$K$194:$K$375)</f>
        <v>0</v>
      </c>
      <c r="BP406" s="154">
        <f t="shared" si="912"/>
        <v>0</v>
      </c>
      <c r="BQ406" s="154">
        <f t="shared" si="913"/>
        <v>0</v>
      </c>
      <c r="BR406" s="10"/>
      <c r="BS406" s="152">
        <f>SUMIF('Rekapitulasi Maret'!$U$194:$U$375,APS!$B406,'Rekapitulasi Maret'!$V$194:$V$375)+SUMIF('Rekapitulasi Maret'!$U$194:$U$375,APS!$B406,'Rekapitulasi Maret'!$AA$194:$AA$375)</f>
        <v>0</v>
      </c>
      <c r="BT406" s="152">
        <f>SUMIF('Rekapitulasi Maret'!$U$194:$U$375,APS!$B406,'Rekapitulasi Maret'!$W$194:$W$375)</f>
        <v>0</v>
      </c>
      <c r="BU406" s="152">
        <f>SUMIF('Rekapitulasi Maret'!$U$194:$U$375,APS!$B406,'Rekapitulasi Maret'!$AB$194:$AB$375)</f>
        <v>0</v>
      </c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76">
        <f t="shared" si="838"/>
        <v>0</v>
      </c>
      <c r="CQ406" s="76">
        <f t="shared" si="839"/>
        <v>0</v>
      </c>
      <c r="CR406" s="76">
        <f t="shared" si="840"/>
        <v>0</v>
      </c>
      <c r="CS406" s="76">
        <f t="shared" si="841"/>
        <v>0</v>
      </c>
      <c r="CT406" s="76">
        <f t="shared" si="842"/>
        <v>0</v>
      </c>
      <c r="CU406" s="76">
        <f t="shared" si="843"/>
        <v>0</v>
      </c>
      <c r="CV406" s="154">
        <f t="shared" si="844"/>
        <v>0</v>
      </c>
      <c r="CW406" s="10"/>
      <c r="CX406" s="10"/>
      <c r="CY406" s="152">
        <f>SUMIF('Rekapitulasi Maret'!$D$391:$D$568,APS!$B406,'Rekapitulasi Maret'!$E$391:$E$568)+SUMIF('Rekapitulasi Maret'!$D$391:$D$568,APS!$B406,'Rekapitulasi Maret'!$J$391:$J$568)</f>
        <v>0</v>
      </c>
      <c r="CZ406" s="152">
        <f>SUMIF('Rekapitulasi Maret'!$D$391:$D$568,APS!$B406,'Rekapitulasi Maret'!$F$391:$F$568)</f>
        <v>0</v>
      </c>
      <c r="DA406" s="152">
        <f>SUMIF('Rekapitulasi Maret'!$D$391:$D$568,APS!$B406,'Rekapitulasi Maret'!$K$391:$K$568)</f>
        <v>0</v>
      </c>
      <c r="DB406" s="154">
        <f t="shared" si="910"/>
        <v>0</v>
      </c>
      <c r="DC406" s="154">
        <f t="shared" si="911"/>
        <v>0</v>
      </c>
      <c r="DD406" s="10"/>
      <c r="DE406" s="152">
        <f>SUMIF('Rekapitulasi Maret'!$U$391:$U$568,APS!$B406,'Rekapitulasi Maret'!$V$391:$V$568)+SUMIF('Rekapitulasi Maret'!$U$391:$U$568,APS!$B406,'Rekapitulasi Maret'!$AA$391:$AA$568)</f>
        <v>0</v>
      </c>
      <c r="DF406" s="152">
        <f>SUMIF('Rekapitulasi Maret'!$U$391:$U$568,APS!$B406,'Rekapitulasi Maret'!$W$391:$W$568)</f>
        <v>0</v>
      </c>
      <c r="DG406" s="152">
        <f>SUMIF('Rekapitulasi Maret'!$U$391:$U$568,APS!$B406,'Rekapitulasi Maret'!$AB$391:$AB$568)</f>
        <v>0</v>
      </c>
      <c r="DH406" s="154">
        <f t="shared" si="845"/>
        <v>0</v>
      </c>
      <c r="DI406" s="154">
        <f t="shared" si="846"/>
        <v>0</v>
      </c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52">
        <f>SUMIF('Rekapitulasi Maret'!$BP$391:$BP$568,APS!$B406,'Rekapitulasi Maret'!$BQ$391:$BQ$568)+SUMIF('Rekapitulasi Maret'!$BP$391:$BP$568,APS!$B406,'Rekapitulasi Maret'!$BT$391:$BT$568)</f>
        <v>0</v>
      </c>
      <c r="DX406" s="152">
        <f>SUMIF('Rekapitulasi Maret'!$BP$391:$BP$568,APS!$B406,'Rekapitulasi Maret'!$BR$391:$BR$568)</f>
        <v>0</v>
      </c>
      <c r="DY406" s="152">
        <f>SUMIF('Rekapitulasi Maret'!$BP$391:$BP$568,APS!$B406,'Rekapitulasi Maret'!$BU$391:$BU$568)</f>
        <v>0</v>
      </c>
      <c r="DZ406" s="154">
        <f t="shared" si="876"/>
        <v>0</v>
      </c>
      <c r="EA406" s="154">
        <f t="shared" si="877"/>
        <v>0</v>
      </c>
      <c r="EB406" s="10"/>
      <c r="EC406" s="152">
        <f>SUMIF('Rekapitulasi Maret'!$CE$391:$CE$568,APS!$B406,'Rekapitulasi Maret'!$CF$391:$CF$568)+SUMIF('Rekapitulasi Maret'!$CE$391:$CE$568,APS!$B406,'Rekapitulasi Maret'!$CI$391:$CI$568)</f>
        <v>0</v>
      </c>
      <c r="ED406" s="152">
        <f>SUMIF('Rekapitulasi Maret'!$CE$391:$CE$568,APS!$B406,'Rekapitulasi Maret'!$CG$391:$CG$568)</f>
        <v>0</v>
      </c>
      <c r="EE406" s="152">
        <f>SUMIF('Rekapitulasi Maret'!$CE$391:$CE$568,APS!$B406,'Rekapitulasi Maret'!$CJ$391:$CJ$568)</f>
        <v>0</v>
      </c>
      <c r="EF406" s="154">
        <f t="shared" si="893"/>
        <v>0</v>
      </c>
      <c r="EG406" s="154">
        <f t="shared" si="894"/>
        <v>0</v>
      </c>
      <c r="EH406" s="76">
        <f t="shared" si="849"/>
        <v>0</v>
      </c>
      <c r="EI406" s="76">
        <f t="shared" si="850"/>
        <v>0</v>
      </c>
      <c r="EJ406" s="76">
        <f t="shared" si="851"/>
        <v>0</v>
      </c>
      <c r="EK406" s="76">
        <f t="shared" si="852"/>
        <v>0</v>
      </c>
      <c r="EL406" s="76">
        <f t="shared" si="853"/>
        <v>0</v>
      </c>
      <c r="EM406" s="76">
        <f t="shared" si="854"/>
        <v>0</v>
      </c>
      <c r="EN406" s="154">
        <f t="shared" si="855"/>
        <v>0</v>
      </c>
      <c r="EO406" s="10"/>
      <c r="EP406" s="10"/>
      <c r="EQ406" s="10"/>
      <c r="ER406" s="10"/>
      <c r="ES406" s="10"/>
      <c r="ET406" s="154">
        <f t="shared" si="895"/>
        <v>0</v>
      </c>
      <c r="EU406" s="154">
        <f t="shared" si="896"/>
        <v>0</v>
      </c>
      <c r="EV406" s="10"/>
      <c r="EW406" s="152">
        <f>SUMIF('Rekapitulasi Maret'!$U$587:$U$768,APS!$B406,'Rekapitulasi Maret'!$V$587:$V$768)+SUMIF('Rekapitulasi Maret'!$U$587:$U$768,APS!$B406,'Rekapitulasi Maret'!$X$587:$X$768)</f>
        <v>0</v>
      </c>
      <c r="EX406" s="152">
        <f>SUMIF('Rekapitulasi Maret'!$U$587:$U$768,APS!$B406,'Rekapitulasi Maret'!$W$587:$W$768)+SUMIF('Rekapitulasi Maret'!$U$587:$U$768,APS!$B406,'Rekapitulasi Maret'!$Y$587:$Y$768)</f>
        <v>0</v>
      </c>
      <c r="EY406" s="10"/>
      <c r="EZ406" s="154">
        <f t="shared" si="897"/>
        <v>0</v>
      </c>
      <c r="FA406" s="154">
        <f t="shared" si="898"/>
        <v>0</v>
      </c>
      <c r="FB406" s="10"/>
      <c r="FC406" s="152">
        <f>SUMIF('Rekapitulasi Maret'!$AL$587:$AL$768,APS!$B406,'Rekapitulasi Maret'!$AM$587:$AM$768)+SUMIF('Rekapitulasi Maret'!$AL$587:$AL$768,APS!$B406,'Rekapitulasi Maret'!$AP$587:$AP$768)</f>
        <v>0</v>
      </c>
      <c r="FD406" s="152">
        <f>SUMIF('Rekapitulasi Maret'!$AL$587:$AL$768,APS!$B406,'Rekapitulasi Maret'!$AN$587:$AN$768)</f>
        <v>0</v>
      </c>
      <c r="FE406" s="10"/>
      <c r="FF406" s="154">
        <f t="shared" si="899"/>
        <v>0</v>
      </c>
      <c r="FG406" s="154">
        <f t="shared" si="900"/>
        <v>0</v>
      </c>
      <c r="FH406" s="10"/>
      <c r="FI406" s="152">
        <f>SUMIF('Rekapitulasi Maret'!$BA$587:$BA$768,APS!$B406,'Rekapitulasi Maret'!$BB$587:$BB$768)+SUMIF('Rekapitulasi Maret'!$BA$587:$BA$768,APS!$B406,'Rekapitulasi Maret'!$BE$587:$BE$768)</f>
        <v>0</v>
      </c>
      <c r="FJ406" s="152">
        <f>SUMIF('Rekapitulasi Maret'!$BA$587:$BA$768,APS!$B406,'Rekapitulasi Maret'!$BC$587:$BC$768)+SUMIF('Rekapitulasi Maret'!$BA$587:$BA$768,APS!$B406,'Rekapitulasi Maret'!$BF$587:$BF$768)</f>
        <v>0</v>
      </c>
      <c r="FK406" s="10"/>
      <c r="FL406" s="154">
        <f t="shared" si="901"/>
        <v>0</v>
      </c>
      <c r="FM406" s="154">
        <f t="shared" si="902"/>
        <v>0</v>
      </c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52">
        <f>SUMIF('Rekapitulasi Maret'!$D$785:$D$963,APS!$B406,'Rekapitulasi Maret'!$E$785:$E$963)+SUMIF('Rekapitulasi Maret'!$D$785:$D$963,APS!$B406,'Rekapitulasi Maret'!$J$785:$J$963)</f>
        <v>0</v>
      </c>
      <c r="GB406" s="152">
        <f>SUMIF('Rekapitulasi Maret'!$D$785:$D$963,APS!$B406,'Rekapitulasi Maret'!$F$785:$F$963)</f>
        <v>0</v>
      </c>
      <c r="GC406" s="152">
        <f>SUMIF('Rekapitulasi Maret'!$D$785:$D$963,APS!$B406,'Rekapitulasi Maret'!$K$785:$K$963)</f>
        <v>0</v>
      </c>
      <c r="GD406" s="154">
        <f t="shared" si="905"/>
        <v>0</v>
      </c>
      <c r="GE406" s="154">
        <f t="shared" si="906"/>
        <v>0</v>
      </c>
      <c r="GF406" s="10"/>
      <c r="GG406" s="152">
        <f>SUMIF('Rekapitulasi Maret'!$U$785:$U$963,APS!$B406,'Rekapitulasi Maret'!$V$785:$V$963)+SUMIF('Rekapitulasi Maret'!$U$785:$U$963,APS!$B406,'Rekapitulasi Maret'!$AA$785:$AA$963)</f>
        <v>0</v>
      </c>
      <c r="GH406" s="152">
        <f>SUMIF('Rekapitulasi Maret'!$U$785:$U$963,APS!$B406,'Rekapitulasi Maret'!$W$785:$W$963)</f>
        <v>0</v>
      </c>
      <c r="GI406" s="152">
        <f>SUMIF('Rekapitulasi Maret'!$U$785:$U$963,APS!$B406,'Rekapitulasi Maret'!$AB$785:$AB$963)</f>
        <v>0</v>
      </c>
      <c r="GJ406" s="154">
        <f t="shared" si="878"/>
        <v>0</v>
      </c>
      <c r="GK406" s="154">
        <f t="shared" si="879"/>
        <v>0</v>
      </c>
      <c r="GL406" s="10"/>
      <c r="GM406" s="10"/>
      <c r="GN406" s="10"/>
      <c r="GO406" s="10"/>
      <c r="GP406" s="10"/>
      <c r="GQ406" s="10"/>
      <c r="GR406" s="76">
        <f t="shared" si="884"/>
        <v>0</v>
      </c>
      <c r="GS406" s="76">
        <f t="shared" si="907"/>
        <v>0</v>
      </c>
      <c r="GT406" s="76">
        <f t="shared" si="908"/>
        <v>0</v>
      </c>
      <c r="GU406" s="76">
        <f t="shared" si="909"/>
        <v>0</v>
      </c>
      <c r="GV406" s="157">
        <f t="shared" si="888"/>
        <v>0</v>
      </c>
      <c r="GW406" s="157">
        <f t="shared" si="889"/>
        <v>0</v>
      </c>
      <c r="GX406" s="158">
        <f t="shared" si="890"/>
        <v>0</v>
      </c>
      <c r="GY406" s="157">
        <f t="shared" ref="GY406:GY446" si="916">GR406+EH406+CP406+BD406</f>
        <v>0</v>
      </c>
      <c r="GZ406" s="157">
        <f t="shared" ref="GZ406:GZ446" si="917">GS406+EI406+CQ406+BE406</f>
        <v>0</v>
      </c>
      <c r="HA406" s="157">
        <f t="shared" ref="HA406:HA446" si="918">GT406+EJ406+CR406+BF406</f>
        <v>0</v>
      </c>
      <c r="HB406" s="157">
        <f t="shared" ref="HB406:HB446" si="919">GU406+EK406+CS406+BG406</f>
        <v>0</v>
      </c>
      <c r="HC406" s="157">
        <f t="shared" ref="HC406:HC446" si="920">GV406+EL406+CT406+BH406</f>
        <v>0</v>
      </c>
      <c r="HD406" s="157">
        <f t="shared" ref="HD406:HD446" si="921">HC406-N406</f>
        <v>0</v>
      </c>
      <c r="HE406" s="158">
        <f t="shared" si="862"/>
        <v>0</v>
      </c>
      <c r="HF406" s="21"/>
      <c r="HG406" s="88"/>
      <c r="HH406" s="88"/>
    </row>
    <row r="407" spans="1:216" ht="15.75" hidden="1">
      <c r="A407" s="16"/>
      <c r="B407" s="16"/>
      <c r="C407" s="16"/>
      <c r="D407" s="16"/>
      <c r="E407" s="16"/>
      <c r="F407" s="17"/>
      <c r="G407" s="17"/>
      <c r="H407" s="17"/>
      <c r="I407" s="18"/>
      <c r="J407" s="17">
        <v>0</v>
      </c>
      <c r="K407" s="19"/>
      <c r="L407" s="19"/>
      <c r="M407" s="23"/>
      <c r="N407" s="20">
        <f t="shared" si="874"/>
        <v>0</v>
      </c>
      <c r="O407" s="20"/>
      <c r="P407" s="75">
        <f t="shared" si="875"/>
        <v>0</v>
      </c>
      <c r="Q407" s="74">
        <f t="shared" si="892"/>
        <v>0</v>
      </c>
      <c r="R407" s="22">
        <f t="shared" si="891"/>
        <v>0</v>
      </c>
      <c r="S407" s="10"/>
      <c r="T407" s="10"/>
      <c r="U407" s="152">
        <f>SUMIF('Rekapitulasi Maret'!$D$9:$D$173,APS!$B407,'Rekapitulasi Maret'!$E$9:$E$173)</f>
        <v>0</v>
      </c>
      <c r="V407" s="152">
        <f>SUMIF('Rekapitulasi Maret'!$D$9:$D$173,APS!$B407,'Rekapitulasi Maret'!$F$9:$F$173)</f>
        <v>0</v>
      </c>
      <c r="W407" s="10"/>
      <c r="X407" s="154">
        <f t="shared" si="865"/>
        <v>0</v>
      </c>
      <c r="Y407" s="154">
        <f t="shared" si="866"/>
        <v>0</v>
      </c>
      <c r="Z407" s="10"/>
      <c r="AA407" s="152">
        <f>SUMIF('Rekapitulasi Maret'!$U$9:$U$173,APS!$B407,'Rekapitulasi Maret'!$V$9:$V$173)</f>
        <v>0</v>
      </c>
      <c r="AB407" s="152">
        <f>SUMIF('Rekapitulasi Maret'!$U$9:$U$173,APS!$B407,'Rekapitulasi Maret'!$W$9:$W$173)</f>
        <v>0</v>
      </c>
      <c r="AC407" s="152"/>
      <c r="AD407" s="154">
        <f t="shared" si="856"/>
        <v>0</v>
      </c>
      <c r="AE407" s="154">
        <f t="shared" si="857"/>
        <v>0</v>
      </c>
      <c r="AF407" s="10"/>
      <c r="AG407" s="152">
        <f>SUMIF('Rekapitulasi Maret'!$AL$9:$AL$173,APS!$B407,'Rekapitulasi Maret'!$AM$9:$AM$173)</f>
        <v>0</v>
      </c>
      <c r="AH407" s="152">
        <f>SUMIF('Rekapitulasi Maret'!$AL$9:$AL$173,APS!$B407,'Rekapitulasi Maret'!$AN$9:$AN$173)</f>
        <v>0</v>
      </c>
      <c r="AI407" s="152">
        <f>SUMIF('Rekapitulasi Maret'!$AL$9:$AL$173,APS!$B407,'Rekapitulasi Maret'!$AQ$9:$AQ$173)</f>
        <v>0</v>
      </c>
      <c r="AJ407" s="154">
        <f t="shared" si="860"/>
        <v>0</v>
      </c>
      <c r="AK407" s="154">
        <f t="shared" si="861"/>
        <v>0</v>
      </c>
      <c r="AL407" s="10"/>
      <c r="AM407" s="152">
        <f>SUMIF('Rekapitulasi Maret'!$BA$9:$BA$173,APS!$B407,'Rekapitulasi Maret'!$BB$9:$BB$173)</f>
        <v>0</v>
      </c>
      <c r="AN407" s="152">
        <f>SUMIF('Rekapitulasi Maret'!$BA$9:$BA$173,APS!$B407,'Rekapitulasi Maret'!$BC$9:$BC$173)</f>
        <v>0</v>
      </c>
      <c r="AO407" s="10"/>
      <c r="AP407" s="154">
        <f t="shared" si="858"/>
        <v>0</v>
      </c>
      <c r="AQ407" s="154">
        <f t="shared" si="859"/>
        <v>0</v>
      </c>
      <c r="AR407" s="10"/>
      <c r="AS407" s="152">
        <f>SUMIF('Rekapitulasi Maret'!$BP$9:$BP$173,APS!$B407,'Rekapitulasi Maret'!$BQ$9:$BQ$173)</f>
        <v>0</v>
      </c>
      <c r="AT407" s="152">
        <f>SUMIF('Rekapitulasi Maret'!$BP$9:$BP$173,APS!$B407,'Rekapitulasi Maret'!$BR$9:$BR$173)</f>
        <v>0</v>
      </c>
      <c r="AU407" s="10"/>
      <c r="AV407" s="10"/>
      <c r="AW407" s="10"/>
      <c r="AX407" s="10"/>
      <c r="AY407" s="10"/>
      <c r="AZ407" s="10"/>
      <c r="BA407" s="10"/>
      <c r="BB407" s="154">
        <f t="shared" si="914"/>
        <v>0</v>
      </c>
      <c r="BC407" s="154">
        <f t="shared" si="915"/>
        <v>0</v>
      </c>
      <c r="BD407" s="76">
        <f t="shared" si="867"/>
        <v>0</v>
      </c>
      <c r="BE407" s="76">
        <f t="shared" si="868"/>
        <v>0</v>
      </c>
      <c r="BF407" s="76">
        <f t="shared" si="869"/>
        <v>0</v>
      </c>
      <c r="BG407" s="76">
        <f t="shared" si="870"/>
        <v>0</v>
      </c>
      <c r="BH407" s="76">
        <f t="shared" si="871"/>
        <v>0</v>
      </c>
      <c r="BI407" s="76">
        <f t="shared" si="872"/>
        <v>0</v>
      </c>
      <c r="BJ407" s="154">
        <f t="shared" si="873"/>
        <v>0</v>
      </c>
      <c r="BK407" s="10"/>
      <c r="BL407" s="10"/>
      <c r="BM407" s="152">
        <f>SUMIF('Rekapitulasi Maret'!$D$194:$D$375,APS!$B407,'Rekapitulasi Maret'!$E$194:$E$375)+SUMIF('Rekapitulasi Maret'!$D$194:$D$375,APS!$B407,'Rekapitulasi Maret'!$J$194:$J$375)</f>
        <v>0</v>
      </c>
      <c r="BN407" s="152">
        <f>SUMIF('Rekapitulasi Maret'!$D$194:$D$375,APS!$B407,'Rekapitulasi Maret'!$F$194:$F$375)</f>
        <v>0</v>
      </c>
      <c r="BO407" s="152">
        <f>SUMIF('Rekapitulasi Maret'!$D$194:$D$375,APS!$B407,'Rekapitulasi Maret'!$K$194:$K$375)</f>
        <v>0</v>
      </c>
      <c r="BP407" s="154">
        <f t="shared" si="912"/>
        <v>0</v>
      </c>
      <c r="BQ407" s="154">
        <f t="shared" si="913"/>
        <v>0</v>
      </c>
      <c r="BR407" s="10"/>
      <c r="BS407" s="152">
        <f>SUMIF('Rekapitulasi Maret'!$U$194:$U$375,APS!$B407,'Rekapitulasi Maret'!$V$194:$V$375)+SUMIF('Rekapitulasi Maret'!$U$194:$U$375,APS!$B407,'Rekapitulasi Maret'!$AA$194:$AA$375)</f>
        <v>0</v>
      </c>
      <c r="BT407" s="152">
        <f>SUMIF('Rekapitulasi Maret'!$U$194:$U$375,APS!$B407,'Rekapitulasi Maret'!$W$194:$W$375)</f>
        <v>0</v>
      </c>
      <c r="BU407" s="152">
        <f>SUMIF('Rekapitulasi Maret'!$U$194:$U$375,APS!$B407,'Rekapitulasi Maret'!$AB$194:$AB$375)</f>
        <v>0</v>
      </c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76">
        <f t="shared" si="838"/>
        <v>0</v>
      </c>
      <c r="CQ407" s="76">
        <f t="shared" si="839"/>
        <v>0</v>
      </c>
      <c r="CR407" s="76">
        <f t="shared" si="840"/>
        <v>0</v>
      </c>
      <c r="CS407" s="76">
        <f t="shared" si="841"/>
        <v>0</v>
      </c>
      <c r="CT407" s="76">
        <f t="shared" si="842"/>
        <v>0</v>
      </c>
      <c r="CU407" s="76">
        <f t="shared" si="843"/>
        <v>0</v>
      </c>
      <c r="CV407" s="154">
        <f t="shared" si="844"/>
        <v>0</v>
      </c>
      <c r="CW407" s="10"/>
      <c r="CX407" s="10"/>
      <c r="CY407" s="152">
        <f>SUMIF('Rekapitulasi Maret'!$D$391:$D$568,APS!$B407,'Rekapitulasi Maret'!$E$391:$E$568)+SUMIF('Rekapitulasi Maret'!$D$391:$D$568,APS!$B407,'Rekapitulasi Maret'!$J$391:$J$568)</f>
        <v>0</v>
      </c>
      <c r="CZ407" s="152">
        <f>SUMIF('Rekapitulasi Maret'!$D$391:$D$568,APS!$B407,'Rekapitulasi Maret'!$F$391:$F$568)</f>
        <v>0</v>
      </c>
      <c r="DA407" s="152">
        <f>SUMIF('Rekapitulasi Maret'!$D$391:$D$568,APS!$B407,'Rekapitulasi Maret'!$K$391:$K$568)</f>
        <v>0</v>
      </c>
      <c r="DB407" s="154">
        <f t="shared" si="910"/>
        <v>0</v>
      </c>
      <c r="DC407" s="154">
        <f t="shared" si="911"/>
        <v>0</v>
      </c>
      <c r="DD407" s="10"/>
      <c r="DE407" s="152">
        <f>SUMIF('Rekapitulasi Maret'!$U$391:$U$568,APS!$B407,'Rekapitulasi Maret'!$V$391:$V$568)+SUMIF('Rekapitulasi Maret'!$U$391:$U$568,APS!$B407,'Rekapitulasi Maret'!$AA$391:$AA$568)</f>
        <v>0</v>
      </c>
      <c r="DF407" s="152">
        <f>SUMIF('Rekapitulasi Maret'!$U$391:$U$568,APS!$B407,'Rekapitulasi Maret'!$W$391:$W$568)</f>
        <v>0</v>
      </c>
      <c r="DG407" s="152">
        <f>SUMIF('Rekapitulasi Maret'!$U$391:$U$568,APS!$B407,'Rekapitulasi Maret'!$AB$391:$AB$568)</f>
        <v>0</v>
      </c>
      <c r="DH407" s="154">
        <f t="shared" si="845"/>
        <v>0</v>
      </c>
      <c r="DI407" s="154">
        <f t="shared" si="846"/>
        <v>0</v>
      </c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52">
        <f>SUMIF('Rekapitulasi Maret'!$BP$391:$BP$568,APS!$B407,'Rekapitulasi Maret'!$BQ$391:$BQ$568)+SUMIF('Rekapitulasi Maret'!$BP$391:$BP$568,APS!$B407,'Rekapitulasi Maret'!$BT$391:$BT$568)</f>
        <v>0</v>
      </c>
      <c r="DX407" s="152">
        <f>SUMIF('Rekapitulasi Maret'!$BP$391:$BP$568,APS!$B407,'Rekapitulasi Maret'!$BR$391:$BR$568)</f>
        <v>0</v>
      </c>
      <c r="DY407" s="152">
        <f>SUMIF('Rekapitulasi Maret'!$BP$391:$BP$568,APS!$B407,'Rekapitulasi Maret'!$BU$391:$BU$568)</f>
        <v>0</v>
      </c>
      <c r="DZ407" s="154">
        <f t="shared" si="876"/>
        <v>0</v>
      </c>
      <c r="EA407" s="154">
        <f t="shared" si="877"/>
        <v>0</v>
      </c>
      <c r="EB407" s="10"/>
      <c r="EC407" s="152">
        <f>SUMIF('Rekapitulasi Maret'!$CE$391:$CE$568,APS!$B407,'Rekapitulasi Maret'!$CF$391:$CF$568)+SUMIF('Rekapitulasi Maret'!$CE$391:$CE$568,APS!$B407,'Rekapitulasi Maret'!$CI$391:$CI$568)</f>
        <v>0</v>
      </c>
      <c r="ED407" s="152">
        <f>SUMIF('Rekapitulasi Maret'!$CE$391:$CE$568,APS!$B407,'Rekapitulasi Maret'!$CG$391:$CG$568)</f>
        <v>0</v>
      </c>
      <c r="EE407" s="152">
        <f>SUMIF('Rekapitulasi Maret'!$CE$391:$CE$568,APS!$B407,'Rekapitulasi Maret'!$CJ$391:$CJ$568)</f>
        <v>0</v>
      </c>
      <c r="EF407" s="154">
        <f t="shared" si="893"/>
        <v>0</v>
      </c>
      <c r="EG407" s="154">
        <f t="shared" si="894"/>
        <v>0</v>
      </c>
      <c r="EH407" s="76">
        <f t="shared" si="849"/>
        <v>0</v>
      </c>
      <c r="EI407" s="76">
        <f t="shared" si="850"/>
        <v>0</v>
      </c>
      <c r="EJ407" s="76">
        <f t="shared" si="851"/>
        <v>0</v>
      </c>
      <c r="EK407" s="76">
        <f t="shared" si="852"/>
        <v>0</v>
      </c>
      <c r="EL407" s="76">
        <f t="shared" si="853"/>
        <v>0</v>
      </c>
      <c r="EM407" s="76">
        <f t="shared" si="854"/>
        <v>0</v>
      </c>
      <c r="EN407" s="154">
        <f t="shared" si="855"/>
        <v>0</v>
      </c>
      <c r="EO407" s="10"/>
      <c r="EP407" s="10"/>
      <c r="EQ407" s="10"/>
      <c r="ER407" s="10"/>
      <c r="ES407" s="10"/>
      <c r="ET407" s="154">
        <f t="shared" si="895"/>
        <v>0</v>
      </c>
      <c r="EU407" s="154">
        <f t="shared" si="896"/>
        <v>0</v>
      </c>
      <c r="EV407" s="10"/>
      <c r="EW407" s="152">
        <f>SUMIF('Rekapitulasi Maret'!$U$587:$U$768,APS!$B407,'Rekapitulasi Maret'!$V$587:$V$768)+SUMIF('Rekapitulasi Maret'!$U$587:$U$768,APS!$B407,'Rekapitulasi Maret'!$X$587:$X$768)</f>
        <v>0</v>
      </c>
      <c r="EX407" s="152">
        <f>SUMIF('Rekapitulasi Maret'!$U$587:$U$768,APS!$B407,'Rekapitulasi Maret'!$W$587:$W$768)+SUMIF('Rekapitulasi Maret'!$U$587:$U$768,APS!$B407,'Rekapitulasi Maret'!$Y$587:$Y$768)</f>
        <v>0</v>
      </c>
      <c r="EY407" s="10"/>
      <c r="EZ407" s="154">
        <f t="shared" si="897"/>
        <v>0</v>
      </c>
      <c r="FA407" s="154">
        <f t="shared" si="898"/>
        <v>0</v>
      </c>
      <c r="FB407" s="10"/>
      <c r="FC407" s="152">
        <f>SUMIF('Rekapitulasi Maret'!$AL$587:$AL$768,APS!$B407,'Rekapitulasi Maret'!$AM$587:$AM$768)+SUMIF('Rekapitulasi Maret'!$AL$587:$AL$768,APS!$B407,'Rekapitulasi Maret'!$AP$587:$AP$768)</f>
        <v>0</v>
      </c>
      <c r="FD407" s="152">
        <f>SUMIF('Rekapitulasi Maret'!$AL$587:$AL$768,APS!$B407,'Rekapitulasi Maret'!$AN$587:$AN$768)</f>
        <v>0</v>
      </c>
      <c r="FE407" s="10"/>
      <c r="FF407" s="154">
        <f t="shared" si="899"/>
        <v>0</v>
      </c>
      <c r="FG407" s="154">
        <f t="shared" si="900"/>
        <v>0</v>
      </c>
      <c r="FH407" s="10"/>
      <c r="FI407" s="152">
        <f>SUMIF('Rekapitulasi Maret'!$BA$587:$BA$768,APS!$B407,'Rekapitulasi Maret'!$BB$587:$BB$768)+SUMIF('Rekapitulasi Maret'!$BA$587:$BA$768,APS!$B407,'Rekapitulasi Maret'!$BE$587:$BE$768)</f>
        <v>0</v>
      </c>
      <c r="FJ407" s="152">
        <f>SUMIF('Rekapitulasi Maret'!$BA$587:$BA$768,APS!$B407,'Rekapitulasi Maret'!$BC$587:$BC$768)+SUMIF('Rekapitulasi Maret'!$BA$587:$BA$768,APS!$B407,'Rekapitulasi Maret'!$BF$587:$BF$768)</f>
        <v>0</v>
      </c>
      <c r="FK407" s="10"/>
      <c r="FL407" s="154">
        <f t="shared" si="901"/>
        <v>0</v>
      </c>
      <c r="FM407" s="154">
        <f t="shared" si="902"/>
        <v>0</v>
      </c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52">
        <f>SUMIF('Rekapitulasi Maret'!$D$785:$D$963,APS!$B407,'Rekapitulasi Maret'!$E$785:$E$963)+SUMIF('Rekapitulasi Maret'!$D$785:$D$963,APS!$B407,'Rekapitulasi Maret'!$J$785:$J$963)</f>
        <v>0</v>
      </c>
      <c r="GB407" s="152">
        <f>SUMIF('Rekapitulasi Maret'!$D$785:$D$963,APS!$B407,'Rekapitulasi Maret'!$F$785:$F$963)</f>
        <v>0</v>
      </c>
      <c r="GC407" s="152">
        <f>SUMIF('Rekapitulasi Maret'!$D$785:$D$963,APS!$B407,'Rekapitulasi Maret'!$K$785:$K$963)</f>
        <v>0</v>
      </c>
      <c r="GD407" s="154">
        <f t="shared" si="905"/>
        <v>0</v>
      </c>
      <c r="GE407" s="154">
        <f t="shared" si="906"/>
        <v>0</v>
      </c>
      <c r="GF407" s="10"/>
      <c r="GG407" s="152">
        <f>SUMIF('Rekapitulasi Maret'!$U$785:$U$963,APS!$B407,'Rekapitulasi Maret'!$V$785:$V$963)+SUMIF('Rekapitulasi Maret'!$U$785:$U$963,APS!$B407,'Rekapitulasi Maret'!$AA$785:$AA$963)</f>
        <v>0</v>
      </c>
      <c r="GH407" s="152">
        <f>SUMIF('Rekapitulasi Maret'!$U$785:$U$963,APS!$B407,'Rekapitulasi Maret'!$W$785:$W$963)</f>
        <v>0</v>
      </c>
      <c r="GI407" s="152">
        <f>SUMIF('Rekapitulasi Maret'!$U$785:$U$963,APS!$B407,'Rekapitulasi Maret'!$AB$785:$AB$963)</f>
        <v>0</v>
      </c>
      <c r="GJ407" s="154">
        <f t="shared" si="878"/>
        <v>0</v>
      </c>
      <c r="GK407" s="154">
        <f t="shared" si="879"/>
        <v>0</v>
      </c>
      <c r="GL407" s="10"/>
      <c r="GM407" s="10"/>
      <c r="GN407" s="10"/>
      <c r="GO407" s="10"/>
      <c r="GP407" s="10"/>
      <c r="GQ407" s="10"/>
      <c r="GR407" s="76">
        <f t="shared" si="884"/>
        <v>0</v>
      </c>
      <c r="GS407" s="76">
        <f t="shared" si="907"/>
        <v>0</v>
      </c>
      <c r="GT407" s="76">
        <f t="shared" si="908"/>
        <v>0</v>
      </c>
      <c r="GU407" s="76">
        <f t="shared" si="909"/>
        <v>0</v>
      </c>
      <c r="GV407" s="157">
        <f t="shared" si="888"/>
        <v>0</v>
      </c>
      <c r="GW407" s="157">
        <f t="shared" si="889"/>
        <v>0</v>
      </c>
      <c r="GX407" s="158">
        <f t="shared" si="890"/>
        <v>0</v>
      </c>
      <c r="GY407" s="157">
        <f t="shared" si="916"/>
        <v>0</v>
      </c>
      <c r="GZ407" s="157">
        <f t="shared" si="917"/>
        <v>0</v>
      </c>
      <c r="HA407" s="157">
        <f t="shared" si="918"/>
        <v>0</v>
      </c>
      <c r="HB407" s="157">
        <f t="shared" si="919"/>
        <v>0</v>
      </c>
      <c r="HC407" s="157">
        <f t="shared" si="920"/>
        <v>0</v>
      </c>
      <c r="HD407" s="157">
        <f t="shared" si="921"/>
        <v>0</v>
      </c>
      <c r="HE407" s="158">
        <f t="shared" si="862"/>
        <v>0</v>
      </c>
      <c r="HF407" s="21"/>
      <c r="HG407" s="88"/>
      <c r="HH407" s="88"/>
    </row>
    <row r="408" spans="1:216" ht="15.75" hidden="1">
      <c r="A408" s="16"/>
      <c r="B408" s="16"/>
      <c r="C408" s="16"/>
      <c r="D408" s="16"/>
      <c r="E408" s="16"/>
      <c r="F408" s="17"/>
      <c r="G408" s="17"/>
      <c r="H408" s="17"/>
      <c r="I408" s="18"/>
      <c r="J408" s="17">
        <v>0</v>
      </c>
      <c r="K408" s="19"/>
      <c r="L408" s="19"/>
      <c r="M408" s="23"/>
      <c r="N408" s="20">
        <f t="shared" si="874"/>
        <v>0</v>
      </c>
      <c r="O408" s="20"/>
      <c r="P408" s="75">
        <f t="shared" si="875"/>
        <v>0</v>
      </c>
      <c r="Q408" s="74">
        <f t="shared" si="892"/>
        <v>0</v>
      </c>
      <c r="R408" s="22">
        <f t="shared" si="891"/>
        <v>0</v>
      </c>
      <c r="S408" s="10"/>
      <c r="T408" s="10"/>
      <c r="U408" s="152">
        <f>SUMIF('Rekapitulasi Maret'!$D$9:$D$173,APS!$B408,'Rekapitulasi Maret'!$E$9:$E$173)</f>
        <v>0</v>
      </c>
      <c r="V408" s="152">
        <f>SUMIF('Rekapitulasi Maret'!$D$9:$D$173,APS!$B408,'Rekapitulasi Maret'!$F$9:$F$173)</f>
        <v>0</v>
      </c>
      <c r="W408" s="10"/>
      <c r="X408" s="154">
        <f t="shared" si="865"/>
        <v>0</v>
      </c>
      <c r="Y408" s="154">
        <f t="shared" si="866"/>
        <v>0</v>
      </c>
      <c r="Z408" s="10"/>
      <c r="AA408" s="152">
        <f>SUMIF('Rekapitulasi Maret'!$U$9:$U$173,APS!$B408,'Rekapitulasi Maret'!$V$9:$V$173)</f>
        <v>0</v>
      </c>
      <c r="AB408" s="152">
        <f>SUMIF('Rekapitulasi Maret'!$U$9:$U$173,APS!$B408,'Rekapitulasi Maret'!$W$9:$W$173)</f>
        <v>0</v>
      </c>
      <c r="AC408" s="152"/>
      <c r="AD408" s="154">
        <f t="shared" si="856"/>
        <v>0</v>
      </c>
      <c r="AE408" s="154">
        <f t="shared" si="857"/>
        <v>0</v>
      </c>
      <c r="AF408" s="10"/>
      <c r="AG408" s="152">
        <f>SUMIF('Rekapitulasi Maret'!$AL$9:$AL$173,APS!$B408,'Rekapitulasi Maret'!$AM$9:$AM$173)</f>
        <v>0</v>
      </c>
      <c r="AH408" s="152">
        <f>SUMIF('Rekapitulasi Maret'!$AL$9:$AL$173,APS!$B408,'Rekapitulasi Maret'!$AN$9:$AN$173)</f>
        <v>0</v>
      </c>
      <c r="AI408" s="152">
        <f>SUMIF('Rekapitulasi Maret'!$AL$9:$AL$173,APS!$B408,'Rekapitulasi Maret'!$AQ$9:$AQ$173)</f>
        <v>0</v>
      </c>
      <c r="AJ408" s="154">
        <f t="shared" si="860"/>
        <v>0</v>
      </c>
      <c r="AK408" s="154">
        <f t="shared" si="861"/>
        <v>0</v>
      </c>
      <c r="AL408" s="10"/>
      <c r="AM408" s="152">
        <f>SUMIF('Rekapitulasi Maret'!$BA$9:$BA$173,APS!$B408,'Rekapitulasi Maret'!$BB$9:$BB$173)</f>
        <v>0</v>
      </c>
      <c r="AN408" s="152">
        <f>SUMIF('Rekapitulasi Maret'!$BA$9:$BA$173,APS!$B408,'Rekapitulasi Maret'!$BC$9:$BC$173)</f>
        <v>0</v>
      </c>
      <c r="AO408" s="10"/>
      <c r="AP408" s="154">
        <f t="shared" si="858"/>
        <v>0</v>
      </c>
      <c r="AQ408" s="154">
        <f t="shared" si="859"/>
        <v>0</v>
      </c>
      <c r="AR408" s="10"/>
      <c r="AS408" s="152">
        <f>SUMIF('Rekapitulasi Maret'!$BP$9:$BP$173,APS!$B408,'Rekapitulasi Maret'!$BQ$9:$BQ$173)</f>
        <v>0</v>
      </c>
      <c r="AT408" s="152">
        <f>SUMIF('Rekapitulasi Maret'!$BP$9:$BP$173,APS!$B408,'Rekapitulasi Maret'!$BR$9:$BR$173)</f>
        <v>0</v>
      </c>
      <c r="AU408" s="10"/>
      <c r="AV408" s="10"/>
      <c r="AW408" s="10"/>
      <c r="AX408" s="10"/>
      <c r="AY408" s="10"/>
      <c r="AZ408" s="10"/>
      <c r="BA408" s="10"/>
      <c r="BB408" s="154">
        <f t="shared" si="914"/>
        <v>0</v>
      </c>
      <c r="BC408" s="154">
        <f t="shared" si="915"/>
        <v>0</v>
      </c>
      <c r="BD408" s="76">
        <f t="shared" si="867"/>
        <v>0</v>
      </c>
      <c r="BE408" s="76">
        <f t="shared" si="868"/>
        <v>0</v>
      </c>
      <c r="BF408" s="76">
        <f t="shared" si="869"/>
        <v>0</v>
      </c>
      <c r="BG408" s="76">
        <f t="shared" si="870"/>
        <v>0</v>
      </c>
      <c r="BH408" s="76">
        <f t="shared" si="871"/>
        <v>0</v>
      </c>
      <c r="BI408" s="76">
        <f t="shared" si="872"/>
        <v>0</v>
      </c>
      <c r="BJ408" s="154">
        <f t="shared" si="873"/>
        <v>0</v>
      </c>
      <c r="BK408" s="10"/>
      <c r="BL408" s="10"/>
      <c r="BM408" s="152">
        <f>SUMIF('Rekapitulasi Maret'!$D$194:$D$375,APS!$B408,'Rekapitulasi Maret'!$E$194:$E$375)+SUMIF('Rekapitulasi Maret'!$D$194:$D$375,APS!$B408,'Rekapitulasi Maret'!$J$194:$J$375)</f>
        <v>0</v>
      </c>
      <c r="BN408" s="152">
        <f>SUMIF('Rekapitulasi Maret'!$D$194:$D$375,APS!$B408,'Rekapitulasi Maret'!$F$194:$F$375)</f>
        <v>0</v>
      </c>
      <c r="BO408" s="152">
        <f>SUMIF('Rekapitulasi Maret'!$D$194:$D$375,APS!$B408,'Rekapitulasi Maret'!$K$194:$K$375)</f>
        <v>0</v>
      </c>
      <c r="BP408" s="154">
        <f t="shared" si="912"/>
        <v>0</v>
      </c>
      <c r="BQ408" s="154">
        <f t="shared" si="913"/>
        <v>0</v>
      </c>
      <c r="BR408" s="10"/>
      <c r="BS408" s="152">
        <f>SUMIF('Rekapitulasi Maret'!$U$194:$U$375,APS!$B408,'Rekapitulasi Maret'!$V$194:$V$375)+SUMIF('Rekapitulasi Maret'!$U$194:$U$375,APS!$B408,'Rekapitulasi Maret'!$AA$194:$AA$375)</f>
        <v>0</v>
      </c>
      <c r="BT408" s="152">
        <f>SUMIF('Rekapitulasi Maret'!$U$194:$U$375,APS!$B408,'Rekapitulasi Maret'!$W$194:$W$375)</f>
        <v>0</v>
      </c>
      <c r="BU408" s="152">
        <f>SUMIF('Rekapitulasi Maret'!$U$194:$U$375,APS!$B408,'Rekapitulasi Maret'!$AB$194:$AB$375)</f>
        <v>0</v>
      </c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76">
        <f t="shared" si="838"/>
        <v>0</v>
      </c>
      <c r="CQ408" s="76">
        <f t="shared" si="839"/>
        <v>0</v>
      </c>
      <c r="CR408" s="76">
        <f t="shared" si="840"/>
        <v>0</v>
      </c>
      <c r="CS408" s="76">
        <f t="shared" si="841"/>
        <v>0</v>
      </c>
      <c r="CT408" s="76">
        <f t="shared" si="842"/>
        <v>0</v>
      </c>
      <c r="CU408" s="76">
        <f t="shared" si="843"/>
        <v>0</v>
      </c>
      <c r="CV408" s="154">
        <f t="shared" si="844"/>
        <v>0</v>
      </c>
      <c r="CW408" s="10"/>
      <c r="CX408" s="10"/>
      <c r="CY408" s="152">
        <f>SUMIF('Rekapitulasi Maret'!$D$391:$D$568,APS!$B408,'Rekapitulasi Maret'!$E$391:$E$568)+SUMIF('Rekapitulasi Maret'!$D$391:$D$568,APS!$B408,'Rekapitulasi Maret'!$J$391:$J$568)</f>
        <v>0</v>
      </c>
      <c r="CZ408" s="152">
        <f>SUMIF('Rekapitulasi Maret'!$D$391:$D$568,APS!$B408,'Rekapitulasi Maret'!$F$391:$F$568)</f>
        <v>0</v>
      </c>
      <c r="DA408" s="152">
        <f>SUMIF('Rekapitulasi Maret'!$D$391:$D$568,APS!$B408,'Rekapitulasi Maret'!$K$391:$K$568)</f>
        <v>0</v>
      </c>
      <c r="DB408" s="154">
        <f t="shared" si="910"/>
        <v>0</v>
      </c>
      <c r="DC408" s="154">
        <f t="shared" si="911"/>
        <v>0</v>
      </c>
      <c r="DD408" s="10"/>
      <c r="DE408" s="152">
        <f>SUMIF('Rekapitulasi Maret'!$U$391:$U$568,APS!$B408,'Rekapitulasi Maret'!$V$391:$V$568)+SUMIF('Rekapitulasi Maret'!$U$391:$U$568,APS!$B408,'Rekapitulasi Maret'!$AA$391:$AA$568)</f>
        <v>0</v>
      </c>
      <c r="DF408" s="152">
        <f>SUMIF('Rekapitulasi Maret'!$U$391:$U$568,APS!$B408,'Rekapitulasi Maret'!$W$391:$W$568)</f>
        <v>0</v>
      </c>
      <c r="DG408" s="152">
        <f>SUMIF('Rekapitulasi Maret'!$U$391:$U$568,APS!$B408,'Rekapitulasi Maret'!$AB$391:$AB$568)</f>
        <v>0</v>
      </c>
      <c r="DH408" s="154">
        <f t="shared" si="845"/>
        <v>0</v>
      </c>
      <c r="DI408" s="154">
        <f t="shared" si="846"/>
        <v>0</v>
      </c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52">
        <f>SUMIF('Rekapitulasi Maret'!$BP$391:$BP$568,APS!$B408,'Rekapitulasi Maret'!$BQ$391:$BQ$568)+SUMIF('Rekapitulasi Maret'!$BP$391:$BP$568,APS!$B408,'Rekapitulasi Maret'!$BT$391:$BT$568)</f>
        <v>0</v>
      </c>
      <c r="DX408" s="152">
        <f>SUMIF('Rekapitulasi Maret'!$BP$391:$BP$568,APS!$B408,'Rekapitulasi Maret'!$BR$391:$BR$568)</f>
        <v>0</v>
      </c>
      <c r="DY408" s="152">
        <f>SUMIF('Rekapitulasi Maret'!$BP$391:$BP$568,APS!$B408,'Rekapitulasi Maret'!$BU$391:$BU$568)</f>
        <v>0</v>
      </c>
      <c r="DZ408" s="154">
        <f t="shared" si="876"/>
        <v>0</v>
      </c>
      <c r="EA408" s="154">
        <f t="shared" si="877"/>
        <v>0</v>
      </c>
      <c r="EB408" s="10"/>
      <c r="EC408" s="152">
        <f>SUMIF('Rekapitulasi Maret'!$CE$391:$CE$568,APS!$B408,'Rekapitulasi Maret'!$CF$391:$CF$568)+SUMIF('Rekapitulasi Maret'!$CE$391:$CE$568,APS!$B408,'Rekapitulasi Maret'!$CI$391:$CI$568)</f>
        <v>0</v>
      </c>
      <c r="ED408" s="152">
        <f>SUMIF('Rekapitulasi Maret'!$CE$391:$CE$568,APS!$B408,'Rekapitulasi Maret'!$CG$391:$CG$568)</f>
        <v>0</v>
      </c>
      <c r="EE408" s="152">
        <f>SUMIF('Rekapitulasi Maret'!$CE$391:$CE$568,APS!$B408,'Rekapitulasi Maret'!$CJ$391:$CJ$568)</f>
        <v>0</v>
      </c>
      <c r="EF408" s="154">
        <f t="shared" si="893"/>
        <v>0</v>
      </c>
      <c r="EG408" s="154">
        <f t="shared" si="894"/>
        <v>0</v>
      </c>
      <c r="EH408" s="76">
        <f t="shared" si="849"/>
        <v>0</v>
      </c>
      <c r="EI408" s="76">
        <f t="shared" si="850"/>
        <v>0</v>
      </c>
      <c r="EJ408" s="76">
        <f t="shared" si="851"/>
        <v>0</v>
      </c>
      <c r="EK408" s="76">
        <f t="shared" si="852"/>
        <v>0</v>
      </c>
      <c r="EL408" s="76">
        <f t="shared" si="853"/>
        <v>0</v>
      </c>
      <c r="EM408" s="76">
        <f t="shared" si="854"/>
        <v>0</v>
      </c>
      <c r="EN408" s="154">
        <f t="shared" si="855"/>
        <v>0</v>
      </c>
      <c r="EO408" s="10"/>
      <c r="EP408" s="10"/>
      <c r="EQ408" s="10"/>
      <c r="ER408" s="10"/>
      <c r="ES408" s="10"/>
      <c r="ET408" s="154">
        <f t="shared" si="895"/>
        <v>0</v>
      </c>
      <c r="EU408" s="154">
        <f t="shared" si="896"/>
        <v>0</v>
      </c>
      <c r="EV408" s="10"/>
      <c r="EW408" s="152">
        <f>SUMIF('Rekapitulasi Maret'!$U$587:$U$768,APS!$B408,'Rekapitulasi Maret'!$V$587:$V$768)+SUMIF('Rekapitulasi Maret'!$U$587:$U$768,APS!$B408,'Rekapitulasi Maret'!$X$587:$X$768)</f>
        <v>0</v>
      </c>
      <c r="EX408" s="152">
        <f>SUMIF('Rekapitulasi Maret'!$U$587:$U$768,APS!$B408,'Rekapitulasi Maret'!$W$587:$W$768)+SUMIF('Rekapitulasi Maret'!$U$587:$U$768,APS!$B408,'Rekapitulasi Maret'!$Y$587:$Y$768)</f>
        <v>0</v>
      </c>
      <c r="EY408" s="10"/>
      <c r="EZ408" s="154">
        <f t="shared" si="897"/>
        <v>0</v>
      </c>
      <c r="FA408" s="154">
        <f t="shared" si="898"/>
        <v>0</v>
      </c>
      <c r="FB408" s="10"/>
      <c r="FC408" s="152">
        <f>SUMIF('Rekapitulasi Maret'!$AL$587:$AL$768,APS!$B408,'Rekapitulasi Maret'!$AM$587:$AM$768)+SUMIF('Rekapitulasi Maret'!$AL$587:$AL$768,APS!$B408,'Rekapitulasi Maret'!$AP$587:$AP$768)</f>
        <v>0</v>
      </c>
      <c r="FD408" s="152">
        <f>SUMIF('Rekapitulasi Maret'!$AL$587:$AL$768,APS!$B408,'Rekapitulasi Maret'!$AN$587:$AN$768)</f>
        <v>0</v>
      </c>
      <c r="FE408" s="10"/>
      <c r="FF408" s="154">
        <f t="shared" si="899"/>
        <v>0</v>
      </c>
      <c r="FG408" s="154">
        <f t="shared" si="900"/>
        <v>0</v>
      </c>
      <c r="FH408" s="10"/>
      <c r="FI408" s="152">
        <f>SUMIF('Rekapitulasi Maret'!$BA$587:$BA$768,APS!$B408,'Rekapitulasi Maret'!$BB$587:$BB$768)+SUMIF('Rekapitulasi Maret'!$BA$587:$BA$768,APS!$B408,'Rekapitulasi Maret'!$BE$587:$BE$768)</f>
        <v>0</v>
      </c>
      <c r="FJ408" s="152">
        <f>SUMIF('Rekapitulasi Maret'!$BA$587:$BA$768,APS!$B408,'Rekapitulasi Maret'!$BC$587:$BC$768)+SUMIF('Rekapitulasi Maret'!$BA$587:$BA$768,APS!$B408,'Rekapitulasi Maret'!$BF$587:$BF$768)</f>
        <v>0</v>
      </c>
      <c r="FK408" s="10"/>
      <c r="FL408" s="154">
        <f t="shared" si="901"/>
        <v>0</v>
      </c>
      <c r="FM408" s="154">
        <f t="shared" si="902"/>
        <v>0</v>
      </c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52">
        <f>SUMIF('Rekapitulasi Maret'!$D$785:$D$963,APS!$B408,'Rekapitulasi Maret'!$E$785:$E$963)+SUMIF('Rekapitulasi Maret'!$D$785:$D$963,APS!$B408,'Rekapitulasi Maret'!$J$785:$J$963)</f>
        <v>0</v>
      </c>
      <c r="GB408" s="152">
        <f>SUMIF('Rekapitulasi Maret'!$D$785:$D$963,APS!$B408,'Rekapitulasi Maret'!$F$785:$F$963)</f>
        <v>0</v>
      </c>
      <c r="GC408" s="152">
        <f>SUMIF('Rekapitulasi Maret'!$D$785:$D$963,APS!$B408,'Rekapitulasi Maret'!$K$785:$K$963)</f>
        <v>0</v>
      </c>
      <c r="GD408" s="154">
        <f t="shared" si="905"/>
        <v>0</v>
      </c>
      <c r="GE408" s="154">
        <f t="shared" si="906"/>
        <v>0</v>
      </c>
      <c r="GF408" s="10"/>
      <c r="GG408" s="152">
        <f>SUMIF('Rekapitulasi Maret'!$U$785:$U$963,APS!$B408,'Rekapitulasi Maret'!$V$785:$V$963)+SUMIF('Rekapitulasi Maret'!$U$785:$U$963,APS!$B408,'Rekapitulasi Maret'!$AA$785:$AA$963)</f>
        <v>0</v>
      </c>
      <c r="GH408" s="152">
        <f>SUMIF('Rekapitulasi Maret'!$U$785:$U$963,APS!$B408,'Rekapitulasi Maret'!$W$785:$W$963)</f>
        <v>0</v>
      </c>
      <c r="GI408" s="152">
        <f>SUMIF('Rekapitulasi Maret'!$U$785:$U$963,APS!$B408,'Rekapitulasi Maret'!$AB$785:$AB$963)</f>
        <v>0</v>
      </c>
      <c r="GJ408" s="154">
        <f t="shared" si="878"/>
        <v>0</v>
      </c>
      <c r="GK408" s="154">
        <f t="shared" si="879"/>
        <v>0</v>
      </c>
      <c r="GL408" s="10"/>
      <c r="GM408" s="10"/>
      <c r="GN408" s="10"/>
      <c r="GO408" s="10"/>
      <c r="GP408" s="10"/>
      <c r="GQ408" s="10"/>
      <c r="GR408" s="76">
        <f t="shared" si="884"/>
        <v>0</v>
      </c>
      <c r="GS408" s="76">
        <f t="shared" si="907"/>
        <v>0</v>
      </c>
      <c r="GT408" s="76">
        <f t="shared" si="908"/>
        <v>0</v>
      </c>
      <c r="GU408" s="76">
        <f t="shared" si="909"/>
        <v>0</v>
      </c>
      <c r="GV408" s="157">
        <f t="shared" si="888"/>
        <v>0</v>
      </c>
      <c r="GW408" s="157">
        <f t="shared" si="889"/>
        <v>0</v>
      </c>
      <c r="GX408" s="158">
        <f t="shared" si="890"/>
        <v>0</v>
      </c>
      <c r="GY408" s="157">
        <f t="shared" si="916"/>
        <v>0</v>
      </c>
      <c r="GZ408" s="157">
        <f t="shared" si="917"/>
        <v>0</v>
      </c>
      <c r="HA408" s="157">
        <f t="shared" si="918"/>
        <v>0</v>
      </c>
      <c r="HB408" s="157">
        <f t="shared" si="919"/>
        <v>0</v>
      </c>
      <c r="HC408" s="157">
        <f t="shared" si="920"/>
        <v>0</v>
      </c>
      <c r="HD408" s="157">
        <f t="shared" si="921"/>
        <v>0</v>
      </c>
      <c r="HE408" s="158">
        <f t="shared" si="862"/>
        <v>0</v>
      </c>
      <c r="HF408" s="2"/>
      <c r="HG408" s="88"/>
      <c r="HH408" s="88"/>
    </row>
    <row r="409" spans="1:216" ht="15.75" hidden="1">
      <c r="A409" s="16"/>
      <c r="B409" s="16"/>
      <c r="C409" s="16"/>
      <c r="D409" s="16"/>
      <c r="E409" s="16"/>
      <c r="F409" s="17"/>
      <c r="G409" s="17"/>
      <c r="H409" s="17"/>
      <c r="I409" s="18"/>
      <c r="J409" s="17">
        <v>0</v>
      </c>
      <c r="K409" s="19"/>
      <c r="L409" s="19"/>
      <c r="M409" s="23"/>
      <c r="N409" s="20">
        <f t="shared" si="874"/>
        <v>0</v>
      </c>
      <c r="O409" s="20"/>
      <c r="P409" s="75">
        <f t="shared" si="875"/>
        <v>0</v>
      </c>
      <c r="Q409" s="74">
        <f t="shared" si="892"/>
        <v>0</v>
      </c>
      <c r="R409" s="22">
        <f t="shared" si="891"/>
        <v>0</v>
      </c>
      <c r="S409" s="10"/>
      <c r="T409" s="10"/>
      <c r="U409" s="152">
        <f>SUMIF('Rekapitulasi Maret'!$D$9:$D$173,APS!$B409,'Rekapitulasi Maret'!$E$9:$E$173)</f>
        <v>0</v>
      </c>
      <c r="V409" s="152">
        <f>SUMIF('Rekapitulasi Maret'!$D$9:$D$173,APS!$B409,'Rekapitulasi Maret'!$F$9:$F$173)</f>
        <v>0</v>
      </c>
      <c r="W409" s="10"/>
      <c r="X409" s="154">
        <f t="shared" si="865"/>
        <v>0</v>
      </c>
      <c r="Y409" s="154">
        <f t="shared" si="866"/>
        <v>0</v>
      </c>
      <c r="Z409" s="10"/>
      <c r="AA409" s="152">
        <f>SUMIF('Rekapitulasi Maret'!$U$9:$U$173,APS!$B409,'Rekapitulasi Maret'!$V$9:$V$173)</f>
        <v>0</v>
      </c>
      <c r="AB409" s="152">
        <f>SUMIF('Rekapitulasi Maret'!$U$9:$U$173,APS!$B409,'Rekapitulasi Maret'!$W$9:$W$173)</f>
        <v>0</v>
      </c>
      <c r="AC409" s="152"/>
      <c r="AD409" s="154">
        <f t="shared" si="856"/>
        <v>0</v>
      </c>
      <c r="AE409" s="154">
        <f t="shared" si="857"/>
        <v>0</v>
      </c>
      <c r="AF409" s="10"/>
      <c r="AG409" s="152">
        <f>SUMIF('Rekapitulasi Maret'!$AL$9:$AL$173,APS!$B409,'Rekapitulasi Maret'!$AM$9:$AM$173)</f>
        <v>0</v>
      </c>
      <c r="AH409" s="152">
        <f>SUMIF('Rekapitulasi Maret'!$AL$9:$AL$173,APS!$B409,'Rekapitulasi Maret'!$AN$9:$AN$173)</f>
        <v>0</v>
      </c>
      <c r="AI409" s="152">
        <f>SUMIF('Rekapitulasi Maret'!$AL$9:$AL$173,APS!$B409,'Rekapitulasi Maret'!$AQ$9:$AQ$173)</f>
        <v>0</v>
      </c>
      <c r="AJ409" s="154">
        <f t="shared" si="860"/>
        <v>0</v>
      </c>
      <c r="AK409" s="154">
        <f t="shared" si="861"/>
        <v>0</v>
      </c>
      <c r="AL409" s="10"/>
      <c r="AM409" s="152">
        <f>SUMIF('Rekapitulasi Maret'!$BA$9:$BA$173,APS!$B409,'Rekapitulasi Maret'!$BB$9:$BB$173)</f>
        <v>0</v>
      </c>
      <c r="AN409" s="152">
        <f>SUMIF('Rekapitulasi Maret'!$BA$9:$BA$173,APS!$B409,'Rekapitulasi Maret'!$BC$9:$BC$173)</f>
        <v>0</v>
      </c>
      <c r="AO409" s="10"/>
      <c r="AP409" s="154">
        <f t="shared" si="858"/>
        <v>0</v>
      </c>
      <c r="AQ409" s="154">
        <f t="shared" si="859"/>
        <v>0</v>
      </c>
      <c r="AR409" s="10"/>
      <c r="AS409" s="152">
        <f>SUMIF('Rekapitulasi Maret'!$BP$9:$BP$173,APS!$B409,'Rekapitulasi Maret'!$BQ$9:$BQ$173)</f>
        <v>0</v>
      </c>
      <c r="AT409" s="152">
        <f>SUMIF('Rekapitulasi Maret'!$BP$9:$BP$173,APS!$B409,'Rekapitulasi Maret'!$BR$9:$BR$173)</f>
        <v>0</v>
      </c>
      <c r="AU409" s="10"/>
      <c r="AV409" s="10"/>
      <c r="AW409" s="10"/>
      <c r="AX409" s="10"/>
      <c r="AY409" s="10"/>
      <c r="AZ409" s="10"/>
      <c r="BA409" s="10"/>
      <c r="BB409" s="154">
        <f t="shared" si="914"/>
        <v>0</v>
      </c>
      <c r="BC409" s="154">
        <f t="shared" si="915"/>
        <v>0</v>
      </c>
      <c r="BD409" s="76">
        <f t="shared" si="867"/>
        <v>0</v>
      </c>
      <c r="BE409" s="76">
        <f t="shared" si="868"/>
        <v>0</v>
      </c>
      <c r="BF409" s="76">
        <f t="shared" si="869"/>
        <v>0</v>
      </c>
      <c r="BG409" s="76">
        <f t="shared" si="870"/>
        <v>0</v>
      </c>
      <c r="BH409" s="76">
        <f t="shared" si="871"/>
        <v>0</v>
      </c>
      <c r="BI409" s="76">
        <f t="shared" si="872"/>
        <v>0</v>
      </c>
      <c r="BJ409" s="154">
        <f t="shared" si="873"/>
        <v>0</v>
      </c>
      <c r="BK409" s="10"/>
      <c r="BL409" s="10"/>
      <c r="BM409" s="152">
        <f>SUMIF('Rekapitulasi Maret'!$D$194:$D$375,APS!$B409,'Rekapitulasi Maret'!$E$194:$E$375)+SUMIF('Rekapitulasi Maret'!$D$194:$D$375,APS!$B409,'Rekapitulasi Maret'!$J$194:$J$375)</f>
        <v>0</v>
      </c>
      <c r="BN409" s="152">
        <f>SUMIF('Rekapitulasi Maret'!$D$194:$D$375,APS!$B409,'Rekapitulasi Maret'!$F$194:$F$375)</f>
        <v>0</v>
      </c>
      <c r="BO409" s="152">
        <f>SUMIF('Rekapitulasi Maret'!$D$194:$D$375,APS!$B409,'Rekapitulasi Maret'!$K$194:$K$375)</f>
        <v>0</v>
      </c>
      <c r="BP409" s="154">
        <f t="shared" si="912"/>
        <v>0</v>
      </c>
      <c r="BQ409" s="154">
        <f t="shared" si="913"/>
        <v>0</v>
      </c>
      <c r="BR409" s="10"/>
      <c r="BS409" s="152">
        <f>SUMIF('Rekapitulasi Maret'!$U$194:$U$375,APS!$B409,'Rekapitulasi Maret'!$V$194:$V$375)+SUMIF('Rekapitulasi Maret'!$U$194:$U$375,APS!$B409,'Rekapitulasi Maret'!$AA$194:$AA$375)</f>
        <v>0</v>
      </c>
      <c r="BT409" s="152">
        <f>SUMIF('Rekapitulasi Maret'!$U$194:$U$375,APS!$B409,'Rekapitulasi Maret'!$W$194:$W$375)</f>
        <v>0</v>
      </c>
      <c r="BU409" s="152">
        <f>SUMIF('Rekapitulasi Maret'!$U$194:$U$375,APS!$B409,'Rekapitulasi Maret'!$AB$194:$AB$375)</f>
        <v>0</v>
      </c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76">
        <f t="shared" ref="CP409:CP446" si="922">BL409+BR409+BX409+CD409+CJ409</f>
        <v>0</v>
      </c>
      <c r="CQ409" s="76">
        <f t="shared" ref="CQ409:CQ446" si="923">BM409+BS409+BY409+CE409+CK409</f>
        <v>0</v>
      </c>
      <c r="CR409" s="76">
        <f t="shared" ref="CR409:CR446" si="924">BN409+BT409+BZ409+CF409+CL409</f>
        <v>0</v>
      </c>
      <c r="CS409" s="76">
        <f t="shared" ref="CS409:CS446" si="925">BO409+BU409+CA409+CG409+CM409</f>
        <v>0</v>
      </c>
      <c r="CT409" s="76">
        <f t="shared" ref="CT409:CT446" si="926">CR409+CS409</f>
        <v>0</v>
      </c>
      <c r="CU409" s="76">
        <f t="shared" ref="CU409:CU446" si="927">CT409-CP409</f>
        <v>0</v>
      </c>
      <c r="CV409" s="154">
        <f t="shared" ref="CV409:CV446" si="928">IF(CP409=0,0,((CT409)/CP409)*100)</f>
        <v>0</v>
      </c>
      <c r="CW409" s="10"/>
      <c r="CX409" s="10"/>
      <c r="CY409" s="152">
        <f>SUMIF('Rekapitulasi Maret'!$D$391:$D$568,APS!$B409,'Rekapitulasi Maret'!$E$391:$E$568)+SUMIF('Rekapitulasi Maret'!$D$391:$D$568,APS!$B409,'Rekapitulasi Maret'!$J$391:$J$568)</f>
        <v>0</v>
      </c>
      <c r="CZ409" s="152">
        <f>SUMIF('Rekapitulasi Maret'!$D$391:$D$568,APS!$B409,'Rekapitulasi Maret'!$F$391:$F$568)</f>
        <v>0</v>
      </c>
      <c r="DA409" s="152">
        <f>SUMIF('Rekapitulasi Maret'!$D$391:$D$568,APS!$B409,'Rekapitulasi Maret'!$K$391:$K$568)</f>
        <v>0</v>
      </c>
      <c r="DB409" s="154">
        <f t="shared" si="910"/>
        <v>0</v>
      </c>
      <c r="DC409" s="154">
        <f t="shared" si="911"/>
        <v>0</v>
      </c>
      <c r="DD409" s="10"/>
      <c r="DE409" s="152">
        <f>SUMIF('Rekapitulasi Maret'!$U$391:$U$568,APS!$B409,'Rekapitulasi Maret'!$V$391:$V$568)+SUMIF('Rekapitulasi Maret'!$U$391:$U$568,APS!$B409,'Rekapitulasi Maret'!$AA$391:$AA$568)</f>
        <v>0</v>
      </c>
      <c r="DF409" s="152">
        <f>SUMIF('Rekapitulasi Maret'!$U$391:$U$568,APS!$B409,'Rekapitulasi Maret'!$W$391:$W$568)</f>
        <v>0</v>
      </c>
      <c r="DG409" s="152">
        <f>SUMIF('Rekapitulasi Maret'!$U$391:$U$568,APS!$B409,'Rekapitulasi Maret'!$AB$391:$AB$568)</f>
        <v>0</v>
      </c>
      <c r="DH409" s="154">
        <f t="shared" ref="DH409:DH446" si="929">IF(DD409=0,0,((DF409+DG409)/DD409)*100)</f>
        <v>0</v>
      </c>
      <c r="DI409" s="154">
        <f t="shared" ref="DI409:DI446" si="930">IF(DE409=0,0,((DF409+DG409)/DE409)*100)</f>
        <v>0</v>
      </c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52">
        <f>SUMIF('Rekapitulasi Maret'!$BP$391:$BP$568,APS!$B409,'Rekapitulasi Maret'!$BQ$391:$BQ$568)+SUMIF('Rekapitulasi Maret'!$BP$391:$BP$568,APS!$B409,'Rekapitulasi Maret'!$BT$391:$BT$568)</f>
        <v>0</v>
      </c>
      <c r="DX409" s="152">
        <f>SUMIF('Rekapitulasi Maret'!$BP$391:$BP$568,APS!$B409,'Rekapitulasi Maret'!$BR$391:$BR$568)</f>
        <v>0</v>
      </c>
      <c r="DY409" s="152">
        <f>SUMIF('Rekapitulasi Maret'!$BP$391:$BP$568,APS!$B409,'Rekapitulasi Maret'!$BU$391:$BU$568)</f>
        <v>0</v>
      </c>
      <c r="DZ409" s="154">
        <f t="shared" si="876"/>
        <v>0</v>
      </c>
      <c r="EA409" s="154">
        <f t="shared" si="877"/>
        <v>0</v>
      </c>
      <c r="EB409" s="10"/>
      <c r="EC409" s="152">
        <f>SUMIF('Rekapitulasi Maret'!$CE$391:$CE$568,APS!$B409,'Rekapitulasi Maret'!$CF$391:$CF$568)+SUMIF('Rekapitulasi Maret'!$CE$391:$CE$568,APS!$B409,'Rekapitulasi Maret'!$CI$391:$CI$568)</f>
        <v>0</v>
      </c>
      <c r="ED409" s="152">
        <f>SUMIF('Rekapitulasi Maret'!$CE$391:$CE$568,APS!$B409,'Rekapitulasi Maret'!$CG$391:$CG$568)</f>
        <v>0</v>
      </c>
      <c r="EE409" s="152">
        <f>SUMIF('Rekapitulasi Maret'!$CE$391:$CE$568,APS!$B409,'Rekapitulasi Maret'!$CJ$391:$CJ$568)</f>
        <v>0</v>
      </c>
      <c r="EF409" s="154">
        <f t="shared" si="893"/>
        <v>0</v>
      </c>
      <c r="EG409" s="154">
        <f t="shared" si="894"/>
        <v>0</v>
      </c>
      <c r="EH409" s="76">
        <f t="shared" ref="EH409:EH446" si="931">CX409+DD409+DJ409+DP409+DV409+EB409</f>
        <v>0</v>
      </c>
      <c r="EI409" s="76">
        <f t="shared" ref="EI409:EI446" si="932">CY409+DE409+DK409+DQ409+DW409+EC409</f>
        <v>0</v>
      </c>
      <c r="EJ409" s="76">
        <f t="shared" ref="EJ409:EJ446" si="933">CZ409+DF409+DL409+DR409+DX409+ED409</f>
        <v>0</v>
      </c>
      <c r="EK409" s="76">
        <f t="shared" ref="EK409:EK446" si="934">DA409+DG409+DM409+DS409+DY409+EE409</f>
        <v>0</v>
      </c>
      <c r="EL409" s="76">
        <f t="shared" ref="EL409:EL446" si="935">EJ409+EK409</f>
        <v>0</v>
      </c>
      <c r="EM409" s="76">
        <f t="shared" ref="EM409:EM446" si="936">EL409-EH409</f>
        <v>0</v>
      </c>
      <c r="EN409" s="154">
        <f t="shared" ref="EN409:EN446" si="937">IF(EH409=0,0,((EL409)/EH409)*100)</f>
        <v>0</v>
      </c>
      <c r="EO409" s="10"/>
      <c r="EP409" s="10"/>
      <c r="EQ409" s="10"/>
      <c r="ER409" s="10"/>
      <c r="ES409" s="10"/>
      <c r="ET409" s="154">
        <f t="shared" si="895"/>
        <v>0</v>
      </c>
      <c r="EU409" s="154">
        <f t="shared" si="896"/>
        <v>0</v>
      </c>
      <c r="EV409" s="10"/>
      <c r="EW409" s="152">
        <f>SUMIF('Rekapitulasi Maret'!$U$587:$U$768,APS!$B409,'Rekapitulasi Maret'!$V$587:$V$768)+SUMIF('Rekapitulasi Maret'!$U$587:$U$768,APS!$B409,'Rekapitulasi Maret'!$X$587:$X$768)</f>
        <v>0</v>
      </c>
      <c r="EX409" s="152">
        <f>SUMIF('Rekapitulasi Maret'!$U$587:$U$768,APS!$B409,'Rekapitulasi Maret'!$W$587:$W$768)+SUMIF('Rekapitulasi Maret'!$U$587:$U$768,APS!$B409,'Rekapitulasi Maret'!$Y$587:$Y$768)</f>
        <v>0</v>
      </c>
      <c r="EY409" s="10"/>
      <c r="EZ409" s="154">
        <f t="shared" si="897"/>
        <v>0</v>
      </c>
      <c r="FA409" s="154">
        <f t="shared" si="898"/>
        <v>0</v>
      </c>
      <c r="FB409" s="10"/>
      <c r="FC409" s="152">
        <f>SUMIF('Rekapitulasi Maret'!$AL$587:$AL$768,APS!$B409,'Rekapitulasi Maret'!$AM$587:$AM$768)+SUMIF('Rekapitulasi Maret'!$AL$587:$AL$768,APS!$B409,'Rekapitulasi Maret'!$AP$587:$AP$768)</f>
        <v>0</v>
      </c>
      <c r="FD409" s="152">
        <f>SUMIF('Rekapitulasi Maret'!$AL$587:$AL$768,APS!$B409,'Rekapitulasi Maret'!$AN$587:$AN$768)</f>
        <v>0</v>
      </c>
      <c r="FE409" s="10"/>
      <c r="FF409" s="154">
        <f t="shared" si="899"/>
        <v>0</v>
      </c>
      <c r="FG409" s="154">
        <f t="shared" si="900"/>
        <v>0</v>
      </c>
      <c r="FH409" s="10"/>
      <c r="FI409" s="152">
        <f>SUMIF('Rekapitulasi Maret'!$BA$587:$BA$768,APS!$B409,'Rekapitulasi Maret'!$BB$587:$BB$768)+SUMIF('Rekapitulasi Maret'!$BA$587:$BA$768,APS!$B409,'Rekapitulasi Maret'!$BE$587:$BE$768)</f>
        <v>0</v>
      </c>
      <c r="FJ409" s="152">
        <f>SUMIF('Rekapitulasi Maret'!$BA$587:$BA$768,APS!$B409,'Rekapitulasi Maret'!$BC$587:$BC$768)+SUMIF('Rekapitulasi Maret'!$BA$587:$BA$768,APS!$B409,'Rekapitulasi Maret'!$BF$587:$BF$768)</f>
        <v>0</v>
      </c>
      <c r="FK409" s="10"/>
      <c r="FL409" s="154">
        <f t="shared" si="901"/>
        <v>0</v>
      </c>
      <c r="FM409" s="154">
        <f t="shared" si="902"/>
        <v>0</v>
      </c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52">
        <f>SUMIF('Rekapitulasi Maret'!$D$785:$D$963,APS!$B409,'Rekapitulasi Maret'!$E$785:$E$963)+SUMIF('Rekapitulasi Maret'!$D$785:$D$963,APS!$B409,'Rekapitulasi Maret'!$J$785:$J$963)</f>
        <v>0</v>
      </c>
      <c r="GB409" s="152">
        <f>SUMIF('Rekapitulasi Maret'!$D$785:$D$963,APS!$B409,'Rekapitulasi Maret'!$F$785:$F$963)</f>
        <v>0</v>
      </c>
      <c r="GC409" s="152">
        <f>SUMIF('Rekapitulasi Maret'!$D$785:$D$963,APS!$B409,'Rekapitulasi Maret'!$K$785:$K$963)</f>
        <v>0</v>
      </c>
      <c r="GD409" s="154">
        <f t="shared" si="905"/>
        <v>0</v>
      </c>
      <c r="GE409" s="154">
        <f t="shared" si="906"/>
        <v>0</v>
      </c>
      <c r="GF409" s="10"/>
      <c r="GG409" s="152">
        <f>SUMIF('Rekapitulasi Maret'!$U$785:$U$963,APS!$B409,'Rekapitulasi Maret'!$V$785:$V$963)+SUMIF('Rekapitulasi Maret'!$U$785:$U$963,APS!$B409,'Rekapitulasi Maret'!$AA$785:$AA$963)</f>
        <v>0</v>
      </c>
      <c r="GH409" s="152">
        <f>SUMIF('Rekapitulasi Maret'!$U$785:$U$963,APS!$B409,'Rekapitulasi Maret'!$W$785:$W$963)</f>
        <v>0</v>
      </c>
      <c r="GI409" s="152">
        <f>SUMIF('Rekapitulasi Maret'!$U$785:$U$963,APS!$B409,'Rekapitulasi Maret'!$AB$785:$AB$963)</f>
        <v>0</v>
      </c>
      <c r="GJ409" s="154">
        <f t="shared" si="878"/>
        <v>0</v>
      </c>
      <c r="GK409" s="154">
        <f t="shared" si="879"/>
        <v>0</v>
      </c>
      <c r="GL409" s="10"/>
      <c r="GM409" s="10"/>
      <c r="GN409" s="10"/>
      <c r="GO409" s="10"/>
      <c r="GP409" s="10"/>
      <c r="GQ409" s="10"/>
      <c r="GR409" s="76">
        <f t="shared" si="884"/>
        <v>0</v>
      </c>
      <c r="GS409" s="76">
        <f t="shared" si="907"/>
        <v>0</v>
      </c>
      <c r="GT409" s="76">
        <f t="shared" si="908"/>
        <v>0</v>
      </c>
      <c r="GU409" s="76">
        <f t="shared" si="909"/>
        <v>0</v>
      </c>
      <c r="GV409" s="157">
        <f t="shared" si="888"/>
        <v>0</v>
      </c>
      <c r="GW409" s="157">
        <f t="shared" si="889"/>
        <v>0</v>
      </c>
      <c r="GX409" s="158">
        <f t="shared" si="890"/>
        <v>0</v>
      </c>
      <c r="GY409" s="157">
        <f t="shared" si="916"/>
        <v>0</v>
      </c>
      <c r="GZ409" s="157">
        <f t="shared" si="917"/>
        <v>0</v>
      </c>
      <c r="HA409" s="157">
        <f t="shared" si="918"/>
        <v>0</v>
      </c>
      <c r="HB409" s="157">
        <f t="shared" si="919"/>
        <v>0</v>
      </c>
      <c r="HC409" s="157">
        <f t="shared" si="920"/>
        <v>0</v>
      </c>
      <c r="HD409" s="157">
        <f t="shared" si="921"/>
        <v>0</v>
      </c>
      <c r="HE409" s="158">
        <f t="shared" si="862"/>
        <v>0</v>
      </c>
      <c r="HF409" s="2"/>
      <c r="HG409" s="88"/>
      <c r="HH409" s="88"/>
    </row>
    <row r="410" spans="1:216" ht="15.75" hidden="1">
      <c r="A410" s="16"/>
      <c r="B410" s="16"/>
      <c r="C410" s="16"/>
      <c r="D410" s="16"/>
      <c r="E410" s="16"/>
      <c r="F410" s="17"/>
      <c r="G410" s="17"/>
      <c r="H410" s="17"/>
      <c r="I410" s="18"/>
      <c r="J410" s="17">
        <v>0</v>
      </c>
      <c r="K410" s="19"/>
      <c r="L410" s="19"/>
      <c r="M410" s="23"/>
      <c r="N410" s="20">
        <f t="shared" si="874"/>
        <v>0</v>
      </c>
      <c r="O410" s="20"/>
      <c r="P410" s="75">
        <f t="shared" si="875"/>
        <v>0</v>
      </c>
      <c r="Q410" s="74">
        <f t="shared" si="892"/>
        <v>0</v>
      </c>
      <c r="R410" s="22">
        <f t="shared" si="891"/>
        <v>0</v>
      </c>
      <c r="S410" s="10"/>
      <c r="T410" s="10"/>
      <c r="U410" s="152">
        <f>SUMIF('Rekapitulasi Maret'!$D$9:$D$173,APS!$B410,'Rekapitulasi Maret'!$E$9:$E$173)</f>
        <v>0</v>
      </c>
      <c r="V410" s="152">
        <f>SUMIF('Rekapitulasi Maret'!$D$9:$D$173,APS!$B410,'Rekapitulasi Maret'!$F$9:$F$173)</f>
        <v>0</v>
      </c>
      <c r="W410" s="10"/>
      <c r="X410" s="154">
        <f t="shared" si="865"/>
        <v>0</v>
      </c>
      <c r="Y410" s="154">
        <f t="shared" si="866"/>
        <v>0</v>
      </c>
      <c r="Z410" s="10"/>
      <c r="AA410" s="152">
        <f>SUMIF('Rekapitulasi Maret'!$U$9:$U$173,APS!$B410,'Rekapitulasi Maret'!$V$9:$V$173)</f>
        <v>0</v>
      </c>
      <c r="AB410" s="152">
        <f>SUMIF('Rekapitulasi Maret'!$U$9:$U$173,APS!$B410,'Rekapitulasi Maret'!$W$9:$W$173)</f>
        <v>0</v>
      </c>
      <c r="AC410" s="152"/>
      <c r="AD410" s="154">
        <f t="shared" si="856"/>
        <v>0</v>
      </c>
      <c r="AE410" s="154">
        <f t="shared" si="857"/>
        <v>0</v>
      </c>
      <c r="AF410" s="10"/>
      <c r="AG410" s="152">
        <f>SUMIF('Rekapitulasi Maret'!$AL$9:$AL$173,APS!$B410,'Rekapitulasi Maret'!$AM$9:$AM$173)</f>
        <v>0</v>
      </c>
      <c r="AH410" s="152">
        <f>SUMIF('Rekapitulasi Maret'!$AL$9:$AL$173,APS!$B410,'Rekapitulasi Maret'!$AN$9:$AN$173)</f>
        <v>0</v>
      </c>
      <c r="AI410" s="152">
        <f>SUMIF('Rekapitulasi Maret'!$AL$9:$AL$173,APS!$B410,'Rekapitulasi Maret'!$AQ$9:$AQ$173)</f>
        <v>0</v>
      </c>
      <c r="AJ410" s="154">
        <f t="shared" si="860"/>
        <v>0</v>
      </c>
      <c r="AK410" s="154">
        <f t="shared" si="861"/>
        <v>0</v>
      </c>
      <c r="AL410" s="10"/>
      <c r="AM410" s="152">
        <f>SUMIF('Rekapitulasi Maret'!$BA$9:$BA$173,APS!$B410,'Rekapitulasi Maret'!$BB$9:$BB$173)</f>
        <v>0</v>
      </c>
      <c r="AN410" s="152">
        <f>SUMIF('Rekapitulasi Maret'!$BA$9:$BA$173,APS!$B410,'Rekapitulasi Maret'!$BC$9:$BC$173)</f>
        <v>0</v>
      </c>
      <c r="AO410" s="10"/>
      <c r="AP410" s="154">
        <f t="shared" si="858"/>
        <v>0</v>
      </c>
      <c r="AQ410" s="154">
        <f t="shared" si="859"/>
        <v>0</v>
      </c>
      <c r="AR410" s="10"/>
      <c r="AS410" s="152">
        <f>SUMIF('Rekapitulasi Maret'!$BP$9:$BP$173,APS!$B410,'Rekapitulasi Maret'!$BQ$9:$BQ$173)</f>
        <v>0</v>
      </c>
      <c r="AT410" s="152">
        <f>SUMIF('Rekapitulasi Maret'!$BP$9:$BP$173,APS!$B410,'Rekapitulasi Maret'!$BR$9:$BR$173)</f>
        <v>0</v>
      </c>
      <c r="AU410" s="10"/>
      <c r="AV410" s="10"/>
      <c r="AW410" s="10"/>
      <c r="AX410" s="10"/>
      <c r="AY410" s="10"/>
      <c r="AZ410" s="10"/>
      <c r="BA410" s="10"/>
      <c r="BB410" s="154">
        <f t="shared" si="914"/>
        <v>0</v>
      </c>
      <c r="BC410" s="154">
        <f t="shared" si="915"/>
        <v>0</v>
      </c>
      <c r="BD410" s="76">
        <f t="shared" si="867"/>
        <v>0</v>
      </c>
      <c r="BE410" s="76">
        <f t="shared" si="868"/>
        <v>0</v>
      </c>
      <c r="BF410" s="76">
        <f t="shared" si="869"/>
        <v>0</v>
      </c>
      <c r="BG410" s="76">
        <f t="shared" si="870"/>
        <v>0</v>
      </c>
      <c r="BH410" s="76">
        <f t="shared" si="871"/>
        <v>0</v>
      </c>
      <c r="BI410" s="76">
        <f t="shared" si="872"/>
        <v>0</v>
      </c>
      <c r="BJ410" s="154">
        <f t="shared" si="873"/>
        <v>0</v>
      </c>
      <c r="BK410" s="10"/>
      <c r="BL410" s="10"/>
      <c r="BM410" s="152">
        <f>SUMIF('Rekapitulasi Maret'!$D$194:$D$375,APS!$B410,'Rekapitulasi Maret'!$E$194:$E$375)+SUMIF('Rekapitulasi Maret'!$D$194:$D$375,APS!$B410,'Rekapitulasi Maret'!$J$194:$J$375)</f>
        <v>0</v>
      </c>
      <c r="BN410" s="152">
        <f>SUMIF('Rekapitulasi Maret'!$D$194:$D$375,APS!$B410,'Rekapitulasi Maret'!$F$194:$F$375)</f>
        <v>0</v>
      </c>
      <c r="BO410" s="152">
        <f>SUMIF('Rekapitulasi Maret'!$D$194:$D$375,APS!$B410,'Rekapitulasi Maret'!$K$194:$K$375)</f>
        <v>0</v>
      </c>
      <c r="BP410" s="154">
        <f t="shared" si="912"/>
        <v>0</v>
      </c>
      <c r="BQ410" s="154">
        <f t="shared" si="913"/>
        <v>0</v>
      </c>
      <c r="BR410" s="10"/>
      <c r="BS410" s="152">
        <f>SUMIF('Rekapitulasi Maret'!$U$194:$U$375,APS!$B410,'Rekapitulasi Maret'!$V$194:$V$375)+SUMIF('Rekapitulasi Maret'!$U$194:$U$375,APS!$B410,'Rekapitulasi Maret'!$AA$194:$AA$375)</f>
        <v>0</v>
      </c>
      <c r="BT410" s="152">
        <f>SUMIF('Rekapitulasi Maret'!$U$194:$U$375,APS!$B410,'Rekapitulasi Maret'!$W$194:$W$375)</f>
        <v>0</v>
      </c>
      <c r="BU410" s="152">
        <f>SUMIF('Rekapitulasi Maret'!$U$194:$U$375,APS!$B410,'Rekapitulasi Maret'!$AB$194:$AB$375)</f>
        <v>0</v>
      </c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76">
        <f t="shared" si="922"/>
        <v>0</v>
      </c>
      <c r="CQ410" s="76">
        <f t="shared" si="923"/>
        <v>0</v>
      </c>
      <c r="CR410" s="76">
        <f t="shared" si="924"/>
        <v>0</v>
      </c>
      <c r="CS410" s="76">
        <f t="shared" si="925"/>
        <v>0</v>
      </c>
      <c r="CT410" s="76">
        <f t="shared" si="926"/>
        <v>0</v>
      </c>
      <c r="CU410" s="76">
        <f t="shared" si="927"/>
        <v>0</v>
      </c>
      <c r="CV410" s="154">
        <f t="shared" si="928"/>
        <v>0</v>
      </c>
      <c r="CW410" s="10"/>
      <c r="CX410" s="10"/>
      <c r="CY410" s="152">
        <f>SUMIF('Rekapitulasi Maret'!$D$391:$D$568,APS!$B410,'Rekapitulasi Maret'!$E$391:$E$568)+SUMIF('Rekapitulasi Maret'!$D$391:$D$568,APS!$B410,'Rekapitulasi Maret'!$J$391:$J$568)</f>
        <v>0</v>
      </c>
      <c r="CZ410" s="152">
        <f>SUMIF('Rekapitulasi Maret'!$D$391:$D$568,APS!$B410,'Rekapitulasi Maret'!$F$391:$F$568)</f>
        <v>0</v>
      </c>
      <c r="DA410" s="152">
        <f>SUMIF('Rekapitulasi Maret'!$D$391:$D$568,APS!$B410,'Rekapitulasi Maret'!$K$391:$K$568)</f>
        <v>0</v>
      </c>
      <c r="DB410" s="154">
        <f t="shared" si="910"/>
        <v>0</v>
      </c>
      <c r="DC410" s="154">
        <f t="shared" si="911"/>
        <v>0</v>
      </c>
      <c r="DD410" s="10"/>
      <c r="DE410" s="152">
        <f>SUMIF('Rekapitulasi Maret'!$U$391:$U$568,APS!$B410,'Rekapitulasi Maret'!$V$391:$V$568)+SUMIF('Rekapitulasi Maret'!$U$391:$U$568,APS!$B410,'Rekapitulasi Maret'!$AA$391:$AA$568)</f>
        <v>0</v>
      </c>
      <c r="DF410" s="152">
        <f>SUMIF('Rekapitulasi Maret'!$U$391:$U$568,APS!$B410,'Rekapitulasi Maret'!$W$391:$W$568)</f>
        <v>0</v>
      </c>
      <c r="DG410" s="152">
        <f>SUMIF('Rekapitulasi Maret'!$U$391:$U$568,APS!$B410,'Rekapitulasi Maret'!$AB$391:$AB$568)</f>
        <v>0</v>
      </c>
      <c r="DH410" s="154">
        <f t="shared" si="929"/>
        <v>0</v>
      </c>
      <c r="DI410" s="154">
        <f t="shared" si="930"/>
        <v>0</v>
      </c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52">
        <f>SUMIF('Rekapitulasi Maret'!$BP$391:$BP$568,APS!$B410,'Rekapitulasi Maret'!$BQ$391:$BQ$568)+SUMIF('Rekapitulasi Maret'!$BP$391:$BP$568,APS!$B410,'Rekapitulasi Maret'!$BT$391:$BT$568)</f>
        <v>0</v>
      </c>
      <c r="DX410" s="152">
        <f>SUMIF('Rekapitulasi Maret'!$BP$391:$BP$568,APS!$B410,'Rekapitulasi Maret'!$BR$391:$BR$568)</f>
        <v>0</v>
      </c>
      <c r="DY410" s="152">
        <f>SUMIF('Rekapitulasi Maret'!$BP$391:$BP$568,APS!$B410,'Rekapitulasi Maret'!$BU$391:$BU$568)</f>
        <v>0</v>
      </c>
      <c r="DZ410" s="154">
        <f t="shared" si="876"/>
        <v>0</v>
      </c>
      <c r="EA410" s="154">
        <f t="shared" si="877"/>
        <v>0</v>
      </c>
      <c r="EB410" s="10"/>
      <c r="EC410" s="152">
        <f>SUMIF('Rekapitulasi Maret'!$CE$391:$CE$568,APS!$B410,'Rekapitulasi Maret'!$CF$391:$CF$568)+SUMIF('Rekapitulasi Maret'!$CE$391:$CE$568,APS!$B410,'Rekapitulasi Maret'!$CI$391:$CI$568)</f>
        <v>0</v>
      </c>
      <c r="ED410" s="152">
        <f>SUMIF('Rekapitulasi Maret'!$CE$391:$CE$568,APS!$B410,'Rekapitulasi Maret'!$CG$391:$CG$568)</f>
        <v>0</v>
      </c>
      <c r="EE410" s="152">
        <f>SUMIF('Rekapitulasi Maret'!$CE$391:$CE$568,APS!$B410,'Rekapitulasi Maret'!$CJ$391:$CJ$568)</f>
        <v>0</v>
      </c>
      <c r="EF410" s="154">
        <f t="shared" si="893"/>
        <v>0</v>
      </c>
      <c r="EG410" s="154">
        <f t="shared" si="894"/>
        <v>0</v>
      </c>
      <c r="EH410" s="76">
        <f t="shared" si="931"/>
        <v>0</v>
      </c>
      <c r="EI410" s="76">
        <f t="shared" si="932"/>
        <v>0</v>
      </c>
      <c r="EJ410" s="76">
        <f t="shared" si="933"/>
        <v>0</v>
      </c>
      <c r="EK410" s="76">
        <f t="shared" si="934"/>
        <v>0</v>
      </c>
      <c r="EL410" s="76">
        <f t="shared" si="935"/>
        <v>0</v>
      </c>
      <c r="EM410" s="76">
        <f t="shared" si="936"/>
        <v>0</v>
      </c>
      <c r="EN410" s="154">
        <f t="shared" si="937"/>
        <v>0</v>
      </c>
      <c r="EO410" s="10"/>
      <c r="EP410" s="10"/>
      <c r="EQ410" s="10"/>
      <c r="ER410" s="10"/>
      <c r="ES410" s="10"/>
      <c r="ET410" s="154">
        <f t="shared" si="895"/>
        <v>0</v>
      </c>
      <c r="EU410" s="154">
        <f t="shared" si="896"/>
        <v>0</v>
      </c>
      <c r="EV410" s="10"/>
      <c r="EW410" s="152">
        <f>SUMIF('Rekapitulasi Maret'!$U$587:$U$768,APS!$B410,'Rekapitulasi Maret'!$V$587:$V$768)+SUMIF('Rekapitulasi Maret'!$U$587:$U$768,APS!$B410,'Rekapitulasi Maret'!$X$587:$X$768)</f>
        <v>0</v>
      </c>
      <c r="EX410" s="152">
        <f>SUMIF('Rekapitulasi Maret'!$U$587:$U$768,APS!$B410,'Rekapitulasi Maret'!$W$587:$W$768)+SUMIF('Rekapitulasi Maret'!$U$587:$U$768,APS!$B410,'Rekapitulasi Maret'!$Y$587:$Y$768)</f>
        <v>0</v>
      </c>
      <c r="EY410" s="10"/>
      <c r="EZ410" s="154">
        <f t="shared" si="897"/>
        <v>0</v>
      </c>
      <c r="FA410" s="154">
        <f t="shared" si="898"/>
        <v>0</v>
      </c>
      <c r="FB410" s="10"/>
      <c r="FC410" s="152">
        <f>SUMIF('Rekapitulasi Maret'!$AL$587:$AL$768,APS!$B410,'Rekapitulasi Maret'!$AM$587:$AM$768)+SUMIF('Rekapitulasi Maret'!$AL$587:$AL$768,APS!$B410,'Rekapitulasi Maret'!$AP$587:$AP$768)</f>
        <v>0</v>
      </c>
      <c r="FD410" s="152">
        <f>SUMIF('Rekapitulasi Maret'!$AL$587:$AL$768,APS!$B410,'Rekapitulasi Maret'!$AN$587:$AN$768)</f>
        <v>0</v>
      </c>
      <c r="FE410" s="10"/>
      <c r="FF410" s="154">
        <f t="shared" si="899"/>
        <v>0</v>
      </c>
      <c r="FG410" s="154">
        <f t="shared" si="900"/>
        <v>0</v>
      </c>
      <c r="FH410" s="10"/>
      <c r="FI410" s="152">
        <f>SUMIF('Rekapitulasi Maret'!$BA$587:$BA$768,APS!$B410,'Rekapitulasi Maret'!$BB$587:$BB$768)+SUMIF('Rekapitulasi Maret'!$BA$587:$BA$768,APS!$B410,'Rekapitulasi Maret'!$BE$587:$BE$768)</f>
        <v>0</v>
      </c>
      <c r="FJ410" s="152">
        <f>SUMIF('Rekapitulasi Maret'!$BA$587:$BA$768,APS!$B410,'Rekapitulasi Maret'!$BC$587:$BC$768)+SUMIF('Rekapitulasi Maret'!$BA$587:$BA$768,APS!$B410,'Rekapitulasi Maret'!$BF$587:$BF$768)</f>
        <v>0</v>
      </c>
      <c r="FK410" s="10"/>
      <c r="FL410" s="154">
        <f t="shared" si="901"/>
        <v>0</v>
      </c>
      <c r="FM410" s="154">
        <f t="shared" si="902"/>
        <v>0</v>
      </c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52">
        <f>SUMIF('Rekapitulasi Maret'!$D$785:$D$963,APS!$B410,'Rekapitulasi Maret'!$E$785:$E$963)+SUMIF('Rekapitulasi Maret'!$D$785:$D$963,APS!$B410,'Rekapitulasi Maret'!$J$785:$J$963)</f>
        <v>0</v>
      </c>
      <c r="GB410" s="152">
        <f>SUMIF('Rekapitulasi Maret'!$D$785:$D$963,APS!$B410,'Rekapitulasi Maret'!$F$785:$F$963)</f>
        <v>0</v>
      </c>
      <c r="GC410" s="152">
        <f>SUMIF('Rekapitulasi Maret'!$D$785:$D$963,APS!$B410,'Rekapitulasi Maret'!$K$785:$K$963)</f>
        <v>0</v>
      </c>
      <c r="GD410" s="154">
        <f t="shared" si="905"/>
        <v>0</v>
      </c>
      <c r="GE410" s="154">
        <f t="shared" si="906"/>
        <v>0</v>
      </c>
      <c r="GF410" s="10"/>
      <c r="GG410" s="152">
        <f>SUMIF('Rekapitulasi Maret'!$U$785:$U$963,APS!$B410,'Rekapitulasi Maret'!$V$785:$V$963)+SUMIF('Rekapitulasi Maret'!$U$785:$U$963,APS!$B410,'Rekapitulasi Maret'!$AA$785:$AA$963)</f>
        <v>0</v>
      </c>
      <c r="GH410" s="152">
        <f>SUMIF('Rekapitulasi Maret'!$U$785:$U$963,APS!$B410,'Rekapitulasi Maret'!$W$785:$W$963)</f>
        <v>0</v>
      </c>
      <c r="GI410" s="152">
        <f>SUMIF('Rekapitulasi Maret'!$U$785:$U$963,APS!$B410,'Rekapitulasi Maret'!$AB$785:$AB$963)</f>
        <v>0</v>
      </c>
      <c r="GJ410" s="154">
        <f t="shared" si="878"/>
        <v>0</v>
      </c>
      <c r="GK410" s="154">
        <f t="shared" si="879"/>
        <v>0</v>
      </c>
      <c r="GL410" s="10"/>
      <c r="GM410" s="10"/>
      <c r="GN410" s="10"/>
      <c r="GO410" s="10"/>
      <c r="GP410" s="10"/>
      <c r="GQ410" s="10"/>
      <c r="GR410" s="76">
        <f t="shared" si="884"/>
        <v>0</v>
      </c>
      <c r="GS410" s="76">
        <f t="shared" si="907"/>
        <v>0</v>
      </c>
      <c r="GT410" s="76">
        <f t="shared" si="908"/>
        <v>0</v>
      </c>
      <c r="GU410" s="76">
        <f t="shared" si="909"/>
        <v>0</v>
      </c>
      <c r="GV410" s="157">
        <f t="shared" si="888"/>
        <v>0</v>
      </c>
      <c r="GW410" s="157">
        <f t="shared" si="889"/>
        <v>0</v>
      </c>
      <c r="GX410" s="158">
        <f t="shared" si="890"/>
        <v>0</v>
      </c>
      <c r="GY410" s="157">
        <f t="shared" si="916"/>
        <v>0</v>
      </c>
      <c r="GZ410" s="157">
        <f t="shared" si="917"/>
        <v>0</v>
      </c>
      <c r="HA410" s="157">
        <f t="shared" si="918"/>
        <v>0</v>
      </c>
      <c r="HB410" s="157">
        <f t="shared" si="919"/>
        <v>0</v>
      </c>
      <c r="HC410" s="157">
        <f t="shared" si="920"/>
        <v>0</v>
      </c>
      <c r="HD410" s="157">
        <f t="shared" si="921"/>
        <v>0</v>
      </c>
      <c r="HE410" s="158">
        <f t="shared" si="862"/>
        <v>0</v>
      </c>
      <c r="HF410" s="21"/>
      <c r="HG410" s="88"/>
      <c r="HH410" s="88"/>
    </row>
    <row r="411" spans="1:216" ht="15.75" hidden="1">
      <c r="A411" s="16"/>
      <c r="B411" s="16"/>
      <c r="C411" s="16"/>
      <c r="D411" s="16"/>
      <c r="E411" s="16"/>
      <c r="F411" s="17"/>
      <c r="G411" s="17"/>
      <c r="H411" s="17"/>
      <c r="I411" s="18"/>
      <c r="J411" s="17">
        <v>0</v>
      </c>
      <c r="K411" s="19"/>
      <c r="L411" s="19"/>
      <c r="M411" s="23"/>
      <c r="N411" s="20">
        <f t="shared" si="874"/>
        <v>0</v>
      </c>
      <c r="O411" s="20"/>
      <c r="P411" s="75">
        <f t="shared" si="875"/>
        <v>0</v>
      </c>
      <c r="Q411" s="74">
        <f t="shared" si="892"/>
        <v>0</v>
      </c>
      <c r="R411" s="22">
        <f t="shared" si="891"/>
        <v>0</v>
      </c>
      <c r="S411" s="10"/>
      <c r="T411" s="10"/>
      <c r="U411" s="152">
        <f>SUMIF('Rekapitulasi Maret'!$D$9:$D$173,APS!$B411,'Rekapitulasi Maret'!$E$9:$E$173)</f>
        <v>0</v>
      </c>
      <c r="V411" s="152">
        <f>SUMIF('Rekapitulasi Maret'!$D$9:$D$173,APS!$B411,'Rekapitulasi Maret'!$F$9:$F$173)</f>
        <v>0</v>
      </c>
      <c r="W411" s="10"/>
      <c r="X411" s="154">
        <f t="shared" si="865"/>
        <v>0</v>
      </c>
      <c r="Y411" s="154">
        <f t="shared" si="866"/>
        <v>0</v>
      </c>
      <c r="Z411" s="10"/>
      <c r="AA411" s="152">
        <f>SUMIF('Rekapitulasi Maret'!$U$9:$U$173,APS!$B411,'Rekapitulasi Maret'!$V$9:$V$173)</f>
        <v>0</v>
      </c>
      <c r="AB411" s="152">
        <f>SUMIF('Rekapitulasi Maret'!$U$9:$U$173,APS!$B411,'Rekapitulasi Maret'!$W$9:$W$173)</f>
        <v>0</v>
      </c>
      <c r="AC411" s="152"/>
      <c r="AD411" s="154">
        <f t="shared" si="856"/>
        <v>0</v>
      </c>
      <c r="AE411" s="154">
        <f t="shared" si="857"/>
        <v>0</v>
      </c>
      <c r="AF411" s="10"/>
      <c r="AG411" s="152">
        <f>SUMIF('Rekapitulasi Maret'!$AL$9:$AL$173,APS!$B411,'Rekapitulasi Maret'!$AM$9:$AM$173)</f>
        <v>0</v>
      </c>
      <c r="AH411" s="152">
        <f>SUMIF('Rekapitulasi Maret'!$AL$9:$AL$173,APS!$B411,'Rekapitulasi Maret'!$AN$9:$AN$173)</f>
        <v>0</v>
      </c>
      <c r="AI411" s="152">
        <f>SUMIF('Rekapitulasi Maret'!$AL$9:$AL$173,APS!$B411,'Rekapitulasi Maret'!$AQ$9:$AQ$173)</f>
        <v>0</v>
      </c>
      <c r="AJ411" s="154">
        <f t="shared" si="860"/>
        <v>0</v>
      </c>
      <c r="AK411" s="154">
        <f t="shared" si="861"/>
        <v>0</v>
      </c>
      <c r="AL411" s="10"/>
      <c r="AM411" s="152">
        <f>SUMIF('Rekapitulasi Maret'!$BA$9:$BA$173,APS!$B411,'Rekapitulasi Maret'!$BB$9:$BB$173)</f>
        <v>0</v>
      </c>
      <c r="AN411" s="152">
        <f>SUMIF('Rekapitulasi Maret'!$BA$9:$BA$173,APS!$B411,'Rekapitulasi Maret'!$BC$9:$BC$173)</f>
        <v>0</v>
      </c>
      <c r="AO411" s="10"/>
      <c r="AP411" s="154">
        <f t="shared" si="858"/>
        <v>0</v>
      </c>
      <c r="AQ411" s="154">
        <f t="shared" si="859"/>
        <v>0</v>
      </c>
      <c r="AR411" s="10"/>
      <c r="AS411" s="152">
        <f>SUMIF('Rekapitulasi Maret'!$BP$9:$BP$173,APS!$B411,'Rekapitulasi Maret'!$BQ$9:$BQ$173)</f>
        <v>0</v>
      </c>
      <c r="AT411" s="152">
        <f>SUMIF('Rekapitulasi Maret'!$BP$9:$BP$173,APS!$B411,'Rekapitulasi Maret'!$BR$9:$BR$173)</f>
        <v>0</v>
      </c>
      <c r="AU411" s="10"/>
      <c r="AV411" s="10"/>
      <c r="AW411" s="10"/>
      <c r="AX411" s="10"/>
      <c r="AY411" s="10"/>
      <c r="AZ411" s="10"/>
      <c r="BA411" s="10"/>
      <c r="BB411" s="154">
        <f t="shared" si="914"/>
        <v>0</v>
      </c>
      <c r="BC411" s="154">
        <f t="shared" si="915"/>
        <v>0</v>
      </c>
      <c r="BD411" s="76">
        <f t="shared" si="867"/>
        <v>0</v>
      </c>
      <c r="BE411" s="76">
        <f t="shared" si="868"/>
        <v>0</v>
      </c>
      <c r="BF411" s="76">
        <f t="shared" si="869"/>
        <v>0</v>
      </c>
      <c r="BG411" s="76">
        <f t="shared" si="870"/>
        <v>0</v>
      </c>
      <c r="BH411" s="76">
        <f t="shared" si="871"/>
        <v>0</v>
      </c>
      <c r="BI411" s="76">
        <f t="shared" si="872"/>
        <v>0</v>
      </c>
      <c r="BJ411" s="154">
        <f t="shared" si="873"/>
        <v>0</v>
      </c>
      <c r="BK411" s="10"/>
      <c r="BL411" s="10"/>
      <c r="BM411" s="152">
        <f>SUMIF('Rekapitulasi Maret'!$D$194:$D$375,APS!$B411,'Rekapitulasi Maret'!$E$194:$E$375)+SUMIF('Rekapitulasi Maret'!$D$194:$D$375,APS!$B411,'Rekapitulasi Maret'!$J$194:$J$375)</f>
        <v>0</v>
      </c>
      <c r="BN411" s="152">
        <f>SUMIF('Rekapitulasi Maret'!$D$194:$D$375,APS!$B411,'Rekapitulasi Maret'!$F$194:$F$375)</f>
        <v>0</v>
      </c>
      <c r="BO411" s="152">
        <f>SUMIF('Rekapitulasi Maret'!$D$194:$D$375,APS!$B411,'Rekapitulasi Maret'!$K$194:$K$375)</f>
        <v>0</v>
      </c>
      <c r="BP411" s="154">
        <f t="shared" si="912"/>
        <v>0</v>
      </c>
      <c r="BQ411" s="154">
        <f t="shared" si="913"/>
        <v>0</v>
      </c>
      <c r="BR411" s="10"/>
      <c r="BS411" s="152">
        <f>SUMIF('Rekapitulasi Maret'!$U$194:$U$375,APS!$B411,'Rekapitulasi Maret'!$V$194:$V$375)+SUMIF('Rekapitulasi Maret'!$U$194:$U$375,APS!$B411,'Rekapitulasi Maret'!$AA$194:$AA$375)</f>
        <v>0</v>
      </c>
      <c r="BT411" s="152">
        <f>SUMIF('Rekapitulasi Maret'!$U$194:$U$375,APS!$B411,'Rekapitulasi Maret'!$W$194:$W$375)</f>
        <v>0</v>
      </c>
      <c r="BU411" s="152">
        <f>SUMIF('Rekapitulasi Maret'!$U$194:$U$375,APS!$B411,'Rekapitulasi Maret'!$AB$194:$AB$375)</f>
        <v>0</v>
      </c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76">
        <f t="shared" si="922"/>
        <v>0</v>
      </c>
      <c r="CQ411" s="76">
        <f t="shared" si="923"/>
        <v>0</v>
      </c>
      <c r="CR411" s="76">
        <f t="shared" si="924"/>
        <v>0</v>
      </c>
      <c r="CS411" s="76">
        <f t="shared" si="925"/>
        <v>0</v>
      </c>
      <c r="CT411" s="76">
        <f t="shared" si="926"/>
        <v>0</v>
      </c>
      <c r="CU411" s="76">
        <f t="shared" si="927"/>
        <v>0</v>
      </c>
      <c r="CV411" s="154">
        <f t="shared" si="928"/>
        <v>0</v>
      </c>
      <c r="CW411" s="10"/>
      <c r="CX411" s="10"/>
      <c r="CY411" s="152">
        <f>SUMIF('Rekapitulasi Maret'!$D$391:$D$568,APS!$B411,'Rekapitulasi Maret'!$E$391:$E$568)+SUMIF('Rekapitulasi Maret'!$D$391:$D$568,APS!$B411,'Rekapitulasi Maret'!$J$391:$J$568)</f>
        <v>0</v>
      </c>
      <c r="CZ411" s="152">
        <f>SUMIF('Rekapitulasi Maret'!$D$391:$D$568,APS!$B411,'Rekapitulasi Maret'!$F$391:$F$568)</f>
        <v>0</v>
      </c>
      <c r="DA411" s="152">
        <f>SUMIF('Rekapitulasi Maret'!$D$391:$D$568,APS!$B411,'Rekapitulasi Maret'!$K$391:$K$568)</f>
        <v>0</v>
      </c>
      <c r="DB411" s="154">
        <f t="shared" si="910"/>
        <v>0</v>
      </c>
      <c r="DC411" s="154">
        <f t="shared" si="911"/>
        <v>0</v>
      </c>
      <c r="DD411" s="10"/>
      <c r="DE411" s="152">
        <f>SUMIF('Rekapitulasi Maret'!$U$391:$U$568,APS!$B411,'Rekapitulasi Maret'!$V$391:$V$568)+SUMIF('Rekapitulasi Maret'!$U$391:$U$568,APS!$B411,'Rekapitulasi Maret'!$AA$391:$AA$568)</f>
        <v>0</v>
      </c>
      <c r="DF411" s="152">
        <f>SUMIF('Rekapitulasi Maret'!$U$391:$U$568,APS!$B411,'Rekapitulasi Maret'!$W$391:$W$568)</f>
        <v>0</v>
      </c>
      <c r="DG411" s="152">
        <f>SUMIF('Rekapitulasi Maret'!$U$391:$U$568,APS!$B411,'Rekapitulasi Maret'!$AB$391:$AB$568)</f>
        <v>0</v>
      </c>
      <c r="DH411" s="154">
        <f t="shared" si="929"/>
        <v>0</v>
      </c>
      <c r="DI411" s="154">
        <f t="shared" si="930"/>
        <v>0</v>
      </c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52">
        <f>SUMIF('Rekapitulasi Maret'!$BP$391:$BP$568,APS!$B411,'Rekapitulasi Maret'!$BQ$391:$BQ$568)+SUMIF('Rekapitulasi Maret'!$BP$391:$BP$568,APS!$B411,'Rekapitulasi Maret'!$BT$391:$BT$568)</f>
        <v>0</v>
      </c>
      <c r="DX411" s="152">
        <f>SUMIF('Rekapitulasi Maret'!$BP$391:$BP$568,APS!$B411,'Rekapitulasi Maret'!$BR$391:$BR$568)</f>
        <v>0</v>
      </c>
      <c r="DY411" s="152">
        <f>SUMIF('Rekapitulasi Maret'!$BP$391:$BP$568,APS!$B411,'Rekapitulasi Maret'!$BU$391:$BU$568)</f>
        <v>0</v>
      </c>
      <c r="DZ411" s="154">
        <f t="shared" si="876"/>
        <v>0</v>
      </c>
      <c r="EA411" s="154">
        <f t="shared" si="877"/>
        <v>0</v>
      </c>
      <c r="EB411" s="10"/>
      <c r="EC411" s="152">
        <f>SUMIF('Rekapitulasi Maret'!$CE$391:$CE$568,APS!$B411,'Rekapitulasi Maret'!$CF$391:$CF$568)+SUMIF('Rekapitulasi Maret'!$CE$391:$CE$568,APS!$B411,'Rekapitulasi Maret'!$CI$391:$CI$568)</f>
        <v>0</v>
      </c>
      <c r="ED411" s="152">
        <f>SUMIF('Rekapitulasi Maret'!$CE$391:$CE$568,APS!$B411,'Rekapitulasi Maret'!$CG$391:$CG$568)</f>
        <v>0</v>
      </c>
      <c r="EE411" s="152">
        <f>SUMIF('Rekapitulasi Maret'!$CE$391:$CE$568,APS!$B411,'Rekapitulasi Maret'!$CJ$391:$CJ$568)</f>
        <v>0</v>
      </c>
      <c r="EF411" s="154">
        <f t="shared" si="893"/>
        <v>0</v>
      </c>
      <c r="EG411" s="154">
        <f t="shared" si="894"/>
        <v>0</v>
      </c>
      <c r="EH411" s="76">
        <f t="shared" si="931"/>
        <v>0</v>
      </c>
      <c r="EI411" s="76">
        <f t="shared" si="932"/>
        <v>0</v>
      </c>
      <c r="EJ411" s="76">
        <f t="shared" si="933"/>
        <v>0</v>
      </c>
      <c r="EK411" s="76">
        <f t="shared" si="934"/>
        <v>0</v>
      </c>
      <c r="EL411" s="76">
        <f t="shared" si="935"/>
        <v>0</v>
      </c>
      <c r="EM411" s="76">
        <f t="shared" si="936"/>
        <v>0</v>
      </c>
      <c r="EN411" s="154">
        <f t="shared" si="937"/>
        <v>0</v>
      </c>
      <c r="EO411" s="10"/>
      <c r="EP411" s="10"/>
      <c r="EQ411" s="10"/>
      <c r="ER411" s="10"/>
      <c r="ES411" s="10"/>
      <c r="ET411" s="154">
        <f t="shared" si="895"/>
        <v>0</v>
      </c>
      <c r="EU411" s="154">
        <f t="shared" si="896"/>
        <v>0</v>
      </c>
      <c r="EV411" s="10"/>
      <c r="EW411" s="152">
        <f>SUMIF('Rekapitulasi Maret'!$U$587:$U$768,APS!$B411,'Rekapitulasi Maret'!$V$587:$V$768)+SUMIF('Rekapitulasi Maret'!$U$587:$U$768,APS!$B411,'Rekapitulasi Maret'!$X$587:$X$768)</f>
        <v>0</v>
      </c>
      <c r="EX411" s="152">
        <f>SUMIF('Rekapitulasi Maret'!$U$587:$U$768,APS!$B411,'Rekapitulasi Maret'!$W$587:$W$768)+SUMIF('Rekapitulasi Maret'!$U$587:$U$768,APS!$B411,'Rekapitulasi Maret'!$Y$587:$Y$768)</f>
        <v>0</v>
      </c>
      <c r="EY411" s="10"/>
      <c r="EZ411" s="154">
        <f t="shared" si="897"/>
        <v>0</v>
      </c>
      <c r="FA411" s="154">
        <f t="shared" si="898"/>
        <v>0</v>
      </c>
      <c r="FB411" s="10"/>
      <c r="FC411" s="152">
        <f>SUMIF('Rekapitulasi Maret'!$AL$587:$AL$768,APS!$B411,'Rekapitulasi Maret'!$AM$587:$AM$768)+SUMIF('Rekapitulasi Maret'!$AL$587:$AL$768,APS!$B411,'Rekapitulasi Maret'!$AP$587:$AP$768)</f>
        <v>0</v>
      </c>
      <c r="FD411" s="152">
        <f>SUMIF('Rekapitulasi Maret'!$AL$587:$AL$768,APS!$B411,'Rekapitulasi Maret'!$AN$587:$AN$768)</f>
        <v>0</v>
      </c>
      <c r="FE411" s="10"/>
      <c r="FF411" s="154">
        <f t="shared" si="899"/>
        <v>0</v>
      </c>
      <c r="FG411" s="154">
        <f t="shared" si="900"/>
        <v>0</v>
      </c>
      <c r="FH411" s="10"/>
      <c r="FI411" s="152">
        <f>SUMIF('Rekapitulasi Maret'!$BA$587:$BA$768,APS!$B411,'Rekapitulasi Maret'!$BB$587:$BB$768)+SUMIF('Rekapitulasi Maret'!$BA$587:$BA$768,APS!$B411,'Rekapitulasi Maret'!$BE$587:$BE$768)</f>
        <v>0</v>
      </c>
      <c r="FJ411" s="152">
        <f>SUMIF('Rekapitulasi Maret'!$BA$587:$BA$768,APS!$B411,'Rekapitulasi Maret'!$BC$587:$BC$768)+SUMIF('Rekapitulasi Maret'!$BA$587:$BA$768,APS!$B411,'Rekapitulasi Maret'!$BF$587:$BF$768)</f>
        <v>0</v>
      </c>
      <c r="FK411" s="10"/>
      <c r="FL411" s="154">
        <f t="shared" si="901"/>
        <v>0</v>
      </c>
      <c r="FM411" s="154">
        <f t="shared" si="902"/>
        <v>0</v>
      </c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52">
        <f>SUMIF('Rekapitulasi Maret'!$D$785:$D$963,APS!$B411,'Rekapitulasi Maret'!$E$785:$E$963)+SUMIF('Rekapitulasi Maret'!$D$785:$D$963,APS!$B411,'Rekapitulasi Maret'!$J$785:$J$963)</f>
        <v>0</v>
      </c>
      <c r="GB411" s="152">
        <f>SUMIF('Rekapitulasi Maret'!$D$785:$D$963,APS!$B411,'Rekapitulasi Maret'!$F$785:$F$963)</f>
        <v>0</v>
      </c>
      <c r="GC411" s="152">
        <f>SUMIF('Rekapitulasi Maret'!$D$785:$D$963,APS!$B411,'Rekapitulasi Maret'!$K$785:$K$963)</f>
        <v>0</v>
      </c>
      <c r="GD411" s="154">
        <f t="shared" si="905"/>
        <v>0</v>
      </c>
      <c r="GE411" s="154">
        <f t="shared" si="906"/>
        <v>0</v>
      </c>
      <c r="GF411" s="10"/>
      <c r="GG411" s="152">
        <f>SUMIF('Rekapitulasi Maret'!$U$785:$U$963,APS!$B411,'Rekapitulasi Maret'!$V$785:$V$963)+SUMIF('Rekapitulasi Maret'!$U$785:$U$963,APS!$B411,'Rekapitulasi Maret'!$AA$785:$AA$963)</f>
        <v>0</v>
      </c>
      <c r="GH411" s="152">
        <f>SUMIF('Rekapitulasi Maret'!$U$785:$U$963,APS!$B411,'Rekapitulasi Maret'!$W$785:$W$963)</f>
        <v>0</v>
      </c>
      <c r="GI411" s="152">
        <f>SUMIF('Rekapitulasi Maret'!$U$785:$U$963,APS!$B411,'Rekapitulasi Maret'!$AB$785:$AB$963)</f>
        <v>0</v>
      </c>
      <c r="GJ411" s="154">
        <f t="shared" si="878"/>
        <v>0</v>
      </c>
      <c r="GK411" s="154">
        <f t="shared" si="879"/>
        <v>0</v>
      </c>
      <c r="GL411" s="10"/>
      <c r="GM411" s="10"/>
      <c r="GN411" s="10"/>
      <c r="GO411" s="10"/>
      <c r="GP411" s="10"/>
      <c r="GQ411" s="10"/>
      <c r="GR411" s="76">
        <f t="shared" si="884"/>
        <v>0</v>
      </c>
      <c r="GS411" s="76">
        <f t="shared" si="907"/>
        <v>0</v>
      </c>
      <c r="GT411" s="76">
        <f t="shared" si="908"/>
        <v>0</v>
      </c>
      <c r="GU411" s="76">
        <f t="shared" si="909"/>
        <v>0</v>
      </c>
      <c r="GV411" s="157">
        <f t="shared" si="888"/>
        <v>0</v>
      </c>
      <c r="GW411" s="157">
        <f t="shared" si="889"/>
        <v>0</v>
      </c>
      <c r="GX411" s="158">
        <f t="shared" si="890"/>
        <v>0</v>
      </c>
      <c r="GY411" s="157">
        <f t="shared" si="916"/>
        <v>0</v>
      </c>
      <c r="GZ411" s="157">
        <f t="shared" si="917"/>
        <v>0</v>
      </c>
      <c r="HA411" s="157">
        <f t="shared" si="918"/>
        <v>0</v>
      </c>
      <c r="HB411" s="157">
        <f t="shared" si="919"/>
        <v>0</v>
      </c>
      <c r="HC411" s="157">
        <f t="shared" si="920"/>
        <v>0</v>
      </c>
      <c r="HD411" s="157">
        <f t="shared" si="921"/>
        <v>0</v>
      </c>
      <c r="HE411" s="158">
        <f t="shared" si="862"/>
        <v>0</v>
      </c>
      <c r="HF411" s="2"/>
      <c r="HG411" s="88"/>
      <c r="HH411" s="88"/>
    </row>
    <row r="412" spans="1:216" ht="15.75" hidden="1">
      <c r="A412" s="16"/>
      <c r="B412" s="16"/>
      <c r="C412" s="16"/>
      <c r="D412" s="16"/>
      <c r="E412" s="16"/>
      <c r="F412" s="17"/>
      <c r="G412" s="17"/>
      <c r="H412" s="17"/>
      <c r="I412" s="18"/>
      <c r="J412" s="17">
        <v>0</v>
      </c>
      <c r="K412" s="19"/>
      <c r="L412" s="19"/>
      <c r="M412" s="23"/>
      <c r="N412" s="20">
        <f t="shared" si="874"/>
        <v>0</v>
      </c>
      <c r="O412" s="20"/>
      <c r="P412" s="75">
        <f t="shared" si="875"/>
        <v>0</v>
      </c>
      <c r="Q412" s="74">
        <f t="shared" si="892"/>
        <v>0</v>
      </c>
      <c r="R412" s="22">
        <f t="shared" si="891"/>
        <v>0</v>
      </c>
      <c r="S412" s="10"/>
      <c r="T412" s="10"/>
      <c r="U412" s="152">
        <f>SUMIF('Rekapitulasi Maret'!$D$9:$D$173,APS!$B412,'Rekapitulasi Maret'!$E$9:$E$173)</f>
        <v>0</v>
      </c>
      <c r="V412" s="152">
        <f>SUMIF('Rekapitulasi Maret'!$D$9:$D$173,APS!$B412,'Rekapitulasi Maret'!$F$9:$F$173)</f>
        <v>0</v>
      </c>
      <c r="W412" s="10"/>
      <c r="X412" s="154">
        <f t="shared" si="865"/>
        <v>0</v>
      </c>
      <c r="Y412" s="154">
        <f t="shared" si="866"/>
        <v>0</v>
      </c>
      <c r="Z412" s="10"/>
      <c r="AA412" s="152">
        <f>SUMIF('Rekapitulasi Maret'!$U$9:$U$173,APS!$B412,'Rekapitulasi Maret'!$V$9:$V$173)</f>
        <v>0</v>
      </c>
      <c r="AB412" s="152">
        <f>SUMIF('Rekapitulasi Maret'!$U$9:$U$173,APS!$B412,'Rekapitulasi Maret'!$W$9:$W$173)</f>
        <v>0</v>
      </c>
      <c r="AC412" s="152"/>
      <c r="AD412" s="154">
        <f t="shared" si="856"/>
        <v>0</v>
      </c>
      <c r="AE412" s="154">
        <f t="shared" si="857"/>
        <v>0</v>
      </c>
      <c r="AF412" s="10"/>
      <c r="AG412" s="152">
        <f>SUMIF('Rekapitulasi Maret'!$AL$9:$AL$173,APS!$B412,'Rekapitulasi Maret'!$AM$9:$AM$173)</f>
        <v>0</v>
      </c>
      <c r="AH412" s="152">
        <f>SUMIF('Rekapitulasi Maret'!$AL$9:$AL$173,APS!$B412,'Rekapitulasi Maret'!$AN$9:$AN$173)</f>
        <v>0</v>
      </c>
      <c r="AI412" s="152">
        <f>SUMIF('Rekapitulasi Maret'!$AL$9:$AL$173,APS!$B412,'Rekapitulasi Maret'!$AQ$9:$AQ$173)</f>
        <v>0</v>
      </c>
      <c r="AJ412" s="154">
        <f t="shared" si="860"/>
        <v>0</v>
      </c>
      <c r="AK412" s="154">
        <f t="shared" si="861"/>
        <v>0</v>
      </c>
      <c r="AL412" s="10"/>
      <c r="AM412" s="152">
        <f>SUMIF('Rekapitulasi Maret'!$BA$9:$BA$173,APS!$B412,'Rekapitulasi Maret'!$BB$9:$BB$173)</f>
        <v>0</v>
      </c>
      <c r="AN412" s="152">
        <f>SUMIF('Rekapitulasi Maret'!$BA$9:$BA$173,APS!$B412,'Rekapitulasi Maret'!$BC$9:$BC$173)</f>
        <v>0</v>
      </c>
      <c r="AO412" s="10"/>
      <c r="AP412" s="154">
        <f t="shared" si="858"/>
        <v>0</v>
      </c>
      <c r="AQ412" s="154">
        <f t="shared" si="859"/>
        <v>0</v>
      </c>
      <c r="AR412" s="10"/>
      <c r="AS412" s="152">
        <f>SUMIF('Rekapitulasi Maret'!$BP$9:$BP$173,APS!$B412,'Rekapitulasi Maret'!$BQ$9:$BQ$173)</f>
        <v>0</v>
      </c>
      <c r="AT412" s="152">
        <f>SUMIF('Rekapitulasi Maret'!$BP$9:$BP$173,APS!$B412,'Rekapitulasi Maret'!$BR$9:$BR$173)</f>
        <v>0</v>
      </c>
      <c r="AU412" s="10"/>
      <c r="AV412" s="10"/>
      <c r="AW412" s="10"/>
      <c r="AX412" s="10"/>
      <c r="AY412" s="10"/>
      <c r="AZ412" s="10"/>
      <c r="BA412" s="10"/>
      <c r="BB412" s="154">
        <f t="shared" si="914"/>
        <v>0</v>
      </c>
      <c r="BC412" s="154">
        <f t="shared" si="915"/>
        <v>0</v>
      </c>
      <c r="BD412" s="76">
        <f t="shared" si="867"/>
        <v>0</v>
      </c>
      <c r="BE412" s="76">
        <f t="shared" si="868"/>
        <v>0</v>
      </c>
      <c r="BF412" s="76">
        <f t="shared" si="869"/>
        <v>0</v>
      </c>
      <c r="BG412" s="76">
        <f t="shared" si="870"/>
        <v>0</v>
      </c>
      <c r="BH412" s="76">
        <f t="shared" si="871"/>
        <v>0</v>
      </c>
      <c r="BI412" s="76">
        <f t="shared" si="872"/>
        <v>0</v>
      </c>
      <c r="BJ412" s="154">
        <f t="shared" si="873"/>
        <v>0</v>
      </c>
      <c r="BK412" s="10"/>
      <c r="BL412" s="10"/>
      <c r="BM412" s="152">
        <f>SUMIF('Rekapitulasi Maret'!$D$194:$D$375,APS!$B412,'Rekapitulasi Maret'!$E$194:$E$375)+SUMIF('Rekapitulasi Maret'!$D$194:$D$375,APS!$B412,'Rekapitulasi Maret'!$J$194:$J$375)</f>
        <v>0</v>
      </c>
      <c r="BN412" s="152">
        <f>SUMIF('Rekapitulasi Maret'!$D$194:$D$375,APS!$B412,'Rekapitulasi Maret'!$F$194:$F$375)</f>
        <v>0</v>
      </c>
      <c r="BO412" s="152">
        <f>SUMIF('Rekapitulasi Maret'!$D$194:$D$375,APS!$B412,'Rekapitulasi Maret'!$K$194:$K$375)</f>
        <v>0</v>
      </c>
      <c r="BP412" s="154">
        <f t="shared" si="912"/>
        <v>0</v>
      </c>
      <c r="BQ412" s="154">
        <f t="shared" si="913"/>
        <v>0</v>
      </c>
      <c r="BR412" s="10"/>
      <c r="BS412" s="152">
        <f>SUMIF('Rekapitulasi Maret'!$U$194:$U$375,APS!$B412,'Rekapitulasi Maret'!$V$194:$V$375)+SUMIF('Rekapitulasi Maret'!$U$194:$U$375,APS!$B412,'Rekapitulasi Maret'!$AA$194:$AA$375)</f>
        <v>0</v>
      </c>
      <c r="BT412" s="152">
        <f>SUMIF('Rekapitulasi Maret'!$U$194:$U$375,APS!$B412,'Rekapitulasi Maret'!$W$194:$W$375)</f>
        <v>0</v>
      </c>
      <c r="BU412" s="152">
        <f>SUMIF('Rekapitulasi Maret'!$U$194:$U$375,APS!$B412,'Rekapitulasi Maret'!$AB$194:$AB$375)</f>
        <v>0</v>
      </c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76">
        <f t="shared" si="922"/>
        <v>0</v>
      </c>
      <c r="CQ412" s="76">
        <f t="shared" si="923"/>
        <v>0</v>
      </c>
      <c r="CR412" s="76">
        <f t="shared" si="924"/>
        <v>0</v>
      </c>
      <c r="CS412" s="76">
        <f t="shared" si="925"/>
        <v>0</v>
      </c>
      <c r="CT412" s="76">
        <f t="shared" si="926"/>
        <v>0</v>
      </c>
      <c r="CU412" s="76">
        <f t="shared" si="927"/>
        <v>0</v>
      </c>
      <c r="CV412" s="154">
        <f t="shared" si="928"/>
        <v>0</v>
      </c>
      <c r="CW412" s="10"/>
      <c r="CX412" s="10"/>
      <c r="CY412" s="152">
        <f>SUMIF('Rekapitulasi Maret'!$D$391:$D$568,APS!$B412,'Rekapitulasi Maret'!$E$391:$E$568)+SUMIF('Rekapitulasi Maret'!$D$391:$D$568,APS!$B412,'Rekapitulasi Maret'!$J$391:$J$568)</f>
        <v>0</v>
      </c>
      <c r="CZ412" s="152">
        <f>SUMIF('Rekapitulasi Maret'!$D$391:$D$568,APS!$B412,'Rekapitulasi Maret'!$F$391:$F$568)</f>
        <v>0</v>
      </c>
      <c r="DA412" s="152">
        <f>SUMIF('Rekapitulasi Maret'!$D$391:$D$568,APS!$B412,'Rekapitulasi Maret'!$K$391:$K$568)</f>
        <v>0</v>
      </c>
      <c r="DB412" s="154">
        <f t="shared" si="910"/>
        <v>0</v>
      </c>
      <c r="DC412" s="154">
        <f t="shared" si="911"/>
        <v>0</v>
      </c>
      <c r="DD412" s="10"/>
      <c r="DE412" s="152">
        <f>SUMIF('Rekapitulasi Maret'!$U$391:$U$568,APS!$B412,'Rekapitulasi Maret'!$V$391:$V$568)+SUMIF('Rekapitulasi Maret'!$U$391:$U$568,APS!$B412,'Rekapitulasi Maret'!$AA$391:$AA$568)</f>
        <v>0</v>
      </c>
      <c r="DF412" s="152">
        <f>SUMIF('Rekapitulasi Maret'!$U$391:$U$568,APS!$B412,'Rekapitulasi Maret'!$W$391:$W$568)</f>
        <v>0</v>
      </c>
      <c r="DG412" s="152">
        <f>SUMIF('Rekapitulasi Maret'!$U$391:$U$568,APS!$B412,'Rekapitulasi Maret'!$AB$391:$AB$568)</f>
        <v>0</v>
      </c>
      <c r="DH412" s="154">
        <f t="shared" si="929"/>
        <v>0</v>
      </c>
      <c r="DI412" s="154">
        <f t="shared" si="930"/>
        <v>0</v>
      </c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52">
        <f>SUMIF('Rekapitulasi Maret'!$BP$391:$BP$568,APS!$B412,'Rekapitulasi Maret'!$BQ$391:$BQ$568)+SUMIF('Rekapitulasi Maret'!$BP$391:$BP$568,APS!$B412,'Rekapitulasi Maret'!$BT$391:$BT$568)</f>
        <v>0</v>
      </c>
      <c r="DX412" s="152">
        <f>SUMIF('Rekapitulasi Maret'!$BP$391:$BP$568,APS!$B412,'Rekapitulasi Maret'!$BR$391:$BR$568)</f>
        <v>0</v>
      </c>
      <c r="DY412" s="152">
        <f>SUMIF('Rekapitulasi Maret'!$BP$391:$BP$568,APS!$B412,'Rekapitulasi Maret'!$BU$391:$BU$568)</f>
        <v>0</v>
      </c>
      <c r="DZ412" s="154">
        <f t="shared" si="876"/>
        <v>0</v>
      </c>
      <c r="EA412" s="154">
        <f t="shared" si="877"/>
        <v>0</v>
      </c>
      <c r="EB412" s="10"/>
      <c r="EC412" s="152">
        <f>SUMIF('Rekapitulasi Maret'!$CE$391:$CE$568,APS!$B412,'Rekapitulasi Maret'!$CF$391:$CF$568)+SUMIF('Rekapitulasi Maret'!$CE$391:$CE$568,APS!$B412,'Rekapitulasi Maret'!$CI$391:$CI$568)</f>
        <v>0</v>
      </c>
      <c r="ED412" s="152">
        <f>SUMIF('Rekapitulasi Maret'!$CE$391:$CE$568,APS!$B412,'Rekapitulasi Maret'!$CG$391:$CG$568)</f>
        <v>0</v>
      </c>
      <c r="EE412" s="152">
        <f>SUMIF('Rekapitulasi Maret'!$CE$391:$CE$568,APS!$B412,'Rekapitulasi Maret'!$CJ$391:$CJ$568)</f>
        <v>0</v>
      </c>
      <c r="EF412" s="154">
        <f t="shared" si="893"/>
        <v>0</v>
      </c>
      <c r="EG412" s="154">
        <f t="shared" si="894"/>
        <v>0</v>
      </c>
      <c r="EH412" s="76">
        <f t="shared" si="931"/>
        <v>0</v>
      </c>
      <c r="EI412" s="76">
        <f t="shared" si="932"/>
        <v>0</v>
      </c>
      <c r="EJ412" s="76">
        <f t="shared" si="933"/>
        <v>0</v>
      </c>
      <c r="EK412" s="76">
        <f t="shared" si="934"/>
        <v>0</v>
      </c>
      <c r="EL412" s="76">
        <f t="shared" si="935"/>
        <v>0</v>
      </c>
      <c r="EM412" s="76">
        <f t="shared" si="936"/>
        <v>0</v>
      </c>
      <c r="EN412" s="154">
        <f t="shared" si="937"/>
        <v>0</v>
      </c>
      <c r="EO412" s="10"/>
      <c r="EP412" s="10"/>
      <c r="EQ412" s="10"/>
      <c r="ER412" s="10"/>
      <c r="ES412" s="10"/>
      <c r="ET412" s="154">
        <f t="shared" si="895"/>
        <v>0</v>
      </c>
      <c r="EU412" s="154">
        <f t="shared" si="896"/>
        <v>0</v>
      </c>
      <c r="EV412" s="10"/>
      <c r="EW412" s="152">
        <f>SUMIF('Rekapitulasi Maret'!$U$587:$U$768,APS!$B412,'Rekapitulasi Maret'!$V$587:$V$768)+SUMIF('Rekapitulasi Maret'!$U$587:$U$768,APS!$B412,'Rekapitulasi Maret'!$X$587:$X$768)</f>
        <v>0</v>
      </c>
      <c r="EX412" s="152">
        <f>SUMIF('Rekapitulasi Maret'!$U$587:$U$768,APS!$B412,'Rekapitulasi Maret'!$W$587:$W$768)+SUMIF('Rekapitulasi Maret'!$U$587:$U$768,APS!$B412,'Rekapitulasi Maret'!$Y$587:$Y$768)</f>
        <v>0</v>
      </c>
      <c r="EY412" s="10"/>
      <c r="EZ412" s="154">
        <f t="shared" si="897"/>
        <v>0</v>
      </c>
      <c r="FA412" s="154">
        <f t="shared" si="898"/>
        <v>0</v>
      </c>
      <c r="FB412" s="10"/>
      <c r="FC412" s="152">
        <f>SUMIF('Rekapitulasi Maret'!$AL$587:$AL$768,APS!$B412,'Rekapitulasi Maret'!$AM$587:$AM$768)+SUMIF('Rekapitulasi Maret'!$AL$587:$AL$768,APS!$B412,'Rekapitulasi Maret'!$AP$587:$AP$768)</f>
        <v>0</v>
      </c>
      <c r="FD412" s="152">
        <f>SUMIF('Rekapitulasi Maret'!$AL$587:$AL$768,APS!$B412,'Rekapitulasi Maret'!$AN$587:$AN$768)</f>
        <v>0</v>
      </c>
      <c r="FE412" s="10"/>
      <c r="FF412" s="154">
        <f t="shared" si="899"/>
        <v>0</v>
      </c>
      <c r="FG412" s="154">
        <f t="shared" si="900"/>
        <v>0</v>
      </c>
      <c r="FH412" s="10"/>
      <c r="FI412" s="152">
        <f>SUMIF('Rekapitulasi Maret'!$BA$587:$BA$768,APS!$B412,'Rekapitulasi Maret'!$BB$587:$BB$768)+SUMIF('Rekapitulasi Maret'!$BA$587:$BA$768,APS!$B412,'Rekapitulasi Maret'!$BE$587:$BE$768)</f>
        <v>0</v>
      </c>
      <c r="FJ412" s="152">
        <f>SUMIF('Rekapitulasi Maret'!$BA$587:$BA$768,APS!$B412,'Rekapitulasi Maret'!$BC$587:$BC$768)+SUMIF('Rekapitulasi Maret'!$BA$587:$BA$768,APS!$B412,'Rekapitulasi Maret'!$BF$587:$BF$768)</f>
        <v>0</v>
      </c>
      <c r="FK412" s="10"/>
      <c r="FL412" s="154">
        <f t="shared" si="901"/>
        <v>0</v>
      </c>
      <c r="FM412" s="154">
        <f t="shared" si="902"/>
        <v>0</v>
      </c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52">
        <f>SUMIF('Rekapitulasi Maret'!$D$785:$D$963,APS!$B412,'Rekapitulasi Maret'!$E$785:$E$963)+SUMIF('Rekapitulasi Maret'!$D$785:$D$963,APS!$B412,'Rekapitulasi Maret'!$J$785:$J$963)</f>
        <v>0</v>
      </c>
      <c r="GB412" s="152">
        <f>SUMIF('Rekapitulasi Maret'!$D$785:$D$963,APS!$B412,'Rekapitulasi Maret'!$F$785:$F$963)</f>
        <v>0</v>
      </c>
      <c r="GC412" s="152">
        <f>SUMIF('Rekapitulasi Maret'!$D$785:$D$963,APS!$B412,'Rekapitulasi Maret'!$K$785:$K$963)</f>
        <v>0</v>
      </c>
      <c r="GD412" s="154">
        <f t="shared" si="905"/>
        <v>0</v>
      </c>
      <c r="GE412" s="154">
        <f t="shared" si="906"/>
        <v>0</v>
      </c>
      <c r="GF412" s="10"/>
      <c r="GG412" s="152">
        <f>SUMIF('Rekapitulasi Maret'!$U$785:$U$963,APS!$B412,'Rekapitulasi Maret'!$V$785:$V$963)+SUMIF('Rekapitulasi Maret'!$U$785:$U$963,APS!$B412,'Rekapitulasi Maret'!$AA$785:$AA$963)</f>
        <v>0</v>
      </c>
      <c r="GH412" s="152">
        <f>SUMIF('Rekapitulasi Maret'!$U$785:$U$963,APS!$B412,'Rekapitulasi Maret'!$W$785:$W$963)</f>
        <v>0</v>
      </c>
      <c r="GI412" s="152">
        <f>SUMIF('Rekapitulasi Maret'!$U$785:$U$963,APS!$B412,'Rekapitulasi Maret'!$AB$785:$AB$963)</f>
        <v>0</v>
      </c>
      <c r="GJ412" s="154">
        <f t="shared" si="878"/>
        <v>0</v>
      </c>
      <c r="GK412" s="154">
        <f t="shared" si="879"/>
        <v>0</v>
      </c>
      <c r="GL412" s="10"/>
      <c r="GM412" s="10"/>
      <c r="GN412" s="10"/>
      <c r="GO412" s="10"/>
      <c r="GP412" s="10"/>
      <c r="GQ412" s="10"/>
      <c r="GR412" s="76">
        <f t="shared" si="884"/>
        <v>0</v>
      </c>
      <c r="GS412" s="76">
        <f t="shared" si="907"/>
        <v>0</v>
      </c>
      <c r="GT412" s="76">
        <f t="shared" si="908"/>
        <v>0</v>
      </c>
      <c r="GU412" s="76">
        <f t="shared" si="909"/>
        <v>0</v>
      </c>
      <c r="GV412" s="157">
        <f t="shared" si="888"/>
        <v>0</v>
      </c>
      <c r="GW412" s="157">
        <f t="shared" si="889"/>
        <v>0</v>
      </c>
      <c r="GX412" s="158">
        <f t="shared" si="890"/>
        <v>0</v>
      </c>
      <c r="GY412" s="157">
        <f t="shared" si="916"/>
        <v>0</v>
      </c>
      <c r="GZ412" s="157">
        <f t="shared" si="917"/>
        <v>0</v>
      </c>
      <c r="HA412" s="157">
        <f t="shared" si="918"/>
        <v>0</v>
      </c>
      <c r="HB412" s="157">
        <f t="shared" si="919"/>
        <v>0</v>
      </c>
      <c r="HC412" s="157">
        <f t="shared" si="920"/>
        <v>0</v>
      </c>
      <c r="HD412" s="157">
        <f t="shared" si="921"/>
        <v>0</v>
      </c>
      <c r="HE412" s="158">
        <f t="shared" si="862"/>
        <v>0</v>
      </c>
      <c r="HF412" s="2"/>
      <c r="HG412" s="88"/>
      <c r="HH412" s="88"/>
    </row>
    <row r="413" spans="1:216" ht="15.75" hidden="1">
      <c r="A413" s="16"/>
      <c r="B413" s="16"/>
      <c r="C413" s="16"/>
      <c r="D413" s="16"/>
      <c r="E413" s="16"/>
      <c r="F413" s="17"/>
      <c r="G413" s="17"/>
      <c r="H413" s="17"/>
      <c r="I413" s="18"/>
      <c r="J413" s="17">
        <v>0</v>
      </c>
      <c r="K413" s="19"/>
      <c r="L413" s="19"/>
      <c r="M413" s="23"/>
      <c r="N413" s="20">
        <f t="shared" si="874"/>
        <v>0</v>
      </c>
      <c r="O413" s="20"/>
      <c r="P413" s="75">
        <f t="shared" si="875"/>
        <v>0</v>
      </c>
      <c r="Q413" s="74">
        <f t="shared" si="892"/>
        <v>0</v>
      </c>
      <c r="R413" s="22">
        <f t="shared" si="891"/>
        <v>0</v>
      </c>
      <c r="S413" s="10"/>
      <c r="T413" s="10"/>
      <c r="U413" s="152">
        <f>SUMIF('Rekapitulasi Maret'!$D$9:$D$173,APS!$B413,'Rekapitulasi Maret'!$E$9:$E$173)</f>
        <v>0</v>
      </c>
      <c r="V413" s="152">
        <f>SUMIF('Rekapitulasi Maret'!$D$9:$D$173,APS!$B413,'Rekapitulasi Maret'!$F$9:$F$173)</f>
        <v>0</v>
      </c>
      <c r="W413" s="10"/>
      <c r="X413" s="154">
        <f t="shared" si="865"/>
        <v>0</v>
      </c>
      <c r="Y413" s="154">
        <f t="shared" si="866"/>
        <v>0</v>
      </c>
      <c r="Z413" s="10"/>
      <c r="AA413" s="152">
        <f>SUMIF('Rekapitulasi Maret'!$U$9:$U$173,APS!$B413,'Rekapitulasi Maret'!$V$9:$V$173)</f>
        <v>0</v>
      </c>
      <c r="AB413" s="152">
        <f>SUMIF('Rekapitulasi Maret'!$U$9:$U$173,APS!$B413,'Rekapitulasi Maret'!$W$9:$W$173)</f>
        <v>0</v>
      </c>
      <c r="AC413" s="152"/>
      <c r="AD413" s="154">
        <f t="shared" si="856"/>
        <v>0</v>
      </c>
      <c r="AE413" s="154">
        <f t="shared" si="857"/>
        <v>0</v>
      </c>
      <c r="AF413" s="10"/>
      <c r="AG413" s="152">
        <f>SUMIF('Rekapitulasi Maret'!$AL$9:$AL$173,APS!$B413,'Rekapitulasi Maret'!$AM$9:$AM$173)</f>
        <v>0</v>
      </c>
      <c r="AH413" s="152">
        <f>SUMIF('Rekapitulasi Maret'!$AL$9:$AL$173,APS!$B413,'Rekapitulasi Maret'!$AN$9:$AN$173)</f>
        <v>0</v>
      </c>
      <c r="AI413" s="152">
        <f>SUMIF('Rekapitulasi Maret'!$AL$9:$AL$173,APS!$B413,'Rekapitulasi Maret'!$AQ$9:$AQ$173)</f>
        <v>0</v>
      </c>
      <c r="AJ413" s="154">
        <f t="shared" si="860"/>
        <v>0</v>
      </c>
      <c r="AK413" s="154">
        <f t="shared" si="861"/>
        <v>0</v>
      </c>
      <c r="AL413" s="10"/>
      <c r="AM413" s="152">
        <f>SUMIF('Rekapitulasi Maret'!$BA$9:$BA$173,APS!$B413,'Rekapitulasi Maret'!$BB$9:$BB$173)</f>
        <v>0</v>
      </c>
      <c r="AN413" s="152">
        <f>SUMIF('Rekapitulasi Maret'!$BA$9:$BA$173,APS!$B413,'Rekapitulasi Maret'!$BC$9:$BC$173)</f>
        <v>0</v>
      </c>
      <c r="AO413" s="10"/>
      <c r="AP413" s="154">
        <f t="shared" si="858"/>
        <v>0</v>
      </c>
      <c r="AQ413" s="154">
        <f t="shared" si="859"/>
        <v>0</v>
      </c>
      <c r="AR413" s="10"/>
      <c r="AS413" s="152">
        <f>SUMIF('Rekapitulasi Maret'!$BP$9:$BP$173,APS!$B413,'Rekapitulasi Maret'!$BQ$9:$BQ$173)</f>
        <v>0</v>
      </c>
      <c r="AT413" s="152">
        <f>SUMIF('Rekapitulasi Maret'!$BP$9:$BP$173,APS!$B413,'Rekapitulasi Maret'!$BR$9:$BR$173)</f>
        <v>0</v>
      </c>
      <c r="AU413" s="10"/>
      <c r="AV413" s="10"/>
      <c r="AW413" s="10"/>
      <c r="AX413" s="10"/>
      <c r="AY413" s="10"/>
      <c r="AZ413" s="10"/>
      <c r="BA413" s="10"/>
      <c r="BB413" s="154">
        <f t="shared" si="914"/>
        <v>0</v>
      </c>
      <c r="BC413" s="154">
        <f t="shared" si="915"/>
        <v>0</v>
      </c>
      <c r="BD413" s="76">
        <f t="shared" si="867"/>
        <v>0</v>
      </c>
      <c r="BE413" s="76">
        <f t="shared" si="868"/>
        <v>0</v>
      </c>
      <c r="BF413" s="76">
        <f t="shared" si="869"/>
        <v>0</v>
      </c>
      <c r="BG413" s="76">
        <f t="shared" si="870"/>
        <v>0</v>
      </c>
      <c r="BH413" s="76">
        <f t="shared" si="871"/>
        <v>0</v>
      </c>
      <c r="BI413" s="76">
        <f t="shared" si="872"/>
        <v>0</v>
      </c>
      <c r="BJ413" s="154">
        <f t="shared" si="873"/>
        <v>0</v>
      </c>
      <c r="BK413" s="10"/>
      <c r="BL413" s="10"/>
      <c r="BM413" s="152">
        <f>SUMIF('Rekapitulasi Maret'!$D$194:$D$375,APS!$B413,'Rekapitulasi Maret'!$E$194:$E$375)+SUMIF('Rekapitulasi Maret'!$D$194:$D$375,APS!$B413,'Rekapitulasi Maret'!$J$194:$J$375)</f>
        <v>0</v>
      </c>
      <c r="BN413" s="152">
        <f>SUMIF('Rekapitulasi Maret'!$D$194:$D$375,APS!$B413,'Rekapitulasi Maret'!$F$194:$F$375)</f>
        <v>0</v>
      </c>
      <c r="BO413" s="152">
        <f>SUMIF('Rekapitulasi Maret'!$D$194:$D$375,APS!$B413,'Rekapitulasi Maret'!$K$194:$K$375)</f>
        <v>0</v>
      </c>
      <c r="BP413" s="154">
        <f t="shared" si="912"/>
        <v>0</v>
      </c>
      <c r="BQ413" s="154">
        <f t="shared" si="913"/>
        <v>0</v>
      </c>
      <c r="BR413" s="10"/>
      <c r="BS413" s="152">
        <f>SUMIF('Rekapitulasi Maret'!$U$194:$U$375,APS!$B413,'Rekapitulasi Maret'!$V$194:$V$375)+SUMIF('Rekapitulasi Maret'!$U$194:$U$375,APS!$B413,'Rekapitulasi Maret'!$AA$194:$AA$375)</f>
        <v>0</v>
      </c>
      <c r="BT413" s="152">
        <f>SUMIF('Rekapitulasi Maret'!$U$194:$U$375,APS!$B413,'Rekapitulasi Maret'!$W$194:$W$375)</f>
        <v>0</v>
      </c>
      <c r="BU413" s="152">
        <f>SUMIF('Rekapitulasi Maret'!$U$194:$U$375,APS!$B413,'Rekapitulasi Maret'!$AB$194:$AB$375)</f>
        <v>0</v>
      </c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76">
        <f t="shared" si="922"/>
        <v>0</v>
      </c>
      <c r="CQ413" s="76">
        <f t="shared" si="923"/>
        <v>0</v>
      </c>
      <c r="CR413" s="76">
        <f t="shared" si="924"/>
        <v>0</v>
      </c>
      <c r="CS413" s="76">
        <f t="shared" si="925"/>
        <v>0</v>
      </c>
      <c r="CT413" s="76">
        <f t="shared" si="926"/>
        <v>0</v>
      </c>
      <c r="CU413" s="76">
        <f t="shared" si="927"/>
        <v>0</v>
      </c>
      <c r="CV413" s="154">
        <f t="shared" si="928"/>
        <v>0</v>
      </c>
      <c r="CW413" s="10"/>
      <c r="CX413" s="10"/>
      <c r="CY413" s="152">
        <f>SUMIF('Rekapitulasi Maret'!$D$391:$D$568,APS!$B413,'Rekapitulasi Maret'!$E$391:$E$568)+SUMIF('Rekapitulasi Maret'!$D$391:$D$568,APS!$B413,'Rekapitulasi Maret'!$J$391:$J$568)</f>
        <v>0</v>
      </c>
      <c r="CZ413" s="152">
        <f>SUMIF('Rekapitulasi Maret'!$D$391:$D$568,APS!$B413,'Rekapitulasi Maret'!$F$391:$F$568)</f>
        <v>0</v>
      </c>
      <c r="DA413" s="152">
        <f>SUMIF('Rekapitulasi Maret'!$D$391:$D$568,APS!$B413,'Rekapitulasi Maret'!$K$391:$K$568)</f>
        <v>0</v>
      </c>
      <c r="DB413" s="154">
        <f t="shared" si="910"/>
        <v>0</v>
      </c>
      <c r="DC413" s="154">
        <f t="shared" si="911"/>
        <v>0</v>
      </c>
      <c r="DD413" s="10"/>
      <c r="DE413" s="152">
        <f>SUMIF('Rekapitulasi Maret'!$U$391:$U$568,APS!$B413,'Rekapitulasi Maret'!$V$391:$V$568)+SUMIF('Rekapitulasi Maret'!$U$391:$U$568,APS!$B413,'Rekapitulasi Maret'!$AA$391:$AA$568)</f>
        <v>0</v>
      </c>
      <c r="DF413" s="152">
        <f>SUMIF('Rekapitulasi Maret'!$U$391:$U$568,APS!$B413,'Rekapitulasi Maret'!$W$391:$W$568)</f>
        <v>0</v>
      </c>
      <c r="DG413" s="152">
        <f>SUMIF('Rekapitulasi Maret'!$U$391:$U$568,APS!$B413,'Rekapitulasi Maret'!$AB$391:$AB$568)</f>
        <v>0</v>
      </c>
      <c r="DH413" s="154">
        <f t="shared" si="929"/>
        <v>0</v>
      </c>
      <c r="DI413" s="154">
        <f t="shared" si="930"/>
        <v>0</v>
      </c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52">
        <f>SUMIF('Rekapitulasi Maret'!$BP$391:$BP$568,APS!$B413,'Rekapitulasi Maret'!$BQ$391:$BQ$568)+SUMIF('Rekapitulasi Maret'!$BP$391:$BP$568,APS!$B413,'Rekapitulasi Maret'!$BT$391:$BT$568)</f>
        <v>0</v>
      </c>
      <c r="DX413" s="152">
        <f>SUMIF('Rekapitulasi Maret'!$BP$391:$BP$568,APS!$B413,'Rekapitulasi Maret'!$BR$391:$BR$568)</f>
        <v>0</v>
      </c>
      <c r="DY413" s="152">
        <f>SUMIF('Rekapitulasi Maret'!$BP$391:$BP$568,APS!$B413,'Rekapitulasi Maret'!$BU$391:$BU$568)</f>
        <v>0</v>
      </c>
      <c r="DZ413" s="154">
        <f t="shared" si="876"/>
        <v>0</v>
      </c>
      <c r="EA413" s="154">
        <f t="shared" si="877"/>
        <v>0</v>
      </c>
      <c r="EB413" s="10"/>
      <c r="EC413" s="152">
        <f>SUMIF('Rekapitulasi Maret'!$CE$391:$CE$568,APS!$B413,'Rekapitulasi Maret'!$CF$391:$CF$568)+SUMIF('Rekapitulasi Maret'!$CE$391:$CE$568,APS!$B413,'Rekapitulasi Maret'!$CI$391:$CI$568)</f>
        <v>0</v>
      </c>
      <c r="ED413" s="152">
        <f>SUMIF('Rekapitulasi Maret'!$CE$391:$CE$568,APS!$B413,'Rekapitulasi Maret'!$CG$391:$CG$568)</f>
        <v>0</v>
      </c>
      <c r="EE413" s="152">
        <f>SUMIF('Rekapitulasi Maret'!$CE$391:$CE$568,APS!$B413,'Rekapitulasi Maret'!$CJ$391:$CJ$568)</f>
        <v>0</v>
      </c>
      <c r="EF413" s="154">
        <f t="shared" si="893"/>
        <v>0</v>
      </c>
      <c r="EG413" s="154">
        <f t="shared" si="894"/>
        <v>0</v>
      </c>
      <c r="EH413" s="76">
        <f t="shared" si="931"/>
        <v>0</v>
      </c>
      <c r="EI413" s="76">
        <f t="shared" si="932"/>
        <v>0</v>
      </c>
      <c r="EJ413" s="76">
        <f t="shared" si="933"/>
        <v>0</v>
      </c>
      <c r="EK413" s="76">
        <f t="shared" si="934"/>
        <v>0</v>
      </c>
      <c r="EL413" s="76">
        <f t="shared" si="935"/>
        <v>0</v>
      </c>
      <c r="EM413" s="76">
        <f t="shared" si="936"/>
        <v>0</v>
      </c>
      <c r="EN413" s="154">
        <f t="shared" si="937"/>
        <v>0</v>
      </c>
      <c r="EO413" s="10"/>
      <c r="EP413" s="10"/>
      <c r="EQ413" s="10"/>
      <c r="ER413" s="10"/>
      <c r="ES413" s="10"/>
      <c r="ET413" s="154">
        <f t="shared" si="895"/>
        <v>0</v>
      </c>
      <c r="EU413" s="154">
        <f t="shared" si="896"/>
        <v>0</v>
      </c>
      <c r="EV413" s="10"/>
      <c r="EW413" s="152">
        <f>SUMIF('Rekapitulasi Maret'!$U$587:$U$768,APS!$B413,'Rekapitulasi Maret'!$V$587:$V$768)+SUMIF('Rekapitulasi Maret'!$U$587:$U$768,APS!$B413,'Rekapitulasi Maret'!$X$587:$X$768)</f>
        <v>0</v>
      </c>
      <c r="EX413" s="152">
        <f>SUMIF('Rekapitulasi Maret'!$U$587:$U$768,APS!$B413,'Rekapitulasi Maret'!$W$587:$W$768)+SUMIF('Rekapitulasi Maret'!$U$587:$U$768,APS!$B413,'Rekapitulasi Maret'!$Y$587:$Y$768)</f>
        <v>0</v>
      </c>
      <c r="EY413" s="10"/>
      <c r="EZ413" s="154">
        <f t="shared" si="897"/>
        <v>0</v>
      </c>
      <c r="FA413" s="154">
        <f t="shared" si="898"/>
        <v>0</v>
      </c>
      <c r="FB413" s="10"/>
      <c r="FC413" s="152">
        <f>SUMIF('Rekapitulasi Maret'!$AL$587:$AL$768,APS!$B413,'Rekapitulasi Maret'!$AM$587:$AM$768)+SUMIF('Rekapitulasi Maret'!$AL$587:$AL$768,APS!$B413,'Rekapitulasi Maret'!$AP$587:$AP$768)</f>
        <v>0</v>
      </c>
      <c r="FD413" s="152">
        <f>SUMIF('Rekapitulasi Maret'!$AL$587:$AL$768,APS!$B413,'Rekapitulasi Maret'!$AN$587:$AN$768)</f>
        <v>0</v>
      </c>
      <c r="FE413" s="10"/>
      <c r="FF413" s="154">
        <f t="shared" si="899"/>
        <v>0</v>
      </c>
      <c r="FG413" s="154">
        <f t="shared" si="900"/>
        <v>0</v>
      </c>
      <c r="FH413" s="10"/>
      <c r="FI413" s="152">
        <f>SUMIF('Rekapitulasi Maret'!$BA$587:$BA$768,APS!$B413,'Rekapitulasi Maret'!$BB$587:$BB$768)+SUMIF('Rekapitulasi Maret'!$BA$587:$BA$768,APS!$B413,'Rekapitulasi Maret'!$BE$587:$BE$768)</f>
        <v>0</v>
      </c>
      <c r="FJ413" s="152">
        <f>SUMIF('Rekapitulasi Maret'!$BA$587:$BA$768,APS!$B413,'Rekapitulasi Maret'!$BC$587:$BC$768)+SUMIF('Rekapitulasi Maret'!$BA$587:$BA$768,APS!$B413,'Rekapitulasi Maret'!$BF$587:$BF$768)</f>
        <v>0</v>
      </c>
      <c r="FK413" s="10"/>
      <c r="FL413" s="154">
        <f t="shared" si="901"/>
        <v>0</v>
      </c>
      <c r="FM413" s="154">
        <f t="shared" si="902"/>
        <v>0</v>
      </c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52">
        <f>SUMIF('Rekapitulasi Maret'!$D$785:$D$963,APS!$B413,'Rekapitulasi Maret'!$E$785:$E$963)+SUMIF('Rekapitulasi Maret'!$D$785:$D$963,APS!$B413,'Rekapitulasi Maret'!$J$785:$J$963)</f>
        <v>0</v>
      </c>
      <c r="GB413" s="152">
        <f>SUMIF('Rekapitulasi Maret'!$D$785:$D$963,APS!$B413,'Rekapitulasi Maret'!$F$785:$F$963)</f>
        <v>0</v>
      </c>
      <c r="GC413" s="152">
        <f>SUMIF('Rekapitulasi Maret'!$D$785:$D$963,APS!$B413,'Rekapitulasi Maret'!$K$785:$K$963)</f>
        <v>0</v>
      </c>
      <c r="GD413" s="154">
        <f t="shared" si="905"/>
        <v>0</v>
      </c>
      <c r="GE413" s="154">
        <f t="shared" si="906"/>
        <v>0</v>
      </c>
      <c r="GF413" s="10"/>
      <c r="GG413" s="152">
        <f>SUMIF('Rekapitulasi Maret'!$U$785:$U$963,APS!$B413,'Rekapitulasi Maret'!$V$785:$V$963)+SUMIF('Rekapitulasi Maret'!$U$785:$U$963,APS!$B413,'Rekapitulasi Maret'!$AA$785:$AA$963)</f>
        <v>0</v>
      </c>
      <c r="GH413" s="152">
        <f>SUMIF('Rekapitulasi Maret'!$U$785:$U$963,APS!$B413,'Rekapitulasi Maret'!$W$785:$W$963)</f>
        <v>0</v>
      </c>
      <c r="GI413" s="152">
        <f>SUMIF('Rekapitulasi Maret'!$U$785:$U$963,APS!$B413,'Rekapitulasi Maret'!$AB$785:$AB$963)</f>
        <v>0</v>
      </c>
      <c r="GJ413" s="154">
        <f t="shared" si="878"/>
        <v>0</v>
      </c>
      <c r="GK413" s="154">
        <f t="shared" si="879"/>
        <v>0</v>
      </c>
      <c r="GL413" s="10"/>
      <c r="GM413" s="10"/>
      <c r="GN413" s="10"/>
      <c r="GO413" s="10"/>
      <c r="GP413" s="10"/>
      <c r="GQ413" s="10"/>
      <c r="GR413" s="76">
        <f t="shared" si="884"/>
        <v>0</v>
      </c>
      <c r="GS413" s="76">
        <f t="shared" si="907"/>
        <v>0</v>
      </c>
      <c r="GT413" s="76">
        <f t="shared" si="908"/>
        <v>0</v>
      </c>
      <c r="GU413" s="76">
        <f t="shared" si="909"/>
        <v>0</v>
      </c>
      <c r="GV413" s="157">
        <f t="shared" si="888"/>
        <v>0</v>
      </c>
      <c r="GW413" s="157">
        <f t="shared" si="889"/>
        <v>0</v>
      </c>
      <c r="GX413" s="158">
        <f t="shared" si="890"/>
        <v>0</v>
      </c>
      <c r="GY413" s="157">
        <f t="shared" si="916"/>
        <v>0</v>
      </c>
      <c r="GZ413" s="157">
        <f t="shared" si="917"/>
        <v>0</v>
      </c>
      <c r="HA413" s="157">
        <f t="shared" si="918"/>
        <v>0</v>
      </c>
      <c r="HB413" s="157">
        <f t="shared" si="919"/>
        <v>0</v>
      </c>
      <c r="HC413" s="157">
        <f t="shared" si="920"/>
        <v>0</v>
      </c>
      <c r="HD413" s="157">
        <f t="shared" si="921"/>
        <v>0</v>
      </c>
      <c r="HE413" s="158">
        <f t="shared" si="862"/>
        <v>0</v>
      </c>
      <c r="HF413" s="2"/>
      <c r="HG413" s="88"/>
      <c r="HH413" s="88"/>
    </row>
    <row r="414" spans="1:216" ht="15.75" hidden="1">
      <c r="A414" s="16"/>
      <c r="B414" s="16"/>
      <c r="C414" s="16"/>
      <c r="D414" s="16"/>
      <c r="E414" s="16"/>
      <c r="F414" s="17"/>
      <c r="G414" s="17"/>
      <c r="H414" s="17"/>
      <c r="I414" s="18"/>
      <c r="J414" s="17">
        <v>0</v>
      </c>
      <c r="K414" s="19"/>
      <c r="L414" s="19"/>
      <c r="M414" s="23"/>
      <c r="N414" s="20">
        <f t="shared" si="874"/>
        <v>0</v>
      </c>
      <c r="O414" s="20"/>
      <c r="P414" s="75">
        <f t="shared" si="875"/>
        <v>0</v>
      </c>
      <c r="Q414" s="74">
        <f t="shared" si="892"/>
        <v>0</v>
      </c>
      <c r="R414" s="22">
        <f t="shared" si="891"/>
        <v>0</v>
      </c>
      <c r="S414" s="10"/>
      <c r="T414" s="10"/>
      <c r="U414" s="152">
        <f>SUMIF('Rekapitulasi Maret'!$D$9:$D$173,APS!$B414,'Rekapitulasi Maret'!$E$9:$E$173)</f>
        <v>0</v>
      </c>
      <c r="V414" s="152">
        <f>SUMIF('Rekapitulasi Maret'!$D$9:$D$173,APS!$B414,'Rekapitulasi Maret'!$F$9:$F$173)</f>
        <v>0</v>
      </c>
      <c r="W414" s="10"/>
      <c r="X414" s="154">
        <f t="shared" si="865"/>
        <v>0</v>
      </c>
      <c r="Y414" s="154">
        <f t="shared" si="866"/>
        <v>0</v>
      </c>
      <c r="Z414" s="10"/>
      <c r="AA414" s="152">
        <f>SUMIF('Rekapitulasi Maret'!$U$9:$U$173,APS!$B414,'Rekapitulasi Maret'!$V$9:$V$173)</f>
        <v>0</v>
      </c>
      <c r="AB414" s="152">
        <f>SUMIF('Rekapitulasi Maret'!$U$9:$U$173,APS!$B414,'Rekapitulasi Maret'!$W$9:$W$173)</f>
        <v>0</v>
      </c>
      <c r="AC414" s="152"/>
      <c r="AD414" s="154">
        <f t="shared" si="856"/>
        <v>0</v>
      </c>
      <c r="AE414" s="154">
        <f t="shared" si="857"/>
        <v>0</v>
      </c>
      <c r="AF414" s="10"/>
      <c r="AG414" s="152">
        <f>SUMIF('Rekapitulasi Maret'!$AL$9:$AL$173,APS!$B414,'Rekapitulasi Maret'!$AM$9:$AM$173)</f>
        <v>0</v>
      </c>
      <c r="AH414" s="152">
        <f>SUMIF('Rekapitulasi Maret'!$AL$9:$AL$173,APS!$B414,'Rekapitulasi Maret'!$AN$9:$AN$173)</f>
        <v>0</v>
      </c>
      <c r="AI414" s="152">
        <f>SUMIF('Rekapitulasi Maret'!$AL$9:$AL$173,APS!$B414,'Rekapitulasi Maret'!$AQ$9:$AQ$173)</f>
        <v>0</v>
      </c>
      <c r="AJ414" s="154">
        <f t="shared" si="860"/>
        <v>0</v>
      </c>
      <c r="AK414" s="154">
        <f t="shared" si="861"/>
        <v>0</v>
      </c>
      <c r="AL414" s="10"/>
      <c r="AM414" s="152">
        <f>SUMIF('Rekapitulasi Maret'!$BA$9:$BA$173,APS!$B414,'Rekapitulasi Maret'!$BB$9:$BB$173)</f>
        <v>0</v>
      </c>
      <c r="AN414" s="152">
        <f>SUMIF('Rekapitulasi Maret'!$BA$9:$BA$173,APS!$B414,'Rekapitulasi Maret'!$BC$9:$BC$173)</f>
        <v>0</v>
      </c>
      <c r="AO414" s="10"/>
      <c r="AP414" s="154">
        <f t="shared" si="858"/>
        <v>0</v>
      </c>
      <c r="AQ414" s="154">
        <f t="shared" si="859"/>
        <v>0</v>
      </c>
      <c r="AR414" s="10"/>
      <c r="AS414" s="152">
        <f>SUMIF('Rekapitulasi Maret'!$BP$9:$BP$173,APS!$B414,'Rekapitulasi Maret'!$BQ$9:$BQ$173)</f>
        <v>0</v>
      </c>
      <c r="AT414" s="152">
        <f>SUMIF('Rekapitulasi Maret'!$BP$9:$BP$173,APS!$B414,'Rekapitulasi Maret'!$BR$9:$BR$173)</f>
        <v>0</v>
      </c>
      <c r="AU414" s="10"/>
      <c r="AV414" s="10"/>
      <c r="AW414" s="10"/>
      <c r="AX414" s="10"/>
      <c r="AY414" s="10"/>
      <c r="AZ414" s="10"/>
      <c r="BA414" s="10"/>
      <c r="BB414" s="154">
        <f t="shared" si="914"/>
        <v>0</v>
      </c>
      <c r="BC414" s="154">
        <f t="shared" si="915"/>
        <v>0</v>
      </c>
      <c r="BD414" s="76">
        <f t="shared" si="867"/>
        <v>0</v>
      </c>
      <c r="BE414" s="76">
        <f t="shared" si="868"/>
        <v>0</v>
      </c>
      <c r="BF414" s="76">
        <f t="shared" si="869"/>
        <v>0</v>
      </c>
      <c r="BG414" s="76">
        <f t="shared" si="870"/>
        <v>0</v>
      </c>
      <c r="BH414" s="76">
        <f t="shared" si="871"/>
        <v>0</v>
      </c>
      <c r="BI414" s="76">
        <f t="shared" si="872"/>
        <v>0</v>
      </c>
      <c r="BJ414" s="154">
        <f t="shared" si="873"/>
        <v>0</v>
      </c>
      <c r="BK414" s="10"/>
      <c r="BL414" s="10"/>
      <c r="BM414" s="152">
        <f>SUMIF('Rekapitulasi Maret'!$D$194:$D$375,APS!$B414,'Rekapitulasi Maret'!$E$194:$E$375)+SUMIF('Rekapitulasi Maret'!$D$194:$D$375,APS!$B414,'Rekapitulasi Maret'!$J$194:$J$375)</f>
        <v>0</v>
      </c>
      <c r="BN414" s="152">
        <f>SUMIF('Rekapitulasi Maret'!$D$194:$D$375,APS!$B414,'Rekapitulasi Maret'!$F$194:$F$375)</f>
        <v>0</v>
      </c>
      <c r="BO414" s="152">
        <f>SUMIF('Rekapitulasi Maret'!$D$194:$D$375,APS!$B414,'Rekapitulasi Maret'!$K$194:$K$375)</f>
        <v>0</v>
      </c>
      <c r="BP414" s="154">
        <f t="shared" si="912"/>
        <v>0</v>
      </c>
      <c r="BQ414" s="154">
        <f t="shared" si="913"/>
        <v>0</v>
      </c>
      <c r="BR414" s="10"/>
      <c r="BS414" s="152">
        <f>SUMIF('Rekapitulasi Maret'!$U$194:$U$375,APS!$B414,'Rekapitulasi Maret'!$V$194:$V$375)+SUMIF('Rekapitulasi Maret'!$U$194:$U$375,APS!$B414,'Rekapitulasi Maret'!$AA$194:$AA$375)</f>
        <v>0</v>
      </c>
      <c r="BT414" s="152">
        <f>SUMIF('Rekapitulasi Maret'!$U$194:$U$375,APS!$B414,'Rekapitulasi Maret'!$W$194:$W$375)</f>
        <v>0</v>
      </c>
      <c r="BU414" s="152">
        <f>SUMIF('Rekapitulasi Maret'!$U$194:$U$375,APS!$B414,'Rekapitulasi Maret'!$AB$194:$AB$375)</f>
        <v>0</v>
      </c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76">
        <f t="shared" si="922"/>
        <v>0</v>
      </c>
      <c r="CQ414" s="76">
        <f t="shared" si="923"/>
        <v>0</v>
      </c>
      <c r="CR414" s="76">
        <f t="shared" si="924"/>
        <v>0</v>
      </c>
      <c r="CS414" s="76">
        <f t="shared" si="925"/>
        <v>0</v>
      </c>
      <c r="CT414" s="76">
        <f t="shared" si="926"/>
        <v>0</v>
      </c>
      <c r="CU414" s="76">
        <f t="shared" si="927"/>
        <v>0</v>
      </c>
      <c r="CV414" s="154">
        <f t="shared" si="928"/>
        <v>0</v>
      </c>
      <c r="CW414" s="10"/>
      <c r="CX414" s="10"/>
      <c r="CY414" s="152">
        <f>SUMIF('Rekapitulasi Maret'!$D$391:$D$568,APS!$B414,'Rekapitulasi Maret'!$E$391:$E$568)+SUMIF('Rekapitulasi Maret'!$D$391:$D$568,APS!$B414,'Rekapitulasi Maret'!$J$391:$J$568)</f>
        <v>0</v>
      </c>
      <c r="CZ414" s="152">
        <f>SUMIF('Rekapitulasi Maret'!$D$391:$D$568,APS!$B414,'Rekapitulasi Maret'!$F$391:$F$568)</f>
        <v>0</v>
      </c>
      <c r="DA414" s="152">
        <f>SUMIF('Rekapitulasi Maret'!$D$391:$D$568,APS!$B414,'Rekapitulasi Maret'!$K$391:$K$568)</f>
        <v>0</v>
      </c>
      <c r="DB414" s="154">
        <f t="shared" si="910"/>
        <v>0</v>
      </c>
      <c r="DC414" s="154">
        <f t="shared" si="911"/>
        <v>0</v>
      </c>
      <c r="DD414" s="10"/>
      <c r="DE414" s="152">
        <f>SUMIF('Rekapitulasi Maret'!$U$391:$U$568,APS!$B414,'Rekapitulasi Maret'!$V$391:$V$568)+SUMIF('Rekapitulasi Maret'!$U$391:$U$568,APS!$B414,'Rekapitulasi Maret'!$AA$391:$AA$568)</f>
        <v>0</v>
      </c>
      <c r="DF414" s="152">
        <f>SUMIF('Rekapitulasi Maret'!$U$391:$U$568,APS!$B414,'Rekapitulasi Maret'!$W$391:$W$568)</f>
        <v>0</v>
      </c>
      <c r="DG414" s="152">
        <f>SUMIF('Rekapitulasi Maret'!$U$391:$U$568,APS!$B414,'Rekapitulasi Maret'!$AB$391:$AB$568)</f>
        <v>0</v>
      </c>
      <c r="DH414" s="154">
        <f t="shared" si="929"/>
        <v>0</v>
      </c>
      <c r="DI414" s="154">
        <f t="shared" si="930"/>
        <v>0</v>
      </c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52">
        <f>SUMIF('Rekapitulasi Maret'!$BP$391:$BP$568,APS!$B414,'Rekapitulasi Maret'!$BQ$391:$BQ$568)+SUMIF('Rekapitulasi Maret'!$BP$391:$BP$568,APS!$B414,'Rekapitulasi Maret'!$BT$391:$BT$568)</f>
        <v>0</v>
      </c>
      <c r="DX414" s="152">
        <f>SUMIF('Rekapitulasi Maret'!$BP$391:$BP$568,APS!$B414,'Rekapitulasi Maret'!$BR$391:$BR$568)</f>
        <v>0</v>
      </c>
      <c r="DY414" s="152">
        <f>SUMIF('Rekapitulasi Maret'!$BP$391:$BP$568,APS!$B414,'Rekapitulasi Maret'!$BU$391:$BU$568)</f>
        <v>0</v>
      </c>
      <c r="DZ414" s="154">
        <f t="shared" si="876"/>
        <v>0</v>
      </c>
      <c r="EA414" s="154">
        <f t="shared" si="877"/>
        <v>0</v>
      </c>
      <c r="EB414" s="10"/>
      <c r="EC414" s="152">
        <f>SUMIF('Rekapitulasi Maret'!$CE$391:$CE$568,APS!$B414,'Rekapitulasi Maret'!$CF$391:$CF$568)+SUMIF('Rekapitulasi Maret'!$CE$391:$CE$568,APS!$B414,'Rekapitulasi Maret'!$CI$391:$CI$568)</f>
        <v>0</v>
      </c>
      <c r="ED414" s="152">
        <f>SUMIF('Rekapitulasi Maret'!$CE$391:$CE$568,APS!$B414,'Rekapitulasi Maret'!$CG$391:$CG$568)</f>
        <v>0</v>
      </c>
      <c r="EE414" s="152">
        <f>SUMIF('Rekapitulasi Maret'!$CE$391:$CE$568,APS!$B414,'Rekapitulasi Maret'!$CJ$391:$CJ$568)</f>
        <v>0</v>
      </c>
      <c r="EF414" s="154">
        <f t="shared" si="893"/>
        <v>0</v>
      </c>
      <c r="EG414" s="154">
        <f t="shared" si="894"/>
        <v>0</v>
      </c>
      <c r="EH414" s="76">
        <f t="shared" si="931"/>
        <v>0</v>
      </c>
      <c r="EI414" s="76">
        <f t="shared" si="932"/>
        <v>0</v>
      </c>
      <c r="EJ414" s="76">
        <f t="shared" si="933"/>
        <v>0</v>
      </c>
      <c r="EK414" s="76">
        <f t="shared" si="934"/>
        <v>0</v>
      </c>
      <c r="EL414" s="76">
        <f t="shared" si="935"/>
        <v>0</v>
      </c>
      <c r="EM414" s="76">
        <f t="shared" si="936"/>
        <v>0</v>
      </c>
      <c r="EN414" s="154">
        <f t="shared" si="937"/>
        <v>0</v>
      </c>
      <c r="EO414" s="10"/>
      <c r="EP414" s="10"/>
      <c r="EQ414" s="10"/>
      <c r="ER414" s="10"/>
      <c r="ES414" s="10"/>
      <c r="ET414" s="154">
        <f t="shared" si="895"/>
        <v>0</v>
      </c>
      <c r="EU414" s="154">
        <f t="shared" si="896"/>
        <v>0</v>
      </c>
      <c r="EV414" s="10"/>
      <c r="EW414" s="152">
        <f>SUMIF('Rekapitulasi Maret'!$U$587:$U$768,APS!$B414,'Rekapitulasi Maret'!$V$587:$V$768)+SUMIF('Rekapitulasi Maret'!$U$587:$U$768,APS!$B414,'Rekapitulasi Maret'!$X$587:$X$768)</f>
        <v>0</v>
      </c>
      <c r="EX414" s="152">
        <f>SUMIF('Rekapitulasi Maret'!$U$587:$U$768,APS!$B414,'Rekapitulasi Maret'!$W$587:$W$768)+SUMIF('Rekapitulasi Maret'!$U$587:$U$768,APS!$B414,'Rekapitulasi Maret'!$Y$587:$Y$768)</f>
        <v>0</v>
      </c>
      <c r="EY414" s="10"/>
      <c r="EZ414" s="154">
        <f t="shared" si="897"/>
        <v>0</v>
      </c>
      <c r="FA414" s="154">
        <f t="shared" si="898"/>
        <v>0</v>
      </c>
      <c r="FB414" s="10"/>
      <c r="FC414" s="152">
        <f>SUMIF('Rekapitulasi Maret'!$AL$587:$AL$768,APS!$B414,'Rekapitulasi Maret'!$AM$587:$AM$768)+SUMIF('Rekapitulasi Maret'!$AL$587:$AL$768,APS!$B414,'Rekapitulasi Maret'!$AP$587:$AP$768)</f>
        <v>0</v>
      </c>
      <c r="FD414" s="152">
        <f>SUMIF('Rekapitulasi Maret'!$AL$587:$AL$768,APS!$B414,'Rekapitulasi Maret'!$AN$587:$AN$768)</f>
        <v>0</v>
      </c>
      <c r="FE414" s="10"/>
      <c r="FF414" s="154">
        <f t="shared" si="899"/>
        <v>0</v>
      </c>
      <c r="FG414" s="154">
        <f t="shared" si="900"/>
        <v>0</v>
      </c>
      <c r="FH414" s="10"/>
      <c r="FI414" s="152">
        <f>SUMIF('Rekapitulasi Maret'!$BA$587:$BA$768,APS!$B414,'Rekapitulasi Maret'!$BB$587:$BB$768)+SUMIF('Rekapitulasi Maret'!$BA$587:$BA$768,APS!$B414,'Rekapitulasi Maret'!$BE$587:$BE$768)</f>
        <v>0</v>
      </c>
      <c r="FJ414" s="152">
        <f>SUMIF('Rekapitulasi Maret'!$BA$587:$BA$768,APS!$B414,'Rekapitulasi Maret'!$BC$587:$BC$768)+SUMIF('Rekapitulasi Maret'!$BA$587:$BA$768,APS!$B414,'Rekapitulasi Maret'!$BF$587:$BF$768)</f>
        <v>0</v>
      </c>
      <c r="FK414" s="10"/>
      <c r="FL414" s="154">
        <f t="shared" si="901"/>
        <v>0</v>
      </c>
      <c r="FM414" s="154">
        <f t="shared" si="902"/>
        <v>0</v>
      </c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52">
        <f>SUMIF('Rekapitulasi Maret'!$D$785:$D$963,APS!$B414,'Rekapitulasi Maret'!$E$785:$E$963)+SUMIF('Rekapitulasi Maret'!$D$785:$D$963,APS!$B414,'Rekapitulasi Maret'!$J$785:$J$963)</f>
        <v>0</v>
      </c>
      <c r="GB414" s="152">
        <f>SUMIF('Rekapitulasi Maret'!$D$785:$D$963,APS!$B414,'Rekapitulasi Maret'!$F$785:$F$963)</f>
        <v>0</v>
      </c>
      <c r="GC414" s="152">
        <f>SUMIF('Rekapitulasi Maret'!$D$785:$D$963,APS!$B414,'Rekapitulasi Maret'!$K$785:$K$963)</f>
        <v>0</v>
      </c>
      <c r="GD414" s="154">
        <f t="shared" si="905"/>
        <v>0</v>
      </c>
      <c r="GE414" s="154">
        <f t="shared" si="906"/>
        <v>0</v>
      </c>
      <c r="GF414" s="10"/>
      <c r="GG414" s="152">
        <f>SUMIF('Rekapitulasi Maret'!$U$785:$U$963,APS!$B414,'Rekapitulasi Maret'!$V$785:$V$963)+SUMIF('Rekapitulasi Maret'!$U$785:$U$963,APS!$B414,'Rekapitulasi Maret'!$AA$785:$AA$963)</f>
        <v>0</v>
      </c>
      <c r="GH414" s="152">
        <f>SUMIF('Rekapitulasi Maret'!$U$785:$U$963,APS!$B414,'Rekapitulasi Maret'!$W$785:$W$963)</f>
        <v>0</v>
      </c>
      <c r="GI414" s="152">
        <f>SUMIF('Rekapitulasi Maret'!$U$785:$U$963,APS!$B414,'Rekapitulasi Maret'!$AB$785:$AB$963)</f>
        <v>0</v>
      </c>
      <c r="GJ414" s="154">
        <f t="shared" si="878"/>
        <v>0</v>
      </c>
      <c r="GK414" s="154">
        <f t="shared" si="879"/>
        <v>0</v>
      </c>
      <c r="GL414" s="10"/>
      <c r="GM414" s="10"/>
      <c r="GN414" s="10"/>
      <c r="GO414" s="10"/>
      <c r="GP414" s="10"/>
      <c r="GQ414" s="10"/>
      <c r="GR414" s="76">
        <f t="shared" si="884"/>
        <v>0</v>
      </c>
      <c r="GS414" s="76">
        <f t="shared" si="907"/>
        <v>0</v>
      </c>
      <c r="GT414" s="76">
        <f t="shared" si="908"/>
        <v>0</v>
      </c>
      <c r="GU414" s="76">
        <f t="shared" si="909"/>
        <v>0</v>
      </c>
      <c r="GV414" s="157">
        <f t="shared" si="888"/>
        <v>0</v>
      </c>
      <c r="GW414" s="157">
        <f t="shared" si="889"/>
        <v>0</v>
      </c>
      <c r="GX414" s="158">
        <f t="shared" si="890"/>
        <v>0</v>
      </c>
      <c r="GY414" s="157">
        <f t="shared" si="916"/>
        <v>0</v>
      </c>
      <c r="GZ414" s="157">
        <f t="shared" si="917"/>
        <v>0</v>
      </c>
      <c r="HA414" s="157">
        <f t="shared" si="918"/>
        <v>0</v>
      </c>
      <c r="HB414" s="157">
        <f t="shared" si="919"/>
        <v>0</v>
      </c>
      <c r="HC414" s="157">
        <f t="shared" si="920"/>
        <v>0</v>
      </c>
      <c r="HD414" s="157">
        <f t="shared" si="921"/>
        <v>0</v>
      </c>
      <c r="HE414" s="158">
        <f t="shared" si="862"/>
        <v>0</v>
      </c>
      <c r="HF414" s="2"/>
      <c r="HG414" s="88"/>
      <c r="HH414" s="88"/>
    </row>
    <row r="415" spans="1:216" ht="15.75" hidden="1">
      <c r="A415" s="16"/>
      <c r="B415" s="16"/>
      <c r="C415" s="16"/>
      <c r="D415" s="16"/>
      <c r="E415" s="16"/>
      <c r="F415" s="17"/>
      <c r="G415" s="17"/>
      <c r="H415" s="17"/>
      <c r="I415" s="18"/>
      <c r="J415" s="17">
        <v>0</v>
      </c>
      <c r="K415" s="19"/>
      <c r="L415" s="19"/>
      <c r="M415" s="23"/>
      <c r="N415" s="20">
        <f t="shared" si="874"/>
        <v>0</v>
      </c>
      <c r="O415" s="20"/>
      <c r="P415" s="75">
        <f t="shared" si="875"/>
        <v>0</v>
      </c>
      <c r="Q415" s="74">
        <f t="shared" si="892"/>
        <v>0</v>
      </c>
      <c r="R415" s="22">
        <f t="shared" si="891"/>
        <v>0</v>
      </c>
      <c r="S415" s="10"/>
      <c r="T415" s="10"/>
      <c r="U415" s="152">
        <f>SUMIF('Rekapitulasi Maret'!$D$9:$D$173,APS!$B415,'Rekapitulasi Maret'!$E$9:$E$173)</f>
        <v>0</v>
      </c>
      <c r="V415" s="152">
        <f>SUMIF('Rekapitulasi Maret'!$D$9:$D$173,APS!$B415,'Rekapitulasi Maret'!$F$9:$F$173)</f>
        <v>0</v>
      </c>
      <c r="W415" s="10"/>
      <c r="X415" s="154">
        <f t="shared" si="865"/>
        <v>0</v>
      </c>
      <c r="Y415" s="154">
        <f t="shared" si="866"/>
        <v>0</v>
      </c>
      <c r="Z415" s="10"/>
      <c r="AA415" s="152">
        <f>SUMIF('Rekapitulasi Maret'!$U$9:$U$173,APS!$B415,'Rekapitulasi Maret'!$V$9:$V$173)</f>
        <v>0</v>
      </c>
      <c r="AB415" s="152">
        <f>SUMIF('Rekapitulasi Maret'!$U$9:$U$173,APS!$B415,'Rekapitulasi Maret'!$W$9:$W$173)</f>
        <v>0</v>
      </c>
      <c r="AC415" s="152"/>
      <c r="AD415" s="154">
        <f t="shared" si="856"/>
        <v>0</v>
      </c>
      <c r="AE415" s="154">
        <f t="shared" si="857"/>
        <v>0</v>
      </c>
      <c r="AF415" s="10"/>
      <c r="AG415" s="152">
        <f>SUMIF('Rekapitulasi Maret'!$AL$9:$AL$173,APS!$B415,'Rekapitulasi Maret'!$AM$9:$AM$173)</f>
        <v>0</v>
      </c>
      <c r="AH415" s="152">
        <f>SUMIF('Rekapitulasi Maret'!$AL$9:$AL$173,APS!$B415,'Rekapitulasi Maret'!$AN$9:$AN$173)</f>
        <v>0</v>
      </c>
      <c r="AI415" s="152">
        <f>SUMIF('Rekapitulasi Maret'!$AL$9:$AL$173,APS!$B415,'Rekapitulasi Maret'!$AQ$9:$AQ$173)</f>
        <v>0</v>
      </c>
      <c r="AJ415" s="154">
        <f t="shared" si="860"/>
        <v>0</v>
      </c>
      <c r="AK415" s="154">
        <f t="shared" si="861"/>
        <v>0</v>
      </c>
      <c r="AL415" s="10"/>
      <c r="AM415" s="152">
        <f>SUMIF('Rekapitulasi Maret'!$BA$9:$BA$173,APS!$B415,'Rekapitulasi Maret'!$BB$9:$BB$173)</f>
        <v>0</v>
      </c>
      <c r="AN415" s="152">
        <f>SUMIF('Rekapitulasi Maret'!$BA$9:$BA$173,APS!$B415,'Rekapitulasi Maret'!$BC$9:$BC$173)</f>
        <v>0</v>
      </c>
      <c r="AO415" s="10"/>
      <c r="AP415" s="154">
        <f t="shared" si="858"/>
        <v>0</v>
      </c>
      <c r="AQ415" s="154">
        <f t="shared" si="859"/>
        <v>0</v>
      </c>
      <c r="AR415" s="10"/>
      <c r="AS415" s="152">
        <f>SUMIF('Rekapitulasi Maret'!$BP$9:$BP$173,APS!$B415,'Rekapitulasi Maret'!$BQ$9:$BQ$173)</f>
        <v>0</v>
      </c>
      <c r="AT415" s="152">
        <f>SUMIF('Rekapitulasi Maret'!$BP$9:$BP$173,APS!$B415,'Rekapitulasi Maret'!$BR$9:$BR$173)</f>
        <v>0</v>
      </c>
      <c r="AU415" s="10"/>
      <c r="AV415" s="10"/>
      <c r="AW415" s="10"/>
      <c r="AX415" s="10"/>
      <c r="AY415" s="10"/>
      <c r="AZ415" s="10"/>
      <c r="BA415" s="10"/>
      <c r="BB415" s="154">
        <f t="shared" si="914"/>
        <v>0</v>
      </c>
      <c r="BC415" s="154">
        <f t="shared" si="915"/>
        <v>0</v>
      </c>
      <c r="BD415" s="76">
        <f t="shared" si="867"/>
        <v>0</v>
      </c>
      <c r="BE415" s="76">
        <f t="shared" si="868"/>
        <v>0</v>
      </c>
      <c r="BF415" s="76">
        <f t="shared" si="869"/>
        <v>0</v>
      </c>
      <c r="BG415" s="76">
        <f t="shared" si="870"/>
        <v>0</v>
      </c>
      <c r="BH415" s="76">
        <f t="shared" si="871"/>
        <v>0</v>
      </c>
      <c r="BI415" s="76">
        <f t="shared" si="872"/>
        <v>0</v>
      </c>
      <c r="BJ415" s="154">
        <f t="shared" si="873"/>
        <v>0</v>
      </c>
      <c r="BK415" s="10"/>
      <c r="BL415" s="10"/>
      <c r="BM415" s="152">
        <f>SUMIF('Rekapitulasi Maret'!$D$194:$D$375,APS!$B415,'Rekapitulasi Maret'!$E$194:$E$375)+SUMIF('Rekapitulasi Maret'!$D$194:$D$375,APS!$B415,'Rekapitulasi Maret'!$J$194:$J$375)</f>
        <v>0</v>
      </c>
      <c r="BN415" s="152">
        <f>SUMIF('Rekapitulasi Maret'!$D$194:$D$375,APS!$B415,'Rekapitulasi Maret'!$F$194:$F$375)</f>
        <v>0</v>
      </c>
      <c r="BO415" s="152">
        <f>SUMIF('Rekapitulasi Maret'!$D$194:$D$375,APS!$B415,'Rekapitulasi Maret'!$K$194:$K$375)</f>
        <v>0</v>
      </c>
      <c r="BP415" s="154">
        <f t="shared" si="912"/>
        <v>0</v>
      </c>
      <c r="BQ415" s="154">
        <f t="shared" si="913"/>
        <v>0</v>
      </c>
      <c r="BR415" s="10"/>
      <c r="BS415" s="152">
        <f>SUMIF('Rekapitulasi Maret'!$U$194:$U$375,APS!$B415,'Rekapitulasi Maret'!$V$194:$V$375)+SUMIF('Rekapitulasi Maret'!$U$194:$U$375,APS!$B415,'Rekapitulasi Maret'!$AA$194:$AA$375)</f>
        <v>0</v>
      </c>
      <c r="BT415" s="152">
        <f>SUMIF('Rekapitulasi Maret'!$U$194:$U$375,APS!$B415,'Rekapitulasi Maret'!$W$194:$W$375)</f>
        <v>0</v>
      </c>
      <c r="BU415" s="152">
        <f>SUMIF('Rekapitulasi Maret'!$U$194:$U$375,APS!$B415,'Rekapitulasi Maret'!$AB$194:$AB$375)</f>
        <v>0</v>
      </c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76">
        <f t="shared" si="922"/>
        <v>0</v>
      </c>
      <c r="CQ415" s="76">
        <f t="shared" si="923"/>
        <v>0</v>
      </c>
      <c r="CR415" s="76">
        <f t="shared" si="924"/>
        <v>0</v>
      </c>
      <c r="CS415" s="76">
        <f t="shared" si="925"/>
        <v>0</v>
      </c>
      <c r="CT415" s="76">
        <f t="shared" si="926"/>
        <v>0</v>
      </c>
      <c r="CU415" s="76">
        <f t="shared" si="927"/>
        <v>0</v>
      </c>
      <c r="CV415" s="154">
        <f t="shared" si="928"/>
        <v>0</v>
      </c>
      <c r="CW415" s="10"/>
      <c r="CX415" s="10"/>
      <c r="CY415" s="152">
        <f>SUMIF('Rekapitulasi Maret'!$D$391:$D$568,APS!$B415,'Rekapitulasi Maret'!$E$391:$E$568)+SUMIF('Rekapitulasi Maret'!$D$391:$D$568,APS!$B415,'Rekapitulasi Maret'!$J$391:$J$568)</f>
        <v>0</v>
      </c>
      <c r="CZ415" s="152">
        <f>SUMIF('Rekapitulasi Maret'!$D$391:$D$568,APS!$B415,'Rekapitulasi Maret'!$F$391:$F$568)</f>
        <v>0</v>
      </c>
      <c r="DA415" s="152">
        <f>SUMIF('Rekapitulasi Maret'!$D$391:$D$568,APS!$B415,'Rekapitulasi Maret'!$K$391:$K$568)</f>
        <v>0</v>
      </c>
      <c r="DB415" s="154">
        <f t="shared" si="910"/>
        <v>0</v>
      </c>
      <c r="DC415" s="154">
        <f t="shared" si="911"/>
        <v>0</v>
      </c>
      <c r="DD415" s="10"/>
      <c r="DE415" s="152">
        <f>SUMIF('Rekapitulasi Maret'!$U$391:$U$568,APS!$B415,'Rekapitulasi Maret'!$V$391:$V$568)+SUMIF('Rekapitulasi Maret'!$U$391:$U$568,APS!$B415,'Rekapitulasi Maret'!$AA$391:$AA$568)</f>
        <v>0</v>
      </c>
      <c r="DF415" s="152">
        <f>SUMIF('Rekapitulasi Maret'!$U$391:$U$568,APS!$B415,'Rekapitulasi Maret'!$W$391:$W$568)</f>
        <v>0</v>
      </c>
      <c r="DG415" s="152">
        <f>SUMIF('Rekapitulasi Maret'!$U$391:$U$568,APS!$B415,'Rekapitulasi Maret'!$AB$391:$AB$568)</f>
        <v>0</v>
      </c>
      <c r="DH415" s="154">
        <f t="shared" si="929"/>
        <v>0</v>
      </c>
      <c r="DI415" s="154">
        <f t="shared" si="930"/>
        <v>0</v>
      </c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52">
        <f>SUMIF('Rekapitulasi Maret'!$BP$391:$BP$568,APS!$B415,'Rekapitulasi Maret'!$BQ$391:$BQ$568)+SUMIF('Rekapitulasi Maret'!$BP$391:$BP$568,APS!$B415,'Rekapitulasi Maret'!$BT$391:$BT$568)</f>
        <v>0</v>
      </c>
      <c r="DX415" s="152">
        <f>SUMIF('Rekapitulasi Maret'!$BP$391:$BP$568,APS!$B415,'Rekapitulasi Maret'!$BR$391:$BR$568)</f>
        <v>0</v>
      </c>
      <c r="DY415" s="152">
        <f>SUMIF('Rekapitulasi Maret'!$BP$391:$BP$568,APS!$B415,'Rekapitulasi Maret'!$BU$391:$BU$568)</f>
        <v>0</v>
      </c>
      <c r="DZ415" s="154">
        <f t="shared" si="876"/>
        <v>0</v>
      </c>
      <c r="EA415" s="154">
        <f t="shared" si="877"/>
        <v>0</v>
      </c>
      <c r="EB415" s="10"/>
      <c r="EC415" s="152">
        <f>SUMIF('Rekapitulasi Maret'!$CE$391:$CE$568,APS!$B415,'Rekapitulasi Maret'!$CF$391:$CF$568)+SUMIF('Rekapitulasi Maret'!$CE$391:$CE$568,APS!$B415,'Rekapitulasi Maret'!$CI$391:$CI$568)</f>
        <v>0</v>
      </c>
      <c r="ED415" s="152">
        <f>SUMIF('Rekapitulasi Maret'!$CE$391:$CE$568,APS!$B415,'Rekapitulasi Maret'!$CG$391:$CG$568)</f>
        <v>0</v>
      </c>
      <c r="EE415" s="152">
        <f>SUMIF('Rekapitulasi Maret'!$CE$391:$CE$568,APS!$B415,'Rekapitulasi Maret'!$CJ$391:$CJ$568)</f>
        <v>0</v>
      </c>
      <c r="EF415" s="154">
        <f t="shared" si="893"/>
        <v>0</v>
      </c>
      <c r="EG415" s="154">
        <f t="shared" si="894"/>
        <v>0</v>
      </c>
      <c r="EH415" s="76">
        <f t="shared" si="931"/>
        <v>0</v>
      </c>
      <c r="EI415" s="76">
        <f t="shared" si="932"/>
        <v>0</v>
      </c>
      <c r="EJ415" s="76">
        <f t="shared" si="933"/>
        <v>0</v>
      </c>
      <c r="EK415" s="76">
        <f t="shared" si="934"/>
        <v>0</v>
      </c>
      <c r="EL415" s="76">
        <f t="shared" si="935"/>
        <v>0</v>
      </c>
      <c r="EM415" s="76">
        <f t="shared" si="936"/>
        <v>0</v>
      </c>
      <c r="EN415" s="154">
        <f t="shared" si="937"/>
        <v>0</v>
      </c>
      <c r="EO415" s="10"/>
      <c r="EP415" s="10"/>
      <c r="EQ415" s="10"/>
      <c r="ER415" s="10"/>
      <c r="ES415" s="10"/>
      <c r="ET415" s="154">
        <f t="shared" si="895"/>
        <v>0</v>
      </c>
      <c r="EU415" s="154">
        <f t="shared" si="896"/>
        <v>0</v>
      </c>
      <c r="EV415" s="10"/>
      <c r="EW415" s="152">
        <f>SUMIF('Rekapitulasi Maret'!$U$587:$U$768,APS!$B415,'Rekapitulasi Maret'!$V$587:$V$768)+SUMIF('Rekapitulasi Maret'!$U$587:$U$768,APS!$B415,'Rekapitulasi Maret'!$X$587:$X$768)</f>
        <v>0</v>
      </c>
      <c r="EX415" s="152">
        <f>SUMIF('Rekapitulasi Maret'!$U$587:$U$768,APS!$B415,'Rekapitulasi Maret'!$W$587:$W$768)+SUMIF('Rekapitulasi Maret'!$U$587:$U$768,APS!$B415,'Rekapitulasi Maret'!$Y$587:$Y$768)</f>
        <v>0</v>
      </c>
      <c r="EY415" s="10"/>
      <c r="EZ415" s="154">
        <f t="shared" si="897"/>
        <v>0</v>
      </c>
      <c r="FA415" s="154">
        <f t="shared" si="898"/>
        <v>0</v>
      </c>
      <c r="FB415" s="10"/>
      <c r="FC415" s="152">
        <f>SUMIF('Rekapitulasi Maret'!$AL$587:$AL$768,APS!$B415,'Rekapitulasi Maret'!$AM$587:$AM$768)+SUMIF('Rekapitulasi Maret'!$AL$587:$AL$768,APS!$B415,'Rekapitulasi Maret'!$AP$587:$AP$768)</f>
        <v>0</v>
      </c>
      <c r="FD415" s="152">
        <f>SUMIF('Rekapitulasi Maret'!$AL$587:$AL$768,APS!$B415,'Rekapitulasi Maret'!$AN$587:$AN$768)</f>
        <v>0</v>
      </c>
      <c r="FE415" s="10"/>
      <c r="FF415" s="154">
        <f t="shared" si="899"/>
        <v>0</v>
      </c>
      <c r="FG415" s="154">
        <f t="shared" si="900"/>
        <v>0</v>
      </c>
      <c r="FH415" s="10"/>
      <c r="FI415" s="152">
        <f>SUMIF('Rekapitulasi Maret'!$BA$587:$BA$768,APS!$B415,'Rekapitulasi Maret'!$BB$587:$BB$768)+SUMIF('Rekapitulasi Maret'!$BA$587:$BA$768,APS!$B415,'Rekapitulasi Maret'!$BE$587:$BE$768)</f>
        <v>0</v>
      </c>
      <c r="FJ415" s="152">
        <f>SUMIF('Rekapitulasi Maret'!$BA$587:$BA$768,APS!$B415,'Rekapitulasi Maret'!$BC$587:$BC$768)+SUMIF('Rekapitulasi Maret'!$BA$587:$BA$768,APS!$B415,'Rekapitulasi Maret'!$BF$587:$BF$768)</f>
        <v>0</v>
      </c>
      <c r="FK415" s="10"/>
      <c r="FL415" s="154">
        <f t="shared" si="901"/>
        <v>0</v>
      </c>
      <c r="FM415" s="154">
        <f t="shared" si="902"/>
        <v>0</v>
      </c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52">
        <f>SUMIF('Rekapitulasi Maret'!$D$785:$D$963,APS!$B415,'Rekapitulasi Maret'!$E$785:$E$963)+SUMIF('Rekapitulasi Maret'!$D$785:$D$963,APS!$B415,'Rekapitulasi Maret'!$J$785:$J$963)</f>
        <v>0</v>
      </c>
      <c r="GB415" s="152">
        <f>SUMIF('Rekapitulasi Maret'!$D$785:$D$963,APS!$B415,'Rekapitulasi Maret'!$F$785:$F$963)</f>
        <v>0</v>
      </c>
      <c r="GC415" s="152">
        <f>SUMIF('Rekapitulasi Maret'!$D$785:$D$963,APS!$B415,'Rekapitulasi Maret'!$K$785:$K$963)</f>
        <v>0</v>
      </c>
      <c r="GD415" s="154">
        <f t="shared" si="905"/>
        <v>0</v>
      </c>
      <c r="GE415" s="154">
        <f t="shared" si="906"/>
        <v>0</v>
      </c>
      <c r="GF415" s="10"/>
      <c r="GG415" s="152">
        <f>SUMIF('Rekapitulasi Maret'!$U$785:$U$963,APS!$B415,'Rekapitulasi Maret'!$V$785:$V$963)+SUMIF('Rekapitulasi Maret'!$U$785:$U$963,APS!$B415,'Rekapitulasi Maret'!$AA$785:$AA$963)</f>
        <v>0</v>
      </c>
      <c r="GH415" s="152">
        <f>SUMIF('Rekapitulasi Maret'!$U$785:$U$963,APS!$B415,'Rekapitulasi Maret'!$W$785:$W$963)</f>
        <v>0</v>
      </c>
      <c r="GI415" s="152">
        <f>SUMIF('Rekapitulasi Maret'!$U$785:$U$963,APS!$B415,'Rekapitulasi Maret'!$AB$785:$AB$963)</f>
        <v>0</v>
      </c>
      <c r="GJ415" s="154">
        <f t="shared" si="878"/>
        <v>0</v>
      </c>
      <c r="GK415" s="154">
        <f t="shared" si="879"/>
        <v>0</v>
      </c>
      <c r="GL415" s="10"/>
      <c r="GM415" s="10"/>
      <c r="GN415" s="10"/>
      <c r="GO415" s="10"/>
      <c r="GP415" s="10"/>
      <c r="GQ415" s="10"/>
      <c r="GR415" s="76">
        <f t="shared" si="884"/>
        <v>0</v>
      </c>
      <c r="GS415" s="76">
        <f t="shared" si="907"/>
        <v>0</v>
      </c>
      <c r="GT415" s="76">
        <f t="shared" si="908"/>
        <v>0</v>
      </c>
      <c r="GU415" s="76">
        <f t="shared" si="909"/>
        <v>0</v>
      </c>
      <c r="GV415" s="157">
        <f t="shared" si="888"/>
        <v>0</v>
      </c>
      <c r="GW415" s="157">
        <f t="shared" si="889"/>
        <v>0</v>
      </c>
      <c r="GX415" s="158">
        <f t="shared" si="890"/>
        <v>0</v>
      </c>
      <c r="GY415" s="157">
        <f t="shared" si="916"/>
        <v>0</v>
      </c>
      <c r="GZ415" s="157">
        <f t="shared" si="917"/>
        <v>0</v>
      </c>
      <c r="HA415" s="157">
        <f t="shared" si="918"/>
        <v>0</v>
      </c>
      <c r="HB415" s="157">
        <f t="shared" si="919"/>
        <v>0</v>
      </c>
      <c r="HC415" s="157">
        <f t="shared" si="920"/>
        <v>0</v>
      </c>
      <c r="HD415" s="157">
        <f t="shared" si="921"/>
        <v>0</v>
      </c>
      <c r="HE415" s="158">
        <f t="shared" si="862"/>
        <v>0</v>
      </c>
      <c r="HF415" s="2"/>
      <c r="HG415" s="88"/>
      <c r="HH415" s="88"/>
    </row>
    <row r="416" spans="1:216" ht="15.75" hidden="1">
      <c r="A416" s="16"/>
      <c r="B416" s="16"/>
      <c r="C416" s="16"/>
      <c r="D416" s="16"/>
      <c r="E416" s="16"/>
      <c r="F416" s="17"/>
      <c r="G416" s="17"/>
      <c r="H416" s="17"/>
      <c r="I416" s="18"/>
      <c r="J416" s="17">
        <v>0</v>
      </c>
      <c r="K416" s="19"/>
      <c r="L416" s="19"/>
      <c r="M416" s="23"/>
      <c r="N416" s="20">
        <f t="shared" si="874"/>
        <v>0</v>
      </c>
      <c r="O416" s="20"/>
      <c r="P416" s="75">
        <f t="shared" si="875"/>
        <v>0</v>
      </c>
      <c r="Q416" s="74">
        <f t="shared" si="892"/>
        <v>0</v>
      </c>
      <c r="R416" s="22">
        <f t="shared" si="891"/>
        <v>0</v>
      </c>
      <c r="S416" s="10"/>
      <c r="T416" s="10"/>
      <c r="U416" s="152">
        <f>SUMIF('Rekapitulasi Maret'!$D$9:$D$173,APS!$B416,'Rekapitulasi Maret'!$E$9:$E$173)</f>
        <v>0</v>
      </c>
      <c r="V416" s="152">
        <f>SUMIF('Rekapitulasi Maret'!$D$9:$D$173,APS!$B416,'Rekapitulasi Maret'!$F$9:$F$173)</f>
        <v>0</v>
      </c>
      <c r="W416" s="10"/>
      <c r="X416" s="154">
        <f t="shared" si="865"/>
        <v>0</v>
      </c>
      <c r="Y416" s="154">
        <f t="shared" si="866"/>
        <v>0</v>
      </c>
      <c r="Z416" s="10"/>
      <c r="AA416" s="152">
        <f>SUMIF('Rekapitulasi Maret'!$U$9:$U$173,APS!$B416,'Rekapitulasi Maret'!$V$9:$V$173)</f>
        <v>0</v>
      </c>
      <c r="AB416" s="152">
        <f>SUMIF('Rekapitulasi Maret'!$U$9:$U$173,APS!$B416,'Rekapitulasi Maret'!$W$9:$W$173)</f>
        <v>0</v>
      </c>
      <c r="AC416" s="152"/>
      <c r="AD416" s="154">
        <f t="shared" si="856"/>
        <v>0</v>
      </c>
      <c r="AE416" s="154">
        <f t="shared" si="857"/>
        <v>0</v>
      </c>
      <c r="AF416" s="10"/>
      <c r="AG416" s="152">
        <f>SUMIF('Rekapitulasi Maret'!$AL$9:$AL$173,APS!$B416,'Rekapitulasi Maret'!$AM$9:$AM$173)</f>
        <v>0</v>
      </c>
      <c r="AH416" s="152">
        <f>SUMIF('Rekapitulasi Maret'!$AL$9:$AL$173,APS!$B416,'Rekapitulasi Maret'!$AN$9:$AN$173)</f>
        <v>0</v>
      </c>
      <c r="AI416" s="152">
        <f>SUMIF('Rekapitulasi Maret'!$AL$9:$AL$173,APS!$B416,'Rekapitulasi Maret'!$AQ$9:$AQ$173)</f>
        <v>0</v>
      </c>
      <c r="AJ416" s="154">
        <f t="shared" si="860"/>
        <v>0</v>
      </c>
      <c r="AK416" s="154">
        <f t="shared" si="861"/>
        <v>0</v>
      </c>
      <c r="AL416" s="10"/>
      <c r="AM416" s="152">
        <f>SUMIF('Rekapitulasi Maret'!$BA$9:$BA$173,APS!$B416,'Rekapitulasi Maret'!$BB$9:$BB$173)</f>
        <v>0</v>
      </c>
      <c r="AN416" s="152">
        <f>SUMIF('Rekapitulasi Maret'!$BA$9:$BA$173,APS!$B416,'Rekapitulasi Maret'!$BC$9:$BC$173)</f>
        <v>0</v>
      </c>
      <c r="AO416" s="10"/>
      <c r="AP416" s="154">
        <f t="shared" si="858"/>
        <v>0</v>
      </c>
      <c r="AQ416" s="154">
        <f t="shared" si="859"/>
        <v>0</v>
      </c>
      <c r="AR416" s="10"/>
      <c r="AS416" s="152">
        <f>SUMIF('Rekapitulasi Maret'!$BP$9:$BP$173,APS!$B416,'Rekapitulasi Maret'!$BQ$9:$BQ$173)</f>
        <v>0</v>
      </c>
      <c r="AT416" s="152">
        <f>SUMIF('Rekapitulasi Maret'!$BP$9:$BP$173,APS!$B416,'Rekapitulasi Maret'!$BR$9:$BR$173)</f>
        <v>0</v>
      </c>
      <c r="AU416" s="10"/>
      <c r="AV416" s="10"/>
      <c r="AW416" s="10"/>
      <c r="AX416" s="10"/>
      <c r="AY416" s="10"/>
      <c r="AZ416" s="10"/>
      <c r="BA416" s="10"/>
      <c r="BB416" s="154">
        <f t="shared" si="914"/>
        <v>0</v>
      </c>
      <c r="BC416" s="154">
        <f t="shared" si="915"/>
        <v>0</v>
      </c>
      <c r="BD416" s="76">
        <f t="shared" si="867"/>
        <v>0</v>
      </c>
      <c r="BE416" s="76">
        <f t="shared" si="868"/>
        <v>0</v>
      </c>
      <c r="BF416" s="76">
        <f t="shared" si="869"/>
        <v>0</v>
      </c>
      <c r="BG416" s="76">
        <f t="shared" si="870"/>
        <v>0</v>
      </c>
      <c r="BH416" s="76">
        <f t="shared" si="871"/>
        <v>0</v>
      </c>
      <c r="BI416" s="76">
        <f t="shared" si="872"/>
        <v>0</v>
      </c>
      <c r="BJ416" s="154">
        <f t="shared" si="873"/>
        <v>0</v>
      </c>
      <c r="BK416" s="10"/>
      <c r="BL416" s="10"/>
      <c r="BM416" s="152">
        <f>SUMIF('Rekapitulasi Maret'!$D$194:$D$375,APS!$B416,'Rekapitulasi Maret'!$E$194:$E$375)+SUMIF('Rekapitulasi Maret'!$D$194:$D$375,APS!$B416,'Rekapitulasi Maret'!$J$194:$J$375)</f>
        <v>0</v>
      </c>
      <c r="BN416" s="152">
        <f>SUMIF('Rekapitulasi Maret'!$D$194:$D$375,APS!$B416,'Rekapitulasi Maret'!$F$194:$F$375)</f>
        <v>0</v>
      </c>
      <c r="BO416" s="152">
        <f>SUMIF('Rekapitulasi Maret'!$D$194:$D$375,APS!$B416,'Rekapitulasi Maret'!$K$194:$K$375)</f>
        <v>0</v>
      </c>
      <c r="BP416" s="154">
        <f t="shared" si="912"/>
        <v>0</v>
      </c>
      <c r="BQ416" s="154">
        <f t="shared" si="913"/>
        <v>0</v>
      </c>
      <c r="BR416" s="10"/>
      <c r="BS416" s="152">
        <f>SUMIF('Rekapitulasi Maret'!$U$194:$U$375,APS!$B416,'Rekapitulasi Maret'!$V$194:$V$375)+SUMIF('Rekapitulasi Maret'!$U$194:$U$375,APS!$B416,'Rekapitulasi Maret'!$AA$194:$AA$375)</f>
        <v>0</v>
      </c>
      <c r="BT416" s="152">
        <f>SUMIF('Rekapitulasi Maret'!$U$194:$U$375,APS!$B416,'Rekapitulasi Maret'!$W$194:$W$375)</f>
        <v>0</v>
      </c>
      <c r="BU416" s="152">
        <f>SUMIF('Rekapitulasi Maret'!$U$194:$U$375,APS!$B416,'Rekapitulasi Maret'!$AB$194:$AB$375)</f>
        <v>0</v>
      </c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76">
        <f t="shared" si="922"/>
        <v>0</v>
      </c>
      <c r="CQ416" s="76">
        <f t="shared" si="923"/>
        <v>0</v>
      </c>
      <c r="CR416" s="76">
        <f t="shared" si="924"/>
        <v>0</v>
      </c>
      <c r="CS416" s="76">
        <f t="shared" si="925"/>
        <v>0</v>
      </c>
      <c r="CT416" s="76">
        <f t="shared" si="926"/>
        <v>0</v>
      </c>
      <c r="CU416" s="76">
        <f t="shared" si="927"/>
        <v>0</v>
      </c>
      <c r="CV416" s="154">
        <f t="shared" si="928"/>
        <v>0</v>
      </c>
      <c r="CW416" s="10"/>
      <c r="CX416" s="10"/>
      <c r="CY416" s="152">
        <f>SUMIF('Rekapitulasi Maret'!$D$391:$D$568,APS!$B416,'Rekapitulasi Maret'!$E$391:$E$568)+SUMIF('Rekapitulasi Maret'!$D$391:$D$568,APS!$B416,'Rekapitulasi Maret'!$J$391:$J$568)</f>
        <v>0</v>
      </c>
      <c r="CZ416" s="152">
        <f>SUMIF('Rekapitulasi Maret'!$D$391:$D$568,APS!$B416,'Rekapitulasi Maret'!$F$391:$F$568)</f>
        <v>0</v>
      </c>
      <c r="DA416" s="152">
        <f>SUMIF('Rekapitulasi Maret'!$D$391:$D$568,APS!$B416,'Rekapitulasi Maret'!$K$391:$K$568)</f>
        <v>0</v>
      </c>
      <c r="DB416" s="154">
        <f t="shared" si="910"/>
        <v>0</v>
      </c>
      <c r="DC416" s="154">
        <f t="shared" si="911"/>
        <v>0</v>
      </c>
      <c r="DD416" s="10"/>
      <c r="DE416" s="152">
        <f>SUMIF('Rekapitulasi Maret'!$U$391:$U$568,APS!$B416,'Rekapitulasi Maret'!$V$391:$V$568)+SUMIF('Rekapitulasi Maret'!$U$391:$U$568,APS!$B416,'Rekapitulasi Maret'!$AA$391:$AA$568)</f>
        <v>0</v>
      </c>
      <c r="DF416" s="152">
        <f>SUMIF('Rekapitulasi Maret'!$U$391:$U$568,APS!$B416,'Rekapitulasi Maret'!$W$391:$W$568)</f>
        <v>0</v>
      </c>
      <c r="DG416" s="152">
        <f>SUMIF('Rekapitulasi Maret'!$U$391:$U$568,APS!$B416,'Rekapitulasi Maret'!$AB$391:$AB$568)</f>
        <v>0</v>
      </c>
      <c r="DH416" s="154">
        <f t="shared" si="929"/>
        <v>0</v>
      </c>
      <c r="DI416" s="154">
        <f t="shared" si="930"/>
        <v>0</v>
      </c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52">
        <f>SUMIF('Rekapitulasi Maret'!$BP$391:$BP$568,APS!$B416,'Rekapitulasi Maret'!$BQ$391:$BQ$568)+SUMIF('Rekapitulasi Maret'!$BP$391:$BP$568,APS!$B416,'Rekapitulasi Maret'!$BT$391:$BT$568)</f>
        <v>0</v>
      </c>
      <c r="DX416" s="152">
        <f>SUMIF('Rekapitulasi Maret'!$BP$391:$BP$568,APS!$B416,'Rekapitulasi Maret'!$BR$391:$BR$568)</f>
        <v>0</v>
      </c>
      <c r="DY416" s="152">
        <f>SUMIF('Rekapitulasi Maret'!$BP$391:$BP$568,APS!$B416,'Rekapitulasi Maret'!$BU$391:$BU$568)</f>
        <v>0</v>
      </c>
      <c r="DZ416" s="154">
        <f t="shared" si="876"/>
        <v>0</v>
      </c>
      <c r="EA416" s="154">
        <f t="shared" si="877"/>
        <v>0</v>
      </c>
      <c r="EB416" s="10"/>
      <c r="EC416" s="152">
        <f>SUMIF('Rekapitulasi Maret'!$CE$391:$CE$568,APS!$B416,'Rekapitulasi Maret'!$CF$391:$CF$568)+SUMIF('Rekapitulasi Maret'!$CE$391:$CE$568,APS!$B416,'Rekapitulasi Maret'!$CI$391:$CI$568)</f>
        <v>0</v>
      </c>
      <c r="ED416" s="152">
        <f>SUMIF('Rekapitulasi Maret'!$CE$391:$CE$568,APS!$B416,'Rekapitulasi Maret'!$CG$391:$CG$568)</f>
        <v>0</v>
      </c>
      <c r="EE416" s="152">
        <f>SUMIF('Rekapitulasi Maret'!$CE$391:$CE$568,APS!$B416,'Rekapitulasi Maret'!$CJ$391:$CJ$568)</f>
        <v>0</v>
      </c>
      <c r="EF416" s="154">
        <f t="shared" si="893"/>
        <v>0</v>
      </c>
      <c r="EG416" s="154">
        <f t="shared" si="894"/>
        <v>0</v>
      </c>
      <c r="EH416" s="76">
        <f t="shared" si="931"/>
        <v>0</v>
      </c>
      <c r="EI416" s="76">
        <f t="shared" si="932"/>
        <v>0</v>
      </c>
      <c r="EJ416" s="76">
        <f t="shared" si="933"/>
        <v>0</v>
      </c>
      <c r="EK416" s="76">
        <f t="shared" si="934"/>
        <v>0</v>
      </c>
      <c r="EL416" s="76">
        <f t="shared" si="935"/>
        <v>0</v>
      </c>
      <c r="EM416" s="76">
        <f t="shared" si="936"/>
        <v>0</v>
      </c>
      <c r="EN416" s="154">
        <f t="shared" si="937"/>
        <v>0</v>
      </c>
      <c r="EO416" s="10"/>
      <c r="EP416" s="10"/>
      <c r="EQ416" s="10"/>
      <c r="ER416" s="10"/>
      <c r="ES416" s="10"/>
      <c r="ET416" s="154">
        <f t="shared" si="895"/>
        <v>0</v>
      </c>
      <c r="EU416" s="154">
        <f t="shared" si="896"/>
        <v>0</v>
      </c>
      <c r="EV416" s="10"/>
      <c r="EW416" s="152">
        <f>SUMIF('Rekapitulasi Maret'!$U$587:$U$768,APS!$B416,'Rekapitulasi Maret'!$V$587:$V$768)+SUMIF('Rekapitulasi Maret'!$U$587:$U$768,APS!$B416,'Rekapitulasi Maret'!$X$587:$X$768)</f>
        <v>0</v>
      </c>
      <c r="EX416" s="152">
        <f>SUMIF('Rekapitulasi Maret'!$U$587:$U$768,APS!$B416,'Rekapitulasi Maret'!$W$587:$W$768)+SUMIF('Rekapitulasi Maret'!$U$587:$U$768,APS!$B416,'Rekapitulasi Maret'!$Y$587:$Y$768)</f>
        <v>0</v>
      </c>
      <c r="EY416" s="10"/>
      <c r="EZ416" s="154">
        <f t="shared" si="897"/>
        <v>0</v>
      </c>
      <c r="FA416" s="154">
        <f t="shared" si="898"/>
        <v>0</v>
      </c>
      <c r="FB416" s="10"/>
      <c r="FC416" s="152">
        <f>SUMIF('Rekapitulasi Maret'!$AL$587:$AL$768,APS!$B416,'Rekapitulasi Maret'!$AM$587:$AM$768)+SUMIF('Rekapitulasi Maret'!$AL$587:$AL$768,APS!$B416,'Rekapitulasi Maret'!$AP$587:$AP$768)</f>
        <v>0</v>
      </c>
      <c r="FD416" s="152">
        <f>SUMIF('Rekapitulasi Maret'!$AL$587:$AL$768,APS!$B416,'Rekapitulasi Maret'!$AN$587:$AN$768)</f>
        <v>0</v>
      </c>
      <c r="FE416" s="10"/>
      <c r="FF416" s="154">
        <f t="shared" si="899"/>
        <v>0</v>
      </c>
      <c r="FG416" s="154">
        <f t="shared" si="900"/>
        <v>0</v>
      </c>
      <c r="FH416" s="10"/>
      <c r="FI416" s="152">
        <f>SUMIF('Rekapitulasi Maret'!$BA$587:$BA$768,APS!$B416,'Rekapitulasi Maret'!$BB$587:$BB$768)+SUMIF('Rekapitulasi Maret'!$BA$587:$BA$768,APS!$B416,'Rekapitulasi Maret'!$BE$587:$BE$768)</f>
        <v>0</v>
      </c>
      <c r="FJ416" s="152">
        <f>SUMIF('Rekapitulasi Maret'!$BA$587:$BA$768,APS!$B416,'Rekapitulasi Maret'!$BC$587:$BC$768)+SUMIF('Rekapitulasi Maret'!$BA$587:$BA$768,APS!$B416,'Rekapitulasi Maret'!$BF$587:$BF$768)</f>
        <v>0</v>
      </c>
      <c r="FK416" s="10"/>
      <c r="FL416" s="154">
        <f t="shared" si="901"/>
        <v>0</v>
      </c>
      <c r="FM416" s="154">
        <f t="shared" si="902"/>
        <v>0</v>
      </c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52">
        <f>SUMIF('Rekapitulasi Maret'!$D$785:$D$963,APS!$B416,'Rekapitulasi Maret'!$E$785:$E$963)+SUMIF('Rekapitulasi Maret'!$D$785:$D$963,APS!$B416,'Rekapitulasi Maret'!$J$785:$J$963)</f>
        <v>0</v>
      </c>
      <c r="GB416" s="152">
        <f>SUMIF('Rekapitulasi Maret'!$D$785:$D$963,APS!$B416,'Rekapitulasi Maret'!$F$785:$F$963)</f>
        <v>0</v>
      </c>
      <c r="GC416" s="152">
        <f>SUMIF('Rekapitulasi Maret'!$D$785:$D$963,APS!$B416,'Rekapitulasi Maret'!$K$785:$K$963)</f>
        <v>0</v>
      </c>
      <c r="GD416" s="154">
        <f t="shared" si="905"/>
        <v>0</v>
      </c>
      <c r="GE416" s="154">
        <f t="shared" si="906"/>
        <v>0</v>
      </c>
      <c r="GF416" s="10"/>
      <c r="GG416" s="152">
        <f>SUMIF('Rekapitulasi Maret'!$U$785:$U$963,APS!$B416,'Rekapitulasi Maret'!$V$785:$V$963)+SUMIF('Rekapitulasi Maret'!$U$785:$U$963,APS!$B416,'Rekapitulasi Maret'!$AA$785:$AA$963)</f>
        <v>0</v>
      </c>
      <c r="GH416" s="152">
        <f>SUMIF('Rekapitulasi Maret'!$U$785:$U$963,APS!$B416,'Rekapitulasi Maret'!$W$785:$W$963)</f>
        <v>0</v>
      </c>
      <c r="GI416" s="152">
        <f>SUMIF('Rekapitulasi Maret'!$U$785:$U$963,APS!$B416,'Rekapitulasi Maret'!$AB$785:$AB$963)</f>
        <v>0</v>
      </c>
      <c r="GJ416" s="154">
        <f t="shared" si="878"/>
        <v>0</v>
      </c>
      <c r="GK416" s="154">
        <f t="shared" si="879"/>
        <v>0</v>
      </c>
      <c r="GL416" s="10"/>
      <c r="GM416" s="10"/>
      <c r="GN416" s="10"/>
      <c r="GO416" s="10"/>
      <c r="GP416" s="10"/>
      <c r="GQ416" s="10"/>
      <c r="GR416" s="76">
        <f t="shared" si="884"/>
        <v>0</v>
      </c>
      <c r="GS416" s="76">
        <f t="shared" si="907"/>
        <v>0</v>
      </c>
      <c r="GT416" s="76">
        <f t="shared" si="908"/>
        <v>0</v>
      </c>
      <c r="GU416" s="76">
        <f t="shared" si="909"/>
        <v>0</v>
      </c>
      <c r="GV416" s="157">
        <f t="shared" si="888"/>
        <v>0</v>
      </c>
      <c r="GW416" s="157">
        <f t="shared" si="889"/>
        <v>0</v>
      </c>
      <c r="GX416" s="158">
        <f t="shared" si="890"/>
        <v>0</v>
      </c>
      <c r="GY416" s="157">
        <f t="shared" si="916"/>
        <v>0</v>
      </c>
      <c r="GZ416" s="157">
        <f t="shared" si="917"/>
        <v>0</v>
      </c>
      <c r="HA416" s="157">
        <f t="shared" si="918"/>
        <v>0</v>
      </c>
      <c r="HB416" s="157">
        <f t="shared" si="919"/>
        <v>0</v>
      </c>
      <c r="HC416" s="157">
        <f t="shared" si="920"/>
        <v>0</v>
      </c>
      <c r="HD416" s="157">
        <f t="shared" si="921"/>
        <v>0</v>
      </c>
      <c r="HE416" s="158">
        <f t="shared" si="862"/>
        <v>0</v>
      </c>
      <c r="HF416" s="2"/>
      <c r="HG416" s="88"/>
      <c r="HH416" s="88"/>
    </row>
    <row r="417" spans="1:216" ht="15.75" hidden="1">
      <c r="A417" s="16"/>
      <c r="B417" s="16"/>
      <c r="C417" s="16"/>
      <c r="D417" s="16"/>
      <c r="E417" s="16"/>
      <c r="F417" s="17"/>
      <c r="G417" s="17"/>
      <c r="H417" s="17"/>
      <c r="I417" s="18"/>
      <c r="J417" s="17">
        <v>0</v>
      </c>
      <c r="K417" s="19"/>
      <c r="L417" s="19"/>
      <c r="M417" s="23"/>
      <c r="N417" s="20">
        <f t="shared" si="874"/>
        <v>0</v>
      </c>
      <c r="O417" s="20"/>
      <c r="P417" s="75">
        <f t="shared" si="875"/>
        <v>0</v>
      </c>
      <c r="Q417" s="74">
        <f t="shared" si="892"/>
        <v>0</v>
      </c>
      <c r="R417" s="22">
        <f t="shared" si="891"/>
        <v>0</v>
      </c>
      <c r="S417" s="10"/>
      <c r="T417" s="10"/>
      <c r="U417" s="152">
        <f>SUMIF('Rekapitulasi Maret'!$D$9:$D$173,APS!$B417,'Rekapitulasi Maret'!$E$9:$E$173)</f>
        <v>0</v>
      </c>
      <c r="V417" s="152">
        <f>SUMIF('Rekapitulasi Maret'!$D$9:$D$173,APS!$B417,'Rekapitulasi Maret'!$F$9:$F$173)</f>
        <v>0</v>
      </c>
      <c r="W417" s="10"/>
      <c r="X417" s="154">
        <f t="shared" si="865"/>
        <v>0</v>
      </c>
      <c r="Y417" s="154">
        <f t="shared" si="866"/>
        <v>0</v>
      </c>
      <c r="Z417" s="10"/>
      <c r="AA417" s="152">
        <f>SUMIF('Rekapitulasi Maret'!$U$9:$U$173,APS!$B417,'Rekapitulasi Maret'!$V$9:$V$173)</f>
        <v>0</v>
      </c>
      <c r="AB417" s="152">
        <f>SUMIF('Rekapitulasi Maret'!$U$9:$U$173,APS!$B417,'Rekapitulasi Maret'!$W$9:$W$173)</f>
        <v>0</v>
      </c>
      <c r="AC417" s="152"/>
      <c r="AD417" s="154">
        <f t="shared" ref="AD417:AD446" si="938">IF(Z417=0,0,((AB417+AC417)/Z417)*100)</f>
        <v>0</v>
      </c>
      <c r="AE417" s="154">
        <f t="shared" ref="AE417:AE446" si="939">IF(AA417=0,0,((AB417+AC417)/AA417)*100)</f>
        <v>0</v>
      </c>
      <c r="AF417" s="10"/>
      <c r="AG417" s="152">
        <f>SUMIF('Rekapitulasi Maret'!$AL$9:$AL$173,APS!$B417,'Rekapitulasi Maret'!$AM$9:$AM$173)</f>
        <v>0</v>
      </c>
      <c r="AH417" s="152">
        <f>SUMIF('Rekapitulasi Maret'!$AL$9:$AL$173,APS!$B417,'Rekapitulasi Maret'!$AN$9:$AN$173)</f>
        <v>0</v>
      </c>
      <c r="AI417" s="152">
        <f>SUMIF('Rekapitulasi Maret'!$AL$9:$AL$173,APS!$B417,'Rekapitulasi Maret'!$AQ$9:$AQ$173)</f>
        <v>0</v>
      </c>
      <c r="AJ417" s="154">
        <f t="shared" si="860"/>
        <v>0</v>
      </c>
      <c r="AK417" s="154">
        <f t="shared" si="861"/>
        <v>0</v>
      </c>
      <c r="AL417" s="10"/>
      <c r="AM417" s="152">
        <f>SUMIF('Rekapitulasi Maret'!$BA$9:$BA$173,APS!$B417,'Rekapitulasi Maret'!$BB$9:$BB$173)</f>
        <v>0</v>
      </c>
      <c r="AN417" s="152">
        <f>SUMIF('Rekapitulasi Maret'!$BA$9:$BA$173,APS!$B417,'Rekapitulasi Maret'!$BC$9:$BC$173)</f>
        <v>0</v>
      </c>
      <c r="AO417" s="10"/>
      <c r="AP417" s="154">
        <f t="shared" ref="AP417:AP446" si="940">IF(AL417=0,0,((AN417+AO417)/AL417)*100)</f>
        <v>0</v>
      </c>
      <c r="AQ417" s="154">
        <f t="shared" ref="AQ417:AQ446" si="941">IF(AM417=0,0,((AN417+AO417)/AM417)*100)</f>
        <v>0</v>
      </c>
      <c r="AR417" s="10"/>
      <c r="AS417" s="152">
        <f>SUMIF('Rekapitulasi Maret'!$BP$9:$BP$173,APS!$B417,'Rekapitulasi Maret'!$BQ$9:$BQ$173)</f>
        <v>0</v>
      </c>
      <c r="AT417" s="152">
        <f>SUMIF('Rekapitulasi Maret'!$BP$9:$BP$173,APS!$B417,'Rekapitulasi Maret'!$BR$9:$BR$173)</f>
        <v>0</v>
      </c>
      <c r="AU417" s="10"/>
      <c r="AV417" s="10"/>
      <c r="AW417" s="10"/>
      <c r="AX417" s="10"/>
      <c r="AY417" s="10"/>
      <c r="AZ417" s="10"/>
      <c r="BA417" s="10"/>
      <c r="BB417" s="154">
        <f t="shared" si="914"/>
        <v>0</v>
      </c>
      <c r="BC417" s="154">
        <f t="shared" si="915"/>
        <v>0</v>
      </c>
      <c r="BD417" s="76">
        <f t="shared" si="867"/>
        <v>0</v>
      </c>
      <c r="BE417" s="76">
        <f t="shared" si="868"/>
        <v>0</v>
      </c>
      <c r="BF417" s="76">
        <f t="shared" si="869"/>
        <v>0</v>
      </c>
      <c r="BG417" s="76">
        <f t="shared" si="870"/>
        <v>0</v>
      </c>
      <c r="BH417" s="76">
        <f t="shared" si="871"/>
        <v>0</v>
      </c>
      <c r="BI417" s="76">
        <f t="shared" si="872"/>
        <v>0</v>
      </c>
      <c r="BJ417" s="154">
        <f t="shared" si="873"/>
        <v>0</v>
      </c>
      <c r="BK417" s="10"/>
      <c r="BL417" s="10"/>
      <c r="BM417" s="152">
        <f>SUMIF('Rekapitulasi Maret'!$D$194:$D$375,APS!$B417,'Rekapitulasi Maret'!$E$194:$E$375)+SUMIF('Rekapitulasi Maret'!$D$194:$D$375,APS!$B417,'Rekapitulasi Maret'!$J$194:$J$375)</f>
        <v>0</v>
      </c>
      <c r="BN417" s="152">
        <f>SUMIF('Rekapitulasi Maret'!$D$194:$D$375,APS!$B417,'Rekapitulasi Maret'!$F$194:$F$375)</f>
        <v>0</v>
      </c>
      <c r="BO417" s="152">
        <f>SUMIF('Rekapitulasi Maret'!$D$194:$D$375,APS!$B417,'Rekapitulasi Maret'!$K$194:$K$375)</f>
        <v>0</v>
      </c>
      <c r="BP417" s="154">
        <f t="shared" si="912"/>
        <v>0</v>
      </c>
      <c r="BQ417" s="154">
        <f t="shared" si="913"/>
        <v>0</v>
      </c>
      <c r="BR417" s="10"/>
      <c r="BS417" s="152">
        <f>SUMIF('Rekapitulasi Maret'!$U$194:$U$375,APS!$B417,'Rekapitulasi Maret'!$V$194:$V$375)+SUMIF('Rekapitulasi Maret'!$U$194:$U$375,APS!$B417,'Rekapitulasi Maret'!$AA$194:$AA$375)</f>
        <v>0</v>
      </c>
      <c r="BT417" s="152">
        <f>SUMIF('Rekapitulasi Maret'!$U$194:$U$375,APS!$B417,'Rekapitulasi Maret'!$W$194:$W$375)</f>
        <v>0</v>
      </c>
      <c r="BU417" s="152">
        <f>SUMIF('Rekapitulasi Maret'!$U$194:$U$375,APS!$B417,'Rekapitulasi Maret'!$AB$194:$AB$375)</f>
        <v>0</v>
      </c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76">
        <f t="shared" si="922"/>
        <v>0</v>
      </c>
      <c r="CQ417" s="76">
        <f t="shared" si="923"/>
        <v>0</v>
      </c>
      <c r="CR417" s="76">
        <f t="shared" si="924"/>
        <v>0</v>
      </c>
      <c r="CS417" s="76">
        <f t="shared" si="925"/>
        <v>0</v>
      </c>
      <c r="CT417" s="76">
        <f t="shared" si="926"/>
        <v>0</v>
      </c>
      <c r="CU417" s="76">
        <f t="shared" si="927"/>
        <v>0</v>
      </c>
      <c r="CV417" s="154">
        <f t="shared" si="928"/>
        <v>0</v>
      </c>
      <c r="CW417" s="10"/>
      <c r="CX417" s="10"/>
      <c r="CY417" s="152">
        <f>SUMIF('Rekapitulasi Maret'!$D$391:$D$568,APS!$B417,'Rekapitulasi Maret'!$E$391:$E$568)+SUMIF('Rekapitulasi Maret'!$D$391:$D$568,APS!$B417,'Rekapitulasi Maret'!$J$391:$J$568)</f>
        <v>0</v>
      </c>
      <c r="CZ417" s="152">
        <f>SUMIF('Rekapitulasi Maret'!$D$391:$D$568,APS!$B417,'Rekapitulasi Maret'!$F$391:$F$568)</f>
        <v>0</v>
      </c>
      <c r="DA417" s="152">
        <f>SUMIF('Rekapitulasi Maret'!$D$391:$D$568,APS!$B417,'Rekapitulasi Maret'!$K$391:$K$568)</f>
        <v>0</v>
      </c>
      <c r="DB417" s="154">
        <f t="shared" si="910"/>
        <v>0</v>
      </c>
      <c r="DC417" s="154">
        <f t="shared" si="911"/>
        <v>0</v>
      </c>
      <c r="DD417" s="10"/>
      <c r="DE417" s="152">
        <f>SUMIF('Rekapitulasi Maret'!$U$391:$U$568,APS!$B417,'Rekapitulasi Maret'!$V$391:$V$568)+SUMIF('Rekapitulasi Maret'!$U$391:$U$568,APS!$B417,'Rekapitulasi Maret'!$AA$391:$AA$568)</f>
        <v>0</v>
      </c>
      <c r="DF417" s="152">
        <f>SUMIF('Rekapitulasi Maret'!$U$391:$U$568,APS!$B417,'Rekapitulasi Maret'!$W$391:$W$568)</f>
        <v>0</v>
      </c>
      <c r="DG417" s="152">
        <f>SUMIF('Rekapitulasi Maret'!$U$391:$U$568,APS!$B417,'Rekapitulasi Maret'!$AB$391:$AB$568)</f>
        <v>0</v>
      </c>
      <c r="DH417" s="154">
        <f t="shared" si="929"/>
        <v>0</v>
      </c>
      <c r="DI417" s="154">
        <f t="shared" si="930"/>
        <v>0</v>
      </c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52">
        <f>SUMIF('Rekapitulasi Maret'!$BP$391:$BP$568,APS!$B417,'Rekapitulasi Maret'!$BQ$391:$BQ$568)+SUMIF('Rekapitulasi Maret'!$BP$391:$BP$568,APS!$B417,'Rekapitulasi Maret'!$BT$391:$BT$568)</f>
        <v>0</v>
      </c>
      <c r="DX417" s="152">
        <f>SUMIF('Rekapitulasi Maret'!$BP$391:$BP$568,APS!$B417,'Rekapitulasi Maret'!$BR$391:$BR$568)</f>
        <v>0</v>
      </c>
      <c r="DY417" s="152">
        <f>SUMIF('Rekapitulasi Maret'!$BP$391:$BP$568,APS!$B417,'Rekapitulasi Maret'!$BU$391:$BU$568)</f>
        <v>0</v>
      </c>
      <c r="DZ417" s="154">
        <f t="shared" si="876"/>
        <v>0</v>
      </c>
      <c r="EA417" s="154">
        <f t="shared" si="877"/>
        <v>0</v>
      </c>
      <c r="EB417" s="10"/>
      <c r="EC417" s="152">
        <f>SUMIF('Rekapitulasi Maret'!$CE$391:$CE$568,APS!$B417,'Rekapitulasi Maret'!$CF$391:$CF$568)+SUMIF('Rekapitulasi Maret'!$CE$391:$CE$568,APS!$B417,'Rekapitulasi Maret'!$CI$391:$CI$568)</f>
        <v>0</v>
      </c>
      <c r="ED417" s="152">
        <f>SUMIF('Rekapitulasi Maret'!$CE$391:$CE$568,APS!$B417,'Rekapitulasi Maret'!$CG$391:$CG$568)</f>
        <v>0</v>
      </c>
      <c r="EE417" s="152">
        <f>SUMIF('Rekapitulasi Maret'!$CE$391:$CE$568,APS!$B417,'Rekapitulasi Maret'!$CJ$391:$CJ$568)</f>
        <v>0</v>
      </c>
      <c r="EF417" s="154">
        <f t="shared" si="893"/>
        <v>0</v>
      </c>
      <c r="EG417" s="154">
        <f t="shared" si="894"/>
        <v>0</v>
      </c>
      <c r="EH417" s="76">
        <f t="shared" si="931"/>
        <v>0</v>
      </c>
      <c r="EI417" s="76">
        <f t="shared" si="932"/>
        <v>0</v>
      </c>
      <c r="EJ417" s="76">
        <f t="shared" si="933"/>
        <v>0</v>
      </c>
      <c r="EK417" s="76">
        <f t="shared" si="934"/>
        <v>0</v>
      </c>
      <c r="EL417" s="76">
        <f t="shared" si="935"/>
        <v>0</v>
      </c>
      <c r="EM417" s="76">
        <f t="shared" si="936"/>
        <v>0</v>
      </c>
      <c r="EN417" s="154">
        <f t="shared" si="937"/>
        <v>0</v>
      </c>
      <c r="EO417" s="10"/>
      <c r="EP417" s="10"/>
      <c r="EQ417" s="10"/>
      <c r="ER417" s="10"/>
      <c r="ES417" s="10"/>
      <c r="ET417" s="154">
        <f t="shared" si="895"/>
        <v>0</v>
      </c>
      <c r="EU417" s="154">
        <f t="shared" si="896"/>
        <v>0</v>
      </c>
      <c r="EV417" s="10"/>
      <c r="EW417" s="152">
        <f>SUMIF('Rekapitulasi Maret'!$U$587:$U$768,APS!$B417,'Rekapitulasi Maret'!$V$587:$V$768)+SUMIF('Rekapitulasi Maret'!$U$587:$U$768,APS!$B417,'Rekapitulasi Maret'!$X$587:$X$768)</f>
        <v>0</v>
      </c>
      <c r="EX417" s="152">
        <f>SUMIF('Rekapitulasi Maret'!$U$587:$U$768,APS!$B417,'Rekapitulasi Maret'!$W$587:$W$768)+SUMIF('Rekapitulasi Maret'!$U$587:$U$768,APS!$B417,'Rekapitulasi Maret'!$Y$587:$Y$768)</f>
        <v>0</v>
      </c>
      <c r="EY417" s="10"/>
      <c r="EZ417" s="154">
        <f t="shared" si="897"/>
        <v>0</v>
      </c>
      <c r="FA417" s="154">
        <f t="shared" si="898"/>
        <v>0</v>
      </c>
      <c r="FB417" s="10"/>
      <c r="FC417" s="152">
        <f>SUMIF('Rekapitulasi Maret'!$AL$587:$AL$768,APS!$B417,'Rekapitulasi Maret'!$AM$587:$AM$768)+SUMIF('Rekapitulasi Maret'!$AL$587:$AL$768,APS!$B417,'Rekapitulasi Maret'!$AP$587:$AP$768)</f>
        <v>0</v>
      </c>
      <c r="FD417" s="152">
        <f>SUMIF('Rekapitulasi Maret'!$AL$587:$AL$768,APS!$B417,'Rekapitulasi Maret'!$AN$587:$AN$768)</f>
        <v>0</v>
      </c>
      <c r="FE417" s="10"/>
      <c r="FF417" s="154">
        <f t="shared" si="899"/>
        <v>0</v>
      </c>
      <c r="FG417" s="154">
        <f t="shared" si="900"/>
        <v>0</v>
      </c>
      <c r="FH417" s="10"/>
      <c r="FI417" s="152">
        <f>SUMIF('Rekapitulasi Maret'!$BA$587:$BA$768,APS!$B417,'Rekapitulasi Maret'!$BB$587:$BB$768)+SUMIF('Rekapitulasi Maret'!$BA$587:$BA$768,APS!$B417,'Rekapitulasi Maret'!$BE$587:$BE$768)</f>
        <v>0</v>
      </c>
      <c r="FJ417" s="152">
        <f>SUMIF('Rekapitulasi Maret'!$BA$587:$BA$768,APS!$B417,'Rekapitulasi Maret'!$BC$587:$BC$768)+SUMIF('Rekapitulasi Maret'!$BA$587:$BA$768,APS!$B417,'Rekapitulasi Maret'!$BF$587:$BF$768)</f>
        <v>0</v>
      </c>
      <c r="FK417" s="10"/>
      <c r="FL417" s="154">
        <f t="shared" si="901"/>
        <v>0</v>
      </c>
      <c r="FM417" s="154">
        <f t="shared" si="902"/>
        <v>0</v>
      </c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52">
        <f>SUMIF('Rekapitulasi Maret'!$D$785:$D$963,APS!$B417,'Rekapitulasi Maret'!$E$785:$E$963)+SUMIF('Rekapitulasi Maret'!$D$785:$D$963,APS!$B417,'Rekapitulasi Maret'!$J$785:$J$963)</f>
        <v>0</v>
      </c>
      <c r="GB417" s="152">
        <f>SUMIF('Rekapitulasi Maret'!$D$785:$D$963,APS!$B417,'Rekapitulasi Maret'!$F$785:$F$963)</f>
        <v>0</v>
      </c>
      <c r="GC417" s="152">
        <f>SUMIF('Rekapitulasi Maret'!$D$785:$D$963,APS!$B417,'Rekapitulasi Maret'!$K$785:$K$963)</f>
        <v>0</v>
      </c>
      <c r="GD417" s="154">
        <f t="shared" si="905"/>
        <v>0</v>
      </c>
      <c r="GE417" s="154">
        <f t="shared" si="906"/>
        <v>0</v>
      </c>
      <c r="GF417" s="10"/>
      <c r="GG417" s="152">
        <f>SUMIF('Rekapitulasi Maret'!$U$785:$U$963,APS!$B417,'Rekapitulasi Maret'!$V$785:$V$963)+SUMIF('Rekapitulasi Maret'!$U$785:$U$963,APS!$B417,'Rekapitulasi Maret'!$AA$785:$AA$963)</f>
        <v>0</v>
      </c>
      <c r="GH417" s="152">
        <f>SUMIF('Rekapitulasi Maret'!$U$785:$U$963,APS!$B417,'Rekapitulasi Maret'!$W$785:$W$963)</f>
        <v>0</v>
      </c>
      <c r="GI417" s="152">
        <f>SUMIF('Rekapitulasi Maret'!$U$785:$U$963,APS!$B417,'Rekapitulasi Maret'!$AB$785:$AB$963)</f>
        <v>0</v>
      </c>
      <c r="GJ417" s="154">
        <f t="shared" si="878"/>
        <v>0</v>
      </c>
      <c r="GK417" s="154">
        <f t="shared" si="879"/>
        <v>0</v>
      </c>
      <c r="GL417" s="10"/>
      <c r="GM417" s="10"/>
      <c r="GN417" s="10"/>
      <c r="GO417" s="10"/>
      <c r="GP417" s="10"/>
      <c r="GQ417" s="10"/>
      <c r="GR417" s="76">
        <f t="shared" si="884"/>
        <v>0</v>
      </c>
      <c r="GS417" s="76">
        <f t="shared" si="907"/>
        <v>0</v>
      </c>
      <c r="GT417" s="76">
        <f t="shared" si="908"/>
        <v>0</v>
      </c>
      <c r="GU417" s="76">
        <f t="shared" si="909"/>
        <v>0</v>
      </c>
      <c r="GV417" s="157">
        <f t="shared" si="888"/>
        <v>0</v>
      </c>
      <c r="GW417" s="157">
        <f t="shared" si="889"/>
        <v>0</v>
      </c>
      <c r="GX417" s="158">
        <f t="shared" si="890"/>
        <v>0</v>
      </c>
      <c r="GY417" s="157">
        <f t="shared" si="916"/>
        <v>0</v>
      </c>
      <c r="GZ417" s="157">
        <f t="shared" si="917"/>
        <v>0</v>
      </c>
      <c r="HA417" s="157">
        <f t="shared" si="918"/>
        <v>0</v>
      </c>
      <c r="HB417" s="157">
        <f t="shared" si="919"/>
        <v>0</v>
      </c>
      <c r="HC417" s="157">
        <f t="shared" si="920"/>
        <v>0</v>
      </c>
      <c r="HD417" s="157">
        <f t="shared" si="921"/>
        <v>0</v>
      </c>
      <c r="HE417" s="158">
        <f t="shared" si="862"/>
        <v>0</v>
      </c>
      <c r="HF417" s="2"/>
      <c r="HG417" s="88"/>
      <c r="HH417" s="88"/>
    </row>
    <row r="418" spans="1:216" ht="15.75" hidden="1">
      <c r="A418" s="16"/>
      <c r="B418" s="28"/>
      <c r="C418" s="16"/>
      <c r="D418" s="16"/>
      <c r="E418" s="16"/>
      <c r="F418" s="17"/>
      <c r="G418" s="17"/>
      <c r="H418" s="17"/>
      <c r="I418" s="18"/>
      <c r="J418" s="17">
        <v>0</v>
      </c>
      <c r="K418" s="19"/>
      <c r="L418" s="19"/>
      <c r="M418" s="23"/>
      <c r="N418" s="20">
        <f t="shared" si="874"/>
        <v>0</v>
      </c>
      <c r="O418" s="20"/>
      <c r="P418" s="75">
        <f t="shared" si="875"/>
        <v>0</v>
      </c>
      <c r="Q418" s="74">
        <f t="shared" si="892"/>
        <v>0</v>
      </c>
      <c r="R418" s="22">
        <f t="shared" si="891"/>
        <v>0</v>
      </c>
      <c r="S418" s="10"/>
      <c r="T418" s="10"/>
      <c r="U418" s="152">
        <f>SUMIF('Rekapitulasi Maret'!$D$9:$D$173,APS!$B418,'Rekapitulasi Maret'!$E$9:$E$173)</f>
        <v>0</v>
      </c>
      <c r="V418" s="152">
        <f>SUMIF('Rekapitulasi Maret'!$D$9:$D$173,APS!$B418,'Rekapitulasi Maret'!$F$9:$F$173)</f>
        <v>0</v>
      </c>
      <c r="W418" s="10"/>
      <c r="X418" s="154">
        <f t="shared" si="865"/>
        <v>0</v>
      </c>
      <c r="Y418" s="154">
        <f t="shared" si="866"/>
        <v>0</v>
      </c>
      <c r="Z418" s="10"/>
      <c r="AA418" s="152">
        <f>SUMIF('Rekapitulasi Maret'!$U$9:$U$173,APS!$B418,'Rekapitulasi Maret'!$V$9:$V$173)</f>
        <v>0</v>
      </c>
      <c r="AB418" s="152">
        <f>SUMIF('Rekapitulasi Maret'!$U$9:$U$173,APS!$B418,'Rekapitulasi Maret'!$W$9:$W$173)</f>
        <v>0</v>
      </c>
      <c r="AC418" s="152"/>
      <c r="AD418" s="154">
        <f t="shared" si="938"/>
        <v>0</v>
      </c>
      <c r="AE418" s="154">
        <f t="shared" si="939"/>
        <v>0</v>
      </c>
      <c r="AF418" s="10"/>
      <c r="AG418" s="152">
        <f>SUMIF('Rekapitulasi Maret'!$AL$9:$AL$173,APS!$B418,'Rekapitulasi Maret'!$AM$9:$AM$173)</f>
        <v>0</v>
      </c>
      <c r="AH418" s="152">
        <f>SUMIF('Rekapitulasi Maret'!$AL$9:$AL$173,APS!$B418,'Rekapitulasi Maret'!$AN$9:$AN$173)</f>
        <v>0</v>
      </c>
      <c r="AI418" s="152">
        <f>SUMIF('Rekapitulasi Maret'!$AL$9:$AL$173,APS!$B418,'Rekapitulasi Maret'!$AQ$9:$AQ$173)</f>
        <v>0</v>
      </c>
      <c r="AJ418" s="154">
        <f t="shared" si="860"/>
        <v>0</v>
      </c>
      <c r="AK418" s="154">
        <f t="shared" si="861"/>
        <v>0</v>
      </c>
      <c r="AL418" s="10"/>
      <c r="AM418" s="152">
        <f>SUMIF('Rekapitulasi Maret'!$BA$9:$BA$173,APS!$B418,'Rekapitulasi Maret'!$BB$9:$BB$173)</f>
        <v>0</v>
      </c>
      <c r="AN418" s="152">
        <f>SUMIF('Rekapitulasi Maret'!$BA$9:$BA$173,APS!$B418,'Rekapitulasi Maret'!$BC$9:$BC$173)</f>
        <v>0</v>
      </c>
      <c r="AO418" s="10"/>
      <c r="AP418" s="154">
        <f t="shared" si="940"/>
        <v>0</v>
      </c>
      <c r="AQ418" s="154">
        <f t="shared" si="941"/>
        <v>0</v>
      </c>
      <c r="AR418" s="10"/>
      <c r="AS418" s="152">
        <f>SUMIF('Rekapitulasi Maret'!$BP$9:$BP$173,APS!$B418,'Rekapitulasi Maret'!$BQ$9:$BQ$173)</f>
        <v>0</v>
      </c>
      <c r="AT418" s="152">
        <f>SUMIF('Rekapitulasi Maret'!$BP$9:$BP$173,APS!$B418,'Rekapitulasi Maret'!$BR$9:$BR$173)</f>
        <v>0</v>
      </c>
      <c r="AU418" s="10"/>
      <c r="AV418" s="10"/>
      <c r="AW418" s="10"/>
      <c r="AX418" s="10"/>
      <c r="AY418" s="10"/>
      <c r="AZ418" s="10"/>
      <c r="BA418" s="10"/>
      <c r="BB418" s="154">
        <f t="shared" si="914"/>
        <v>0</v>
      </c>
      <c r="BC418" s="154">
        <f t="shared" si="915"/>
        <v>0</v>
      </c>
      <c r="BD418" s="76">
        <f t="shared" si="867"/>
        <v>0</v>
      </c>
      <c r="BE418" s="76">
        <f t="shared" si="868"/>
        <v>0</v>
      </c>
      <c r="BF418" s="76">
        <f t="shared" si="869"/>
        <v>0</v>
      </c>
      <c r="BG418" s="76">
        <f t="shared" si="870"/>
        <v>0</v>
      </c>
      <c r="BH418" s="76">
        <f t="shared" si="871"/>
        <v>0</v>
      </c>
      <c r="BI418" s="76">
        <f t="shared" si="872"/>
        <v>0</v>
      </c>
      <c r="BJ418" s="154">
        <f t="shared" si="873"/>
        <v>0</v>
      </c>
      <c r="BK418" s="10"/>
      <c r="BL418" s="10"/>
      <c r="BM418" s="152">
        <f>SUMIF('Rekapitulasi Maret'!$D$194:$D$375,APS!$B418,'Rekapitulasi Maret'!$E$194:$E$375)+SUMIF('Rekapitulasi Maret'!$D$194:$D$375,APS!$B418,'Rekapitulasi Maret'!$J$194:$J$375)</f>
        <v>0</v>
      </c>
      <c r="BN418" s="152">
        <f>SUMIF('Rekapitulasi Maret'!$D$194:$D$375,APS!$B418,'Rekapitulasi Maret'!$F$194:$F$375)</f>
        <v>0</v>
      </c>
      <c r="BO418" s="152">
        <f>SUMIF('Rekapitulasi Maret'!$D$194:$D$375,APS!$B418,'Rekapitulasi Maret'!$K$194:$K$375)</f>
        <v>0</v>
      </c>
      <c r="BP418" s="154">
        <f t="shared" si="912"/>
        <v>0</v>
      </c>
      <c r="BQ418" s="154">
        <f t="shared" si="913"/>
        <v>0</v>
      </c>
      <c r="BR418" s="10"/>
      <c r="BS418" s="152">
        <f>SUMIF('Rekapitulasi Maret'!$U$194:$U$375,APS!$B418,'Rekapitulasi Maret'!$V$194:$V$375)+SUMIF('Rekapitulasi Maret'!$U$194:$U$375,APS!$B418,'Rekapitulasi Maret'!$AA$194:$AA$375)</f>
        <v>0</v>
      </c>
      <c r="BT418" s="152">
        <f>SUMIF('Rekapitulasi Maret'!$U$194:$U$375,APS!$B418,'Rekapitulasi Maret'!$W$194:$W$375)</f>
        <v>0</v>
      </c>
      <c r="BU418" s="152">
        <f>SUMIF('Rekapitulasi Maret'!$U$194:$U$375,APS!$B418,'Rekapitulasi Maret'!$AB$194:$AB$375)</f>
        <v>0</v>
      </c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76">
        <f t="shared" si="922"/>
        <v>0</v>
      </c>
      <c r="CQ418" s="76">
        <f t="shared" si="923"/>
        <v>0</v>
      </c>
      <c r="CR418" s="76">
        <f t="shared" si="924"/>
        <v>0</v>
      </c>
      <c r="CS418" s="76">
        <f t="shared" si="925"/>
        <v>0</v>
      </c>
      <c r="CT418" s="76">
        <f t="shared" si="926"/>
        <v>0</v>
      </c>
      <c r="CU418" s="76">
        <f t="shared" si="927"/>
        <v>0</v>
      </c>
      <c r="CV418" s="154">
        <f t="shared" si="928"/>
        <v>0</v>
      </c>
      <c r="CW418" s="10"/>
      <c r="CX418" s="10"/>
      <c r="CY418" s="152">
        <f>SUMIF('Rekapitulasi Maret'!$D$391:$D$568,APS!$B418,'Rekapitulasi Maret'!$E$391:$E$568)+SUMIF('Rekapitulasi Maret'!$D$391:$D$568,APS!$B418,'Rekapitulasi Maret'!$J$391:$J$568)</f>
        <v>0</v>
      </c>
      <c r="CZ418" s="152">
        <f>SUMIF('Rekapitulasi Maret'!$D$391:$D$568,APS!$B418,'Rekapitulasi Maret'!$F$391:$F$568)</f>
        <v>0</v>
      </c>
      <c r="DA418" s="152">
        <f>SUMIF('Rekapitulasi Maret'!$D$391:$D$568,APS!$B418,'Rekapitulasi Maret'!$K$391:$K$568)</f>
        <v>0</v>
      </c>
      <c r="DB418" s="154">
        <f t="shared" si="910"/>
        <v>0</v>
      </c>
      <c r="DC418" s="154">
        <f t="shared" si="911"/>
        <v>0</v>
      </c>
      <c r="DD418" s="10"/>
      <c r="DE418" s="152">
        <f>SUMIF('Rekapitulasi Maret'!$U$391:$U$568,APS!$B418,'Rekapitulasi Maret'!$V$391:$V$568)+SUMIF('Rekapitulasi Maret'!$U$391:$U$568,APS!$B418,'Rekapitulasi Maret'!$AA$391:$AA$568)</f>
        <v>0</v>
      </c>
      <c r="DF418" s="152">
        <f>SUMIF('Rekapitulasi Maret'!$U$391:$U$568,APS!$B418,'Rekapitulasi Maret'!$W$391:$W$568)</f>
        <v>0</v>
      </c>
      <c r="DG418" s="152">
        <f>SUMIF('Rekapitulasi Maret'!$U$391:$U$568,APS!$B418,'Rekapitulasi Maret'!$AB$391:$AB$568)</f>
        <v>0</v>
      </c>
      <c r="DH418" s="154">
        <f t="shared" si="929"/>
        <v>0</v>
      </c>
      <c r="DI418" s="154">
        <f t="shared" si="930"/>
        <v>0</v>
      </c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52">
        <f>SUMIF('Rekapitulasi Maret'!$BP$391:$BP$568,APS!$B418,'Rekapitulasi Maret'!$BQ$391:$BQ$568)+SUMIF('Rekapitulasi Maret'!$BP$391:$BP$568,APS!$B418,'Rekapitulasi Maret'!$BT$391:$BT$568)</f>
        <v>0</v>
      </c>
      <c r="DX418" s="152">
        <f>SUMIF('Rekapitulasi Maret'!$BP$391:$BP$568,APS!$B418,'Rekapitulasi Maret'!$BR$391:$BR$568)</f>
        <v>0</v>
      </c>
      <c r="DY418" s="152">
        <f>SUMIF('Rekapitulasi Maret'!$BP$391:$BP$568,APS!$B418,'Rekapitulasi Maret'!$BU$391:$BU$568)</f>
        <v>0</v>
      </c>
      <c r="DZ418" s="154">
        <f t="shared" si="876"/>
        <v>0</v>
      </c>
      <c r="EA418" s="154">
        <f t="shared" si="877"/>
        <v>0</v>
      </c>
      <c r="EB418" s="10"/>
      <c r="EC418" s="152">
        <f>SUMIF('Rekapitulasi Maret'!$CE$391:$CE$568,APS!$B418,'Rekapitulasi Maret'!$CF$391:$CF$568)+SUMIF('Rekapitulasi Maret'!$CE$391:$CE$568,APS!$B418,'Rekapitulasi Maret'!$CI$391:$CI$568)</f>
        <v>0</v>
      </c>
      <c r="ED418" s="152">
        <f>SUMIF('Rekapitulasi Maret'!$CE$391:$CE$568,APS!$B418,'Rekapitulasi Maret'!$CG$391:$CG$568)</f>
        <v>0</v>
      </c>
      <c r="EE418" s="152">
        <f>SUMIF('Rekapitulasi Maret'!$CE$391:$CE$568,APS!$B418,'Rekapitulasi Maret'!$CJ$391:$CJ$568)</f>
        <v>0</v>
      </c>
      <c r="EF418" s="154">
        <f t="shared" si="893"/>
        <v>0</v>
      </c>
      <c r="EG418" s="154">
        <f t="shared" si="894"/>
        <v>0</v>
      </c>
      <c r="EH418" s="76">
        <f t="shared" si="931"/>
        <v>0</v>
      </c>
      <c r="EI418" s="76">
        <f t="shared" si="932"/>
        <v>0</v>
      </c>
      <c r="EJ418" s="76">
        <f t="shared" si="933"/>
        <v>0</v>
      </c>
      <c r="EK418" s="76">
        <f t="shared" si="934"/>
        <v>0</v>
      </c>
      <c r="EL418" s="76">
        <f t="shared" si="935"/>
        <v>0</v>
      </c>
      <c r="EM418" s="76">
        <f t="shared" si="936"/>
        <v>0</v>
      </c>
      <c r="EN418" s="154">
        <f t="shared" si="937"/>
        <v>0</v>
      </c>
      <c r="EO418" s="10"/>
      <c r="EP418" s="10"/>
      <c r="EQ418" s="10"/>
      <c r="ER418" s="10"/>
      <c r="ES418" s="10"/>
      <c r="ET418" s="154">
        <f t="shared" si="895"/>
        <v>0</v>
      </c>
      <c r="EU418" s="154">
        <f t="shared" si="896"/>
        <v>0</v>
      </c>
      <c r="EV418" s="10"/>
      <c r="EW418" s="152">
        <f>SUMIF('Rekapitulasi Maret'!$U$587:$U$768,APS!$B418,'Rekapitulasi Maret'!$V$587:$V$768)+SUMIF('Rekapitulasi Maret'!$U$587:$U$768,APS!$B418,'Rekapitulasi Maret'!$X$587:$X$768)</f>
        <v>0</v>
      </c>
      <c r="EX418" s="152">
        <f>SUMIF('Rekapitulasi Maret'!$U$587:$U$768,APS!$B418,'Rekapitulasi Maret'!$W$587:$W$768)+SUMIF('Rekapitulasi Maret'!$U$587:$U$768,APS!$B418,'Rekapitulasi Maret'!$Y$587:$Y$768)</f>
        <v>0</v>
      </c>
      <c r="EY418" s="10"/>
      <c r="EZ418" s="154">
        <f t="shared" si="897"/>
        <v>0</v>
      </c>
      <c r="FA418" s="154">
        <f t="shared" si="898"/>
        <v>0</v>
      </c>
      <c r="FB418" s="10"/>
      <c r="FC418" s="152">
        <f>SUMIF('Rekapitulasi Maret'!$AL$587:$AL$768,APS!$B418,'Rekapitulasi Maret'!$AM$587:$AM$768)+SUMIF('Rekapitulasi Maret'!$AL$587:$AL$768,APS!$B418,'Rekapitulasi Maret'!$AP$587:$AP$768)</f>
        <v>0</v>
      </c>
      <c r="FD418" s="152">
        <f>SUMIF('Rekapitulasi Maret'!$AL$587:$AL$768,APS!$B418,'Rekapitulasi Maret'!$AN$587:$AN$768)</f>
        <v>0</v>
      </c>
      <c r="FE418" s="10"/>
      <c r="FF418" s="154">
        <f t="shared" si="899"/>
        <v>0</v>
      </c>
      <c r="FG418" s="154">
        <f t="shared" si="900"/>
        <v>0</v>
      </c>
      <c r="FH418" s="10"/>
      <c r="FI418" s="152">
        <f>SUMIF('Rekapitulasi Maret'!$BA$587:$BA$768,APS!$B418,'Rekapitulasi Maret'!$BB$587:$BB$768)+SUMIF('Rekapitulasi Maret'!$BA$587:$BA$768,APS!$B418,'Rekapitulasi Maret'!$BE$587:$BE$768)</f>
        <v>0</v>
      </c>
      <c r="FJ418" s="152">
        <f>SUMIF('Rekapitulasi Maret'!$BA$587:$BA$768,APS!$B418,'Rekapitulasi Maret'!$BC$587:$BC$768)+SUMIF('Rekapitulasi Maret'!$BA$587:$BA$768,APS!$B418,'Rekapitulasi Maret'!$BF$587:$BF$768)</f>
        <v>0</v>
      </c>
      <c r="FK418" s="10"/>
      <c r="FL418" s="154">
        <f t="shared" si="901"/>
        <v>0</v>
      </c>
      <c r="FM418" s="154">
        <f t="shared" si="902"/>
        <v>0</v>
      </c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52">
        <f>SUMIF('Rekapitulasi Maret'!$D$785:$D$963,APS!$B418,'Rekapitulasi Maret'!$E$785:$E$963)+SUMIF('Rekapitulasi Maret'!$D$785:$D$963,APS!$B418,'Rekapitulasi Maret'!$J$785:$J$963)</f>
        <v>0</v>
      </c>
      <c r="GB418" s="152">
        <f>SUMIF('Rekapitulasi Maret'!$D$785:$D$963,APS!$B418,'Rekapitulasi Maret'!$F$785:$F$963)</f>
        <v>0</v>
      </c>
      <c r="GC418" s="152">
        <f>SUMIF('Rekapitulasi Maret'!$D$785:$D$963,APS!$B418,'Rekapitulasi Maret'!$K$785:$K$963)</f>
        <v>0</v>
      </c>
      <c r="GD418" s="154">
        <f t="shared" si="905"/>
        <v>0</v>
      </c>
      <c r="GE418" s="154">
        <f t="shared" si="906"/>
        <v>0</v>
      </c>
      <c r="GF418" s="10"/>
      <c r="GG418" s="152">
        <f>SUMIF('Rekapitulasi Maret'!$U$785:$U$963,APS!$B418,'Rekapitulasi Maret'!$V$785:$V$963)+SUMIF('Rekapitulasi Maret'!$U$785:$U$963,APS!$B418,'Rekapitulasi Maret'!$AA$785:$AA$963)</f>
        <v>0</v>
      </c>
      <c r="GH418" s="152">
        <f>SUMIF('Rekapitulasi Maret'!$U$785:$U$963,APS!$B418,'Rekapitulasi Maret'!$W$785:$W$963)</f>
        <v>0</v>
      </c>
      <c r="GI418" s="152">
        <f>SUMIF('Rekapitulasi Maret'!$U$785:$U$963,APS!$B418,'Rekapitulasi Maret'!$AB$785:$AB$963)</f>
        <v>0</v>
      </c>
      <c r="GJ418" s="154">
        <f t="shared" si="878"/>
        <v>0</v>
      </c>
      <c r="GK418" s="154">
        <f t="shared" si="879"/>
        <v>0</v>
      </c>
      <c r="GL418" s="10"/>
      <c r="GM418" s="10"/>
      <c r="GN418" s="10"/>
      <c r="GO418" s="10"/>
      <c r="GP418" s="10"/>
      <c r="GQ418" s="10"/>
      <c r="GR418" s="76">
        <f t="shared" si="884"/>
        <v>0</v>
      </c>
      <c r="GS418" s="76">
        <f t="shared" si="907"/>
        <v>0</v>
      </c>
      <c r="GT418" s="76">
        <f t="shared" si="908"/>
        <v>0</v>
      </c>
      <c r="GU418" s="76">
        <f t="shared" si="909"/>
        <v>0</v>
      </c>
      <c r="GV418" s="157">
        <f t="shared" si="888"/>
        <v>0</v>
      </c>
      <c r="GW418" s="157">
        <f t="shared" si="889"/>
        <v>0</v>
      </c>
      <c r="GX418" s="158">
        <f t="shared" si="890"/>
        <v>0</v>
      </c>
      <c r="GY418" s="157">
        <f t="shared" si="916"/>
        <v>0</v>
      </c>
      <c r="GZ418" s="157">
        <f t="shared" si="917"/>
        <v>0</v>
      </c>
      <c r="HA418" s="157">
        <f t="shared" si="918"/>
        <v>0</v>
      </c>
      <c r="HB418" s="157">
        <f t="shared" si="919"/>
        <v>0</v>
      </c>
      <c r="HC418" s="157">
        <f t="shared" si="920"/>
        <v>0</v>
      </c>
      <c r="HD418" s="157">
        <f t="shared" si="921"/>
        <v>0</v>
      </c>
      <c r="HE418" s="158">
        <f t="shared" si="862"/>
        <v>0</v>
      </c>
      <c r="HF418" s="2"/>
      <c r="HG418" s="88"/>
      <c r="HH418" s="88"/>
    </row>
    <row r="419" spans="1:216" ht="15.75" hidden="1">
      <c r="A419" s="16"/>
      <c r="B419" s="16"/>
      <c r="C419" s="16"/>
      <c r="D419" s="16"/>
      <c r="E419" s="16"/>
      <c r="F419" s="17"/>
      <c r="G419" s="17"/>
      <c r="H419" s="17"/>
      <c r="I419" s="18"/>
      <c r="J419" s="17">
        <v>0</v>
      </c>
      <c r="K419" s="19"/>
      <c r="L419" s="19"/>
      <c r="M419" s="23"/>
      <c r="N419" s="20">
        <f t="shared" si="874"/>
        <v>0</v>
      </c>
      <c r="O419" s="20"/>
      <c r="P419" s="75">
        <f t="shared" si="875"/>
        <v>0</v>
      </c>
      <c r="Q419" s="74">
        <f t="shared" si="892"/>
        <v>0</v>
      </c>
      <c r="R419" s="22">
        <f t="shared" si="891"/>
        <v>0</v>
      </c>
      <c r="S419" s="10"/>
      <c r="T419" s="10"/>
      <c r="U419" s="152">
        <f>SUMIF('Rekapitulasi Maret'!$D$9:$D$173,APS!$B419,'Rekapitulasi Maret'!$E$9:$E$173)</f>
        <v>0</v>
      </c>
      <c r="V419" s="152">
        <f>SUMIF('Rekapitulasi Maret'!$D$9:$D$173,APS!$B419,'Rekapitulasi Maret'!$F$9:$F$173)</f>
        <v>0</v>
      </c>
      <c r="W419" s="10"/>
      <c r="X419" s="154">
        <f t="shared" si="865"/>
        <v>0</v>
      </c>
      <c r="Y419" s="154">
        <f t="shared" si="866"/>
        <v>0</v>
      </c>
      <c r="Z419" s="10"/>
      <c r="AA419" s="152">
        <f>SUMIF('Rekapitulasi Maret'!$U$9:$U$173,APS!$B419,'Rekapitulasi Maret'!$V$9:$V$173)</f>
        <v>0</v>
      </c>
      <c r="AB419" s="152">
        <f>SUMIF('Rekapitulasi Maret'!$U$9:$U$173,APS!$B419,'Rekapitulasi Maret'!$W$9:$W$173)</f>
        <v>0</v>
      </c>
      <c r="AC419" s="152"/>
      <c r="AD419" s="154">
        <f t="shared" si="938"/>
        <v>0</v>
      </c>
      <c r="AE419" s="154">
        <f t="shared" si="939"/>
        <v>0</v>
      </c>
      <c r="AF419" s="10"/>
      <c r="AG419" s="152">
        <f>SUMIF('Rekapitulasi Maret'!$AL$9:$AL$173,APS!$B419,'Rekapitulasi Maret'!$AM$9:$AM$173)</f>
        <v>0</v>
      </c>
      <c r="AH419" s="152">
        <f>SUMIF('Rekapitulasi Maret'!$AL$9:$AL$173,APS!$B419,'Rekapitulasi Maret'!$AN$9:$AN$173)</f>
        <v>0</v>
      </c>
      <c r="AI419" s="152">
        <f>SUMIF('Rekapitulasi Maret'!$AL$9:$AL$173,APS!$B419,'Rekapitulasi Maret'!$AQ$9:$AQ$173)</f>
        <v>0</v>
      </c>
      <c r="AJ419" s="154">
        <f t="shared" ref="AJ419:AJ446" si="942">IF(AF419=0,0,((AH419+AI419)/AF419)*100)</f>
        <v>0</v>
      </c>
      <c r="AK419" s="154">
        <f t="shared" ref="AK419:AK446" si="943">IF(AG419=0,0,((AH419+AI419)/AG419)*100)</f>
        <v>0</v>
      </c>
      <c r="AL419" s="10"/>
      <c r="AM419" s="152">
        <f>SUMIF('Rekapitulasi Maret'!$BA$9:$BA$173,APS!$B419,'Rekapitulasi Maret'!$BB$9:$BB$173)</f>
        <v>0</v>
      </c>
      <c r="AN419" s="152">
        <f>SUMIF('Rekapitulasi Maret'!$BA$9:$BA$173,APS!$B419,'Rekapitulasi Maret'!$BC$9:$BC$173)</f>
        <v>0</v>
      </c>
      <c r="AO419" s="10"/>
      <c r="AP419" s="154">
        <f t="shared" si="940"/>
        <v>0</v>
      </c>
      <c r="AQ419" s="154">
        <f t="shared" si="941"/>
        <v>0</v>
      </c>
      <c r="AR419" s="10"/>
      <c r="AS419" s="152">
        <f>SUMIF('Rekapitulasi Maret'!$BP$9:$BP$173,APS!$B419,'Rekapitulasi Maret'!$BQ$9:$BQ$173)</f>
        <v>0</v>
      </c>
      <c r="AT419" s="152">
        <f>SUMIF('Rekapitulasi Maret'!$BP$9:$BP$173,APS!$B419,'Rekapitulasi Maret'!$BR$9:$BR$173)</f>
        <v>0</v>
      </c>
      <c r="AU419" s="10"/>
      <c r="AV419" s="10"/>
      <c r="AW419" s="10"/>
      <c r="AX419" s="10"/>
      <c r="AY419" s="10"/>
      <c r="AZ419" s="10"/>
      <c r="BA419" s="10"/>
      <c r="BB419" s="154">
        <f t="shared" si="914"/>
        <v>0</v>
      </c>
      <c r="BC419" s="154">
        <f t="shared" si="915"/>
        <v>0</v>
      </c>
      <c r="BD419" s="76">
        <f t="shared" si="867"/>
        <v>0</v>
      </c>
      <c r="BE419" s="76">
        <f t="shared" si="868"/>
        <v>0</v>
      </c>
      <c r="BF419" s="76">
        <f t="shared" si="869"/>
        <v>0</v>
      </c>
      <c r="BG419" s="76">
        <f t="shared" si="870"/>
        <v>0</v>
      </c>
      <c r="BH419" s="76">
        <f t="shared" si="871"/>
        <v>0</v>
      </c>
      <c r="BI419" s="76">
        <f t="shared" si="872"/>
        <v>0</v>
      </c>
      <c r="BJ419" s="154">
        <f t="shared" si="873"/>
        <v>0</v>
      </c>
      <c r="BK419" s="10"/>
      <c r="BL419" s="10"/>
      <c r="BM419" s="152">
        <f>SUMIF('Rekapitulasi Maret'!$D$194:$D$375,APS!$B419,'Rekapitulasi Maret'!$E$194:$E$375)+SUMIF('Rekapitulasi Maret'!$D$194:$D$375,APS!$B419,'Rekapitulasi Maret'!$J$194:$J$375)</f>
        <v>0</v>
      </c>
      <c r="BN419" s="152">
        <f>SUMIF('Rekapitulasi Maret'!$D$194:$D$375,APS!$B419,'Rekapitulasi Maret'!$F$194:$F$375)</f>
        <v>0</v>
      </c>
      <c r="BO419" s="152">
        <f>SUMIF('Rekapitulasi Maret'!$D$194:$D$375,APS!$B419,'Rekapitulasi Maret'!$K$194:$K$375)</f>
        <v>0</v>
      </c>
      <c r="BP419" s="154">
        <f t="shared" si="912"/>
        <v>0</v>
      </c>
      <c r="BQ419" s="154">
        <f t="shared" si="913"/>
        <v>0</v>
      </c>
      <c r="BR419" s="10"/>
      <c r="BS419" s="152">
        <f>SUMIF('Rekapitulasi Maret'!$U$194:$U$375,APS!$B419,'Rekapitulasi Maret'!$V$194:$V$375)+SUMIF('Rekapitulasi Maret'!$U$194:$U$375,APS!$B419,'Rekapitulasi Maret'!$AA$194:$AA$375)</f>
        <v>0</v>
      </c>
      <c r="BT419" s="152">
        <f>SUMIF('Rekapitulasi Maret'!$U$194:$U$375,APS!$B419,'Rekapitulasi Maret'!$W$194:$W$375)</f>
        <v>0</v>
      </c>
      <c r="BU419" s="152">
        <f>SUMIF('Rekapitulasi Maret'!$U$194:$U$375,APS!$B419,'Rekapitulasi Maret'!$AB$194:$AB$375)</f>
        <v>0</v>
      </c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76">
        <f t="shared" si="922"/>
        <v>0</v>
      </c>
      <c r="CQ419" s="76">
        <f t="shared" si="923"/>
        <v>0</v>
      </c>
      <c r="CR419" s="76">
        <f t="shared" si="924"/>
        <v>0</v>
      </c>
      <c r="CS419" s="76">
        <f t="shared" si="925"/>
        <v>0</v>
      </c>
      <c r="CT419" s="76">
        <f t="shared" si="926"/>
        <v>0</v>
      </c>
      <c r="CU419" s="76">
        <f t="shared" si="927"/>
        <v>0</v>
      </c>
      <c r="CV419" s="154">
        <f t="shared" si="928"/>
        <v>0</v>
      </c>
      <c r="CW419" s="10"/>
      <c r="CX419" s="10"/>
      <c r="CY419" s="152">
        <f>SUMIF('Rekapitulasi Maret'!$D$391:$D$568,APS!$B419,'Rekapitulasi Maret'!$E$391:$E$568)+SUMIF('Rekapitulasi Maret'!$D$391:$D$568,APS!$B419,'Rekapitulasi Maret'!$J$391:$J$568)</f>
        <v>0</v>
      </c>
      <c r="CZ419" s="152">
        <f>SUMIF('Rekapitulasi Maret'!$D$391:$D$568,APS!$B419,'Rekapitulasi Maret'!$F$391:$F$568)</f>
        <v>0</v>
      </c>
      <c r="DA419" s="152">
        <f>SUMIF('Rekapitulasi Maret'!$D$391:$D$568,APS!$B419,'Rekapitulasi Maret'!$K$391:$K$568)</f>
        <v>0</v>
      </c>
      <c r="DB419" s="154">
        <f t="shared" si="910"/>
        <v>0</v>
      </c>
      <c r="DC419" s="154">
        <f t="shared" si="911"/>
        <v>0</v>
      </c>
      <c r="DD419" s="10"/>
      <c r="DE419" s="152">
        <f>SUMIF('Rekapitulasi Maret'!$U$391:$U$568,APS!$B419,'Rekapitulasi Maret'!$V$391:$V$568)+SUMIF('Rekapitulasi Maret'!$U$391:$U$568,APS!$B419,'Rekapitulasi Maret'!$AA$391:$AA$568)</f>
        <v>0</v>
      </c>
      <c r="DF419" s="152">
        <f>SUMIF('Rekapitulasi Maret'!$U$391:$U$568,APS!$B419,'Rekapitulasi Maret'!$W$391:$W$568)</f>
        <v>0</v>
      </c>
      <c r="DG419" s="152">
        <f>SUMIF('Rekapitulasi Maret'!$U$391:$U$568,APS!$B419,'Rekapitulasi Maret'!$AB$391:$AB$568)</f>
        <v>0</v>
      </c>
      <c r="DH419" s="154">
        <f t="shared" si="929"/>
        <v>0</v>
      </c>
      <c r="DI419" s="154">
        <f t="shared" si="930"/>
        <v>0</v>
      </c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52">
        <f>SUMIF('Rekapitulasi Maret'!$BP$391:$BP$568,APS!$B419,'Rekapitulasi Maret'!$BQ$391:$BQ$568)+SUMIF('Rekapitulasi Maret'!$BP$391:$BP$568,APS!$B419,'Rekapitulasi Maret'!$BT$391:$BT$568)</f>
        <v>0</v>
      </c>
      <c r="DX419" s="152">
        <f>SUMIF('Rekapitulasi Maret'!$BP$391:$BP$568,APS!$B419,'Rekapitulasi Maret'!$BR$391:$BR$568)</f>
        <v>0</v>
      </c>
      <c r="DY419" s="152">
        <f>SUMIF('Rekapitulasi Maret'!$BP$391:$BP$568,APS!$B419,'Rekapitulasi Maret'!$BU$391:$BU$568)</f>
        <v>0</v>
      </c>
      <c r="DZ419" s="154">
        <f t="shared" si="876"/>
        <v>0</v>
      </c>
      <c r="EA419" s="154">
        <f t="shared" si="877"/>
        <v>0</v>
      </c>
      <c r="EB419" s="10"/>
      <c r="EC419" s="152">
        <f>SUMIF('Rekapitulasi Maret'!$CE$391:$CE$568,APS!$B419,'Rekapitulasi Maret'!$CF$391:$CF$568)+SUMIF('Rekapitulasi Maret'!$CE$391:$CE$568,APS!$B419,'Rekapitulasi Maret'!$CI$391:$CI$568)</f>
        <v>0</v>
      </c>
      <c r="ED419" s="152">
        <f>SUMIF('Rekapitulasi Maret'!$CE$391:$CE$568,APS!$B419,'Rekapitulasi Maret'!$CG$391:$CG$568)</f>
        <v>0</v>
      </c>
      <c r="EE419" s="152">
        <f>SUMIF('Rekapitulasi Maret'!$CE$391:$CE$568,APS!$B419,'Rekapitulasi Maret'!$CJ$391:$CJ$568)</f>
        <v>0</v>
      </c>
      <c r="EF419" s="154">
        <f t="shared" si="893"/>
        <v>0</v>
      </c>
      <c r="EG419" s="154">
        <f t="shared" si="894"/>
        <v>0</v>
      </c>
      <c r="EH419" s="76">
        <f t="shared" si="931"/>
        <v>0</v>
      </c>
      <c r="EI419" s="76">
        <f t="shared" si="932"/>
        <v>0</v>
      </c>
      <c r="EJ419" s="76">
        <f t="shared" si="933"/>
        <v>0</v>
      </c>
      <c r="EK419" s="76">
        <f t="shared" si="934"/>
        <v>0</v>
      </c>
      <c r="EL419" s="76">
        <f t="shared" si="935"/>
        <v>0</v>
      </c>
      <c r="EM419" s="76">
        <f t="shared" si="936"/>
        <v>0</v>
      </c>
      <c r="EN419" s="154">
        <f t="shared" si="937"/>
        <v>0</v>
      </c>
      <c r="EO419" s="10"/>
      <c r="EP419" s="10"/>
      <c r="EQ419" s="10"/>
      <c r="ER419" s="10"/>
      <c r="ES419" s="10"/>
      <c r="ET419" s="154">
        <f t="shared" si="895"/>
        <v>0</v>
      </c>
      <c r="EU419" s="154">
        <f t="shared" si="896"/>
        <v>0</v>
      </c>
      <c r="EV419" s="10"/>
      <c r="EW419" s="152">
        <f>SUMIF('Rekapitulasi Maret'!$U$587:$U$768,APS!$B419,'Rekapitulasi Maret'!$V$587:$V$768)+SUMIF('Rekapitulasi Maret'!$U$587:$U$768,APS!$B419,'Rekapitulasi Maret'!$X$587:$X$768)</f>
        <v>0</v>
      </c>
      <c r="EX419" s="152">
        <f>SUMIF('Rekapitulasi Maret'!$U$587:$U$768,APS!$B419,'Rekapitulasi Maret'!$W$587:$W$768)+SUMIF('Rekapitulasi Maret'!$U$587:$U$768,APS!$B419,'Rekapitulasi Maret'!$Y$587:$Y$768)</f>
        <v>0</v>
      </c>
      <c r="EY419" s="10"/>
      <c r="EZ419" s="154">
        <f t="shared" si="897"/>
        <v>0</v>
      </c>
      <c r="FA419" s="154">
        <f t="shared" si="898"/>
        <v>0</v>
      </c>
      <c r="FB419" s="10"/>
      <c r="FC419" s="152">
        <f>SUMIF('Rekapitulasi Maret'!$AL$587:$AL$768,APS!$B419,'Rekapitulasi Maret'!$AM$587:$AM$768)+SUMIF('Rekapitulasi Maret'!$AL$587:$AL$768,APS!$B419,'Rekapitulasi Maret'!$AP$587:$AP$768)</f>
        <v>0</v>
      </c>
      <c r="FD419" s="152">
        <f>SUMIF('Rekapitulasi Maret'!$AL$587:$AL$768,APS!$B419,'Rekapitulasi Maret'!$AN$587:$AN$768)</f>
        <v>0</v>
      </c>
      <c r="FE419" s="10"/>
      <c r="FF419" s="154">
        <f t="shared" si="899"/>
        <v>0</v>
      </c>
      <c r="FG419" s="154">
        <f t="shared" si="900"/>
        <v>0</v>
      </c>
      <c r="FH419" s="10"/>
      <c r="FI419" s="152">
        <f>SUMIF('Rekapitulasi Maret'!$BA$587:$BA$768,APS!$B419,'Rekapitulasi Maret'!$BB$587:$BB$768)+SUMIF('Rekapitulasi Maret'!$BA$587:$BA$768,APS!$B419,'Rekapitulasi Maret'!$BE$587:$BE$768)</f>
        <v>0</v>
      </c>
      <c r="FJ419" s="152">
        <f>SUMIF('Rekapitulasi Maret'!$BA$587:$BA$768,APS!$B419,'Rekapitulasi Maret'!$BC$587:$BC$768)+SUMIF('Rekapitulasi Maret'!$BA$587:$BA$768,APS!$B419,'Rekapitulasi Maret'!$BF$587:$BF$768)</f>
        <v>0</v>
      </c>
      <c r="FK419" s="10"/>
      <c r="FL419" s="154">
        <f t="shared" si="901"/>
        <v>0</v>
      </c>
      <c r="FM419" s="154">
        <f t="shared" si="902"/>
        <v>0</v>
      </c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52">
        <f>SUMIF('Rekapitulasi Maret'!$D$785:$D$963,APS!$B419,'Rekapitulasi Maret'!$E$785:$E$963)+SUMIF('Rekapitulasi Maret'!$D$785:$D$963,APS!$B419,'Rekapitulasi Maret'!$J$785:$J$963)</f>
        <v>0</v>
      </c>
      <c r="GB419" s="152">
        <f>SUMIF('Rekapitulasi Maret'!$D$785:$D$963,APS!$B419,'Rekapitulasi Maret'!$F$785:$F$963)</f>
        <v>0</v>
      </c>
      <c r="GC419" s="152">
        <f>SUMIF('Rekapitulasi Maret'!$D$785:$D$963,APS!$B419,'Rekapitulasi Maret'!$K$785:$K$963)</f>
        <v>0</v>
      </c>
      <c r="GD419" s="154">
        <f t="shared" si="905"/>
        <v>0</v>
      </c>
      <c r="GE419" s="154">
        <f t="shared" si="906"/>
        <v>0</v>
      </c>
      <c r="GF419" s="10"/>
      <c r="GG419" s="152">
        <f>SUMIF('Rekapitulasi Maret'!$U$785:$U$963,APS!$B419,'Rekapitulasi Maret'!$V$785:$V$963)+SUMIF('Rekapitulasi Maret'!$U$785:$U$963,APS!$B419,'Rekapitulasi Maret'!$AA$785:$AA$963)</f>
        <v>0</v>
      </c>
      <c r="GH419" s="152">
        <f>SUMIF('Rekapitulasi Maret'!$U$785:$U$963,APS!$B419,'Rekapitulasi Maret'!$W$785:$W$963)</f>
        <v>0</v>
      </c>
      <c r="GI419" s="152">
        <f>SUMIF('Rekapitulasi Maret'!$U$785:$U$963,APS!$B419,'Rekapitulasi Maret'!$AB$785:$AB$963)</f>
        <v>0</v>
      </c>
      <c r="GJ419" s="154">
        <f t="shared" si="878"/>
        <v>0</v>
      </c>
      <c r="GK419" s="154">
        <f t="shared" si="879"/>
        <v>0</v>
      </c>
      <c r="GL419" s="10"/>
      <c r="GM419" s="10"/>
      <c r="GN419" s="10"/>
      <c r="GO419" s="10"/>
      <c r="GP419" s="10"/>
      <c r="GQ419" s="10"/>
      <c r="GR419" s="76">
        <f t="shared" si="884"/>
        <v>0</v>
      </c>
      <c r="GS419" s="76">
        <f t="shared" si="907"/>
        <v>0</v>
      </c>
      <c r="GT419" s="76">
        <f t="shared" si="908"/>
        <v>0</v>
      </c>
      <c r="GU419" s="76">
        <f t="shared" si="909"/>
        <v>0</v>
      </c>
      <c r="GV419" s="157">
        <f t="shared" si="888"/>
        <v>0</v>
      </c>
      <c r="GW419" s="157">
        <f t="shared" si="889"/>
        <v>0</v>
      </c>
      <c r="GX419" s="158">
        <f t="shared" si="890"/>
        <v>0</v>
      </c>
      <c r="GY419" s="157">
        <f t="shared" si="916"/>
        <v>0</v>
      </c>
      <c r="GZ419" s="157">
        <f t="shared" si="917"/>
        <v>0</v>
      </c>
      <c r="HA419" s="157">
        <f t="shared" si="918"/>
        <v>0</v>
      </c>
      <c r="HB419" s="157">
        <f t="shared" si="919"/>
        <v>0</v>
      </c>
      <c r="HC419" s="157">
        <f t="shared" si="920"/>
        <v>0</v>
      </c>
      <c r="HD419" s="157">
        <f t="shared" si="921"/>
        <v>0</v>
      </c>
      <c r="HE419" s="158">
        <f t="shared" si="862"/>
        <v>0</v>
      </c>
      <c r="HF419" s="2"/>
      <c r="HG419" s="88"/>
      <c r="HH419" s="88"/>
    </row>
    <row r="420" spans="1:216" ht="15.75" hidden="1">
      <c r="A420" s="16"/>
      <c r="B420" s="16"/>
      <c r="C420" s="16"/>
      <c r="D420" s="16"/>
      <c r="E420" s="16"/>
      <c r="F420" s="17"/>
      <c r="G420" s="17"/>
      <c r="H420" s="17"/>
      <c r="I420" s="18"/>
      <c r="J420" s="17">
        <v>0</v>
      </c>
      <c r="K420" s="19"/>
      <c r="L420" s="19"/>
      <c r="M420" s="23"/>
      <c r="N420" s="20">
        <f t="shared" si="874"/>
        <v>0</v>
      </c>
      <c r="O420" s="20"/>
      <c r="P420" s="75">
        <f t="shared" si="875"/>
        <v>0</v>
      </c>
      <c r="Q420" s="74">
        <f t="shared" si="892"/>
        <v>0</v>
      </c>
      <c r="R420" s="22">
        <f t="shared" si="891"/>
        <v>0</v>
      </c>
      <c r="S420" s="10"/>
      <c r="T420" s="10"/>
      <c r="U420" s="152">
        <f>SUMIF('Rekapitulasi Maret'!$D$9:$D$173,APS!$B420,'Rekapitulasi Maret'!$E$9:$E$173)</f>
        <v>0</v>
      </c>
      <c r="V420" s="152">
        <f>SUMIF('Rekapitulasi Maret'!$D$9:$D$173,APS!$B420,'Rekapitulasi Maret'!$F$9:$F$173)</f>
        <v>0</v>
      </c>
      <c r="W420" s="10"/>
      <c r="X420" s="154">
        <f t="shared" si="865"/>
        <v>0</v>
      </c>
      <c r="Y420" s="154">
        <f t="shared" si="866"/>
        <v>0</v>
      </c>
      <c r="Z420" s="10"/>
      <c r="AA420" s="152">
        <f>SUMIF('Rekapitulasi Maret'!$U$9:$U$173,APS!$B420,'Rekapitulasi Maret'!$V$9:$V$173)</f>
        <v>0</v>
      </c>
      <c r="AB420" s="152">
        <f>SUMIF('Rekapitulasi Maret'!$U$9:$U$173,APS!$B420,'Rekapitulasi Maret'!$W$9:$W$173)</f>
        <v>0</v>
      </c>
      <c r="AC420" s="152"/>
      <c r="AD420" s="154">
        <f t="shared" si="938"/>
        <v>0</v>
      </c>
      <c r="AE420" s="154">
        <f t="shared" si="939"/>
        <v>0</v>
      </c>
      <c r="AF420" s="10"/>
      <c r="AG420" s="152">
        <f>SUMIF('Rekapitulasi Maret'!$AL$9:$AL$173,APS!$B420,'Rekapitulasi Maret'!$AM$9:$AM$173)</f>
        <v>0</v>
      </c>
      <c r="AH420" s="152">
        <f>SUMIF('Rekapitulasi Maret'!$AL$9:$AL$173,APS!$B420,'Rekapitulasi Maret'!$AN$9:$AN$173)</f>
        <v>0</v>
      </c>
      <c r="AI420" s="152">
        <f>SUMIF('Rekapitulasi Maret'!$AL$9:$AL$173,APS!$B420,'Rekapitulasi Maret'!$AQ$9:$AQ$173)</f>
        <v>0</v>
      </c>
      <c r="AJ420" s="154">
        <f t="shared" si="942"/>
        <v>0</v>
      </c>
      <c r="AK420" s="154">
        <f t="shared" si="943"/>
        <v>0</v>
      </c>
      <c r="AL420" s="10"/>
      <c r="AM420" s="152">
        <f>SUMIF('Rekapitulasi Maret'!$BA$9:$BA$173,APS!$B420,'Rekapitulasi Maret'!$BB$9:$BB$173)</f>
        <v>0</v>
      </c>
      <c r="AN420" s="152">
        <f>SUMIF('Rekapitulasi Maret'!$BA$9:$BA$173,APS!$B420,'Rekapitulasi Maret'!$BC$9:$BC$173)</f>
        <v>0</v>
      </c>
      <c r="AO420" s="10"/>
      <c r="AP420" s="154">
        <f t="shared" si="940"/>
        <v>0</v>
      </c>
      <c r="AQ420" s="154">
        <f t="shared" si="941"/>
        <v>0</v>
      </c>
      <c r="AR420" s="10"/>
      <c r="AS420" s="152">
        <f>SUMIF('Rekapitulasi Maret'!$BP$9:$BP$173,APS!$B420,'Rekapitulasi Maret'!$BQ$9:$BQ$173)</f>
        <v>0</v>
      </c>
      <c r="AT420" s="152">
        <f>SUMIF('Rekapitulasi Maret'!$BP$9:$BP$173,APS!$B420,'Rekapitulasi Maret'!$BR$9:$BR$173)</f>
        <v>0</v>
      </c>
      <c r="AU420" s="10"/>
      <c r="AV420" s="10"/>
      <c r="AW420" s="10"/>
      <c r="AX420" s="10"/>
      <c r="AY420" s="10"/>
      <c r="AZ420" s="10"/>
      <c r="BA420" s="10"/>
      <c r="BB420" s="154">
        <f t="shared" si="914"/>
        <v>0</v>
      </c>
      <c r="BC420" s="154">
        <f t="shared" si="915"/>
        <v>0</v>
      </c>
      <c r="BD420" s="76">
        <f t="shared" si="867"/>
        <v>0</v>
      </c>
      <c r="BE420" s="76">
        <f t="shared" si="868"/>
        <v>0</v>
      </c>
      <c r="BF420" s="76">
        <f t="shared" si="869"/>
        <v>0</v>
      </c>
      <c r="BG420" s="76">
        <f t="shared" si="870"/>
        <v>0</v>
      </c>
      <c r="BH420" s="76">
        <f t="shared" si="871"/>
        <v>0</v>
      </c>
      <c r="BI420" s="76">
        <f t="shared" si="872"/>
        <v>0</v>
      </c>
      <c r="BJ420" s="154">
        <f t="shared" si="873"/>
        <v>0</v>
      </c>
      <c r="BK420" s="10"/>
      <c r="BL420" s="10"/>
      <c r="BM420" s="152">
        <f>SUMIF('Rekapitulasi Maret'!$D$194:$D$375,APS!$B420,'Rekapitulasi Maret'!$E$194:$E$375)+SUMIF('Rekapitulasi Maret'!$D$194:$D$375,APS!$B420,'Rekapitulasi Maret'!$J$194:$J$375)</f>
        <v>0</v>
      </c>
      <c r="BN420" s="152">
        <f>SUMIF('Rekapitulasi Maret'!$D$194:$D$375,APS!$B420,'Rekapitulasi Maret'!$F$194:$F$375)</f>
        <v>0</v>
      </c>
      <c r="BO420" s="152">
        <f>SUMIF('Rekapitulasi Maret'!$D$194:$D$375,APS!$B420,'Rekapitulasi Maret'!$K$194:$K$375)</f>
        <v>0</v>
      </c>
      <c r="BP420" s="154">
        <f t="shared" si="912"/>
        <v>0</v>
      </c>
      <c r="BQ420" s="154">
        <f t="shared" si="913"/>
        <v>0</v>
      </c>
      <c r="BR420" s="10"/>
      <c r="BS420" s="152">
        <f>SUMIF('Rekapitulasi Maret'!$U$194:$U$375,APS!$B420,'Rekapitulasi Maret'!$V$194:$V$375)+SUMIF('Rekapitulasi Maret'!$U$194:$U$375,APS!$B420,'Rekapitulasi Maret'!$AA$194:$AA$375)</f>
        <v>0</v>
      </c>
      <c r="BT420" s="152">
        <f>SUMIF('Rekapitulasi Maret'!$U$194:$U$375,APS!$B420,'Rekapitulasi Maret'!$W$194:$W$375)</f>
        <v>0</v>
      </c>
      <c r="BU420" s="152">
        <f>SUMIF('Rekapitulasi Maret'!$U$194:$U$375,APS!$B420,'Rekapitulasi Maret'!$AB$194:$AB$375)</f>
        <v>0</v>
      </c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76">
        <f t="shared" si="922"/>
        <v>0</v>
      </c>
      <c r="CQ420" s="76">
        <f t="shared" si="923"/>
        <v>0</v>
      </c>
      <c r="CR420" s="76">
        <f t="shared" si="924"/>
        <v>0</v>
      </c>
      <c r="CS420" s="76">
        <f t="shared" si="925"/>
        <v>0</v>
      </c>
      <c r="CT420" s="76">
        <f t="shared" si="926"/>
        <v>0</v>
      </c>
      <c r="CU420" s="76">
        <f t="shared" si="927"/>
        <v>0</v>
      </c>
      <c r="CV420" s="154">
        <f t="shared" si="928"/>
        <v>0</v>
      </c>
      <c r="CW420" s="10"/>
      <c r="CX420" s="10"/>
      <c r="CY420" s="152">
        <f>SUMIF('Rekapitulasi Maret'!$D$391:$D$568,APS!$B420,'Rekapitulasi Maret'!$E$391:$E$568)+SUMIF('Rekapitulasi Maret'!$D$391:$D$568,APS!$B420,'Rekapitulasi Maret'!$J$391:$J$568)</f>
        <v>0</v>
      </c>
      <c r="CZ420" s="152">
        <f>SUMIF('Rekapitulasi Maret'!$D$391:$D$568,APS!$B420,'Rekapitulasi Maret'!$F$391:$F$568)</f>
        <v>0</v>
      </c>
      <c r="DA420" s="152">
        <f>SUMIF('Rekapitulasi Maret'!$D$391:$D$568,APS!$B420,'Rekapitulasi Maret'!$K$391:$K$568)</f>
        <v>0</v>
      </c>
      <c r="DB420" s="154">
        <f t="shared" si="910"/>
        <v>0</v>
      </c>
      <c r="DC420" s="154">
        <f t="shared" si="911"/>
        <v>0</v>
      </c>
      <c r="DD420" s="10"/>
      <c r="DE420" s="152">
        <f>SUMIF('Rekapitulasi Maret'!$U$391:$U$568,APS!$B420,'Rekapitulasi Maret'!$V$391:$V$568)+SUMIF('Rekapitulasi Maret'!$U$391:$U$568,APS!$B420,'Rekapitulasi Maret'!$AA$391:$AA$568)</f>
        <v>0</v>
      </c>
      <c r="DF420" s="152">
        <f>SUMIF('Rekapitulasi Maret'!$U$391:$U$568,APS!$B420,'Rekapitulasi Maret'!$W$391:$W$568)</f>
        <v>0</v>
      </c>
      <c r="DG420" s="152">
        <f>SUMIF('Rekapitulasi Maret'!$U$391:$U$568,APS!$B420,'Rekapitulasi Maret'!$AB$391:$AB$568)</f>
        <v>0</v>
      </c>
      <c r="DH420" s="154">
        <f t="shared" si="929"/>
        <v>0</v>
      </c>
      <c r="DI420" s="154">
        <f t="shared" si="930"/>
        <v>0</v>
      </c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52">
        <f>SUMIF('Rekapitulasi Maret'!$BP$391:$BP$568,APS!$B420,'Rekapitulasi Maret'!$BQ$391:$BQ$568)+SUMIF('Rekapitulasi Maret'!$BP$391:$BP$568,APS!$B420,'Rekapitulasi Maret'!$BT$391:$BT$568)</f>
        <v>0</v>
      </c>
      <c r="DX420" s="152">
        <f>SUMIF('Rekapitulasi Maret'!$BP$391:$BP$568,APS!$B420,'Rekapitulasi Maret'!$BR$391:$BR$568)</f>
        <v>0</v>
      </c>
      <c r="DY420" s="152">
        <f>SUMIF('Rekapitulasi Maret'!$BP$391:$BP$568,APS!$B420,'Rekapitulasi Maret'!$BU$391:$BU$568)</f>
        <v>0</v>
      </c>
      <c r="DZ420" s="154">
        <f t="shared" si="876"/>
        <v>0</v>
      </c>
      <c r="EA420" s="154">
        <f t="shared" si="877"/>
        <v>0</v>
      </c>
      <c r="EB420" s="10"/>
      <c r="EC420" s="152">
        <f>SUMIF('Rekapitulasi Maret'!$CE$391:$CE$568,APS!$B420,'Rekapitulasi Maret'!$CF$391:$CF$568)+SUMIF('Rekapitulasi Maret'!$CE$391:$CE$568,APS!$B420,'Rekapitulasi Maret'!$CI$391:$CI$568)</f>
        <v>0</v>
      </c>
      <c r="ED420" s="152">
        <f>SUMIF('Rekapitulasi Maret'!$CE$391:$CE$568,APS!$B420,'Rekapitulasi Maret'!$CG$391:$CG$568)</f>
        <v>0</v>
      </c>
      <c r="EE420" s="152">
        <f>SUMIF('Rekapitulasi Maret'!$CE$391:$CE$568,APS!$B420,'Rekapitulasi Maret'!$CJ$391:$CJ$568)</f>
        <v>0</v>
      </c>
      <c r="EF420" s="154">
        <f t="shared" si="893"/>
        <v>0</v>
      </c>
      <c r="EG420" s="154">
        <f t="shared" si="894"/>
        <v>0</v>
      </c>
      <c r="EH420" s="76">
        <f t="shared" si="931"/>
        <v>0</v>
      </c>
      <c r="EI420" s="76">
        <f t="shared" si="932"/>
        <v>0</v>
      </c>
      <c r="EJ420" s="76">
        <f t="shared" si="933"/>
        <v>0</v>
      </c>
      <c r="EK420" s="76">
        <f t="shared" si="934"/>
        <v>0</v>
      </c>
      <c r="EL420" s="76">
        <f t="shared" si="935"/>
        <v>0</v>
      </c>
      <c r="EM420" s="76">
        <f t="shared" si="936"/>
        <v>0</v>
      </c>
      <c r="EN420" s="154">
        <f t="shared" si="937"/>
        <v>0</v>
      </c>
      <c r="EO420" s="10"/>
      <c r="EP420" s="40"/>
      <c r="EQ420" s="40"/>
      <c r="ER420" s="40"/>
      <c r="ES420" s="40"/>
      <c r="ET420" s="154">
        <f t="shared" si="895"/>
        <v>0</v>
      </c>
      <c r="EU420" s="154">
        <f t="shared" si="896"/>
        <v>0</v>
      </c>
      <c r="EV420" s="40"/>
      <c r="EW420" s="152">
        <f>SUMIF('Rekapitulasi Maret'!$U$587:$U$768,APS!$B420,'Rekapitulasi Maret'!$V$587:$V$768)+SUMIF('Rekapitulasi Maret'!$U$587:$U$768,APS!$B420,'Rekapitulasi Maret'!$X$587:$X$768)</f>
        <v>0</v>
      </c>
      <c r="EX420" s="152">
        <f>SUMIF('Rekapitulasi Maret'!$U$587:$U$768,APS!$B420,'Rekapitulasi Maret'!$W$587:$W$768)+SUMIF('Rekapitulasi Maret'!$U$587:$U$768,APS!$B420,'Rekapitulasi Maret'!$Y$587:$Y$768)</f>
        <v>0</v>
      </c>
      <c r="EY420" s="10"/>
      <c r="EZ420" s="154">
        <f t="shared" si="897"/>
        <v>0</v>
      </c>
      <c r="FA420" s="154">
        <f t="shared" si="898"/>
        <v>0</v>
      </c>
      <c r="FB420" s="40"/>
      <c r="FC420" s="152">
        <f>SUMIF('Rekapitulasi Maret'!$AL$587:$AL$768,APS!$B420,'Rekapitulasi Maret'!$AM$587:$AM$768)+SUMIF('Rekapitulasi Maret'!$AL$587:$AL$768,APS!$B420,'Rekapitulasi Maret'!$AP$587:$AP$768)</f>
        <v>0</v>
      </c>
      <c r="FD420" s="152">
        <f>SUMIF('Rekapitulasi Maret'!$AL$587:$AL$768,APS!$B420,'Rekapitulasi Maret'!$AN$587:$AN$768)</f>
        <v>0</v>
      </c>
      <c r="FE420" s="40"/>
      <c r="FF420" s="154">
        <f t="shared" si="899"/>
        <v>0</v>
      </c>
      <c r="FG420" s="154">
        <f t="shared" si="900"/>
        <v>0</v>
      </c>
      <c r="FH420" s="40"/>
      <c r="FI420" s="152">
        <f>SUMIF('Rekapitulasi Maret'!$BA$587:$BA$768,APS!$B420,'Rekapitulasi Maret'!$BB$587:$BB$768)+SUMIF('Rekapitulasi Maret'!$BA$587:$BA$768,APS!$B420,'Rekapitulasi Maret'!$BE$587:$BE$768)</f>
        <v>0</v>
      </c>
      <c r="FJ420" s="152">
        <f>SUMIF('Rekapitulasi Maret'!$BA$587:$BA$768,APS!$B420,'Rekapitulasi Maret'!$BC$587:$BC$768)+SUMIF('Rekapitulasi Maret'!$BA$587:$BA$768,APS!$B420,'Rekapitulasi Maret'!$BF$587:$BF$768)</f>
        <v>0</v>
      </c>
      <c r="FK420" s="10"/>
      <c r="FL420" s="154">
        <f t="shared" si="901"/>
        <v>0</v>
      </c>
      <c r="FM420" s="154">
        <f t="shared" si="902"/>
        <v>0</v>
      </c>
      <c r="FN420" s="40"/>
      <c r="FO420" s="40"/>
      <c r="FP420" s="40"/>
      <c r="FQ420" s="40"/>
      <c r="FR420" s="40"/>
      <c r="FS420" s="40"/>
      <c r="FT420" s="40"/>
      <c r="FU420" s="40"/>
      <c r="FV420" s="40"/>
      <c r="FW420" s="40"/>
      <c r="FX420" s="40"/>
      <c r="FY420" s="40"/>
      <c r="FZ420" s="40"/>
      <c r="GA420" s="152">
        <f>SUMIF('Rekapitulasi Maret'!$D$785:$D$963,APS!$B420,'Rekapitulasi Maret'!$E$785:$E$963)+SUMIF('Rekapitulasi Maret'!$D$785:$D$963,APS!$B420,'Rekapitulasi Maret'!$J$785:$J$963)</f>
        <v>0</v>
      </c>
      <c r="GB420" s="152">
        <f>SUMIF('Rekapitulasi Maret'!$D$785:$D$963,APS!$B420,'Rekapitulasi Maret'!$F$785:$F$963)</f>
        <v>0</v>
      </c>
      <c r="GC420" s="152">
        <f>SUMIF('Rekapitulasi Maret'!$D$785:$D$963,APS!$B420,'Rekapitulasi Maret'!$K$785:$K$963)</f>
        <v>0</v>
      </c>
      <c r="GD420" s="154">
        <f t="shared" si="905"/>
        <v>0</v>
      </c>
      <c r="GE420" s="154">
        <f t="shared" si="906"/>
        <v>0</v>
      </c>
      <c r="GF420" s="40"/>
      <c r="GG420" s="152">
        <f>SUMIF('Rekapitulasi Maret'!$U$785:$U$963,APS!$B420,'Rekapitulasi Maret'!$V$785:$V$963)+SUMIF('Rekapitulasi Maret'!$U$785:$U$963,APS!$B420,'Rekapitulasi Maret'!$AA$785:$AA$963)</f>
        <v>0</v>
      </c>
      <c r="GH420" s="152">
        <f>SUMIF('Rekapitulasi Maret'!$U$785:$U$963,APS!$B420,'Rekapitulasi Maret'!$W$785:$W$963)</f>
        <v>0</v>
      </c>
      <c r="GI420" s="152">
        <f>SUMIF('Rekapitulasi Maret'!$U$785:$U$963,APS!$B420,'Rekapitulasi Maret'!$AB$785:$AB$963)</f>
        <v>0</v>
      </c>
      <c r="GJ420" s="154">
        <f t="shared" si="878"/>
        <v>0</v>
      </c>
      <c r="GK420" s="154">
        <f t="shared" si="879"/>
        <v>0</v>
      </c>
      <c r="GL420" s="40"/>
      <c r="GM420" s="40"/>
      <c r="GN420" s="40"/>
      <c r="GO420" s="40"/>
      <c r="GP420" s="40"/>
      <c r="GQ420" s="40"/>
      <c r="GR420" s="76">
        <f t="shared" si="884"/>
        <v>0</v>
      </c>
      <c r="GS420" s="76">
        <f t="shared" si="907"/>
        <v>0</v>
      </c>
      <c r="GT420" s="76">
        <f t="shared" si="908"/>
        <v>0</v>
      </c>
      <c r="GU420" s="76">
        <f t="shared" si="909"/>
        <v>0</v>
      </c>
      <c r="GV420" s="157">
        <f t="shared" si="888"/>
        <v>0</v>
      </c>
      <c r="GW420" s="157">
        <f t="shared" si="889"/>
        <v>0</v>
      </c>
      <c r="GX420" s="158">
        <f t="shared" si="890"/>
        <v>0</v>
      </c>
      <c r="GY420" s="157">
        <f t="shared" si="916"/>
        <v>0</v>
      </c>
      <c r="GZ420" s="157">
        <f t="shared" si="917"/>
        <v>0</v>
      </c>
      <c r="HA420" s="157">
        <f t="shared" si="918"/>
        <v>0</v>
      </c>
      <c r="HB420" s="157">
        <f t="shared" si="919"/>
        <v>0</v>
      </c>
      <c r="HC420" s="157">
        <f t="shared" si="920"/>
        <v>0</v>
      </c>
      <c r="HD420" s="157">
        <f t="shared" si="921"/>
        <v>0</v>
      </c>
      <c r="HE420" s="158">
        <f t="shared" si="862"/>
        <v>0</v>
      </c>
      <c r="HG420" s="88"/>
      <c r="HH420" s="88"/>
    </row>
    <row r="421" spans="1:216" ht="15.75" hidden="1">
      <c r="A421" s="16"/>
      <c r="B421" s="16"/>
      <c r="C421" s="16"/>
      <c r="D421" s="16"/>
      <c r="E421" s="16"/>
      <c r="F421" s="17"/>
      <c r="G421" s="17"/>
      <c r="H421" s="17"/>
      <c r="I421" s="18"/>
      <c r="J421" s="17">
        <v>0</v>
      </c>
      <c r="K421" s="19"/>
      <c r="L421" s="19"/>
      <c r="M421" s="23"/>
      <c r="N421" s="20">
        <f t="shared" si="874"/>
        <v>0</v>
      </c>
      <c r="O421" s="20"/>
      <c r="P421" s="75">
        <f t="shared" si="875"/>
        <v>0</v>
      </c>
      <c r="Q421" s="74">
        <f t="shared" si="892"/>
        <v>0</v>
      </c>
      <c r="R421" s="22">
        <f t="shared" si="891"/>
        <v>0</v>
      </c>
      <c r="S421" s="10"/>
      <c r="T421" s="10"/>
      <c r="U421" s="152">
        <f>SUMIF('Rekapitulasi Maret'!$D$9:$D$173,APS!$B421,'Rekapitulasi Maret'!$E$9:$E$173)</f>
        <v>0</v>
      </c>
      <c r="V421" s="152">
        <f>SUMIF('Rekapitulasi Maret'!$D$9:$D$173,APS!$B421,'Rekapitulasi Maret'!$F$9:$F$173)</f>
        <v>0</v>
      </c>
      <c r="W421" s="10"/>
      <c r="X421" s="154">
        <f t="shared" si="865"/>
        <v>0</v>
      </c>
      <c r="Y421" s="154">
        <f t="shared" si="866"/>
        <v>0</v>
      </c>
      <c r="Z421" s="10"/>
      <c r="AA421" s="152">
        <f>SUMIF('Rekapitulasi Maret'!$U$9:$U$173,APS!$B421,'Rekapitulasi Maret'!$V$9:$V$173)</f>
        <v>0</v>
      </c>
      <c r="AB421" s="152">
        <f>SUMIF('Rekapitulasi Maret'!$U$9:$U$173,APS!$B421,'Rekapitulasi Maret'!$W$9:$W$173)</f>
        <v>0</v>
      </c>
      <c r="AC421" s="152"/>
      <c r="AD421" s="154">
        <f t="shared" si="938"/>
        <v>0</v>
      </c>
      <c r="AE421" s="154">
        <f t="shared" si="939"/>
        <v>0</v>
      </c>
      <c r="AF421" s="10"/>
      <c r="AG421" s="152">
        <f>SUMIF('Rekapitulasi Maret'!$AL$9:$AL$173,APS!$B421,'Rekapitulasi Maret'!$AM$9:$AM$173)</f>
        <v>0</v>
      </c>
      <c r="AH421" s="152">
        <f>SUMIF('Rekapitulasi Maret'!$AL$9:$AL$173,APS!$B421,'Rekapitulasi Maret'!$AN$9:$AN$173)</f>
        <v>0</v>
      </c>
      <c r="AI421" s="152">
        <f>SUMIF('Rekapitulasi Maret'!$AL$9:$AL$173,APS!$B421,'Rekapitulasi Maret'!$AQ$9:$AQ$173)</f>
        <v>0</v>
      </c>
      <c r="AJ421" s="154">
        <f t="shared" si="942"/>
        <v>0</v>
      </c>
      <c r="AK421" s="154">
        <f t="shared" si="943"/>
        <v>0</v>
      </c>
      <c r="AL421" s="10"/>
      <c r="AM421" s="152">
        <f>SUMIF('Rekapitulasi Maret'!$BA$9:$BA$173,APS!$B421,'Rekapitulasi Maret'!$BB$9:$BB$173)</f>
        <v>0</v>
      </c>
      <c r="AN421" s="152">
        <f>SUMIF('Rekapitulasi Maret'!$BA$9:$BA$173,APS!$B421,'Rekapitulasi Maret'!$BC$9:$BC$173)</f>
        <v>0</v>
      </c>
      <c r="AO421" s="10"/>
      <c r="AP421" s="154">
        <f t="shared" si="940"/>
        <v>0</v>
      </c>
      <c r="AQ421" s="154">
        <f t="shared" si="941"/>
        <v>0</v>
      </c>
      <c r="AR421" s="10"/>
      <c r="AS421" s="152">
        <f>SUMIF('Rekapitulasi Maret'!$BP$9:$BP$173,APS!$B421,'Rekapitulasi Maret'!$BQ$9:$BQ$173)</f>
        <v>0</v>
      </c>
      <c r="AT421" s="152">
        <f>SUMIF('Rekapitulasi Maret'!$BP$9:$BP$173,APS!$B421,'Rekapitulasi Maret'!$BR$9:$BR$173)</f>
        <v>0</v>
      </c>
      <c r="AU421" s="10"/>
      <c r="AV421" s="10"/>
      <c r="AW421" s="10"/>
      <c r="AX421" s="10"/>
      <c r="AY421" s="10"/>
      <c r="AZ421" s="10"/>
      <c r="BA421" s="10"/>
      <c r="BB421" s="154">
        <f t="shared" si="914"/>
        <v>0</v>
      </c>
      <c r="BC421" s="154">
        <f t="shared" si="915"/>
        <v>0</v>
      </c>
      <c r="BD421" s="76">
        <f t="shared" si="867"/>
        <v>0</v>
      </c>
      <c r="BE421" s="76">
        <f t="shared" si="868"/>
        <v>0</v>
      </c>
      <c r="BF421" s="76">
        <f t="shared" si="869"/>
        <v>0</v>
      </c>
      <c r="BG421" s="76">
        <f t="shared" si="870"/>
        <v>0</v>
      </c>
      <c r="BH421" s="76">
        <f t="shared" si="871"/>
        <v>0</v>
      </c>
      <c r="BI421" s="76">
        <f t="shared" si="872"/>
        <v>0</v>
      </c>
      <c r="BJ421" s="154">
        <f t="shared" si="873"/>
        <v>0</v>
      </c>
      <c r="BK421" s="10"/>
      <c r="BL421" s="10"/>
      <c r="BM421" s="152">
        <f>SUMIF('Rekapitulasi Maret'!$D$194:$D$375,APS!$B421,'Rekapitulasi Maret'!$E$194:$E$375)+SUMIF('Rekapitulasi Maret'!$D$194:$D$375,APS!$B421,'Rekapitulasi Maret'!$J$194:$J$375)</f>
        <v>0</v>
      </c>
      <c r="BN421" s="152">
        <f>SUMIF('Rekapitulasi Maret'!$D$194:$D$375,APS!$B421,'Rekapitulasi Maret'!$F$194:$F$375)</f>
        <v>0</v>
      </c>
      <c r="BO421" s="152">
        <f>SUMIF('Rekapitulasi Maret'!$D$194:$D$375,APS!$B421,'Rekapitulasi Maret'!$K$194:$K$375)</f>
        <v>0</v>
      </c>
      <c r="BP421" s="154">
        <f t="shared" si="912"/>
        <v>0</v>
      </c>
      <c r="BQ421" s="154">
        <f t="shared" si="913"/>
        <v>0</v>
      </c>
      <c r="BR421" s="10"/>
      <c r="BS421" s="152">
        <f>SUMIF('Rekapitulasi Maret'!$U$194:$U$375,APS!$B421,'Rekapitulasi Maret'!$V$194:$V$375)+SUMIF('Rekapitulasi Maret'!$U$194:$U$375,APS!$B421,'Rekapitulasi Maret'!$AA$194:$AA$375)</f>
        <v>0</v>
      </c>
      <c r="BT421" s="152">
        <f>SUMIF('Rekapitulasi Maret'!$U$194:$U$375,APS!$B421,'Rekapitulasi Maret'!$W$194:$W$375)</f>
        <v>0</v>
      </c>
      <c r="BU421" s="152">
        <f>SUMIF('Rekapitulasi Maret'!$U$194:$U$375,APS!$B421,'Rekapitulasi Maret'!$AB$194:$AB$375)</f>
        <v>0</v>
      </c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76">
        <f t="shared" si="922"/>
        <v>0</v>
      </c>
      <c r="CQ421" s="76">
        <f t="shared" si="923"/>
        <v>0</v>
      </c>
      <c r="CR421" s="76">
        <f t="shared" si="924"/>
        <v>0</v>
      </c>
      <c r="CS421" s="76">
        <f t="shared" si="925"/>
        <v>0</v>
      </c>
      <c r="CT421" s="76">
        <f t="shared" si="926"/>
        <v>0</v>
      </c>
      <c r="CU421" s="76">
        <f t="shared" si="927"/>
        <v>0</v>
      </c>
      <c r="CV421" s="154">
        <f t="shared" si="928"/>
        <v>0</v>
      </c>
      <c r="CW421" s="10"/>
      <c r="CX421" s="10"/>
      <c r="CY421" s="152">
        <f>SUMIF('Rekapitulasi Maret'!$D$391:$D$568,APS!$B421,'Rekapitulasi Maret'!$E$391:$E$568)+SUMIF('Rekapitulasi Maret'!$D$391:$D$568,APS!$B421,'Rekapitulasi Maret'!$J$391:$J$568)</f>
        <v>0</v>
      </c>
      <c r="CZ421" s="152">
        <f>SUMIF('Rekapitulasi Maret'!$D$391:$D$568,APS!$B421,'Rekapitulasi Maret'!$F$391:$F$568)</f>
        <v>0</v>
      </c>
      <c r="DA421" s="152">
        <f>SUMIF('Rekapitulasi Maret'!$D$391:$D$568,APS!$B421,'Rekapitulasi Maret'!$K$391:$K$568)</f>
        <v>0</v>
      </c>
      <c r="DB421" s="154">
        <f t="shared" si="910"/>
        <v>0</v>
      </c>
      <c r="DC421" s="154">
        <f t="shared" si="911"/>
        <v>0</v>
      </c>
      <c r="DD421" s="10"/>
      <c r="DE421" s="152">
        <f>SUMIF('Rekapitulasi Maret'!$U$391:$U$568,APS!$B421,'Rekapitulasi Maret'!$V$391:$V$568)+SUMIF('Rekapitulasi Maret'!$U$391:$U$568,APS!$B421,'Rekapitulasi Maret'!$AA$391:$AA$568)</f>
        <v>0</v>
      </c>
      <c r="DF421" s="152">
        <f>SUMIF('Rekapitulasi Maret'!$U$391:$U$568,APS!$B421,'Rekapitulasi Maret'!$W$391:$W$568)</f>
        <v>0</v>
      </c>
      <c r="DG421" s="152">
        <f>SUMIF('Rekapitulasi Maret'!$U$391:$U$568,APS!$B421,'Rekapitulasi Maret'!$AB$391:$AB$568)</f>
        <v>0</v>
      </c>
      <c r="DH421" s="154">
        <f t="shared" si="929"/>
        <v>0</v>
      </c>
      <c r="DI421" s="154">
        <f t="shared" si="930"/>
        <v>0</v>
      </c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52">
        <f>SUMIF('Rekapitulasi Maret'!$BP$391:$BP$568,APS!$B421,'Rekapitulasi Maret'!$BQ$391:$BQ$568)+SUMIF('Rekapitulasi Maret'!$BP$391:$BP$568,APS!$B421,'Rekapitulasi Maret'!$BT$391:$BT$568)</f>
        <v>0</v>
      </c>
      <c r="DX421" s="152">
        <f>SUMIF('Rekapitulasi Maret'!$BP$391:$BP$568,APS!$B421,'Rekapitulasi Maret'!$BR$391:$BR$568)</f>
        <v>0</v>
      </c>
      <c r="DY421" s="152">
        <f>SUMIF('Rekapitulasi Maret'!$BP$391:$BP$568,APS!$B421,'Rekapitulasi Maret'!$BU$391:$BU$568)</f>
        <v>0</v>
      </c>
      <c r="DZ421" s="154">
        <f t="shared" si="876"/>
        <v>0</v>
      </c>
      <c r="EA421" s="154">
        <f t="shared" si="877"/>
        <v>0</v>
      </c>
      <c r="EB421" s="10"/>
      <c r="EC421" s="152">
        <f>SUMIF('Rekapitulasi Maret'!$CE$391:$CE$568,APS!$B421,'Rekapitulasi Maret'!$CF$391:$CF$568)+SUMIF('Rekapitulasi Maret'!$CE$391:$CE$568,APS!$B421,'Rekapitulasi Maret'!$CI$391:$CI$568)</f>
        <v>0</v>
      </c>
      <c r="ED421" s="152">
        <f>SUMIF('Rekapitulasi Maret'!$CE$391:$CE$568,APS!$B421,'Rekapitulasi Maret'!$CG$391:$CG$568)</f>
        <v>0</v>
      </c>
      <c r="EE421" s="152">
        <f>SUMIF('Rekapitulasi Maret'!$CE$391:$CE$568,APS!$B421,'Rekapitulasi Maret'!$CJ$391:$CJ$568)</f>
        <v>0</v>
      </c>
      <c r="EF421" s="154">
        <f t="shared" si="893"/>
        <v>0</v>
      </c>
      <c r="EG421" s="154">
        <f t="shared" si="894"/>
        <v>0</v>
      </c>
      <c r="EH421" s="76">
        <f t="shared" si="931"/>
        <v>0</v>
      </c>
      <c r="EI421" s="76">
        <f t="shared" si="932"/>
        <v>0</v>
      </c>
      <c r="EJ421" s="76">
        <f t="shared" si="933"/>
        <v>0</v>
      </c>
      <c r="EK421" s="76">
        <f t="shared" si="934"/>
        <v>0</v>
      </c>
      <c r="EL421" s="76">
        <f t="shared" si="935"/>
        <v>0</v>
      </c>
      <c r="EM421" s="76">
        <f t="shared" si="936"/>
        <v>0</v>
      </c>
      <c r="EN421" s="154">
        <f t="shared" si="937"/>
        <v>0</v>
      </c>
      <c r="EO421" s="10"/>
      <c r="EP421" s="40"/>
      <c r="EQ421" s="40"/>
      <c r="ER421" s="40"/>
      <c r="ES421" s="40"/>
      <c r="ET421" s="154">
        <f t="shared" si="895"/>
        <v>0</v>
      </c>
      <c r="EU421" s="154">
        <f t="shared" si="896"/>
        <v>0</v>
      </c>
      <c r="EV421" s="40"/>
      <c r="EW421" s="152">
        <f>SUMIF('Rekapitulasi Maret'!$U$587:$U$768,APS!$B421,'Rekapitulasi Maret'!$V$587:$V$768)+SUMIF('Rekapitulasi Maret'!$U$587:$U$768,APS!$B421,'Rekapitulasi Maret'!$X$587:$X$768)</f>
        <v>0</v>
      </c>
      <c r="EX421" s="152">
        <f>SUMIF('Rekapitulasi Maret'!$U$587:$U$768,APS!$B421,'Rekapitulasi Maret'!$W$587:$W$768)+SUMIF('Rekapitulasi Maret'!$U$587:$U$768,APS!$B421,'Rekapitulasi Maret'!$Y$587:$Y$768)</f>
        <v>0</v>
      </c>
      <c r="EY421" s="10"/>
      <c r="EZ421" s="154">
        <f t="shared" si="897"/>
        <v>0</v>
      </c>
      <c r="FA421" s="154">
        <f t="shared" si="898"/>
        <v>0</v>
      </c>
      <c r="FB421" s="40"/>
      <c r="FC421" s="152">
        <f>SUMIF('Rekapitulasi Maret'!$AL$587:$AL$768,APS!$B421,'Rekapitulasi Maret'!$AM$587:$AM$768)+SUMIF('Rekapitulasi Maret'!$AL$587:$AL$768,APS!$B421,'Rekapitulasi Maret'!$AP$587:$AP$768)</f>
        <v>0</v>
      </c>
      <c r="FD421" s="152">
        <f>SUMIF('Rekapitulasi Maret'!$AL$587:$AL$768,APS!$B421,'Rekapitulasi Maret'!$AN$587:$AN$768)</f>
        <v>0</v>
      </c>
      <c r="FE421" s="40"/>
      <c r="FF421" s="154">
        <f t="shared" si="899"/>
        <v>0</v>
      </c>
      <c r="FG421" s="154">
        <f t="shared" si="900"/>
        <v>0</v>
      </c>
      <c r="FH421" s="40"/>
      <c r="FI421" s="152">
        <f>SUMIF('Rekapitulasi Maret'!$BA$587:$BA$768,APS!$B421,'Rekapitulasi Maret'!$BB$587:$BB$768)+SUMIF('Rekapitulasi Maret'!$BA$587:$BA$768,APS!$B421,'Rekapitulasi Maret'!$BE$587:$BE$768)</f>
        <v>0</v>
      </c>
      <c r="FJ421" s="152">
        <f>SUMIF('Rekapitulasi Maret'!$BA$587:$BA$768,APS!$B421,'Rekapitulasi Maret'!$BC$587:$BC$768)+SUMIF('Rekapitulasi Maret'!$BA$587:$BA$768,APS!$B421,'Rekapitulasi Maret'!$BF$587:$BF$768)</f>
        <v>0</v>
      </c>
      <c r="FK421" s="10"/>
      <c r="FL421" s="154">
        <f t="shared" si="901"/>
        <v>0</v>
      </c>
      <c r="FM421" s="154">
        <f t="shared" si="902"/>
        <v>0</v>
      </c>
      <c r="FN421" s="40"/>
      <c r="FO421" s="40"/>
      <c r="FP421" s="40"/>
      <c r="FQ421" s="40"/>
      <c r="FR421" s="40"/>
      <c r="FS421" s="40"/>
      <c r="FT421" s="40"/>
      <c r="FU421" s="40"/>
      <c r="FV421" s="40"/>
      <c r="FW421" s="40"/>
      <c r="FX421" s="40"/>
      <c r="FY421" s="40"/>
      <c r="FZ421" s="40"/>
      <c r="GA421" s="152">
        <f>SUMIF('Rekapitulasi Maret'!$D$785:$D$963,APS!$B421,'Rekapitulasi Maret'!$E$785:$E$963)+SUMIF('Rekapitulasi Maret'!$D$785:$D$963,APS!$B421,'Rekapitulasi Maret'!$J$785:$J$963)</f>
        <v>0</v>
      </c>
      <c r="GB421" s="152">
        <f>SUMIF('Rekapitulasi Maret'!$D$785:$D$963,APS!$B421,'Rekapitulasi Maret'!$F$785:$F$963)</f>
        <v>0</v>
      </c>
      <c r="GC421" s="152">
        <f>SUMIF('Rekapitulasi Maret'!$D$785:$D$963,APS!$B421,'Rekapitulasi Maret'!$K$785:$K$963)</f>
        <v>0</v>
      </c>
      <c r="GD421" s="154">
        <f t="shared" si="905"/>
        <v>0</v>
      </c>
      <c r="GE421" s="154">
        <f t="shared" si="906"/>
        <v>0</v>
      </c>
      <c r="GF421" s="40"/>
      <c r="GG421" s="152">
        <f>SUMIF('Rekapitulasi Maret'!$U$785:$U$963,APS!$B421,'Rekapitulasi Maret'!$V$785:$V$963)+SUMIF('Rekapitulasi Maret'!$U$785:$U$963,APS!$B421,'Rekapitulasi Maret'!$AA$785:$AA$963)</f>
        <v>0</v>
      </c>
      <c r="GH421" s="152">
        <f>SUMIF('Rekapitulasi Maret'!$U$785:$U$963,APS!$B421,'Rekapitulasi Maret'!$W$785:$W$963)</f>
        <v>0</v>
      </c>
      <c r="GI421" s="152">
        <f>SUMIF('Rekapitulasi Maret'!$U$785:$U$963,APS!$B421,'Rekapitulasi Maret'!$AB$785:$AB$963)</f>
        <v>0</v>
      </c>
      <c r="GJ421" s="154">
        <f t="shared" si="878"/>
        <v>0</v>
      </c>
      <c r="GK421" s="154">
        <f t="shared" si="879"/>
        <v>0</v>
      </c>
      <c r="GL421" s="40"/>
      <c r="GM421" s="40"/>
      <c r="GN421" s="40"/>
      <c r="GO421" s="40"/>
      <c r="GP421" s="40"/>
      <c r="GQ421" s="40"/>
      <c r="GR421" s="76">
        <f t="shared" si="884"/>
        <v>0</v>
      </c>
      <c r="GS421" s="76">
        <f t="shared" si="907"/>
        <v>0</v>
      </c>
      <c r="GT421" s="76">
        <f t="shared" si="908"/>
        <v>0</v>
      </c>
      <c r="GU421" s="76">
        <f t="shared" si="909"/>
        <v>0</v>
      </c>
      <c r="GV421" s="157">
        <f t="shared" si="888"/>
        <v>0</v>
      </c>
      <c r="GW421" s="157">
        <f t="shared" si="889"/>
        <v>0</v>
      </c>
      <c r="GX421" s="158">
        <f t="shared" si="890"/>
        <v>0</v>
      </c>
      <c r="GY421" s="157">
        <f t="shared" si="916"/>
        <v>0</v>
      </c>
      <c r="GZ421" s="157">
        <f t="shared" si="917"/>
        <v>0</v>
      </c>
      <c r="HA421" s="157">
        <f t="shared" si="918"/>
        <v>0</v>
      </c>
      <c r="HB421" s="157">
        <f t="shared" si="919"/>
        <v>0</v>
      </c>
      <c r="HC421" s="157">
        <f t="shared" si="920"/>
        <v>0</v>
      </c>
      <c r="HD421" s="157">
        <f t="shared" si="921"/>
        <v>0</v>
      </c>
      <c r="HE421" s="158">
        <f t="shared" si="862"/>
        <v>0</v>
      </c>
      <c r="HG421" s="88"/>
      <c r="HH421" s="88"/>
    </row>
    <row r="422" spans="1:216" ht="15.75" hidden="1">
      <c r="A422" s="16"/>
      <c r="B422" s="16"/>
      <c r="C422" s="16"/>
      <c r="D422" s="16"/>
      <c r="E422" s="16"/>
      <c r="F422" s="17"/>
      <c r="G422" s="17"/>
      <c r="H422" s="17"/>
      <c r="I422" s="18"/>
      <c r="J422" s="17">
        <v>0</v>
      </c>
      <c r="K422" s="19"/>
      <c r="L422" s="19"/>
      <c r="M422" s="23"/>
      <c r="N422" s="20">
        <f t="shared" si="874"/>
        <v>0</v>
      </c>
      <c r="O422" s="20"/>
      <c r="P422" s="75">
        <f t="shared" si="875"/>
        <v>0</v>
      </c>
      <c r="Q422" s="74">
        <f t="shared" si="892"/>
        <v>0</v>
      </c>
      <c r="R422" s="22">
        <f t="shared" si="891"/>
        <v>0</v>
      </c>
      <c r="S422" s="10"/>
      <c r="T422" s="10"/>
      <c r="U422" s="152">
        <f>SUMIF('Rekapitulasi Maret'!$D$9:$D$173,APS!$B422,'Rekapitulasi Maret'!$E$9:$E$173)</f>
        <v>0</v>
      </c>
      <c r="V422" s="152">
        <f>SUMIF('Rekapitulasi Maret'!$D$9:$D$173,APS!$B422,'Rekapitulasi Maret'!$F$9:$F$173)</f>
        <v>0</v>
      </c>
      <c r="W422" s="10"/>
      <c r="X422" s="154">
        <f t="shared" si="865"/>
        <v>0</v>
      </c>
      <c r="Y422" s="154">
        <f t="shared" si="866"/>
        <v>0</v>
      </c>
      <c r="Z422" s="10"/>
      <c r="AA422" s="152">
        <f>SUMIF('Rekapitulasi Maret'!$U$9:$U$173,APS!$B422,'Rekapitulasi Maret'!$V$9:$V$173)</f>
        <v>0</v>
      </c>
      <c r="AB422" s="152">
        <f>SUMIF('Rekapitulasi Maret'!$U$9:$U$173,APS!$B422,'Rekapitulasi Maret'!$W$9:$W$173)</f>
        <v>0</v>
      </c>
      <c r="AC422" s="152"/>
      <c r="AD422" s="154">
        <f t="shared" si="938"/>
        <v>0</v>
      </c>
      <c r="AE422" s="154">
        <f t="shared" si="939"/>
        <v>0</v>
      </c>
      <c r="AF422" s="10"/>
      <c r="AG422" s="152">
        <f>SUMIF('Rekapitulasi Maret'!$AL$9:$AL$173,APS!$B422,'Rekapitulasi Maret'!$AM$9:$AM$173)</f>
        <v>0</v>
      </c>
      <c r="AH422" s="152">
        <f>SUMIF('Rekapitulasi Maret'!$AL$9:$AL$173,APS!$B422,'Rekapitulasi Maret'!$AN$9:$AN$173)</f>
        <v>0</v>
      </c>
      <c r="AI422" s="152">
        <f>SUMIF('Rekapitulasi Maret'!$AL$9:$AL$173,APS!$B422,'Rekapitulasi Maret'!$AQ$9:$AQ$173)</f>
        <v>0</v>
      </c>
      <c r="AJ422" s="154">
        <f t="shared" si="942"/>
        <v>0</v>
      </c>
      <c r="AK422" s="154">
        <f t="shared" si="943"/>
        <v>0</v>
      </c>
      <c r="AL422" s="10"/>
      <c r="AM422" s="152">
        <f>SUMIF('Rekapitulasi Maret'!$BA$9:$BA$173,APS!$B422,'Rekapitulasi Maret'!$BB$9:$BB$173)</f>
        <v>0</v>
      </c>
      <c r="AN422" s="152">
        <f>SUMIF('Rekapitulasi Maret'!$BA$9:$BA$173,APS!$B422,'Rekapitulasi Maret'!$BC$9:$BC$173)</f>
        <v>0</v>
      </c>
      <c r="AO422" s="10"/>
      <c r="AP422" s="154">
        <f t="shared" si="940"/>
        <v>0</v>
      </c>
      <c r="AQ422" s="154">
        <f t="shared" si="941"/>
        <v>0</v>
      </c>
      <c r="AR422" s="10"/>
      <c r="AS422" s="152">
        <f>SUMIF('Rekapitulasi Maret'!$BP$9:$BP$173,APS!$B422,'Rekapitulasi Maret'!$BQ$9:$BQ$173)</f>
        <v>0</v>
      </c>
      <c r="AT422" s="152">
        <f>SUMIF('Rekapitulasi Maret'!$BP$9:$BP$173,APS!$B422,'Rekapitulasi Maret'!$BR$9:$BR$173)</f>
        <v>0</v>
      </c>
      <c r="AU422" s="10"/>
      <c r="AV422" s="10"/>
      <c r="AW422" s="10"/>
      <c r="AX422" s="10"/>
      <c r="AY422" s="10"/>
      <c r="AZ422" s="10"/>
      <c r="BA422" s="10"/>
      <c r="BB422" s="154">
        <f t="shared" si="914"/>
        <v>0</v>
      </c>
      <c r="BC422" s="154">
        <f t="shared" si="915"/>
        <v>0</v>
      </c>
      <c r="BD422" s="76">
        <f t="shared" si="867"/>
        <v>0</v>
      </c>
      <c r="BE422" s="76">
        <f t="shared" si="868"/>
        <v>0</v>
      </c>
      <c r="BF422" s="76">
        <f t="shared" si="869"/>
        <v>0</v>
      </c>
      <c r="BG422" s="76">
        <f t="shared" si="870"/>
        <v>0</v>
      </c>
      <c r="BH422" s="76">
        <f t="shared" si="871"/>
        <v>0</v>
      </c>
      <c r="BI422" s="76">
        <f t="shared" si="872"/>
        <v>0</v>
      </c>
      <c r="BJ422" s="154">
        <f t="shared" ref="BJ422:BJ446" si="944">IF(BD422=0,0,((BH422)/BD422)*100)</f>
        <v>0</v>
      </c>
      <c r="BK422" s="10"/>
      <c r="BL422" s="10"/>
      <c r="BM422" s="152">
        <f>SUMIF('Rekapitulasi Maret'!$D$194:$D$375,APS!$B422,'Rekapitulasi Maret'!$E$194:$E$375)+SUMIF('Rekapitulasi Maret'!$D$194:$D$375,APS!$B422,'Rekapitulasi Maret'!$J$194:$J$375)</f>
        <v>0</v>
      </c>
      <c r="BN422" s="152">
        <f>SUMIF('Rekapitulasi Maret'!$D$194:$D$375,APS!$B422,'Rekapitulasi Maret'!$F$194:$F$375)</f>
        <v>0</v>
      </c>
      <c r="BO422" s="152">
        <f>SUMIF('Rekapitulasi Maret'!$D$194:$D$375,APS!$B422,'Rekapitulasi Maret'!$K$194:$K$375)</f>
        <v>0</v>
      </c>
      <c r="BP422" s="154">
        <f t="shared" si="912"/>
        <v>0</v>
      </c>
      <c r="BQ422" s="154">
        <f t="shared" si="913"/>
        <v>0</v>
      </c>
      <c r="BR422" s="10"/>
      <c r="BS422" s="152">
        <f>SUMIF('Rekapitulasi Maret'!$U$194:$U$375,APS!$B422,'Rekapitulasi Maret'!$V$194:$V$375)+SUMIF('Rekapitulasi Maret'!$U$194:$U$375,APS!$B422,'Rekapitulasi Maret'!$AA$194:$AA$375)</f>
        <v>0</v>
      </c>
      <c r="BT422" s="152">
        <f>SUMIF('Rekapitulasi Maret'!$U$194:$U$375,APS!$B422,'Rekapitulasi Maret'!$W$194:$W$375)</f>
        <v>0</v>
      </c>
      <c r="BU422" s="152">
        <f>SUMIF('Rekapitulasi Maret'!$U$194:$U$375,APS!$B422,'Rekapitulasi Maret'!$AB$194:$AB$375)</f>
        <v>0</v>
      </c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76">
        <f t="shared" si="922"/>
        <v>0</v>
      </c>
      <c r="CQ422" s="76">
        <f t="shared" si="923"/>
        <v>0</v>
      </c>
      <c r="CR422" s="76">
        <f t="shared" si="924"/>
        <v>0</v>
      </c>
      <c r="CS422" s="76">
        <f t="shared" si="925"/>
        <v>0</v>
      </c>
      <c r="CT422" s="76">
        <f t="shared" si="926"/>
        <v>0</v>
      </c>
      <c r="CU422" s="76">
        <f t="shared" si="927"/>
        <v>0</v>
      </c>
      <c r="CV422" s="154">
        <f t="shared" si="928"/>
        <v>0</v>
      </c>
      <c r="CW422" s="10"/>
      <c r="CX422" s="10"/>
      <c r="CY422" s="152">
        <f>SUMIF('Rekapitulasi Maret'!$D$391:$D$568,APS!$B422,'Rekapitulasi Maret'!$E$391:$E$568)+SUMIF('Rekapitulasi Maret'!$D$391:$D$568,APS!$B422,'Rekapitulasi Maret'!$J$391:$J$568)</f>
        <v>0</v>
      </c>
      <c r="CZ422" s="152">
        <f>SUMIF('Rekapitulasi Maret'!$D$391:$D$568,APS!$B422,'Rekapitulasi Maret'!$F$391:$F$568)</f>
        <v>0</v>
      </c>
      <c r="DA422" s="152">
        <f>SUMIF('Rekapitulasi Maret'!$D$391:$D$568,APS!$B422,'Rekapitulasi Maret'!$K$391:$K$568)</f>
        <v>0</v>
      </c>
      <c r="DB422" s="154">
        <f t="shared" si="910"/>
        <v>0</v>
      </c>
      <c r="DC422" s="154">
        <f t="shared" si="911"/>
        <v>0</v>
      </c>
      <c r="DD422" s="10"/>
      <c r="DE422" s="152">
        <f>SUMIF('Rekapitulasi Maret'!$U$391:$U$568,APS!$B422,'Rekapitulasi Maret'!$V$391:$V$568)+SUMIF('Rekapitulasi Maret'!$U$391:$U$568,APS!$B422,'Rekapitulasi Maret'!$AA$391:$AA$568)</f>
        <v>0</v>
      </c>
      <c r="DF422" s="152">
        <f>SUMIF('Rekapitulasi Maret'!$U$391:$U$568,APS!$B422,'Rekapitulasi Maret'!$W$391:$W$568)</f>
        <v>0</v>
      </c>
      <c r="DG422" s="152">
        <f>SUMIF('Rekapitulasi Maret'!$U$391:$U$568,APS!$B422,'Rekapitulasi Maret'!$AB$391:$AB$568)</f>
        <v>0</v>
      </c>
      <c r="DH422" s="154">
        <f t="shared" si="929"/>
        <v>0</v>
      </c>
      <c r="DI422" s="154">
        <f t="shared" si="930"/>
        <v>0</v>
      </c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52">
        <f>SUMIF('Rekapitulasi Maret'!$BP$391:$BP$568,APS!$B422,'Rekapitulasi Maret'!$BQ$391:$BQ$568)+SUMIF('Rekapitulasi Maret'!$BP$391:$BP$568,APS!$B422,'Rekapitulasi Maret'!$BT$391:$BT$568)</f>
        <v>0</v>
      </c>
      <c r="DX422" s="152">
        <f>SUMIF('Rekapitulasi Maret'!$BP$391:$BP$568,APS!$B422,'Rekapitulasi Maret'!$BR$391:$BR$568)</f>
        <v>0</v>
      </c>
      <c r="DY422" s="152">
        <f>SUMIF('Rekapitulasi Maret'!$BP$391:$BP$568,APS!$B422,'Rekapitulasi Maret'!$BU$391:$BU$568)</f>
        <v>0</v>
      </c>
      <c r="DZ422" s="154">
        <f t="shared" si="876"/>
        <v>0</v>
      </c>
      <c r="EA422" s="154">
        <f t="shared" si="877"/>
        <v>0</v>
      </c>
      <c r="EB422" s="10"/>
      <c r="EC422" s="152">
        <f>SUMIF('Rekapitulasi Maret'!$CE$391:$CE$568,APS!$B422,'Rekapitulasi Maret'!$CF$391:$CF$568)+SUMIF('Rekapitulasi Maret'!$CE$391:$CE$568,APS!$B422,'Rekapitulasi Maret'!$CI$391:$CI$568)</f>
        <v>0</v>
      </c>
      <c r="ED422" s="152">
        <f>SUMIF('Rekapitulasi Maret'!$CE$391:$CE$568,APS!$B422,'Rekapitulasi Maret'!$CG$391:$CG$568)</f>
        <v>0</v>
      </c>
      <c r="EE422" s="152">
        <f>SUMIF('Rekapitulasi Maret'!$CE$391:$CE$568,APS!$B422,'Rekapitulasi Maret'!$CJ$391:$CJ$568)</f>
        <v>0</v>
      </c>
      <c r="EF422" s="154">
        <f t="shared" si="893"/>
        <v>0</v>
      </c>
      <c r="EG422" s="154">
        <f t="shared" si="894"/>
        <v>0</v>
      </c>
      <c r="EH422" s="76">
        <f t="shared" si="931"/>
        <v>0</v>
      </c>
      <c r="EI422" s="76">
        <f t="shared" si="932"/>
        <v>0</v>
      </c>
      <c r="EJ422" s="76">
        <f t="shared" si="933"/>
        <v>0</v>
      </c>
      <c r="EK422" s="76">
        <f t="shared" si="934"/>
        <v>0</v>
      </c>
      <c r="EL422" s="76">
        <f t="shared" si="935"/>
        <v>0</v>
      </c>
      <c r="EM422" s="76">
        <f t="shared" si="936"/>
        <v>0</v>
      </c>
      <c r="EN422" s="154">
        <f t="shared" si="937"/>
        <v>0</v>
      </c>
      <c r="EO422" s="10"/>
      <c r="EP422" s="10"/>
      <c r="EQ422" s="10"/>
      <c r="ER422" s="10"/>
      <c r="ES422" s="10"/>
      <c r="ET422" s="154">
        <f t="shared" si="895"/>
        <v>0</v>
      </c>
      <c r="EU422" s="154">
        <f t="shared" si="896"/>
        <v>0</v>
      </c>
      <c r="EV422" s="10"/>
      <c r="EW422" s="152">
        <f>SUMIF('Rekapitulasi Maret'!$U$587:$U$768,APS!$B422,'Rekapitulasi Maret'!$V$587:$V$768)+SUMIF('Rekapitulasi Maret'!$U$587:$U$768,APS!$B422,'Rekapitulasi Maret'!$X$587:$X$768)</f>
        <v>0</v>
      </c>
      <c r="EX422" s="152">
        <f>SUMIF('Rekapitulasi Maret'!$U$587:$U$768,APS!$B422,'Rekapitulasi Maret'!$W$587:$W$768)+SUMIF('Rekapitulasi Maret'!$U$587:$U$768,APS!$B422,'Rekapitulasi Maret'!$Y$587:$Y$768)</f>
        <v>0</v>
      </c>
      <c r="EY422" s="10"/>
      <c r="EZ422" s="154">
        <f t="shared" si="897"/>
        <v>0</v>
      </c>
      <c r="FA422" s="154">
        <f t="shared" si="898"/>
        <v>0</v>
      </c>
      <c r="FB422" s="10"/>
      <c r="FC422" s="152">
        <f>SUMIF('Rekapitulasi Maret'!$AL$587:$AL$768,APS!$B422,'Rekapitulasi Maret'!$AM$587:$AM$768)+SUMIF('Rekapitulasi Maret'!$AL$587:$AL$768,APS!$B422,'Rekapitulasi Maret'!$AP$587:$AP$768)</f>
        <v>0</v>
      </c>
      <c r="FD422" s="152">
        <f>SUMIF('Rekapitulasi Maret'!$AL$587:$AL$768,APS!$B422,'Rekapitulasi Maret'!$AN$587:$AN$768)</f>
        <v>0</v>
      </c>
      <c r="FE422" s="10"/>
      <c r="FF422" s="154">
        <f t="shared" si="899"/>
        <v>0</v>
      </c>
      <c r="FG422" s="154">
        <f t="shared" si="900"/>
        <v>0</v>
      </c>
      <c r="FH422" s="10"/>
      <c r="FI422" s="152">
        <f>SUMIF('Rekapitulasi Maret'!$BA$587:$BA$768,APS!$B422,'Rekapitulasi Maret'!$BB$587:$BB$768)+SUMIF('Rekapitulasi Maret'!$BA$587:$BA$768,APS!$B422,'Rekapitulasi Maret'!$BE$587:$BE$768)</f>
        <v>0</v>
      </c>
      <c r="FJ422" s="152">
        <f>SUMIF('Rekapitulasi Maret'!$BA$587:$BA$768,APS!$B422,'Rekapitulasi Maret'!$BC$587:$BC$768)+SUMIF('Rekapitulasi Maret'!$BA$587:$BA$768,APS!$B422,'Rekapitulasi Maret'!$BF$587:$BF$768)</f>
        <v>0</v>
      </c>
      <c r="FK422" s="10"/>
      <c r="FL422" s="154">
        <f t="shared" si="901"/>
        <v>0</v>
      </c>
      <c r="FM422" s="154">
        <f t="shared" si="902"/>
        <v>0</v>
      </c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52">
        <f>SUMIF('Rekapitulasi Maret'!$D$785:$D$963,APS!$B422,'Rekapitulasi Maret'!$E$785:$E$963)+SUMIF('Rekapitulasi Maret'!$D$785:$D$963,APS!$B422,'Rekapitulasi Maret'!$J$785:$J$963)</f>
        <v>0</v>
      </c>
      <c r="GB422" s="152">
        <f>SUMIF('Rekapitulasi Maret'!$D$785:$D$963,APS!$B422,'Rekapitulasi Maret'!$F$785:$F$963)</f>
        <v>0</v>
      </c>
      <c r="GC422" s="152">
        <f>SUMIF('Rekapitulasi Maret'!$D$785:$D$963,APS!$B422,'Rekapitulasi Maret'!$K$785:$K$963)</f>
        <v>0</v>
      </c>
      <c r="GD422" s="154">
        <f t="shared" si="905"/>
        <v>0</v>
      </c>
      <c r="GE422" s="154">
        <f t="shared" si="906"/>
        <v>0</v>
      </c>
      <c r="GF422" s="10"/>
      <c r="GG422" s="152">
        <f>SUMIF('Rekapitulasi Maret'!$U$785:$U$963,APS!$B422,'Rekapitulasi Maret'!$V$785:$V$963)+SUMIF('Rekapitulasi Maret'!$U$785:$U$963,APS!$B422,'Rekapitulasi Maret'!$AA$785:$AA$963)</f>
        <v>0</v>
      </c>
      <c r="GH422" s="152">
        <f>SUMIF('Rekapitulasi Maret'!$U$785:$U$963,APS!$B422,'Rekapitulasi Maret'!$W$785:$W$963)</f>
        <v>0</v>
      </c>
      <c r="GI422" s="152">
        <f>SUMIF('Rekapitulasi Maret'!$U$785:$U$963,APS!$B422,'Rekapitulasi Maret'!$AB$785:$AB$963)</f>
        <v>0</v>
      </c>
      <c r="GJ422" s="154">
        <f t="shared" si="878"/>
        <v>0</v>
      </c>
      <c r="GK422" s="154">
        <f t="shared" si="879"/>
        <v>0</v>
      </c>
      <c r="GL422" s="10"/>
      <c r="GM422" s="10"/>
      <c r="GN422" s="10"/>
      <c r="GO422" s="10"/>
      <c r="GP422" s="10"/>
      <c r="GQ422" s="10"/>
      <c r="GR422" s="76">
        <f t="shared" ref="GR422:GR446" si="945">EP422+EV422+FB422+FH422+FN422+FZ422+GF422+GL422</f>
        <v>0</v>
      </c>
      <c r="GS422" s="76">
        <f t="shared" si="907"/>
        <v>0</v>
      </c>
      <c r="GT422" s="76">
        <f t="shared" si="908"/>
        <v>0</v>
      </c>
      <c r="GU422" s="76">
        <f t="shared" si="909"/>
        <v>0</v>
      </c>
      <c r="GV422" s="157">
        <f t="shared" ref="GV422:GV446" si="946">GT422+GU422</f>
        <v>0</v>
      </c>
      <c r="GW422" s="157">
        <f t="shared" ref="GW422:GW446" si="947">GV422-GR422</f>
        <v>0</v>
      </c>
      <c r="GX422" s="158">
        <f t="shared" ref="GX422:GX446" si="948">IF(GR422=0,0,((GV422)/GR422)*100)</f>
        <v>0</v>
      </c>
      <c r="GY422" s="157">
        <f t="shared" si="916"/>
        <v>0</v>
      </c>
      <c r="GZ422" s="157">
        <f t="shared" si="917"/>
        <v>0</v>
      </c>
      <c r="HA422" s="157">
        <f t="shared" si="918"/>
        <v>0</v>
      </c>
      <c r="HB422" s="157">
        <f t="shared" si="919"/>
        <v>0</v>
      </c>
      <c r="HC422" s="157">
        <f t="shared" si="920"/>
        <v>0</v>
      </c>
      <c r="HD422" s="157">
        <f t="shared" si="921"/>
        <v>0</v>
      </c>
      <c r="HE422" s="158">
        <f t="shared" ref="HE422:HE446" si="949">IF(N422=0,0,((HC422)/N422)*100)</f>
        <v>0</v>
      </c>
      <c r="HF422" s="2"/>
      <c r="HG422" s="88"/>
      <c r="HH422" s="88"/>
    </row>
    <row r="423" spans="1:216" ht="15.75" hidden="1">
      <c r="A423" s="16"/>
      <c r="B423" s="16"/>
      <c r="C423" s="16"/>
      <c r="D423" s="16"/>
      <c r="E423" s="16"/>
      <c r="F423" s="17"/>
      <c r="G423" s="17"/>
      <c r="H423" s="17"/>
      <c r="I423" s="18"/>
      <c r="J423" s="17">
        <v>0</v>
      </c>
      <c r="K423" s="19"/>
      <c r="L423" s="19"/>
      <c r="M423" s="23"/>
      <c r="N423" s="20">
        <f t="shared" si="874"/>
        <v>0</v>
      </c>
      <c r="O423" s="20"/>
      <c r="P423" s="75">
        <f t="shared" si="875"/>
        <v>0</v>
      </c>
      <c r="Q423" s="74">
        <f t="shared" si="892"/>
        <v>0</v>
      </c>
      <c r="R423" s="22">
        <f t="shared" ref="R423:R446" si="950">+S423+BK423+CW423+EO423</f>
        <v>0</v>
      </c>
      <c r="S423" s="10"/>
      <c r="T423" s="10"/>
      <c r="U423" s="152">
        <f>SUMIF('Rekapitulasi Maret'!$D$9:$D$173,APS!$B423,'Rekapitulasi Maret'!$E$9:$E$173)</f>
        <v>0</v>
      </c>
      <c r="V423" s="152">
        <f>SUMIF('Rekapitulasi Maret'!$D$9:$D$173,APS!$B423,'Rekapitulasi Maret'!$F$9:$F$173)</f>
        <v>0</v>
      </c>
      <c r="W423" s="10"/>
      <c r="X423" s="154">
        <f t="shared" si="865"/>
        <v>0</v>
      </c>
      <c r="Y423" s="154">
        <f t="shared" si="866"/>
        <v>0</v>
      </c>
      <c r="Z423" s="10"/>
      <c r="AA423" s="152">
        <f>SUMIF('Rekapitulasi Maret'!$U$9:$U$173,APS!$B423,'Rekapitulasi Maret'!$V$9:$V$173)</f>
        <v>0</v>
      </c>
      <c r="AB423" s="152">
        <f>SUMIF('Rekapitulasi Maret'!$U$9:$U$173,APS!$B423,'Rekapitulasi Maret'!$W$9:$W$173)</f>
        <v>0</v>
      </c>
      <c r="AC423" s="152"/>
      <c r="AD423" s="154">
        <f t="shared" si="938"/>
        <v>0</v>
      </c>
      <c r="AE423" s="154">
        <f t="shared" si="939"/>
        <v>0</v>
      </c>
      <c r="AF423" s="10"/>
      <c r="AG423" s="152">
        <f>SUMIF('Rekapitulasi Maret'!$AL$9:$AL$173,APS!$B423,'Rekapitulasi Maret'!$AM$9:$AM$173)</f>
        <v>0</v>
      </c>
      <c r="AH423" s="152">
        <f>SUMIF('Rekapitulasi Maret'!$AL$9:$AL$173,APS!$B423,'Rekapitulasi Maret'!$AN$9:$AN$173)</f>
        <v>0</v>
      </c>
      <c r="AI423" s="152">
        <f>SUMIF('Rekapitulasi Maret'!$AL$9:$AL$173,APS!$B423,'Rekapitulasi Maret'!$AQ$9:$AQ$173)</f>
        <v>0</v>
      </c>
      <c r="AJ423" s="154">
        <f t="shared" si="942"/>
        <v>0</v>
      </c>
      <c r="AK423" s="154">
        <f t="shared" si="943"/>
        <v>0</v>
      </c>
      <c r="AL423" s="10"/>
      <c r="AM423" s="152">
        <f>SUMIF('Rekapitulasi Maret'!$BA$9:$BA$173,APS!$B423,'Rekapitulasi Maret'!$BB$9:$BB$173)</f>
        <v>0</v>
      </c>
      <c r="AN423" s="152">
        <f>SUMIF('Rekapitulasi Maret'!$BA$9:$BA$173,APS!$B423,'Rekapitulasi Maret'!$BC$9:$BC$173)</f>
        <v>0</v>
      </c>
      <c r="AO423" s="10"/>
      <c r="AP423" s="154">
        <f t="shared" si="940"/>
        <v>0</v>
      </c>
      <c r="AQ423" s="154">
        <f t="shared" si="941"/>
        <v>0</v>
      </c>
      <c r="AR423" s="10"/>
      <c r="AS423" s="152">
        <f>SUMIF('Rekapitulasi Maret'!$BP$9:$BP$173,APS!$B423,'Rekapitulasi Maret'!$BQ$9:$BQ$173)</f>
        <v>0</v>
      </c>
      <c r="AT423" s="152">
        <f>SUMIF('Rekapitulasi Maret'!$BP$9:$BP$173,APS!$B423,'Rekapitulasi Maret'!$BR$9:$BR$173)</f>
        <v>0</v>
      </c>
      <c r="AU423" s="10"/>
      <c r="AV423" s="10"/>
      <c r="AW423" s="10"/>
      <c r="AX423" s="10"/>
      <c r="AY423" s="10"/>
      <c r="AZ423" s="10"/>
      <c r="BA423" s="10"/>
      <c r="BB423" s="154">
        <f t="shared" si="914"/>
        <v>0</v>
      </c>
      <c r="BC423" s="154">
        <f t="shared" si="915"/>
        <v>0</v>
      </c>
      <c r="BD423" s="76">
        <f t="shared" si="867"/>
        <v>0</v>
      </c>
      <c r="BE423" s="76">
        <f t="shared" si="868"/>
        <v>0</v>
      </c>
      <c r="BF423" s="76">
        <f t="shared" si="869"/>
        <v>0</v>
      </c>
      <c r="BG423" s="76">
        <f t="shared" si="870"/>
        <v>0</v>
      </c>
      <c r="BH423" s="76">
        <f t="shared" si="871"/>
        <v>0</v>
      </c>
      <c r="BI423" s="76">
        <f t="shared" si="872"/>
        <v>0</v>
      </c>
      <c r="BJ423" s="154">
        <f t="shared" si="944"/>
        <v>0</v>
      </c>
      <c r="BK423" s="10"/>
      <c r="BL423" s="10"/>
      <c r="BM423" s="152">
        <f>SUMIF('Rekapitulasi Maret'!$D$194:$D$375,APS!$B423,'Rekapitulasi Maret'!$E$194:$E$375)+SUMIF('Rekapitulasi Maret'!$D$194:$D$375,APS!$B423,'Rekapitulasi Maret'!$J$194:$J$375)</f>
        <v>0</v>
      </c>
      <c r="BN423" s="152">
        <f>SUMIF('Rekapitulasi Maret'!$D$194:$D$375,APS!$B423,'Rekapitulasi Maret'!$F$194:$F$375)</f>
        <v>0</v>
      </c>
      <c r="BO423" s="152">
        <f>SUMIF('Rekapitulasi Maret'!$D$194:$D$375,APS!$B423,'Rekapitulasi Maret'!$K$194:$K$375)</f>
        <v>0</v>
      </c>
      <c r="BP423" s="154">
        <f t="shared" si="912"/>
        <v>0</v>
      </c>
      <c r="BQ423" s="154">
        <f t="shared" si="913"/>
        <v>0</v>
      </c>
      <c r="BR423" s="10"/>
      <c r="BS423" s="152">
        <f>SUMIF('Rekapitulasi Maret'!$U$194:$U$375,APS!$B423,'Rekapitulasi Maret'!$V$194:$V$375)+SUMIF('Rekapitulasi Maret'!$U$194:$U$375,APS!$B423,'Rekapitulasi Maret'!$AA$194:$AA$375)</f>
        <v>0</v>
      </c>
      <c r="BT423" s="152">
        <f>SUMIF('Rekapitulasi Maret'!$U$194:$U$375,APS!$B423,'Rekapitulasi Maret'!$W$194:$W$375)</f>
        <v>0</v>
      </c>
      <c r="BU423" s="152">
        <f>SUMIF('Rekapitulasi Maret'!$U$194:$U$375,APS!$B423,'Rekapitulasi Maret'!$AB$194:$AB$375)</f>
        <v>0</v>
      </c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76">
        <f t="shared" si="922"/>
        <v>0</v>
      </c>
      <c r="CQ423" s="76">
        <f t="shared" si="923"/>
        <v>0</v>
      </c>
      <c r="CR423" s="76">
        <f t="shared" si="924"/>
        <v>0</v>
      </c>
      <c r="CS423" s="76">
        <f t="shared" si="925"/>
        <v>0</v>
      </c>
      <c r="CT423" s="76">
        <f t="shared" si="926"/>
        <v>0</v>
      </c>
      <c r="CU423" s="76">
        <f t="shared" si="927"/>
        <v>0</v>
      </c>
      <c r="CV423" s="154">
        <f t="shared" si="928"/>
        <v>0</v>
      </c>
      <c r="CW423" s="10"/>
      <c r="CX423" s="10"/>
      <c r="CY423" s="152">
        <f>SUMIF('Rekapitulasi Maret'!$D$391:$D$568,APS!$B423,'Rekapitulasi Maret'!$E$391:$E$568)+SUMIF('Rekapitulasi Maret'!$D$391:$D$568,APS!$B423,'Rekapitulasi Maret'!$J$391:$J$568)</f>
        <v>0</v>
      </c>
      <c r="CZ423" s="152">
        <f>SUMIF('Rekapitulasi Maret'!$D$391:$D$568,APS!$B423,'Rekapitulasi Maret'!$F$391:$F$568)</f>
        <v>0</v>
      </c>
      <c r="DA423" s="152">
        <f>SUMIF('Rekapitulasi Maret'!$D$391:$D$568,APS!$B423,'Rekapitulasi Maret'!$K$391:$K$568)</f>
        <v>0</v>
      </c>
      <c r="DB423" s="154">
        <f t="shared" si="910"/>
        <v>0</v>
      </c>
      <c r="DC423" s="154">
        <f t="shared" si="911"/>
        <v>0</v>
      </c>
      <c r="DD423" s="10"/>
      <c r="DE423" s="152">
        <f>SUMIF('Rekapitulasi Maret'!$U$391:$U$568,APS!$B423,'Rekapitulasi Maret'!$V$391:$V$568)+SUMIF('Rekapitulasi Maret'!$U$391:$U$568,APS!$B423,'Rekapitulasi Maret'!$AA$391:$AA$568)</f>
        <v>0</v>
      </c>
      <c r="DF423" s="152">
        <f>SUMIF('Rekapitulasi Maret'!$U$391:$U$568,APS!$B423,'Rekapitulasi Maret'!$W$391:$W$568)</f>
        <v>0</v>
      </c>
      <c r="DG423" s="152">
        <f>SUMIF('Rekapitulasi Maret'!$U$391:$U$568,APS!$B423,'Rekapitulasi Maret'!$AB$391:$AB$568)</f>
        <v>0</v>
      </c>
      <c r="DH423" s="154">
        <f t="shared" si="929"/>
        <v>0</v>
      </c>
      <c r="DI423" s="154">
        <f t="shared" si="930"/>
        <v>0</v>
      </c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52">
        <f>SUMIF('Rekapitulasi Maret'!$BP$391:$BP$568,APS!$B423,'Rekapitulasi Maret'!$BQ$391:$BQ$568)+SUMIF('Rekapitulasi Maret'!$BP$391:$BP$568,APS!$B423,'Rekapitulasi Maret'!$BT$391:$BT$568)</f>
        <v>0</v>
      </c>
      <c r="DX423" s="152">
        <f>SUMIF('Rekapitulasi Maret'!$BP$391:$BP$568,APS!$B423,'Rekapitulasi Maret'!$BR$391:$BR$568)</f>
        <v>0</v>
      </c>
      <c r="DY423" s="152">
        <f>SUMIF('Rekapitulasi Maret'!$BP$391:$BP$568,APS!$B423,'Rekapitulasi Maret'!$BU$391:$BU$568)</f>
        <v>0</v>
      </c>
      <c r="DZ423" s="154">
        <f t="shared" si="876"/>
        <v>0</v>
      </c>
      <c r="EA423" s="154">
        <f t="shared" si="877"/>
        <v>0</v>
      </c>
      <c r="EB423" s="10"/>
      <c r="EC423" s="152">
        <f>SUMIF('Rekapitulasi Maret'!$CE$391:$CE$568,APS!$B423,'Rekapitulasi Maret'!$CF$391:$CF$568)+SUMIF('Rekapitulasi Maret'!$CE$391:$CE$568,APS!$B423,'Rekapitulasi Maret'!$CI$391:$CI$568)</f>
        <v>0</v>
      </c>
      <c r="ED423" s="152">
        <f>SUMIF('Rekapitulasi Maret'!$CE$391:$CE$568,APS!$B423,'Rekapitulasi Maret'!$CG$391:$CG$568)</f>
        <v>0</v>
      </c>
      <c r="EE423" s="152">
        <f>SUMIF('Rekapitulasi Maret'!$CE$391:$CE$568,APS!$B423,'Rekapitulasi Maret'!$CJ$391:$CJ$568)</f>
        <v>0</v>
      </c>
      <c r="EF423" s="154">
        <f t="shared" si="893"/>
        <v>0</v>
      </c>
      <c r="EG423" s="154">
        <f t="shared" si="894"/>
        <v>0</v>
      </c>
      <c r="EH423" s="76">
        <f t="shared" si="931"/>
        <v>0</v>
      </c>
      <c r="EI423" s="76">
        <f t="shared" si="932"/>
        <v>0</v>
      </c>
      <c r="EJ423" s="76">
        <f t="shared" si="933"/>
        <v>0</v>
      </c>
      <c r="EK423" s="76">
        <f t="shared" si="934"/>
        <v>0</v>
      </c>
      <c r="EL423" s="76">
        <f t="shared" si="935"/>
        <v>0</v>
      </c>
      <c r="EM423" s="76">
        <f t="shared" si="936"/>
        <v>0</v>
      </c>
      <c r="EN423" s="154">
        <f t="shared" si="937"/>
        <v>0</v>
      </c>
      <c r="EO423" s="10"/>
      <c r="EP423" s="40"/>
      <c r="EQ423" s="40"/>
      <c r="ER423" s="40"/>
      <c r="ES423" s="40"/>
      <c r="ET423" s="154">
        <f t="shared" si="895"/>
        <v>0</v>
      </c>
      <c r="EU423" s="154">
        <f t="shared" si="896"/>
        <v>0</v>
      </c>
      <c r="EV423" s="40"/>
      <c r="EW423" s="152">
        <f>SUMIF('Rekapitulasi Maret'!$U$587:$U$768,APS!$B423,'Rekapitulasi Maret'!$V$587:$V$768)+SUMIF('Rekapitulasi Maret'!$U$587:$U$768,APS!$B423,'Rekapitulasi Maret'!$X$587:$X$768)</f>
        <v>0</v>
      </c>
      <c r="EX423" s="152">
        <f>SUMIF('Rekapitulasi Maret'!$U$587:$U$768,APS!$B423,'Rekapitulasi Maret'!$W$587:$W$768)+SUMIF('Rekapitulasi Maret'!$U$587:$U$768,APS!$B423,'Rekapitulasi Maret'!$Y$587:$Y$768)</f>
        <v>0</v>
      </c>
      <c r="EY423" s="10"/>
      <c r="EZ423" s="154">
        <f t="shared" si="897"/>
        <v>0</v>
      </c>
      <c r="FA423" s="154">
        <f t="shared" si="898"/>
        <v>0</v>
      </c>
      <c r="FB423" s="40"/>
      <c r="FC423" s="152">
        <f>SUMIF('Rekapitulasi Maret'!$AL$587:$AL$768,APS!$B423,'Rekapitulasi Maret'!$AM$587:$AM$768)+SUMIF('Rekapitulasi Maret'!$AL$587:$AL$768,APS!$B423,'Rekapitulasi Maret'!$AP$587:$AP$768)</f>
        <v>0</v>
      </c>
      <c r="FD423" s="152">
        <f>SUMIF('Rekapitulasi Maret'!$AL$587:$AL$768,APS!$B423,'Rekapitulasi Maret'!$AN$587:$AN$768)</f>
        <v>0</v>
      </c>
      <c r="FE423" s="40"/>
      <c r="FF423" s="154">
        <f t="shared" si="899"/>
        <v>0</v>
      </c>
      <c r="FG423" s="154">
        <f t="shared" si="900"/>
        <v>0</v>
      </c>
      <c r="FH423" s="40"/>
      <c r="FI423" s="152">
        <f>SUMIF('Rekapitulasi Maret'!$BA$587:$BA$768,APS!$B423,'Rekapitulasi Maret'!$BB$587:$BB$768)+SUMIF('Rekapitulasi Maret'!$BA$587:$BA$768,APS!$B423,'Rekapitulasi Maret'!$BE$587:$BE$768)</f>
        <v>0</v>
      </c>
      <c r="FJ423" s="152">
        <f>SUMIF('Rekapitulasi Maret'!$BA$587:$BA$768,APS!$B423,'Rekapitulasi Maret'!$BC$587:$BC$768)+SUMIF('Rekapitulasi Maret'!$BA$587:$BA$768,APS!$B423,'Rekapitulasi Maret'!$BF$587:$BF$768)</f>
        <v>0</v>
      </c>
      <c r="FK423" s="10"/>
      <c r="FL423" s="154">
        <f t="shared" si="901"/>
        <v>0</v>
      </c>
      <c r="FM423" s="154">
        <f t="shared" si="902"/>
        <v>0</v>
      </c>
      <c r="FN423" s="40"/>
      <c r="FO423" s="40"/>
      <c r="FP423" s="40"/>
      <c r="FQ423" s="40"/>
      <c r="FR423" s="40"/>
      <c r="FS423" s="40"/>
      <c r="FT423" s="40"/>
      <c r="FU423" s="40"/>
      <c r="FV423" s="40"/>
      <c r="FW423" s="40"/>
      <c r="FX423" s="40"/>
      <c r="FY423" s="40"/>
      <c r="FZ423" s="40"/>
      <c r="GA423" s="152">
        <f>SUMIF('Rekapitulasi Maret'!$D$785:$D$963,APS!$B423,'Rekapitulasi Maret'!$E$785:$E$963)+SUMIF('Rekapitulasi Maret'!$D$785:$D$963,APS!$B423,'Rekapitulasi Maret'!$J$785:$J$963)</f>
        <v>0</v>
      </c>
      <c r="GB423" s="152">
        <f>SUMIF('Rekapitulasi Maret'!$D$785:$D$963,APS!$B423,'Rekapitulasi Maret'!$F$785:$F$963)</f>
        <v>0</v>
      </c>
      <c r="GC423" s="152">
        <f>SUMIF('Rekapitulasi Maret'!$D$785:$D$963,APS!$B423,'Rekapitulasi Maret'!$K$785:$K$963)</f>
        <v>0</v>
      </c>
      <c r="GD423" s="154">
        <f t="shared" si="905"/>
        <v>0</v>
      </c>
      <c r="GE423" s="154">
        <f t="shared" si="906"/>
        <v>0</v>
      </c>
      <c r="GF423" s="40"/>
      <c r="GG423" s="152">
        <f>SUMIF('Rekapitulasi Maret'!$U$785:$U$963,APS!$B423,'Rekapitulasi Maret'!$V$785:$V$963)+SUMIF('Rekapitulasi Maret'!$U$785:$U$963,APS!$B423,'Rekapitulasi Maret'!$AA$785:$AA$963)</f>
        <v>0</v>
      </c>
      <c r="GH423" s="152">
        <f>SUMIF('Rekapitulasi Maret'!$U$785:$U$963,APS!$B423,'Rekapitulasi Maret'!$W$785:$W$963)</f>
        <v>0</v>
      </c>
      <c r="GI423" s="152">
        <f>SUMIF('Rekapitulasi Maret'!$U$785:$U$963,APS!$B423,'Rekapitulasi Maret'!$AB$785:$AB$963)</f>
        <v>0</v>
      </c>
      <c r="GJ423" s="154">
        <f t="shared" si="878"/>
        <v>0</v>
      </c>
      <c r="GK423" s="154">
        <f t="shared" si="879"/>
        <v>0</v>
      </c>
      <c r="GL423" s="40"/>
      <c r="GM423" s="40"/>
      <c r="GN423" s="40"/>
      <c r="GO423" s="40"/>
      <c r="GP423" s="40"/>
      <c r="GQ423" s="40"/>
      <c r="GR423" s="76">
        <f t="shared" si="945"/>
        <v>0</v>
      </c>
      <c r="GS423" s="76">
        <f t="shared" si="907"/>
        <v>0</v>
      </c>
      <c r="GT423" s="76">
        <f t="shared" si="908"/>
        <v>0</v>
      </c>
      <c r="GU423" s="76">
        <f t="shared" si="909"/>
        <v>0</v>
      </c>
      <c r="GV423" s="157">
        <f t="shared" si="946"/>
        <v>0</v>
      </c>
      <c r="GW423" s="157">
        <f t="shared" si="947"/>
        <v>0</v>
      </c>
      <c r="GX423" s="158">
        <f t="shared" si="948"/>
        <v>0</v>
      </c>
      <c r="GY423" s="157">
        <f t="shared" si="916"/>
        <v>0</v>
      </c>
      <c r="GZ423" s="157">
        <f t="shared" si="917"/>
        <v>0</v>
      </c>
      <c r="HA423" s="157">
        <f t="shared" si="918"/>
        <v>0</v>
      </c>
      <c r="HB423" s="157">
        <f t="shared" si="919"/>
        <v>0</v>
      </c>
      <c r="HC423" s="157">
        <f t="shared" si="920"/>
        <v>0</v>
      </c>
      <c r="HD423" s="157">
        <f t="shared" si="921"/>
        <v>0</v>
      </c>
      <c r="HE423" s="158">
        <f t="shared" si="949"/>
        <v>0</v>
      </c>
      <c r="HG423" s="88"/>
      <c r="HH423" s="88"/>
    </row>
    <row r="424" spans="1:216" ht="15.75" hidden="1">
      <c r="A424" s="38"/>
      <c r="B424" s="38"/>
      <c r="C424" s="38"/>
      <c r="D424" s="38"/>
      <c r="E424" s="38"/>
      <c r="F424" s="38"/>
      <c r="G424" s="38"/>
      <c r="H424" s="38"/>
      <c r="I424" s="18"/>
      <c r="J424" s="38">
        <v>0</v>
      </c>
      <c r="K424" s="38"/>
      <c r="L424" s="38"/>
      <c r="M424" s="40"/>
      <c r="N424" s="20">
        <f t="shared" si="874"/>
        <v>0</v>
      </c>
      <c r="O424" s="20"/>
      <c r="P424" s="75">
        <f t="shared" si="875"/>
        <v>0</v>
      </c>
      <c r="Q424" s="74">
        <f t="shared" si="892"/>
        <v>0</v>
      </c>
      <c r="R424" s="22">
        <f t="shared" si="950"/>
        <v>0</v>
      </c>
      <c r="S424" s="40"/>
      <c r="T424" s="40"/>
      <c r="U424" s="152">
        <f>SUMIF('Rekapitulasi Maret'!$D$9:$D$173,APS!$B424,'Rekapitulasi Maret'!$E$9:$E$173)</f>
        <v>0</v>
      </c>
      <c r="V424" s="152">
        <f>SUMIF('Rekapitulasi Maret'!$D$9:$D$173,APS!$B424,'Rekapitulasi Maret'!$F$9:$F$173)</f>
        <v>0</v>
      </c>
      <c r="W424" s="40"/>
      <c r="X424" s="154">
        <f t="shared" si="865"/>
        <v>0</v>
      </c>
      <c r="Y424" s="154">
        <f t="shared" si="866"/>
        <v>0</v>
      </c>
      <c r="Z424" s="40"/>
      <c r="AA424" s="152">
        <f>SUMIF('Rekapitulasi Maret'!$U$9:$U$173,APS!$B424,'Rekapitulasi Maret'!$V$9:$V$173)</f>
        <v>0</v>
      </c>
      <c r="AB424" s="152">
        <f>SUMIF('Rekapitulasi Maret'!$U$9:$U$173,APS!$B424,'Rekapitulasi Maret'!$W$9:$W$173)</f>
        <v>0</v>
      </c>
      <c r="AC424" s="152"/>
      <c r="AD424" s="154">
        <f t="shared" si="938"/>
        <v>0</v>
      </c>
      <c r="AE424" s="154">
        <f t="shared" si="939"/>
        <v>0</v>
      </c>
      <c r="AF424" s="40"/>
      <c r="AG424" s="152">
        <f>SUMIF('Rekapitulasi Maret'!$AL$9:$AL$173,APS!$B424,'Rekapitulasi Maret'!$AM$9:$AM$173)</f>
        <v>0</v>
      </c>
      <c r="AH424" s="152">
        <f>SUMIF('Rekapitulasi Maret'!$AL$9:$AL$173,APS!$B424,'Rekapitulasi Maret'!$AN$9:$AN$173)</f>
        <v>0</v>
      </c>
      <c r="AI424" s="152">
        <f>SUMIF('Rekapitulasi Maret'!$AL$9:$AL$173,APS!$B424,'Rekapitulasi Maret'!$AQ$9:$AQ$173)</f>
        <v>0</v>
      </c>
      <c r="AJ424" s="154">
        <f t="shared" si="942"/>
        <v>0</v>
      </c>
      <c r="AK424" s="154">
        <f t="shared" si="943"/>
        <v>0</v>
      </c>
      <c r="AL424" s="40"/>
      <c r="AM424" s="152">
        <f>SUMIF('Rekapitulasi Maret'!$BA$9:$BA$173,APS!$B424,'Rekapitulasi Maret'!$BB$9:$BB$173)</f>
        <v>0</v>
      </c>
      <c r="AN424" s="152">
        <f>SUMIF('Rekapitulasi Maret'!$BA$9:$BA$173,APS!$B424,'Rekapitulasi Maret'!$BC$9:$BC$173)</f>
        <v>0</v>
      </c>
      <c r="AO424" s="10"/>
      <c r="AP424" s="154">
        <f t="shared" si="940"/>
        <v>0</v>
      </c>
      <c r="AQ424" s="154">
        <f t="shared" si="941"/>
        <v>0</v>
      </c>
      <c r="AR424" s="40"/>
      <c r="AS424" s="152">
        <f>SUMIF('Rekapitulasi Maret'!$BP$9:$BP$173,APS!$B424,'Rekapitulasi Maret'!$BQ$9:$BQ$173)</f>
        <v>0</v>
      </c>
      <c r="AT424" s="152">
        <f>SUMIF('Rekapitulasi Maret'!$BP$9:$BP$173,APS!$B424,'Rekapitulasi Maret'!$BR$9:$BR$173)</f>
        <v>0</v>
      </c>
      <c r="AU424" s="40"/>
      <c r="AV424" s="40"/>
      <c r="AW424" s="40"/>
      <c r="AX424" s="40"/>
      <c r="AY424" s="40"/>
      <c r="AZ424" s="40"/>
      <c r="BA424" s="40"/>
      <c r="BB424" s="154">
        <f t="shared" si="914"/>
        <v>0</v>
      </c>
      <c r="BC424" s="154">
        <f t="shared" si="915"/>
        <v>0</v>
      </c>
      <c r="BD424" s="76">
        <f t="shared" si="867"/>
        <v>0</v>
      </c>
      <c r="BE424" s="76">
        <f t="shared" si="868"/>
        <v>0</v>
      </c>
      <c r="BF424" s="76">
        <f t="shared" si="869"/>
        <v>0</v>
      </c>
      <c r="BG424" s="76">
        <f t="shared" si="870"/>
        <v>0</v>
      </c>
      <c r="BH424" s="76">
        <f t="shared" si="871"/>
        <v>0</v>
      </c>
      <c r="BI424" s="76">
        <f t="shared" si="872"/>
        <v>0</v>
      </c>
      <c r="BJ424" s="154">
        <f t="shared" si="944"/>
        <v>0</v>
      </c>
      <c r="BK424" s="40"/>
      <c r="BL424" s="40"/>
      <c r="BM424" s="152">
        <f>SUMIF('Rekapitulasi Maret'!$D$194:$D$375,APS!$B424,'Rekapitulasi Maret'!$E$194:$E$375)+SUMIF('Rekapitulasi Maret'!$D$194:$D$375,APS!$B424,'Rekapitulasi Maret'!$J$194:$J$375)</f>
        <v>0</v>
      </c>
      <c r="BN424" s="152">
        <f>SUMIF('Rekapitulasi Maret'!$D$194:$D$375,APS!$B424,'Rekapitulasi Maret'!$F$194:$F$375)</f>
        <v>0</v>
      </c>
      <c r="BO424" s="152">
        <f>SUMIF('Rekapitulasi Maret'!$D$194:$D$375,APS!$B424,'Rekapitulasi Maret'!$K$194:$K$375)</f>
        <v>0</v>
      </c>
      <c r="BP424" s="154">
        <f t="shared" si="912"/>
        <v>0</v>
      </c>
      <c r="BQ424" s="154">
        <f t="shared" si="913"/>
        <v>0</v>
      </c>
      <c r="BR424" s="40"/>
      <c r="BS424" s="152">
        <f>SUMIF('Rekapitulasi Maret'!$U$194:$U$375,APS!$B424,'Rekapitulasi Maret'!$V$194:$V$375)+SUMIF('Rekapitulasi Maret'!$U$194:$U$375,APS!$B424,'Rekapitulasi Maret'!$AA$194:$AA$375)</f>
        <v>0</v>
      </c>
      <c r="BT424" s="152">
        <f>SUMIF('Rekapitulasi Maret'!$U$194:$U$375,APS!$B424,'Rekapitulasi Maret'!$W$194:$W$375)</f>
        <v>0</v>
      </c>
      <c r="BU424" s="152">
        <f>SUMIF('Rekapitulasi Maret'!$U$194:$U$375,APS!$B424,'Rekapitulasi Maret'!$AB$194:$AB$375)</f>
        <v>0</v>
      </c>
      <c r="BV424" s="40"/>
      <c r="BW424" s="40"/>
      <c r="BX424" s="40"/>
      <c r="BY424" s="40"/>
      <c r="BZ424" s="40"/>
      <c r="CA424" s="40"/>
      <c r="CB424" s="40"/>
      <c r="CC424" s="40"/>
      <c r="CD424" s="40"/>
      <c r="CE424" s="40"/>
      <c r="CF424" s="40"/>
      <c r="CG424" s="40"/>
      <c r="CH424" s="40"/>
      <c r="CI424" s="40"/>
      <c r="CJ424" s="40"/>
      <c r="CK424" s="40"/>
      <c r="CL424" s="40"/>
      <c r="CM424" s="40"/>
      <c r="CN424" s="40"/>
      <c r="CO424" s="40"/>
      <c r="CP424" s="76">
        <f t="shared" si="922"/>
        <v>0</v>
      </c>
      <c r="CQ424" s="76">
        <f t="shared" si="923"/>
        <v>0</v>
      </c>
      <c r="CR424" s="76">
        <f t="shared" si="924"/>
        <v>0</v>
      </c>
      <c r="CS424" s="76">
        <f t="shared" si="925"/>
        <v>0</v>
      </c>
      <c r="CT424" s="76">
        <f t="shared" si="926"/>
        <v>0</v>
      </c>
      <c r="CU424" s="76">
        <f t="shared" si="927"/>
        <v>0</v>
      </c>
      <c r="CV424" s="154">
        <f t="shared" si="928"/>
        <v>0</v>
      </c>
      <c r="CW424" s="40"/>
      <c r="CX424" s="40"/>
      <c r="CY424" s="152">
        <f>SUMIF('Rekapitulasi Maret'!$D$391:$D$568,APS!$B424,'Rekapitulasi Maret'!$E$391:$E$568)+SUMIF('Rekapitulasi Maret'!$D$391:$D$568,APS!$B424,'Rekapitulasi Maret'!$J$391:$J$568)</f>
        <v>0</v>
      </c>
      <c r="CZ424" s="152">
        <f>SUMIF('Rekapitulasi Maret'!$D$391:$D$568,APS!$B424,'Rekapitulasi Maret'!$F$391:$F$568)</f>
        <v>0</v>
      </c>
      <c r="DA424" s="152">
        <f>SUMIF('Rekapitulasi Maret'!$D$391:$D$568,APS!$B424,'Rekapitulasi Maret'!$K$391:$K$568)</f>
        <v>0</v>
      </c>
      <c r="DB424" s="154">
        <f t="shared" si="910"/>
        <v>0</v>
      </c>
      <c r="DC424" s="154">
        <f t="shared" si="911"/>
        <v>0</v>
      </c>
      <c r="DD424" s="40"/>
      <c r="DE424" s="152">
        <f>SUMIF('Rekapitulasi Maret'!$U$391:$U$568,APS!$B424,'Rekapitulasi Maret'!$V$391:$V$568)+SUMIF('Rekapitulasi Maret'!$U$391:$U$568,APS!$B424,'Rekapitulasi Maret'!$AA$391:$AA$568)</f>
        <v>0</v>
      </c>
      <c r="DF424" s="152">
        <f>SUMIF('Rekapitulasi Maret'!$U$391:$U$568,APS!$B424,'Rekapitulasi Maret'!$W$391:$W$568)</f>
        <v>0</v>
      </c>
      <c r="DG424" s="152">
        <f>SUMIF('Rekapitulasi Maret'!$U$391:$U$568,APS!$B424,'Rekapitulasi Maret'!$AB$391:$AB$568)</f>
        <v>0</v>
      </c>
      <c r="DH424" s="154">
        <f t="shared" si="929"/>
        <v>0</v>
      </c>
      <c r="DI424" s="154">
        <f t="shared" si="930"/>
        <v>0</v>
      </c>
      <c r="DJ424" s="40"/>
      <c r="DK424" s="40"/>
      <c r="DL424" s="40"/>
      <c r="DM424" s="40"/>
      <c r="DN424" s="40"/>
      <c r="DO424" s="40"/>
      <c r="DP424" s="40"/>
      <c r="DQ424" s="40"/>
      <c r="DR424" s="40"/>
      <c r="DS424" s="40"/>
      <c r="DT424" s="40"/>
      <c r="DU424" s="40"/>
      <c r="DV424" s="40"/>
      <c r="DW424" s="152">
        <f>SUMIF('Rekapitulasi Maret'!$BP$391:$BP$568,APS!$B424,'Rekapitulasi Maret'!$BQ$391:$BQ$568)+SUMIF('Rekapitulasi Maret'!$BP$391:$BP$568,APS!$B424,'Rekapitulasi Maret'!$BT$391:$BT$568)</f>
        <v>0</v>
      </c>
      <c r="DX424" s="152">
        <f>SUMIF('Rekapitulasi Maret'!$BP$391:$BP$568,APS!$B424,'Rekapitulasi Maret'!$BR$391:$BR$568)</f>
        <v>0</v>
      </c>
      <c r="DY424" s="152">
        <f>SUMIF('Rekapitulasi Maret'!$BP$391:$BP$568,APS!$B424,'Rekapitulasi Maret'!$BU$391:$BU$568)</f>
        <v>0</v>
      </c>
      <c r="DZ424" s="154">
        <f t="shared" si="876"/>
        <v>0</v>
      </c>
      <c r="EA424" s="154">
        <f t="shared" si="877"/>
        <v>0</v>
      </c>
      <c r="EB424" s="40"/>
      <c r="EC424" s="152">
        <f>SUMIF('Rekapitulasi Maret'!$CE$391:$CE$568,APS!$B424,'Rekapitulasi Maret'!$CF$391:$CF$568)+SUMIF('Rekapitulasi Maret'!$CE$391:$CE$568,APS!$B424,'Rekapitulasi Maret'!$CI$391:$CI$568)</f>
        <v>0</v>
      </c>
      <c r="ED424" s="152">
        <f>SUMIF('Rekapitulasi Maret'!$CE$391:$CE$568,APS!$B424,'Rekapitulasi Maret'!$CG$391:$CG$568)</f>
        <v>0</v>
      </c>
      <c r="EE424" s="152">
        <f>SUMIF('Rekapitulasi Maret'!$CE$391:$CE$568,APS!$B424,'Rekapitulasi Maret'!$CJ$391:$CJ$568)</f>
        <v>0</v>
      </c>
      <c r="EF424" s="154">
        <f t="shared" si="893"/>
        <v>0</v>
      </c>
      <c r="EG424" s="154">
        <f t="shared" si="894"/>
        <v>0</v>
      </c>
      <c r="EH424" s="76">
        <f t="shared" si="931"/>
        <v>0</v>
      </c>
      <c r="EI424" s="76">
        <f t="shared" si="932"/>
        <v>0</v>
      </c>
      <c r="EJ424" s="76">
        <f t="shared" si="933"/>
        <v>0</v>
      </c>
      <c r="EK424" s="76">
        <f t="shared" si="934"/>
        <v>0</v>
      </c>
      <c r="EL424" s="76">
        <f t="shared" si="935"/>
        <v>0</v>
      </c>
      <c r="EM424" s="76">
        <f t="shared" si="936"/>
        <v>0</v>
      </c>
      <c r="EN424" s="154">
        <f t="shared" si="937"/>
        <v>0</v>
      </c>
      <c r="EO424" s="40"/>
      <c r="EP424" s="10"/>
      <c r="EQ424" s="10"/>
      <c r="ER424" s="10"/>
      <c r="ES424" s="10"/>
      <c r="ET424" s="154">
        <f t="shared" si="895"/>
        <v>0</v>
      </c>
      <c r="EU424" s="154">
        <f t="shared" si="896"/>
        <v>0</v>
      </c>
      <c r="EV424" s="10"/>
      <c r="EW424" s="152">
        <f>SUMIF('Rekapitulasi Maret'!$U$587:$U$768,APS!$B424,'Rekapitulasi Maret'!$V$587:$V$768)+SUMIF('Rekapitulasi Maret'!$U$587:$U$768,APS!$B424,'Rekapitulasi Maret'!$X$587:$X$768)</f>
        <v>0</v>
      </c>
      <c r="EX424" s="152">
        <f>SUMIF('Rekapitulasi Maret'!$U$587:$U$768,APS!$B424,'Rekapitulasi Maret'!$W$587:$W$768)+SUMIF('Rekapitulasi Maret'!$U$587:$U$768,APS!$B424,'Rekapitulasi Maret'!$Y$587:$Y$768)</f>
        <v>0</v>
      </c>
      <c r="EY424" s="10"/>
      <c r="EZ424" s="154">
        <f t="shared" si="897"/>
        <v>0</v>
      </c>
      <c r="FA424" s="154">
        <f t="shared" si="898"/>
        <v>0</v>
      </c>
      <c r="FB424" s="10"/>
      <c r="FC424" s="152">
        <f>SUMIF('Rekapitulasi Maret'!$AL$587:$AL$768,APS!$B424,'Rekapitulasi Maret'!$AM$587:$AM$768)+SUMIF('Rekapitulasi Maret'!$AL$587:$AL$768,APS!$B424,'Rekapitulasi Maret'!$AP$587:$AP$768)</f>
        <v>0</v>
      </c>
      <c r="FD424" s="152">
        <f>SUMIF('Rekapitulasi Maret'!$AL$587:$AL$768,APS!$B424,'Rekapitulasi Maret'!$AN$587:$AN$768)</f>
        <v>0</v>
      </c>
      <c r="FE424" s="10"/>
      <c r="FF424" s="154">
        <f t="shared" si="899"/>
        <v>0</v>
      </c>
      <c r="FG424" s="154">
        <f t="shared" si="900"/>
        <v>0</v>
      </c>
      <c r="FH424" s="10"/>
      <c r="FI424" s="152">
        <f>SUMIF('Rekapitulasi Maret'!$BA$587:$BA$768,APS!$B424,'Rekapitulasi Maret'!$BB$587:$BB$768)+SUMIF('Rekapitulasi Maret'!$BA$587:$BA$768,APS!$B424,'Rekapitulasi Maret'!$BE$587:$BE$768)</f>
        <v>0</v>
      </c>
      <c r="FJ424" s="152">
        <f>SUMIF('Rekapitulasi Maret'!$BA$587:$BA$768,APS!$B424,'Rekapitulasi Maret'!$BC$587:$BC$768)+SUMIF('Rekapitulasi Maret'!$BA$587:$BA$768,APS!$B424,'Rekapitulasi Maret'!$BF$587:$BF$768)</f>
        <v>0</v>
      </c>
      <c r="FK424" s="10"/>
      <c r="FL424" s="154">
        <f t="shared" si="901"/>
        <v>0</v>
      </c>
      <c r="FM424" s="154">
        <f t="shared" si="902"/>
        <v>0</v>
      </c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52">
        <f>SUMIF('Rekapitulasi Maret'!$D$785:$D$963,APS!$B424,'Rekapitulasi Maret'!$E$785:$E$963)+SUMIF('Rekapitulasi Maret'!$D$785:$D$963,APS!$B424,'Rekapitulasi Maret'!$J$785:$J$963)</f>
        <v>0</v>
      </c>
      <c r="GB424" s="152">
        <f>SUMIF('Rekapitulasi Maret'!$D$785:$D$963,APS!$B424,'Rekapitulasi Maret'!$F$785:$F$963)</f>
        <v>0</v>
      </c>
      <c r="GC424" s="152">
        <f>SUMIF('Rekapitulasi Maret'!$D$785:$D$963,APS!$B424,'Rekapitulasi Maret'!$K$785:$K$963)</f>
        <v>0</v>
      </c>
      <c r="GD424" s="154">
        <f t="shared" si="905"/>
        <v>0</v>
      </c>
      <c r="GE424" s="154">
        <f t="shared" si="906"/>
        <v>0</v>
      </c>
      <c r="GF424" s="10"/>
      <c r="GG424" s="152">
        <f>SUMIF('Rekapitulasi Maret'!$U$785:$U$963,APS!$B424,'Rekapitulasi Maret'!$V$785:$V$963)+SUMIF('Rekapitulasi Maret'!$U$785:$U$963,APS!$B424,'Rekapitulasi Maret'!$AA$785:$AA$963)</f>
        <v>0</v>
      </c>
      <c r="GH424" s="152">
        <f>SUMIF('Rekapitulasi Maret'!$U$785:$U$963,APS!$B424,'Rekapitulasi Maret'!$W$785:$W$963)</f>
        <v>0</v>
      </c>
      <c r="GI424" s="152">
        <f>SUMIF('Rekapitulasi Maret'!$U$785:$U$963,APS!$B424,'Rekapitulasi Maret'!$AB$785:$AB$963)</f>
        <v>0</v>
      </c>
      <c r="GJ424" s="154">
        <f t="shared" si="878"/>
        <v>0</v>
      </c>
      <c r="GK424" s="154">
        <f t="shared" si="879"/>
        <v>0</v>
      </c>
      <c r="GL424" s="10"/>
      <c r="GM424" s="10"/>
      <c r="GN424" s="10"/>
      <c r="GO424" s="10"/>
      <c r="GP424" s="10"/>
      <c r="GQ424" s="10"/>
      <c r="GR424" s="76">
        <f t="shared" si="945"/>
        <v>0</v>
      </c>
      <c r="GS424" s="76">
        <f t="shared" si="907"/>
        <v>0</v>
      </c>
      <c r="GT424" s="76">
        <f t="shared" si="908"/>
        <v>0</v>
      </c>
      <c r="GU424" s="76">
        <f t="shared" si="909"/>
        <v>0</v>
      </c>
      <c r="GV424" s="157">
        <f t="shared" si="946"/>
        <v>0</v>
      </c>
      <c r="GW424" s="157">
        <f t="shared" si="947"/>
        <v>0</v>
      </c>
      <c r="GX424" s="158">
        <f t="shared" si="948"/>
        <v>0</v>
      </c>
      <c r="GY424" s="157">
        <f t="shared" si="916"/>
        <v>0</v>
      </c>
      <c r="GZ424" s="157">
        <f t="shared" si="917"/>
        <v>0</v>
      </c>
      <c r="HA424" s="157">
        <f t="shared" si="918"/>
        <v>0</v>
      </c>
      <c r="HB424" s="157">
        <f t="shared" si="919"/>
        <v>0</v>
      </c>
      <c r="HC424" s="157">
        <f t="shared" si="920"/>
        <v>0</v>
      </c>
      <c r="HD424" s="157">
        <f t="shared" si="921"/>
        <v>0</v>
      </c>
      <c r="HE424" s="158">
        <f t="shared" si="949"/>
        <v>0</v>
      </c>
      <c r="HF424" s="2"/>
      <c r="HG424" s="88"/>
      <c r="HH424" s="88"/>
    </row>
    <row r="425" spans="1:216" ht="15.75" hidden="1">
      <c r="A425" s="16"/>
      <c r="B425" s="16"/>
      <c r="C425" s="16"/>
      <c r="D425" s="16"/>
      <c r="E425" s="16"/>
      <c r="F425" s="17"/>
      <c r="G425" s="17"/>
      <c r="H425" s="17"/>
      <c r="I425" s="18"/>
      <c r="J425" s="17">
        <v>0</v>
      </c>
      <c r="K425" s="19"/>
      <c r="L425" s="19"/>
      <c r="M425" s="23"/>
      <c r="N425" s="20">
        <f t="shared" si="874"/>
        <v>0</v>
      </c>
      <c r="O425" s="20"/>
      <c r="P425" s="75">
        <f t="shared" si="875"/>
        <v>0</v>
      </c>
      <c r="Q425" s="74">
        <f t="shared" si="892"/>
        <v>0</v>
      </c>
      <c r="R425" s="22">
        <f t="shared" si="950"/>
        <v>0</v>
      </c>
      <c r="S425" s="10"/>
      <c r="T425" s="10"/>
      <c r="U425" s="152">
        <f>SUMIF('Rekapitulasi Maret'!$D$9:$D$173,APS!$B425,'Rekapitulasi Maret'!$E$9:$E$173)</f>
        <v>0</v>
      </c>
      <c r="V425" s="152">
        <f>SUMIF('Rekapitulasi Maret'!$D$9:$D$173,APS!$B425,'Rekapitulasi Maret'!$F$9:$F$173)</f>
        <v>0</v>
      </c>
      <c r="W425" s="10"/>
      <c r="X425" s="154">
        <f t="shared" si="865"/>
        <v>0</v>
      </c>
      <c r="Y425" s="154">
        <f t="shared" si="866"/>
        <v>0</v>
      </c>
      <c r="Z425" s="10"/>
      <c r="AA425" s="152">
        <f>SUMIF('Rekapitulasi Maret'!$U$9:$U$173,APS!$B425,'Rekapitulasi Maret'!$V$9:$V$173)</f>
        <v>0</v>
      </c>
      <c r="AB425" s="152">
        <f>SUMIF('Rekapitulasi Maret'!$U$9:$U$173,APS!$B425,'Rekapitulasi Maret'!$W$9:$W$173)</f>
        <v>0</v>
      </c>
      <c r="AC425" s="152"/>
      <c r="AD425" s="154">
        <f t="shared" si="938"/>
        <v>0</v>
      </c>
      <c r="AE425" s="154">
        <f t="shared" si="939"/>
        <v>0</v>
      </c>
      <c r="AF425" s="10"/>
      <c r="AG425" s="152">
        <f>SUMIF('Rekapitulasi Maret'!$AL$9:$AL$173,APS!$B425,'Rekapitulasi Maret'!$AM$9:$AM$173)</f>
        <v>0</v>
      </c>
      <c r="AH425" s="152">
        <f>SUMIF('Rekapitulasi Maret'!$AL$9:$AL$173,APS!$B425,'Rekapitulasi Maret'!$AN$9:$AN$173)</f>
        <v>0</v>
      </c>
      <c r="AI425" s="152">
        <f>SUMIF('Rekapitulasi Maret'!$AL$9:$AL$173,APS!$B425,'Rekapitulasi Maret'!$AQ$9:$AQ$173)</f>
        <v>0</v>
      </c>
      <c r="AJ425" s="154">
        <f t="shared" si="942"/>
        <v>0</v>
      </c>
      <c r="AK425" s="154">
        <f t="shared" si="943"/>
        <v>0</v>
      </c>
      <c r="AL425" s="10"/>
      <c r="AM425" s="152">
        <f>SUMIF('Rekapitulasi Maret'!$BA$9:$BA$173,APS!$B425,'Rekapitulasi Maret'!$BB$9:$BB$173)</f>
        <v>0</v>
      </c>
      <c r="AN425" s="152">
        <f>SUMIF('Rekapitulasi Maret'!$BA$9:$BA$173,APS!$B425,'Rekapitulasi Maret'!$BC$9:$BC$173)</f>
        <v>0</v>
      </c>
      <c r="AO425" s="10"/>
      <c r="AP425" s="154">
        <f t="shared" si="940"/>
        <v>0</v>
      </c>
      <c r="AQ425" s="154">
        <f t="shared" si="941"/>
        <v>0</v>
      </c>
      <c r="AR425" s="10"/>
      <c r="AS425" s="152">
        <f>SUMIF('Rekapitulasi Maret'!$BP$9:$BP$173,APS!$B425,'Rekapitulasi Maret'!$BQ$9:$BQ$173)</f>
        <v>0</v>
      </c>
      <c r="AT425" s="152">
        <f>SUMIF('Rekapitulasi Maret'!$BP$9:$BP$173,APS!$B425,'Rekapitulasi Maret'!$BR$9:$BR$173)</f>
        <v>0</v>
      </c>
      <c r="AU425" s="10"/>
      <c r="AV425" s="10"/>
      <c r="AW425" s="10"/>
      <c r="AX425" s="10"/>
      <c r="AY425" s="10"/>
      <c r="AZ425" s="10"/>
      <c r="BA425" s="10"/>
      <c r="BB425" s="154">
        <f t="shared" si="914"/>
        <v>0</v>
      </c>
      <c r="BC425" s="154">
        <f t="shared" si="915"/>
        <v>0</v>
      </c>
      <c r="BD425" s="76">
        <f t="shared" si="867"/>
        <v>0</v>
      </c>
      <c r="BE425" s="76">
        <f t="shared" si="868"/>
        <v>0</v>
      </c>
      <c r="BF425" s="76">
        <f t="shared" si="869"/>
        <v>0</v>
      </c>
      <c r="BG425" s="76">
        <f t="shared" si="870"/>
        <v>0</v>
      </c>
      <c r="BH425" s="76">
        <f t="shared" si="871"/>
        <v>0</v>
      </c>
      <c r="BI425" s="76">
        <f t="shared" si="872"/>
        <v>0</v>
      </c>
      <c r="BJ425" s="154">
        <f t="shared" si="944"/>
        <v>0</v>
      </c>
      <c r="BK425" s="10"/>
      <c r="BL425" s="10"/>
      <c r="BM425" s="152">
        <f>SUMIF('Rekapitulasi Maret'!$D$194:$D$375,APS!$B425,'Rekapitulasi Maret'!$E$194:$E$375)+SUMIF('Rekapitulasi Maret'!$D$194:$D$375,APS!$B425,'Rekapitulasi Maret'!$J$194:$J$375)</f>
        <v>0</v>
      </c>
      <c r="BN425" s="152">
        <f>SUMIF('Rekapitulasi Maret'!$D$194:$D$375,APS!$B425,'Rekapitulasi Maret'!$F$194:$F$375)</f>
        <v>0</v>
      </c>
      <c r="BO425" s="152">
        <f>SUMIF('Rekapitulasi Maret'!$D$194:$D$375,APS!$B425,'Rekapitulasi Maret'!$K$194:$K$375)</f>
        <v>0</v>
      </c>
      <c r="BP425" s="154">
        <f t="shared" si="912"/>
        <v>0</v>
      </c>
      <c r="BQ425" s="154">
        <f t="shared" si="913"/>
        <v>0</v>
      </c>
      <c r="BR425" s="10"/>
      <c r="BS425" s="152">
        <f>SUMIF('Rekapitulasi Maret'!$U$194:$U$375,APS!$B425,'Rekapitulasi Maret'!$V$194:$V$375)+SUMIF('Rekapitulasi Maret'!$U$194:$U$375,APS!$B425,'Rekapitulasi Maret'!$AA$194:$AA$375)</f>
        <v>0</v>
      </c>
      <c r="BT425" s="152">
        <f>SUMIF('Rekapitulasi Maret'!$U$194:$U$375,APS!$B425,'Rekapitulasi Maret'!$W$194:$W$375)</f>
        <v>0</v>
      </c>
      <c r="BU425" s="152">
        <f>SUMIF('Rekapitulasi Maret'!$U$194:$U$375,APS!$B425,'Rekapitulasi Maret'!$AB$194:$AB$375)</f>
        <v>0</v>
      </c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76">
        <f t="shared" si="922"/>
        <v>0</v>
      </c>
      <c r="CQ425" s="76">
        <f t="shared" si="923"/>
        <v>0</v>
      </c>
      <c r="CR425" s="76">
        <f t="shared" si="924"/>
        <v>0</v>
      </c>
      <c r="CS425" s="76">
        <f t="shared" si="925"/>
        <v>0</v>
      </c>
      <c r="CT425" s="76">
        <f t="shared" si="926"/>
        <v>0</v>
      </c>
      <c r="CU425" s="76">
        <f t="shared" si="927"/>
        <v>0</v>
      </c>
      <c r="CV425" s="154">
        <f t="shared" si="928"/>
        <v>0</v>
      </c>
      <c r="CW425" s="10"/>
      <c r="CX425" s="10"/>
      <c r="CY425" s="152">
        <f>SUMIF('Rekapitulasi Maret'!$D$391:$D$568,APS!$B425,'Rekapitulasi Maret'!$E$391:$E$568)+SUMIF('Rekapitulasi Maret'!$D$391:$D$568,APS!$B425,'Rekapitulasi Maret'!$J$391:$J$568)</f>
        <v>0</v>
      </c>
      <c r="CZ425" s="152">
        <f>SUMIF('Rekapitulasi Maret'!$D$391:$D$568,APS!$B425,'Rekapitulasi Maret'!$F$391:$F$568)</f>
        <v>0</v>
      </c>
      <c r="DA425" s="152">
        <f>SUMIF('Rekapitulasi Maret'!$D$391:$D$568,APS!$B425,'Rekapitulasi Maret'!$K$391:$K$568)</f>
        <v>0</v>
      </c>
      <c r="DB425" s="154">
        <f t="shared" si="910"/>
        <v>0</v>
      </c>
      <c r="DC425" s="154">
        <f t="shared" si="911"/>
        <v>0</v>
      </c>
      <c r="DD425" s="10"/>
      <c r="DE425" s="152">
        <f>SUMIF('Rekapitulasi Maret'!$U$391:$U$568,APS!$B425,'Rekapitulasi Maret'!$V$391:$V$568)+SUMIF('Rekapitulasi Maret'!$U$391:$U$568,APS!$B425,'Rekapitulasi Maret'!$AA$391:$AA$568)</f>
        <v>0</v>
      </c>
      <c r="DF425" s="152">
        <f>SUMIF('Rekapitulasi Maret'!$U$391:$U$568,APS!$B425,'Rekapitulasi Maret'!$W$391:$W$568)</f>
        <v>0</v>
      </c>
      <c r="DG425" s="152">
        <f>SUMIF('Rekapitulasi Maret'!$U$391:$U$568,APS!$B425,'Rekapitulasi Maret'!$AB$391:$AB$568)</f>
        <v>0</v>
      </c>
      <c r="DH425" s="154">
        <f t="shared" si="929"/>
        <v>0</v>
      </c>
      <c r="DI425" s="154">
        <f t="shared" si="930"/>
        <v>0</v>
      </c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52">
        <f>SUMIF('Rekapitulasi Maret'!$BP$391:$BP$568,APS!$B425,'Rekapitulasi Maret'!$BQ$391:$BQ$568)+SUMIF('Rekapitulasi Maret'!$BP$391:$BP$568,APS!$B425,'Rekapitulasi Maret'!$BT$391:$BT$568)</f>
        <v>0</v>
      </c>
      <c r="DX425" s="152">
        <f>SUMIF('Rekapitulasi Maret'!$BP$391:$BP$568,APS!$B425,'Rekapitulasi Maret'!$BR$391:$BR$568)</f>
        <v>0</v>
      </c>
      <c r="DY425" s="152">
        <f>SUMIF('Rekapitulasi Maret'!$BP$391:$BP$568,APS!$B425,'Rekapitulasi Maret'!$BU$391:$BU$568)</f>
        <v>0</v>
      </c>
      <c r="DZ425" s="154">
        <f t="shared" si="876"/>
        <v>0</v>
      </c>
      <c r="EA425" s="154">
        <f t="shared" si="877"/>
        <v>0</v>
      </c>
      <c r="EB425" s="10"/>
      <c r="EC425" s="152">
        <f>SUMIF('Rekapitulasi Maret'!$CE$391:$CE$568,APS!$B425,'Rekapitulasi Maret'!$CF$391:$CF$568)+SUMIF('Rekapitulasi Maret'!$CE$391:$CE$568,APS!$B425,'Rekapitulasi Maret'!$CI$391:$CI$568)</f>
        <v>0</v>
      </c>
      <c r="ED425" s="152">
        <f>SUMIF('Rekapitulasi Maret'!$CE$391:$CE$568,APS!$B425,'Rekapitulasi Maret'!$CG$391:$CG$568)</f>
        <v>0</v>
      </c>
      <c r="EE425" s="152">
        <f>SUMIF('Rekapitulasi Maret'!$CE$391:$CE$568,APS!$B425,'Rekapitulasi Maret'!$CJ$391:$CJ$568)</f>
        <v>0</v>
      </c>
      <c r="EF425" s="154">
        <f t="shared" si="893"/>
        <v>0</v>
      </c>
      <c r="EG425" s="154">
        <f t="shared" si="894"/>
        <v>0</v>
      </c>
      <c r="EH425" s="76">
        <f t="shared" si="931"/>
        <v>0</v>
      </c>
      <c r="EI425" s="76">
        <f t="shared" si="932"/>
        <v>0</v>
      </c>
      <c r="EJ425" s="76">
        <f t="shared" si="933"/>
        <v>0</v>
      </c>
      <c r="EK425" s="76">
        <f t="shared" si="934"/>
        <v>0</v>
      </c>
      <c r="EL425" s="76">
        <f t="shared" si="935"/>
        <v>0</v>
      </c>
      <c r="EM425" s="76">
        <f t="shared" si="936"/>
        <v>0</v>
      </c>
      <c r="EN425" s="154">
        <f t="shared" si="937"/>
        <v>0</v>
      </c>
      <c r="EO425" s="10"/>
      <c r="EP425" s="10"/>
      <c r="EQ425" s="10"/>
      <c r="ER425" s="10"/>
      <c r="ES425" s="10"/>
      <c r="ET425" s="154">
        <f t="shared" si="895"/>
        <v>0</v>
      </c>
      <c r="EU425" s="154">
        <f t="shared" si="896"/>
        <v>0</v>
      </c>
      <c r="EV425" s="10"/>
      <c r="EW425" s="152">
        <f>SUMIF('Rekapitulasi Maret'!$U$587:$U$768,APS!$B425,'Rekapitulasi Maret'!$V$587:$V$768)+SUMIF('Rekapitulasi Maret'!$U$587:$U$768,APS!$B425,'Rekapitulasi Maret'!$X$587:$X$768)</f>
        <v>0</v>
      </c>
      <c r="EX425" s="152">
        <f>SUMIF('Rekapitulasi Maret'!$U$587:$U$768,APS!$B425,'Rekapitulasi Maret'!$W$587:$W$768)+SUMIF('Rekapitulasi Maret'!$U$587:$U$768,APS!$B425,'Rekapitulasi Maret'!$Y$587:$Y$768)</f>
        <v>0</v>
      </c>
      <c r="EY425" s="10"/>
      <c r="EZ425" s="154">
        <f t="shared" si="897"/>
        <v>0</v>
      </c>
      <c r="FA425" s="154">
        <f t="shared" si="898"/>
        <v>0</v>
      </c>
      <c r="FB425" s="10"/>
      <c r="FC425" s="152">
        <f>SUMIF('Rekapitulasi Maret'!$AL$587:$AL$768,APS!$B425,'Rekapitulasi Maret'!$AM$587:$AM$768)+SUMIF('Rekapitulasi Maret'!$AL$587:$AL$768,APS!$B425,'Rekapitulasi Maret'!$AP$587:$AP$768)</f>
        <v>0</v>
      </c>
      <c r="FD425" s="152">
        <f>SUMIF('Rekapitulasi Maret'!$AL$587:$AL$768,APS!$B425,'Rekapitulasi Maret'!$AN$587:$AN$768)</f>
        <v>0</v>
      </c>
      <c r="FE425" s="10"/>
      <c r="FF425" s="154">
        <f t="shared" si="899"/>
        <v>0</v>
      </c>
      <c r="FG425" s="154">
        <f t="shared" si="900"/>
        <v>0</v>
      </c>
      <c r="FH425" s="10"/>
      <c r="FI425" s="152">
        <f>SUMIF('Rekapitulasi Maret'!$BA$587:$BA$768,APS!$B425,'Rekapitulasi Maret'!$BB$587:$BB$768)+SUMIF('Rekapitulasi Maret'!$BA$587:$BA$768,APS!$B425,'Rekapitulasi Maret'!$BE$587:$BE$768)</f>
        <v>0</v>
      </c>
      <c r="FJ425" s="152">
        <f>SUMIF('Rekapitulasi Maret'!$BA$587:$BA$768,APS!$B425,'Rekapitulasi Maret'!$BC$587:$BC$768)+SUMIF('Rekapitulasi Maret'!$BA$587:$BA$768,APS!$B425,'Rekapitulasi Maret'!$BF$587:$BF$768)</f>
        <v>0</v>
      </c>
      <c r="FK425" s="10"/>
      <c r="FL425" s="154">
        <f t="shared" si="901"/>
        <v>0</v>
      </c>
      <c r="FM425" s="154">
        <f t="shared" si="902"/>
        <v>0</v>
      </c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52">
        <f>SUMIF('Rekapitulasi Maret'!$D$785:$D$963,APS!$B425,'Rekapitulasi Maret'!$E$785:$E$963)+SUMIF('Rekapitulasi Maret'!$D$785:$D$963,APS!$B425,'Rekapitulasi Maret'!$J$785:$J$963)</f>
        <v>0</v>
      </c>
      <c r="GB425" s="152">
        <f>SUMIF('Rekapitulasi Maret'!$D$785:$D$963,APS!$B425,'Rekapitulasi Maret'!$F$785:$F$963)</f>
        <v>0</v>
      </c>
      <c r="GC425" s="152">
        <f>SUMIF('Rekapitulasi Maret'!$D$785:$D$963,APS!$B425,'Rekapitulasi Maret'!$K$785:$K$963)</f>
        <v>0</v>
      </c>
      <c r="GD425" s="154">
        <f t="shared" si="905"/>
        <v>0</v>
      </c>
      <c r="GE425" s="154">
        <f t="shared" si="906"/>
        <v>0</v>
      </c>
      <c r="GF425" s="10"/>
      <c r="GG425" s="152">
        <f>SUMIF('Rekapitulasi Maret'!$U$785:$U$963,APS!$B425,'Rekapitulasi Maret'!$V$785:$V$963)+SUMIF('Rekapitulasi Maret'!$U$785:$U$963,APS!$B425,'Rekapitulasi Maret'!$AA$785:$AA$963)</f>
        <v>0</v>
      </c>
      <c r="GH425" s="152">
        <f>SUMIF('Rekapitulasi Maret'!$U$785:$U$963,APS!$B425,'Rekapitulasi Maret'!$W$785:$W$963)</f>
        <v>0</v>
      </c>
      <c r="GI425" s="152">
        <f>SUMIF('Rekapitulasi Maret'!$U$785:$U$963,APS!$B425,'Rekapitulasi Maret'!$AB$785:$AB$963)</f>
        <v>0</v>
      </c>
      <c r="GJ425" s="154">
        <f t="shared" si="878"/>
        <v>0</v>
      </c>
      <c r="GK425" s="154">
        <f t="shared" si="879"/>
        <v>0</v>
      </c>
      <c r="GL425" s="10"/>
      <c r="GM425" s="10"/>
      <c r="GN425" s="10"/>
      <c r="GO425" s="10"/>
      <c r="GP425" s="10"/>
      <c r="GQ425" s="10"/>
      <c r="GR425" s="76">
        <f t="shared" si="945"/>
        <v>0</v>
      </c>
      <c r="GS425" s="76">
        <f t="shared" si="907"/>
        <v>0</v>
      </c>
      <c r="GT425" s="76">
        <f t="shared" si="908"/>
        <v>0</v>
      </c>
      <c r="GU425" s="76">
        <f t="shared" si="909"/>
        <v>0</v>
      </c>
      <c r="GV425" s="157">
        <f t="shared" si="946"/>
        <v>0</v>
      </c>
      <c r="GW425" s="157">
        <f t="shared" si="947"/>
        <v>0</v>
      </c>
      <c r="GX425" s="158">
        <f t="shared" si="948"/>
        <v>0</v>
      </c>
      <c r="GY425" s="157">
        <f t="shared" si="916"/>
        <v>0</v>
      </c>
      <c r="GZ425" s="157">
        <f t="shared" si="917"/>
        <v>0</v>
      </c>
      <c r="HA425" s="157">
        <f t="shared" si="918"/>
        <v>0</v>
      </c>
      <c r="HB425" s="157">
        <f t="shared" si="919"/>
        <v>0</v>
      </c>
      <c r="HC425" s="157">
        <f t="shared" si="920"/>
        <v>0</v>
      </c>
      <c r="HD425" s="157">
        <f t="shared" si="921"/>
        <v>0</v>
      </c>
      <c r="HE425" s="158">
        <f t="shared" si="949"/>
        <v>0</v>
      </c>
      <c r="HF425" s="2"/>
      <c r="HG425" s="88"/>
      <c r="HH425" s="88"/>
    </row>
    <row r="426" spans="1:216" ht="15.75" hidden="1">
      <c r="A426" s="43"/>
      <c r="B426" s="43"/>
      <c r="C426" s="16"/>
      <c r="D426" s="16"/>
      <c r="E426" s="16"/>
      <c r="F426" s="17"/>
      <c r="G426" s="17"/>
      <c r="H426" s="17"/>
      <c r="I426" s="18"/>
      <c r="J426" s="17">
        <v>0</v>
      </c>
      <c r="K426" s="19"/>
      <c r="L426" s="19"/>
      <c r="M426" s="23"/>
      <c r="N426" s="20">
        <f t="shared" si="874"/>
        <v>0</v>
      </c>
      <c r="O426" s="20"/>
      <c r="P426" s="75">
        <f t="shared" si="875"/>
        <v>0</v>
      </c>
      <c r="Q426" s="74">
        <f t="shared" si="892"/>
        <v>0</v>
      </c>
      <c r="R426" s="22">
        <f t="shared" si="950"/>
        <v>0</v>
      </c>
      <c r="S426" s="10"/>
      <c r="T426" s="10"/>
      <c r="U426" s="152">
        <f>SUMIF('Rekapitulasi Maret'!$D$9:$D$173,APS!$B426,'Rekapitulasi Maret'!$E$9:$E$173)</f>
        <v>0</v>
      </c>
      <c r="V426" s="152">
        <f>SUMIF('Rekapitulasi Maret'!$D$9:$D$173,APS!$B426,'Rekapitulasi Maret'!$F$9:$F$173)</f>
        <v>0</v>
      </c>
      <c r="W426" s="10"/>
      <c r="X426" s="154">
        <f t="shared" ref="X426:X446" si="951">IF(T426=0,0,((V426+W426)/T426)*100)</f>
        <v>0</v>
      </c>
      <c r="Y426" s="154">
        <f t="shared" ref="Y426:Y446" si="952">IF(U426=0,0,((V426+W426)/U426)*100)</f>
        <v>0</v>
      </c>
      <c r="Z426" s="10"/>
      <c r="AA426" s="152">
        <f>SUMIF('Rekapitulasi Maret'!$U$9:$U$173,APS!$B426,'Rekapitulasi Maret'!$V$9:$V$173)</f>
        <v>0</v>
      </c>
      <c r="AB426" s="152">
        <f>SUMIF('Rekapitulasi Maret'!$U$9:$U$173,APS!$B426,'Rekapitulasi Maret'!$W$9:$W$173)</f>
        <v>0</v>
      </c>
      <c r="AC426" s="152"/>
      <c r="AD426" s="154">
        <f t="shared" si="938"/>
        <v>0</v>
      </c>
      <c r="AE426" s="154">
        <f t="shared" si="939"/>
        <v>0</v>
      </c>
      <c r="AF426" s="10"/>
      <c r="AG426" s="152">
        <f>SUMIF('Rekapitulasi Maret'!$AL$9:$AL$173,APS!$B426,'Rekapitulasi Maret'!$AM$9:$AM$173)</f>
        <v>0</v>
      </c>
      <c r="AH426" s="152">
        <f>SUMIF('Rekapitulasi Maret'!$AL$9:$AL$173,APS!$B426,'Rekapitulasi Maret'!$AN$9:$AN$173)</f>
        <v>0</v>
      </c>
      <c r="AI426" s="152">
        <f>SUMIF('Rekapitulasi Maret'!$AL$9:$AL$173,APS!$B426,'Rekapitulasi Maret'!$AQ$9:$AQ$173)</f>
        <v>0</v>
      </c>
      <c r="AJ426" s="154">
        <f t="shared" si="942"/>
        <v>0</v>
      </c>
      <c r="AK426" s="154">
        <f t="shared" si="943"/>
        <v>0</v>
      </c>
      <c r="AL426" s="10"/>
      <c r="AM426" s="152">
        <f>SUMIF('Rekapitulasi Maret'!$BA$9:$BA$173,APS!$B426,'Rekapitulasi Maret'!$BB$9:$BB$173)</f>
        <v>0</v>
      </c>
      <c r="AN426" s="152">
        <f>SUMIF('Rekapitulasi Maret'!$BA$9:$BA$173,APS!$B426,'Rekapitulasi Maret'!$BC$9:$BC$173)</f>
        <v>0</v>
      </c>
      <c r="AO426" s="10"/>
      <c r="AP426" s="154">
        <f t="shared" si="940"/>
        <v>0</v>
      </c>
      <c r="AQ426" s="154">
        <f t="shared" si="941"/>
        <v>0</v>
      </c>
      <c r="AR426" s="10"/>
      <c r="AS426" s="152">
        <f>SUMIF('Rekapitulasi Maret'!$BP$9:$BP$173,APS!$B426,'Rekapitulasi Maret'!$BQ$9:$BQ$173)</f>
        <v>0</v>
      </c>
      <c r="AT426" s="152">
        <f>SUMIF('Rekapitulasi Maret'!$BP$9:$BP$173,APS!$B426,'Rekapitulasi Maret'!$BR$9:$BR$173)</f>
        <v>0</v>
      </c>
      <c r="AU426" s="10"/>
      <c r="AV426" s="10"/>
      <c r="AW426" s="10"/>
      <c r="AX426" s="10"/>
      <c r="AY426" s="10"/>
      <c r="AZ426" s="10"/>
      <c r="BA426" s="10"/>
      <c r="BB426" s="154">
        <f t="shared" si="914"/>
        <v>0</v>
      </c>
      <c r="BC426" s="154">
        <f t="shared" si="915"/>
        <v>0</v>
      </c>
      <c r="BD426" s="76">
        <f t="shared" si="867"/>
        <v>0</v>
      </c>
      <c r="BE426" s="76">
        <f t="shared" si="868"/>
        <v>0</v>
      </c>
      <c r="BF426" s="76">
        <f t="shared" si="869"/>
        <v>0</v>
      </c>
      <c r="BG426" s="76">
        <f t="shared" si="870"/>
        <v>0</v>
      </c>
      <c r="BH426" s="76">
        <f t="shared" si="871"/>
        <v>0</v>
      </c>
      <c r="BI426" s="76">
        <f t="shared" si="872"/>
        <v>0</v>
      </c>
      <c r="BJ426" s="154">
        <f t="shared" si="944"/>
        <v>0</v>
      </c>
      <c r="BK426" s="10"/>
      <c r="BL426" s="10"/>
      <c r="BM426" s="152">
        <f>SUMIF('Rekapitulasi Maret'!$D$194:$D$375,APS!$B426,'Rekapitulasi Maret'!$E$194:$E$375)+SUMIF('Rekapitulasi Maret'!$D$194:$D$375,APS!$B426,'Rekapitulasi Maret'!$J$194:$J$375)</f>
        <v>0</v>
      </c>
      <c r="BN426" s="152">
        <f>SUMIF('Rekapitulasi Maret'!$D$194:$D$375,APS!$B426,'Rekapitulasi Maret'!$F$194:$F$375)</f>
        <v>0</v>
      </c>
      <c r="BO426" s="152">
        <f>SUMIF('Rekapitulasi Maret'!$D$194:$D$375,APS!$B426,'Rekapitulasi Maret'!$K$194:$K$375)</f>
        <v>0</v>
      </c>
      <c r="BP426" s="154">
        <f t="shared" si="912"/>
        <v>0</v>
      </c>
      <c r="BQ426" s="154">
        <f t="shared" si="913"/>
        <v>0</v>
      </c>
      <c r="BR426" s="10"/>
      <c r="BS426" s="152">
        <f>SUMIF('Rekapitulasi Maret'!$U$194:$U$375,APS!$B426,'Rekapitulasi Maret'!$V$194:$V$375)+SUMIF('Rekapitulasi Maret'!$U$194:$U$375,APS!$B426,'Rekapitulasi Maret'!$AA$194:$AA$375)</f>
        <v>0</v>
      </c>
      <c r="BT426" s="152">
        <f>SUMIF('Rekapitulasi Maret'!$U$194:$U$375,APS!$B426,'Rekapitulasi Maret'!$W$194:$W$375)</f>
        <v>0</v>
      </c>
      <c r="BU426" s="152">
        <f>SUMIF('Rekapitulasi Maret'!$U$194:$U$375,APS!$B426,'Rekapitulasi Maret'!$AB$194:$AB$375)</f>
        <v>0</v>
      </c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76">
        <f t="shared" si="922"/>
        <v>0</v>
      </c>
      <c r="CQ426" s="76">
        <f t="shared" si="923"/>
        <v>0</v>
      </c>
      <c r="CR426" s="76">
        <f t="shared" si="924"/>
        <v>0</v>
      </c>
      <c r="CS426" s="76">
        <f t="shared" si="925"/>
        <v>0</v>
      </c>
      <c r="CT426" s="76">
        <f t="shared" si="926"/>
        <v>0</v>
      </c>
      <c r="CU426" s="76">
        <f t="shared" si="927"/>
        <v>0</v>
      </c>
      <c r="CV426" s="154">
        <f t="shared" si="928"/>
        <v>0</v>
      </c>
      <c r="CW426" s="10"/>
      <c r="CX426" s="10"/>
      <c r="CY426" s="152">
        <f>SUMIF('Rekapitulasi Maret'!$D$391:$D$568,APS!$B426,'Rekapitulasi Maret'!$E$391:$E$568)+SUMIF('Rekapitulasi Maret'!$D$391:$D$568,APS!$B426,'Rekapitulasi Maret'!$J$391:$J$568)</f>
        <v>0</v>
      </c>
      <c r="CZ426" s="152">
        <f>SUMIF('Rekapitulasi Maret'!$D$391:$D$568,APS!$B426,'Rekapitulasi Maret'!$F$391:$F$568)</f>
        <v>0</v>
      </c>
      <c r="DA426" s="152">
        <f>SUMIF('Rekapitulasi Maret'!$D$391:$D$568,APS!$B426,'Rekapitulasi Maret'!$K$391:$K$568)</f>
        <v>0</v>
      </c>
      <c r="DB426" s="154">
        <f t="shared" si="910"/>
        <v>0</v>
      </c>
      <c r="DC426" s="154">
        <f t="shared" si="911"/>
        <v>0</v>
      </c>
      <c r="DD426" s="10"/>
      <c r="DE426" s="152">
        <f>SUMIF('Rekapitulasi Maret'!$U$391:$U$568,APS!$B426,'Rekapitulasi Maret'!$V$391:$V$568)+SUMIF('Rekapitulasi Maret'!$U$391:$U$568,APS!$B426,'Rekapitulasi Maret'!$AA$391:$AA$568)</f>
        <v>0</v>
      </c>
      <c r="DF426" s="152">
        <f>SUMIF('Rekapitulasi Maret'!$U$391:$U$568,APS!$B426,'Rekapitulasi Maret'!$W$391:$W$568)</f>
        <v>0</v>
      </c>
      <c r="DG426" s="152">
        <f>SUMIF('Rekapitulasi Maret'!$U$391:$U$568,APS!$B426,'Rekapitulasi Maret'!$AB$391:$AB$568)</f>
        <v>0</v>
      </c>
      <c r="DH426" s="154">
        <f t="shared" si="929"/>
        <v>0</v>
      </c>
      <c r="DI426" s="154">
        <f t="shared" si="930"/>
        <v>0</v>
      </c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52">
        <f>SUMIF('Rekapitulasi Maret'!$BP$391:$BP$568,APS!$B426,'Rekapitulasi Maret'!$BQ$391:$BQ$568)+SUMIF('Rekapitulasi Maret'!$BP$391:$BP$568,APS!$B426,'Rekapitulasi Maret'!$BT$391:$BT$568)</f>
        <v>0</v>
      </c>
      <c r="DX426" s="152">
        <f>SUMIF('Rekapitulasi Maret'!$BP$391:$BP$568,APS!$B426,'Rekapitulasi Maret'!$BR$391:$BR$568)</f>
        <v>0</v>
      </c>
      <c r="DY426" s="152">
        <f>SUMIF('Rekapitulasi Maret'!$BP$391:$BP$568,APS!$B426,'Rekapitulasi Maret'!$BU$391:$BU$568)</f>
        <v>0</v>
      </c>
      <c r="DZ426" s="154">
        <f t="shared" si="876"/>
        <v>0</v>
      </c>
      <c r="EA426" s="154">
        <f t="shared" si="877"/>
        <v>0</v>
      </c>
      <c r="EB426" s="10"/>
      <c r="EC426" s="152">
        <f>SUMIF('Rekapitulasi Maret'!$CE$391:$CE$568,APS!$B426,'Rekapitulasi Maret'!$CF$391:$CF$568)+SUMIF('Rekapitulasi Maret'!$CE$391:$CE$568,APS!$B426,'Rekapitulasi Maret'!$CI$391:$CI$568)</f>
        <v>0</v>
      </c>
      <c r="ED426" s="152">
        <f>SUMIF('Rekapitulasi Maret'!$CE$391:$CE$568,APS!$B426,'Rekapitulasi Maret'!$CG$391:$CG$568)</f>
        <v>0</v>
      </c>
      <c r="EE426" s="152">
        <f>SUMIF('Rekapitulasi Maret'!$CE$391:$CE$568,APS!$B426,'Rekapitulasi Maret'!$CJ$391:$CJ$568)</f>
        <v>0</v>
      </c>
      <c r="EF426" s="154">
        <f t="shared" si="893"/>
        <v>0</v>
      </c>
      <c r="EG426" s="154">
        <f t="shared" si="894"/>
        <v>0</v>
      </c>
      <c r="EH426" s="76">
        <f t="shared" si="931"/>
        <v>0</v>
      </c>
      <c r="EI426" s="76">
        <f t="shared" si="932"/>
        <v>0</v>
      </c>
      <c r="EJ426" s="76">
        <f t="shared" si="933"/>
        <v>0</v>
      </c>
      <c r="EK426" s="76">
        <f t="shared" si="934"/>
        <v>0</v>
      </c>
      <c r="EL426" s="76">
        <f t="shared" si="935"/>
        <v>0</v>
      </c>
      <c r="EM426" s="76">
        <f t="shared" si="936"/>
        <v>0</v>
      </c>
      <c r="EN426" s="154">
        <f t="shared" si="937"/>
        <v>0</v>
      </c>
      <c r="EO426" s="10"/>
      <c r="EP426" s="10"/>
      <c r="EQ426" s="10"/>
      <c r="ER426" s="10"/>
      <c r="ES426" s="10"/>
      <c r="ET426" s="154">
        <f t="shared" si="895"/>
        <v>0</v>
      </c>
      <c r="EU426" s="154">
        <f t="shared" si="896"/>
        <v>0</v>
      </c>
      <c r="EV426" s="10"/>
      <c r="EW426" s="152">
        <f>SUMIF('Rekapitulasi Maret'!$U$587:$U$768,APS!$B426,'Rekapitulasi Maret'!$V$587:$V$768)+SUMIF('Rekapitulasi Maret'!$U$587:$U$768,APS!$B426,'Rekapitulasi Maret'!$X$587:$X$768)</f>
        <v>0</v>
      </c>
      <c r="EX426" s="152">
        <f>SUMIF('Rekapitulasi Maret'!$U$587:$U$768,APS!$B426,'Rekapitulasi Maret'!$W$587:$W$768)+SUMIF('Rekapitulasi Maret'!$U$587:$U$768,APS!$B426,'Rekapitulasi Maret'!$Y$587:$Y$768)</f>
        <v>0</v>
      </c>
      <c r="EY426" s="10"/>
      <c r="EZ426" s="154">
        <f t="shared" si="897"/>
        <v>0</v>
      </c>
      <c r="FA426" s="154">
        <f t="shared" si="898"/>
        <v>0</v>
      </c>
      <c r="FB426" s="10"/>
      <c r="FC426" s="152">
        <f>SUMIF('Rekapitulasi Maret'!$AL$587:$AL$768,APS!$B426,'Rekapitulasi Maret'!$AM$587:$AM$768)+SUMIF('Rekapitulasi Maret'!$AL$587:$AL$768,APS!$B426,'Rekapitulasi Maret'!$AP$587:$AP$768)</f>
        <v>0</v>
      </c>
      <c r="FD426" s="152">
        <f>SUMIF('Rekapitulasi Maret'!$AL$587:$AL$768,APS!$B426,'Rekapitulasi Maret'!$AN$587:$AN$768)</f>
        <v>0</v>
      </c>
      <c r="FE426" s="10"/>
      <c r="FF426" s="154">
        <f t="shared" si="899"/>
        <v>0</v>
      </c>
      <c r="FG426" s="154">
        <f t="shared" si="900"/>
        <v>0</v>
      </c>
      <c r="FH426" s="10"/>
      <c r="FI426" s="152">
        <f>SUMIF('Rekapitulasi Maret'!$BA$587:$BA$768,APS!$B426,'Rekapitulasi Maret'!$BB$587:$BB$768)+SUMIF('Rekapitulasi Maret'!$BA$587:$BA$768,APS!$B426,'Rekapitulasi Maret'!$BE$587:$BE$768)</f>
        <v>0</v>
      </c>
      <c r="FJ426" s="152">
        <f>SUMIF('Rekapitulasi Maret'!$BA$587:$BA$768,APS!$B426,'Rekapitulasi Maret'!$BC$587:$BC$768)+SUMIF('Rekapitulasi Maret'!$BA$587:$BA$768,APS!$B426,'Rekapitulasi Maret'!$BF$587:$BF$768)</f>
        <v>0</v>
      </c>
      <c r="FK426" s="10"/>
      <c r="FL426" s="154">
        <f t="shared" si="901"/>
        <v>0</v>
      </c>
      <c r="FM426" s="154">
        <f t="shared" si="902"/>
        <v>0</v>
      </c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52">
        <f>SUMIF('Rekapitulasi Maret'!$D$785:$D$963,APS!$B426,'Rekapitulasi Maret'!$E$785:$E$963)+SUMIF('Rekapitulasi Maret'!$D$785:$D$963,APS!$B426,'Rekapitulasi Maret'!$J$785:$J$963)</f>
        <v>0</v>
      </c>
      <c r="GB426" s="152">
        <f>SUMIF('Rekapitulasi Maret'!$D$785:$D$963,APS!$B426,'Rekapitulasi Maret'!$F$785:$F$963)</f>
        <v>0</v>
      </c>
      <c r="GC426" s="152">
        <f>SUMIF('Rekapitulasi Maret'!$D$785:$D$963,APS!$B426,'Rekapitulasi Maret'!$K$785:$K$963)</f>
        <v>0</v>
      </c>
      <c r="GD426" s="154">
        <f t="shared" si="905"/>
        <v>0</v>
      </c>
      <c r="GE426" s="154">
        <f t="shared" si="906"/>
        <v>0</v>
      </c>
      <c r="GF426" s="10"/>
      <c r="GG426" s="152">
        <f>SUMIF('Rekapitulasi Maret'!$U$785:$U$963,APS!$B426,'Rekapitulasi Maret'!$V$785:$V$963)+SUMIF('Rekapitulasi Maret'!$U$785:$U$963,APS!$B426,'Rekapitulasi Maret'!$AA$785:$AA$963)</f>
        <v>0</v>
      </c>
      <c r="GH426" s="152">
        <f>SUMIF('Rekapitulasi Maret'!$U$785:$U$963,APS!$B426,'Rekapitulasi Maret'!$W$785:$W$963)</f>
        <v>0</v>
      </c>
      <c r="GI426" s="152">
        <f>SUMIF('Rekapitulasi Maret'!$U$785:$U$963,APS!$B426,'Rekapitulasi Maret'!$AB$785:$AB$963)</f>
        <v>0</v>
      </c>
      <c r="GJ426" s="154">
        <f t="shared" si="878"/>
        <v>0</v>
      </c>
      <c r="GK426" s="154">
        <f t="shared" si="879"/>
        <v>0</v>
      </c>
      <c r="GL426" s="10"/>
      <c r="GM426" s="10"/>
      <c r="GN426" s="10"/>
      <c r="GO426" s="10"/>
      <c r="GP426" s="10"/>
      <c r="GQ426" s="10"/>
      <c r="GR426" s="76">
        <f t="shared" si="945"/>
        <v>0</v>
      </c>
      <c r="GS426" s="76">
        <f t="shared" si="907"/>
        <v>0</v>
      </c>
      <c r="GT426" s="76">
        <f t="shared" si="908"/>
        <v>0</v>
      </c>
      <c r="GU426" s="76">
        <f t="shared" si="909"/>
        <v>0</v>
      </c>
      <c r="GV426" s="157">
        <f t="shared" si="946"/>
        <v>0</v>
      </c>
      <c r="GW426" s="157">
        <f t="shared" si="947"/>
        <v>0</v>
      </c>
      <c r="GX426" s="158">
        <f t="shared" si="948"/>
        <v>0</v>
      </c>
      <c r="GY426" s="157">
        <f t="shared" si="916"/>
        <v>0</v>
      </c>
      <c r="GZ426" s="157">
        <f t="shared" si="917"/>
        <v>0</v>
      </c>
      <c r="HA426" s="157">
        <f t="shared" si="918"/>
        <v>0</v>
      </c>
      <c r="HB426" s="157">
        <f t="shared" si="919"/>
        <v>0</v>
      </c>
      <c r="HC426" s="157">
        <f t="shared" si="920"/>
        <v>0</v>
      </c>
      <c r="HD426" s="157">
        <f t="shared" si="921"/>
        <v>0</v>
      </c>
      <c r="HE426" s="158">
        <f t="shared" si="949"/>
        <v>0</v>
      </c>
      <c r="HF426" s="21"/>
      <c r="HG426" s="88"/>
      <c r="HH426" s="88"/>
    </row>
    <row r="427" spans="1:216" ht="15.75" hidden="1">
      <c r="A427" s="16"/>
      <c r="B427" s="16"/>
      <c r="C427" s="16"/>
      <c r="D427" s="16"/>
      <c r="E427" s="16"/>
      <c r="F427" s="17"/>
      <c r="G427" s="17"/>
      <c r="H427" s="17"/>
      <c r="I427" s="18"/>
      <c r="J427" s="17">
        <v>0</v>
      </c>
      <c r="K427" s="19"/>
      <c r="L427" s="19"/>
      <c r="M427" s="23"/>
      <c r="N427" s="20">
        <f t="shared" si="874"/>
        <v>0</v>
      </c>
      <c r="O427" s="20"/>
      <c r="P427" s="75">
        <f t="shared" si="875"/>
        <v>0</v>
      </c>
      <c r="Q427" s="74">
        <f t="shared" si="892"/>
        <v>0</v>
      </c>
      <c r="R427" s="22">
        <f t="shared" si="950"/>
        <v>0</v>
      </c>
      <c r="S427" s="10"/>
      <c r="T427" s="10"/>
      <c r="U427" s="152">
        <f>SUMIF('Rekapitulasi Maret'!$D$9:$D$173,APS!$B427,'Rekapitulasi Maret'!$E$9:$E$173)</f>
        <v>0</v>
      </c>
      <c r="V427" s="152">
        <f>SUMIF('Rekapitulasi Maret'!$D$9:$D$173,APS!$B427,'Rekapitulasi Maret'!$F$9:$F$173)</f>
        <v>0</v>
      </c>
      <c r="W427" s="10"/>
      <c r="X427" s="154">
        <f t="shared" si="951"/>
        <v>0</v>
      </c>
      <c r="Y427" s="154">
        <f t="shared" si="952"/>
        <v>0</v>
      </c>
      <c r="Z427" s="10"/>
      <c r="AA427" s="152">
        <f>SUMIF('Rekapitulasi Maret'!$U$9:$U$173,APS!$B427,'Rekapitulasi Maret'!$V$9:$V$173)</f>
        <v>0</v>
      </c>
      <c r="AB427" s="152">
        <f>SUMIF('Rekapitulasi Maret'!$U$9:$U$173,APS!$B427,'Rekapitulasi Maret'!$W$9:$W$173)</f>
        <v>0</v>
      </c>
      <c r="AC427" s="152"/>
      <c r="AD427" s="154">
        <f t="shared" si="938"/>
        <v>0</v>
      </c>
      <c r="AE427" s="154">
        <f t="shared" si="939"/>
        <v>0</v>
      </c>
      <c r="AF427" s="10"/>
      <c r="AG427" s="152">
        <f>SUMIF('Rekapitulasi Maret'!$AL$9:$AL$173,APS!$B427,'Rekapitulasi Maret'!$AM$9:$AM$173)</f>
        <v>0</v>
      </c>
      <c r="AH427" s="152">
        <f>SUMIF('Rekapitulasi Maret'!$AL$9:$AL$173,APS!$B427,'Rekapitulasi Maret'!$AN$9:$AN$173)</f>
        <v>0</v>
      </c>
      <c r="AI427" s="152">
        <f>SUMIF('Rekapitulasi Maret'!$AL$9:$AL$173,APS!$B427,'Rekapitulasi Maret'!$AQ$9:$AQ$173)</f>
        <v>0</v>
      </c>
      <c r="AJ427" s="154">
        <f t="shared" si="942"/>
        <v>0</v>
      </c>
      <c r="AK427" s="154">
        <f t="shared" si="943"/>
        <v>0</v>
      </c>
      <c r="AL427" s="10"/>
      <c r="AM427" s="152">
        <f>SUMIF('Rekapitulasi Maret'!$BA$9:$BA$173,APS!$B427,'Rekapitulasi Maret'!$BB$9:$BB$173)</f>
        <v>0</v>
      </c>
      <c r="AN427" s="152">
        <f>SUMIF('Rekapitulasi Maret'!$BA$9:$BA$173,APS!$B427,'Rekapitulasi Maret'!$BC$9:$BC$173)</f>
        <v>0</v>
      </c>
      <c r="AO427" s="10"/>
      <c r="AP427" s="154">
        <f t="shared" si="940"/>
        <v>0</v>
      </c>
      <c r="AQ427" s="154">
        <f t="shared" si="941"/>
        <v>0</v>
      </c>
      <c r="AR427" s="10"/>
      <c r="AS427" s="152">
        <f>SUMIF('Rekapitulasi Maret'!$BP$9:$BP$173,APS!$B427,'Rekapitulasi Maret'!$BQ$9:$BQ$173)</f>
        <v>0</v>
      </c>
      <c r="AT427" s="152">
        <f>SUMIF('Rekapitulasi Maret'!$BP$9:$BP$173,APS!$B427,'Rekapitulasi Maret'!$BR$9:$BR$173)</f>
        <v>0</v>
      </c>
      <c r="AU427" s="10"/>
      <c r="AV427" s="10"/>
      <c r="AW427" s="10"/>
      <c r="AX427" s="10"/>
      <c r="AY427" s="10"/>
      <c r="AZ427" s="10"/>
      <c r="BA427" s="10"/>
      <c r="BB427" s="154">
        <f t="shared" si="914"/>
        <v>0</v>
      </c>
      <c r="BC427" s="154">
        <f t="shared" si="915"/>
        <v>0</v>
      </c>
      <c r="BD427" s="76">
        <f t="shared" ref="BD427:BD446" si="953">T427+Z427+AF427+AL427+AR427+AX427</f>
        <v>0</v>
      </c>
      <c r="BE427" s="76">
        <f t="shared" ref="BE427:BE446" si="954">U427+AA427+AG427+AM427+AS427+AY427</f>
        <v>0</v>
      </c>
      <c r="BF427" s="76">
        <f t="shared" ref="BF427:BF446" si="955">V427+AB427+AH427+AN427+AT427+AZ427</f>
        <v>0</v>
      </c>
      <c r="BG427" s="76">
        <f t="shared" ref="BG427:BG446" si="956">W427+AC427+AI427+AO427+AU427+BA427</f>
        <v>0</v>
      </c>
      <c r="BH427" s="76">
        <f t="shared" ref="BH427:BH446" si="957">BF427+BG427</f>
        <v>0</v>
      </c>
      <c r="BI427" s="76">
        <f t="shared" ref="BI427:BI446" si="958">BH427-BD427</f>
        <v>0</v>
      </c>
      <c r="BJ427" s="154">
        <f t="shared" si="944"/>
        <v>0</v>
      </c>
      <c r="BK427" s="10"/>
      <c r="BL427" s="10"/>
      <c r="BM427" s="152">
        <f>SUMIF('Rekapitulasi Maret'!$D$194:$D$375,APS!$B427,'Rekapitulasi Maret'!$E$194:$E$375)+SUMIF('Rekapitulasi Maret'!$D$194:$D$375,APS!$B427,'Rekapitulasi Maret'!$J$194:$J$375)</f>
        <v>0</v>
      </c>
      <c r="BN427" s="152">
        <f>SUMIF('Rekapitulasi Maret'!$D$194:$D$375,APS!$B427,'Rekapitulasi Maret'!$F$194:$F$375)</f>
        <v>0</v>
      </c>
      <c r="BO427" s="152">
        <f>SUMIF('Rekapitulasi Maret'!$D$194:$D$375,APS!$B427,'Rekapitulasi Maret'!$K$194:$K$375)</f>
        <v>0</v>
      </c>
      <c r="BP427" s="154">
        <f t="shared" si="912"/>
        <v>0</v>
      </c>
      <c r="BQ427" s="154">
        <f t="shared" si="913"/>
        <v>0</v>
      </c>
      <c r="BR427" s="10"/>
      <c r="BS427" s="152">
        <f>SUMIF('Rekapitulasi Maret'!$U$194:$U$375,APS!$B427,'Rekapitulasi Maret'!$V$194:$V$375)+SUMIF('Rekapitulasi Maret'!$U$194:$U$375,APS!$B427,'Rekapitulasi Maret'!$AA$194:$AA$375)</f>
        <v>0</v>
      </c>
      <c r="BT427" s="152">
        <f>SUMIF('Rekapitulasi Maret'!$U$194:$U$375,APS!$B427,'Rekapitulasi Maret'!$W$194:$W$375)</f>
        <v>0</v>
      </c>
      <c r="BU427" s="152">
        <f>SUMIF('Rekapitulasi Maret'!$U$194:$U$375,APS!$B427,'Rekapitulasi Maret'!$AB$194:$AB$375)</f>
        <v>0</v>
      </c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76">
        <f t="shared" si="922"/>
        <v>0</v>
      </c>
      <c r="CQ427" s="76">
        <f t="shared" si="923"/>
        <v>0</v>
      </c>
      <c r="CR427" s="76">
        <f t="shared" si="924"/>
        <v>0</v>
      </c>
      <c r="CS427" s="76">
        <f t="shared" si="925"/>
        <v>0</v>
      </c>
      <c r="CT427" s="76">
        <f t="shared" si="926"/>
        <v>0</v>
      </c>
      <c r="CU427" s="76">
        <f t="shared" si="927"/>
        <v>0</v>
      </c>
      <c r="CV427" s="154">
        <f t="shared" si="928"/>
        <v>0</v>
      </c>
      <c r="CW427" s="10"/>
      <c r="CX427" s="10"/>
      <c r="CY427" s="152">
        <f>SUMIF('Rekapitulasi Maret'!$D$391:$D$568,APS!$B427,'Rekapitulasi Maret'!$E$391:$E$568)+SUMIF('Rekapitulasi Maret'!$D$391:$D$568,APS!$B427,'Rekapitulasi Maret'!$J$391:$J$568)</f>
        <v>0</v>
      </c>
      <c r="CZ427" s="152">
        <f>SUMIF('Rekapitulasi Maret'!$D$391:$D$568,APS!$B427,'Rekapitulasi Maret'!$F$391:$F$568)</f>
        <v>0</v>
      </c>
      <c r="DA427" s="152">
        <f>SUMIF('Rekapitulasi Maret'!$D$391:$D$568,APS!$B427,'Rekapitulasi Maret'!$K$391:$K$568)</f>
        <v>0</v>
      </c>
      <c r="DB427" s="154">
        <f t="shared" si="910"/>
        <v>0</v>
      </c>
      <c r="DC427" s="154">
        <f t="shared" si="911"/>
        <v>0</v>
      </c>
      <c r="DD427" s="10"/>
      <c r="DE427" s="152">
        <f>SUMIF('Rekapitulasi Maret'!$U$391:$U$568,APS!$B427,'Rekapitulasi Maret'!$V$391:$V$568)+SUMIF('Rekapitulasi Maret'!$U$391:$U$568,APS!$B427,'Rekapitulasi Maret'!$AA$391:$AA$568)</f>
        <v>0</v>
      </c>
      <c r="DF427" s="152">
        <f>SUMIF('Rekapitulasi Maret'!$U$391:$U$568,APS!$B427,'Rekapitulasi Maret'!$W$391:$W$568)</f>
        <v>0</v>
      </c>
      <c r="DG427" s="152">
        <f>SUMIF('Rekapitulasi Maret'!$U$391:$U$568,APS!$B427,'Rekapitulasi Maret'!$AB$391:$AB$568)</f>
        <v>0</v>
      </c>
      <c r="DH427" s="154">
        <f t="shared" si="929"/>
        <v>0</v>
      </c>
      <c r="DI427" s="154">
        <f t="shared" si="930"/>
        <v>0</v>
      </c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52">
        <f>SUMIF('Rekapitulasi Maret'!$BP$391:$BP$568,APS!$B427,'Rekapitulasi Maret'!$BQ$391:$BQ$568)+SUMIF('Rekapitulasi Maret'!$BP$391:$BP$568,APS!$B427,'Rekapitulasi Maret'!$BT$391:$BT$568)</f>
        <v>0</v>
      </c>
      <c r="DX427" s="152">
        <f>SUMIF('Rekapitulasi Maret'!$BP$391:$BP$568,APS!$B427,'Rekapitulasi Maret'!$BR$391:$BR$568)</f>
        <v>0</v>
      </c>
      <c r="DY427" s="152">
        <f>SUMIF('Rekapitulasi Maret'!$BP$391:$BP$568,APS!$B427,'Rekapitulasi Maret'!$BU$391:$BU$568)</f>
        <v>0</v>
      </c>
      <c r="DZ427" s="154">
        <f t="shared" si="876"/>
        <v>0</v>
      </c>
      <c r="EA427" s="154">
        <f t="shared" si="877"/>
        <v>0</v>
      </c>
      <c r="EB427" s="10"/>
      <c r="EC427" s="152">
        <f>SUMIF('Rekapitulasi Maret'!$CE$391:$CE$568,APS!$B427,'Rekapitulasi Maret'!$CF$391:$CF$568)+SUMIF('Rekapitulasi Maret'!$CE$391:$CE$568,APS!$B427,'Rekapitulasi Maret'!$CI$391:$CI$568)</f>
        <v>0</v>
      </c>
      <c r="ED427" s="152">
        <f>SUMIF('Rekapitulasi Maret'!$CE$391:$CE$568,APS!$B427,'Rekapitulasi Maret'!$CG$391:$CG$568)</f>
        <v>0</v>
      </c>
      <c r="EE427" s="152">
        <f>SUMIF('Rekapitulasi Maret'!$CE$391:$CE$568,APS!$B427,'Rekapitulasi Maret'!$CJ$391:$CJ$568)</f>
        <v>0</v>
      </c>
      <c r="EF427" s="154">
        <f t="shared" si="893"/>
        <v>0</v>
      </c>
      <c r="EG427" s="154">
        <f t="shared" si="894"/>
        <v>0</v>
      </c>
      <c r="EH427" s="76">
        <f t="shared" si="931"/>
        <v>0</v>
      </c>
      <c r="EI427" s="76">
        <f t="shared" si="932"/>
        <v>0</v>
      </c>
      <c r="EJ427" s="76">
        <f t="shared" si="933"/>
        <v>0</v>
      </c>
      <c r="EK427" s="76">
        <f t="shared" si="934"/>
        <v>0</v>
      </c>
      <c r="EL427" s="76">
        <f t="shared" si="935"/>
        <v>0</v>
      </c>
      <c r="EM427" s="76">
        <f t="shared" si="936"/>
        <v>0</v>
      </c>
      <c r="EN427" s="154">
        <f t="shared" si="937"/>
        <v>0</v>
      </c>
      <c r="EO427" s="10"/>
      <c r="EP427" s="10"/>
      <c r="EQ427" s="10"/>
      <c r="ER427" s="10"/>
      <c r="ES427" s="10"/>
      <c r="ET427" s="10"/>
      <c r="EU427" s="10"/>
      <c r="EV427" s="10"/>
      <c r="EW427" s="152">
        <f>SUMIF('Rekapitulasi Maret'!$U$587:$U$768,APS!$B427,'Rekapitulasi Maret'!$V$587:$V$768)+SUMIF('Rekapitulasi Maret'!$U$587:$U$768,APS!$B427,'Rekapitulasi Maret'!$X$587:$X$768)</f>
        <v>0</v>
      </c>
      <c r="EX427" s="152">
        <f>SUMIF('Rekapitulasi Maret'!$U$587:$U$768,APS!$B427,'Rekapitulasi Maret'!$W$587:$W$768)+SUMIF('Rekapitulasi Maret'!$U$587:$U$768,APS!$B427,'Rekapitulasi Maret'!$Y$587:$Y$768)</f>
        <v>0</v>
      </c>
      <c r="EY427" s="10"/>
      <c r="EZ427" s="154">
        <f t="shared" si="897"/>
        <v>0</v>
      </c>
      <c r="FA427" s="154">
        <f t="shared" si="898"/>
        <v>0</v>
      </c>
      <c r="FB427" s="10"/>
      <c r="FC427" s="152">
        <f>SUMIF('Rekapitulasi Maret'!$AL$587:$AL$768,APS!$B427,'Rekapitulasi Maret'!$AM$587:$AM$768)+SUMIF('Rekapitulasi Maret'!$AL$587:$AL$768,APS!$B427,'Rekapitulasi Maret'!$AP$587:$AP$768)</f>
        <v>0</v>
      </c>
      <c r="FD427" s="152">
        <f>SUMIF('Rekapitulasi Maret'!$AL$587:$AL$768,APS!$B427,'Rekapitulasi Maret'!$AN$587:$AN$768)</f>
        <v>0</v>
      </c>
      <c r="FE427" s="10"/>
      <c r="FF427" s="154">
        <f t="shared" si="899"/>
        <v>0</v>
      </c>
      <c r="FG427" s="154">
        <f t="shared" si="900"/>
        <v>0</v>
      </c>
      <c r="FH427" s="10"/>
      <c r="FI427" s="152">
        <f>SUMIF('Rekapitulasi Maret'!$BA$587:$BA$768,APS!$B427,'Rekapitulasi Maret'!$BB$587:$BB$768)+SUMIF('Rekapitulasi Maret'!$BA$587:$BA$768,APS!$B427,'Rekapitulasi Maret'!$BE$587:$BE$768)</f>
        <v>0</v>
      </c>
      <c r="FJ427" s="152">
        <f>SUMIF('Rekapitulasi Maret'!$BA$587:$BA$768,APS!$B427,'Rekapitulasi Maret'!$BC$587:$BC$768)+SUMIF('Rekapitulasi Maret'!$BA$587:$BA$768,APS!$B427,'Rekapitulasi Maret'!$BF$587:$BF$768)</f>
        <v>0</v>
      </c>
      <c r="FK427" s="10"/>
      <c r="FL427" s="154">
        <f t="shared" si="901"/>
        <v>0</v>
      </c>
      <c r="FM427" s="154">
        <f t="shared" si="902"/>
        <v>0</v>
      </c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52">
        <f>SUMIF('Rekapitulasi Maret'!$D$785:$D$963,APS!$B427,'Rekapitulasi Maret'!$E$785:$E$963)+SUMIF('Rekapitulasi Maret'!$D$785:$D$963,APS!$B427,'Rekapitulasi Maret'!$J$785:$J$963)</f>
        <v>0</v>
      </c>
      <c r="GB427" s="152">
        <f>SUMIF('Rekapitulasi Maret'!$D$785:$D$963,APS!$B427,'Rekapitulasi Maret'!$F$785:$F$963)</f>
        <v>0</v>
      </c>
      <c r="GC427" s="152">
        <f>SUMIF('Rekapitulasi Maret'!$D$785:$D$963,APS!$B427,'Rekapitulasi Maret'!$K$785:$K$963)</f>
        <v>0</v>
      </c>
      <c r="GD427" s="154">
        <f t="shared" si="905"/>
        <v>0</v>
      </c>
      <c r="GE427" s="154">
        <f t="shared" si="906"/>
        <v>0</v>
      </c>
      <c r="GF427" s="10"/>
      <c r="GG427" s="152">
        <f>SUMIF('Rekapitulasi Maret'!$U$785:$U$963,APS!$B427,'Rekapitulasi Maret'!$V$785:$V$963)+SUMIF('Rekapitulasi Maret'!$U$785:$U$963,APS!$B427,'Rekapitulasi Maret'!$AA$785:$AA$963)</f>
        <v>0</v>
      </c>
      <c r="GH427" s="152">
        <f>SUMIF('Rekapitulasi Maret'!$U$785:$U$963,APS!$B427,'Rekapitulasi Maret'!$W$785:$W$963)</f>
        <v>0</v>
      </c>
      <c r="GI427" s="152">
        <f>SUMIF('Rekapitulasi Maret'!$U$785:$U$963,APS!$B427,'Rekapitulasi Maret'!$AB$785:$AB$963)</f>
        <v>0</v>
      </c>
      <c r="GJ427" s="154">
        <f t="shared" si="878"/>
        <v>0</v>
      </c>
      <c r="GK427" s="154">
        <f t="shared" si="879"/>
        <v>0</v>
      </c>
      <c r="GL427" s="10"/>
      <c r="GM427" s="10"/>
      <c r="GN427" s="10"/>
      <c r="GO427" s="10"/>
      <c r="GP427" s="10"/>
      <c r="GQ427" s="10"/>
      <c r="GR427" s="76">
        <f t="shared" si="945"/>
        <v>0</v>
      </c>
      <c r="GS427" s="76">
        <f t="shared" si="907"/>
        <v>0</v>
      </c>
      <c r="GT427" s="76">
        <f t="shared" si="908"/>
        <v>0</v>
      </c>
      <c r="GU427" s="76">
        <f t="shared" si="909"/>
        <v>0</v>
      </c>
      <c r="GV427" s="157">
        <f t="shared" si="946"/>
        <v>0</v>
      </c>
      <c r="GW427" s="157">
        <f t="shared" si="947"/>
        <v>0</v>
      </c>
      <c r="GX427" s="158">
        <f t="shared" si="948"/>
        <v>0</v>
      </c>
      <c r="GY427" s="157">
        <f t="shared" si="916"/>
        <v>0</v>
      </c>
      <c r="GZ427" s="157">
        <f t="shared" si="917"/>
        <v>0</v>
      </c>
      <c r="HA427" s="157">
        <f t="shared" si="918"/>
        <v>0</v>
      </c>
      <c r="HB427" s="157">
        <f t="shared" si="919"/>
        <v>0</v>
      </c>
      <c r="HC427" s="157">
        <f t="shared" si="920"/>
        <v>0</v>
      </c>
      <c r="HD427" s="157">
        <f t="shared" si="921"/>
        <v>0</v>
      </c>
      <c r="HE427" s="158">
        <f t="shared" si="949"/>
        <v>0</v>
      </c>
      <c r="HF427" s="21"/>
      <c r="HG427" s="88"/>
      <c r="HH427" s="88"/>
    </row>
    <row r="428" spans="1:216" ht="15.75" hidden="1">
      <c r="A428" s="16"/>
      <c r="B428" s="16"/>
      <c r="C428" s="16"/>
      <c r="D428" s="16"/>
      <c r="E428" s="16"/>
      <c r="F428" s="17"/>
      <c r="G428" s="17"/>
      <c r="H428" s="17"/>
      <c r="I428" s="18"/>
      <c r="J428" s="17">
        <v>0</v>
      </c>
      <c r="K428" s="19"/>
      <c r="L428" s="19"/>
      <c r="M428" s="23"/>
      <c r="N428" s="20">
        <f t="shared" si="874"/>
        <v>0</v>
      </c>
      <c r="O428" s="20"/>
      <c r="P428" s="75">
        <f t="shared" si="875"/>
        <v>0</v>
      </c>
      <c r="Q428" s="74">
        <f t="shared" si="892"/>
        <v>0</v>
      </c>
      <c r="R428" s="22">
        <f t="shared" si="950"/>
        <v>0</v>
      </c>
      <c r="S428" s="10"/>
      <c r="T428" s="10"/>
      <c r="U428" s="152">
        <f>SUMIF('Rekapitulasi Maret'!$D$9:$D$173,APS!$B428,'Rekapitulasi Maret'!$E$9:$E$173)</f>
        <v>0</v>
      </c>
      <c r="V428" s="152">
        <f>SUMIF('Rekapitulasi Maret'!$D$9:$D$173,APS!$B428,'Rekapitulasi Maret'!$F$9:$F$173)</f>
        <v>0</v>
      </c>
      <c r="W428" s="10"/>
      <c r="X428" s="154">
        <f t="shared" si="951"/>
        <v>0</v>
      </c>
      <c r="Y428" s="154">
        <f t="shared" si="952"/>
        <v>0</v>
      </c>
      <c r="Z428" s="10"/>
      <c r="AA428" s="152">
        <f>SUMIF('Rekapitulasi Maret'!$U$9:$U$173,APS!$B428,'Rekapitulasi Maret'!$V$9:$V$173)</f>
        <v>0</v>
      </c>
      <c r="AB428" s="152">
        <f>SUMIF('Rekapitulasi Maret'!$U$9:$U$173,APS!$B428,'Rekapitulasi Maret'!$W$9:$W$173)</f>
        <v>0</v>
      </c>
      <c r="AC428" s="152"/>
      <c r="AD428" s="154">
        <f t="shared" si="938"/>
        <v>0</v>
      </c>
      <c r="AE428" s="154">
        <f t="shared" si="939"/>
        <v>0</v>
      </c>
      <c r="AF428" s="10"/>
      <c r="AG428" s="152">
        <f>SUMIF('Rekapitulasi Maret'!$AL$9:$AL$173,APS!$B428,'Rekapitulasi Maret'!$AM$9:$AM$173)</f>
        <v>0</v>
      </c>
      <c r="AH428" s="152">
        <f>SUMIF('Rekapitulasi Maret'!$AL$9:$AL$173,APS!$B428,'Rekapitulasi Maret'!$AN$9:$AN$173)</f>
        <v>0</v>
      </c>
      <c r="AI428" s="152">
        <f>SUMIF('Rekapitulasi Maret'!$AL$9:$AL$173,APS!$B428,'Rekapitulasi Maret'!$AQ$9:$AQ$173)</f>
        <v>0</v>
      </c>
      <c r="AJ428" s="154">
        <f t="shared" si="942"/>
        <v>0</v>
      </c>
      <c r="AK428" s="154">
        <f t="shared" si="943"/>
        <v>0</v>
      </c>
      <c r="AL428" s="10"/>
      <c r="AM428" s="152">
        <f>SUMIF('Rekapitulasi Maret'!$BA$9:$BA$173,APS!$B428,'Rekapitulasi Maret'!$BB$9:$BB$173)</f>
        <v>0</v>
      </c>
      <c r="AN428" s="152">
        <f>SUMIF('Rekapitulasi Maret'!$BA$9:$BA$173,APS!$B428,'Rekapitulasi Maret'!$BC$9:$BC$173)</f>
        <v>0</v>
      </c>
      <c r="AO428" s="10"/>
      <c r="AP428" s="154">
        <f t="shared" si="940"/>
        <v>0</v>
      </c>
      <c r="AQ428" s="154">
        <f t="shared" si="941"/>
        <v>0</v>
      </c>
      <c r="AR428" s="10"/>
      <c r="AS428" s="152">
        <f>SUMIF('Rekapitulasi Maret'!$BP$9:$BP$173,APS!$B428,'Rekapitulasi Maret'!$BQ$9:$BQ$173)</f>
        <v>0</v>
      </c>
      <c r="AT428" s="152">
        <f>SUMIF('Rekapitulasi Maret'!$BP$9:$BP$173,APS!$B428,'Rekapitulasi Maret'!$BR$9:$BR$173)</f>
        <v>0</v>
      </c>
      <c r="AU428" s="10"/>
      <c r="AV428" s="10"/>
      <c r="AW428" s="10"/>
      <c r="AX428" s="10"/>
      <c r="AY428" s="10"/>
      <c r="AZ428" s="10"/>
      <c r="BA428" s="10"/>
      <c r="BB428" s="154">
        <f t="shared" si="914"/>
        <v>0</v>
      </c>
      <c r="BC428" s="154">
        <f t="shared" si="915"/>
        <v>0</v>
      </c>
      <c r="BD428" s="76">
        <f t="shared" si="953"/>
        <v>0</v>
      </c>
      <c r="BE428" s="76">
        <f t="shared" si="954"/>
        <v>0</v>
      </c>
      <c r="BF428" s="76">
        <f t="shared" si="955"/>
        <v>0</v>
      </c>
      <c r="BG428" s="76">
        <f t="shared" si="956"/>
        <v>0</v>
      </c>
      <c r="BH428" s="76">
        <f t="shared" si="957"/>
        <v>0</v>
      </c>
      <c r="BI428" s="76">
        <f t="shared" si="958"/>
        <v>0</v>
      </c>
      <c r="BJ428" s="154">
        <f t="shared" si="944"/>
        <v>0</v>
      </c>
      <c r="BK428" s="10"/>
      <c r="BL428" s="10"/>
      <c r="BM428" s="152">
        <f>SUMIF('Rekapitulasi Maret'!$D$194:$D$375,APS!$B428,'Rekapitulasi Maret'!$E$194:$E$375)+SUMIF('Rekapitulasi Maret'!$D$194:$D$375,APS!$B428,'Rekapitulasi Maret'!$J$194:$J$375)</f>
        <v>0</v>
      </c>
      <c r="BN428" s="152">
        <f>SUMIF('Rekapitulasi Maret'!$D$194:$D$375,APS!$B428,'Rekapitulasi Maret'!$F$194:$F$375)</f>
        <v>0</v>
      </c>
      <c r="BO428" s="152">
        <f>SUMIF('Rekapitulasi Maret'!$D$194:$D$375,APS!$B428,'Rekapitulasi Maret'!$K$194:$K$375)</f>
        <v>0</v>
      </c>
      <c r="BP428" s="154">
        <f t="shared" si="912"/>
        <v>0</v>
      </c>
      <c r="BQ428" s="154">
        <f t="shared" si="913"/>
        <v>0</v>
      </c>
      <c r="BR428" s="10"/>
      <c r="BS428" s="152">
        <f>SUMIF('Rekapitulasi Maret'!$U$194:$U$375,APS!$B428,'Rekapitulasi Maret'!$V$194:$V$375)+SUMIF('Rekapitulasi Maret'!$U$194:$U$375,APS!$B428,'Rekapitulasi Maret'!$AA$194:$AA$375)</f>
        <v>0</v>
      </c>
      <c r="BT428" s="152">
        <f>SUMIF('Rekapitulasi Maret'!$U$194:$U$375,APS!$B428,'Rekapitulasi Maret'!$W$194:$W$375)</f>
        <v>0</v>
      </c>
      <c r="BU428" s="152">
        <f>SUMIF('Rekapitulasi Maret'!$U$194:$U$375,APS!$B428,'Rekapitulasi Maret'!$AB$194:$AB$375)</f>
        <v>0</v>
      </c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76">
        <f t="shared" si="922"/>
        <v>0</v>
      </c>
      <c r="CQ428" s="76">
        <f t="shared" si="923"/>
        <v>0</v>
      </c>
      <c r="CR428" s="76">
        <f t="shared" si="924"/>
        <v>0</v>
      </c>
      <c r="CS428" s="76">
        <f t="shared" si="925"/>
        <v>0</v>
      </c>
      <c r="CT428" s="76">
        <f t="shared" si="926"/>
        <v>0</v>
      </c>
      <c r="CU428" s="76">
        <f t="shared" si="927"/>
        <v>0</v>
      </c>
      <c r="CV428" s="154">
        <f t="shared" si="928"/>
        <v>0</v>
      </c>
      <c r="CW428" s="10"/>
      <c r="CX428" s="10"/>
      <c r="CY428" s="152">
        <f>SUMIF('Rekapitulasi Maret'!$D$391:$D$568,APS!$B428,'Rekapitulasi Maret'!$E$391:$E$568)+SUMIF('Rekapitulasi Maret'!$D$391:$D$568,APS!$B428,'Rekapitulasi Maret'!$J$391:$J$568)</f>
        <v>0</v>
      </c>
      <c r="CZ428" s="152">
        <f>SUMIF('Rekapitulasi Maret'!$D$391:$D$568,APS!$B428,'Rekapitulasi Maret'!$F$391:$F$568)</f>
        <v>0</v>
      </c>
      <c r="DA428" s="152">
        <f>SUMIF('Rekapitulasi Maret'!$D$391:$D$568,APS!$B428,'Rekapitulasi Maret'!$K$391:$K$568)</f>
        <v>0</v>
      </c>
      <c r="DB428" s="154">
        <f t="shared" si="910"/>
        <v>0</v>
      </c>
      <c r="DC428" s="154">
        <f t="shared" si="911"/>
        <v>0</v>
      </c>
      <c r="DD428" s="10"/>
      <c r="DE428" s="152">
        <f>SUMIF('Rekapitulasi Maret'!$U$391:$U$568,APS!$B428,'Rekapitulasi Maret'!$V$391:$V$568)+SUMIF('Rekapitulasi Maret'!$U$391:$U$568,APS!$B428,'Rekapitulasi Maret'!$AA$391:$AA$568)</f>
        <v>0</v>
      </c>
      <c r="DF428" s="152">
        <f>SUMIF('Rekapitulasi Maret'!$U$391:$U$568,APS!$B428,'Rekapitulasi Maret'!$W$391:$W$568)</f>
        <v>0</v>
      </c>
      <c r="DG428" s="152">
        <f>SUMIF('Rekapitulasi Maret'!$U$391:$U$568,APS!$B428,'Rekapitulasi Maret'!$AB$391:$AB$568)</f>
        <v>0</v>
      </c>
      <c r="DH428" s="154">
        <f t="shared" si="929"/>
        <v>0</v>
      </c>
      <c r="DI428" s="154">
        <f t="shared" si="930"/>
        <v>0</v>
      </c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52">
        <f>SUMIF('Rekapitulasi Maret'!$BP$391:$BP$568,APS!$B428,'Rekapitulasi Maret'!$BQ$391:$BQ$568)+SUMIF('Rekapitulasi Maret'!$BP$391:$BP$568,APS!$B428,'Rekapitulasi Maret'!$BT$391:$BT$568)</f>
        <v>0</v>
      </c>
      <c r="DX428" s="152">
        <f>SUMIF('Rekapitulasi Maret'!$BP$391:$BP$568,APS!$B428,'Rekapitulasi Maret'!$BR$391:$BR$568)</f>
        <v>0</v>
      </c>
      <c r="DY428" s="152">
        <f>SUMIF('Rekapitulasi Maret'!$BP$391:$BP$568,APS!$B428,'Rekapitulasi Maret'!$BU$391:$BU$568)</f>
        <v>0</v>
      </c>
      <c r="DZ428" s="154">
        <f t="shared" si="876"/>
        <v>0</v>
      </c>
      <c r="EA428" s="154">
        <f t="shared" si="877"/>
        <v>0</v>
      </c>
      <c r="EB428" s="10"/>
      <c r="EC428" s="152">
        <f>SUMIF('Rekapitulasi Maret'!$CE$391:$CE$568,APS!$B428,'Rekapitulasi Maret'!$CF$391:$CF$568)+SUMIF('Rekapitulasi Maret'!$CE$391:$CE$568,APS!$B428,'Rekapitulasi Maret'!$CI$391:$CI$568)</f>
        <v>0</v>
      </c>
      <c r="ED428" s="152">
        <f>SUMIF('Rekapitulasi Maret'!$CE$391:$CE$568,APS!$B428,'Rekapitulasi Maret'!$CG$391:$CG$568)</f>
        <v>0</v>
      </c>
      <c r="EE428" s="152">
        <f>SUMIF('Rekapitulasi Maret'!$CE$391:$CE$568,APS!$B428,'Rekapitulasi Maret'!$CJ$391:$CJ$568)</f>
        <v>0</v>
      </c>
      <c r="EF428" s="154">
        <f t="shared" si="893"/>
        <v>0</v>
      </c>
      <c r="EG428" s="154">
        <f t="shared" si="894"/>
        <v>0</v>
      </c>
      <c r="EH428" s="76">
        <f t="shared" si="931"/>
        <v>0</v>
      </c>
      <c r="EI428" s="76">
        <f t="shared" si="932"/>
        <v>0</v>
      </c>
      <c r="EJ428" s="76">
        <f t="shared" si="933"/>
        <v>0</v>
      </c>
      <c r="EK428" s="76">
        <f t="shared" si="934"/>
        <v>0</v>
      </c>
      <c r="EL428" s="76">
        <f t="shared" si="935"/>
        <v>0</v>
      </c>
      <c r="EM428" s="76">
        <f t="shared" si="936"/>
        <v>0</v>
      </c>
      <c r="EN428" s="154">
        <f t="shared" si="937"/>
        <v>0</v>
      </c>
      <c r="EO428" s="10"/>
      <c r="EP428" s="10"/>
      <c r="EQ428" s="10"/>
      <c r="ER428" s="10"/>
      <c r="ES428" s="10"/>
      <c r="ET428" s="10"/>
      <c r="EU428" s="10"/>
      <c r="EV428" s="10"/>
      <c r="EW428" s="152">
        <f>SUMIF('Rekapitulasi Maret'!$U$587:$U$768,APS!$B428,'Rekapitulasi Maret'!$V$587:$V$768)+SUMIF('Rekapitulasi Maret'!$U$587:$U$768,APS!$B428,'Rekapitulasi Maret'!$X$587:$X$768)</f>
        <v>0</v>
      </c>
      <c r="EX428" s="152">
        <f>SUMIF('Rekapitulasi Maret'!$U$587:$U$768,APS!$B428,'Rekapitulasi Maret'!$W$587:$W$768)+SUMIF('Rekapitulasi Maret'!$U$587:$U$768,APS!$B428,'Rekapitulasi Maret'!$Y$587:$Y$768)</f>
        <v>0</v>
      </c>
      <c r="EY428" s="10"/>
      <c r="EZ428" s="154">
        <f t="shared" si="897"/>
        <v>0</v>
      </c>
      <c r="FA428" s="154">
        <f t="shared" si="898"/>
        <v>0</v>
      </c>
      <c r="FB428" s="10"/>
      <c r="FC428" s="152">
        <f>SUMIF('Rekapitulasi Maret'!$AL$587:$AL$768,APS!$B428,'Rekapitulasi Maret'!$AM$587:$AM$768)+SUMIF('Rekapitulasi Maret'!$AL$587:$AL$768,APS!$B428,'Rekapitulasi Maret'!$AP$587:$AP$768)</f>
        <v>0</v>
      </c>
      <c r="FD428" s="152">
        <f>SUMIF('Rekapitulasi Maret'!$AL$587:$AL$768,APS!$B428,'Rekapitulasi Maret'!$AN$587:$AN$768)</f>
        <v>0</v>
      </c>
      <c r="FE428" s="10"/>
      <c r="FF428" s="154">
        <f t="shared" si="899"/>
        <v>0</v>
      </c>
      <c r="FG428" s="154">
        <f t="shared" si="900"/>
        <v>0</v>
      </c>
      <c r="FH428" s="10"/>
      <c r="FI428" s="152">
        <f>SUMIF('Rekapitulasi Maret'!$BA$587:$BA$768,APS!$B428,'Rekapitulasi Maret'!$BB$587:$BB$768)+SUMIF('Rekapitulasi Maret'!$BA$587:$BA$768,APS!$B428,'Rekapitulasi Maret'!$BE$587:$BE$768)</f>
        <v>0</v>
      </c>
      <c r="FJ428" s="152">
        <f>SUMIF('Rekapitulasi Maret'!$BA$587:$BA$768,APS!$B428,'Rekapitulasi Maret'!$BC$587:$BC$768)+SUMIF('Rekapitulasi Maret'!$BA$587:$BA$768,APS!$B428,'Rekapitulasi Maret'!$BF$587:$BF$768)</f>
        <v>0</v>
      </c>
      <c r="FK428" s="10"/>
      <c r="FL428" s="154">
        <f t="shared" si="901"/>
        <v>0</v>
      </c>
      <c r="FM428" s="154">
        <f t="shared" si="902"/>
        <v>0</v>
      </c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52">
        <f>SUMIF('Rekapitulasi Maret'!$D$785:$D$963,APS!$B428,'Rekapitulasi Maret'!$E$785:$E$963)+SUMIF('Rekapitulasi Maret'!$D$785:$D$963,APS!$B428,'Rekapitulasi Maret'!$J$785:$J$963)</f>
        <v>0</v>
      </c>
      <c r="GB428" s="152">
        <f>SUMIF('Rekapitulasi Maret'!$D$785:$D$963,APS!$B428,'Rekapitulasi Maret'!$F$785:$F$963)</f>
        <v>0</v>
      </c>
      <c r="GC428" s="152">
        <f>SUMIF('Rekapitulasi Maret'!$D$785:$D$963,APS!$B428,'Rekapitulasi Maret'!$K$785:$K$963)</f>
        <v>0</v>
      </c>
      <c r="GD428" s="154">
        <f t="shared" si="905"/>
        <v>0</v>
      </c>
      <c r="GE428" s="154">
        <f t="shared" si="906"/>
        <v>0</v>
      </c>
      <c r="GF428" s="10"/>
      <c r="GG428" s="152">
        <f>SUMIF('Rekapitulasi Maret'!$U$785:$U$963,APS!$B428,'Rekapitulasi Maret'!$V$785:$V$963)+SUMIF('Rekapitulasi Maret'!$U$785:$U$963,APS!$B428,'Rekapitulasi Maret'!$AA$785:$AA$963)</f>
        <v>0</v>
      </c>
      <c r="GH428" s="152">
        <f>SUMIF('Rekapitulasi Maret'!$U$785:$U$963,APS!$B428,'Rekapitulasi Maret'!$W$785:$W$963)</f>
        <v>0</v>
      </c>
      <c r="GI428" s="152">
        <f>SUMIF('Rekapitulasi Maret'!$U$785:$U$963,APS!$B428,'Rekapitulasi Maret'!$AB$785:$AB$963)</f>
        <v>0</v>
      </c>
      <c r="GJ428" s="154">
        <f t="shared" si="878"/>
        <v>0</v>
      </c>
      <c r="GK428" s="154">
        <f t="shared" si="879"/>
        <v>0</v>
      </c>
      <c r="GL428" s="10"/>
      <c r="GM428" s="10"/>
      <c r="GN428" s="10"/>
      <c r="GO428" s="10"/>
      <c r="GP428" s="10"/>
      <c r="GQ428" s="10"/>
      <c r="GR428" s="76">
        <f t="shared" si="945"/>
        <v>0</v>
      </c>
      <c r="GS428" s="76">
        <f t="shared" si="907"/>
        <v>0</v>
      </c>
      <c r="GT428" s="76">
        <f t="shared" si="908"/>
        <v>0</v>
      </c>
      <c r="GU428" s="76">
        <f t="shared" si="909"/>
        <v>0</v>
      </c>
      <c r="GV428" s="157">
        <f t="shared" si="946"/>
        <v>0</v>
      </c>
      <c r="GW428" s="157">
        <f t="shared" si="947"/>
        <v>0</v>
      </c>
      <c r="GX428" s="158">
        <f t="shared" si="948"/>
        <v>0</v>
      </c>
      <c r="GY428" s="157">
        <f t="shared" si="916"/>
        <v>0</v>
      </c>
      <c r="GZ428" s="157">
        <f t="shared" si="917"/>
        <v>0</v>
      </c>
      <c r="HA428" s="157">
        <f t="shared" si="918"/>
        <v>0</v>
      </c>
      <c r="HB428" s="157">
        <f t="shared" si="919"/>
        <v>0</v>
      </c>
      <c r="HC428" s="157">
        <f t="shared" si="920"/>
        <v>0</v>
      </c>
      <c r="HD428" s="157">
        <f t="shared" si="921"/>
        <v>0</v>
      </c>
      <c r="HE428" s="158">
        <f t="shared" si="949"/>
        <v>0</v>
      </c>
      <c r="HF428" s="21"/>
      <c r="HG428" s="88"/>
      <c r="HH428" s="88"/>
    </row>
    <row r="429" spans="1:216" ht="15.75" hidden="1">
      <c r="A429" s="16"/>
      <c r="B429" s="16"/>
      <c r="C429" s="16"/>
      <c r="D429" s="16"/>
      <c r="E429" s="16"/>
      <c r="F429" s="17"/>
      <c r="G429" s="17"/>
      <c r="H429" s="17"/>
      <c r="I429" s="18"/>
      <c r="J429" s="17">
        <v>0</v>
      </c>
      <c r="K429" s="19"/>
      <c r="L429" s="19"/>
      <c r="M429" s="23"/>
      <c r="N429" s="20">
        <f t="shared" si="874"/>
        <v>0</v>
      </c>
      <c r="O429" s="20"/>
      <c r="P429" s="75">
        <f t="shared" si="875"/>
        <v>0</v>
      </c>
      <c r="Q429" s="74">
        <f t="shared" si="892"/>
        <v>0</v>
      </c>
      <c r="R429" s="22">
        <f t="shared" si="950"/>
        <v>0</v>
      </c>
      <c r="S429" s="10"/>
      <c r="T429" s="10"/>
      <c r="U429" s="152">
        <f>SUMIF('Rekapitulasi Maret'!$D$9:$D$173,APS!$B429,'Rekapitulasi Maret'!$E$9:$E$173)</f>
        <v>0</v>
      </c>
      <c r="V429" s="152">
        <f>SUMIF('Rekapitulasi Maret'!$D$9:$D$173,APS!$B429,'Rekapitulasi Maret'!$F$9:$F$173)</f>
        <v>0</v>
      </c>
      <c r="W429" s="10"/>
      <c r="X429" s="154">
        <f t="shared" si="951"/>
        <v>0</v>
      </c>
      <c r="Y429" s="154">
        <f t="shared" si="952"/>
        <v>0</v>
      </c>
      <c r="Z429" s="10"/>
      <c r="AA429" s="152">
        <f>SUMIF('Rekapitulasi Maret'!$U$9:$U$173,APS!$B429,'Rekapitulasi Maret'!$V$9:$V$173)</f>
        <v>0</v>
      </c>
      <c r="AB429" s="152">
        <f>SUMIF('Rekapitulasi Maret'!$U$9:$U$173,APS!$B429,'Rekapitulasi Maret'!$W$9:$W$173)</f>
        <v>0</v>
      </c>
      <c r="AC429" s="152"/>
      <c r="AD429" s="154">
        <f t="shared" si="938"/>
        <v>0</v>
      </c>
      <c r="AE429" s="154">
        <f t="shared" si="939"/>
        <v>0</v>
      </c>
      <c r="AF429" s="10"/>
      <c r="AG429" s="152">
        <f>SUMIF('Rekapitulasi Maret'!$AL$9:$AL$173,APS!$B429,'Rekapitulasi Maret'!$AM$9:$AM$173)</f>
        <v>0</v>
      </c>
      <c r="AH429" s="152">
        <f>SUMIF('Rekapitulasi Maret'!$AL$9:$AL$173,APS!$B429,'Rekapitulasi Maret'!$AN$9:$AN$173)</f>
        <v>0</v>
      </c>
      <c r="AI429" s="152">
        <f>SUMIF('Rekapitulasi Maret'!$AL$9:$AL$173,APS!$B429,'Rekapitulasi Maret'!$AQ$9:$AQ$173)</f>
        <v>0</v>
      </c>
      <c r="AJ429" s="154">
        <f t="shared" si="942"/>
        <v>0</v>
      </c>
      <c r="AK429" s="154">
        <f t="shared" si="943"/>
        <v>0</v>
      </c>
      <c r="AL429" s="10"/>
      <c r="AM429" s="152">
        <f>SUMIF('Rekapitulasi Maret'!$BA$9:$BA$173,APS!$B429,'Rekapitulasi Maret'!$BB$9:$BB$173)</f>
        <v>0</v>
      </c>
      <c r="AN429" s="152">
        <f>SUMIF('Rekapitulasi Maret'!$BA$9:$BA$173,APS!$B429,'Rekapitulasi Maret'!$BC$9:$BC$173)</f>
        <v>0</v>
      </c>
      <c r="AO429" s="10"/>
      <c r="AP429" s="154">
        <f t="shared" si="940"/>
        <v>0</v>
      </c>
      <c r="AQ429" s="154">
        <f t="shared" si="941"/>
        <v>0</v>
      </c>
      <c r="AR429" s="10"/>
      <c r="AS429" s="152">
        <f>SUMIF('Rekapitulasi Maret'!$BP$9:$BP$173,APS!$B429,'Rekapitulasi Maret'!$BQ$9:$BQ$173)</f>
        <v>0</v>
      </c>
      <c r="AT429" s="152">
        <f>SUMIF('Rekapitulasi Maret'!$BP$9:$BP$173,APS!$B429,'Rekapitulasi Maret'!$BR$9:$BR$173)</f>
        <v>0</v>
      </c>
      <c r="AU429" s="10"/>
      <c r="AV429" s="10"/>
      <c r="AW429" s="10"/>
      <c r="AX429" s="10"/>
      <c r="AY429" s="10"/>
      <c r="AZ429" s="10"/>
      <c r="BA429" s="10"/>
      <c r="BB429" s="154">
        <f t="shared" si="914"/>
        <v>0</v>
      </c>
      <c r="BC429" s="154">
        <f t="shared" si="915"/>
        <v>0</v>
      </c>
      <c r="BD429" s="76">
        <f t="shared" si="953"/>
        <v>0</v>
      </c>
      <c r="BE429" s="76">
        <f t="shared" si="954"/>
        <v>0</v>
      </c>
      <c r="BF429" s="76">
        <f t="shared" si="955"/>
        <v>0</v>
      </c>
      <c r="BG429" s="76">
        <f t="shared" si="956"/>
        <v>0</v>
      </c>
      <c r="BH429" s="76">
        <f t="shared" si="957"/>
        <v>0</v>
      </c>
      <c r="BI429" s="76">
        <f t="shared" si="958"/>
        <v>0</v>
      </c>
      <c r="BJ429" s="154">
        <f t="shared" si="944"/>
        <v>0</v>
      </c>
      <c r="BK429" s="10"/>
      <c r="BL429" s="10"/>
      <c r="BM429" s="152">
        <f>SUMIF('Rekapitulasi Maret'!$D$194:$D$375,APS!$B429,'Rekapitulasi Maret'!$E$194:$E$375)+SUMIF('Rekapitulasi Maret'!$D$194:$D$375,APS!$B429,'Rekapitulasi Maret'!$J$194:$J$375)</f>
        <v>0</v>
      </c>
      <c r="BN429" s="152">
        <f>SUMIF('Rekapitulasi Maret'!$D$194:$D$375,APS!$B429,'Rekapitulasi Maret'!$F$194:$F$375)</f>
        <v>0</v>
      </c>
      <c r="BO429" s="152">
        <f>SUMIF('Rekapitulasi Maret'!$D$194:$D$375,APS!$B429,'Rekapitulasi Maret'!$K$194:$K$375)</f>
        <v>0</v>
      </c>
      <c r="BP429" s="154">
        <f t="shared" si="912"/>
        <v>0</v>
      </c>
      <c r="BQ429" s="154">
        <f t="shared" si="913"/>
        <v>0</v>
      </c>
      <c r="BR429" s="10"/>
      <c r="BS429" s="152">
        <f>SUMIF('Rekapitulasi Maret'!$U$194:$U$375,APS!$B429,'Rekapitulasi Maret'!$V$194:$V$375)+SUMIF('Rekapitulasi Maret'!$U$194:$U$375,APS!$B429,'Rekapitulasi Maret'!$AA$194:$AA$375)</f>
        <v>0</v>
      </c>
      <c r="BT429" s="152">
        <f>SUMIF('Rekapitulasi Maret'!$U$194:$U$375,APS!$B429,'Rekapitulasi Maret'!$W$194:$W$375)</f>
        <v>0</v>
      </c>
      <c r="BU429" s="152">
        <f>SUMIF('Rekapitulasi Maret'!$U$194:$U$375,APS!$B429,'Rekapitulasi Maret'!$AB$194:$AB$375)</f>
        <v>0</v>
      </c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76">
        <f t="shared" si="922"/>
        <v>0</v>
      </c>
      <c r="CQ429" s="76">
        <f t="shared" si="923"/>
        <v>0</v>
      </c>
      <c r="CR429" s="76">
        <f t="shared" si="924"/>
        <v>0</v>
      </c>
      <c r="CS429" s="76">
        <f t="shared" si="925"/>
        <v>0</v>
      </c>
      <c r="CT429" s="76">
        <f t="shared" si="926"/>
        <v>0</v>
      </c>
      <c r="CU429" s="76">
        <f t="shared" si="927"/>
        <v>0</v>
      </c>
      <c r="CV429" s="154">
        <f t="shared" si="928"/>
        <v>0</v>
      </c>
      <c r="CW429" s="10"/>
      <c r="CX429" s="10"/>
      <c r="CY429" s="152">
        <f>SUMIF('Rekapitulasi Maret'!$D$391:$D$568,APS!$B429,'Rekapitulasi Maret'!$E$391:$E$568)+SUMIF('Rekapitulasi Maret'!$D$391:$D$568,APS!$B429,'Rekapitulasi Maret'!$J$391:$J$568)</f>
        <v>0</v>
      </c>
      <c r="CZ429" s="152">
        <f>SUMIF('Rekapitulasi Maret'!$D$391:$D$568,APS!$B429,'Rekapitulasi Maret'!$F$391:$F$568)</f>
        <v>0</v>
      </c>
      <c r="DA429" s="152">
        <f>SUMIF('Rekapitulasi Maret'!$D$391:$D$568,APS!$B429,'Rekapitulasi Maret'!$K$391:$K$568)</f>
        <v>0</v>
      </c>
      <c r="DB429" s="154">
        <f t="shared" si="910"/>
        <v>0</v>
      </c>
      <c r="DC429" s="154">
        <f t="shared" si="911"/>
        <v>0</v>
      </c>
      <c r="DD429" s="10"/>
      <c r="DE429" s="152">
        <f>SUMIF('Rekapitulasi Maret'!$U$391:$U$568,APS!$B429,'Rekapitulasi Maret'!$V$391:$V$568)+SUMIF('Rekapitulasi Maret'!$U$391:$U$568,APS!$B429,'Rekapitulasi Maret'!$AA$391:$AA$568)</f>
        <v>0</v>
      </c>
      <c r="DF429" s="152">
        <f>SUMIF('Rekapitulasi Maret'!$U$391:$U$568,APS!$B429,'Rekapitulasi Maret'!$W$391:$W$568)</f>
        <v>0</v>
      </c>
      <c r="DG429" s="152">
        <f>SUMIF('Rekapitulasi Maret'!$U$391:$U$568,APS!$B429,'Rekapitulasi Maret'!$AB$391:$AB$568)</f>
        <v>0</v>
      </c>
      <c r="DH429" s="154">
        <f t="shared" si="929"/>
        <v>0</v>
      </c>
      <c r="DI429" s="154">
        <f t="shared" si="930"/>
        <v>0</v>
      </c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52">
        <f>SUMIF('Rekapitulasi Maret'!$BP$391:$BP$568,APS!$B429,'Rekapitulasi Maret'!$BQ$391:$BQ$568)+SUMIF('Rekapitulasi Maret'!$BP$391:$BP$568,APS!$B429,'Rekapitulasi Maret'!$BT$391:$BT$568)</f>
        <v>0</v>
      </c>
      <c r="DX429" s="152">
        <f>SUMIF('Rekapitulasi Maret'!$BP$391:$BP$568,APS!$B429,'Rekapitulasi Maret'!$BR$391:$BR$568)</f>
        <v>0</v>
      </c>
      <c r="DY429" s="152">
        <f>SUMIF('Rekapitulasi Maret'!$BP$391:$BP$568,APS!$B429,'Rekapitulasi Maret'!$BU$391:$BU$568)</f>
        <v>0</v>
      </c>
      <c r="DZ429" s="154">
        <f t="shared" si="876"/>
        <v>0</v>
      </c>
      <c r="EA429" s="154">
        <f t="shared" si="877"/>
        <v>0</v>
      </c>
      <c r="EB429" s="10"/>
      <c r="EC429" s="152">
        <f>SUMIF('Rekapitulasi Maret'!$CE$391:$CE$568,APS!$B429,'Rekapitulasi Maret'!$CF$391:$CF$568)+SUMIF('Rekapitulasi Maret'!$CE$391:$CE$568,APS!$B429,'Rekapitulasi Maret'!$CI$391:$CI$568)</f>
        <v>0</v>
      </c>
      <c r="ED429" s="152">
        <f>SUMIF('Rekapitulasi Maret'!$CE$391:$CE$568,APS!$B429,'Rekapitulasi Maret'!$CG$391:$CG$568)</f>
        <v>0</v>
      </c>
      <c r="EE429" s="152">
        <f>SUMIF('Rekapitulasi Maret'!$CE$391:$CE$568,APS!$B429,'Rekapitulasi Maret'!$CJ$391:$CJ$568)</f>
        <v>0</v>
      </c>
      <c r="EF429" s="154">
        <f t="shared" si="893"/>
        <v>0</v>
      </c>
      <c r="EG429" s="154">
        <f t="shared" si="894"/>
        <v>0</v>
      </c>
      <c r="EH429" s="76">
        <f t="shared" si="931"/>
        <v>0</v>
      </c>
      <c r="EI429" s="76">
        <f t="shared" si="932"/>
        <v>0</v>
      </c>
      <c r="EJ429" s="76">
        <f t="shared" si="933"/>
        <v>0</v>
      </c>
      <c r="EK429" s="76">
        <f t="shared" si="934"/>
        <v>0</v>
      </c>
      <c r="EL429" s="76">
        <f t="shared" si="935"/>
        <v>0</v>
      </c>
      <c r="EM429" s="76">
        <f t="shared" si="936"/>
        <v>0</v>
      </c>
      <c r="EN429" s="154">
        <f t="shared" si="937"/>
        <v>0</v>
      </c>
      <c r="EO429" s="10"/>
      <c r="EP429" s="10"/>
      <c r="EQ429" s="10"/>
      <c r="ER429" s="10"/>
      <c r="ES429" s="10"/>
      <c r="ET429" s="10"/>
      <c r="EU429" s="10"/>
      <c r="EV429" s="10"/>
      <c r="EW429" s="152">
        <f>SUMIF('Rekapitulasi Maret'!$U$587:$U$768,APS!$B429,'Rekapitulasi Maret'!$V$587:$V$768)+SUMIF('Rekapitulasi Maret'!$U$587:$U$768,APS!$B429,'Rekapitulasi Maret'!$X$587:$X$768)</f>
        <v>0</v>
      </c>
      <c r="EX429" s="152">
        <f>SUMIF('Rekapitulasi Maret'!$U$587:$U$768,APS!$B429,'Rekapitulasi Maret'!$W$587:$W$768)+SUMIF('Rekapitulasi Maret'!$U$587:$U$768,APS!$B429,'Rekapitulasi Maret'!$Y$587:$Y$768)</f>
        <v>0</v>
      </c>
      <c r="EY429" s="10"/>
      <c r="EZ429" s="154">
        <f t="shared" si="897"/>
        <v>0</v>
      </c>
      <c r="FA429" s="154">
        <f t="shared" si="898"/>
        <v>0</v>
      </c>
      <c r="FB429" s="10"/>
      <c r="FC429" s="152">
        <f>SUMIF('Rekapitulasi Maret'!$AL$587:$AL$768,APS!$B429,'Rekapitulasi Maret'!$AM$587:$AM$768)+SUMIF('Rekapitulasi Maret'!$AL$587:$AL$768,APS!$B429,'Rekapitulasi Maret'!$AP$587:$AP$768)</f>
        <v>0</v>
      </c>
      <c r="FD429" s="152">
        <f>SUMIF('Rekapitulasi Maret'!$AL$587:$AL$768,APS!$B429,'Rekapitulasi Maret'!$AN$587:$AN$768)</f>
        <v>0</v>
      </c>
      <c r="FE429" s="10"/>
      <c r="FF429" s="154">
        <f t="shared" si="899"/>
        <v>0</v>
      </c>
      <c r="FG429" s="154">
        <f t="shared" si="900"/>
        <v>0</v>
      </c>
      <c r="FH429" s="10"/>
      <c r="FI429" s="152">
        <f>SUMIF('Rekapitulasi Maret'!$BA$587:$BA$768,APS!$B429,'Rekapitulasi Maret'!$BB$587:$BB$768)+SUMIF('Rekapitulasi Maret'!$BA$587:$BA$768,APS!$B429,'Rekapitulasi Maret'!$BE$587:$BE$768)</f>
        <v>0</v>
      </c>
      <c r="FJ429" s="152">
        <f>SUMIF('Rekapitulasi Maret'!$BA$587:$BA$768,APS!$B429,'Rekapitulasi Maret'!$BC$587:$BC$768)+SUMIF('Rekapitulasi Maret'!$BA$587:$BA$768,APS!$B429,'Rekapitulasi Maret'!$BF$587:$BF$768)</f>
        <v>0</v>
      </c>
      <c r="FK429" s="10"/>
      <c r="FL429" s="154">
        <f t="shared" si="901"/>
        <v>0</v>
      </c>
      <c r="FM429" s="154">
        <f t="shared" si="902"/>
        <v>0</v>
      </c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52">
        <f>SUMIF('Rekapitulasi Maret'!$D$785:$D$963,APS!$B429,'Rekapitulasi Maret'!$E$785:$E$963)+SUMIF('Rekapitulasi Maret'!$D$785:$D$963,APS!$B429,'Rekapitulasi Maret'!$J$785:$J$963)</f>
        <v>0</v>
      </c>
      <c r="GB429" s="152">
        <f>SUMIF('Rekapitulasi Maret'!$D$785:$D$963,APS!$B429,'Rekapitulasi Maret'!$F$785:$F$963)</f>
        <v>0</v>
      </c>
      <c r="GC429" s="152">
        <f>SUMIF('Rekapitulasi Maret'!$D$785:$D$963,APS!$B429,'Rekapitulasi Maret'!$K$785:$K$963)</f>
        <v>0</v>
      </c>
      <c r="GD429" s="154">
        <f t="shared" si="905"/>
        <v>0</v>
      </c>
      <c r="GE429" s="154">
        <f t="shared" si="906"/>
        <v>0</v>
      </c>
      <c r="GF429" s="10"/>
      <c r="GG429" s="152">
        <f>SUMIF('Rekapitulasi Maret'!$U$785:$U$963,APS!$B429,'Rekapitulasi Maret'!$V$785:$V$963)+SUMIF('Rekapitulasi Maret'!$U$785:$U$963,APS!$B429,'Rekapitulasi Maret'!$AA$785:$AA$963)</f>
        <v>0</v>
      </c>
      <c r="GH429" s="152">
        <f>SUMIF('Rekapitulasi Maret'!$U$785:$U$963,APS!$B429,'Rekapitulasi Maret'!$W$785:$W$963)</f>
        <v>0</v>
      </c>
      <c r="GI429" s="152">
        <f>SUMIF('Rekapitulasi Maret'!$U$785:$U$963,APS!$B429,'Rekapitulasi Maret'!$AB$785:$AB$963)</f>
        <v>0</v>
      </c>
      <c r="GJ429" s="154">
        <f t="shared" si="878"/>
        <v>0</v>
      </c>
      <c r="GK429" s="154">
        <f t="shared" si="879"/>
        <v>0</v>
      </c>
      <c r="GL429" s="10"/>
      <c r="GM429" s="10"/>
      <c r="GN429" s="10"/>
      <c r="GO429" s="10"/>
      <c r="GP429" s="10"/>
      <c r="GQ429" s="10"/>
      <c r="GR429" s="76">
        <f t="shared" si="945"/>
        <v>0</v>
      </c>
      <c r="GS429" s="76">
        <f t="shared" si="907"/>
        <v>0</v>
      </c>
      <c r="GT429" s="76">
        <f t="shared" si="908"/>
        <v>0</v>
      </c>
      <c r="GU429" s="76">
        <f t="shared" si="909"/>
        <v>0</v>
      </c>
      <c r="GV429" s="157">
        <f t="shared" si="946"/>
        <v>0</v>
      </c>
      <c r="GW429" s="157">
        <f t="shared" si="947"/>
        <v>0</v>
      </c>
      <c r="GX429" s="158">
        <f t="shared" si="948"/>
        <v>0</v>
      </c>
      <c r="GY429" s="157">
        <f t="shared" si="916"/>
        <v>0</v>
      </c>
      <c r="GZ429" s="157">
        <f t="shared" si="917"/>
        <v>0</v>
      </c>
      <c r="HA429" s="157">
        <f t="shared" si="918"/>
        <v>0</v>
      </c>
      <c r="HB429" s="157">
        <f t="shared" si="919"/>
        <v>0</v>
      </c>
      <c r="HC429" s="157">
        <f t="shared" si="920"/>
        <v>0</v>
      </c>
      <c r="HD429" s="157">
        <f t="shared" si="921"/>
        <v>0</v>
      </c>
      <c r="HE429" s="158">
        <f t="shared" si="949"/>
        <v>0</v>
      </c>
      <c r="HF429" s="21"/>
      <c r="HG429" s="88"/>
      <c r="HH429" s="88"/>
    </row>
    <row r="430" spans="1:216" ht="15.75" hidden="1">
      <c r="A430" s="16"/>
      <c r="B430" s="16"/>
      <c r="C430" s="16"/>
      <c r="D430" s="16"/>
      <c r="E430" s="16"/>
      <c r="F430" s="17"/>
      <c r="G430" s="17"/>
      <c r="H430" s="17"/>
      <c r="I430" s="18"/>
      <c r="J430" s="17">
        <v>0</v>
      </c>
      <c r="K430" s="19"/>
      <c r="L430" s="19"/>
      <c r="M430" s="23"/>
      <c r="N430" s="20">
        <f t="shared" si="874"/>
        <v>0</v>
      </c>
      <c r="O430" s="20"/>
      <c r="P430" s="75">
        <f t="shared" si="875"/>
        <v>0</v>
      </c>
      <c r="Q430" s="10"/>
      <c r="R430" s="22">
        <f t="shared" si="950"/>
        <v>0</v>
      </c>
      <c r="S430" s="10"/>
      <c r="T430" s="10"/>
      <c r="U430" s="152">
        <f>SUMIF('Rekapitulasi Maret'!$D$9:$D$173,APS!$B430,'Rekapitulasi Maret'!$E$9:$E$173)</f>
        <v>0</v>
      </c>
      <c r="V430" s="152">
        <f>SUMIF('Rekapitulasi Maret'!$D$9:$D$173,APS!$B430,'Rekapitulasi Maret'!$F$9:$F$173)</f>
        <v>0</v>
      </c>
      <c r="W430" s="10"/>
      <c r="X430" s="154">
        <f t="shared" si="951"/>
        <v>0</v>
      </c>
      <c r="Y430" s="154">
        <f t="shared" si="952"/>
        <v>0</v>
      </c>
      <c r="Z430" s="10"/>
      <c r="AA430" s="152">
        <f>SUMIF('Rekapitulasi Maret'!$U$9:$U$173,APS!$B430,'Rekapitulasi Maret'!$V$9:$V$173)</f>
        <v>0</v>
      </c>
      <c r="AB430" s="152">
        <f>SUMIF('Rekapitulasi Maret'!$U$9:$U$173,APS!$B430,'Rekapitulasi Maret'!$W$9:$W$173)</f>
        <v>0</v>
      </c>
      <c r="AC430" s="152"/>
      <c r="AD430" s="154">
        <f t="shared" si="938"/>
        <v>0</v>
      </c>
      <c r="AE430" s="154">
        <f t="shared" si="939"/>
        <v>0</v>
      </c>
      <c r="AF430" s="10"/>
      <c r="AG430" s="152">
        <f>SUMIF('Rekapitulasi Maret'!$AL$9:$AL$173,APS!$B430,'Rekapitulasi Maret'!$AM$9:$AM$173)</f>
        <v>0</v>
      </c>
      <c r="AH430" s="152">
        <f>SUMIF('Rekapitulasi Maret'!$AL$9:$AL$173,APS!$B430,'Rekapitulasi Maret'!$AN$9:$AN$173)</f>
        <v>0</v>
      </c>
      <c r="AI430" s="152">
        <f>SUMIF('Rekapitulasi Maret'!$AL$9:$AL$173,APS!$B430,'Rekapitulasi Maret'!$AQ$9:$AQ$173)</f>
        <v>0</v>
      </c>
      <c r="AJ430" s="154">
        <f t="shared" si="942"/>
        <v>0</v>
      </c>
      <c r="AK430" s="154">
        <f t="shared" si="943"/>
        <v>0</v>
      </c>
      <c r="AL430" s="10"/>
      <c r="AM430" s="152">
        <f>SUMIF('Rekapitulasi Maret'!$BA$9:$BA$173,APS!$B430,'Rekapitulasi Maret'!$BB$9:$BB$173)</f>
        <v>0</v>
      </c>
      <c r="AN430" s="152">
        <f>SUMIF('Rekapitulasi Maret'!$BA$9:$BA$173,APS!$B430,'Rekapitulasi Maret'!$BC$9:$BC$173)</f>
        <v>0</v>
      </c>
      <c r="AO430" s="10"/>
      <c r="AP430" s="154">
        <f t="shared" si="940"/>
        <v>0</v>
      </c>
      <c r="AQ430" s="154">
        <f t="shared" si="941"/>
        <v>0</v>
      </c>
      <c r="AR430" s="10"/>
      <c r="AS430" s="152">
        <f>SUMIF('Rekapitulasi Maret'!$BP$9:$BP$173,APS!$B430,'Rekapitulasi Maret'!$BQ$9:$BQ$173)</f>
        <v>0</v>
      </c>
      <c r="AT430" s="152">
        <f>SUMIF('Rekapitulasi Maret'!$BP$9:$BP$173,APS!$B430,'Rekapitulasi Maret'!$BR$9:$BR$173)</f>
        <v>0</v>
      </c>
      <c r="AU430" s="10"/>
      <c r="AV430" s="10"/>
      <c r="AW430" s="10"/>
      <c r="AX430" s="10"/>
      <c r="AY430" s="10"/>
      <c r="AZ430" s="10"/>
      <c r="BA430" s="10"/>
      <c r="BB430" s="154">
        <f t="shared" si="914"/>
        <v>0</v>
      </c>
      <c r="BC430" s="154">
        <f t="shared" si="915"/>
        <v>0</v>
      </c>
      <c r="BD430" s="76">
        <f t="shared" si="953"/>
        <v>0</v>
      </c>
      <c r="BE430" s="76">
        <f t="shared" si="954"/>
        <v>0</v>
      </c>
      <c r="BF430" s="76">
        <f t="shared" si="955"/>
        <v>0</v>
      </c>
      <c r="BG430" s="76">
        <f t="shared" si="956"/>
        <v>0</v>
      </c>
      <c r="BH430" s="76">
        <f t="shared" si="957"/>
        <v>0</v>
      </c>
      <c r="BI430" s="76">
        <f t="shared" si="958"/>
        <v>0</v>
      </c>
      <c r="BJ430" s="154">
        <f t="shared" si="944"/>
        <v>0</v>
      </c>
      <c r="BK430" s="10"/>
      <c r="BL430" s="10"/>
      <c r="BM430" s="152">
        <f>SUMIF('Rekapitulasi Maret'!$D$194:$D$375,APS!$B430,'Rekapitulasi Maret'!$E$194:$E$375)+SUMIF('Rekapitulasi Maret'!$D$194:$D$375,APS!$B430,'Rekapitulasi Maret'!$J$194:$J$375)</f>
        <v>0</v>
      </c>
      <c r="BN430" s="152">
        <f>SUMIF('Rekapitulasi Maret'!$D$194:$D$375,APS!$B430,'Rekapitulasi Maret'!$F$194:$F$375)</f>
        <v>0</v>
      </c>
      <c r="BO430" s="152">
        <f>SUMIF('Rekapitulasi Maret'!$D$194:$D$375,APS!$B430,'Rekapitulasi Maret'!$K$194:$K$375)</f>
        <v>0</v>
      </c>
      <c r="BP430" s="154">
        <f t="shared" si="912"/>
        <v>0</v>
      </c>
      <c r="BQ430" s="154">
        <f t="shared" si="913"/>
        <v>0</v>
      </c>
      <c r="BR430" s="10"/>
      <c r="BS430" s="152">
        <f>SUMIF('Rekapitulasi Maret'!$U$194:$U$375,APS!$B430,'Rekapitulasi Maret'!$V$194:$V$375)+SUMIF('Rekapitulasi Maret'!$U$194:$U$375,APS!$B430,'Rekapitulasi Maret'!$AA$194:$AA$375)</f>
        <v>0</v>
      </c>
      <c r="BT430" s="152">
        <f>SUMIF('Rekapitulasi Maret'!$U$194:$U$375,APS!$B430,'Rekapitulasi Maret'!$W$194:$W$375)</f>
        <v>0</v>
      </c>
      <c r="BU430" s="152">
        <f>SUMIF('Rekapitulasi Maret'!$U$194:$U$375,APS!$B430,'Rekapitulasi Maret'!$AB$194:$AB$375)</f>
        <v>0</v>
      </c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76">
        <f t="shared" si="922"/>
        <v>0</v>
      </c>
      <c r="CQ430" s="76">
        <f t="shared" si="923"/>
        <v>0</v>
      </c>
      <c r="CR430" s="76">
        <f t="shared" si="924"/>
        <v>0</v>
      </c>
      <c r="CS430" s="76">
        <f t="shared" si="925"/>
        <v>0</v>
      </c>
      <c r="CT430" s="76">
        <f t="shared" si="926"/>
        <v>0</v>
      </c>
      <c r="CU430" s="76">
        <f t="shared" si="927"/>
        <v>0</v>
      </c>
      <c r="CV430" s="154">
        <f t="shared" si="928"/>
        <v>0</v>
      </c>
      <c r="CW430" s="10"/>
      <c r="CX430" s="10"/>
      <c r="CY430" s="152">
        <f>SUMIF('Rekapitulasi Maret'!$D$391:$D$568,APS!$B430,'Rekapitulasi Maret'!$E$391:$E$568)+SUMIF('Rekapitulasi Maret'!$D$391:$D$568,APS!$B430,'Rekapitulasi Maret'!$J$391:$J$568)</f>
        <v>0</v>
      </c>
      <c r="CZ430" s="152">
        <f>SUMIF('Rekapitulasi Maret'!$D$391:$D$568,APS!$B430,'Rekapitulasi Maret'!$F$391:$F$568)</f>
        <v>0</v>
      </c>
      <c r="DA430" s="152">
        <f>SUMIF('Rekapitulasi Maret'!$D$391:$D$568,APS!$B430,'Rekapitulasi Maret'!$K$391:$K$568)</f>
        <v>0</v>
      </c>
      <c r="DB430" s="154">
        <f t="shared" si="910"/>
        <v>0</v>
      </c>
      <c r="DC430" s="154">
        <f t="shared" si="911"/>
        <v>0</v>
      </c>
      <c r="DD430" s="10"/>
      <c r="DE430" s="152">
        <f>SUMIF('Rekapitulasi Maret'!$U$391:$U$568,APS!$B430,'Rekapitulasi Maret'!$V$391:$V$568)+SUMIF('Rekapitulasi Maret'!$U$391:$U$568,APS!$B430,'Rekapitulasi Maret'!$AA$391:$AA$568)</f>
        <v>0</v>
      </c>
      <c r="DF430" s="152">
        <f>SUMIF('Rekapitulasi Maret'!$U$391:$U$568,APS!$B430,'Rekapitulasi Maret'!$W$391:$W$568)</f>
        <v>0</v>
      </c>
      <c r="DG430" s="152">
        <f>SUMIF('Rekapitulasi Maret'!$U$391:$U$568,APS!$B430,'Rekapitulasi Maret'!$AB$391:$AB$568)</f>
        <v>0</v>
      </c>
      <c r="DH430" s="154">
        <f t="shared" si="929"/>
        <v>0</v>
      </c>
      <c r="DI430" s="154">
        <f t="shared" si="930"/>
        <v>0</v>
      </c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52">
        <f>SUMIF('Rekapitulasi Maret'!$BP$391:$BP$568,APS!$B430,'Rekapitulasi Maret'!$BQ$391:$BQ$568)+SUMIF('Rekapitulasi Maret'!$BP$391:$BP$568,APS!$B430,'Rekapitulasi Maret'!$BT$391:$BT$568)</f>
        <v>0</v>
      </c>
      <c r="DX430" s="152">
        <f>SUMIF('Rekapitulasi Maret'!$BP$391:$BP$568,APS!$B430,'Rekapitulasi Maret'!$BR$391:$BR$568)</f>
        <v>0</v>
      </c>
      <c r="DY430" s="152">
        <f>SUMIF('Rekapitulasi Maret'!$BP$391:$BP$568,APS!$B430,'Rekapitulasi Maret'!$BU$391:$BU$568)</f>
        <v>0</v>
      </c>
      <c r="DZ430" s="154">
        <f t="shared" si="876"/>
        <v>0</v>
      </c>
      <c r="EA430" s="154">
        <f t="shared" si="877"/>
        <v>0</v>
      </c>
      <c r="EB430" s="10"/>
      <c r="EC430" s="152">
        <f>SUMIF('Rekapitulasi Maret'!$CE$391:$CE$568,APS!$B430,'Rekapitulasi Maret'!$CF$391:$CF$568)+SUMIF('Rekapitulasi Maret'!$CE$391:$CE$568,APS!$B430,'Rekapitulasi Maret'!$CI$391:$CI$568)</f>
        <v>0</v>
      </c>
      <c r="ED430" s="152">
        <f>SUMIF('Rekapitulasi Maret'!$CE$391:$CE$568,APS!$B430,'Rekapitulasi Maret'!$CG$391:$CG$568)</f>
        <v>0</v>
      </c>
      <c r="EE430" s="152">
        <f>SUMIF('Rekapitulasi Maret'!$CE$391:$CE$568,APS!$B430,'Rekapitulasi Maret'!$CJ$391:$CJ$568)</f>
        <v>0</v>
      </c>
      <c r="EF430" s="154">
        <f t="shared" si="893"/>
        <v>0</v>
      </c>
      <c r="EG430" s="154">
        <f t="shared" si="894"/>
        <v>0</v>
      </c>
      <c r="EH430" s="76">
        <f t="shared" si="931"/>
        <v>0</v>
      </c>
      <c r="EI430" s="76">
        <f t="shared" si="932"/>
        <v>0</v>
      </c>
      <c r="EJ430" s="76">
        <f t="shared" si="933"/>
        <v>0</v>
      </c>
      <c r="EK430" s="76">
        <f t="shared" si="934"/>
        <v>0</v>
      </c>
      <c r="EL430" s="76">
        <f t="shared" si="935"/>
        <v>0</v>
      </c>
      <c r="EM430" s="76">
        <f t="shared" si="936"/>
        <v>0</v>
      </c>
      <c r="EN430" s="154">
        <f t="shared" si="937"/>
        <v>0</v>
      </c>
      <c r="EO430" s="10"/>
      <c r="EP430" s="10"/>
      <c r="EQ430" s="10"/>
      <c r="ER430" s="10"/>
      <c r="ES430" s="10"/>
      <c r="ET430" s="10"/>
      <c r="EU430" s="10"/>
      <c r="EV430" s="10"/>
      <c r="EW430" s="152">
        <f>SUMIF('Rekapitulasi Maret'!$U$587:$U$768,APS!$B430,'Rekapitulasi Maret'!$V$587:$V$768)+SUMIF('Rekapitulasi Maret'!$U$587:$U$768,APS!$B430,'Rekapitulasi Maret'!$X$587:$X$768)</f>
        <v>0</v>
      </c>
      <c r="EX430" s="152">
        <f>SUMIF('Rekapitulasi Maret'!$U$587:$U$768,APS!$B430,'Rekapitulasi Maret'!$W$587:$W$768)+SUMIF('Rekapitulasi Maret'!$U$587:$U$768,APS!$B430,'Rekapitulasi Maret'!$Y$587:$Y$768)</f>
        <v>0</v>
      </c>
      <c r="EY430" s="10"/>
      <c r="EZ430" s="154">
        <f t="shared" si="897"/>
        <v>0</v>
      </c>
      <c r="FA430" s="154">
        <f t="shared" si="898"/>
        <v>0</v>
      </c>
      <c r="FB430" s="10"/>
      <c r="FC430" s="152">
        <f>SUMIF('Rekapitulasi Maret'!$AL$587:$AL$768,APS!$B430,'Rekapitulasi Maret'!$AM$587:$AM$768)+SUMIF('Rekapitulasi Maret'!$AL$587:$AL$768,APS!$B430,'Rekapitulasi Maret'!$AP$587:$AP$768)</f>
        <v>0</v>
      </c>
      <c r="FD430" s="152">
        <f>SUMIF('Rekapitulasi Maret'!$AL$587:$AL$768,APS!$B430,'Rekapitulasi Maret'!$AN$587:$AN$768)</f>
        <v>0</v>
      </c>
      <c r="FE430" s="10"/>
      <c r="FF430" s="154">
        <f t="shared" si="899"/>
        <v>0</v>
      </c>
      <c r="FG430" s="154">
        <f t="shared" si="900"/>
        <v>0</v>
      </c>
      <c r="FH430" s="10"/>
      <c r="FI430" s="152">
        <f>SUMIF('Rekapitulasi Maret'!$BA$587:$BA$768,APS!$B430,'Rekapitulasi Maret'!$BB$587:$BB$768)+SUMIF('Rekapitulasi Maret'!$BA$587:$BA$768,APS!$B430,'Rekapitulasi Maret'!$BE$587:$BE$768)</f>
        <v>0</v>
      </c>
      <c r="FJ430" s="152">
        <f>SUMIF('Rekapitulasi Maret'!$BA$587:$BA$768,APS!$B430,'Rekapitulasi Maret'!$BC$587:$BC$768)+SUMIF('Rekapitulasi Maret'!$BA$587:$BA$768,APS!$B430,'Rekapitulasi Maret'!$BF$587:$BF$768)</f>
        <v>0</v>
      </c>
      <c r="FK430" s="10"/>
      <c r="FL430" s="154">
        <f t="shared" si="901"/>
        <v>0</v>
      </c>
      <c r="FM430" s="154">
        <f t="shared" si="902"/>
        <v>0</v>
      </c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52">
        <f>SUMIF('Rekapitulasi Maret'!$D$785:$D$963,APS!$B430,'Rekapitulasi Maret'!$E$785:$E$963)+SUMIF('Rekapitulasi Maret'!$D$785:$D$963,APS!$B430,'Rekapitulasi Maret'!$J$785:$J$963)</f>
        <v>0</v>
      </c>
      <c r="GB430" s="152">
        <f>SUMIF('Rekapitulasi Maret'!$D$785:$D$963,APS!$B430,'Rekapitulasi Maret'!$F$785:$F$963)</f>
        <v>0</v>
      </c>
      <c r="GC430" s="152">
        <f>SUMIF('Rekapitulasi Maret'!$D$785:$D$963,APS!$B430,'Rekapitulasi Maret'!$K$785:$K$963)</f>
        <v>0</v>
      </c>
      <c r="GD430" s="154">
        <f t="shared" si="905"/>
        <v>0</v>
      </c>
      <c r="GE430" s="154">
        <f t="shared" si="906"/>
        <v>0</v>
      </c>
      <c r="GF430" s="10"/>
      <c r="GG430" s="152">
        <f>SUMIF('Rekapitulasi Maret'!$U$785:$U$963,APS!$B430,'Rekapitulasi Maret'!$V$785:$V$963)+SUMIF('Rekapitulasi Maret'!$U$785:$U$963,APS!$B430,'Rekapitulasi Maret'!$AA$785:$AA$963)</f>
        <v>0</v>
      </c>
      <c r="GH430" s="152">
        <f>SUMIF('Rekapitulasi Maret'!$U$785:$U$963,APS!$B430,'Rekapitulasi Maret'!$W$785:$W$963)</f>
        <v>0</v>
      </c>
      <c r="GI430" s="152">
        <f>SUMIF('Rekapitulasi Maret'!$U$785:$U$963,APS!$B430,'Rekapitulasi Maret'!$AB$785:$AB$963)</f>
        <v>0</v>
      </c>
      <c r="GJ430" s="154">
        <f t="shared" si="878"/>
        <v>0</v>
      </c>
      <c r="GK430" s="154">
        <f t="shared" si="879"/>
        <v>0</v>
      </c>
      <c r="GL430" s="10"/>
      <c r="GM430" s="10"/>
      <c r="GN430" s="10"/>
      <c r="GO430" s="10"/>
      <c r="GP430" s="10"/>
      <c r="GQ430" s="10"/>
      <c r="GR430" s="76">
        <f t="shared" si="945"/>
        <v>0</v>
      </c>
      <c r="GS430" s="76">
        <f t="shared" si="907"/>
        <v>0</v>
      </c>
      <c r="GT430" s="76">
        <f t="shared" si="908"/>
        <v>0</v>
      </c>
      <c r="GU430" s="76">
        <f t="shared" si="909"/>
        <v>0</v>
      </c>
      <c r="GV430" s="157">
        <f t="shared" si="946"/>
        <v>0</v>
      </c>
      <c r="GW430" s="157">
        <f t="shared" si="947"/>
        <v>0</v>
      </c>
      <c r="GX430" s="158">
        <f t="shared" si="948"/>
        <v>0</v>
      </c>
      <c r="GY430" s="157">
        <f t="shared" si="916"/>
        <v>0</v>
      </c>
      <c r="GZ430" s="157">
        <f t="shared" si="917"/>
        <v>0</v>
      </c>
      <c r="HA430" s="157">
        <f t="shared" si="918"/>
        <v>0</v>
      </c>
      <c r="HB430" s="157">
        <f t="shared" si="919"/>
        <v>0</v>
      </c>
      <c r="HC430" s="157">
        <f t="shared" si="920"/>
        <v>0</v>
      </c>
      <c r="HD430" s="157">
        <f t="shared" si="921"/>
        <v>0</v>
      </c>
      <c r="HE430" s="158">
        <f t="shared" si="949"/>
        <v>0</v>
      </c>
      <c r="HF430" s="21"/>
      <c r="HG430" s="88"/>
      <c r="HH430" s="88"/>
    </row>
    <row r="431" spans="1:216" ht="15.75" hidden="1">
      <c r="A431" s="16"/>
      <c r="B431" s="16"/>
      <c r="C431" s="16"/>
      <c r="D431" s="16"/>
      <c r="E431" s="16"/>
      <c r="F431" s="17"/>
      <c r="G431" s="17"/>
      <c r="H431" s="17"/>
      <c r="I431" s="18"/>
      <c r="J431" s="17">
        <v>0</v>
      </c>
      <c r="K431" s="19"/>
      <c r="L431" s="19"/>
      <c r="M431" s="23"/>
      <c r="N431" s="20">
        <f t="shared" si="874"/>
        <v>0</v>
      </c>
      <c r="O431" s="20"/>
      <c r="P431" s="75">
        <f t="shared" si="875"/>
        <v>0</v>
      </c>
      <c r="Q431" s="10"/>
      <c r="R431" s="22">
        <f t="shared" si="950"/>
        <v>0</v>
      </c>
      <c r="S431" s="10"/>
      <c r="T431" s="10"/>
      <c r="U431" s="152">
        <f>SUMIF('Rekapitulasi Maret'!$D$9:$D$173,APS!$B431,'Rekapitulasi Maret'!$E$9:$E$173)</f>
        <v>0</v>
      </c>
      <c r="V431" s="152">
        <f>SUMIF('Rekapitulasi Maret'!$D$9:$D$173,APS!$B431,'Rekapitulasi Maret'!$F$9:$F$173)</f>
        <v>0</v>
      </c>
      <c r="W431" s="10"/>
      <c r="X431" s="154">
        <f t="shared" si="951"/>
        <v>0</v>
      </c>
      <c r="Y431" s="154">
        <f t="shared" si="952"/>
        <v>0</v>
      </c>
      <c r="Z431" s="10"/>
      <c r="AA431" s="152">
        <f>SUMIF('Rekapitulasi Maret'!$U$9:$U$173,APS!$B431,'Rekapitulasi Maret'!$V$9:$V$173)</f>
        <v>0</v>
      </c>
      <c r="AB431" s="152">
        <f>SUMIF('Rekapitulasi Maret'!$U$9:$U$173,APS!$B431,'Rekapitulasi Maret'!$W$9:$W$173)</f>
        <v>0</v>
      </c>
      <c r="AC431" s="152"/>
      <c r="AD431" s="154">
        <f t="shared" si="938"/>
        <v>0</v>
      </c>
      <c r="AE431" s="154">
        <f t="shared" si="939"/>
        <v>0</v>
      </c>
      <c r="AF431" s="10"/>
      <c r="AG431" s="152">
        <f>SUMIF('Rekapitulasi Maret'!$AL$9:$AL$173,APS!$B431,'Rekapitulasi Maret'!$AM$9:$AM$173)</f>
        <v>0</v>
      </c>
      <c r="AH431" s="152">
        <f>SUMIF('Rekapitulasi Maret'!$AL$9:$AL$173,APS!$B431,'Rekapitulasi Maret'!$AN$9:$AN$173)</f>
        <v>0</v>
      </c>
      <c r="AI431" s="152">
        <f>SUMIF('Rekapitulasi Maret'!$AL$9:$AL$173,APS!$B431,'Rekapitulasi Maret'!$AQ$9:$AQ$173)</f>
        <v>0</v>
      </c>
      <c r="AJ431" s="154">
        <f t="shared" si="942"/>
        <v>0</v>
      </c>
      <c r="AK431" s="154">
        <f t="shared" si="943"/>
        <v>0</v>
      </c>
      <c r="AL431" s="10"/>
      <c r="AM431" s="152">
        <f>SUMIF('Rekapitulasi Maret'!$BA$9:$BA$173,APS!$B431,'Rekapitulasi Maret'!$BB$9:$BB$173)</f>
        <v>0</v>
      </c>
      <c r="AN431" s="152">
        <f>SUMIF('Rekapitulasi Maret'!$BA$9:$BA$173,APS!$B431,'Rekapitulasi Maret'!$BC$9:$BC$173)</f>
        <v>0</v>
      </c>
      <c r="AO431" s="10"/>
      <c r="AP431" s="154">
        <f t="shared" si="940"/>
        <v>0</v>
      </c>
      <c r="AQ431" s="154">
        <f t="shared" si="941"/>
        <v>0</v>
      </c>
      <c r="AR431" s="10"/>
      <c r="AS431" s="152">
        <f>SUMIF('Rekapitulasi Maret'!$BP$9:$BP$173,APS!$B431,'Rekapitulasi Maret'!$BQ$9:$BQ$173)</f>
        <v>0</v>
      </c>
      <c r="AT431" s="152">
        <f>SUMIF('Rekapitulasi Maret'!$BP$9:$BP$173,APS!$B431,'Rekapitulasi Maret'!$BR$9:$BR$173)</f>
        <v>0</v>
      </c>
      <c r="AU431" s="10"/>
      <c r="AV431" s="10"/>
      <c r="AW431" s="10"/>
      <c r="AX431" s="10"/>
      <c r="AY431" s="10"/>
      <c r="AZ431" s="10"/>
      <c r="BA431" s="10"/>
      <c r="BB431" s="154">
        <f t="shared" si="914"/>
        <v>0</v>
      </c>
      <c r="BC431" s="154">
        <f t="shared" si="915"/>
        <v>0</v>
      </c>
      <c r="BD431" s="76">
        <f t="shared" si="953"/>
        <v>0</v>
      </c>
      <c r="BE431" s="76">
        <f t="shared" si="954"/>
        <v>0</v>
      </c>
      <c r="BF431" s="76">
        <f t="shared" si="955"/>
        <v>0</v>
      </c>
      <c r="BG431" s="76">
        <f t="shared" si="956"/>
        <v>0</v>
      </c>
      <c r="BH431" s="76">
        <f t="shared" si="957"/>
        <v>0</v>
      </c>
      <c r="BI431" s="76">
        <f t="shared" si="958"/>
        <v>0</v>
      </c>
      <c r="BJ431" s="154">
        <f t="shared" si="944"/>
        <v>0</v>
      </c>
      <c r="BK431" s="10"/>
      <c r="BL431" s="10"/>
      <c r="BM431" s="152">
        <f>SUMIF('Rekapitulasi Maret'!$D$194:$D$375,APS!$B431,'Rekapitulasi Maret'!$E$194:$E$375)+SUMIF('Rekapitulasi Maret'!$D$194:$D$375,APS!$B431,'Rekapitulasi Maret'!$J$194:$J$375)</f>
        <v>0</v>
      </c>
      <c r="BN431" s="152">
        <f>SUMIF('Rekapitulasi Maret'!$D$194:$D$375,APS!$B431,'Rekapitulasi Maret'!$F$194:$F$375)</f>
        <v>0</v>
      </c>
      <c r="BO431" s="152">
        <f>SUMIF('Rekapitulasi Maret'!$D$194:$D$375,APS!$B431,'Rekapitulasi Maret'!$K$194:$K$375)</f>
        <v>0</v>
      </c>
      <c r="BP431" s="154">
        <f t="shared" si="912"/>
        <v>0</v>
      </c>
      <c r="BQ431" s="154">
        <f t="shared" si="913"/>
        <v>0</v>
      </c>
      <c r="BR431" s="10"/>
      <c r="BS431" s="152">
        <f>SUMIF('Rekapitulasi Maret'!$U$194:$U$375,APS!$B431,'Rekapitulasi Maret'!$V$194:$V$375)+SUMIF('Rekapitulasi Maret'!$U$194:$U$375,APS!$B431,'Rekapitulasi Maret'!$AA$194:$AA$375)</f>
        <v>0</v>
      </c>
      <c r="BT431" s="152">
        <f>SUMIF('Rekapitulasi Maret'!$U$194:$U$375,APS!$B431,'Rekapitulasi Maret'!$W$194:$W$375)</f>
        <v>0</v>
      </c>
      <c r="BU431" s="152">
        <f>SUMIF('Rekapitulasi Maret'!$U$194:$U$375,APS!$B431,'Rekapitulasi Maret'!$AB$194:$AB$375)</f>
        <v>0</v>
      </c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76">
        <f t="shared" si="922"/>
        <v>0</v>
      </c>
      <c r="CQ431" s="76">
        <f t="shared" si="923"/>
        <v>0</v>
      </c>
      <c r="CR431" s="76">
        <f t="shared" si="924"/>
        <v>0</v>
      </c>
      <c r="CS431" s="76">
        <f t="shared" si="925"/>
        <v>0</v>
      </c>
      <c r="CT431" s="76">
        <f t="shared" si="926"/>
        <v>0</v>
      </c>
      <c r="CU431" s="76">
        <f t="shared" si="927"/>
        <v>0</v>
      </c>
      <c r="CV431" s="154">
        <f t="shared" si="928"/>
        <v>0</v>
      </c>
      <c r="CW431" s="10"/>
      <c r="CX431" s="10"/>
      <c r="CY431" s="152">
        <f>SUMIF('Rekapitulasi Maret'!$D$391:$D$568,APS!$B431,'Rekapitulasi Maret'!$E$391:$E$568)+SUMIF('Rekapitulasi Maret'!$D$391:$D$568,APS!$B431,'Rekapitulasi Maret'!$J$391:$J$568)</f>
        <v>0</v>
      </c>
      <c r="CZ431" s="152">
        <f>SUMIF('Rekapitulasi Maret'!$D$391:$D$568,APS!$B431,'Rekapitulasi Maret'!$F$391:$F$568)</f>
        <v>0</v>
      </c>
      <c r="DA431" s="152">
        <f>SUMIF('Rekapitulasi Maret'!$D$391:$D$568,APS!$B431,'Rekapitulasi Maret'!$K$391:$K$568)</f>
        <v>0</v>
      </c>
      <c r="DB431" s="154">
        <f t="shared" si="910"/>
        <v>0</v>
      </c>
      <c r="DC431" s="154">
        <f t="shared" si="911"/>
        <v>0</v>
      </c>
      <c r="DD431" s="10"/>
      <c r="DE431" s="152">
        <f>SUMIF('Rekapitulasi Maret'!$U$391:$U$568,APS!$B431,'Rekapitulasi Maret'!$V$391:$V$568)+SUMIF('Rekapitulasi Maret'!$U$391:$U$568,APS!$B431,'Rekapitulasi Maret'!$AA$391:$AA$568)</f>
        <v>0</v>
      </c>
      <c r="DF431" s="152">
        <f>SUMIF('Rekapitulasi Maret'!$U$391:$U$568,APS!$B431,'Rekapitulasi Maret'!$W$391:$W$568)</f>
        <v>0</v>
      </c>
      <c r="DG431" s="152">
        <f>SUMIF('Rekapitulasi Maret'!$U$391:$U$568,APS!$B431,'Rekapitulasi Maret'!$AB$391:$AB$568)</f>
        <v>0</v>
      </c>
      <c r="DH431" s="154">
        <f t="shared" si="929"/>
        <v>0</v>
      </c>
      <c r="DI431" s="154">
        <f t="shared" si="930"/>
        <v>0</v>
      </c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52">
        <f>SUMIF('Rekapitulasi Maret'!$BP$391:$BP$568,APS!$B431,'Rekapitulasi Maret'!$BQ$391:$BQ$568)+SUMIF('Rekapitulasi Maret'!$BP$391:$BP$568,APS!$B431,'Rekapitulasi Maret'!$BT$391:$BT$568)</f>
        <v>0</v>
      </c>
      <c r="DX431" s="152">
        <f>SUMIF('Rekapitulasi Maret'!$BP$391:$BP$568,APS!$B431,'Rekapitulasi Maret'!$BR$391:$BR$568)</f>
        <v>0</v>
      </c>
      <c r="DY431" s="152">
        <f>SUMIF('Rekapitulasi Maret'!$BP$391:$BP$568,APS!$B431,'Rekapitulasi Maret'!$BU$391:$BU$568)</f>
        <v>0</v>
      </c>
      <c r="DZ431" s="154">
        <f t="shared" si="876"/>
        <v>0</v>
      </c>
      <c r="EA431" s="154">
        <f t="shared" si="877"/>
        <v>0</v>
      </c>
      <c r="EB431" s="10"/>
      <c r="EC431" s="152">
        <f>SUMIF('Rekapitulasi Maret'!$CE$391:$CE$568,APS!$B431,'Rekapitulasi Maret'!$CF$391:$CF$568)+SUMIF('Rekapitulasi Maret'!$CE$391:$CE$568,APS!$B431,'Rekapitulasi Maret'!$CI$391:$CI$568)</f>
        <v>0</v>
      </c>
      <c r="ED431" s="152">
        <f>SUMIF('Rekapitulasi Maret'!$CE$391:$CE$568,APS!$B431,'Rekapitulasi Maret'!$CG$391:$CG$568)</f>
        <v>0</v>
      </c>
      <c r="EE431" s="152">
        <f>SUMIF('Rekapitulasi Maret'!$CE$391:$CE$568,APS!$B431,'Rekapitulasi Maret'!$CJ$391:$CJ$568)</f>
        <v>0</v>
      </c>
      <c r="EF431" s="154">
        <f t="shared" si="893"/>
        <v>0</v>
      </c>
      <c r="EG431" s="154">
        <f t="shared" si="894"/>
        <v>0</v>
      </c>
      <c r="EH431" s="76">
        <f t="shared" si="931"/>
        <v>0</v>
      </c>
      <c r="EI431" s="76">
        <f t="shared" si="932"/>
        <v>0</v>
      </c>
      <c r="EJ431" s="76">
        <f t="shared" si="933"/>
        <v>0</v>
      </c>
      <c r="EK431" s="76">
        <f t="shared" si="934"/>
        <v>0</v>
      </c>
      <c r="EL431" s="76">
        <f t="shared" si="935"/>
        <v>0</v>
      </c>
      <c r="EM431" s="76">
        <f t="shared" si="936"/>
        <v>0</v>
      </c>
      <c r="EN431" s="154">
        <f t="shared" si="937"/>
        <v>0</v>
      </c>
      <c r="EO431" s="10"/>
      <c r="EP431" s="10"/>
      <c r="EQ431" s="10"/>
      <c r="ER431" s="10"/>
      <c r="ES431" s="10"/>
      <c r="ET431" s="10"/>
      <c r="EU431" s="10"/>
      <c r="EV431" s="10"/>
      <c r="EW431" s="152">
        <f>SUMIF('Rekapitulasi Maret'!$U$587:$U$768,APS!$B431,'Rekapitulasi Maret'!$V$587:$V$768)+SUMIF('Rekapitulasi Maret'!$U$587:$U$768,APS!$B431,'Rekapitulasi Maret'!$X$587:$X$768)</f>
        <v>0</v>
      </c>
      <c r="EX431" s="152">
        <f>SUMIF('Rekapitulasi Maret'!$U$587:$U$768,APS!$B431,'Rekapitulasi Maret'!$W$587:$W$768)+SUMIF('Rekapitulasi Maret'!$U$587:$U$768,APS!$B431,'Rekapitulasi Maret'!$Y$587:$Y$768)</f>
        <v>0</v>
      </c>
      <c r="EY431" s="10"/>
      <c r="EZ431" s="154">
        <f t="shared" si="897"/>
        <v>0</v>
      </c>
      <c r="FA431" s="154">
        <f t="shared" si="898"/>
        <v>0</v>
      </c>
      <c r="FB431" s="10"/>
      <c r="FC431" s="152">
        <f>SUMIF('Rekapitulasi Maret'!$AL$587:$AL$768,APS!$B431,'Rekapitulasi Maret'!$AM$587:$AM$768)+SUMIF('Rekapitulasi Maret'!$AL$587:$AL$768,APS!$B431,'Rekapitulasi Maret'!$AP$587:$AP$768)</f>
        <v>0</v>
      </c>
      <c r="FD431" s="152">
        <f>SUMIF('Rekapitulasi Maret'!$AL$587:$AL$768,APS!$B431,'Rekapitulasi Maret'!$AN$587:$AN$768)</f>
        <v>0</v>
      </c>
      <c r="FE431" s="10"/>
      <c r="FF431" s="154">
        <f t="shared" si="899"/>
        <v>0</v>
      </c>
      <c r="FG431" s="154">
        <f t="shared" si="900"/>
        <v>0</v>
      </c>
      <c r="FH431" s="10"/>
      <c r="FI431" s="152">
        <f>SUMIF('Rekapitulasi Maret'!$BA$587:$BA$768,APS!$B431,'Rekapitulasi Maret'!$BB$587:$BB$768)+SUMIF('Rekapitulasi Maret'!$BA$587:$BA$768,APS!$B431,'Rekapitulasi Maret'!$BE$587:$BE$768)</f>
        <v>0</v>
      </c>
      <c r="FJ431" s="152">
        <f>SUMIF('Rekapitulasi Maret'!$BA$587:$BA$768,APS!$B431,'Rekapitulasi Maret'!$BC$587:$BC$768)+SUMIF('Rekapitulasi Maret'!$BA$587:$BA$768,APS!$B431,'Rekapitulasi Maret'!$BF$587:$BF$768)</f>
        <v>0</v>
      </c>
      <c r="FK431" s="10"/>
      <c r="FL431" s="154">
        <f t="shared" si="901"/>
        <v>0</v>
      </c>
      <c r="FM431" s="154">
        <f t="shared" si="902"/>
        <v>0</v>
      </c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52">
        <f>SUMIF('Rekapitulasi Maret'!$D$785:$D$963,APS!$B431,'Rekapitulasi Maret'!$E$785:$E$963)+SUMIF('Rekapitulasi Maret'!$D$785:$D$963,APS!$B431,'Rekapitulasi Maret'!$J$785:$J$963)</f>
        <v>0</v>
      </c>
      <c r="GB431" s="152">
        <f>SUMIF('Rekapitulasi Maret'!$D$785:$D$963,APS!$B431,'Rekapitulasi Maret'!$F$785:$F$963)</f>
        <v>0</v>
      </c>
      <c r="GC431" s="152">
        <f>SUMIF('Rekapitulasi Maret'!$D$785:$D$963,APS!$B431,'Rekapitulasi Maret'!$K$785:$K$963)</f>
        <v>0</v>
      </c>
      <c r="GD431" s="154">
        <f t="shared" si="905"/>
        <v>0</v>
      </c>
      <c r="GE431" s="154">
        <f t="shared" si="906"/>
        <v>0</v>
      </c>
      <c r="GF431" s="10"/>
      <c r="GG431" s="152">
        <f>SUMIF('Rekapitulasi Maret'!$U$785:$U$963,APS!$B431,'Rekapitulasi Maret'!$V$785:$V$963)+SUMIF('Rekapitulasi Maret'!$U$785:$U$963,APS!$B431,'Rekapitulasi Maret'!$AA$785:$AA$963)</f>
        <v>0</v>
      </c>
      <c r="GH431" s="152">
        <f>SUMIF('Rekapitulasi Maret'!$U$785:$U$963,APS!$B431,'Rekapitulasi Maret'!$W$785:$W$963)</f>
        <v>0</v>
      </c>
      <c r="GI431" s="152">
        <f>SUMIF('Rekapitulasi Maret'!$U$785:$U$963,APS!$B431,'Rekapitulasi Maret'!$AB$785:$AB$963)</f>
        <v>0</v>
      </c>
      <c r="GJ431" s="154">
        <f t="shared" si="878"/>
        <v>0</v>
      </c>
      <c r="GK431" s="154">
        <f t="shared" si="879"/>
        <v>0</v>
      </c>
      <c r="GL431" s="10"/>
      <c r="GM431" s="10"/>
      <c r="GN431" s="10"/>
      <c r="GO431" s="10"/>
      <c r="GP431" s="10"/>
      <c r="GQ431" s="10"/>
      <c r="GR431" s="76">
        <f t="shared" si="945"/>
        <v>0</v>
      </c>
      <c r="GS431" s="76">
        <f t="shared" si="907"/>
        <v>0</v>
      </c>
      <c r="GT431" s="76">
        <f t="shared" si="908"/>
        <v>0</v>
      </c>
      <c r="GU431" s="76">
        <f t="shared" si="909"/>
        <v>0</v>
      </c>
      <c r="GV431" s="157">
        <f t="shared" si="946"/>
        <v>0</v>
      </c>
      <c r="GW431" s="157">
        <f t="shared" si="947"/>
        <v>0</v>
      </c>
      <c r="GX431" s="158">
        <f t="shared" si="948"/>
        <v>0</v>
      </c>
      <c r="GY431" s="157">
        <f t="shared" si="916"/>
        <v>0</v>
      </c>
      <c r="GZ431" s="157">
        <f t="shared" si="917"/>
        <v>0</v>
      </c>
      <c r="HA431" s="157">
        <f t="shared" si="918"/>
        <v>0</v>
      </c>
      <c r="HB431" s="157">
        <f t="shared" si="919"/>
        <v>0</v>
      </c>
      <c r="HC431" s="157">
        <f t="shared" si="920"/>
        <v>0</v>
      </c>
      <c r="HD431" s="157">
        <f t="shared" si="921"/>
        <v>0</v>
      </c>
      <c r="HE431" s="158">
        <f t="shared" si="949"/>
        <v>0</v>
      </c>
      <c r="HF431" s="2"/>
      <c r="HG431" s="88"/>
      <c r="HH431" s="88"/>
    </row>
    <row r="432" spans="1:216" ht="15.75" hidden="1">
      <c r="A432" s="16"/>
      <c r="B432" s="16"/>
      <c r="C432" s="16"/>
      <c r="D432" s="16"/>
      <c r="E432" s="16"/>
      <c r="F432" s="17"/>
      <c r="G432" s="17"/>
      <c r="H432" s="17"/>
      <c r="I432" s="18"/>
      <c r="J432" s="17">
        <v>0</v>
      </c>
      <c r="K432" s="19"/>
      <c r="L432" s="19"/>
      <c r="M432" s="23"/>
      <c r="N432" s="20">
        <f t="shared" ref="N432:N446" si="959">IF(M432+O432+(J432*-1)&lt;0,0,(M432+O432+(J432*-1)))</f>
        <v>0</v>
      </c>
      <c r="O432" s="20"/>
      <c r="P432" s="75">
        <f t="shared" si="875"/>
        <v>0</v>
      </c>
      <c r="Q432" s="10"/>
      <c r="R432" s="22">
        <f t="shared" si="950"/>
        <v>0</v>
      </c>
      <c r="S432" s="10"/>
      <c r="T432" s="10"/>
      <c r="U432" s="152">
        <f>SUMIF('Rekapitulasi Maret'!$D$9:$D$173,APS!$B432,'Rekapitulasi Maret'!$E$9:$E$173)</f>
        <v>0</v>
      </c>
      <c r="V432" s="152">
        <f>SUMIF('Rekapitulasi Maret'!$D$9:$D$173,APS!$B432,'Rekapitulasi Maret'!$F$9:$F$173)</f>
        <v>0</v>
      </c>
      <c r="W432" s="10"/>
      <c r="X432" s="154">
        <f t="shared" si="951"/>
        <v>0</v>
      </c>
      <c r="Y432" s="154">
        <f t="shared" si="952"/>
        <v>0</v>
      </c>
      <c r="Z432" s="10"/>
      <c r="AA432" s="152">
        <f>SUMIF('Rekapitulasi Maret'!$U$9:$U$173,APS!$B432,'Rekapitulasi Maret'!$V$9:$V$173)</f>
        <v>0</v>
      </c>
      <c r="AB432" s="152">
        <f>SUMIF('Rekapitulasi Maret'!$U$9:$U$173,APS!$B432,'Rekapitulasi Maret'!$W$9:$W$173)</f>
        <v>0</v>
      </c>
      <c r="AC432" s="152"/>
      <c r="AD432" s="154">
        <f t="shared" si="938"/>
        <v>0</v>
      </c>
      <c r="AE432" s="154">
        <f t="shared" si="939"/>
        <v>0</v>
      </c>
      <c r="AF432" s="10"/>
      <c r="AG432" s="152">
        <f>SUMIF('Rekapitulasi Maret'!$AL$9:$AL$173,APS!$B432,'Rekapitulasi Maret'!$AM$9:$AM$173)</f>
        <v>0</v>
      </c>
      <c r="AH432" s="152">
        <f>SUMIF('Rekapitulasi Maret'!$AL$9:$AL$173,APS!$B432,'Rekapitulasi Maret'!$AN$9:$AN$173)</f>
        <v>0</v>
      </c>
      <c r="AI432" s="152">
        <f>SUMIF('Rekapitulasi Maret'!$AL$9:$AL$173,APS!$B432,'Rekapitulasi Maret'!$AQ$9:$AQ$173)</f>
        <v>0</v>
      </c>
      <c r="AJ432" s="154">
        <f t="shared" si="942"/>
        <v>0</v>
      </c>
      <c r="AK432" s="154">
        <f t="shared" si="943"/>
        <v>0</v>
      </c>
      <c r="AL432" s="10"/>
      <c r="AM432" s="152">
        <f>SUMIF('Rekapitulasi Maret'!$BA$9:$BA$173,APS!$B432,'Rekapitulasi Maret'!$BB$9:$BB$173)</f>
        <v>0</v>
      </c>
      <c r="AN432" s="152">
        <f>SUMIF('Rekapitulasi Maret'!$BA$9:$BA$173,APS!$B432,'Rekapitulasi Maret'!$BC$9:$BC$173)</f>
        <v>0</v>
      </c>
      <c r="AO432" s="10"/>
      <c r="AP432" s="154">
        <f t="shared" si="940"/>
        <v>0</v>
      </c>
      <c r="AQ432" s="154">
        <f t="shared" si="941"/>
        <v>0</v>
      </c>
      <c r="AR432" s="10"/>
      <c r="AS432" s="152">
        <f>SUMIF('Rekapitulasi Maret'!$BP$9:$BP$173,APS!$B432,'Rekapitulasi Maret'!$BQ$9:$BQ$173)</f>
        <v>0</v>
      </c>
      <c r="AT432" s="152">
        <f>SUMIF('Rekapitulasi Maret'!$BP$9:$BP$173,APS!$B432,'Rekapitulasi Maret'!$BR$9:$BR$173)</f>
        <v>0</v>
      </c>
      <c r="AU432" s="10"/>
      <c r="AV432" s="10"/>
      <c r="AW432" s="10"/>
      <c r="AX432" s="10"/>
      <c r="AY432" s="10"/>
      <c r="AZ432" s="10"/>
      <c r="BA432" s="10"/>
      <c r="BB432" s="154">
        <f t="shared" si="914"/>
        <v>0</v>
      </c>
      <c r="BC432" s="154">
        <f t="shared" si="915"/>
        <v>0</v>
      </c>
      <c r="BD432" s="76">
        <f t="shared" si="953"/>
        <v>0</v>
      </c>
      <c r="BE432" s="76">
        <f t="shared" si="954"/>
        <v>0</v>
      </c>
      <c r="BF432" s="76">
        <f t="shared" si="955"/>
        <v>0</v>
      </c>
      <c r="BG432" s="76">
        <f t="shared" si="956"/>
        <v>0</v>
      </c>
      <c r="BH432" s="76">
        <f t="shared" si="957"/>
        <v>0</v>
      </c>
      <c r="BI432" s="76">
        <f t="shared" si="958"/>
        <v>0</v>
      </c>
      <c r="BJ432" s="154">
        <f t="shared" si="944"/>
        <v>0</v>
      </c>
      <c r="BK432" s="10"/>
      <c r="BL432" s="10"/>
      <c r="BM432" s="152">
        <f>SUMIF('Rekapitulasi Maret'!$D$194:$D$375,APS!$B432,'Rekapitulasi Maret'!$E$194:$E$375)+SUMIF('Rekapitulasi Maret'!$D$194:$D$375,APS!$B432,'Rekapitulasi Maret'!$J$194:$J$375)</f>
        <v>0</v>
      </c>
      <c r="BN432" s="152">
        <f>SUMIF('Rekapitulasi Maret'!$D$194:$D$375,APS!$B432,'Rekapitulasi Maret'!$F$194:$F$375)</f>
        <v>0</v>
      </c>
      <c r="BO432" s="152">
        <f>SUMIF('Rekapitulasi Maret'!$D$194:$D$375,APS!$B432,'Rekapitulasi Maret'!$K$194:$K$375)</f>
        <v>0</v>
      </c>
      <c r="BP432" s="154">
        <f t="shared" si="912"/>
        <v>0</v>
      </c>
      <c r="BQ432" s="154">
        <f t="shared" si="913"/>
        <v>0</v>
      </c>
      <c r="BR432" s="10"/>
      <c r="BS432" s="152">
        <f>SUMIF('Rekapitulasi Maret'!$U$194:$U$375,APS!$B432,'Rekapitulasi Maret'!$V$194:$V$375)+SUMIF('Rekapitulasi Maret'!$U$194:$U$375,APS!$B432,'Rekapitulasi Maret'!$AA$194:$AA$375)</f>
        <v>0</v>
      </c>
      <c r="BT432" s="152">
        <f>SUMIF('Rekapitulasi Maret'!$U$194:$U$375,APS!$B432,'Rekapitulasi Maret'!$W$194:$W$375)</f>
        <v>0</v>
      </c>
      <c r="BU432" s="152">
        <f>SUMIF('Rekapitulasi Maret'!$U$194:$U$375,APS!$B432,'Rekapitulasi Maret'!$AB$194:$AB$375)</f>
        <v>0</v>
      </c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76">
        <f t="shared" si="922"/>
        <v>0</v>
      </c>
      <c r="CQ432" s="76">
        <f t="shared" si="923"/>
        <v>0</v>
      </c>
      <c r="CR432" s="76">
        <f t="shared" si="924"/>
        <v>0</v>
      </c>
      <c r="CS432" s="76">
        <f t="shared" si="925"/>
        <v>0</v>
      </c>
      <c r="CT432" s="76">
        <f t="shared" si="926"/>
        <v>0</v>
      </c>
      <c r="CU432" s="76">
        <f t="shared" si="927"/>
        <v>0</v>
      </c>
      <c r="CV432" s="154">
        <f t="shared" si="928"/>
        <v>0</v>
      </c>
      <c r="CW432" s="10"/>
      <c r="CX432" s="10"/>
      <c r="CY432" s="152">
        <f>SUMIF('Rekapitulasi Maret'!$D$391:$D$568,APS!$B432,'Rekapitulasi Maret'!$E$391:$E$568)+SUMIF('Rekapitulasi Maret'!$D$391:$D$568,APS!$B432,'Rekapitulasi Maret'!$J$391:$J$568)</f>
        <v>0</v>
      </c>
      <c r="CZ432" s="152">
        <f>SUMIF('Rekapitulasi Maret'!$D$391:$D$568,APS!$B432,'Rekapitulasi Maret'!$F$391:$F$568)</f>
        <v>0</v>
      </c>
      <c r="DA432" s="152">
        <f>SUMIF('Rekapitulasi Maret'!$D$391:$D$568,APS!$B432,'Rekapitulasi Maret'!$K$391:$K$568)</f>
        <v>0</v>
      </c>
      <c r="DB432" s="154">
        <f t="shared" si="910"/>
        <v>0</v>
      </c>
      <c r="DC432" s="154">
        <f t="shared" si="911"/>
        <v>0</v>
      </c>
      <c r="DD432" s="10"/>
      <c r="DE432" s="152">
        <f>SUMIF('Rekapitulasi Maret'!$U$391:$U$568,APS!$B432,'Rekapitulasi Maret'!$V$391:$V$568)+SUMIF('Rekapitulasi Maret'!$U$391:$U$568,APS!$B432,'Rekapitulasi Maret'!$AA$391:$AA$568)</f>
        <v>0</v>
      </c>
      <c r="DF432" s="152">
        <f>SUMIF('Rekapitulasi Maret'!$U$391:$U$568,APS!$B432,'Rekapitulasi Maret'!$W$391:$W$568)</f>
        <v>0</v>
      </c>
      <c r="DG432" s="152">
        <f>SUMIF('Rekapitulasi Maret'!$U$391:$U$568,APS!$B432,'Rekapitulasi Maret'!$AB$391:$AB$568)</f>
        <v>0</v>
      </c>
      <c r="DH432" s="154">
        <f t="shared" si="929"/>
        <v>0</v>
      </c>
      <c r="DI432" s="154">
        <f t="shared" si="930"/>
        <v>0</v>
      </c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52">
        <f>SUMIF('Rekapitulasi Maret'!$BP$391:$BP$568,APS!$B432,'Rekapitulasi Maret'!$BQ$391:$BQ$568)+SUMIF('Rekapitulasi Maret'!$BP$391:$BP$568,APS!$B432,'Rekapitulasi Maret'!$BT$391:$BT$568)</f>
        <v>0</v>
      </c>
      <c r="DX432" s="152">
        <f>SUMIF('Rekapitulasi Maret'!$BP$391:$BP$568,APS!$B432,'Rekapitulasi Maret'!$BR$391:$BR$568)</f>
        <v>0</v>
      </c>
      <c r="DY432" s="152">
        <f>SUMIF('Rekapitulasi Maret'!$BP$391:$BP$568,APS!$B432,'Rekapitulasi Maret'!$BU$391:$BU$568)</f>
        <v>0</v>
      </c>
      <c r="DZ432" s="154">
        <f t="shared" si="876"/>
        <v>0</v>
      </c>
      <c r="EA432" s="154">
        <f t="shared" si="877"/>
        <v>0</v>
      </c>
      <c r="EB432" s="10"/>
      <c r="EC432" s="152">
        <f>SUMIF('Rekapitulasi Maret'!$CE$391:$CE$568,APS!$B432,'Rekapitulasi Maret'!$CF$391:$CF$568)+SUMIF('Rekapitulasi Maret'!$CE$391:$CE$568,APS!$B432,'Rekapitulasi Maret'!$CI$391:$CI$568)</f>
        <v>0</v>
      </c>
      <c r="ED432" s="152">
        <f>SUMIF('Rekapitulasi Maret'!$CE$391:$CE$568,APS!$B432,'Rekapitulasi Maret'!$CG$391:$CG$568)</f>
        <v>0</v>
      </c>
      <c r="EE432" s="152">
        <f>SUMIF('Rekapitulasi Maret'!$CE$391:$CE$568,APS!$B432,'Rekapitulasi Maret'!$CJ$391:$CJ$568)</f>
        <v>0</v>
      </c>
      <c r="EF432" s="154">
        <f t="shared" si="893"/>
        <v>0</v>
      </c>
      <c r="EG432" s="154">
        <f t="shared" si="894"/>
        <v>0</v>
      </c>
      <c r="EH432" s="76">
        <f t="shared" si="931"/>
        <v>0</v>
      </c>
      <c r="EI432" s="76">
        <f t="shared" si="932"/>
        <v>0</v>
      </c>
      <c r="EJ432" s="76">
        <f t="shared" si="933"/>
        <v>0</v>
      </c>
      <c r="EK432" s="76">
        <f t="shared" si="934"/>
        <v>0</v>
      </c>
      <c r="EL432" s="76">
        <f t="shared" si="935"/>
        <v>0</v>
      </c>
      <c r="EM432" s="76">
        <f t="shared" si="936"/>
        <v>0</v>
      </c>
      <c r="EN432" s="154">
        <f t="shared" si="937"/>
        <v>0</v>
      </c>
      <c r="EO432" s="10"/>
      <c r="EP432" s="10"/>
      <c r="EQ432" s="10"/>
      <c r="ER432" s="10"/>
      <c r="ES432" s="10"/>
      <c r="ET432" s="10"/>
      <c r="EU432" s="10"/>
      <c r="EV432" s="10"/>
      <c r="EW432" s="152">
        <f>SUMIF('Rekapitulasi Maret'!$U$587:$U$768,APS!$B432,'Rekapitulasi Maret'!$V$587:$V$768)+SUMIF('Rekapitulasi Maret'!$U$587:$U$768,APS!$B432,'Rekapitulasi Maret'!$X$587:$X$768)</f>
        <v>0</v>
      </c>
      <c r="EX432" s="152">
        <f>SUMIF('Rekapitulasi Maret'!$U$587:$U$768,APS!$B432,'Rekapitulasi Maret'!$W$587:$W$768)+SUMIF('Rekapitulasi Maret'!$U$587:$U$768,APS!$B432,'Rekapitulasi Maret'!$Y$587:$Y$768)</f>
        <v>0</v>
      </c>
      <c r="EY432" s="10"/>
      <c r="EZ432" s="154">
        <f t="shared" si="897"/>
        <v>0</v>
      </c>
      <c r="FA432" s="154">
        <f t="shared" si="898"/>
        <v>0</v>
      </c>
      <c r="FB432" s="10"/>
      <c r="FC432" s="152">
        <f>SUMIF('Rekapitulasi Maret'!$AL$587:$AL$768,APS!$B432,'Rekapitulasi Maret'!$AM$587:$AM$768)+SUMIF('Rekapitulasi Maret'!$AL$587:$AL$768,APS!$B432,'Rekapitulasi Maret'!$AP$587:$AP$768)</f>
        <v>0</v>
      </c>
      <c r="FD432" s="152">
        <f>SUMIF('Rekapitulasi Maret'!$AL$587:$AL$768,APS!$B432,'Rekapitulasi Maret'!$AN$587:$AN$768)</f>
        <v>0</v>
      </c>
      <c r="FE432" s="10"/>
      <c r="FF432" s="154">
        <f t="shared" si="899"/>
        <v>0</v>
      </c>
      <c r="FG432" s="154">
        <f t="shared" si="900"/>
        <v>0</v>
      </c>
      <c r="FH432" s="10"/>
      <c r="FI432" s="152">
        <f>SUMIF('Rekapitulasi Maret'!$BA$587:$BA$768,APS!$B432,'Rekapitulasi Maret'!$BB$587:$BB$768)+SUMIF('Rekapitulasi Maret'!$BA$587:$BA$768,APS!$B432,'Rekapitulasi Maret'!$BE$587:$BE$768)</f>
        <v>0</v>
      </c>
      <c r="FJ432" s="152">
        <f>SUMIF('Rekapitulasi Maret'!$BA$587:$BA$768,APS!$B432,'Rekapitulasi Maret'!$BC$587:$BC$768)+SUMIF('Rekapitulasi Maret'!$BA$587:$BA$768,APS!$B432,'Rekapitulasi Maret'!$BF$587:$BF$768)</f>
        <v>0</v>
      </c>
      <c r="FK432" s="10"/>
      <c r="FL432" s="154">
        <f t="shared" si="901"/>
        <v>0</v>
      </c>
      <c r="FM432" s="154">
        <f t="shared" si="902"/>
        <v>0</v>
      </c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52">
        <f>SUMIF('Rekapitulasi Maret'!$D$785:$D$963,APS!$B432,'Rekapitulasi Maret'!$E$785:$E$963)+SUMIF('Rekapitulasi Maret'!$D$785:$D$963,APS!$B432,'Rekapitulasi Maret'!$J$785:$J$963)</f>
        <v>0</v>
      </c>
      <c r="GB432" s="152">
        <f>SUMIF('Rekapitulasi Maret'!$D$785:$D$963,APS!$B432,'Rekapitulasi Maret'!$F$785:$F$963)</f>
        <v>0</v>
      </c>
      <c r="GC432" s="152">
        <f>SUMIF('Rekapitulasi Maret'!$D$785:$D$963,APS!$B432,'Rekapitulasi Maret'!$K$785:$K$963)</f>
        <v>0</v>
      </c>
      <c r="GD432" s="154">
        <f t="shared" si="905"/>
        <v>0</v>
      </c>
      <c r="GE432" s="154">
        <f t="shared" si="906"/>
        <v>0</v>
      </c>
      <c r="GF432" s="10"/>
      <c r="GG432" s="152">
        <f>SUMIF('Rekapitulasi Maret'!$U$785:$U$963,APS!$B432,'Rekapitulasi Maret'!$V$785:$V$963)+SUMIF('Rekapitulasi Maret'!$U$785:$U$963,APS!$B432,'Rekapitulasi Maret'!$AA$785:$AA$963)</f>
        <v>0</v>
      </c>
      <c r="GH432" s="152">
        <f>SUMIF('Rekapitulasi Maret'!$U$785:$U$963,APS!$B432,'Rekapitulasi Maret'!$W$785:$W$963)</f>
        <v>0</v>
      </c>
      <c r="GI432" s="152">
        <f>SUMIF('Rekapitulasi Maret'!$U$785:$U$963,APS!$B432,'Rekapitulasi Maret'!$AB$785:$AB$963)</f>
        <v>0</v>
      </c>
      <c r="GJ432" s="154">
        <f t="shared" si="878"/>
        <v>0</v>
      </c>
      <c r="GK432" s="154">
        <f t="shared" si="879"/>
        <v>0</v>
      </c>
      <c r="GL432" s="10"/>
      <c r="GM432" s="10"/>
      <c r="GN432" s="10"/>
      <c r="GO432" s="10"/>
      <c r="GP432" s="10"/>
      <c r="GQ432" s="10"/>
      <c r="GR432" s="76">
        <f t="shared" si="945"/>
        <v>0</v>
      </c>
      <c r="GS432" s="76">
        <f t="shared" si="907"/>
        <v>0</v>
      </c>
      <c r="GT432" s="76">
        <f t="shared" si="908"/>
        <v>0</v>
      </c>
      <c r="GU432" s="76">
        <f t="shared" si="909"/>
        <v>0</v>
      </c>
      <c r="GV432" s="157">
        <f t="shared" si="946"/>
        <v>0</v>
      </c>
      <c r="GW432" s="157">
        <f t="shared" si="947"/>
        <v>0</v>
      </c>
      <c r="GX432" s="158">
        <f t="shared" si="948"/>
        <v>0</v>
      </c>
      <c r="GY432" s="157">
        <f t="shared" si="916"/>
        <v>0</v>
      </c>
      <c r="GZ432" s="157">
        <f t="shared" si="917"/>
        <v>0</v>
      </c>
      <c r="HA432" s="157">
        <f t="shared" si="918"/>
        <v>0</v>
      </c>
      <c r="HB432" s="157">
        <f t="shared" si="919"/>
        <v>0</v>
      </c>
      <c r="HC432" s="157">
        <f t="shared" si="920"/>
        <v>0</v>
      </c>
      <c r="HD432" s="157">
        <f t="shared" si="921"/>
        <v>0</v>
      </c>
      <c r="HE432" s="158">
        <f t="shared" si="949"/>
        <v>0</v>
      </c>
      <c r="HF432" s="2"/>
      <c r="HG432" s="88"/>
      <c r="HH432" s="88"/>
    </row>
    <row r="433" spans="1:216" ht="15.75" hidden="1">
      <c r="A433" s="16"/>
      <c r="B433" s="16"/>
      <c r="C433" s="16"/>
      <c r="D433" s="16"/>
      <c r="E433" s="16"/>
      <c r="F433" s="17"/>
      <c r="G433" s="17"/>
      <c r="H433" s="17"/>
      <c r="I433" s="18"/>
      <c r="J433" s="17">
        <v>0</v>
      </c>
      <c r="K433" s="19"/>
      <c r="L433" s="19"/>
      <c r="M433" s="23"/>
      <c r="N433" s="20">
        <f t="shared" si="959"/>
        <v>0</v>
      </c>
      <c r="O433" s="20"/>
      <c r="P433" s="75">
        <f t="shared" ref="P433:P446" si="960">+Q433-N433</f>
        <v>0</v>
      </c>
      <c r="Q433" s="10"/>
      <c r="R433" s="22">
        <f t="shared" si="950"/>
        <v>0</v>
      </c>
      <c r="S433" s="10"/>
      <c r="T433" s="10"/>
      <c r="U433" s="152">
        <f>SUMIF('Rekapitulasi Maret'!$D$9:$D$173,APS!$B433,'Rekapitulasi Maret'!$E$9:$E$173)</f>
        <v>0</v>
      </c>
      <c r="V433" s="152">
        <f>SUMIF('Rekapitulasi Maret'!$D$9:$D$173,APS!$B433,'Rekapitulasi Maret'!$F$9:$F$173)</f>
        <v>0</v>
      </c>
      <c r="W433" s="10"/>
      <c r="X433" s="154">
        <f t="shared" si="951"/>
        <v>0</v>
      </c>
      <c r="Y433" s="154">
        <f t="shared" si="952"/>
        <v>0</v>
      </c>
      <c r="Z433" s="10"/>
      <c r="AA433" s="152">
        <f>SUMIF('Rekapitulasi Maret'!$U$9:$U$173,APS!$B433,'Rekapitulasi Maret'!$V$9:$V$173)</f>
        <v>0</v>
      </c>
      <c r="AB433" s="152">
        <f>SUMIF('Rekapitulasi Maret'!$U$9:$U$173,APS!$B433,'Rekapitulasi Maret'!$W$9:$W$173)</f>
        <v>0</v>
      </c>
      <c r="AC433" s="152"/>
      <c r="AD433" s="154">
        <f t="shared" si="938"/>
        <v>0</v>
      </c>
      <c r="AE433" s="154">
        <f t="shared" si="939"/>
        <v>0</v>
      </c>
      <c r="AF433" s="10"/>
      <c r="AG433" s="152">
        <f>SUMIF('Rekapitulasi Maret'!$AL$9:$AL$173,APS!$B433,'Rekapitulasi Maret'!$AM$9:$AM$173)</f>
        <v>0</v>
      </c>
      <c r="AH433" s="152">
        <f>SUMIF('Rekapitulasi Maret'!$AL$9:$AL$173,APS!$B433,'Rekapitulasi Maret'!$AN$9:$AN$173)</f>
        <v>0</v>
      </c>
      <c r="AI433" s="152">
        <f>SUMIF('Rekapitulasi Maret'!$AL$9:$AL$173,APS!$B433,'Rekapitulasi Maret'!$AQ$9:$AQ$173)</f>
        <v>0</v>
      </c>
      <c r="AJ433" s="154">
        <f t="shared" si="942"/>
        <v>0</v>
      </c>
      <c r="AK433" s="154">
        <f t="shared" si="943"/>
        <v>0</v>
      </c>
      <c r="AL433" s="10"/>
      <c r="AM433" s="152">
        <f>SUMIF('Rekapitulasi Maret'!$BA$9:$BA$173,APS!$B433,'Rekapitulasi Maret'!$BB$9:$BB$173)</f>
        <v>0</v>
      </c>
      <c r="AN433" s="152">
        <f>SUMIF('Rekapitulasi Maret'!$BA$9:$BA$173,APS!$B433,'Rekapitulasi Maret'!$BC$9:$BC$173)</f>
        <v>0</v>
      </c>
      <c r="AO433" s="10"/>
      <c r="AP433" s="154">
        <f t="shared" si="940"/>
        <v>0</v>
      </c>
      <c r="AQ433" s="154">
        <f t="shared" si="941"/>
        <v>0</v>
      </c>
      <c r="AR433" s="10"/>
      <c r="AS433" s="152">
        <f>SUMIF('Rekapitulasi Maret'!$BP$9:$BP$173,APS!$B433,'Rekapitulasi Maret'!$BQ$9:$BQ$173)</f>
        <v>0</v>
      </c>
      <c r="AT433" s="152">
        <f>SUMIF('Rekapitulasi Maret'!$BP$9:$BP$173,APS!$B433,'Rekapitulasi Maret'!$BR$9:$BR$173)</f>
        <v>0</v>
      </c>
      <c r="AU433" s="10"/>
      <c r="AV433" s="10"/>
      <c r="AW433" s="10"/>
      <c r="AX433" s="10"/>
      <c r="AY433" s="10"/>
      <c r="AZ433" s="10"/>
      <c r="BA433" s="10"/>
      <c r="BB433" s="154">
        <f t="shared" si="914"/>
        <v>0</v>
      </c>
      <c r="BC433" s="154">
        <f t="shared" si="915"/>
        <v>0</v>
      </c>
      <c r="BD433" s="76">
        <f t="shared" si="953"/>
        <v>0</v>
      </c>
      <c r="BE433" s="76">
        <f t="shared" si="954"/>
        <v>0</v>
      </c>
      <c r="BF433" s="76">
        <f t="shared" si="955"/>
        <v>0</v>
      </c>
      <c r="BG433" s="76">
        <f t="shared" si="956"/>
        <v>0</v>
      </c>
      <c r="BH433" s="76">
        <f t="shared" si="957"/>
        <v>0</v>
      </c>
      <c r="BI433" s="76">
        <f t="shared" si="958"/>
        <v>0</v>
      </c>
      <c r="BJ433" s="154">
        <f t="shared" si="944"/>
        <v>0</v>
      </c>
      <c r="BK433" s="10"/>
      <c r="BL433" s="10"/>
      <c r="BM433" s="152">
        <f>SUMIF('Rekapitulasi Maret'!$D$194:$D$375,APS!$B433,'Rekapitulasi Maret'!$E$194:$E$375)+SUMIF('Rekapitulasi Maret'!$D$194:$D$375,APS!$B433,'Rekapitulasi Maret'!$J$194:$J$375)</f>
        <v>0</v>
      </c>
      <c r="BN433" s="152">
        <f>SUMIF('Rekapitulasi Maret'!$D$194:$D$375,APS!$B433,'Rekapitulasi Maret'!$F$194:$F$375)</f>
        <v>0</v>
      </c>
      <c r="BO433" s="152">
        <f>SUMIF('Rekapitulasi Maret'!$D$194:$D$375,APS!$B433,'Rekapitulasi Maret'!$K$194:$K$375)</f>
        <v>0</v>
      </c>
      <c r="BP433" s="154">
        <f t="shared" si="912"/>
        <v>0</v>
      </c>
      <c r="BQ433" s="154">
        <f t="shared" si="913"/>
        <v>0</v>
      </c>
      <c r="BR433" s="10"/>
      <c r="BS433" s="152">
        <f>SUMIF('Rekapitulasi Maret'!$U$194:$U$375,APS!$B433,'Rekapitulasi Maret'!$V$194:$V$375)+SUMIF('Rekapitulasi Maret'!$U$194:$U$375,APS!$B433,'Rekapitulasi Maret'!$AA$194:$AA$375)</f>
        <v>0</v>
      </c>
      <c r="BT433" s="152">
        <f>SUMIF('Rekapitulasi Maret'!$U$194:$U$375,APS!$B433,'Rekapitulasi Maret'!$W$194:$W$375)</f>
        <v>0</v>
      </c>
      <c r="BU433" s="152">
        <f>SUMIF('Rekapitulasi Maret'!$U$194:$U$375,APS!$B433,'Rekapitulasi Maret'!$AB$194:$AB$375)</f>
        <v>0</v>
      </c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76">
        <f t="shared" si="922"/>
        <v>0</v>
      </c>
      <c r="CQ433" s="76">
        <f t="shared" si="923"/>
        <v>0</v>
      </c>
      <c r="CR433" s="76">
        <f t="shared" si="924"/>
        <v>0</v>
      </c>
      <c r="CS433" s="76">
        <f t="shared" si="925"/>
        <v>0</v>
      </c>
      <c r="CT433" s="76">
        <f t="shared" si="926"/>
        <v>0</v>
      </c>
      <c r="CU433" s="76">
        <f t="shared" si="927"/>
        <v>0</v>
      </c>
      <c r="CV433" s="154">
        <f t="shared" si="928"/>
        <v>0</v>
      </c>
      <c r="CW433" s="10"/>
      <c r="CX433" s="10"/>
      <c r="CY433" s="152">
        <f>SUMIF('Rekapitulasi Maret'!$D$391:$D$568,APS!$B433,'Rekapitulasi Maret'!$E$391:$E$568)+SUMIF('Rekapitulasi Maret'!$D$391:$D$568,APS!$B433,'Rekapitulasi Maret'!$J$391:$J$568)</f>
        <v>0</v>
      </c>
      <c r="CZ433" s="152">
        <f>SUMIF('Rekapitulasi Maret'!$D$391:$D$568,APS!$B433,'Rekapitulasi Maret'!$F$391:$F$568)</f>
        <v>0</v>
      </c>
      <c r="DA433" s="152">
        <f>SUMIF('Rekapitulasi Maret'!$D$391:$D$568,APS!$B433,'Rekapitulasi Maret'!$K$391:$K$568)</f>
        <v>0</v>
      </c>
      <c r="DB433" s="154">
        <f t="shared" si="910"/>
        <v>0</v>
      </c>
      <c r="DC433" s="154">
        <f t="shared" si="911"/>
        <v>0</v>
      </c>
      <c r="DD433" s="10"/>
      <c r="DE433" s="152">
        <f>SUMIF('Rekapitulasi Maret'!$U$391:$U$568,APS!$B433,'Rekapitulasi Maret'!$V$391:$V$568)+SUMIF('Rekapitulasi Maret'!$U$391:$U$568,APS!$B433,'Rekapitulasi Maret'!$AA$391:$AA$568)</f>
        <v>0</v>
      </c>
      <c r="DF433" s="152">
        <f>SUMIF('Rekapitulasi Maret'!$U$391:$U$568,APS!$B433,'Rekapitulasi Maret'!$W$391:$W$568)</f>
        <v>0</v>
      </c>
      <c r="DG433" s="152">
        <f>SUMIF('Rekapitulasi Maret'!$U$391:$U$568,APS!$B433,'Rekapitulasi Maret'!$AB$391:$AB$568)</f>
        <v>0</v>
      </c>
      <c r="DH433" s="154">
        <f t="shared" si="929"/>
        <v>0</v>
      </c>
      <c r="DI433" s="154">
        <f t="shared" si="930"/>
        <v>0</v>
      </c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52">
        <f>SUMIF('Rekapitulasi Maret'!$BP$391:$BP$568,APS!$B433,'Rekapitulasi Maret'!$BQ$391:$BQ$568)+SUMIF('Rekapitulasi Maret'!$BP$391:$BP$568,APS!$B433,'Rekapitulasi Maret'!$BT$391:$BT$568)</f>
        <v>0</v>
      </c>
      <c r="DX433" s="152">
        <f>SUMIF('Rekapitulasi Maret'!$BP$391:$BP$568,APS!$B433,'Rekapitulasi Maret'!$BR$391:$BR$568)</f>
        <v>0</v>
      </c>
      <c r="DY433" s="152">
        <f>SUMIF('Rekapitulasi Maret'!$BP$391:$BP$568,APS!$B433,'Rekapitulasi Maret'!$BU$391:$BU$568)</f>
        <v>0</v>
      </c>
      <c r="DZ433" s="154">
        <f t="shared" si="876"/>
        <v>0</v>
      </c>
      <c r="EA433" s="154">
        <f t="shared" si="877"/>
        <v>0</v>
      </c>
      <c r="EB433" s="10"/>
      <c r="EC433" s="152">
        <f>SUMIF('Rekapitulasi Maret'!$CE$391:$CE$568,APS!$B433,'Rekapitulasi Maret'!$CF$391:$CF$568)+SUMIF('Rekapitulasi Maret'!$CE$391:$CE$568,APS!$B433,'Rekapitulasi Maret'!$CI$391:$CI$568)</f>
        <v>0</v>
      </c>
      <c r="ED433" s="152">
        <f>SUMIF('Rekapitulasi Maret'!$CE$391:$CE$568,APS!$B433,'Rekapitulasi Maret'!$CG$391:$CG$568)</f>
        <v>0</v>
      </c>
      <c r="EE433" s="152">
        <f>SUMIF('Rekapitulasi Maret'!$CE$391:$CE$568,APS!$B433,'Rekapitulasi Maret'!$CJ$391:$CJ$568)</f>
        <v>0</v>
      </c>
      <c r="EF433" s="154">
        <f t="shared" si="893"/>
        <v>0</v>
      </c>
      <c r="EG433" s="154">
        <f t="shared" si="894"/>
        <v>0</v>
      </c>
      <c r="EH433" s="76">
        <f t="shared" si="931"/>
        <v>0</v>
      </c>
      <c r="EI433" s="76">
        <f t="shared" si="932"/>
        <v>0</v>
      </c>
      <c r="EJ433" s="76">
        <f t="shared" si="933"/>
        <v>0</v>
      </c>
      <c r="EK433" s="76">
        <f t="shared" si="934"/>
        <v>0</v>
      </c>
      <c r="EL433" s="76">
        <f t="shared" si="935"/>
        <v>0</v>
      </c>
      <c r="EM433" s="76">
        <f t="shared" si="936"/>
        <v>0</v>
      </c>
      <c r="EN433" s="154">
        <f t="shared" si="937"/>
        <v>0</v>
      </c>
      <c r="EO433" s="10"/>
      <c r="EP433" s="10"/>
      <c r="EQ433" s="10"/>
      <c r="ER433" s="10"/>
      <c r="ES433" s="10"/>
      <c r="ET433" s="10"/>
      <c r="EU433" s="10"/>
      <c r="EV433" s="10"/>
      <c r="EW433" s="152">
        <f>SUMIF('Rekapitulasi Maret'!$U$587:$U$768,APS!$B433,'Rekapitulasi Maret'!$V$587:$V$768)+SUMIF('Rekapitulasi Maret'!$U$587:$U$768,APS!$B433,'Rekapitulasi Maret'!$X$587:$X$768)</f>
        <v>0</v>
      </c>
      <c r="EX433" s="152">
        <f>SUMIF('Rekapitulasi Maret'!$U$587:$U$768,APS!$B433,'Rekapitulasi Maret'!$W$587:$W$768)+SUMIF('Rekapitulasi Maret'!$U$587:$U$768,APS!$B433,'Rekapitulasi Maret'!$Y$587:$Y$768)</f>
        <v>0</v>
      </c>
      <c r="EY433" s="10"/>
      <c r="EZ433" s="154">
        <f t="shared" si="897"/>
        <v>0</v>
      </c>
      <c r="FA433" s="154">
        <f t="shared" si="898"/>
        <v>0</v>
      </c>
      <c r="FB433" s="10"/>
      <c r="FC433" s="152">
        <f>SUMIF('Rekapitulasi Maret'!$AL$587:$AL$768,APS!$B433,'Rekapitulasi Maret'!$AM$587:$AM$768)+SUMIF('Rekapitulasi Maret'!$AL$587:$AL$768,APS!$B433,'Rekapitulasi Maret'!$AP$587:$AP$768)</f>
        <v>0</v>
      </c>
      <c r="FD433" s="152">
        <f>SUMIF('Rekapitulasi Maret'!$AL$587:$AL$768,APS!$B433,'Rekapitulasi Maret'!$AN$587:$AN$768)</f>
        <v>0</v>
      </c>
      <c r="FE433" s="10"/>
      <c r="FF433" s="154">
        <f t="shared" si="899"/>
        <v>0</v>
      </c>
      <c r="FG433" s="154">
        <f t="shared" si="900"/>
        <v>0</v>
      </c>
      <c r="FH433" s="10"/>
      <c r="FI433" s="152">
        <f>SUMIF('Rekapitulasi Maret'!$BA$587:$BA$768,APS!$B433,'Rekapitulasi Maret'!$BB$587:$BB$768)+SUMIF('Rekapitulasi Maret'!$BA$587:$BA$768,APS!$B433,'Rekapitulasi Maret'!$BE$587:$BE$768)</f>
        <v>0</v>
      </c>
      <c r="FJ433" s="152">
        <f>SUMIF('Rekapitulasi Maret'!$BA$587:$BA$768,APS!$B433,'Rekapitulasi Maret'!$BC$587:$BC$768)+SUMIF('Rekapitulasi Maret'!$BA$587:$BA$768,APS!$B433,'Rekapitulasi Maret'!$BF$587:$BF$768)</f>
        <v>0</v>
      </c>
      <c r="FK433" s="10"/>
      <c r="FL433" s="154">
        <f t="shared" si="901"/>
        <v>0</v>
      </c>
      <c r="FM433" s="154">
        <f t="shared" si="902"/>
        <v>0</v>
      </c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52">
        <f>SUMIF('Rekapitulasi Maret'!$D$785:$D$963,APS!$B433,'Rekapitulasi Maret'!$E$785:$E$963)+SUMIF('Rekapitulasi Maret'!$D$785:$D$963,APS!$B433,'Rekapitulasi Maret'!$J$785:$J$963)</f>
        <v>0</v>
      </c>
      <c r="GB433" s="152">
        <f>SUMIF('Rekapitulasi Maret'!$D$785:$D$963,APS!$B433,'Rekapitulasi Maret'!$F$785:$F$963)</f>
        <v>0</v>
      </c>
      <c r="GC433" s="152">
        <f>SUMIF('Rekapitulasi Maret'!$D$785:$D$963,APS!$B433,'Rekapitulasi Maret'!$K$785:$K$963)</f>
        <v>0</v>
      </c>
      <c r="GD433" s="154">
        <f t="shared" si="905"/>
        <v>0</v>
      </c>
      <c r="GE433" s="154">
        <f t="shared" si="906"/>
        <v>0</v>
      </c>
      <c r="GF433" s="10"/>
      <c r="GG433" s="152">
        <f>SUMIF('Rekapitulasi Maret'!$U$785:$U$963,APS!$B433,'Rekapitulasi Maret'!$V$785:$V$963)+SUMIF('Rekapitulasi Maret'!$U$785:$U$963,APS!$B433,'Rekapitulasi Maret'!$AA$785:$AA$963)</f>
        <v>0</v>
      </c>
      <c r="GH433" s="152">
        <f>SUMIF('Rekapitulasi Maret'!$U$785:$U$963,APS!$B433,'Rekapitulasi Maret'!$W$785:$W$963)</f>
        <v>0</v>
      </c>
      <c r="GI433" s="152">
        <f>SUMIF('Rekapitulasi Maret'!$U$785:$U$963,APS!$B433,'Rekapitulasi Maret'!$AB$785:$AB$963)</f>
        <v>0</v>
      </c>
      <c r="GJ433" s="154">
        <f t="shared" si="878"/>
        <v>0</v>
      </c>
      <c r="GK433" s="154">
        <f t="shared" si="879"/>
        <v>0</v>
      </c>
      <c r="GL433" s="10"/>
      <c r="GM433" s="10"/>
      <c r="GN433" s="10"/>
      <c r="GO433" s="10"/>
      <c r="GP433" s="10"/>
      <c r="GQ433" s="10"/>
      <c r="GR433" s="76">
        <f t="shared" si="945"/>
        <v>0</v>
      </c>
      <c r="GS433" s="76">
        <f t="shared" si="907"/>
        <v>0</v>
      </c>
      <c r="GT433" s="76">
        <f t="shared" si="908"/>
        <v>0</v>
      </c>
      <c r="GU433" s="76">
        <f t="shared" si="909"/>
        <v>0</v>
      </c>
      <c r="GV433" s="157">
        <f t="shared" si="946"/>
        <v>0</v>
      </c>
      <c r="GW433" s="157">
        <f t="shared" si="947"/>
        <v>0</v>
      </c>
      <c r="GX433" s="158">
        <f t="shared" si="948"/>
        <v>0</v>
      </c>
      <c r="GY433" s="157">
        <f t="shared" si="916"/>
        <v>0</v>
      </c>
      <c r="GZ433" s="157">
        <f t="shared" si="917"/>
        <v>0</v>
      </c>
      <c r="HA433" s="157">
        <f t="shared" si="918"/>
        <v>0</v>
      </c>
      <c r="HB433" s="157">
        <f t="shared" si="919"/>
        <v>0</v>
      </c>
      <c r="HC433" s="157">
        <f t="shared" si="920"/>
        <v>0</v>
      </c>
      <c r="HD433" s="157">
        <f t="shared" si="921"/>
        <v>0</v>
      </c>
      <c r="HE433" s="158">
        <f t="shared" si="949"/>
        <v>0</v>
      </c>
      <c r="HF433" s="2"/>
      <c r="HG433" s="88"/>
      <c r="HH433" s="88"/>
    </row>
    <row r="434" spans="1:216" ht="15.75" hidden="1">
      <c r="A434" s="16"/>
      <c r="B434" s="16"/>
      <c r="C434" s="16"/>
      <c r="D434" s="16"/>
      <c r="E434" s="16"/>
      <c r="F434" s="17"/>
      <c r="G434" s="17"/>
      <c r="H434" s="17"/>
      <c r="I434" s="18"/>
      <c r="J434" s="17">
        <v>0</v>
      </c>
      <c r="K434" s="19"/>
      <c r="L434" s="19"/>
      <c r="M434" s="23"/>
      <c r="N434" s="20">
        <f t="shared" si="959"/>
        <v>0</v>
      </c>
      <c r="O434" s="20"/>
      <c r="P434" s="75">
        <f t="shared" si="960"/>
        <v>0</v>
      </c>
      <c r="Q434" s="10"/>
      <c r="R434" s="22">
        <f t="shared" si="950"/>
        <v>0</v>
      </c>
      <c r="S434" s="10"/>
      <c r="T434" s="10"/>
      <c r="U434" s="152">
        <f>SUMIF('Rekapitulasi Maret'!$D$9:$D$173,APS!$B434,'Rekapitulasi Maret'!$E$9:$E$173)</f>
        <v>0</v>
      </c>
      <c r="V434" s="152">
        <f>SUMIF('Rekapitulasi Maret'!$D$9:$D$173,APS!$B434,'Rekapitulasi Maret'!$F$9:$F$173)</f>
        <v>0</v>
      </c>
      <c r="W434" s="10"/>
      <c r="X434" s="154">
        <f t="shared" si="951"/>
        <v>0</v>
      </c>
      <c r="Y434" s="154">
        <f t="shared" si="952"/>
        <v>0</v>
      </c>
      <c r="Z434" s="10"/>
      <c r="AA434" s="152">
        <f>SUMIF('Rekapitulasi Maret'!$U$9:$U$173,APS!$B434,'Rekapitulasi Maret'!$V$9:$V$173)</f>
        <v>0</v>
      </c>
      <c r="AB434" s="152">
        <f>SUMIF('Rekapitulasi Maret'!$U$9:$U$173,APS!$B434,'Rekapitulasi Maret'!$W$9:$W$173)</f>
        <v>0</v>
      </c>
      <c r="AC434" s="152"/>
      <c r="AD434" s="154">
        <f t="shared" si="938"/>
        <v>0</v>
      </c>
      <c r="AE434" s="154">
        <f t="shared" si="939"/>
        <v>0</v>
      </c>
      <c r="AF434" s="10"/>
      <c r="AG434" s="152">
        <f>SUMIF('Rekapitulasi Maret'!$AL$9:$AL$173,APS!$B434,'Rekapitulasi Maret'!$AM$9:$AM$173)</f>
        <v>0</v>
      </c>
      <c r="AH434" s="152">
        <f>SUMIF('Rekapitulasi Maret'!$AL$9:$AL$173,APS!$B434,'Rekapitulasi Maret'!$AN$9:$AN$173)</f>
        <v>0</v>
      </c>
      <c r="AI434" s="152">
        <f>SUMIF('Rekapitulasi Maret'!$AL$9:$AL$173,APS!$B434,'Rekapitulasi Maret'!$AQ$9:$AQ$173)</f>
        <v>0</v>
      </c>
      <c r="AJ434" s="154">
        <f t="shared" si="942"/>
        <v>0</v>
      </c>
      <c r="AK434" s="154">
        <f t="shared" si="943"/>
        <v>0</v>
      </c>
      <c r="AL434" s="10"/>
      <c r="AM434" s="152">
        <f>SUMIF('Rekapitulasi Maret'!$BA$9:$BA$173,APS!$B434,'Rekapitulasi Maret'!$BB$9:$BB$173)</f>
        <v>0</v>
      </c>
      <c r="AN434" s="152">
        <f>SUMIF('Rekapitulasi Maret'!$BA$9:$BA$173,APS!$B434,'Rekapitulasi Maret'!$BC$9:$BC$173)</f>
        <v>0</v>
      </c>
      <c r="AO434" s="10"/>
      <c r="AP434" s="154">
        <f t="shared" si="940"/>
        <v>0</v>
      </c>
      <c r="AQ434" s="154">
        <f t="shared" si="941"/>
        <v>0</v>
      </c>
      <c r="AR434" s="10"/>
      <c r="AS434" s="152">
        <f>SUMIF('Rekapitulasi Maret'!$BP$9:$BP$173,APS!$B434,'Rekapitulasi Maret'!$BQ$9:$BQ$173)</f>
        <v>0</v>
      </c>
      <c r="AT434" s="152">
        <f>SUMIF('Rekapitulasi Maret'!$BP$9:$BP$173,APS!$B434,'Rekapitulasi Maret'!$BR$9:$BR$173)</f>
        <v>0</v>
      </c>
      <c r="AU434" s="10"/>
      <c r="AV434" s="10"/>
      <c r="AW434" s="10"/>
      <c r="AX434" s="10"/>
      <c r="AY434" s="10"/>
      <c r="AZ434" s="10"/>
      <c r="BA434" s="10"/>
      <c r="BB434" s="154">
        <f t="shared" si="914"/>
        <v>0</v>
      </c>
      <c r="BC434" s="154">
        <f t="shared" si="915"/>
        <v>0</v>
      </c>
      <c r="BD434" s="76">
        <f t="shared" si="953"/>
        <v>0</v>
      </c>
      <c r="BE434" s="76">
        <f t="shared" si="954"/>
        <v>0</v>
      </c>
      <c r="BF434" s="76">
        <f t="shared" si="955"/>
        <v>0</v>
      </c>
      <c r="BG434" s="76">
        <f t="shared" si="956"/>
        <v>0</v>
      </c>
      <c r="BH434" s="76">
        <f t="shared" si="957"/>
        <v>0</v>
      </c>
      <c r="BI434" s="76">
        <f t="shared" si="958"/>
        <v>0</v>
      </c>
      <c r="BJ434" s="154">
        <f t="shared" si="944"/>
        <v>0</v>
      </c>
      <c r="BK434" s="10"/>
      <c r="BL434" s="10"/>
      <c r="BM434" s="152">
        <f>SUMIF('Rekapitulasi Maret'!$D$194:$D$375,APS!$B434,'Rekapitulasi Maret'!$E$194:$E$375)+SUMIF('Rekapitulasi Maret'!$D$194:$D$375,APS!$B434,'Rekapitulasi Maret'!$J$194:$J$375)</f>
        <v>0</v>
      </c>
      <c r="BN434" s="152">
        <f>SUMIF('Rekapitulasi Maret'!$D$194:$D$375,APS!$B434,'Rekapitulasi Maret'!$F$194:$F$375)</f>
        <v>0</v>
      </c>
      <c r="BO434" s="152">
        <f>SUMIF('Rekapitulasi Maret'!$D$194:$D$375,APS!$B434,'Rekapitulasi Maret'!$K$194:$K$375)</f>
        <v>0</v>
      </c>
      <c r="BP434" s="154">
        <f t="shared" si="912"/>
        <v>0</v>
      </c>
      <c r="BQ434" s="154">
        <f t="shared" si="913"/>
        <v>0</v>
      </c>
      <c r="BR434" s="10"/>
      <c r="BS434" s="152">
        <f>SUMIF('Rekapitulasi Maret'!$U$194:$U$375,APS!$B434,'Rekapitulasi Maret'!$V$194:$V$375)+SUMIF('Rekapitulasi Maret'!$U$194:$U$375,APS!$B434,'Rekapitulasi Maret'!$AA$194:$AA$375)</f>
        <v>0</v>
      </c>
      <c r="BT434" s="152">
        <f>SUMIF('Rekapitulasi Maret'!$U$194:$U$375,APS!$B434,'Rekapitulasi Maret'!$W$194:$W$375)</f>
        <v>0</v>
      </c>
      <c r="BU434" s="152">
        <f>SUMIF('Rekapitulasi Maret'!$U$194:$U$375,APS!$B434,'Rekapitulasi Maret'!$AB$194:$AB$375)</f>
        <v>0</v>
      </c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76">
        <f t="shared" si="922"/>
        <v>0</v>
      </c>
      <c r="CQ434" s="76">
        <f t="shared" si="923"/>
        <v>0</v>
      </c>
      <c r="CR434" s="76">
        <f t="shared" si="924"/>
        <v>0</v>
      </c>
      <c r="CS434" s="76">
        <f t="shared" si="925"/>
        <v>0</v>
      </c>
      <c r="CT434" s="76">
        <f t="shared" si="926"/>
        <v>0</v>
      </c>
      <c r="CU434" s="76">
        <f t="shared" si="927"/>
        <v>0</v>
      </c>
      <c r="CV434" s="154">
        <f t="shared" si="928"/>
        <v>0</v>
      </c>
      <c r="CW434" s="10"/>
      <c r="CX434" s="10"/>
      <c r="CY434" s="152">
        <f>SUMIF('Rekapitulasi Maret'!$D$391:$D$568,APS!$B434,'Rekapitulasi Maret'!$E$391:$E$568)+SUMIF('Rekapitulasi Maret'!$D$391:$D$568,APS!$B434,'Rekapitulasi Maret'!$J$391:$J$568)</f>
        <v>0</v>
      </c>
      <c r="CZ434" s="152">
        <f>SUMIF('Rekapitulasi Maret'!$D$391:$D$568,APS!$B434,'Rekapitulasi Maret'!$F$391:$F$568)</f>
        <v>0</v>
      </c>
      <c r="DA434" s="152">
        <f>SUMIF('Rekapitulasi Maret'!$D$391:$D$568,APS!$B434,'Rekapitulasi Maret'!$K$391:$K$568)</f>
        <v>0</v>
      </c>
      <c r="DB434" s="154">
        <f t="shared" si="910"/>
        <v>0</v>
      </c>
      <c r="DC434" s="154">
        <f t="shared" si="911"/>
        <v>0</v>
      </c>
      <c r="DD434" s="10"/>
      <c r="DE434" s="152">
        <f>SUMIF('Rekapitulasi Maret'!$U$391:$U$568,APS!$B434,'Rekapitulasi Maret'!$V$391:$V$568)+SUMIF('Rekapitulasi Maret'!$U$391:$U$568,APS!$B434,'Rekapitulasi Maret'!$AA$391:$AA$568)</f>
        <v>0</v>
      </c>
      <c r="DF434" s="152">
        <f>SUMIF('Rekapitulasi Maret'!$U$391:$U$568,APS!$B434,'Rekapitulasi Maret'!$W$391:$W$568)</f>
        <v>0</v>
      </c>
      <c r="DG434" s="152">
        <f>SUMIF('Rekapitulasi Maret'!$U$391:$U$568,APS!$B434,'Rekapitulasi Maret'!$AB$391:$AB$568)</f>
        <v>0</v>
      </c>
      <c r="DH434" s="154">
        <f t="shared" si="929"/>
        <v>0</v>
      </c>
      <c r="DI434" s="154">
        <f t="shared" si="930"/>
        <v>0</v>
      </c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52">
        <f>SUMIF('Rekapitulasi Maret'!$BP$391:$BP$568,APS!$B434,'Rekapitulasi Maret'!$BQ$391:$BQ$568)+SUMIF('Rekapitulasi Maret'!$BP$391:$BP$568,APS!$B434,'Rekapitulasi Maret'!$BT$391:$BT$568)</f>
        <v>0</v>
      </c>
      <c r="DX434" s="152">
        <f>SUMIF('Rekapitulasi Maret'!$BP$391:$BP$568,APS!$B434,'Rekapitulasi Maret'!$BR$391:$BR$568)</f>
        <v>0</v>
      </c>
      <c r="DY434" s="152">
        <f>SUMIF('Rekapitulasi Maret'!$BP$391:$BP$568,APS!$B434,'Rekapitulasi Maret'!$BU$391:$BU$568)</f>
        <v>0</v>
      </c>
      <c r="DZ434" s="154">
        <f t="shared" si="876"/>
        <v>0</v>
      </c>
      <c r="EA434" s="154">
        <f t="shared" si="877"/>
        <v>0</v>
      </c>
      <c r="EB434" s="10"/>
      <c r="EC434" s="152">
        <f>SUMIF('Rekapitulasi Maret'!$CE$391:$CE$568,APS!$B434,'Rekapitulasi Maret'!$CF$391:$CF$568)+SUMIF('Rekapitulasi Maret'!$CE$391:$CE$568,APS!$B434,'Rekapitulasi Maret'!$CI$391:$CI$568)</f>
        <v>0</v>
      </c>
      <c r="ED434" s="152">
        <f>SUMIF('Rekapitulasi Maret'!$CE$391:$CE$568,APS!$B434,'Rekapitulasi Maret'!$CG$391:$CG$568)</f>
        <v>0</v>
      </c>
      <c r="EE434" s="152">
        <f>SUMIF('Rekapitulasi Maret'!$CE$391:$CE$568,APS!$B434,'Rekapitulasi Maret'!$CJ$391:$CJ$568)</f>
        <v>0</v>
      </c>
      <c r="EF434" s="154">
        <f t="shared" si="893"/>
        <v>0</v>
      </c>
      <c r="EG434" s="154">
        <f t="shared" si="894"/>
        <v>0</v>
      </c>
      <c r="EH434" s="76">
        <f t="shared" si="931"/>
        <v>0</v>
      </c>
      <c r="EI434" s="76">
        <f t="shared" si="932"/>
        <v>0</v>
      </c>
      <c r="EJ434" s="76">
        <f t="shared" si="933"/>
        <v>0</v>
      </c>
      <c r="EK434" s="76">
        <f t="shared" si="934"/>
        <v>0</v>
      </c>
      <c r="EL434" s="76">
        <f t="shared" si="935"/>
        <v>0</v>
      </c>
      <c r="EM434" s="76">
        <f t="shared" si="936"/>
        <v>0</v>
      </c>
      <c r="EN434" s="154">
        <f t="shared" si="937"/>
        <v>0</v>
      </c>
      <c r="EO434" s="10"/>
      <c r="EP434" s="10"/>
      <c r="EQ434" s="10"/>
      <c r="ER434" s="10"/>
      <c r="ES434" s="10"/>
      <c r="ET434" s="10"/>
      <c r="EU434" s="10"/>
      <c r="EV434" s="10"/>
      <c r="EW434" s="152">
        <f>SUMIF('Rekapitulasi Maret'!$U$587:$U$768,APS!$B434,'Rekapitulasi Maret'!$V$587:$V$768)+SUMIF('Rekapitulasi Maret'!$U$587:$U$768,APS!$B434,'Rekapitulasi Maret'!$X$587:$X$768)</f>
        <v>0</v>
      </c>
      <c r="EX434" s="152">
        <f>SUMIF('Rekapitulasi Maret'!$U$587:$U$768,APS!$B434,'Rekapitulasi Maret'!$W$587:$W$768)+SUMIF('Rekapitulasi Maret'!$U$587:$U$768,APS!$B434,'Rekapitulasi Maret'!$Y$587:$Y$768)</f>
        <v>0</v>
      </c>
      <c r="EY434" s="10"/>
      <c r="EZ434" s="154">
        <f t="shared" si="897"/>
        <v>0</v>
      </c>
      <c r="FA434" s="154">
        <f t="shared" si="898"/>
        <v>0</v>
      </c>
      <c r="FB434" s="10"/>
      <c r="FC434" s="152">
        <f>SUMIF('Rekapitulasi Maret'!$AL$587:$AL$768,APS!$B434,'Rekapitulasi Maret'!$AM$587:$AM$768)+SUMIF('Rekapitulasi Maret'!$AL$587:$AL$768,APS!$B434,'Rekapitulasi Maret'!$AP$587:$AP$768)</f>
        <v>0</v>
      </c>
      <c r="FD434" s="152">
        <f>SUMIF('Rekapitulasi Maret'!$AL$587:$AL$768,APS!$B434,'Rekapitulasi Maret'!$AN$587:$AN$768)</f>
        <v>0</v>
      </c>
      <c r="FE434" s="10"/>
      <c r="FF434" s="154">
        <f t="shared" si="899"/>
        <v>0</v>
      </c>
      <c r="FG434" s="154">
        <f t="shared" si="900"/>
        <v>0</v>
      </c>
      <c r="FH434" s="10"/>
      <c r="FI434" s="152">
        <f>SUMIF('Rekapitulasi Maret'!$BA$587:$BA$768,APS!$B434,'Rekapitulasi Maret'!$BB$587:$BB$768)+SUMIF('Rekapitulasi Maret'!$BA$587:$BA$768,APS!$B434,'Rekapitulasi Maret'!$BE$587:$BE$768)</f>
        <v>0</v>
      </c>
      <c r="FJ434" s="152">
        <f>SUMIF('Rekapitulasi Maret'!$BA$587:$BA$768,APS!$B434,'Rekapitulasi Maret'!$BC$587:$BC$768)+SUMIF('Rekapitulasi Maret'!$BA$587:$BA$768,APS!$B434,'Rekapitulasi Maret'!$BF$587:$BF$768)</f>
        <v>0</v>
      </c>
      <c r="FK434" s="10"/>
      <c r="FL434" s="154">
        <f t="shared" si="901"/>
        <v>0</v>
      </c>
      <c r="FM434" s="154">
        <f t="shared" si="902"/>
        <v>0</v>
      </c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52">
        <f>SUMIF('Rekapitulasi Maret'!$D$785:$D$963,APS!$B434,'Rekapitulasi Maret'!$E$785:$E$963)+SUMIF('Rekapitulasi Maret'!$D$785:$D$963,APS!$B434,'Rekapitulasi Maret'!$J$785:$J$963)</f>
        <v>0</v>
      </c>
      <c r="GB434" s="152">
        <f>SUMIF('Rekapitulasi Maret'!$D$785:$D$963,APS!$B434,'Rekapitulasi Maret'!$F$785:$F$963)</f>
        <v>0</v>
      </c>
      <c r="GC434" s="152">
        <f>SUMIF('Rekapitulasi Maret'!$D$785:$D$963,APS!$B434,'Rekapitulasi Maret'!$K$785:$K$963)</f>
        <v>0</v>
      </c>
      <c r="GD434" s="154">
        <f t="shared" si="905"/>
        <v>0</v>
      </c>
      <c r="GE434" s="154">
        <f t="shared" si="906"/>
        <v>0</v>
      </c>
      <c r="GF434" s="10"/>
      <c r="GG434" s="152">
        <f>SUMIF('Rekapitulasi Maret'!$U$785:$U$963,APS!$B434,'Rekapitulasi Maret'!$V$785:$V$963)+SUMIF('Rekapitulasi Maret'!$U$785:$U$963,APS!$B434,'Rekapitulasi Maret'!$AA$785:$AA$963)</f>
        <v>0</v>
      </c>
      <c r="GH434" s="152">
        <f>SUMIF('Rekapitulasi Maret'!$U$785:$U$963,APS!$B434,'Rekapitulasi Maret'!$W$785:$W$963)</f>
        <v>0</v>
      </c>
      <c r="GI434" s="152">
        <f>SUMIF('Rekapitulasi Maret'!$U$785:$U$963,APS!$B434,'Rekapitulasi Maret'!$AB$785:$AB$963)</f>
        <v>0</v>
      </c>
      <c r="GJ434" s="154">
        <f t="shared" si="878"/>
        <v>0</v>
      </c>
      <c r="GK434" s="154">
        <f t="shared" si="879"/>
        <v>0</v>
      </c>
      <c r="GL434" s="10"/>
      <c r="GM434" s="10"/>
      <c r="GN434" s="10"/>
      <c r="GO434" s="10"/>
      <c r="GP434" s="10"/>
      <c r="GQ434" s="10"/>
      <c r="GR434" s="76">
        <f t="shared" si="945"/>
        <v>0</v>
      </c>
      <c r="GS434" s="76">
        <f t="shared" si="907"/>
        <v>0</v>
      </c>
      <c r="GT434" s="76">
        <f t="shared" si="908"/>
        <v>0</v>
      </c>
      <c r="GU434" s="76">
        <f t="shared" si="909"/>
        <v>0</v>
      </c>
      <c r="GV434" s="157">
        <f t="shared" si="946"/>
        <v>0</v>
      </c>
      <c r="GW434" s="157">
        <f t="shared" si="947"/>
        <v>0</v>
      </c>
      <c r="GX434" s="158">
        <f t="shared" si="948"/>
        <v>0</v>
      </c>
      <c r="GY434" s="157">
        <f t="shared" si="916"/>
        <v>0</v>
      </c>
      <c r="GZ434" s="157">
        <f t="shared" si="917"/>
        <v>0</v>
      </c>
      <c r="HA434" s="157">
        <f t="shared" si="918"/>
        <v>0</v>
      </c>
      <c r="HB434" s="157">
        <f t="shared" si="919"/>
        <v>0</v>
      </c>
      <c r="HC434" s="157">
        <f t="shared" si="920"/>
        <v>0</v>
      </c>
      <c r="HD434" s="157">
        <f t="shared" si="921"/>
        <v>0</v>
      </c>
      <c r="HE434" s="158">
        <f t="shared" si="949"/>
        <v>0</v>
      </c>
      <c r="HF434" s="2"/>
      <c r="HG434" s="88"/>
      <c r="HH434" s="88"/>
    </row>
    <row r="435" spans="1:216" ht="15.75" hidden="1">
      <c r="A435" s="16"/>
      <c r="B435" s="16"/>
      <c r="C435" s="16"/>
      <c r="D435" s="16"/>
      <c r="E435" s="16"/>
      <c r="F435" s="17"/>
      <c r="G435" s="17"/>
      <c r="H435" s="17"/>
      <c r="I435" s="18"/>
      <c r="J435" s="17">
        <v>0</v>
      </c>
      <c r="K435" s="19"/>
      <c r="L435" s="19"/>
      <c r="M435" s="23"/>
      <c r="N435" s="20">
        <f t="shared" si="959"/>
        <v>0</v>
      </c>
      <c r="O435" s="20"/>
      <c r="P435" s="75">
        <f t="shared" si="960"/>
        <v>0</v>
      </c>
      <c r="Q435" s="10"/>
      <c r="R435" s="22">
        <f t="shared" si="950"/>
        <v>0</v>
      </c>
      <c r="S435" s="10"/>
      <c r="T435" s="10"/>
      <c r="U435" s="152">
        <f>SUMIF('Rekapitulasi Maret'!$D$9:$D$173,APS!$B435,'Rekapitulasi Maret'!$E$9:$E$173)</f>
        <v>0</v>
      </c>
      <c r="V435" s="152">
        <f>SUMIF('Rekapitulasi Maret'!$D$9:$D$173,APS!$B435,'Rekapitulasi Maret'!$F$9:$F$173)</f>
        <v>0</v>
      </c>
      <c r="W435" s="10"/>
      <c r="X435" s="154">
        <f t="shared" si="951"/>
        <v>0</v>
      </c>
      <c r="Y435" s="154">
        <f t="shared" si="952"/>
        <v>0</v>
      </c>
      <c r="Z435" s="10"/>
      <c r="AA435" s="152">
        <f>SUMIF('Rekapitulasi Maret'!$U$9:$U$173,APS!$B435,'Rekapitulasi Maret'!$V$9:$V$173)</f>
        <v>0</v>
      </c>
      <c r="AB435" s="152">
        <f>SUMIF('Rekapitulasi Maret'!$U$9:$U$173,APS!$B435,'Rekapitulasi Maret'!$W$9:$W$173)</f>
        <v>0</v>
      </c>
      <c r="AC435" s="152"/>
      <c r="AD435" s="154">
        <f t="shared" si="938"/>
        <v>0</v>
      </c>
      <c r="AE435" s="154">
        <f t="shared" si="939"/>
        <v>0</v>
      </c>
      <c r="AF435" s="10"/>
      <c r="AG435" s="152">
        <f>SUMIF('Rekapitulasi Maret'!$AL$9:$AL$173,APS!$B435,'Rekapitulasi Maret'!$AM$9:$AM$173)</f>
        <v>0</v>
      </c>
      <c r="AH435" s="152">
        <f>SUMIF('Rekapitulasi Maret'!$AL$9:$AL$173,APS!$B435,'Rekapitulasi Maret'!$AN$9:$AN$173)</f>
        <v>0</v>
      </c>
      <c r="AI435" s="152">
        <f>SUMIF('Rekapitulasi Maret'!$AL$9:$AL$173,APS!$B435,'Rekapitulasi Maret'!$AQ$9:$AQ$173)</f>
        <v>0</v>
      </c>
      <c r="AJ435" s="154">
        <f t="shared" si="942"/>
        <v>0</v>
      </c>
      <c r="AK435" s="154">
        <f t="shared" si="943"/>
        <v>0</v>
      </c>
      <c r="AL435" s="10"/>
      <c r="AM435" s="152">
        <f>SUMIF('Rekapitulasi Maret'!$BA$9:$BA$173,APS!$B435,'Rekapitulasi Maret'!$BB$9:$BB$173)</f>
        <v>0</v>
      </c>
      <c r="AN435" s="152">
        <f>SUMIF('Rekapitulasi Maret'!$BA$9:$BA$173,APS!$B435,'Rekapitulasi Maret'!$BC$9:$BC$173)</f>
        <v>0</v>
      </c>
      <c r="AO435" s="10"/>
      <c r="AP435" s="154">
        <f t="shared" si="940"/>
        <v>0</v>
      </c>
      <c r="AQ435" s="154">
        <f t="shared" si="941"/>
        <v>0</v>
      </c>
      <c r="AR435" s="10"/>
      <c r="AS435" s="152">
        <f>SUMIF('Rekapitulasi Maret'!$BP$9:$BP$173,APS!$B435,'Rekapitulasi Maret'!$BQ$9:$BQ$173)</f>
        <v>0</v>
      </c>
      <c r="AT435" s="152">
        <f>SUMIF('Rekapitulasi Maret'!$BP$9:$BP$173,APS!$B435,'Rekapitulasi Maret'!$BR$9:$BR$173)</f>
        <v>0</v>
      </c>
      <c r="AU435" s="10"/>
      <c r="AV435" s="10"/>
      <c r="AW435" s="10"/>
      <c r="AX435" s="10"/>
      <c r="AY435" s="10"/>
      <c r="AZ435" s="10"/>
      <c r="BA435" s="10"/>
      <c r="BB435" s="154">
        <f t="shared" si="914"/>
        <v>0</v>
      </c>
      <c r="BC435" s="154">
        <f t="shared" si="915"/>
        <v>0</v>
      </c>
      <c r="BD435" s="76">
        <f t="shared" si="953"/>
        <v>0</v>
      </c>
      <c r="BE435" s="76">
        <f t="shared" si="954"/>
        <v>0</v>
      </c>
      <c r="BF435" s="76">
        <f t="shared" si="955"/>
        <v>0</v>
      </c>
      <c r="BG435" s="76">
        <f t="shared" si="956"/>
        <v>0</v>
      </c>
      <c r="BH435" s="76">
        <f t="shared" si="957"/>
        <v>0</v>
      </c>
      <c r="BI435" s="76">
        <f t="shared" si="958"/>
        <v>0</v>
      </c>
      <c r="BJ435" s="154">
        <f t="shared" si="944"/>
        <v>0</v>
      </c>
      <c r="BK435" s="10"/>
      <c r="BL435" s="10"/>
      <c r="BM435" s="152">
        <f>SUMIF('Rekapitulasi Maret'!$D$194:$D$375,APS!$B435,'Rekapitulasi Maret'!$E$194:$E$375)+SUMIF('Rekapitulasi Maret'!$D$194:$D$375,APS!$B435,'Rekapitulasi Maret'!$J$194:$J$375)</f>
        <v>0</v>
      </c>
      <c r="BN435" s="152">
        <f>SUMIF('Rekapitulasi Maret'!$D$194:$D$375,APS!$B435,'Rekapitulasi Maret'!$F$194:$F$375)</f>
        <v>0</v>
      </c>
      <c r="BO435" s="152">
        <f>SUMIF('Rekapitulasi Maret'!$D$194:$D$375,APS!$B435,'Rekapitulasi Maret'!$K$194:$K$375)</f>
        <v>0</v>
      </c>
      <c r="BP435" s="154">
        <f t="shared" si="912"/>
        <v>0</v>
      </c>
      <c r="BQ435" s="154">
        <f t="shared" si="913"/>
        <v>0</v>
      </c>
      <c r="BR435" s="10"/>
      <c r="BS435" s="152">
        <f>SUMIF('Rekapitulasi Maret'!$U$194:$U$375,APS!$B435,'Rekapitulasi Maret'!$V$194:$V$375)+SUMIF('Rekapitulasi Maret'!$U$194:$U$375,APS!$B435,'Rekapitulasi Maret'!$AA$194:$AA$375)</f>
        <v>0</v>
      </c>
      <c r="BT435" s="152">
        <f>SUMIF('Rekapitulasi Maret'!$U$194:$U$375,APS!$B435,'Rekapitulasi Maret'!$W$194:$W$375)</f>
        <v>0</v>
      </c>
      <c r="BU435" s="152">
        <f>SUMIF('Rekapitulasi Maret'!$U$194:$U$375,APS!$B435,'Rekapitulasi Maret'!$AB$194:$AB$375)</f>
        <v>0</v>
      </c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76">
        <f t="shared" si="922"/>
        <v>0</v>
      </c>
      <c r="CQ435" s="76">
        <f t="shared" si="923"/>
        <v>0</v>
      </c>
      <c r="CR435" s="76">
        <f t="shared" si="924"/>
        <v>0</v>
      </c>
      <c r="CS435" s="76">
        <f t="shared" si="925"/>
        <v>0</v>
      </c>
      <c r="CT435" s="76">
        <f t="shared" si="926"/>
        <v>0</v>
      </c>
      <c r="CU435" s="76">
        <f t="shared" si="927"/>
        <v>0</v>
      </c>
      <c r="CV435" s="154">
        <f t="shared" si="928"/>
        <v>0</v>
      </c>
      <c r="CW435" s="10"/>
      <c r="CX435" s="10"/>
      <c r="CY435" s="152">
        <f>SUMIF('Rekapitulasi Maret'!$D$391:$D$568,APS!$B435,'Rekapitulasi Maret'!$E$391:$E$568)+SUMIF('Rekapitulasi Maret'!$D$391:$D$568,APS!$B435,'Rekapitulasi Maret'!$J$391:$J$568)</f>
        <v>0</v>
      </c>
      <c r="CZ435" s="152">
        <f>SUMIF('Rekapitulasi Maret'!$D$391:$D$568,APS!$B435,'Rekapitulasi Maret'!$F$391:$F$568)</f>
        <v>0</v>
      </c>
      <c r="DA435" s="152">
        <f>SUMIF('Rekapitulasi Maret'!$D$391:$D$568,APS!$B435,'Rekapitulasi Maret'!$K$391:$K$568)</f>
        <v>0</v>
      </c>
      <c r="DB435" s="154">
        <f t="shared" si="910"/>
        <v>0</v>
      </c>
      <c r="DC435" s="154">
        <f t="shared" si="911"/>
        <v>0</v>
      </c>
      <c r="DD435" s="10"/>
      <c r="DE435" s="152">
        <f>SUMIF('Rekapitulasi Maret'!$U$391:$U$568,APS!$B435,'Rekapitulasi Maret'!$V$391:$V$568)+SUMIF('Rekapitulasi Maret'!$U$391:$U$568,APS!$B435,'Rekapitulasi Maret'!$AA$391:$AA$568)</f>
        <v>0</v>
      </c>
      <c r="DF435" s="152">
        <f>SUMIF('Rekapitulasi Maret'!$U$391:$U$568,APS!$B435,'Rekapitulasi Maret'!$W$391:$W$568)</f>
        <v>0</v>
      </c>
      <c r="DG435" s="152">
        <f>SUMIF('Rekapitulasi Maret'!$U$391:$U$568,APS!$B435,'Rekapitulasi Maret'!$AB$391:$AB$568)</f>
        <v>0</v>
      </c>
      <c r="DH435" s="154">
        <f t="shared" si="929"/>
        <v>0</v>
      </c>
      <c r="DI435" s="154">
        <f t="shared" si="930"/>
        <v>0</v>
      </c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52">
        <f>SUMIF('Rekapitulasi Maret'!$BP$391:$BP$568,APS!$B435,'Rekapitulasi Maret'!$BQ$391:$BQ$568)+SUMIF('Rekapitulasi Maret'!$BP$391:$BP$568,APS!$B435,'Rekapitulasi Maret'!$BT$391:$BT$568)</f>
        <v>0</v>
      </c>
      <c r="DX435" s="152">
        <f>SUMIF('Rekapitulasi Maret'!$BP$391:$BP$568,APS!$B435,'Rekapitulasi Maret'!$BR$391:$BR$568)</f>
        <v>0</v>
      </c>
      <c r="DY435" s="152">
        <f>SUMIF('Rekapitulasi Maret'!$BP$391:$BP$568,APS!$B435,'Rekapitulasi Maret'!$BU$391:$BU$568)</f>
        <v>0</v>
      </c>
      <c r="DZ435" s="154">
        <f t="shared" si="876"/>
        <v>0</v>
      </c>
      <c r="EA435" s="154">
        <f t="shared" si="877"/>
        <v>0</v>
      </c>
      <c r="EB435" s="10"/>
      <c r="EC435" s="152">
        <f>SUMIF('Rekapitulasi Maret'!$CE$391:$CE$568,APS!$B435,'Rekapitulasi Maret'!$CF$391:$CF$568)+SUMIF('Rekapitulasi Maret'!$CE$391:$CE$568,APS!$B435,'Rekapitulasi Maret'!$CI$391:$CI$568)</f>
        <v>0</v>
      </c>
      <c r="ED435" s="152">
        <f>SUMIF('Rekapitulasi Maret'!$CE$391:$CE$568,APS!$B435,'Rekapitulasi Maret'!$CG$391:$CG$568)</f>
        <v>0</v>
      </c>
      <c r="EE435" s="152">
        <f>SUMIF('Rekapitulasi Maret'!$CE$391:$CE$568,APS!$B435,'Rekapitulasi Maret'!$CJ$391:$CJ$568)</f>
        <v>0</v>
      </c>
      <c r="EF435" s="154">
        <f t="shared" si="893"/>
        <v>0</v>
      </c>
      <c r="EG435" s="154">
        <f t="shared" si="894"/>
        <v>0</v>
      </c>
      <c r="EH435" s="76">
        <f t="shared" si="931"/>
        <v>0</v>
      </c>
      <c r="EI435" s="76">
        <f t="shared" si="932"/>
        <v>0</v>
      </c>
      <c r="EJ435" s="76">
        <f t="shared" si="933"/>
        <v>0</v>
      </c>
      <c r="EK435" s="76">
        <f t="shared" si="934"/>
        <v>0</v>
      </c>
      <c r="EL435" s="76">
        <f t="shared" si="935"/>
        <v>0</v>
      </c>
      <c r="EM435" s="76">
        <f t="shared" si="936"/>
        <v>0</v>
      </c>
      <c r="EN435" s="154">
        <f t="shared" si="937"/>
        <v>0</v>
      </c>
      <c r="EO435" s="10"/>
      <c r="EP435" s="10"/>
      <c r="EQ435" s="10"/>
      <c r="ER435" s="10"/>
      <c r="ES435" s="10"/>
      <c r="ET435" s="10"/>
      <c r="EU435" s="10"/>
      <c r="EV435" s="10"/>
      <c r="EW435" s="152">
        <f>SUMIF('Rekapitulasi Maret'!$U$587:$U$768,APS!$B435,'Rekapitulasi Maret'!$V$587:$V$768)+SUMIF('Rekapitulasi Maret'!$U$587:$U$768,APS!$B435,'Rekapitulasi Maret'!$X$587:$X$768)</f>
        <v>0</v>
      </c>
      <c r="EX435" s="152">
        <f>SUMIF('Rekapitulasi Maret'!$U$587:$U$768,APS!$B435,'Rekapitulasi Maret'!$W$587:$W$768)+SUMIF('Rekapitulasi Maret'!$U$587:$U$768,APS!$B435,'Rekapitulasi Maret'!$Y$587:$Y$768)</f>
        <v>0</v>
      </c>
      <c r="EY435" s="10"/>
      <c r="EZ435" s="154">
        <f t="shared" si="897"/>
        <v>0</v>
      </c>
      <c r="FA435" s="154">
        <f t="shared" si="898"/>
        <v>0</v>
      </c>
      <c r="FB435" s="10"/>
      <c r="FC435" s="152">
        <f>SUMIF('Rekapitulasi Maret'!$AL$587:$AL$768,APS!$B435,'Rekapitulasi Maret'!$AM$587:$AM$768)+SUMIF('Rekapitulasi Maret'!$AL$587:$AL$768,APS!$B435,'Rekapitulasi Maret'!$AP$587:$AP$768)</f>
        <v>0</v>
      </c>
      <c r="FD435" s="152">
        <f>SUMIF('Rekapitulasi Maret'!$AL$587:$AL$768,APS!$B435,'Rekapitulasi Maret'!$AN$587:$AN$768)</f>
        <v>0</v>
      </c>
      <c r="FE435" s="10"/>
      <c r="FF435" s="154">
        <f t="shared" si="899"/>
        <v>0</v>
      </c>
      <c r="FG435" s="154">
        <f t="shared" si="900"/>
        <v>0</v>
      </c>
      <c r="FH435" s="10"/>
      <c r="FI435" s="152">
        <f>SUMIF('Rekapitulasi Maret'!$BA$587:$BA$768,APS!$B435,'Rekapitulasi Maret'!$BB$587:$BB$768)+SUMIF('Rekapitulasi Maret'!$BA$587:$BA$768,APS!$B435,'Rekapitulasi Maret'!$BE$587:$BE$768)</f>
        <v>0</v>
      </c>
      <c r="FJ435" s="152">
        <f>SUMIF('Rekapitulasi Maret'!$BA$587:$BA$768,APS!$B435,'Rekapitulasi Maret'!$BC$587:$BC$768)+SUMIF('Rekapitulasi Maret'!$BA$587:$BA$768,APS!$B435,'Rekapitulasi Maret'!$BF$587:$BF$768)</f>
        <v>0</v>
      </c>
      <c r="FK435" s="10"/>
      <c r="FL435" s="154">
        <f t="shared" si="901"/>
        <v>0</v>
      </c>
      <c r="FM435" s="154">
        <f t="shared" si="902"/>
        <v>0</v>
      </c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52">
        <f>SUMIF('Rekapitulasi Maret'!$D$785:$D$963,APS!$B435,'Rekapitulasi Maret'!$E$785:$E$963)+SUMIF('Rekapitulasi Maret'!$D$785:$D$963,APS!$B435,'Rekapitulasi Maret'!$J$785:$J$963)</f>
        <v>0</v>
      </c>
      <c r="GB435" s="152">
        <f>SUMIF('Rekapitulasi Maret'!$D$785:$D$963,APS!$B435,'Rekapitulasi Maret'!$F$785:$F$963)</f>
        <v>0</v>
      </c>
      <c r="GC435" s="152">
        <f>SUMIF('Rekapitulasi Maret'!$D$785:$D$963,APS!$B435,'Rekapitulasi Maret'!$K$785:$K$963)</f>
        <v>0</v>
      </c>
      <c r="GD435" s="154">
        <f t="shared" si="905"/>
        <v>0</v>
      </c>
      <c r="GE435" s="154">
        <f t="shared" si="906"/>
        <v>0</v>
      </c>
      <c r="GF435" s="10"/>
      <c r="GG435" s="152">
        <f>SUMIF('Rekapitulasi Maret'!$U$785:$U$963,APS!$B435,'Rekapitulasi Maret'!$V$785:$V$963)+SUMIF('Rekapitulasi Maret'!$U$785:$U$963,APS!$B435,'Rekapitulasi Maret'!$AA$785:$AA$963)</f>
        <v>0</v>
      </c>
      <c r="GH435" s="152">
        <f>SUMIF('Rekapitulasi Maret'!$U$785:$U$963,APS!$B435,'Rekapitulasi Maret'!$W$785:$W$963)</f>
        <v>0</v>
      </c>
      <c r="GI435" s="152">
        <f>SUMIF('Rekapitulasi Maret'!$U$785:$U$963,APS!$B435,'Rekapitulasi Maret'!$AB$785:$AB$963)</f>
        <v>0</v>
      </c>
      <c r="GJ435" s="154">
        <f t="shared" si="878"/>
        <v>0</v>
      </c>
      <c r="GK435" s="154">
        <f t="shared" si="879"/>
        <v>0</v>
      </c>
      <c r="GL435" s="10"/>
      <c r="GM435" s="10"/>
      <c r="GN435" s="10"/>
      <c r="GO435" s="10"/>
      <c r="GP435" s="10"/>
      <c r="GQ435" s="10"/>
      <c r="GR435" s="76">
        <f t="shared" si="945"/>
        <v>0</v>
      </c>
      <c r="GS435" s="76">
        <f t="shared" si="907"/>
        <v>0</v>
      </c>
      <c r="GT435" s="76">
        <f t="shared" si="908"/>
        <v>0</v>
      </c>
      <c r="GU435" s="76">
        <f t="shared" si="909"/>
        <v>0</v>
      </c>
      <c r="GV435" s="157">
        <f t="shared" si="946"/>
        <v>0</v>
      </c>
      <c r="GW435" s="157">
        <f t="shared" si="947"/>
        <v>0</v>
      </c>
      <c r="GX435" s="158">
        <f t="shared" si="948"/>
        <v>0</v>
      </c>
      <c r="GY435" s="157">
        <f t="shared" si="916"/>
        <v>0</v>
      </c>
      <c r="GZ435" s="157">
        <f t="shared" si="917"/>
        <v>0</v>
      </c>
      <c r="HA435" s="157">
        <f t="shared" si="918"/>
        <v>0</v>
      </c>
      <c r="HB435" s="157">
        <f t="shared" si="919"/>
        <v>0</v>
      </c>
      <c r="HC435" s="157">
        <f t="shared" si="920"/>
        <v>0</v>
      </c>
      <c r="HD435" s="157">
        <f t="shared" si="921"/>
        <v>0</v>
      </c>
      <c r="HE435" s="158">
        <f t="shared" si="949"/>
        <v>0</v>
      </c>
      <c r="HF435" s="2"/>
      <c r="HG435" s="88"/>
      <c r="HH435" s="88"/>
    </row>
    <row r="436" spans="1:216" ht="15.75" hidden="1">
      <c r="A436" s="16"/>
      <c r="B436" s="16"/>
      <c r="C436" s="16"/>
      <c r="D436" s="16"/>
      <c r="E436" s="16"/>
      <c r="F436" s="17"/>
      <c r="G436" s="17"/>
      <c r="H436" s="17"/>
      <c r="I436" s="18"/>
      <c r="J436" s="17">
        <v>0</v>
      </c>
      <c r="K436" s="19"/>
      <c r="L436" s="19"/>
      <c r="M436" s="23"/>
      <c r="N436" s="20">
        <f t="shared" si="959"/>
        <v>0</v>
      </c>
      <c r="O436" s="20"/>
      <c r="P436" s="75">
        <f t="shared" si="960"/>
        <v>0</v>
      </c>
      <c r="Q436" s="10"/>
      <c r="R436" s="22">
        <f t="shared" si="950"/>
        <v>0</v>
      </c>
      <c r="S436" s="10"/>
      <c r="T436" s="10"/>
      <c r="U436" s="152">
        <f>SUMIF('Rekapitulasi Maret'!$D$9:$D$173,APS!$B436,'Rekapitulasi Maret'!$E$9:$E$173)</f>
        <v>0</v>
      </c>
      <c r="V436" s="152">
        <f>SUMIF('Rekapitulasi Maret'!$D$9:$D$173,APS!$B436,'Rekapitulasi Maret'!$F$9:$F$173)</f>
        <v>0</v>
      </c>
      <c r="W436" s="10"/>
      <c r="X436" s="154">
        <f t="shared" si="951"/>
        <v>0</v>
      </c>
      <c r="Y436" s="154">
        <f t="shared" si="952"/>
        <v>0</v>
      </c>
      <c r="Z436" s="10"/>
      <c r="AA436" s="152">
        <f>SUMIF('Rekapitulasi Maret'!$U$9:$U$173,APS!$B436,'Rekapitulasi Maret'!$V$9:$V$173)</f>
        <v>0</v>
      </c>
      <c r="AB436" s="152">
        <f>SUMIF('Rekapitulasi Maret'!$U$9:$U$173,APS!$B436,'Rekapitulasi Maret'!$W$9:$W$173)</f>
        <v>0</v>
      </c>
      <c r="AC436" s="152"/>
      <c r="AD436" s="154">
        <f t="shared" si="938"/>
        <v>0</v>
      </c>
      <c r="AE436" s="154">
        <f t="shared" si="939"/>
        <v>0</v>
      </c>
      <c r="AF436" s="10"/>
      <c r="AG436" s="152">
        <f>SUMIF('Rekapitulasi Maret'!$AL$9:$AL$173,APS!$B436,'Rekapitulasi Maret'!$AM$9:$AM$173)</f>
        <v>0</v>
      </c>
      <c r="AH436" s="152">
        <f>SUMIF('Rekapitulasi Maret'!$AL$9:$AL$173,APS!$B436,'Rekapitulasi Maret'!$AN$9:$AN$173)</f>
        <v>0</v>
      </c>
      <c r="AI436" s="152">
        <f>SUMIF('Rekapitulasi Maret'!$AL$9:$AL$173,APS!$B436,'Rekapitulasi Maret'!$AQ$9:$AQ$173)</f>
        <v>0</v>
      </c>
      <c r="AJ436" s="154">
        <f t="shared" si="942"/>
        <v>0</v>
      </c>
      <c r="AK436" s="154">
        <f t="shared" si="943"/>
        <v>0</v>
      </c>
      <c r="AL436" s="10"/>
      <c r="AM436" s="152">
        <f>SUMIF('Rekapitulasi Maret'!$BA$9:$BA$173,APS!$B436,'Rekapitulasi Maret'!$BB$9:$BB$173)</f>
        <v>0</v>
      </c>
      <c r="AN436" s="152">
        <f>SUMIF('Rekapitulasi Maret'!$BA$9:$BA$173,APS!$B436,'Rekapitulasi Maret'!$BC$9:$BC$173)</f>
        <v>0</v>
      </c>
      <c r="AO436" s="10"/>
      <c r="AP436" s="154">
        <f t="shared" si="940"/>
        <v>0</v>
      </c>
      <c r="AQ436" s="154">
        <f t="shared" si="941"/>
        <v>0</v>
      </c>
      <c r="AR436" s="10"/>
      <c r="AS436" s="152">
        <f>SUMIF('Rekapitulasi Maret'!$BP$9:$BP$173,APS!$B436,'Rekapitulasi Maret'!$BQ$9:$BQ$173)</f>
        <v>0</v>
      </c>
      <c r="AT436" s="152">
        <f>SUMIF('Rekapitulasi Maret'!$BP$9:$BP$173,APS!$B436,'Rekapitulasi Maret'!$BR$9:$BR$173)</f>
        <v>0</v>
      </c>
      <c r="AU436" s="10"/>
      <c r="AV436" s="10"/>
      <c r="AW436" s="10"/>
      <c r="AX436" s="10"/>
      <c r="AY436" s="10"/>
      <c r="AZ436" s="10"/>
      <c r="BA436" s="10"/>
      <c r="BB436" s="154">
        <f t="shared" si="914"/>
        <v>0</v>
      </c>
      <c r="BC436" s="154">
        <f t="shared" si="915"/>
        <v>0</v>
      </c>
      <c r="BD436" s="76">
        <f t="shared" si="953"/>
        <v>0</v>
      </c>
      <c r="BE436" s="76">
        <f t="shared" si="954"/>
        <v>0</v>
      </c>
      <c r="BF436" s="76">
        <f t="shared" si="955"/>
        <v>0</v>
      </c>
      <c r="BG436" s="76">
        <f t="shared" si="956"/>
        <v>0</v>
      </c>
      <c r="BH436" s="76">
        <f t="shared" si="957"/>
        <v>0</v>
      </c>
      <c r="BI436" s="76">
        <f t="shared" si="958"/>
        <v>0</v>
      </c>
      <c r="BJ436" s="154">
        <f t="shared" si="944"/>
        <v>0</v>
      </c>
      <c r="BK436" s="10"/>
      <c r="BL436" s="10"/>
      <c r="BM436" s="152">
        <f>SUMIF('Rekapitulasi Maret'!$D$194:$D$375,APS!$B436,'Rekapitulasi Maret'!$E$194:$E$375)+SUMIF('Rekapitulasi Maret'!$D$194:$D$375,APS!$B436,'Rekapitulasi Maret'!$J$194:$J$375)</f>
        <v>0</v>
      </c>
      <c r="BN436" s="152">
        <f>SUMIF('Rekapitulasi Maret'!$D$194:$D$375,APS!$B436,'Rekapitulasi Maret'!$F$194:$F$375)</f>
        <v>0</v>
      </c>
      <c r="BO436" s="152">
        <f>SUMIF('Rekapitulasi Maret'!$D$194:$D$375,APS!$B436,'Rekapitulasi Maret'!$K$194:$K$375)</f>
        <v>0</v>
      </c>
      <c r="BP436" s="154">
        <f t="shared" si="912"/>
        <v>0</v>
      </c>
      <c r="BQ436" s="154">
        <f t="shared" si="913"/>
        <v>0</v>
      </c>
      <c r="BR436" s="10"/>
      <c r="BS436" s="152">
        <f>SUMIF('Rekapitulasi Maret'!$U$194:$U$375,APS!$B436,'Rekapitulasi Maret'!$V$194:$V$375)+SUMIF('Rekapitulasi Maret'!$U$194:$U$375,APS!$B436,'Rekapitulasi Maret'!$AA$194:$AA$375)</f>
        <v>0</v>
      </c>
      <c r="BT436" s="152">
        <f>SUMIF('Rekapitulasi Maret'!$U$194:$U$375,APS!$B436,'Rekapitulasi Maret'!$W$194:$W$375)</f>
        <v>0</v>
      </c>
      <c r="BU436" s="152">
        <f>SUMIF('Rekapitulasi Maret'!$U$194:$U$375,APS!$B436,'Rekapitulasi Maret'!$AB$194:$AB$375)</f>
        <v>0</v>
      </c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76">
        <f t="shared" si="922"/>
        <v>0</v>
      </c>
      <c r="CQ436" s="76">
        <f t="shared" si="923"/>
        <v>0</v>
      </c>
      <c r="CR436" s="76">
        <f t="shared" si="924"/>
        <v>0</v>
      </c>
      <c r="CS436" s="76">
        <f t="shared" si="925"/>
        <v>0</v>
      </c>
      <c r="CT436" s="76">
        <f t="shared" si="926"/>
        <v>0</v>
      </c>
      <c r="CU436" s="76">
        <f t="shared" si="927"/>
        <v>0</v>
      </c>
      <c r="CV436" s="154">
        <f t="shared" si="928"/>
        <v>0</v>
      </c>
      <c r="CW436" s="10"/>
      <c r="CX436" s="10"/>
      <c r="CY436" s="152">
        <f>SUMIF('Rekapitulasi Maret'!$D$391:$D$568,APS!$B436,'Rekapitulasi Maret'!$E$391:$E$568)+SUMIF('Rekapitulasi Maret'!$D$391:$D$568,APS!$B436,'Rekapitulasi Maret'!$J$391:$J$568)</f>
        <v>0</v>
      </c>
      <c r="CZ436" s="152">
        <f>SUMIF('Rekapitulasi Maret'!$D$391:$D$568,APS!$B436,'Rekapitulasi Maret'!$F$391:$F$568)</f>
        <v>0</v>
      </c>
      <c r="DA436" s="152">
        <f>SUMIF('Rekapitulasi Maret'!$D$391:$D$568,APS!$B436,'Rekapitulasi Maret'!$K$391:$K$568)</f>
        <v>0</v>
      </c>
      <c r="DB436" s="154">
        <f t="shared" si="910"/>
        <v>0</v>
      </c>
      <c r="DC436" s="154">
        <f t="shared" si="911"/>
        <v>0</v>
      </c>
      <c r="DD436" s="10"/>
      <c r="DE436" s="152">
        <f>SUMIF('Rekapitulasi Maret'!$U$391:$U$568,APS!$B436,'Rekapitulasi Maret'!$V$391:$V$568)+SUMIF('Rekapitulasi Maret'!$U$391:$U$568,APS!$B436,'Rekapitulasi Maret'!$AA$391:$AA$568)</f>
        <v>0</v>
      </c>
      <c r="DF436" s="152">
        <f>SUMIF('Rekapitulasi Maret'!$U$391:$U$568,APS!$B436,'Rekapitulasi Maret'!$W$391:$W$568)</f>
        <v>0</v>
      </c>
      <c r="DG436" s="152">
        <f>SUMIF('Rekapitulasi Maret'!$U$391:$U$568,APS!$B436,'Rekapitulasi Maret'!$AB$391:$AB$568)</f>
        <v>0</v>
      </c>
      <c r="DH436" s="154">
        <f t="shared" si="929"/>
        <v>0</v>
      </c>
      <c r="DI436" s="154">
        <f t="shared" si="930"/>
        <v>0</v>
      </c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52">
        <f>SUMIF('Rekapitulasi Maret'!$BP$391:$BP$568,APS!$B436,'Rekapitulasi Maret'!$BQ$391:$BQ$568)+SUMIF('Rekapitulasi Maret'!$BP$391:$BP$568,APS!$B436,'Rekapitulasi Maret'!$BT$391:$BT$568)</f>
        <v>0</v>
      </c>
      <c r="DX436" s="152">
        <f>SUMIF('Rekapitulasi Maret'!$BP$391:$BP$568,APS!$B436,'Rekapitulasi Maret'!$BR$391:$BR$568)</f>
        <v>0</v>
      </c>
      <c r="DY436" s="152">
        <f>SUMIF('Rekapitulasi Maret'!$BP$391:$BP$568,APS!$B436,'Rekapitulasi Maret'!$BU$391:$BU$568)</f>
        <v>0</v>
      </c>
      <c r="DZ436" s="154">
        <f t="shared" si="876"/>
        <v>0</v>
      </c>
      <c r="EA436" s="154">
        <f t="shared" si="877"/>
        <v>0</v>
      </c>
      <c r="EB436" s="10"/>
      <c r="EC436" s="152">
        <f>SUMIF('Rekapitulasi Maret'!$CE$391:$CE$568,APS!$B436,'Rekapitulasi Maret'!$CF$391:$CF$568)+SUMIF('Rekapitulasi Maret'!$CE$391:$CE$568,APS!$B436,'Rekapitulasi Maret'!$CI$391:$CI$568)</f>
        <v>0</v>
      </c>
      <c r="ED436" s="152">
        <f>SUMIF('Rekapitulasi Maret'!$CE$391:$CE$568,APS!$B436,'Rekapitulasi Maret'!$CG$391:$CG$568)</f>
        <v>0</v>
      </c>
      <c r="EE436" s="152">
        <f>SUMIF('Rekapitulasi Maret'!$CE$391:$CE$568,APS!$B436,'Rekapitulasi Maret'!$CJ$391:$CJ$568)</f>
        <v>0</v>
      </c>
      <c r="EF436" s="154">
        <f t="shared" si="893"/>
        <v>0</v>
      </c>
      <c r="EG436" s="154">
        <f t="shared" si="894"/>
        <v>0</v>
      </c>
      <c r="EH436" s="76">
        <f t="shared" si="931"/>
        <v>0</v>
      </c>
      <c r="EI436" s="76">
        <f t="shared" si="932"/>
        <v>0</v>
      </c>
      <c r="EJ436" s="76">
        <f t="shared" si="933"/>
        <v>0</v>
      </c>
      <c r="EK436" s="76">
        <f t="shared" si="934"/>
        <v>0</v>
      </c>
      <c r="EL436" s="76">
        <f t="shared" si="935"/>
        <v>0</v>
      </c>
      <c r="EM436" s="76">
        <f t="shared" si="936"/>
        <v>0</v>
      </c>
      <c r="EN436" s="154">
        <f t="shared" si="937"/>
        <v>0</v>
      </c>
      <c r="EO436" s="10"/>
      <c r="EP436" s="10"/>
      <c r="EQ436" s="10"/>
      <c r="ER436" s="10"/>
      <c r="ES436" s="10"/>
      <c r="ET436" s="10"/>
      <c r="EU436" s="10"/>
      <c r="EV436" s="10"/>
      <c r="EW436" s="152">
        <f>SUMIF('Rekapitulasi Maret'!$U$587:$U$768,APS!$B436,'Rekapitulasi Maret'!$V$587:$V$768)+SUMIF('Rekapitulasi Maret'!$U$587:$U$768,APS!$B436,'Rekapitulasi Maret'!$X$587:$X$768)</f>
        <v>0</v>
      </c>
      <c r="EX436" s="152">
        <f>SUMIF('Rekapitulasi Maret'!$U$587:$U$768,APS!$B436,'Rekapitulasi Maret'!$W$587:$W$768)+SUMIF('Rekapitulasi Maret'!$U$587:$U$768,APS!$B436,'Rekapitulasi Maret'!$Y$587:$Y$768)</f>
        <v>0</v>
      </c>
      <c r="EY436" s="10"/>
      <c r="EZ436" s="154">
        <f t="shared" si="897"/>
        <v>0</v>
      </c>
      <c r="FA436" s="154">
        <f t="shared" si="898"/>
        <v>0</v>
      </c>
      <c r="FB436" s="10"/>
      <c r="FC436" s="152">
        <f>SUMIF('Rekapitulasi Maret'!$AL$587:$AL$768,APS!$B436,'Rekapitulasi Maret'!$AM$587:$AM$768)+SUMIF('Rekapitulasi Maret'!$AL$587:$AL$768,APS!$B436,'Rekapitulasi Maret'!$AP$587:$AP$768)</f>
        <v>0</v>
      </c>
      <c r="FD436" s="152">
        <f>SUMIF('Rekapitulasi Maret'!$AL$587:$AL$768,APS!$B436,'Rekapitulasi Maret'!$AN$587:$AN$768)</f>
        <v>0</v>
      </c>
      <c r="FE436" s="10"/>
      <c r="FF436" s="154">
        <f t="shared" si="899"/>
        <v>0</v>
      </c>
      <c r="FG436" s="154">
        <f t="shared" si="900"/>
        <v>0</v>
      </c>
      <c r="FH436" s="10"/>
      <c r="FI436" s="152">
        <f>SUMIF('Rekapitulasi Maret'!$BA$587:$BA$768,APS!$B436,'Rekapitulasi Maret'!$BB$587:$BB$768)+SUMIF('Rekapitulasi Maret'!$BA$587:$BA$768,APS!$B436,'Rekapitulasi Maret'!$BE$587:$BE$768)</f>
        <v>0</v>
      </c>
      <c r="FJ436" s="152">
        <f>SUMIF('Rekapitulasi Maret'!$BA$587:$BA$768,APS!$B436,'Rekapitulasi Maret'!$BC$587:$BC$768)+SUMIF('Rekapitulasi Maret'!$BA$587:$BA$768,APS!$B436,'Rekapitulasi Maret'!$BF$587:$BF$768)</f>
        <v>0</v>
      </c>
      <c r="FK436" s="10"/>
      <c r="FL436" s="154">
        <f t="shared" si="901"/>
        <v>0</v>
      </c>
      <c r="FM436" s="154">
        <f t="shared" si="902"/>
        <v>0</v>
      </c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52">
        <f>SUMIF('Rekapitulasi Maret'!$D$785:$D$963,APS!$B436,'Rekapitulasi Maret'!$E$785:$E$963)+SUMIF('Rekapitulasi Maret'!$D$785:$D$963,APS!$B436,'Rekapitulasi Maret'!$J$785:$J$963)</f>
        <v>0</v>
      </c>
      <c r="GB436" s="152">
        <f>SUMIF('Rekapitulasi Maret'!$D$785:$D$963,APS!$B436,'Rekapitulasi Maret'!$F$785:$F$963)</f>
        <v>0</v>
      </c>
      <c r="GC436" s="152">
        <f>SUMIF('Rekapitulasi Maret'!$D$785:$D$963,APS!$B436,'Rekapitulasi Maret'!$K$785:$K$963)</f>
        <v>0</v>
      </c>
      <c r="GD436" s="154">
        <f t="shared" si="905"/>
        <v>0</v>
      </c>
      <c r="GE436" s="154">
        <f t="shared" si="906"/>
        <v>0</v>
      </c>
      <c r="GF436" s="10"/>
      <c r="GG436" s="152">
        <f>SUMIF('Rekapitulasi Maret'!$U$785:$U$963,APS!$B436,'Rekapitulasi Maret'!$V$785:$V$963)+SUMIF('Rekapitulasi Maret'!$U$785:$U$963,APS!$B436,'Rekapitulasi Maret'!$AA$785:$AA$963)</f>
        <v>0</v>
      </c>
      <c r="GH436" s="152">
        <f>SUMIF('Rekapitulasi Maret'!$U$785:$U$963,APS!$B436,'Rekapitulasi Maret'!$W$785:$W$963)</f>
        <v>0</v>
      </c>
      <c r="GI436" s="152">
        <f>SUMIF('Rekapitulasi Maret'!$U$785:$U$963,APS!$B436,'Rekapitulasi Maret'!$AB$785:$AB$963)</f>
        <v>0</v>
      </c>
      <c r="GJ436" s="154">
        <f t="shared" si="878"/>
        <v>0</v>
      </c>
      <c r="GK436" s="154">
        <f t="shared" si="879"/>
        <v>0</v>
      </c>
      <c r="GL436" s="10"/>
      <c r="GM436" s="10"/>
      <c r="GN436" s="10"/>
      <c r="GO436" s="10"/>
      <c r="GP436" s="10"/>
      <c r="GQ436" s="10"/>
      <c r="GR436" s="76">
        <f t="shared" si="945"/>
        <v>0</v>
      </c>
      <c r="GS436" s="76">
        <f t="shared" si="907"/>
        <v>0</v>
      </c>
      <c r="GT436" s="76">
        <f t="shared" si="908"/>
        <v>0</v>
      </c>
      <c r="GU436" s="76">
        <f t="shared" si="909"/>
        <v>0</v>
      </c>
      <c r="GV436" s="157">
        <f t="shared" si="946"/>
        <v>0</v>
      </c>
      <c r="GW436" s="157">
        <f t="shared" si="947"/>
        <v>0</v>
      </c>
      <c r="GX436" s="158">
        <f t="shared" si="948"/>
        <v>0</v>
      </c>
      <c r="GY436" s="157">
        <f t="shared" si="916"/>
        <v>0</v>
      </c>
      <c r="GZ436" s="157">
        <f t="shared" si="917"/>
        <v>0</v>
      </c>
      <c r="HA436" s="157">
        <f t="shared" si="918"/>
        <v>0</v>
      </c>
      <c r="HB436" s="157">
        <f t="shared" si="919"/>
        <v>0</v>
      </c>
      <c r="HC436" s="157">
        <f t="shared" si="920"/>
        <v>0</v>
      </c>
      <c r="HD436" s="157">
        <f t="shared" si="921"/>
        <v>0</v>
      </c>
      <c r="HE436" s="158">
        <f t="shared" si="949"/>
        <v>0</v>
      </c>
      <c r="HF436" s="21"/>
      <c r="HG436" s="88"/>
      <c r="HH436" s="88"/>
    </row>
    <row r="437" spans="1:216" ht="15.75" hidden="1">
      <c r="A437" s="16"/>
      <c r="B437" s="16"/>
      <c r="C437" s="16"/>
      <c r="D437" s="16"/>
      <c r="E437" s="16"/>
      <c r="F437" s="17"/>
      <c r="G437" s="17"/>
      <c r="H437" s="17"/>
      <c r="I437" s="18"/>
      <c r="J437" s="17">
        <v>0</v>
      </c>
      <c r="K437" s="19"/>
      <c r="L437" s="19"/>
      <c r="M437" s="23"/>
      <c r="N437" s="20">
        <f t="shared" si="959"/>
        <v>0</v>
      </c>
      <c r="O437" s="20"/>
      <c r="P437" s="75">
        <f t="shared" si="960"/>
        <v>0</v>
      </c>
      <c r="Q437" s="10"/>
      <c r="R437" s="22">
        <f t="shared" si="950"/>
        <v>0</v>
      </c>
      <c r="S437" s="10"/>
      <c r="T437" s="10"/>
      <c r="U437" s="152">
        <f>SUMIF('Rekapitulasi Maret'!$D$9:$D$173,APS!$B437,'Rekapitulasi Maret'!$E$9:$E$173)</f>
        <v>0</v>
      </c>
      <c r="V437" s="152">
        <f>SUMIF('Rekapitulasi Maret'!$D$9:$D$173,APS!$B437,'Rekapitulasi Maret'!$F$9:$F$173)</f>
        <v>0</v>
      </c>
      <c r="W437" s="10"/>
      <c r="X437" s="154">
        <f t="shared" si="951"/>
        <v>0</v>
      </c>
      <c r="Y437" s="154">
        <f t="shared" si="952"/>
        <v>0</v>
      </c>
      <c r="Z437" s="10"/>
      <c r="AA437" s="152">
        <f>SUMIF('Rekapitulasi Maret'!$U$9:$U$173,APS!$B437,'Rekapitulasi Maret'!$V$9:$V$173)</f>
        <v>0</v>
      </c>
      <c r="AB437" s="152">
        <f>SUMIF('Rekapitulasi Maret'!$U$9:$U$173,APS!$B437,'Rekapitulasi Maret'!$W$9:$W$173)</f>
        <v>0</v>
      </c>
      <c r="AC437" s="152"/>
      <c r="AD437" s="154">
        <f t="shared" si="938"/>
        <v>0</v>
      </c>
      <c r="AE437" s="154">
        <f t="shared" si="939"/>
        <v>0</v>
      </c>
      <c r="AF437" s="10"/>
      <c r="AG437" s="152">
        <f>SUMIF('Rekapitulasi Maret'!$AL$9:$AL$173,APS!$B437,'Rekapitulasi Maret'!$AM$9:$AM$173)</f>
        <v>0</v>
      </c>
      <c r="AH437" s="152">
        <f>SUMIF('Rekapitulasi Maret'!$AL$9:$AL$173,APS!$B437,'Rekapitulasi Maret'!$AN$9:$AN$173)</f>
        <v>0</v>
      </c>
      <c r="AI437" s="152">
        <f>SUMIF('Rekapitulasi Maret'!$AL$9:$AL$173,APS!$B437,'Rekapitulasi Maret'!$AQ$9:$AQ$173)</f>
        <v>0</v>
      </c>
      <c r="AJ437" s="154">
        <f t="shared" si="942"/>
        <v>0</v>
      </c>
      <c r="AK437" s="154">
        <f t="shared" si="943"/>
        <v>0</v>
      </c>
      <c r="AL437" s="10"/>
      <c r="AM437" s="152">
        <f>SUMIF('Rekapitulasi Maret'!$BA$9:$BA$173,APS!$B437,'Rekapitulasi Maret'!$BB$9:$BB$173)</f>
        <v>0</v>
      </c>
      <c r="AN437" s="152">
        <f>SUMIF('Rekapitulasi Maret'!$BA$9:$BA$173,APS!$B437,'Rekapitulasi Maret'!$BC$9:$BC$173)</f>
        <v>0</v>
      </c>
      <c r="AO437" s="10"/>
      <c r="AP437" s="154">
        <f t="shared" si="940"/>
        <v>0</v>
      </c>
      <c r="AQ437" s="154">
        <f t="shared" si="941"/>
        <v>0</v>
      </c>
      <c r="AR437" s="10"/>
      <c r="AS437" s="152">
        <f>SUMIF('Rekapitulasi Maret'!$BP$9:$BP$173,APS!$B437,'Rekapitulasi Maret'!$BQ$9:$BQ$173)</f>
        <v>0</v>
      </c>
      <c r="AT437" s="152">
        <f>SUMIF('Rekapitulasi Maret'!$BP$9:$BP$173,APS!$B437,'Rekapitulasi Maret'!$BR$9:$BR$173)</f>
        <v>0</v>
      </c>
      <c r="AU437" s="10"/>
      <c r="AV437" s="10"/>
      <c r="AW437" s="10"/>
      <c r="AX437" s="10"/>
      <c r="AY437" s="10"/>
      <c r="AZ437" s="10"/>
      <c r="BA437" s="10"/>
      <c r="BB437" s="154">
        <f t="shared" si="914"/>
        <v>0</v>
      </c>
      <c r="BC437" s="154">
        <f t="shared" si="915"/>
        <v>0</v>
      </c>
      <c r="BD437" s="76">
        <f t="shared" si="953"/>
        <v>0</v>
      </c>
      <c r="BE437" s="76">
        <f t="shared" si="954"/>
        <v>0</v>
      </c>
      <c r="BF437" s="76">
        <f t="shared" si="955"/>
        <v>0</v>
      </c>
      <c r="BG437" s="76">
        <f t="shared" si="956"/>
        <v>0</v>
      </c>
      <c r="BH437" s="76">
        <f t="shared" si="957"/>
        <v>0</v>
      </c>
      <c r="BI437" s="76">
        <f t="shared" si="958"/>
        <v>0</v>
      </c>
      <c r="BJ437" s="154">
        <f t="shared" si="944"/>
        <v>0</v>
      </c>
      <c r="BK437" s="10"/>
      <c r="BL437" s="10"/>
      <c r="BM437" s="152">
        <f>SUMIF('Rekapitulasi Maret'!$D$194:$D$375,APS!$B437,'Rekapitulasi Maret'!$E$194:$E$375)+SUMIF('Rekapitulasi Maret'!$D$194:$D$375,APS!$B437,'Rekapitulasi Maret'!$J$194:$J$375)</f>
        <v>0</v>
      </c>
      <c r="BN437" s="152">
        <f>SUMIF('Rekapitulasi Maret'!$D$194:$D$375,APS!$B437,'Rekapitulasi Maret'!$F$194:$F$375)</f>
        <v>0</v>
      </c>
      <c r="BO437" s="152">
        <f>SUMIF('Rekapitulasi Maret'!$D$194:$D$375,APS!$B437,'Rekapitulasi Maret'!$K$194:$K$375)</f>
        <v>0</v>
      </c>
      <c r="BP437" s="154">
        <f t="shared" si="912"/>
        <v>0</v>
      </c>
      <c r="BQ437" s="154">
        <f t="shared" si="913"/>
        <v>0</v>
      </c>
      <c r="BR437" s="10"/>
      <c r="BS437" s="152">
        <f>SUMIF('Rekapitulasi Maret'!$U$194:$U$375,APS!$B437,'Rekapitulasi Maret'!$V$194:$V$375)+SUMIF('Rekapitulasi Maret'!$U$194:$U$375,APS!$B437,'Rekapitulasi Maret'!$AA$194:$AA$375)</f>
        <v>0</v>
      </c>
      <c r="BT437" s="152">
        <f>SUMIF('Rekapitulasi Maret'!$U$194:$U$375,APS!$B437,'Rekapitulasi Maret'!$W$194:$W$375)</f>
        <v>0</v>
      </c>
      <c r="BU437" s="152">
        <f>SUMIF('Rekapitulasi Maret'!$U$194:$U$375,APS!$B437,'Rekapitulasi Maret'!$AB$194:$AB$375)</f>
        <v>0</v>
      </c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76">
        <f t="shared" si="922"/>
        <v>0</v>
      </c>
      <c r="CQ437" s="76">
        <f t="shared" si="923"/>
        <v>0</v>
      </c>
      <c r="CR437" s="76">
        <f t="shared" si="924"/>
        <v>0</v>
      </c>
      <c r="CS437" s="76">
        <f t="shared" si="925"/>
        <v>0</v>
      </c>
      <c r="CT437" s="76">
        <f t="shared" si="926"/>
        <v>0</v>
      </c>
      <c r="CU437" s="76">
        <f t="shared" si="927"/>
        <v>0</v>
      </c>
      <c r="CV437" s="154">
        <f t="shared" si="928"/>
        <v>0</v>
      </c>
      <c r="CW437" s="10"/>
      <c r="CX437" s="10"/>
      <c r="CY437" s="152">
        <f>SUMIF('Rekapitulasi Maret'!$D$391:$D$568,APS!$B437,'Rekapitulasi Maret'!$E$391:$E$568)+SUMIF('Rekapitulasi Maret'!$D$391:$D$568,APS!$B437,'Rekapitulasi Maret'!$J$391:$J$568)</f>
        <v>0</v>
      </c>
      <c r="CZ437" s="152">
        <f>SUMIF('Rekapitulasi Maret'!$D$391:$D$568,APS!$B437,'Rekapitulasi Maret'!$F$391:$F$568)</f>
        <v>0</v>
      </c>
      <c r="DA437" s="152">
        <f>SUMIF('Rekapitulasi Maret'!$D$391:$D$568,APS!$B437,'Rekapitulasi Maret'!$K$391:$K$568)</f>
        <v>0</v>
      </c>
      <c r="DB437" s="154">
        <f t="shared" si="910"/>
        <v>0</v>
      </c>
      <c r="DC437" s="154">
        <f t="shared" si="911"/>
        <v>0</v>
      </c>
      <c r="DD437" s="10"/>
      <c r="DE437" s="152">
        <f>SUMIF('Rekapitulasi Maret'!$U$391:$U$568,APS!$B437,'Rekapitulasi Maret'!$V$391:$V$568)+SUMIF('Rekapitulasi Maret'!$U$391:$U$568,APS!$B437,'Rekapitulasi Maret'!$AA$391:$AA$568)</f>
        <v>0</v>
      </c>
      <c r="DF437" s="152">
        <f>SUMIF('Rekapitulasi Maret'!$U$391:$U$568,APS!$B437,'Rekapitulasi Maret'!$W$391:$W$568)</f>
        <v>0</v>
      </c>
      <c r="DG437" s="152">
        <f>SUMIF('Rekapitulasi Maret'!$U$391:$U$568,APS!$B437,'Rekapitulasi Maret'!$AB$391:$AB$568)</f>
        <v>0</v>
      </c>
      <c r="DH437" s="154">
        <f t="shared" si="929"/>
        <v>0</v>
      </c>
      <c r="DI437" s="154">
        <f t="shared" si="930"/>
        <v>0</v>
      </c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52">
        <f>SUMIF('Rekapitulasi Maret'!$BP$391:$BP$568,APS!$B437,'Rekapitulasi Maret'!$BQ$391:$BQ$568)+SUMIF('Rekapitulasi Maret'!$BP$391:$BP$568,APS!$B437,'Rekapitulasi Maret'!$BT$391:$BT$568)</f>
        <v>0</v>
      </c>
      <c r="DX437" s="152">
        <f>SUMIF('Rekapitulasi Maret'!$BP$391:$BP$568,APS!$B437,'Rekapitulasi Maret'!$BR$391:$BR$568)</f>
        <v>0</v>
      </c>
      <c r="DY437" s="152">
        <f>SUMIF('Rekapitulasi Maret'!$BP$391:$BP$568,APS!$B437,'Rekapitulasi Maret'!$BU$391:$BU$568)</f>
        <v>0</v>
      </c>
      <c r="DZ437" s="154">
        <f t="shared" si="876"/>
        <v>0</v>
      </c>
      <c r="EA437" s="154">
        <f t="shared" si="877"/>
        <v>0</v>
      </c>
      <c r="EB437" s="10"/>
      <c r="EC437" s="152">
        <f>SUMIF('Rekapitulasi Maret'!$CE$391:$CE$568,APS!$B437,'Rekapitulasi Maret'!$CF$391:$CF$568)+SUMIF('Rekapitulasi Maret'!$CE$391:$CE$568,APS!$B437,'Rekapitulasi Maret'!$CI$391:$CI$568)</f>
        <v>0</v>
      </c>
      <c r="ED437" s="152">
        <f>SUMIF('Rekapitulasi Maret'!$CE$391:$CE$568,APS!$B437,'Rekapitulasi Maret'!$CG$391:$CG$568)</f>
        <v>0</v>
      </c>
      <c r="EE437" s="152">
        <f>SUMIF('Rekapitulasi Maret'!$CE$391:$CE$568,APS!$B437,'Rekapitulasi Maret'!$CJ$391:$CJ$568)</f>
        <v>0</v>
      </c>
      <c r="EF437" s="154">
        <f t="shared" si="893"/>
        <v>0</v>
      </c>
      <c r="EG437" s="154">
        <f t="shared" si="894"/>
        <v>0</v>
      </c>
      <c r="EH437" s="76">
        <f t="shared" si="931"/>
        <v>0</v>
      </c>
      <c r="EI437" s="76">
        <f t="shared" si="932"/>
        <v>0</v>
      </c>
      <c r="EJ437" s="76">
        <f t="shared" si="933"/>
        <v>0</v>
      </c>
      <c r="EK437" s="76">
        <f t="shared" si="934"/>
        <v>0</v>
      </c>
      <c r="EL437" s="76">
        <f t="shared" si="935"/>
        <v>0</v>
      </c>
      <c r="EM437" s="76">
        <f t="shared" si="936"/>
        <v>0</v>
      </c>
      <c r="EN437" s="154">
        <f t="shared" si="937"/>
        <v>0</v>
      </c>
      <c r="EO437" s="10"/>
      <c r="EP437" s="10"/>
      <c r="EQ437" s="10"/>
      <c r="ER437" s="10"/>
      <c r="ES437" s="10"/>
      <c r="ET437" s="10"/>
      <c r="EU437" s="10"/>
      <c r="EV437" s="10"/>
      <c r="EW437" s="152">
        <f>SUMIF('Rekapitulasi Maret'!$U$587:$U$768,APS!$B437,'Rekapitulasi Maret'!$V$587:$V$768)+SUMIF('Rekapitulasi Maret'!$U$587:$U$768,APS!$B437,'Rekapitulasi Maret'!$X$587:$X$768)</f>
        <v>0</v>
      </c>
      <c r="EX437" s="152">
        <f>SUMIF('Rekapitulasi Maret'!$U$587:$U$768,APS!$B437,'Rekapitulasi Maret'!$W$587:$W$768)+SUMIF('Rekapitulasi Maret'!$U$587:$U$768,APS!$B437,'Rekapitulasi Maret'!$Y$587:$Y$768)</f>
        <v>0</v>
      </c>
      <c r="EY437" s="10"/>
      <c r="EZ437" s="154">
        <f t="shared" si="897"/>
        <v>0</v>
      </c>
      <c r="FA437" s="154">
        <f t="shared" si="898"/>
        <v>0</v>
      </c>
      <c r="FB437" s="10"/>
      <c r="FC437" s="152">
        <f>SUMIF('Rekapitulasi Maret'!$AL$587:$AL$768,APS!$B437,'Rekapitulasi Maret'!$AM$587:$AM$768)+SUMIF('Rekapitulasi Maret'!$AL$587:$AL$768,APS!$B437,'Rekapitulasi Maret'!$AP$587:$AP$768)</f>
        <v>0</v>
      </c>
      <c r="FD437" s="152">
        <f>SUMIF('Rekapitulasi Maret'!$AL$587:$AL$768,APS!$B437,'Rekapitulasi Maret'!$AN$587:$AN$768)</f>
        <v>0</v>
      </c>
      <c r="FE437" s="10"/>
      <c r="FF437" s="154">
        <f t="shared" si="899"/>
        <v>0</v>
      </c>
      <c r="FG437" s="154">
        <f t="shared" si="900"/>
        <v>0</v>
      </c>
      <c r="FH437" s="10"/>
      <c r="FI437" s="152">
        <f>SUMIF('Rekapitulasi Maret'!$BA$587:$BA$768,APS!$B437,'Rekapitulasi Maret'!$BB$587:$BB$768)+SUMIF('Rekapitulasi Maret'!$BA$587:$BA$768,APS!$B437,'Rekapitulasi Maret'!$BE$587:$BE$768)</f>
        <v>0</v>
      </c>
      <c r="FJ437" s="152">
        <f>SUMIF('Rekapitulasi Maret'!$BA$587:$BA$768,APS!$B437,'Rekapitulasi Maret'!$BC$587:$BC$768)+SUMIF('Rekapitulasi Maret'!$BA$587:$BA$768,APS!$B437,'Rekapitulasi Maret'!$BF$587:$BF$768)</f>
        <v>0</v>
      </c>
      <c r="FK437" s="10"/>
      <c r="FL437" s="154">
        <f t="shared" si="901"/>
        <v>0</v>
      </c>
      <c r="FM437" s="154">
        <f t="shared" si="902"/>
        <v>0</v>
      </c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52">
        <f>SUMIF('Rekapitulasi Maret'!$D$785:$D$963,APS!$B437,'Rekapitulasi Maret'!$E$785:$E$963)+SUMIF('Rekapitulasi Maret'!$D$785:$D$963,APS!$B437,'Rekapitulasi Maret'!$J$785:$J$963)</f>
        <v>0</v>
      </c>
      <c r="GB437" s="152">
        <f>SUMIF('Rekapitulasi Maret'!$D$785:$D$963,APS!$B437,'Rekapitulasi Maret'!$F$785:$F$963)</f>
        <v>0</v>
      </c>
      <c r="GC437" s="152">
        <f>SUMIF('Rekapitulasi Maret'!$D$785:$D$963,APS!$B437,'Rekapitulasi Maret'!$K$785:$K$963)</f>
        <v>0</v>
      </c>
      <c r="GD437" s="154">
        <f t="shared" si="905"/>
        <v>0</v>
      </c>
      <c r="GE437" s="154">
        <f t="shared" si="906"/>
        <v>0</v>
      </c>
      <c r="GF437" s="10"/>
      <c r="GG437" s="152">
        <f>SUMIF('Rekapitulasi Maret'!$U$785:$U$963,APS!$B437,'Rekapitulasi Maret'!$V$785:$V$963)+SUMIF('Rekapitulasi Maret'!$U$785:$U$963,APS!$B437,'Rekapitulasi Maret'!$AA$785:$AA$963)</f>
        <v>0</v>
      </c>
      <c r="GH437" s="152">
        <f>SUMIF('Rekapitulasi Maret'!$U$785:$U$963,APS!$B437,'Rekapitulasi Maret'!$W$785:$W$963)</f>
        <v>0</v>
      </c>
      <c r="GI437" s="152">
        <f>SUMIF('Rekapitulasi Maret'!$U$785:$U$963,APS!$B437,'Rekapitulasi Maret'!$AB$785:$AB$963)</f>
        <v>0</v>
      </c>
      <c r="GJ437" s="154">
        <f t="shared" si="878"/>
        <v>0</v>
      </c>
      <c r="GK437" s="154">
        <f t="shared" si="879"/>
        <v>0</v>
      </c>
      <c r="GL437" s="10"/>
      <c r="GM437" s="10"/>
      <c r="GN437" s="10"/>
      <c r="GO437" s="10"/>
      <c r="GP437" s="10"/>
      <c r="GQ437" s="10"/>
      <c r="GR437" s="76">
        <f t="shared" si="945"/>
        <v>0</v>
      </c>
      <c r="GS437" s="76">
        <f t="shared" si="907"/>
        <v>0</v>
      </c>
      <c r="GT437" s="76">
        <f t="shared" si="908"/>
        <v>0</v>
      </c>
      <c r="GU437" s="76">
        <f t="shared" si="909"/>
        <v>0</v>
      </c>
      <c r="GV437" s="157">
        <f t="shared" si="946"/>
        <v>0</v>
      </c>
      <c r="GW437" s="157">
        <f t="shared" si="947"/>
        <v>0</v>
      </c>
      <c r="GX437" s="158">
        <f t="shared" si="948"/>
        <v>0</v>
      </c>
      <c r="GY437" s="157">
        <f t="shared" si="916"/>
        <v>0</v>
      </c>
      <c r="GZ437" s="157">
        <f t="shared" si="917"/>
        <v>0</v>
      </c>
      <c r="HA437" s="157">
        <f t="shared" si="918"/>
        <v>0</v>
      </c>
      <c r="HB437" s="157">
        <f t="shared" si="919"/>
        <v>0</v>
      </c>
      <c r="HC437" s="157">
        <f t="shared" si="920"/>
        <v>0</v>
      </c>
      <c r="HD437" s="157">
        <f t="shared" si="921"/>
        <v>0</v>
      </c>
      <c r="HE437" s="158">
        <f t="shared" si="949"/>
        <v>0</v>
      </c>
      <c r="HF437" s="21"/>
      <c r="HG437" s="88"/>
      <c r="HH437" s="88"/>
    </row>
    <row r="438" spans="1:216" ht="15.75" hidden="1">
      <c r="A438" s="16"/>
      <c r="B438" s="16"/>
      <c r="C438" s="25"/>
      <c r="D438" s="25"/>
      <c r="E438" s="25"/>
      <c r="F438" s="17"/>
      <c r="G438" s="17"/>
      <c r="H438" s="17"/>
      <c r="I438" s="18"/>
      <c r="J438" s="17">
        <v>0</v>
      </c>
      <c r="K438" s="19"/>
      <c r="L438" s="19"/>
      <c r="M438" s="23"/>
      <c r="N438" s="20">
        <f t="shared" si="959"/>
        <v>0</v>
      </c>
      <c r="O438" s="20"/>
      <c r="P438" s="75">
        <f t="shared" si="960"/>
        <v>0</v>
      </c>
      <c r="Q438" s="10"/>
      <c r="R438" s="22">
        <f t="shared" si="950"/>
        <v>0</v>
      </c>
      <c r="S438" s="10"/>
      <c r="T438" s="10"/>
      <c r="U438" s="152">
        <f>SUMIF('Rekapitulasi Maret'!$D$9:$D$173,APS!$B438,'Rekapitulasi Maret'!$E$9:$E$173)</f>
        <v>0</v>
      </c>
      <c r="V438" s="152">
        <f>SUMIF('Rekapitulasi Maret'!$D$9:$D$173,APS!$B438,'Rekapitulasi Maret'!$F$9:$F$173)</f>
        <v>0</v>
      </c>
      <c r="W438" s="10"/>
      <c r="X438" s="154">
        <f t="shared" si="951"/>
        <v>0</v>
      </c>
      <c r="Y438" s="154">
        <f t="shared" si="952"/>
        <v>0</v>
      </c>
      <c r="Z438" s="10"/>
      <c r="AA438" s="152">
        <f>SUMIF('Rekapitulasi Maret'!$U$9:$U$173,APS!$B438,'Rekapitulasi Maret'!$V$9:$V$173)</f>
        <v>0</v>
      </c>
      <c r="AB438" s="152">
        <f>SUMIF('Rekapitulasi Maret'!$U$9:$U$173,APS!$B438,'Rekapitulasi Maret'!$W$9:$W$173)</f>
        <v>0</v>
      </c>
      <c r="AC438" s="152"/>
      <c r="AD438" s="154">
        <f t="shared" si="938"/>
        <v>0</v>
      </c>
      <c r="AE438" s="154">
        <f t="shared" si="939"/>
        <v>0</v>
      </c>
      <c r="AF438" s="10"/>
      <c r="AG438" s="152">
        <f>SUMIF('Rekapitulasi Maret'!$AL$9:$AL$173,APS!$B438,'Rekapitulasi Maret'!$AM$9:$AM$173)</f>
        <v>0</v>
      </c>
      <c r="AH438" s="152">
        <f>SUMIF('Rekapitulasi Maret'!$AL$9:$AL$173,APS!$B438,'Rekapitulasi Maret'!$AN$9:$AN$173)</f>
        <v>0</v>
      </c>
      <c r="AI438" s="152">
        <f>SUMIF('Rekapitulasi Maret'!$AL$9:$AL$173,APS!$B438,'Rekapitulasi Maret'!$AQ$9:$AQ$173)</f>
        <v>0</v>
      </c>
      <c r="AJ438" s="154">
        <f t="shared" si="942"/>
        <v>0</v>
      </c>
      <c r="AK438" s="154">
        <f t="shared" si="943"/>
        <v>0</v>
      </c>
      <c r="AL438" s="10"/>
      <c r="AM438" s="152">
        <f>SUMIF('Rekapitulasi Maret'!$BA$9:$BA$173,APS!$B438,'Rekapitulasi Maret'!$BB$9:$BB$173)</f>
        <v>0</v>
      </c>
      <c r="AN438" s="152">
        <f>SUMIF('Rekapitulasi Maret'!$BA$9:$BA$173,APS!$B438,'Rekapitulasi Maret'!$BC$9:$BC$173)</f>
        <v>0</v>
      </c>
      <c r="AO438" s="10"/>
      <c r="AP438" s="154">
        <f t="shared" si="940"/>
        <v>0</v>
      </c>
      <c r="AQ438" s="154">
        <f t="shared" si="941"/>
        <v>0</v>
      </c>
      <c r="AR438" s="10"/>
      <c r="AS438" s="152">
        <f>SUMIF('Rekapitulasi Maret'!$BP$9:$BP$173,APS!$B438,'Rekapitulasi Maret'!$BQ$9:$BQ$173)</f>
        <v>0</v>
      </c>
      <c r="AT438" s="152">
        <f>SUMIF('Rekapitulasi Maret'!$BP$9:$BP$173,APS!$B438,'Rekapitulasi Maret'!$BR$9:$BR$173)</f>
        <v>0</v>
      </c>
      <c r="AU438" s="10"/>
      <c r="AV438" s="10"/>
      <c r="AW438" s="10"/>
      <c r="AX438" s="10"/>
      <c r="AY438" s="10"/>
      <c r="AZ438" s="10"/>
      <c r="BA438" s="10"/>
      <c r="BB438" s="154">
        <f t="shared" si="914"/>
        <v>0</v>
      </c>
      <c r="BC438" s="154">
        <f t="shared" si="915"/>
        <v>0</v>
      </c>
      <c r="BD438" s="76">
        <f t="shared" si="953"/>
        <v>0</v>
      </c>
      <c r="BE438" s="76">
        <f t="shared" si="954"/>
        <v>0</v>
      </c>
      <c r="BF438" s="76">
        <f t="shared" si="955"/>
        <v>0</v>
      </c>
      <c r="BG438" s="76">
        <f t="shared" si="956"/>
        <v>0</v>
      </c>
      <c r="BH438" s="76">
        <f t="shared" si="957"/>
        <v>0</v>
      </c>
      <c r="BI438" s="76">
        <f t="shared" si="958"/>
        <v>0</v>
      </c>
      <c r="BJ438" s="154">
        <f t="shared" si="944"/>
        <v>0</v>
      </c>
      <c r="BK438" s="10"/>
      <c r="BL438" s="10"/>
      <c r="BM438" s="152">
        <f>SUMIF('Rekapitulasi Maret'!$D$194:$D$375,APS!$B438,'Rekapitulasi Maret'!$E$194:$E$375)+SUMIF('Rekapitulasi Maret'!$D$194:$D$375,APS!$B438,'Rekapitulasi Maret'!$J$194:$J$375)</f>
        <v>0</v>
      </c>
      <c r="BN438" s="152">
        <f>SUMIF('Rekapitulasi Maret'!$D$194:$D$375,APS!$B438,'Rekapitulasi Maret'!$F$194:$F$375)</f>
        <v>0</v>
      </c>
      <c r="BO438" s="152">
        <f>SUMIF('Rekapitulasi Maret'!$D$194:$D$375,APS!$B438,'Rekapitulasi Maret'!$K$194:$K$375)</f>
        <v>0</v>
      </c>
      <c r="BP438" s="154">
        <f t="shared" si="912"/>
        <v>0</v>
      </c>
      <c r="BQ438" s="154">
        <f t="shared" si="913"/>
        <v>0</v>
      </c>
      <c r="BR438" s="10"/>
      <c r="BS438" s="152">
        <f>SUMIF('Rekapitulasi Maret'!$U$194:$U$375,APS!$B438,'Rekapitulasi Maret'!$V$194:$V$375)+SUMIF('Rekapitulasi Maret'!$U$194:$U$375,APS!$B438,'Rekapitulasi Maret'!$AA$194:$AA$375)</f>
        <v>0</v>
      </c>
      <c r="BT438" s="152">
        <f>SUMIF('Rekapitulasi Maret'!$U$194:$U$375,APS!$B438,'Rekapitulasi Maret'!$W$194:$W$375)</f>
        <v>0</v>
      </c>
      <c r="BU438" s="152">
        <f>SUMIF('Rekapitulasi Maret'!$U$194:$U$375,APS!$B438,'Rekapitulasi Maret'!$AB$194:$AB$375)</f>
        <v>0</v>
      </c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76">
        <f t="shared" si="922"/>
        <v>0</v>
      </c>
      <c r="CQ438" s="76">
        <f t="shared" si="923"/>
        <v>0</v>
      </c>
      <c r="CR438" s="76">
        <f t="shared" si="924"/>
        <v>0</v>
      </c>
      <c r="CS438" s="76">
        <f t="shared" si="925"/>
        <v>0</v>
      </c>
      <c r="CT438" s="76">
        <f t="shared" si="926"/>
        <v>0</v>
      </c>
      <c r="CU438" s="76">
        <f t="shared" si="927"/>
        <v>0</v>
      </c>
      <c r="CV438" s="154">
        <f t="shared" si="928"/>
        <v>0</v>
      </c>
      <c r="CW438" s="10"/>
      <c r="CX438" s="10"/>
      <c r="CY438" s="152">
        <f>SUMIF('Rekapitulasi Maret'!$D$391:$D$568,APS!$B438,'Rekapitulasi Maret'!$E$391:$E$568)+SUMIF('Rekapitulasi Maret'!$D$391:$D$568,APS!$B438,'Rekapitulasi Maret'!$J$391:$J$568)</f>
        <v>0</v>
      </c>
      <c r="CZ438" s="152">
        <f>SUMIF('Rekapitulasi Maret'!$D$391:$D$568,APS!$B438,'Rekapitulasi Maret'!$F$391:$F$568)</f>
        <v>0</v>
      </c>
      <c r="DA438" s="152">
        <f>SUMIF('Rekapitulasi Maret'!$D$391:$D$568,APS!$B438,'Rekapitulasi Maret'!$K$391:$K$568)</f>
        <v>0</v>
      </c>
      <c r="DB438" s="154">
        <f t="shared" si="910"/>
        <v>0</v>
      </c>
      <c r="DC438" s="154">
        <f t="shared" si="911"/>
        <v>0</v>
      </c>
      <c r="DD438" s="10"/>
      <c r="DE438" s="152">
        <f>SUMIF('Rekapitulasi Maret'!$U$391:$U$568,APS!$B438,'Rekapitulasi Maret'!$V$391:$V$568)+SUMIF('Rekapitulasi Maret'!$U$391:$U$568,APS!$B438,'Rekapitulasi Maret'!$AA$391:$AA$568)</f>
        <v>0</v>
      </c>
      <c r="DF438" s="152">
        <f>SUMIF('Rekapitulasi Maret'!$U$391:$U$568,APS!$B438,'Rekapitulasi Maret'!$W$391:$W$568)</f>
        <v>0</v>
      </c>
      <c r="DG438" s="152">
        <f>SUMIF('Rekapitulasi Maret'!$U$391:$U$568,APS!$B438,'Rekapitulasi Maret'!$AB$391:$AB$568)</f>
        <v>0</v>
      </c>
      <c r="DH438" s="154">
        <f t="shared" si="929"/>
        <v>0</v>
      </c>
      <c r="DI438" s="154">
        <f t="shared" si="930"/>
        <v>0</v>
      </c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52">
        <f>SUMIF('Rekapitulasi Maret'!$BP$391:$BP$568,APS!$B438,'Rekapitulasi Maret'!$BQ$391:$BQ$568)+SUMIF('Rekapitulasi Maret'!$BP$391:$BP$568,APS!$B438,'Rekapitulasi Maret'!$BT$391:$BT$568)</f>
        <v>0</v>
      </c>
      <c r="DX438" s="152">
        <f>SUMIF('Rekapitulasi Maret'!$BP$391:$BP$568,APS!$B438,'Rekapitulasi Maret'!$BR$391:$BR$568)</f>
        <v>0</v>
      </c>
      <c r="DY438" s="152">
        <f>SUMIF('Rekapitulasi Maret'!$BP$391:$BP$568,APS!$B438,'Rekapitulasi Maret'!$BU$391:$BU$568)</f>
        <v>0</v>
      </c>
      <c r="DZ438" s="154">
        <f t="shared" si="876"/>
        <v>0</v>
      </c>
      <c r="EA438" s="154">
        <f t="shared" si="877"/>
        <v>0</v>
      </c>
      <c r="EB438" s="10"/>
      <c r="EC438" s="152">
        <f>SUMIF('Rekapitulasi Maret'!$CE$391:$CE$568,APS!$B438,'Rekapitulasi Maret'!$CF$391:$CF$568)+SUMIF('Rekapitulasi Maret'!$CE$391:$CE$568,APS!$B438,'Rekapitulasi Maret'!$CI$391:$CI$568)</f>
        <v>0</v>
      </c>
      <c r="ED438" s="152">
        <f>SUMIF('Rekapitulasi Maret'!$CE$391:$CE$568,APS!$B438,'Rekapitulasi Maret'!$CG$391:$CG$568)</f>
        <v>0</v>
      </c>
      <c r="EE438" s="152">
        <f>SUMIF('Rekapitulasi Maret'!$CE$391:$CE$568,APS!$B438,'Rekapitulasi Maret'!$CJ$391:$CJ$568)</f>
        <v>0</v>
      </c>
      <c r="EF438" s="154">
        <f t="shared" si="893"/>
        <v>0</v>
      </c>
      <c r="EG438" s="154">
        <f t="shared" si="894"/>
        <v>0</v>
      </c>
      <c r="EH438" s="76">
        <f t="shared" si="931"/>
        <v>0</v>
      </c>
      <c r="EI438" s="76">
        <f t="shared" si="932"/>
        <v>0</v>
      </c>
      <c r="EJ438" s="76">
        <f t="shared" si="933"/>
        <v>0</v>
      </c>
      <c r="EK438" s="76">
        <f t="shared" si="934"/>
        <v>0</v>
      </c>
      <c r="EL438" s="76">
        <f t="shared" si="935"/>
        <v>0</v>
      </c>
      <c r="EM438" s="76">
        <f t="shared" si="936"/>
        <v>0</v>
      </c>
      <c r="EN438" s="154">
        <f t="shared" si="937"/>
        <v>0</v>
      </c>
      <c r="EO438" s="10"/>
      <c r="EP438" s="10"/>
      <c r="EQ438" s="10"/>
      <c r="ER438" s="10"/>
      <c r="ES438" s="10"/>
      <c r="ET438" s="10"/>
      <c r="EU438" s="10"/>
      <c r="EV438" s="10"/>
      <c r="EW438" s="152">
        <f>SUMIF('Rekapitulasi Maret'!$U$587:$U$768,APS!$B438,'Rekapitulasi Maret'!$V$587:$V$768)+SUMIF('Rekapitulasi Maret'!$U$587:$U$768,APS!$B438,'Rekapitulasi Maret'!$X$587:$X$768)</f>
        <v>0</v>
      </c>
      <c r="EX438" s="152">
        <f>SUMIF('Rekapitulasi Maret'!$U$587:$U$768,APS!$B438,'Rekapitulasi Maret'!$W$587:$W$768)+SUMIF('Rekapitulasi Maret'!$U$587:$U$768,APS!$B438,'Rekapitulasi Maret'!$Y$587:$Y$768)</f>
        <v>0</v>
      </c>
      <c r="EY438" s="10"/>
      <c r="EZ438" s="154">
        <f t="shared" si="897"/>
        <v>0</v>
      </c>
      <c r="FA438" s="154">
        <f t="shared" si="898"/>
        <v>0</v>
      </c>
      <c r="FB438" s="10"/>
      <c r="FC438" s="152">
        <f>SUMIF('Rekapitulasi Maret'!$AL$587:$AL$768,APS!$B438,'Rekapitulasi Maret'!$AM$587:$AM$768)+SUMIF('Rekapitulasi Maret'!$AL$587:$AL$768,APS!$B438,'Rekapitulasi Maret'!$AP$587:$AP$768)</f>
        <v>0</v>
      </c>
      <c r="FD438" s="152">
        <f>SUMIF('Rekapitulasi Maret'!$AL$587:$AL$768,APS!$B438,'Rekapitulasi Maret'!$AN$587:$AN$768)</f>
        <v>0</v>
      </c>
      <c r="FE438" s="10"/>
      <c r="FF438" s="154">
        <f t="shared" si="899"/>
        <v>0</v>
      </c>
      <c r="FG438" s="154">
        <f t="shared" si="900"/>
        <v>0</v>
      </c>
      <c r="FH438" s="10"/>
      <c r="FI438" s="152">
        <f>SUMIF('Rekapitulasi Maret'!$BA$587:$BA$768,APS!$B438,'Rekapitulasi Maret'!$BB$587:$BB$768)+SUMIF('Rekapitulasi Maret'!$BA$587:$BA$768,APS!$B438,'Rekapitulasi Maret'!$BE$587:$BE$768)</f>
        <v>0</v>
      </c>
      <c r="FJ438" s="152">
        <f>SUMIF('Rekapitulasi Maret'!$BA$587:$BA$768,APS!$B438,'Rekapitulasi Maret'!$BC$587:$BC$768)+SUMIF('Rekapitulasi Maret'!$BA$587:$BA$768,APS!$B438,'Rekapitulasi Maret'!$BF$587:$BF$768)</f>
        <v>0</v>
      </c>
      <c r="FK438" s="10"/>
      <c r="FL438" s="154">
        <f t="shared" si="901"/>
        <v>0</v>
      </c>
      <c r="FM438" s="154">
        <f t="shared" si="902"/>
        <v>0</v>
      </c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52">
        <f>SUMIF('Rekapitulasi Maret'!$D$785:$D$963,APS!$B438,'Rekapitulasi Maret'!$E$785:$E$963)+SUMIF('Rekapitulasi Maret'!$D$785:$D$963,APS!$B438,'Rekapitulasi Maret'!$J$785:$J$963)</f>
        <v>0</v>
      </c>
      <c r="GB438" s="152">
        <f>SUMIF('Rekapitulasi Maret'!$D$785:$D$963,APS!$B438,'Rekapitulasi Maret'!$F$785:$F$963)</f>
        <v>0</v>
      </c>
      <c r="GC438" s="152">
        <f>SUMIF('Rekapitulasi Maret'!$D$785:$D$963,APS!$B438,'Rekapitulasi Maret'!$K$785:$K$963)</f>
        <v>0</v>
      </c>
      <c r="GD438" s="154">
        <f t="shared" si="905"/>
        <v>0</v>
      </c>
      <c r="GE438" s="154">
        <f t="shared" si="906"/>
        <v>0</v>
      </c>
      <c r="GF438" s="10"/>
      <c r="GG438" s="152">
        <f>SUMIF('Rekapitulasi Maret'!$U$785:$U$963,APS!$B438,'Rekapitulasi Maret'!$V$785:$V$963)+SUMIF('Rekapitulasi Maret'!$U$785:$U$963,APS!$B438,'Rekapitulasi Maret'!$AA$785:$AA$963)</f>
        <v>0</v>
      </c>
      <c r="GH438" s="152">
        <f>SUMIF('Rekapitulasi Maret'!$U$785:$U$963,APS!$B438,'Rekapitulasi Maret'!$W$785:$W$963)</f>
        <v>0</v>
      </c>
      <c r="GI438" s="152">
        <f>SUMIF('Rekapitulasi Maret'!$U$785:$U$963,APS!$B438,'Rekapitulasi Maret'!$AB$785:$AB$963)</f>
        <v>0</v>
      </c>
      <c r="GJ438" s="154">
        <f t="shared" si="878"/>
        <v>0</v>
      </c>
      <c r="GK438" s="154">
        <f t="shared" si="879"/>
        <v>0</v>
      </c>
      <c r="GL438" s="10"/>
      <c r="GM438" s="10"/>
      <c r="GN438" s="10"/>
      <c r="GO438" s="10"/>
      <c r="GP438" s="10"/>
      <c r="GQ438" s="10"/>
      <c r="GR438" s="76">
        <f t="shared" si="945"/>
        <v>0</v>
      </c>
      <c r="GS438" s="76">
        <f t="shared" si="907"/>
        <v>0</v>
      </c>
      <c r="GT438" s="76">
        <f t="shared" si="908"/>
        <v>0</v>
      </c>
      <c r="GU438" s="76">
        <f t="shared" si="909"/>
        <v>0</v>
      </c>
      <c r="GV438" s="157">
        <f t="shared" si="946"/>
        <v>0</v>
      </c>
      <c r="GW438" s="157">
        <f t="shared" si="947"/>
        <v>0</v>
      </c>
      <c r="GX438" s="158">
        <f t="shared" si="948"/>
        <v>0</v>
      </c>
      <c r="GY438" s="157">
        <f t="shared" si="916"/>
        <v>0</v>
      </c>
      <c r="GZ438" s="157">
        <f t="shared" si="917"/>
        <v>0</v>
      </c>
      <c r="HA438" s="157">
        <f t="shared" si="918"/>
        <v>0</v>
      </c>
      <c r="HB438" s="157">
        <f t="shared" si="919"/>
        <v>0</v>
      </c>
      <c r="HC438" s="157">
        <f t="shared" si="920"/>
        <v>0</v>
      </c>
      <c r="HD438" s="157">
        <f t="shared" si="921"/>
        <v>0</v>
      </c>
      <c r="HE438" s="158">
        <f t="shared" si="949"/>
        <v>0</v>
      </c>
      <c r="HF438" s="2"/>
      <c r="HG438" s="88"/>
      <c r="HH438" s="88"/>
    </row>
    <row r="439" spans="1:216" ht="15.75" hidden="1">
      <c r="A439" s="16"/>
      <c r="B439" s="16"/>
      <c r="C439" s="16"/>
      <c r="D439" s="16"/>
      <c r="E439" s="16"/>
      <c r="F439" s="17"/>
      <c r="G439" s="17"/>
      <c r="H439" s="17"/>
      <c r="I439" s="18"/>
      <c r="J439" s="17">
        <v>0</v>
      </c>
      <c r="K439" s="19"/>
      <c r="L439" s="19"/>
      <c r="M439" s="23"/>
      <c r="N439" s="20">
        <f t="shared" si="959"/>
        <v>0</v>
      </c>
      <c r="O439" s="20"/>
      <c r="P439" s="75">
        <f t="shared" si="960"/>
        <v>0</v>
      </c>
      <c r="Q439" s="10"/>
      <c r="R439" s="22">
        <f t="shared" si="950"/>
        <v>0</v>
      </c>
      <c r="S439" s="10"/>
      <c r="T439" s="10"/>
      <c r="U439" s="152">
        <f>SUMIF('Rekapitulasi Maret'!$D$9:$D$173,APS!$B439,'Rekapitulasi Maret'!$E$9:$E$173)</f>
        <v>0</v>
      </c>
      <c r="V439" s="152">
        <f>SUMIF('Rekapitulasi Maret'!$D$9:$D$173,APS!$B439,'Rekapitulasi Maret'!$F$9:$F$173)</f>
        <v>0</v>
      </c>
      <c r="W439" s="10"/>
      <c r="X439" s="154">
        <f t="shared" si="951"/>
        <v>0</v>
      </c>
      <c r="Y439" s="154">
        <f t="shared" si="952"/>
        <v>0</v>
      </c>
      <c r="Z439" s="10"/>
      <c r="AA439" s="152">
        <f>SUMIF('Rekapitulasi Maret'!$U$9:$U$173,APS!$B439,'Rekapitulasi Maret'!$V$9:$V$173)</f>
        <v>0</v>
      </c>
      <c r="AB439" s="152">
        <f>SUMIF('Rekapitulasi Maret'!$U$9:$U$173,APS!$B439,'Rekapitulasi Maret'!$W$9:$W$173)</f>
        <v>0</v>
      </c>
      <c r="AC439" s="152"/>
      <c r="AD439" s="154">
        <f t="shared" si="938"/>
        <v>0</v>
      </c>
      <c r="AE439" s="154">
        <f t="shared" si="939"/>
        <v>0</v>
      </c>
      <c r="AF439" s="10"/>
      <c r="AG439" s="152">
        <f>SUMIF('Rekapitulasi Maret'!$AL$9:$AL$173,APS!$B439,'Rekapitulasi Maret'!$AM$9:$AM$173)</f>
        <v>0</v>
      </c>
      <c r="AH439" s="152">
        <f>SUMIF('Rekapitulasi Maret'!$AL$9:$AL$173,APS!$B439,'Rekapitulasi Maret'!$AN$9:$AN$173)</f>
        <v>0</v>
      </c>
      <c r="AI439" s="152">
        <f>SUMIF('Rekapitulasi Maret'!$AL$9:$AL$173,APS!$B439,'Rekapitulasi Maret'!$AQ$9:$AQ$173)</f>
        <v>0</v>
      </c>
      <c r="AJ439" s="154">
        <f t="shared" si="942"/>
        <v>0</v>
      </c>
      <c r="AK439" s="154">
        <f t="shared" si="943"/>
        <v>0</v>
      </c>
      <c r="AL439" s="10"/>
      <c r="AM439" s="152">
        <f>SUMIF('Rekapitulasi Maret'!$BA$9:$BA$173,APS!$B439,'Rekapitulasi Maret'!$BB$9:$BB$173)</f>
        <v>0</v>
      </c>
      <c r="AN439" s="152">
        <f>SUMIF('Rekapitulasi Maret'!$BA$9:$BA$173,APS!$B439,'Rekapitulasi Maret'!$BC$9:$BC$173)</f>
        <v>0</v>
      </c>
      <c r="AO439" s="10"/>
      <c r="AP439" s="154">
        <f t="shared" si="940"/>
        <v>0</v>
      </c>
      <c r="AQ439" s="154">
        <f t="shared" si="941"/>
        <v>0</v>
      </c>
      <c r="AR439" s="10"/>
      <c r="AS439" s="152">
        <f>SUMIF('Rekapitulasi Maret'!$BP$9:$BP$173,APS!$B439,'Rekapitulasi Maret'!$BQ$9:$BQ$173)</f>
        <v>0</v>
      </c>
      <c r="AT439" s="152">
        <f>SUMIF('Rekapitulasi Maret'!$BP$9:$BP$173,APS!$B439,'Rekapitulasi Maret'!$BR$9:$BR$173)</f>
        <v>0</v>
      </c>
      <c r="AU439" s="10"/>
      <c r="AV439" s="10"/>
      <c r="AW439" s="10"/>
      <c r="AX439" s="10"/>
      <c r="AY439" s="10"/>
      <c r="AZ439" s="10"/>
      <c r="BA439" s="10"/>
      <c r="BB439" s="154">
        <f t="shared" si="914"/>
        <v>0</v>
      </c>
      <c r="BC439" s="154">
        <f t="shared" si="915"/>
        <v>0</v>
      </c>
      <c r="BD439" s="76">
        <f t="shared" si="953"/>
        <v>0</v>
      </c>
      <c r="BE439" s="76">
        <f t="shared" si="954"/>
        <v>0</v>
      </c>
      <c r="BF439" s="76">
        <f t="shared" si="955"/>
        <v>0</v>
      </c>
      <c r="BG439" s="76">
        <f t="shared" si="956"/>
        <v>0</v>
      </c>
      <c r="BH439" s="76">
        <f t="shared" si="957"/>
        <v>0</v>
      </c>
      <c r="BI439" s="76">
        <f t="shared" si="958"/>
        <v>0</v>
      </c>
      <c r="BJ439" s="154">
        <f t="shared" si="944"/>
        <v>0</v>
      </c>
      <c r="BK439" s="10"/>
      <c r="BL439" s="10"/>
      <c r="BM439" s="152">
        <f>SUMIF('Rekapitulasi Maret'!$D$194:$D$375,APS!$B439,'Rekapitulasi Maret'!$E$194:$E$375)+SUMIF('Rekapitulasi Maret'!$D$194:$D$375,APS!$B439,'Rekapitulasi Maret'!$J$194:$J$375)</f>
        <v>0</v>
      </c>
      <c r="BN439" s="152">
        <f>SUMIF('Rekapitulasi Maret'!$D$194:$D$375,APS!$B439,'Rekapitulasi Maret'!$F$194:$F$375)</f>
        <v>0</v>
      </c>
      <c r="BO439" s="152">
        <f>SUMIF('Rekapitulasi Maret'!$D$194:$D$375,APS!$B439,'Rekapitulasi Maret'!$K$194:$K$375)</f>
        <v>0</v>
      </c>
      <c r="BP439" s="154">
        <f t="shared" si="912"/>
        <v>0</v>
      </c>
      <c r="BQ439" s="154">
        <f t="shared" si="913"/>
        <v>0</v>
      </c>
      <c r="BR439" s="10"/>
      <c r="BS439" s="152">
        <f>SUMIF('Rekapitulasi Maret'!$U$194:$U$375,APS!$B439,'Rekapitulasi Maret'!$V$194:$V$375)+SUMIF('Rekapitulasi Maret'!$U$194:$U$375,APS!$B439,'Rekapitulasi Maret'!$AA$194:$AA$375)</f>
        <v>0</v>
      </c>
      <c r="BT439" s="152">
        <f>SUMIF('Rekapitulasi Maret'!$U$194:$U$375,APS!$B439,'Rekapitulasi Maret'!$W$194:$W$375)</f>
        <v>0</v>
      </c>
      <c r="BU439" s="152">
        <f>SUMIF('Rekapitulasi Maret'!$U$194:$U$375,APS!$B439,'Rekapitulasi Maret'!$AB$194:$AB$375)</f>
        <v>0</v>
      </c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76">
        <f t="shared" si="922"/>
        <v>0</v>
      </c>
      <c r="CQ439" s="76">
        <f t="shared" si="923"/>
        <v>0</v>
      </c>
      <c r="CR439" s="76">
        <f t="shared" si="924"/>
        <v>0</v>
      </c>
      <c r="CS439" s="76">
        <f t="shared" si="925"/>
        <v>0</v>
      </c>
      <c r="CT439" s="76">
        <f t="shared" si="926"/>
        <v>0</v>
      </c>
      <c r="CU439" s="76">
        <f t="shared" si="927"/>
        <v>0</v>
      </c>
      <c r="CV439" s="154">
        <f t="shared" si="928"/>
        <v>0</v>
      </c>
      <c r="CW439" s="10"/>
      <c r="CX439" s="10"/>
      <c r="CY439" s="152">
        <f>SUMIF('Rekapitulasi Maret'!$D$391:$D$568,APS!$B439,'Rekapitulasi Maret'!$E$391:$E$568)+SUMIF('Rekapitulasi Maret'!$D$391:$D$568,APS!$B439,'Rekapitulasi Maret'!$J$391:$J$568)</f>
        <v>0</v>
      </c>
      <c r="CZ439" s="152">
        <f>SUMIF('Rekapitulasi Maret'!$D$391:$D$568,APS!$B439,'Rekapitulasi Maret'!$F$391:$F$568)</f>
        <v>0</v>
      </c>
      <c r="DA439" s="152">
        <f>SUMIF('Rekapitulasi Maret'!$D$391:$D$568,APS!$B439,'Rekapitulasi Maret'!$K$391:$K$568)</f>
        <v>0</v>
      </c>
      <c r="DB439" s="154">
        <f t="shared" si="910"/>
        <v>0</v>
      </c>
      <c r="DC439" s="154">
        <f t="shared" si="911"/>
        <v>0</v>
      </c>
      <c r="DD439" s="10"/>
      <c r="DE439" s="152">
        <f>SUMIF('Rekapitulasi Maret'!$U$391:$U$568,APS!$B439,'Rekapitulasi Maret'!$V$391:$V$568)+SUMIF('Rekapitulasi Maret'!$U$391:$U$568,APS!$B439,'Rekapitulasi Maret'!$AA$391:$AA$568)</f>
        <v>0</v>
      </c>
      <c r="DF439" s="152">
        <f>SUMIF('Rekapitulasi Maret'!$U$391:$U$568,APS!$B439,'Rekapitulasi Maret'!$W$391:$W$568)</f>
        <v>0</v>
      </c>
      <c r="DG439" s="152">
        <f>SUMIF('Rekapitulasi Maret'!$U$391:$U$568,APS!$B439,'Rekapitulasi Maret'!$AB$391:$AB$568)</f>
        <v>0</v>
      </c>
      <c r="DH439" s="154">
        <f t="shared" si="929"/>
        <v>0</v>
      </c>
      <c r="DI439" s="154">
        <f t="shared" si="930"/>
        <v>0</v>
      </c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52">
        <f>SUMIF('Rekapitulasi Maret'!$BP$391:$BP$568,APS!$B439,'Rekapitulasi Maret'!$BQ$391:$BQ$568)+SUMIF('Rekapitulasi Maret'!$BP$391:$BP$568,APS!$B439,'Rekapitulasi Maret'!$BT$391:$BT$568)</f>
        <v>0</v>
      </c>
      <c r="DX439" s="152">
        <f>SUMIF('Rekapitulasi Maret'!$BP$391:$BP$568,APS!$B439,'Rekapitulasi Maret'!$BR$391:$BR$568)</f>
        <v>0</v>
      </c>
      <c r="DY439" s="152">
        <f>SUMIF('Rekapitulasi Maret'!$BP$391:$BP$568,APS!$B439,'Rekapitulasi Maret'!$BU$391:$BU$568)</f>
        <v>0</v>
      </c>
      <c r="DZ439" s="154">
        <f t="shared" si="876"/>
        <v>0</v>
      </c>
      <c r="EA439" s="154">
        <f t="shared" si="877"/>
        <v>0</v>
      </c>
      <c r="EB439" s="10"/>
      <c r="EC439" s="152">
        <f>SUMIF('Rekapitulasi Maret'!$CE$391:$CE$568,APS!$B439,'Rekapitulasi Maret'!$CF$391:$CF$568)+SUMIF('Rekapitulasi Maret'!$CE$391:$CE$568,APS!$B439,'Rekapitulasi Maret'!$CI$391:$CI$568)</f>
        <v>0</v>
      </c>
      <c r="ED439" s="152">
        <f>SUMIF('Rekapitulasi Maret'!$CE$391:$CE$568,APS!$B439,'Rekapitulasi Maret'!$CG$391:$CG$568)</f>
        <v>0</v>
      </c>
      <c r="EE439" s="152">
        <f>SUMIF('Rekapitulasi Maret'!$CE$391:$CE$568,APS!$B439,'Rekapitulasi Maret'!$CJ$391:$CJ$568)</f>
        <v>0</v>
      </c>
      <c r="EF439" s="154">
        <f t="shared" si="893"/>
        <v>0</v>
      </c>
      <c r="EG439" s="154">
        <f t="shared" si="894"/>
        <v>0</v>
      </c>
      <c r="EH439" s="76">
        <f t="shared" si="931"/>
        <v>0</v>
      </c>
      <c r="EI439" s="76">
        <f t="shared" si="932"/>
        <v>0</v>
      </c>
      <c r="EJ439" s="76">
        <f t="shared" si="933"/>
        <v>0</v>
      </c>
      <c r="EK439" s="76">
        <f t="shared" si="934"/>
        <v>0</v>
      </c>
      <c r="EL439" s="76">
        <f t="shared" si="935"/>
        <v>0</v>
      </c>
      <c r="EM439" s="76">
        <f t="shared" si="936"/>
        <v>0</v>
      </c>
      <c r="EN439" s="154">
        <f t="shared" si="937"/>
        <v>0</v>
      </c>
      <c r="EO439" s="10"/>
      <c r="EP439" s="10"/>
      <c r="EQ439" s="10"/>
      <c r="ER439" s="10"/>
      <c r="ES439" s="10"/>
      <c r="ET439" s="10"/>
      <c r="EU439" s="10"/>
      <c r="EV439" s="10"/>
      <c r="EW439" s="152">
        <f>SUMIF('Rekapitulasi Maret'!$U$587:$U$768,APS!$B439,'Rekapitulasi Maret'!$V$587:$V$768)+SUMIF('Rekapitulasi Maret'!$U$587:$U$768,APS!$B439,'Rekapitulasi Maret'!$X$587:$X$768)</f>
        <v>0</v>
      </c>
      <c r="EX439" s="152">
        <f>SUMIF('Rekapitulasi Maret'!$U$587:$U$768,APS!$B439,'Rekapitulasi Maret'!$W$587:$W$768)+SUMIF('Rekapitulasi Maret'!$U$587:$U$768,APS!$B439,'Rekapitulasi Maret'!$Y$587:$Y$768)</f>
        <v>0</v>
      </c>
      <c r="EY439" s="10"/>
      <c r="EZ439" s="154">
        <f t="shared" si="897"/>
        <v>0</v>
      </c>
      <c r="FA439" s="154">
        <f t="shared" si="898"/>
        <v>0</v>
      </c>
      <c r="FB439" s="10"/>
      <c r="FC439" s="152">
        <f>SUMIF('Rekapitulasi Maret'!$AL$587:$AL$768,APS!$B439,'Rekapitulasi Maret'!$AM$587:$AM$768)+SUMIF('Rekapitulasi Maret'!$AL$587:$AL$768,APS!$B439,'Rekapitulasi Maret'!$AP$587:$AP$768)</f>
        <v>0</v>
      </c>
      <c r="FD439" s="152">
        <f>SUMIF('Rekapitulasi Maret'!$AL$587:$AL$768,APS!$B439,'Rekapitulasi Maret'!$AN$587:$AN$768)</f>
        <v>0</v>
      </c>
      <c r="FE439" s="10"/>
      <c r="FF439" s="154">
        <f t="shared" si="899"/>
        <v>0</v>
      </c>
      <c r="FG439" s="154">
        <f t="shared" si="900"/>
        <v>0</v>
      </c>
      <c r="FH439" s="10"/>
      <c r="FI439" s="152">
        <f>SUMIF('Rekapitulasi Maret'!$BA$587:$BA$768,APS!$B439,'Rekapitulasi Maret'!$BB$587:$BB$768)+SUMIF('Rekapitulasi Maret'!$BA$587:$BA$768,APS!$B439,'Rekapitulasi Maret'!$BE$587:$BE$768)</f>
        <v>0</v>
      </c>
      <c r="FJ439" s="152">
        <f>SUMIF('Rekapitulasi Maret'!$BA$587:$BA$768,APS!$B439,'Rekapitulasi Maret'!$BC$587:$BC$768)+SUMIF('Rekapitulasi Maret'!$BA$587:$BA$768,APS!$B439,'Rekapitulasi Maret'!$BF$587:$BF$768)</f>
        <v>0</v>
      </c>
      <c r="FK439" s="10"/>
      <c r="FL439" s="154">
        <f t="shared" si="901"/>
        <v>0</v>
      </c>
      <c r="FM439" s="154">
        <f t="shared" si="902"/>
        <v>0</v>
      </c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52">
        <f>SUMIF('Rekapitulasi Maret'!$D$785:$D$963,APS!$B439,'Rekapitulasi Maret'!$E$785:$E$963)+SUMIF('Rekapitulasi Maret'!$D$785:$D$963,APS!$B439,'Rekapitulasi Maret'!$J$785:$J$963)</f>
        <v>0</v>
      </c>
      <c r="GB439" s="152">
        <f>SUMIF('Rekapitulasi Maret'!$D$785:$D$963,APS!$B439,'Rekapitulasi Maret'!$F$785:$F$963)</f>
        <v>0</v>
      </c>
      <c r="GC439" s="152">
        <f>SUMIF('Rekapitulasi Maret'!$D$785:$D$963,APS!$B439,'Rekapitulasi Maret'!$K$785:$K$963)</f>
        <v>0</v>
      </c>
      <c r="GD439" s="154">
        <f t="shared" si="905"/>
        <v>0</v>
      </c>
      <c r="GE439" s="154">
        <f t="shared" si="906"/>
        <v>0</v>
      </c>
      <c r="GF439" s="10"/>
      <c r="GG439" s="152">
        <f>SUMIF('Rekapitulasi Maret'!$U$785:$U$963,APS!$B439,'Rekapitulasi Maret'!$V$785:$V$963)+SUMIF('Rekapitulasi Maret'!$U$785:$U$963,APS!$B439,'Rekapitulasi Maret'!$AA$785:$AA$963)</f>
        <v>0</v>
      </c>
      <c r="GH439" s="152">
        <f>SUMIF('Rekapitulasi Maret'!$U$785:$U$963,APS!$B439,'Rekapitulasi Maret'!$W$785:$W$963)</f>
        <v>0</v>
      </c>
      <c r="GI439" s="152">
        <f>SUMIF('Rekapitulasi Maret'!$U$785:$U$963,APS!$B439,'Rekapitulasi Maret'!$AB$785:$AB$963)</f>
        <v>0</v>
      </c>
      <c r="GJ439" s="154">
        <f t="shared" si="878"/>
        <v>0</v>
      </c>
      <c r="GK439" s="154">
        <f t="shared" si="879"/>
        <v>0</v>
      </c>
      <c r="GL439" s="10"/>
      <c r="GM439" s="10"/>
      <c r="GN439" s="10"/>
      <c r="GO439" s="10"/>
      <c r="GP439" s="10"/>
      <c r="GQ439" s="10"/>
      <c r="GR439" s="76">
        <f t="shared" si="945"/>
        <v>0</v>
      </c>
      <c r="GS439" s="76">
        <f t="shared" si="907"/>
        <v>0</v>
      </c>
      <c r="GT439" s="76">
        <f t="shared" si="908"/>
        <v>0</v>
      </c>
      <c r="GU439" s="76">
        <f t="shared" si="909"/>
        <v>0</v>
      </c>
      <c r="GV439" s="157">
        <f t="shared" si="946"/>
        <v>0</v>
      </c>
      <c r="GW439" s="157">
        <f t="shared" si="947"/>
        <v>0</v>
      </c>
      <c r="GX439" s="158">
        <f t="shared" si="948"/>
        <v>0</v>
      </c>
      <c r="GY439" s="157">
        <f t="shared" si="916"/>
        <v>0</v>
      </c>
      <c r="GZ439" s="157">
        <f t="shared" si="917"/>
        <v>0</v>
      </c>
      <c r="HA439" s="157">
        <f t="shared" si="918"/>
        <v>0</v>
      </c>
      <c r="HB439" s="157">
        <f t="shared" si="919"/>
        <v>0</v>
      </c>
      <c r="HC439" s="157">
        <f t="shared" si="920"/>
        <v>0</v>
      </c>
      <c r="HD439" s="157">
        <f t="shared" si="921"/>
        <v>0</v>
      </c>
      <c r="HE439" s="158">
        <f t="shared" si="949"/>
        <v>0</v>
      </c>
      <c r="HF439" s="21"/>
      <c r="HG439" s="88"/>
      <c r="HH439" s="88"/>
    </row>
    <row r="440" spans="1:216" ht="15.75" hidden="1">
      <c r="A440" s="16"/>
      <c r="B440" s="16"/>
      <c r="C440" s="16"/>
      <c r="D440" s="16"/>
      <c r="E440" s="16"/>
      <c r="F440" s="17"/>
      <c r="G440" s="17"/>
      <c r="H440" s="17"/>
      <c r="I440" s="18"/>
      <c r="J440" s="17">
        <v>0</v>
      </c>
      <c r="K440" s="19"/>
      <c r="L440" s="19"/>
      <c r="M440" s="23"/>
      <c r="N440" s="20">
        <f t="shared" si="959"/>
        <v>0</v>
      </c>
      <c r="O440" s="20"/>
      <c r="P440" s="75">
        <f t="shared" si="960"/>
        <v>0</v>
      </c>
      <c r="Q440" s="10"/>
      <c r="R440" s="22">
        <f t="shared" si="950"/>
        <v>0</v>
      </c>
      <c r="S440" s="10"/>
      <c r="T440" s="10"/>
      <c r="U440" s="152">
        <f>SUMIF('Rekapitulasi Maret'!$D$9:$D$173,APS!$B440,'Rekapitulasi Maret'!$E$9:$E$173)</f>
        <v>0</v>
      </c>
      <c r="V440" s="152">
        <f>SUMIF('Rekapitulasi Maret'!$D$9:$D$173,APS!$B440,'Rekapitulasi Maret'!$F$9:$F$173)</f>
        <v>0</v>
      </c>
      <c r="W440" s="10"/>
      <c r="X440" s="154">
        <f t="shared" si="951"/>
        <v>0</v>
      </c>
      <c r="Y440" s="154">
        <f t="shared" si="952"/>
        <v>0</v>
      </c>
      <c r="Z440" s="10"/>
      <c r="AA440" s="152">
        <f>SUMIF('Rekapitulasi Maret'!$U$9:$U$173,APS!$B440,'Rekapitulasi Maret'!$V$9:$V$173)</f>
        <v>0</v>
      </c>
      <c r="AB440" s="152">
        <f>SUMIF('Rekapitulasi Maret'!$U$9:$U$173,APS!$B440,'Rekapitulasi Maret'!$W$9:$W$173)</f>
        <v>0</v>
      </c>
      <c r="AC440" s="152"/>
      <c r="AD440" s="154">
        <f t="shared" si="938"/>
        <v>0</v>
      </c>
      <c r="AE440" s="154">
        <f t="shared" si="939"/>
        <v>0</v>
      </c>
      <c r="AF440" s="10"/>
      <c r="AG440" s="152">
        <f>SUMIF('Rekapitulasi Maret'!$AL$9:$AL$173,APS!$B440,'Rekapitulasi Maret'!$AM$9:$AM$173)</f>
        <v>0</v>
      </c>
      <c r="AH440" s="152">
        <f>SUMIF('Rekapitulasi Maret'!$AL$9:$AL$173,APS!$B440,'Rekapitulasi Maret'!$AN$9:$AN$173)</f>
        <v>0</v>
      </c>
      <c r="AI440" s="152">
        <f>SUMIF('Rekapitulasi Maret'!$AL$9:$AL$173,APS!$B440,'Rekapitulasi Maret'!$AQ$9:$AQ$173)</f>
        <v>0</v>
      </c>
      <c r="AJ440" s="154">
        <f t="shared" si="942"/>
        <v>0</v>
      </c>
      <c r="AK440" s="154">
        <f t="shared" si="943"/>
        <v>0</v>
      </c>
      <c r="AL440" s="10"/>
      <c r="AM440" s="152">
        <f>SUMIF('Rekapitulasi Maret'!$BA$9:$BA$173,APS!$B440,'Rekapitulasi Maret'!$BB$9:$BB$173)</f>
        <v>0</v>
      </c>
      <c r="AN440" s="152">
        <f>SUMIF('Rekapitulasi Maret'!$BA$9:$BA$173,APS!$B440,'Rekapitulasi Maret'!$BC$9:$BC$173)</f>
        <v>0</v>
      </c>
      <c r="AO440" s="10"/>
      <c r="AP440" s="154">
        <f t="shared" si="940"/>
        <v>0</v>
      </c>
      <c r="AQ440" s="154">
        <f t="shared" si="941"/>
        <v>0</v>
      </c>
      <c r="AR440" s="10"/>
      <c r="AS440" s="152">
        <f>SUMIF('Rekapitulasi Maret'!$BP$9:$BP$173,APS!$B440,'Rekapitulasi Maret'!$BQ$9:$BQ$173)</f>
        <v>0</v>
      </c>
      <c r="AT440" s="152">
        <f>SUMIF('Rekapitulasi Maret'!$BP$9:$BP$173,APS!$B440,'Rekapitulasi Maret'!$BR$9:$BR$173)</f>
        <v>0</v>
      </c>
      <c r="AU440" s="10"/>
      <c r="AV440" s="10"/>
      <c r="AW440" s="10"/>
      <c r="AX440" s="10"/>
      <c r="AY440" s="10"/>
      <c r="AZ440" s="10"/>
      <c r="BA440" s="10"/>
      <c r="BB440" s="154">
        <f t="shared" si="914"/>
        <v>0</v>
      </c>
      <c r="BC440" s="154">
        <f t="shared" si="915"/>
        <v>0</v>
      </c>
      <c r="BD440" s="76">
        <f t="shared" si="953"/>
        <v>0</v>
      </c>
      <c r="BE440" s="76">
        <f t="shared" si="954"/>
        <v>0</v>
      </c>
      <c r="BF440" s="76">
        <f t="shared" si="955"/>
        <v>0</v>
      </c>
      <c r="BG440" s="76">
        <f t="shared" si="956"/>
        <v>0</v>
      </c>
      <c r="BH440" s="76">
        <f t="shared" si="957"/>
        <v>0</v>
      </c>
      <c r="BI440" s="76">
        <f t="shared" si="958"/>
        <v>0</v>
      </c>
      <c r="BJ440" s="154">
        <f t="shared" si="944"/>
        <v>0</v>
      </c>
      <c r="BK440" s="10"/>
      <c r="BL440" s="10"/>
      <c r="BM440" s="152">
        <f>SUMIF('Rekapitulasi Maret'!$D$194:$D$375,APS!$B440,'Rekapitulasi Maret'!$E$194:$E$375)+SUMIF('Rekapitulasi Maret'!$D$194:$D$375,APS!$B440,'Rekapitulasi Maret'!$J$194:$J$375)</f>
        <v>0</v>
      </c>
      <c r="BN440" s="152">
        <f>SUMIF('Rekapitulasi Maret'!$D$194:$D$375,APS!$B440,'Rekapitulasi Maret'!$F$194:$F$375)</f>
        <v>0</v>
      </c>
      <c r="BO440" s="152">
        <f>SUMIF('Rekapitulasi Maret'!$D$194:$D$375,APS!$B440,'Rekapitulasi Maret'!$K$194:$K$375)</f>
        <v>0</v>
      </c>
      <c r="BP440" s="154">
        <f t="shared" si="912"/>
        <v>0</v>
      </c>
      <c r="BQ440" s="154">
        <f t="shared" si="913"/>
        <v>0</v>
      </c>
      <c r="BR440" s="10"/>
      <c r="BS440" s="152">
        <f>SUMIF('Rekapitulasi Maret'!$U$194:$U$375,APS!$B440,'Rekapitulasi Maret'!$V$194:$V$375)+SUMIF('Rekapitulasi Maret'!$U$194:$U$375,APS!$B440,'Rekapitulasi Maret'!$AA$194:$AA$375)</f>
        <v>0</v>
      </c>
      <c r="BT440" s="152">
        <f>SUMIF('Rekapitulasi Maret'!$U$194:$U$375,APS!$B440,'Rekapitulasi Maret'!$W$194:$W$375)</f>
        <v>0</v>
      </c>
      <c r="BU440" s="152">
        <f>SUMIF('Rekapitulasi Maret'!$U$194:$U$375,APS!$B440,'Rekapitulasi Maret'!$AB$194:$AB$375)</f>
        <v>0</v>
      </c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76">
        <f t="shared" si="922"/>
        <v>0</v>
      </c>
      <c r="CQ440" s="76">
        <f t="shared" si="923"/>
        <v>0</v>
      </c>
      <c r="CR440" s="76">
        <f t="shared" si="924"/>
        <v>0</v>
      </c>
      <c r="CS440" s="76">
        <f t="shared" si="925"/>
        <v>0</v>
      </c>
      <c r="CT440" s="76">
        <f t="shared" si="926"/>
        <v>0</v>
      </c>
      <c r="CU440" s="76">
        <f t="shared" si="927"/>
        <v>0</v>
      </c>
      <c r="CV440" s="154">
        <f t="shared" si="928"/>
        <v>0</v>
      </c>
      <c r="CW440" s="10"/>
      <c r="CX440" s="10"/>
      <c r="CY440" s="152">
        <f>SUMIF('Rekapitulasi Maret'!$D$391:$D$568,APS!$B440,'Rekapitulasi Maret'!$E$391:$E$568)+SUMIF('Rekapitulasi Maret'!$D$391:$D$568,APS!$B440,'Rekapitulasi Maret'!$J$391:$J$568)</f>
        <v>0</v>
      </c>
      <c r="CZ440" s="152">
        <f>SUMIF('Rekapitulasi Maret'!$D$391:$D$568,APS!$B440,'Rekapitulasi Maret'!$F$391:$F$568)</f>
        <v>0</v>
      </c>
      <c r="DA440" s="152">
        <f>SUMIF('Rekapitulasi Maret'!$D$391:$D$568,APS!$B440,'Rekapitulasi Maret'!$K$391:$K$568)</f>
        <v>0</v>
      </c>
      <c r="DB440" s="154">
        <f t="shared" si="910"/>
        <v>0</v>
      </c>
      <c r="DC440" s="154">
        <f t="shared" si="911"/>
        <v>0</v>
      </c>
      <c r="DD440" s="10"/>
      <c r="DE440" s="152">
        <f>SUMIF('Rekapitulasi Maret'!$U$391:$U$568,APS!$B440,'Rekapitulasi Maret'!$V$391:$V$568)+SUMIF('Rekapitulasi Maret'!$U$391:$U$568,APS!$B440,'Rekapitulasi Maret'!$AA$391:$AA$568)</f>
        <v>0</v>
      </c>
      <c r="DF440" s="152">
        <f>SUMIF('Rekapitulasi Maret'!$U$391:$U$568,APS!$B440,'Rekapitulasi Maret'!$W$391:$W$568)</f>
        <v>0</v>
      </c>
      <c r="DG440" s="152">
        <f>SUMIF('Rekapitulasi Maret'!$U$391:$U$568,APS!$B440,'Rekapitulasi Maret'!$AB$391:$AB$568)</f>
        <v>0</v>
      </c>
      <c r="DH440" s="154">
        <f t="shared" si="929"/>
        <v>0</v>
      </c>
      <c r="DI440" s="154">
        <f t="shared" si="930"/>
        <v>0</v>
      </c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52">
        <f>SUMIF('Rekapitulasi Maret'!$BP$391:$BP$568,APS!$B440,'Rekapitulasi Maret'!$BQ$391:$BQ$568)+SUMIF('Rekapitulasi Maret'!$BP$391:$BP$568,APS!$B440,'Rekapitulasi Maret'!$BT$391:$BT$568)</f>
        <v>0</v>
      </c>
      <c r="DX440" s="152">
        <f>SUMIF('Rekapitulasi Maret'!$BP$391:$BP$568,APS!$B440,'Rekapitulasi Maret'!$BR$391:$BR$568)</f>
        <v>0</v>
      </c>
      <c r="DY440" s="152">
        <f>SUMIF('Rekapitulasi Maret'!$BP$391:$BP$568,APS!$B440,'Rekapitulasi Maret'!$BU$391:$BU$568)</f>
        <v>0</v>
      </c>
      <c r="DZ440" s="154">
        <f t="shared" si="876"/>
        <v>0</v>
      </c>
      <c r="EA440" s="154">
        <f t="shared" si="877"/>
        <v>0</v>
      </c>
      <c r="EB440" s="10"/>
      <c r="EC440" s="152">
        <f>SUMIF('Rekapitulasi Maret'!$CE$391:$CE$568,APS!$B440,'Rekapitulasi Maret'!$CF$391:$CF$568)+SUMIF('Rekapitulasi Maret'!$CE$391:$CE$568,APS!$B440,'Rekapitulasi Maret'!$CI$391:$CI$568)</f>
        <v>0</v>
      </c>
      <c r="ED440" s="152">
        <f>SUMIF('Rekapitulasi Maret'!$CE$391:$CE$568,APS!$B440,'Rekapitulasi Maret'!$CG$391:$CG$568)</f>
        <v>0</v>
      </c>
      <c r="EE440" s="152">
        <f>SUMIF('Rekapitulasi Maret'!$CE$391:$CE$568,APS!$B440,'Rekapitulasi Maret'!$CJ$391:$CJ$568)</f>
        <v>0</v>
      </c>
      <c r="EF440" s="154">
        <f t="shared" si="893"/>
        <v>0</v>
      </c>
      <c r="EG440" s="154">
        <f t="shared" si="894"/>
        <v>0</v>
      </c>
      <c r="EH440" s="76">
        <f t="shared" si="931"/>
        <v>0</v>
      </c>
      <c r="EI440" s="76">
        <f t="shared" si="932"/>
        <v>0</v>
      </c>
      <c r="EJ440" s="76">
        <f t="shared" si="933"/>
        <v>0</v>
      </c>
      <c r="EK440" s="76">
        <f t="shared" si="934"/>
        <v>0</v>
      </c>
      <c r="EL440" s="76">
        <f t="shared" si="935"/>
        <v>0</v>
      </c>
      <c r="EM440" s="76">
        <f t="shared" si="936"/>
        <v>0</v>
      </c>
      <c r="EN440" s="154">
        <f t="shared" si="937"/>
        <v>0</v>
      </c>
      <c r="EO440" s="10"/>
      <c r="EP440" s="10"/>
      <c r="EQ440" s="10"/>
      <c r="ER440" s="10"/>
      <c r="ES440" s="10"/>
      <c r="ET440" s="10"/>
      <c r="EU440" s="10"/>
      <c r="EV440" s="10"/>
      <c r="EW440" s="152">
        <f>SUMIF('Rekapitulasi Maret'!$U$587:$U$768,APS!$B440,'Rekapitulasi Maret'!$V$587:$V$768)+SUMIF('Rekapitulasi Maret'!$U$587:$U$768,APS!$B440,'Rekapitulasi Maret'!$X$587:$X$768)</f>
        <v>0</v>
      </c>
      <c r="EX440" s="152">
        <f>SUMIF('Rekapitulasi Maret'!$U$587:$U$768,APS!$B440,'Rekapitulasi Maret'!$W$587:$W$768)+SUMIF('Rekapitulasi Maret'!$U$587:$U$768,APS!$B440,'Rekapitulasi Maret'!$Y$587:$Y$768)</f>
        <v>0</v>
      </c>
      <c r="EY440" s="10"/>
      <c r="EZ440" s="154">
        <f t="shared" si="897"/>
        <v>0</v>
      </c>
      <c r="FA440" s="154">
        <f t="shared" si="898"/>
        <v>0</v>
      </c>
      <c r="FB440" s="10"/>
      <c r="FC440" s="152">
        <f>SUMIF('Rekapitulasi Maret'!$AL$587:$AL$768,APS!$B440,'Rekapitulasi Maret'!$AM$587:$AM$768)+SUMIF('Rekapitulasi Maret'!$AL$587:$AL$768,APS!$B440,'Rekapitulasi Maret'!$AP$587:$AP$768)</f>
        <v>0</v>
      </c>
      <c r="FD440" s="152">
        <f>SUMIF('Rekapitulasi Maret'!$AL$587:$AL$768,APS!$B440,'Rekapitulasi Maret'!$AN$587:$AN$768)</f>
        <v>0</v>
      </c>
      <c r="FE440" s="10"/>
      <c r="FF440" s="154">
        <f t="shared" si="899"/>
        <v>0</v>
      </c>
      <c r="FG440" s="154">
        <f t="shared" si="900"/>
        <v>0</v>
      </c>
      <c r="FH440" s="10"/>
      <c r="FI440" s="152">
        <f>SUMIF('Rekapitulasi Maret'!$BA$587:$BA$768,APS!$B440,'Rekapitulasi Maret'!$BB$587:$BB$768)+SUMIF('Rekapitulasi Maret'!$BA$587:$BA$768,APS!$B440,'Rekapitulasi Maret'!$BE$587:$BE$768)</f>
        <v>0</v>
      </c>
      <c r="FJ440" s="152">
        <f>SUMIF('Rekapitulasi Maret'!$BA$587:$BA$768,APS!$B440,'Rekapitulasi Maret'!$BC$587:$BC$768)+SUMIF('Rekapitulasi Maret'!$BA$587:$BA$768,APS!$B440,'Rekapitulasi Maret'!$BF$587:$BF$768)</f>
        <v>0</v>
      </c>
      <c r="FK440" s="10"/>
      <c r="FL440" s="154">
        <f t="shared" si="901"/>
        <v>0</v>
      </c>
      <c r="FM440" s="154">
        <f t="shared" si="902"/>
        <v>0</v>
      </c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52">
        <f>SUMIF('Rekapitulasi Maret'!$D$785:$D$963,APS!$B440,'Rekapitulasi Maret'!$E$785:$E$963)+SUMIF('Rekapitulasi Maret'!$D$785:$D$963,APS!$B440,'Rekapitulasi Maret'!$J$785:$J$963)</f>
        <v>0</v>
      </c>
      <c r="GB440" s="152">
        <f>SUMIF('Rekapitulasi Maret'!$D$785:$D$963,APS!$B440,'Rekapitulasi Maret'!$F$785:$F$963)</f>
        <v>0</v>
      </c>
      <c r="GC440" s="152">
        <f>SUMIF('Rekapitulasi Maret'!$D$785:$D$963,APS!$B440,'Rekapitulasi Maret'!$K$785:$K$963)</f>
        <v>0</v>
      </c>
      <c r="GD440" s="154">
        <f t="shared" si="905"/>
        <v>0</v>
      </c>
      <c r="GE440" s="154">
        <f t="shared" si="906"/>
        <v>0</v>
      </c>
      <c r="GF440" s="10"/>
      <c r="GG440" s="152">
        <f>SUMIF('Rekapitulasi Maret'!$U$785:$U$963,APS!$B440,'Rekapitulasi Maret'!$V$785:$V$963)+SUMIF('Rekapitulasi Maret'!$U$785:$U$963,APS!$B440,'Rekapitulasi Maret'!$AA$785:$AA$963)</f>
        <v>0</v>
      </c>
      <c r="GH440" s="152">
        <f>SUMIF('Rekapitulasi Maret'!$U$785:$U$963,APS!$B440,'Rekapitulasi Maret'!$W$785:$W$963)</f>
        <v>0</v>
      </c>
      <c r="GI440" s="152">
        <f>SUMIF('Rekapitulasi Maret'!$U$785:$U$963,APS!$B440,'Rekapitulasi Maret'!$AB$785:$AB$963)</f>
        <v>0</v>
      </c>
      <c r="GJ440" s="154">
        <f t="shared" si="878"/>
        <v>0</v>
      </c>
      <c r="GK440" s="154">
        <f t="shared" si="879"/>
        <v>0</v>
      </c>
      <c r="GL440" s="10"/>
      <c r="GM440" s="10"/>
      <c r="GN440" s="10"/>
      <c r="GO440" s="10"/>
      <c r="GP440" s="10"/>
      <c r="GQ440" s="10"/>
      <c r="GR440" s="76">
        <f t="shared" si="945"/>
        <v>0</v>
      </c>
      <c r="GS440" s="76">
        <f t="shared" si="907"/>
        <v>0</v>
      </c>
      <c r="GT440" s="76">
        <f t="shared" si="908"/>
        <v>0</v>
      </c>
      <c r="GU440" s="76">
        <f t="shared" si="909"/>
        <v>0</v>
      </c>
      <c r="GV440" s="157">
        <f t="shared" si="946"/>
        <v>0</v>
      </c>
      <c r="GW440" s="157">
        <f t="shared" si="947"/>
        <v>0</v>
      </c>
      <c r="GX440" s="158">
        <f t="shared" si="948"/>
        <v>0</v>
      </c>
      <c r="GY440" s="157">
        <f t="shared" si="916"/>
        <v>0</v>
      </c>
      <c r="GZ440" s="157">
        <f t="shared" si="917"/>
        <v>0</v>
      </c>
      <c r="HA440" s="157">
        <f t="shared" si="918"/>
        <v>0</v>
      </c>
      <c r="HB440" s="157">
        <f t="shared" si="919"/>
        <v>0</v>
      </c>
      <c r="HC440" s="157">
        <f t="shared" si="920"/>
        <v>0</v>
      </c>
      <c r="HD440" s="157">
        <f t="shared" si="921"/>
        <v>0</v>
      </c>
      <c r="HE440" s="158">
        <f t="shared" si="949"/>
        <v>0</v>
      </c>
      <c r="HF440" s="21"/>
      <c r="HG440" s="88"/>
      <c r="HH440" s="88"/>
    </row>
    <row r="441" spans="1:216" ht="15.75" hidden="1">
      <c r="A441" s="16"/>
      <c r="B441" s="16"/>
      <c r="C441" s="16"/>
      <c r="D441" s="16"/>
      <c r="E441" s="16"/>
      <c r="F441" s="17"/>
      <c r="G441" s="17"/>
      <c r="H441" s="17"/>
      <c r="I441" s="18"/>
      <c r="J441" s="17">
        <v>0</v>
      </c>
      <c r="K441" s="19"/>
      <c r="L441" s="19"/>
      <c r="M441" s="23"/>
      <c r="N441" s="20">
        <f t="shared" si="959"/>
        <v>0</v>
      </c>
      <c r="O441" s="20"/>
      <c r="P441" s="75">
        <f t="shared" si="960"/>
        <v>0</v>
      </c>
      <c r="Q441" s="10"/>
      <c r="R441" s="22">
        <f t="shared" si="950"/>
        <v>0</v>
      </c>
      <c r="S441" s="10"/>
      <c r="T441" s="10"/>
      <c r="U441" s="152">
        <f>SUMIF('Rekapitulasi Maret'!$D$9:$D$173,APS!$B441,'Rekapitulasi Maret'!$E$9:$E$173)</f>
        <v>0</v>
      </c>
      <c r="V441" s="152">
        <f>SUMIF('Rekapitulasi Maret'!$D$9:$D$173,APS!$B441,'Rekapitulasi Maret'!$F$9:$F$173)</f>
        <v>0</v>
      </c>
      <c r="W441" s="10"/>
      <c r="X441" s="154">
        <f t="shared" si="951"/>
        <v>0</v>
      </c>
      <c r="Y441" s="154">
        <f t="shared" si="952"/>
        <v>0</v>
      </c>
      <c r="Z441" s="10"/>
      <c r="AA441" s="152">
        <f>SUMIF('Rekapitulasi Maret'!$U$9:$U$173,APS!$B441,'Rekapitulasi Maret'!$V$9:$V$173)</f>
        <v>0</v>
      </c>
      <c r="AB441" s="152">
        <f>SUMIF('Rekapitulasi Maret'!$U$9:$U$173,APS!$B441,'Rekapitulasi Maret'!$W$9:$W$173)</f>
        <v>0</v>
      </c>
      <c r="AC441" s="152"/>
      <c r="AD441" s="154">
        <f t="shared" si="938"/>
        <v>0</v>
      </c>
      <c r="AE441" s="154">
        <f t="shared" si="939"/>
        <v>0</v>
      </c>
      <c r="AF441" s="10"/>
      <c r="AG441" s="152">
        <f>SUMIF('Rekapitulasi Maret'!$AL$9:$AL$173,APS!$B441,'Rekapitulasi Maret'!$AM$9:$AM$173)</f>
        <v>0</v>
      </c>
      <c r="AH441" s="152">
        <f>SUMIF('Rekapitulasi Maret'!$AL$9:$AL$173,APS!$B441,'Rekapitulasi Maret'!$AN$9:$AN$173)</f>
        <v>0</v>
      </c>
      <c r="AI441" s="152">
        <f>SUMIF('Rekapitulasi Maret'!$AL$9:$AL$173,APS!$B441,'Rekapitulasi Maret'!$AQ$9:$AQ$173)</f>
        <v>0</v>
      </c>
      <c r="AJ441" s="154">
        <f t="shared" si="942"/>
        <v>0</v>
      </c>
      <c r="AK441" s="154">
        <f t="shared" si="943"/>
        <v>0</v>
      </c>
      <c r="AL441" s="10"/>
      <c r="AM441" s="152">
        <f>SUMIF('Rekapitulasi Maret'!$BA$9:$BA$173,APS!$B441,'Rekapitulasi Maret'!$BB$9:$BB$173)</f>
        <v>0</v>
      </c>
      <c r="AN441" s="152">
        <f>SUMIF('Rekapitulasi Maret'!$BA$9:$BA$173,APS!$B441,'Rekapitulasi Maret'!$BC$9:$BC$173)</f>
        <v>0</v>
      </c>
      <c r="AO441" s="10"/>
      <c r="AP441" s="154">
        <f t="shared" si="940"/>
        <v>0</v>
      </c>
      <c r="AQ441" s="154">
        <f t="shared" si="941"/>
        <v>0</v>
      </c>
      <c r="AR441" s="10"/>
      <c r="AS441" s="152">
        <f>SUMIF('Rekapitulasi Maret'!$BP$9:$BP$173,APS!$B441,'Rekapitulasi Maret'!$BQ$9:$BQ$173)</f>
        <v>0</v>
      </c>
      <c r="AT441" s="152">
        <f>SUMIF('Rekapitulasi Maret'!$BP$9:$BP$173,APS!$B441,'Rekapitulasi Maret'!$BR$9:$BR$173)</f>
        <v>0</v>
      </c>
      <c r="AU441" s="10"/>
      <c r="AV441" s="10"/>
      <c r="AW441" s="10"/>
      <c r="AX441" s="10"/>
      <c r="AY441" s="10"/>
      <c r="AZ441" s="10"/>
      <c r="BA441" s="10"/>
      <c r="BB441" s="154">
        <f t="shared" si="914"/>
        <v>0</v>
      </c>
      <c r="BC441" s="154">
        <f t="shared" si="915"/>
        <v>0</v>
      </c>
      <c r="BD441" s="76">
        <f t="shared" si="953"/>
        <v>0</v>
      </c>
      <c r="BE441" s="76">
        <f t="shared" si="954"/>
        <v>0</v>
      </c>
      <c r="BF441" s="76">
        <f t="shared" si="955"/>
        <v>0</v>
      </c>
      <c r="BG441" s="76">
        <f t="shared" si="956"/>
        <v>0</v>
      </c>
      <c r="BH441" s="76">
        <f t="shared" si="957"/>
        <v>0</v>
      </c>
      <c r="BI441" s="76">
        <f t="shared" si="958"/>
        <v>0</v>
      </c>
      <c r="BJ441" s="154">
        <f t="shared" si="944"/>
        <v>0</v>
      </c>
      <c r="BK441" s="10"/>
      <c r="BL441" s="10"/>
      <c r="BM441" s="152">
        <f>SUMIF('Rekapitulasi Maret'!$D$194:$D$375,APS!$B441,'Rekapitulasi Maret'!$E$194:$E$375)+SUMIF('Rekapitulasi Maret'!$D$194:$D$375,APS!$B441,'Rekapitulasi Maret'!$J$194:$J$375)</f>
        <v>0</v>
      </c>
      <c r="BN441" s="152">
        <f>SUMIF('Rekapitulasi Maret'!$D$194:$D$375,APS!$B441,'Rekapitulasi Maret'!$F$194:$F$375)</f>
        <v>0</v>
      </c>
      <c r="BO441" s="152">
        <f>SUMIF('Rekapitulasi Maret'!$D$194:$D$375,APS!$B441,'Rekapitulasi Maret'!$K$194:$K$375)</f>
        <v>0</v>
      </c>
      <c r="BP441" s="154">
        <f t="shared" si="912"/>
        <v>0</v>
      </c>
      <c r="BQ441" s="154">
        <f t="shared" si="913"/>
        <v>0</v>
      </c>
      <c r="BR441" s="10"/>
      <c r="BS441" s="152">
        <f>SUMIF('Rekapitulasi Maret'!$U$194:$U$375,APS!$B441,'Rekapitulasi Maret'!$V$194:$V$375)+SUMIF('Rekapitulasi Maret'!$U$194:$U$375,APS!$B441,'Rekapitulasi Maret'!$AA$194:$AA$375)</f>
        <v>0</v>
      </c>
      <c r="BT441" s="152">
        <f>SUMIF('Rekapitulasi Maret'!$U$194:$U$375,APS!$B441,'Rekapitulasi Maret'!$W$194:$W$375)</f>
        <v>0</v>
      </c>
      <c r="BU441" s="152">
        <f>SUMIF('Rekapitulasi Maret'!$U$194:$U$375,APS!$B441,'Rekapitulasi Maret'!$AB$194:$AB$375)</f>
        <v>0</v>
      </c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76">
        <f t="shared" si="922"/>
        <v>0</v>
      </c>
      <c r="CQ441" s="76">
        <f t="shared" si="923"/>
        <v>0</v>
      </c>
      <c r="CR441" s="76">
        <f t="shared" si="924"/>
        <v>0</v>
      </c>
      <c r="CS441" s="76">
        <f t="shared" si="925"/>
        <v>0</v>
      </c>
      <c r="CT441" s="76">
        <f t="shared" si="926"/>
        <v>0</v>
      </c>
      <c r="CU441" s="76">
        <f t="shared" si="927"/>
        <v>0</v>
      </c>
      <c r="CV441" s="154">
        <f t="shared" si="928"/>
        <v>0</v>
      </c>
      <c r="CW441" s="10"/>
      <c r="CX441" s="10"/>
      <c r="CY441" s="152">
        <f>SUMIF('Rekapitulasi Maret'!$D$391:$D$568,APS!$B441,'Rekapitulasi Maret'!$E$391:$E$568)+SUMIF('Rekapitulasi Maret'!$D$391:$D$568,APS!$B441,'Rekapitulasi Maret'!$J$391:$J$568)</f>
        <v>0</v>
      </c>
      <c r="CZ441" s="152">
        <f>SUMIF('Rekapitulasi Maret'!$D$391:$D$568,APS!$B441,'Rekapitulasi Maret'!$F$391:$F$568)</f>
        <v>0</v>
      </c>
      <c r="DA441" s="152">
        <f>SUMIF('Rekapitulasi Maret'!$D$391:$D$568,APS!$B441,'Rekapitulasi Maret'!$K$391:$K$568)</f>
        <v>0</v>
      </c>
      <c r="DB441" s="154">
        <f t="shared" si="910"/>
        <v>0</v>
      </c>
      <c r="DC441" s="154">
        <f t="shared" si="911"/>
        <v>0</v>
      </c>
      <c r="DD441" s="10"/>
      <c r="DE441" s="152">
        <f>SUMIF('Rekapitulasi Maret'!$U$391:$U$568,APS!$B441,'Rekapitulasi Maret'!$V$391:$V$568)+SUMIF('Rekapitulasi Maret'!$U$391:$U$568,APS!$B441,'Rekapitulasi Maret'!$AA$391:$AA$568)</f>
        <v>0</v>
      </c>
      <c r="DF441" s="152">
        <f>SUMIF('Rekapitulasi Maret'!$U$391:$U$568,APS!$B441,'Rekapitulasi Maret'!$W$391:$W$568)</f>
        <v>0</v>
      </c>
      <c r="DG441" s="152">
        <f>SUMIF('Rekapitulasi Maret'!$U$391:$U$568,APS!$B441,'Rekapitulasi Maret'!$AB$391:$AB$568)</f>
        <v>0</v>
      </c>
      <c r="DH441" s="154">
        <f t="shared" si="929"/>
        <v>0</v>
      </c>
      <c r="DI441" s="154">
        <f t="shared" si="930"/>
        <v>0</v>
      </c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52">
        <f>SUMIF('Rekapitulasi Maret'!$BP$391:$BP$568,APS!$B441,'Rekapitulasi Maret'!$BQ$391:$BQ$568)+SUMIF('Rekapitulasi Maret'!$BP$391:$BP$568,APS!$B441,'Rekapitulasi Maret'!$BT$391:$BT$568)</f>
        <v>0</v>
      </c>
      <c r="DX441" s="152">
        <f>SUMIF('Rekapitulasi Maret'!$BP$391:$BP$568,APS!$B441,'Rekapitulasi Maret'!$BR$391:$BR$568)</f>
        <v>0</v>
      </c>
      <c r="DY441" s="152">
        <f>SUMIF('Rekapitulasi Maret'!$BP$391:$BP$568,APS!$B441,'Rekapitulasi Maret'!$BU$391:$BU$568)</f>
        <v>0</v>
      </c>
      <c r="DZ441" s="154">
        <f t="shared" si="876"/>
        <v>0</v>
      </c>
      <c r="EA441" s="154">
        <f t="shared" si="877"/>
        <v>0</v>
      </c>
      <c r="EB441" s="10"/>
      <c r="EC441" s="152">
        <f>SUMIF('Rekapitulasi Maret'!$CE$391:$CE$568,APS!$B441,'Rekapitulasi Maret'!$CF$391:$CF$568)+SUMIF('Rekapitulasi Maret'!$CE$391:$CE$568,APS!$B441,'Rekapitulasi Maret'!$CI$391:$CI$568)</f>
        <v>0</v>
      </c>
      <c r="ED441" s="152">
        <f>SUMIF('Rekapitulasi Maret'!$CE$391:$CE$568,APS!$B441,'Rekapitulasi Maret'!$CG$391:$CG$568)</f>
        <v>0</v>
      </c>
      <c r="EE441" s="152">
        <f>SUMIF('Rekapitulasi Maret'!$CE$391:$CE$568,APS!$B441,'Rekapitulasi Maret'!$CJ$391:$CJ$568)</f>
        <v>0</v>
      </c>
      <c r="EF441" s="154">
        <f t="shared" si="893"/>
        <v>0</v>
      </c>
      <c r="EG441" s="154">
        <f t="shared" si="894"/>
        <v>0</v>
      </c>
      <c r="EH441" s="76">
        <f t="shared" si="931"/>
        <v>0</v>
      </c>
      <c r="EI441" s="76">
        <f t="shared" si="932"/>
        <v>0</v>
      </c>
      <c r="EJ441" s="76">
        <f t="shared" si="933"/>
        <v>0</v>
      </c>
      <c r="EK441" s="76">
        <f t="shared" si="934"/>
        <v>0</v>
      </c>
      <c r="EL441" s="76">
        <f t="shared" si="935"/>
        <v>0</v>
      </c>
      <c r="EM441" s="76">
        <f t="shared" si="936"/>
        <v>0</v>
      </c>
      <c r="EN441" s="154">
        <f t="shared" si="937"/>
        <v>0</v>
      </c>
      <c r="EO441" s="10"/>
      <c r="EP441" s="10"/>
      <c r="EQ441" s="10"/>
      <c r="ER441" s="10"/>
      <c r="ES441" s="10"/>
      <c r="ET441" s="10"/>
      <c r="EU441" s="10"/>
      <c r="EV441" s="10"/>
      <c r="EW441" s="152">
        <f>SUMIF('Rekapitulasi Maret'!$U$587:$U$768,APS!$B441,'Rekapitulasi Maret'!$V$587:$V$768)+SUMIF('Rekapitulasi Maret'!$U$587:$U$768,APS!$B441,'Rekapitulasi Maret'!$X$587:$X$768)</f>
        <v>0</v>
      </c>
      <c r="EX441" s="152">
        <f>SUMIF('Rekapitulasi Maret'!$U$587:$U$768,APS!$B441,'Rekapitulasi Maret'!$W$587:$W$768)+SUMIF('Rekapitulasi Maret'!$U$587:$U$768,APS!$B441,'Rekapitulasi Maret'!$Y$587:$Y$768)</f>
        <v>0</v>
      </c>
      <c r="EY441" s="10"/>
      <c r="EZ441" s="154">
        <f t="shared" si="897"/>
        <v>0</v>
      </c>
      <c r="FA441" s="154">
        <f t="shared" si="898"/>
        <v>0</v>
      </c>
      <c r="FB441" s="10"/>
      <c r="FC441" s="152">
        <f>SUMIF('Rekapitulasi Maret'!$AL$587:$AL$768,APS!$B441,'Rekapitulasi Maret'!$AM$587:$AM$768)+SUMIF('Rekapitulasi Maret'!$AL$587:$AL$768,APS!$B441,'Rekapitulasi Maret'!$AP$587:$AP$768)</f>
        <v>0</v>
      </c>
      <c r="FD441" s="152">
        <f>SUMIF('Rekapitulasi Maret'!$AL$587:$AL$768,APS!$B441,'Rekapitulasi Maret'!$AN$587:$AN$768)</f>
        <v>0</v>
      </c>
      <c r="FE441" s="10"/>
      <c r="FF441" s="154">
        <f t="shared" si="899"/>
        <v>0</v>
      </c>
      <c r="FG441" s="154">
        <f t="shared" si="900"/>
        <v>0</v>
      </c>
      <c r="FH441" s="10"/>
      <c r="FI441" s="152">
        <f>SUMIF('Rekapitulasi Maret'!$BA$587:$BA$768,APS!$B441,'Rekapitulasi Maret'!$BB$587:$BB$768)+SUMIF('Rekapitulasi Maret'!$BA$587:$BA$768,APS!$B441,'Rekapitulasi Maret'!$BE$587:$BE$768)</f>
        <v>0</v>
      </c>
      <c r="FJ441" s="152">
        <f>SUMIF('Rekapitulasi Maret'!$BA$587:$BA$768,APS!$B441,'Rekapitulasi Maret'!$BC$587:$BC$768)+SUMIF('Rekapitulasi Maret'!$BA$587:$BA$768,APS!$B441,'Rekapitulasi Maret'!$BF$587:$BF$768)</f>
        <v>0</v>
      </c>
      <c r="FK441" s="10"/>
      <c r="FL441" s="154">
        <f t="shared" si="901"/>
        <v>0</v>
      </c>
      <c r="FM441" s="154">
        <f t="shared" si="902"/>
        <v>0</v>
      </c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52">
        <f>SUMIF('Rekapitulasi Maret'!$D$785:$D$963,APS!$B441,'Rekapitulasi Maret'!$E$785:$E$963)+SUMIF('Rekapitulasi Maret'!$D$785:$D$963,APS!$B441,'Rekapitulasi Maret'!$J$785:$J$963)</f>
        <v>0</v>
      </c>
      <c r="GB441" s="152">
        <f>SUMIF('Rekapitulasi Maret'!$D$785:$D$963,APS!$B441,'Rekapitulasi Maret'!$F$785:$F$963)</f>
        <v>0</v>
      </c>
      <c r="GC441" s="152">
        <f>SUMIF('Rekapitulasi Maret'!$D$785:$D$963,APS!$B441,'Rekapitulasi Maret'!$K$785:$K$963)</f>
        <v>0</v>
      </c>
      <c r="GD441" s="154">
        <f t="shared" si="905"/>
        <v>0</v>
      </c>
      <c r="GE441" s="154">
        <f t="shared" si="906"/>
        <v>0</v>
      </c>
      <c r="GF441" s="10"/>
      <c r="GG441" s="152">
        <f>SUMIF('Rekapitulasi Maret'!$U$785:$U$963,APS!$B441,'Rekapitulasi Maret'!$V$785:$V$963)+SUMIF('Rekapitulasi Maret'!$U$785:$U$963,APS!$B441,'Rekapitulasi Maret'!$AA$785:$AA$963)</f>
        <v>0</v>
      </c>
      <c r="GH441" s="152">
        <f>SUMIF('Rekapitulasi Maret'!$U$785:$U$963,APS!$B441,'Rekapitulasi Maret'!$W$785:$W$963)</f>
        <v>0</v>
      </c>
      <c r="GI441" s="152">
        <f>SUMIF('Rekapitulasi Maret'!$U$785:$U$963,APS!$B441,'Rekapitulasi Maret'!$AB$785:$AB$963)</f>
        <v>0</v>
      </c>
      <c r="GJ441" s="154">
        <f t="shared" si="878"/>
        <v>0</v>
      </c>
      <c r="GK441" s="154">
        <f t="shared" si="879"/>
        <v>0</v>
      </c>
      <c r="GL441" s="10"/>
      <c r="GM441" s="10"/>
      <c r="GN441" s="10"/>
      <c r="GO441" s="10"/>
      <c r="GP441" s="10"/>
      <c r="GQ441" s="10"/>
      <c r="GR441" s="76">
        <f t="shared" si="945"/>
        <v>0</v>
      </c>
      <c r="GS441" s="76">
        <f t="shared" si="907"/>
        <v>0</v>
      </c>
      <c r="GT441" s="76">
        <f t="shared" si="908"/>
        <v>0</v>
      </c>
      <c r="GU441" s="76">
        <f t="shared" si="909"/>
        <v>0</v>
      </c>
      <c r="GV441" s="157">
        <f t="shared" si="946"/>
        <v>0</v>
      </c>
      <c r="GW441" s="157">
        <f t="shared" si="947"/>
        <v>0</v>
      </c>
      <c r="GX441" s="158">
        <f t="shared" si="948"/>
        <v>0</v>
      </c>
      <c r="GY441" s="157">
        <f t="shared" si="916"/>
        <v>0</v>
      </c>
      <c r="GZ441" s="157">
        <f t="shared" si="917"/>
        <v>0</v>
      </c>
      <c r="HA441" s="157">
        <f t="shared" si="918"/>
        <v>0</v>
      </c>
      <c r="HB441" s="157">
        <f t="shared" si="919"/>
        <v>0</v>
      </c>
      <c r="HC441" s="157">
        <f t="shared" si="920"/>
        <v>0</v>
      </c>
      <c r="HD441" s="157">
        <f t="shared" si="921"/>
        <v>0</v>
      </c>
      <c r="HE441" s="158">
        <f t="shared" si="949"/>
        <v>0</v>
      </c>
      <c r="HF441" s="2"/>
      <c r="HG441" s="88"/>
      <c r="HH441" s="88"/>
    </row>
    <row r="442" spans="1:216" ht="15.75" hidden="1">
      <c r="A442" s="16"/>
      <c r="B442" s="16"/>
      <c r="C442" s="16"/>
      <c r="D442" s="16"/>
      <c r="E442" s="16"/>
      <c r="F442" s="17"/>
      <c r="G442" s="17"/>
      <c r="H442" s="17"/>
      <c r="I442" s="18"/>
      <c r="J442" s="17">
        <v>0</v>
      </c>
      <c r="K442" s="19"/>
      <c r="L442" s="19"/>
      <c r="M442" s="23"/>
      <c r="N442" s="20">
        <f t="shared" si="959"/>
        <v>0</v>
      </c>
      <c r="O442" s="20"/>
      <c r="P442" s="75">
        <f t="shared" si="960"/>
        <v>0</v>
      </c>
      <c r="Q442" s="10"/>
      <c r="R442" s="22">
        <f t="shared" si="950"/>
        <v>0</v>
      </c>
      <c r="S442" s="10"/>
      <c r="T442" s="10"/>
      <c r="U442" s="152">
        <f>SUMIF('Rekapitulasi Maret'!$D$9:$D$173,APS!$B442,'Rekapitulasi Maret'!$E$9:$E$173)</f>
        <v>0</v>
      </c>
      <c r="V442" s="152">
        <f>SUMIF('Rekapitulasi Maret'!$D$9:$D$173,APS!$B442,'Rekapitulasi Maret'!$F$9:$F$173)</f>
        <v>0</v>
      </c>
      <c r="W442" s="10"/>
      <c r="X442" s="154">
        <f t="shared" si="951"/>
        <v>0</v>
      </c>
      <c r="Y442" s="154">
        <f t="shared" si="952"/>
        <v>0</v>
      </c>
      <c r="Z442" s="10"/>
      <c r="AA442" s="152">
        <f>SUMIF('Rekapitulasi Maret'!$U$9:$U$173,APS!$B442,'Rekapitulasi Maret'!$V$9:$V$173)</f>
        <v>0</v>
      </c>
      <c r="AB442" s="152">
        <f>SUMIF('Rekapitulasi Maret'!$U$9:$U$173,APS!$B442,'Rekapitulasi Maret'!$W$9:$W$173)</f>
        <v>0</v>
      </c>
      <c r="AC442" s="152"/>
      <c r="AD442" s="154">
        <f t="shared" si="938"/>
        <v>0</v>
      </c>
      <c r="AE442" s="154">
        <f t="shared" si="939"/>
        <v>0</v>
      </c>
      <c r="AF442" s="10"/>
      <c r="AG442" s="152">
        <f>SUMIF('Rekapitulasi Maret'!$AL$9:$AL$173,APS!$B442,'Rekapitulasi Maret'!$AM$9:$AM$173)</f>
        <v>0</v>
      </c>
      <c r="AH442" s="152">
        <f>SUMIF('Rekapitulasi Maret'!$AL$9:$AL$173,APS!$B442,'Rekapitulasi Maret'!$AN$9:$AN$173)</f>
        <v>0</v>
      </c>
      <c r="AI442" s="152">
        <f>SUMIF('Rekapitulasi Maret'!$AL$9:$AL$173,APS!$B442,'Rekapitulasi Maret'!$AQ$9:$AQ$173)</f>
        <v>0</v>
      </c>
      <c r="AJ442" s="154">
        <f t="shared" si="942"/>
        <v>0</v>
      </c>
      <c r="AK442" s="154">
        <f t="shared" si="943"/>
        <v>0</v>
      </c>
      <c r="AL442" s="10"/>
      <c r="AM442" s="152">
        <f>SUMIF('Rekapitulasi Maret'!$BA$9:$BA$173,APS!$B442,'Rekapitulasi Maret'!$BB$9:$BB$173)</f>
        <v>0</v>
      </c>
      <c r="AN442" s="152">
        <f>SUMIF('Rekapitulasi Maret'!$BA$9:$BA$173,APS!$B442,'Rekapitulasi Maret'!$BC$9:$BC$173)</f>
        <v>0</v>
      </c>
      <c r="AO442" s="10"/>
      <c r="AP442" s="154">
        <f t="shared" si="940"/>
        <v>0</v>
      </c>
      <c r="AQ442" s="154">
        <f t="shared" si="941"/>
        <v>0</v>
      </c>
      <c r="AR442" s="10"/>
      <c r="AS442" s="152">
        <f>SUMIF('Rekapitulasi Maret'!$BP$9:$BP$173,APS!$B442,'Rekapitulasi Maret'!$BQ$9:$BQ$173)</f>
        <v>0</v>
      </c>
      <c r="AT442" s="152">
        <f>SUMIF('Rekapitulasi Maret'!$BP$9:$BP$173,APS!$B442,'Rekapitulasi Maret'!$BR$9:$BR$173)</f>
        <v>0</v>
      </c>
      <c r="AU442" s="10"/>
      <c r="AV442" s="10"/>
      <c r="AW442" s="10"/>
      <c r="AX442" s="10"/>
      <c r="AY442" s="10"/>
      <c r="AZ442" s="10"/>
      <c r="BA442" s="10"/>
      <c r="BB442" s="154">
        <f t="shared" si="914"/>
        <v>0</v>
      </c>
      <c r="BC442" s="154">
        <f t="shared" si="915"/>
        <v>0</v>
      </c>
      <c r="BD442" s="76">
        <f t="shared" si="953"/>
        <v>0</v>
      </c>
      <c r="BE442" s="76">
        <f t="shared" si="954"/>
        <v>0</v>
      </c>
      <c r="BF442" s="76">
        <f t="shared" si="955"/>
        <v>0</v>
      </c>
      <c r="BG442" s="76">
        <f t="shared" si="956"/>
        <v>0</v>
      </c>
      <c r="BH442" s="76">
        <f t="shared" si="957"/>
        <v>0</v>
      </c>
      <c r="BI442" s="76">
        <f t="shared" si="958"/>
        <v>0</v>
      </c>
      <c r="BJ442" s="154">
        <f t="shared" si="944"/>
        <v>0</v>
      </c>
      <c r="BK442" s="10"/>
      <c r="BL442" s="10"/>
      <c r="BM442" s="152">
        <f>SUMIF('Rekapitulasi Maret'!$D$194:$D$375,APS!$B442,'Rekapitulasi Maret'!$E$194:$E$375)+SUMIF('Rekapitulasi Maret'!$D$194:$D$375,APS!$B442,'Rekapitulasi Maret'!$J$194:$J$375)</f>
        <v>0</v>
      </c>
      <c r="BN442" s="152">
        <f>SUMIF('Rekapitulasi Maret'!$D$194:$D$375,APS!$B442,'Rekapitulasi Maret'!$F$194:$F$375)</f>
        <v>0</v>
      </c>
      <c r="BO442" s="152">
        <f>SUMIF('Rekapitulasi Maret'!$D$194:$D$375,APS!$B442,'Rekapitulasi Maret'!$K$194:$K$375)</f>
        <v>0</v>
      </c>
      <c r="BP442" s="154">
        <f t="shared" si="912"/>
        <v>0</v>
      </c>
      <c r="BQ442" s="154">
        <f t="shared" si="913"/>
        <v>0</v>
      </c>
      <c r="BR442" s="10"/>
      <c r="BS442" s="152">
        <f>SUMIF('Rekapitulasi Maret'!$U$194:$U$375,APS!$B442,'Rekapitulasi Maret'!$V$194:$V$375)+SUMIF('Rekapitulasi Maret'!$U$194:$U$375,APS!$B442,'Rekapitulasi Maret'!$AA$194:$AA$375)</f>
        <v>0</v>
      </c>
      <c r="BT442" s="152">
        <f>SUMIF('Rekapitulasi Maret'!$U$194:$U$375,APS!$B442,'Rekapitulasi Maret'!$W$194:$W$375)</f>
        <v>0</v>
      </c>
      <c r="BU442" s="152">
        <f>SUMIF('Rekapitulasi Maret'!$U$194:$U$375,APS!$B442,'Rekapitulasi Maret'!$AB$194:$AB$375)</f>
        <v>0</v>
      </c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76">
        <f t="shared" si="922"/>
        <v>0</v>
      </c>
      <c r="CQ442" s="76">
        <f t="shared" si="923"/>
        <v>0</v>
      </c>
      <c r="CR442" s="76">
        <f t="shared" si="924"/>
        <v>0</v>
      </c>
      <c r="CS442" s="76">
        <f t="shared" si="925"/>
        <v>0</v>
      </c>
      <c r="CT442" s="76">
        <f t="shared" si="926"/>
        <v>0</v>
      </c>
      <c r="CU442" s="76">
        <f t="shared" si="927"/>
        <v>0</v>
      </c>
      <c r="CV442" s="154">
        <f t="shared" si="928"/>
        <v>0</v>
      </c>
      <c r="CW442" s="10"/>
      <c r="CX442" s="10"/>
      <c r="CY442" s="152">
        <f>SUMIF('Rekapitulasi Maret'!$D$391:$D$568,APS!$B442,'Rekapitulasi Maret'!$E$391:$E$568)+SUMIF('Rekapitulasi Maret'!$D$391:$D$568,APS!$B442,'Rekapitulasi Maret'!$J$391:$J$568)</f>
        <v>0</v>
      </c>
      <c r="CZ442" s="152">
        <f>SUMIF('Rekapitulasi Maret'!$D$391:$D$568,APS!$B442,'Rekapitulasi Maret'!$F$391:$F$568)</f>
        <v>0</v>
      </c>
      <c r="DA442" s="152">
        <f>SUMIF('Rekapitulasi Maret'!$D$391:$D$568,APS!$B442,'Rekapitulasi Maret'!$K$391:$K$568)</f>
        <v>0</v>
      </c>
      <c r="DB442" s="154">
        <f t="shared" si="910"/>
        <v>0</v>
      </c>
      <c r="DC442" s="154">
        <f t="shared" si="911"/>
        <v>0</v>
      </c>
      <c r="DD442" s="10"/>
      <c r="DE442" s="152">
        <f>SUMIF('Rekapitulasi Maret'!$U$391:$U$568,APS!$B442,'Rekapitulasi Maret'!$V$391:$V$568)+SUMIF('Rekapitulasi Maret'!$U$391:$U$568,APS!$B442,'Rekapitulasi Maret'!$AA$391:$AA$568)</f>
        <v>0</v>
      </c>
      <c r="DF442" s="152">
        <f>SUMIF('Rekapitulasi Maret'!$U$391:$U$568,APS!$B442,'Rekapitulasi Maret'!$W$391:$W$568)</f>
        <v>0</v>
      </c>
      <c r="DG442" s="152">
        <f>SUMIF('Rekapitulasi Maret'!$U$391:$U$568,APS!$B442,'Rekapitulasi Maret'!$AB$391:$AB$568)</f>
        <v>0</v>
      </c>
      <c r="DH442" s="154">
        <f t="shared" si="929"/>
        <v>0</v>
      </c>
      <c r="DI442" s="154">
        <f t="shared" si="930"/>
        <v>0</v>
      </c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52">
        <f>SUMIF('Rekapitulasi Maret'!$BP$391:$BP$568,APS!$B442,'Rekapitulasi Maret'!$BQ$391:$BQ$568)+SUMIF('Rekapitulasi Maret'!$BP$391:$BP$568,APS!$B442,'Rekapitulasi Maret'!$BT$391:$BT$568)</f>
        <v>0</v>
      </c>
      <c r="DX442" s="152">
        <f>SUMIF('Rekapitulasi Maret'!$BP$391:$BP$568,APS!$B442,'Rekapitulasi Maret'!$BR$391:$BR$568)</f>
        <v>0</v>
      </c>
      <c r="DY442" s="152">
        <f>SUMIF('Rekapitulasi Maret'!$BP$391:$BP$568,APS!$B442,'Rekapitulasi Maret'!$BU$391:$BU$568)</f>
        <v>0</v>
      </c>
      <c r="DZ442" s="154">
        <f t="shared" ref="DZ442:DZ446" si="961">IF(DV442=0,0,((DX442+DY442)/DV442)*100)</f>
        <v>0</v>
      </c>
      <c r="EA442" s="154">
        <f t="shared" ref="EA442:EA446" si="962">IF(DW442=0,0,((DX442+DY442)/DW442)*100)</f>
        <v>0</v>
      </c>
      <c r="EB442" s="10"/>
      <c r="EC442" s="152">
        <f>SUMIF('Rekapitulasi Maret'!$CE$391:$CE$568,APS!$B442,'Rekapitulasi Maret'!$CF$391:$CF$568)+SUMIF('Rekapitulasi Maret'!$CE$391:$CE$568,APS!$B442,'Rekapitulasi Maret'!$CI$391:$CI$568)</f>
        <v>0</v>
      </c>
      <c r="ED442" s="152">
        <f>SUMIF('Rekapitulasi Maret'!$CE$391:$CE$568,APS!$B442,'Rekapitulasi Maret'!$CG$391:$CG$568)</f>
        <v>0</v>
      </c>
      <c r="EE442" s="152">
        <f>SUMIF('Rekapitulasi Maret'!$CE$391:$CE$568,APS!$B442,'Rekapitulasi Maret'!$CJ$391:$CJ$568)</f>
        <v>0</v>
      </c>
      <c r="EF442" s="154">
        <f t="shared" si="893"/>
        <v>0</v>
      </c>
      <c r="EG442" s="154">
        <f t="shared" si="894"/>
        <v>0</v>
      </c>
      <c r="EH442" s="76">
        <f t="shared" si="931"/>
        <v>0</v>
      </c>
      <c r="EI442" s="76">
        <f t="shared" si="932"/>
        <v>0</v>
      </c>
      <c r="EJ442" s="76">
        <f t="shared" si="933"/>
        <v>0</v>
      </c>
      <c r="EK442" s="76">
        <f t="shared" si="934"/>
        <v>0</v>
      </c>
      <c r="EL442" s="76">
        <f t="shared" si="935"/>
        <v>0</v>
      </c>
      <c r="EM442" s="76">
        <f t="shared" si="936"/>
        <v>0</v>
      </c>
      <c r="EN442" s="154">
        <f t="shared" si="937"/>
        <v>0</v>
      </c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52">
        <f>SUMIF('Rekapitulasi Maret'!$BA$587:$BA$768,APS!$B442,'Rekapitulasi Maret'!$BB$587:$BB$768)+SUMIF('Rekapitulasi Maret'!$BA$587:$BA$768,APS!$B442,'Rekapitulasi Maret'!$BE$587:$BE$768)</f>
        <v>0</v>
      </c>
      <c r="FJ442" s="152">
        <f>SUMIF('Rekapitulasi Maret'!$BA$587:$BA$768,APS!$B442,'Rekapitulasi Maret'!$BC$587:$BC$768)+SUMIF('Rekapitulasi Maret'!$BA$587:$BA$768,APS!$B442,'Rekapitulasi Maret'!$BF$587:$BF$768)</f>
        <v>0</v>
      </c>
      <c r="FK442" s="10"/>
      <c r="FL442" s="154">
        <f t="shared" si="901"/>
        <v>0</v>
      </c>
      <c r="FM442" s="154">
        <f t="shared" si="902"/>
        <v>0</v>
      </c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52">
        <f>SUMIF('Rekapitulasi Maret'!$D$785:$D$963,APS!$B442,'Rekapitulasi Maret'!$E$785:$E$963)+SUMIF('Rekapitulasi Maret'!$D$785:$D$963,APS!$B442,'Rekapitulasi Maret'!$J$785:$J$963)</f>
        <v>0</v>
      </c>
      <c r="GB442" s="152">
        <f>SUMIF('Rekapitulasi Maret'!$D$785:$D$963,APS!$B442,'Rekapitulasi Maret'!$F$785:$F$963)</f>
        <v>0</v>
      </c>
      <c r="GC442" s="152">
        <f>SUMIF('Rekapitulasi Maret'!$D$785:$D$963,APS!$B442,'Rekapitulasi Maret'!$K$785:$K$963)</f>
        <v>0</v>
      </c>
      <c r="GD442" s="154">
        <f t="shared" si="905"/>
        <v>0</v>
      </c>
      <c r="GE442" s="154">
        <f t="shared" si="906"/>
        <v>0</v>
      </c>
      <c r="GF442" s="10"/>
      <c r="GG442" s="152">
        <f>SUMIF('Rekapitulasi Maret'!$U$785:$U$963,APS!$B442,'Rekapitulasi Maret'!$V$785:$V$963)+SUMIF('Rekapitulasi Maret'!$U$785:$U$963,APS!$B442,'Rekapitulasi Maret'!$AA$785:$AA$963)</f>
        <v>0</v>
      </c>
      <c r="GH442" s="152">
        <f>SUMIF('Rekapitulasi Maret'!$U$785:$U$963,APS!$B442,'Rekapitulasi Maret'!$W$785:$W$963)</f>
        <v>0</v>
      </c>
      <c r="GI442" s="152">
        <f>SUMIF('Rekapitulasi Maret'!$U$785:$U$963,APS!$B442,'Rekapitulasi Maret'!$AB$785:$AB$963)</f>
        <v>0</v>
      </c>
      <c r="GJ442" s="154">
        <f t="shared" si="878"/>
        <v>0</v>
      </c>
      <c r="GK442" s="154">
        <f t="shared" si="879"/>
        <v>0</v>
      </c>
      <c r="GL442" s="10"/>
      <c r="GM442" s="10"/>
      <c r="GN442" s="10"/>
      <c r="GO442" s="10"/>
      <c r="GP442" s="10"/>
      <c r="GQ442" s="10"/>
      <c r="GR442" s="76">
        <f t="shared" si="945"/>
        <v>0</v>
      </c>
      <c r="GS442" s="76">
        <f t="shared" si="907"/>
        <v>0</v>
      </c>
      <c r="GT442" s="76">
        <f t="shared" si="908"/>
        <v>0</v>
      </c>
      <c r="GU442" s="76">
        <f t="shared" si="909"/>
        <v>0</v>
      </c>
      <c r="GV442" s="157">
        <f t="shared" si="946"/>
        <v>0</v>
      </c>
      <c r="GW442" s="157">
        <f t="shared" si="947"/>
        <v>0</v>
      </c>
      <c r="GX442" s="158">
        <f t="shared" si="948"/>
        <v>0</v>
      </c>
      <c r="GY442" s="157">
        <f t="shared" si="916"/>
        <v>0</v>
      </c>
      <c r="GZ442" s="157">
        <f t="shared" si="917"/>
        <v>0</v>
      </c>
      <c r="HA442" s="157">
        <f t="shared" si="918"/>
        <v>0</v>
      </c>
      <c r="HB442" s="157">
        <f t="shared" si="919"/>
        <v>0</v>
      </c>
      <c r="HC442" s="157">
        <f t="shared" si="920"/>
        <v>0</v>
      </c>
      <c r="HD442" s="157">
        <f t="shared" si="921"/>
        <v>0</v>
      </c>
      <c r="HE442" s="158">
        <f t="shared" si="949"/>
        <v>0</v>
      </c>
      <c r="HF442" s="2"/>
      <c r="HG442" s="88"/>
      <c r="HH442" s="88"/>
    </row>
    <row r="443" spans="1:216" ht="15.75" hidden="1">
      <c r="A443" s="16"/>
      <c r="B443" s="16"/>
      <c r="C443" s="16"/>
      <c r="D443" s="16"/>
      <c r="E443" s="16"/>
      <c r="F443" s="17"/>
      <c r="G443" s="17"/>
      <c r="H443" s="17"/>
      <c r="I443" s="18"/>
      <c r="J443" s="17">
        <v>0</v>
      </c>
      <c r="K443" s="19"/>
      <c r="L443" s="19"/>
      <c r="M443" s="23"/>
      <c r="N443" s="20">
        <f t="shared" si="959"/>
        <v>0</v>
      </c>
      <c r="O443" s="20"/>
      <c r="P443" s="75">
        <f t="shared" si="960"/>
        <v>0</v>
      </c>
      <c r="Q443" s="10"/>
      <c r="R443" s="22">
        <f t="shared" si="950"/>
        <v>0</v>
      </c>
      <c r="S443" s="10"/>
      <c r="T443" s="10"/>
      <c r="U443" s="152">
        <f>SUMIF('Rekapitulasi Maret'!$D$9:$D$173,APS!$B443,'Rekapitulasi Maret'!$E$9:$E$173)</f>
        <v>0</v>
      </c>
      <c r="V443" s="152">
        <f>SUMIF('Rekapitulasi Maret'!$D$9:$D$173,APS!$B443,'Rekapitulasi Maret'!$F$9:$F$173)</f>
        <v>0</v>
      </c>
      <c r="W443" s="10"/>
      <c r="X443" s="154">
        <f t="shared" si="951"/>
        <v>0</v>
      </c>
      <c r="Y443" s="154">
        <f t="shared" si="952"/>
        <v>0</v>
      </c>
      <c r="Z443" s="10"/>
      <c r="AA443" s="152">
        <f>SUMIF('Rekapitulasi Maret'!$U$9:$U$173,APS!$B443,'Rekapitulasi Maret'!$V$9:$V$173)</f>
        <v>0</v>
      </c>
      <c r="AB443" s="152">
        <f>SUMIF('Rekapitulasi Maret'!$U$9:$U$173,APS!$B443,'Rekapitulasi Maret'!$W$9:$W$173)</f>
        <v>0</v>
      </c>
      <c r="AC443" s="152"/>
      <c r="AD443" s="154">
        <f t="shared" si="938"/>
        <v>0</v>
      </c>
      <c r="AE443" s="154">
        <f t="shared" si="939"/>
        <v>0</v>
      </c>
      <c r="AF443" s="10"/>
      <c r="AG443" s="152">
        <f>SUMIF('Rekapitulasi Maret'!$AL$9:$AL$173,APS!$B443,'Rekapitulasi Maret'!$AM$9:$AM$173)</f>
        <v>0</v>
      </c>
      <c r="AH443" s="152">
        <f>SUMIF('Rekapitulasi Maret'!$AL$9:$AL$173,APS!$B443,'Rekapitulasi Maret'!$AN$9:$AN$173)</f>
        <v>0</v>
      </c>
      <c r="AI443" s="152">
        <f>SUMIF('Rekapitulasi Maret'!$AL$9:$AL$173,APS!$B443,'Rekapitulasi Maret'!$AQ$9:$AQ$173)</f>
        <v>0</v>
      </c>
      <c r="AJ443" s="154">
        <f t="shared" si="942"/>
        <v>0</v>
      </c>
      <c r="AK443" s="154">
        <f t="shared" si="943"/>
        <v>0</v>
      </c>
      <c r="AL443" s="10"/>
      <c r="AM443" s="152">
        <f>SUMIF('Rekapitulasi Maret'!$BA$9:$BA$173,APS!$B443,'Rekapitulasi Maret'!$BB$9:$BB$173)</f>
        <v>0</v>
      </c>
      <c r="AN443" s="152">
        <f>SUMIF('Rekapitulasi Maret'!$BA$9:$BA$173,APS!$B443,'Rekapitulasi Maret'!$BC$9:$BC$173)</f>
        <v>0</v>
      </c>
      <c r="AO443" s="10"/>
      <c r="AP443" s="154">
        <f t="shared" si="940"/>
        <v>0</v>
      </c>
      <c r="AQ443" s="154">
        <f t="shared" si="941"/>
        <v>0</v>
      </c>
      <c r="AR443" s="10"/>
      <c r="AS443" s="152">
        <f>SUMIF('Rekapitulasi Maret'!$BP$9:$BP$173,APS!$B443,'Rekapitulasi Maret'!$BQ$9:$BQ$173)</f>
        <v>0</v>
      </c>
      <c r="AT443" s="152">
        <f>SUMIF('Rekapitulasi Maret'!$BP$9:$BP$173,APS!$B443,'Rekapitulasi Maret'!$BR$9:$BR$173)</f>
        <v>0</v>
      </c>
      <c r="AU443" s="10"/>
      <c r="AV443" s="10"/>
      <c r="AW443" s="10"/>
      <c r="AX443" s="10"/>
      <c r="AY443" s="10"/>
      <c r="AZ443" s="10"/>
      <c r="BA443" s="10"/>
      <c r="BB443" s="154">
        <f t="shared" si="914"/>
        <v>0</v>
      </c>
      <c r="BC443" s="154">
        <f t="shared" si="915"/>
        <v>0</v>
      </c>
      <c r="BD443" s="76">
        <f t="shared" si="953"/>
        <v>0</v>
      </c>
      <c r="BE443" s="76">
        <f t="shared" si="954"/>
        <v>0</v>
      </c>
      <c r="BF443" s="76">
        <f t="shared" si="955"/>
        <v>0</v>
      </c>
      <c r="BG443" s="76">
        <f t="shared" si="956"/>
        <v>0</v>
      </c>
      <c r="BH443" s="76">
        <f t="shared" si="957"/>
        <v>0</v>
      </c>
      <c r="BI443" s="76">
        <f t="shared" si="958"/>
        <v>0</v>
      </c>
      <c r="BJ443" s="154">
        <f t="shared" si="944"/>
        <v>0</v>
      </c>
      <c r="BK443" s="10"/>
      <c r="BL443" s="10"/>
      <c r="BM443" s="152">
        <f>SUMIF('Rekapitulasi Maret'!$D$194:$D$375,APS!$B443,'Rekapitulasi Maret'!$E$194:$E$375)+SUMIF('Rekapitulasi Maret'!$D$194:$D$375,APS!$B443,'Rekapitulasi Maret'!$J$194:$J$375)</f>
        <v>0</v>
      </c>
      <c r="BN443" s="152">
        <f>SUMIF('Rekapitulasi Maret'!$D$194:$D$375,APS!$B443,'Rekapitulasi Maret'!$F$194:$F$375)</f>
        <v>0</v>
      </c>
      <c r="BO443" s="152">
        <f>SUMIF('Rekapitulasi Maret'!$D$194:$D$375,APS!$B443,'Rekapitulasi Maret'!$K$194:$K$375)</f>
        <v>0</v>
      </c>
      <c r="BP443" s="154">
        <f t="shared" si="912"/>
        <v>0</v>
      </c>
      <c r="BQ443" s="154">
        <f t="shared" si="913"/>
        <v>0</v>
      </c>
      <c r="BR443" s="10"/>
      <c r="BS443" s="152">
        <f>SUMIF('Rekapitulasi Maret'!$U$194:$U$375,APS!$B443,'Rekapitulasi Maret'!$V$194:$V$375)+SUMIF('Rekapitulasi Maret'!$U$194:$U$375,APS!$B443,'Rekapitulasi Maret'!$AA$194:$AA$375)</f>
        <v>0</v>
      </c>
      <c r="BT443" s="152">
        <f>SUMIF('Rekapitulasi Maret'!$U$194:$U$375,APS!$B443,'Rekapitulasi Maret'!$W$194:$W$375)</f>
        <v>0</v>
      </c>
      <c r="BU443" s="152">
        <f>SUMIF('Rekapitulasi Maret'!$U$194:$U$375,APS!$B443,'Rekapitulasi Maret'!$AB$194:$AB$375)</f>
        <v>0</v>
      </c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76">
        <f t="shared" si="922"/>
        <v>0</v>
      </c>
      <c r="CQ443" s="76">
        <f t="shared" si="923"/>
        <v>0</v>
      </c>
      <c r="CR443" s="76">
        <f t="shared" si="924"/>
        <v>0</v>
      </c>
      <c r="CS443" s="76">
        <f t="shared" si="925"/>
        <v>0</v>
      </c>
      <c r="CT443" s="76">
        <f t="shared" si="926"/>
        <v>0</v>
      </c>
      <c r="CU443" s="76">
        <f t="shared" si="927"/>
        <v>0</v>
      </c>
      <c r="CV443" s="154">
        <f t="shared" si="928"/>
        <v>0</v>
      </c>
      <c r="CW443" s="10"/>
      <c r="CX443" s="10"/>
      <c r="CY443" s="152">
        <f>SUMIF('Rekapitulasi Maret'!$D$391:$D$568,APS!$B443,'Rekapitulasi Maret'!$E$391:$E$568)+SUMIF('Rekapitulasi Maret'!$D$391:$D$568,APS!$B443,'Rekapitulasi Maret'!$J$391:$J$568)</f>
        <v>0</v>
      </c>
      <c r="CZ443" s="152">
        <f>SUMIF('Rekapitulasi Maret'!$D$391:$D$568,APS!$B443,'Rekapitulasi Maret'!$F$391:$F$568)</f>
        <v>0</v>
      </c>
      <c r="DA443" s="152">
        <f>SUMIF('Rekapitulasi Maret'!$D$391:$D$568,APS!$B443,'Rekapitulasi Maret'!$K$391:$K$568)</f>
        <v>0</v>
      </c>
      <c r="DB443" s="154">
        <f t="shared" si="910"/>
        <v>0</v>
      </c>
      <c r="DC443" s="154">
        <f t="shared" si="911"/>
        <v>0</v>
      </c>
      <c r="DD443" s="10"/>
      <c r="DE443" s="152">
        <f>SUMIF('Rekapitulasi Maret'!$U$391:$U$568,APS!$B443,'Rekapitulasi Maret'!$V$391:$V$568)+SUMIF('Rekapitulasi Maret'!$U$391:$U$568,APS!$B443,'Rekapitulasi Maret'!$AA$391:$AA$568)</f>
        <v>0</v>
      </c>
      <c r="DF443" s="152">
        <f>SUMIF('Rekapitulasi Maret'!$U$391:$U$568,APS!$B443,'Rekapitulasi Maret'!$W$391:$W$568)</f>
        <v>0</v>
      </c>
      <c r="DG443" s="152">
        <f>SUMIF('Rekapitulasi Maret'!$U$391:$U$568,APS!$B443,'Rekapitulasi Maret'!$AB$391:$AB$568)</f>
        <v>0</v>
      </c>
      <c r="DH443" s="154">
        <f t="shared" si="929"/>
        <v>0</v>
      </c>
      <c r="DI443" s="154">
        <f t="shared" si="930"/>
        <v>0</v>
      </c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52">
        <f>SUMIF('Rekapitulasi Maret'!$BP$391:$BP$568,APS!$B443,'Rekapitulasi Maret'!$BQ$391:$BQ$568)+SUMIF('Rekapitulasi Maret'!$BP$391:$BP$568,APS!$B443,'Rekapitulasi Maret'!$BT$391:$BT$568)</f>
        <v>0</v>
      </c>
      <c r="DX443" s="152">
        <f>SUMIF('Rekapitulasi Maret'!$BP$391:$BP$568,APS!$B443,'Rekapitulasi Maret'!$BR$391:$BR$568)</f>
        <v>0</v>
      </c>
      <c r="DY443" s="152">
        <f>SUMIF('Rekapitulasi Maret'!$BP$391:$BP$568,APS!$B443,'Rekapitulasi Maret'!$BU$391:$BU$568)</f>
        <v>0</v>
      </c>
      <c r="DZ443" s="154">
        <f t="shared" si="961"/>
        <v>0</v>
      </c>
      <c r="EA443" s="154">
        <f t="shared" si="962"/>
        <v>0</v>
      </c>
      <c r="EB443" s="10"/>
      <c r="EC443" s="152">
        <f>SUMIF('Rekapitulasi Maret'!$CE$391:$CE$568,APS!$B443,'Rekapitulasi Maret'!$CF$391:$CF$568)+SUMIF('Rekapitulasi Maret'!$CE$391:$CE$568,APS!$B443,'Rekapitulasi Maret'!$CI$391:$CI$568)</f>
        <v>0</v>
      </c>
      <c r="ED443" s="152">
        <f>SUMIF('Rekapitulasi Maret'!$CE$391:$CE$568,APS!$B443,'Rekapitulasi Maret'!$CG$391:$CG$568)</f>
        <v>0</v>
      </c>
      <c r="EE443" s="152">
        <f>SUMIF('Rekapitulasi Maret'!$CE$391:$CE$568,APS!$B443,'Rekapitulasi Maret'!$CJ$391:$CJ$568)</f>
        <v>0</v>
      </c>
      <c r="EF443" s="154">
        <f t="shared" si="893"/>
        <v>0</v>
      </c>
      <c r="EG443" s="154">
        <f t="shared" si="894"/>
        <v>0</v>
      </c>
      <c r="EH443" s="76">
        <f t="shared" si="931"/>
        <v>0</v>
      </c>
      <c r="EI443" s="76">
        <f t="shared" si="932"/>
        <v>0</v>
      </c>
      <c r="EJ443" s="76">
        <f t="shared" si="933"/>
        <v>0</v>
      </c>
      <c r="EK443" s="76">
        <f t="shared" si="934"/>
        <v>0</v>
      </c>
      <c r="EL443" s="76">
        <f t="shared" si="935"/>
        <v>0</v>
      </c>
      <c r="EM443" s="76">
        <f t="shared" si="936"/>
        <v>0</v>
      </c>
      <c r="EN443" s="154">
        <f t="shared" si="937"/>
        <v>0</v>
      </c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52">
        <f>SUMIF('Rekapitulasi Maret'!$BA$587:$BA$768,APS!$B443,'Rekapitulasi Maret'!$BB$587:$BB$768)+SUMIF('Rekapitulasi Maret'!$BA$587:$BA$768,APS!$B443,'Rekapitulasi Maret'!$BE$587:$BE$768)</f>
        <v>0</v>
      </c>
      <c r="FJ443" s="152">
        <f>SUMIF('Rekapitulasi Maret'!$BA$587:$BA$768,APS!$B443,'Rekapitulasi Maret'!$BC$587:$BC$768)+SUMIF('Rekapitulasi Maret'!$BA$587:$BA$768,APS!$B443,'Rekapitulasi Maret'!$BF$587:$BF$768)</f>
        <v>0</v>
      </c>
      <c r="FK443" s="10"/>
      <c r="FL443" s="154">
        <f t="shared" si="901"/>
        <v>0</v>
      </c>
      <c r="FM443" s="154">
        <f t="shared" si="902"/>
        <v>0</v>
      </c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52">
        <f>SUMIF('Rekapitulasi Maret'!$D$785:$D$963,APS!$B443,'Rekapitulasi Maret'!$E$785:$E$963)+SUMIF('Rekapitulasi Maret'!$D$785:$D$963,APS!$B443,'Rekapitulasi Maret'!$J$785:$J$963)</f>
        <v>0</v>
      </c>
      <c r="GB443" s="152">
        <f>SUMIF('Rekapitulasi Maret'!$D$785:$D$963,APS!$B443,'Rekapitulasi Maret'!$F$785:$F$963)</f>
        <v>0</v>
      </c>
      <c r="GC443" s="152">
        <f>SUMIF('Rekapitulasi Maret'!$D$785:$D$963,APS!$B443,'Rekapitulasi Maret'!$K$785:$K$963)</f>
        <v>0</v>
      </c>
      <c r="GD443" s="154">
        <f t="shared" si="905"/>
        <v>0</v>
      </c>
      <c r="GE443" s="154">
        <f t="shared" si="906"/>
        <v>0</v>
      </c>
      <c r="GF443" s="10"/>
      <c r="GG443" s="152">
        <f>SUMIF('Rekapitulasi Maret'!$U$785:$U$963,APS!$B443,'Rekapitulasi Maret'!$V$785:$V$963)+SUMIF('Rekapitulasi Maret'!$U$785:$U$963,APS!$B443,'Rekapitulasi Maret'!$AA$785:$AA$963)</f>
        <v>0</v>
      </c>
      <c r="GH443" s="152">
        <f>SUMIF('Rekapitulasi Maret'!$U$785:$U$963,APS!$B443,'Rekapitulasi Maret'!$W$785:$W$963)</f>
        <v>0</v>
      </c>
      <c r="GI443" s="152">
        <f>SUMIF('Rekapitulasi Maret'!$U$785:$U$963,APS!$B443,'Rekapitulasi Maret'!$AB$785:$AB$963)</f>
        <v>0</v>
      </c>
      <c r="GJ443" s="154">
        <f t="shared" si="878"/>
        <v>0</v>
      </c>
      <c r="GK443" s="154">
        <f t="shared" si="879"/>
        <v>0</v>
      </c>
      <c r="GL443" s="10"/>
      <c r="GM443" s="10"/>
      <c r="GN443" s="10"/>
      <c r="GO443" s="10"/>
      <c r="GP443" s="10"/>
      <c r="GQ443" s="10"/>
      <c r="GR443" s="76">
        <f t="shared" si="945"/>
        <v>0</v>
      </c>
      <c r="GS443" s="76">
        <f t="shared" si="907"/>
        <v>0</v>
      </c>
      <c r="GT443" s="76">
        <f t="shared" si="908"/>
        <v>0</v>
      </c>
      <c r="GU443" s="76">
        <f t="shared" si="909"/>
        <v>0</v>
      </c>
      <c r="GV443" s="157">
        <f t="shared" si="946"/>
        <v>0</v>
      </c>
      <c r="GW443" s="157">
        <f t="shared" si="947"/>
        <v>0</v>
      </c>
      <c r="GX443" s="158">
        <f t="shared" si="948"/>
        <v>0</v>
      </c>
      <c r="GY443" s="157">
        <f t="shared" si="916"/>
        <v>0</v>
      </c>
      <c r="GZ443" s="157">
        <f t="shared" si="917"/>
        <v>0</v>
      </c>
      <c r="HA443" s="157">
        <f t="shared" si="918"/>
        <v>0</v>
      </c>
      <c r="HB443" s="157">
        <f t="shared" si="919"/>
        <v>0</v>
      </c>
      <c r="HC443" s="157">
        <f t="shared" si="920"/>
        <v>0</v>
      </c>
      <c r="HD443" s="157">
        <f t="shared" si="921"/>
        <v>0</v>
      </c>
      <c r="HE443" s="158">
        <f t="shared" si="949"/>
        <v>0</v>
      </c>
      <c r="HF443" s="2"/>
      <c r="HG443" s="88"/>
      <c r="HH443" s="88"/>
    </row>
    <row r="444" spans="1:216" ht="15.75" hidden="1">
      <c r="A444" s="16"/>
      <c r="B444" s="16"/>
      <c r="C444" s="16"/>
      <c r="D444" s="16"/>
      <c r="E444" s="16"/>
      <c r="F444" s="17"/>
      <c r="G444" s="17"/>
      <c r="H444" s="17"/>
      <c r="I444" s="18"/>
      <c r="J444" s="17">
        <v>0</v>
      </c>
      <c r="K444" s="19"/>
      <c r="L444" s="19"/>
      <c r="M444" s="23"/>
      <c r="N444" s="20">
        <f t="shared" si="959"/>
        <v>0</v>
      </c>
      <c r="O444" s="20"/>
      <c r="P444" s="75">
        <f t="shared" si="960"/>
        <v>0</v>
      </c>
      <c r="Q444" s="10"/>
      <c r="R444" s="22">
        <f t="shared" si="950"/>
        <v>0</v>
      </c>
      <c r="S444" s="10"/>
      <c r="T444" s="10"/>
      <c r="U444" s="152">
        <f>SUMIF('Rekapitulasi Maret'!$D$9:$D$173,APS!$B444,'Rekapitulasi Maret'!$E$9:$E$173)</f>
        <v>0</v>
      </c>
      <c r="V444" s="152">
        <f>SUMIF('Rekapitulasi Maret'!$D$9:$D$173,APS!$B444,'Rekapitulasi Maret'!$F$9:$F$173)</f>
        <v>0</v>
      </c>
      <c r="W444" s="10"/>
      <c r="X444" s="154">
        <f t="shared" si="951"/>
        <v>0</v>
      </c>
      <c r="Y444" s="154">
        <f t="shared" si="952"/>
        <v>0</v>
      </c>
      <c r="Z444" s="10"/>
      <c r="AA444" s="152">
        <f>SUMIF('Rekapitulasi Maret'!$U$9:$U$173,APS!$B444,'Rekapitulasi Maret'!$V$9:$V$173)</f>
        <v>0</v>
      </c>
      <c r="AB444" s="152">
        <f>SUMIF('Rekapitulasi Maret'!$U$9:$U$173,APS!$B444,'Rekapitulasi Maret'!$W$9:$W$173)</f>
        <v>0</v>
      </c>
      <c r="AC444" s="152"/>
      <c r="AD444" s="154">
        <f t="shared" si="938"/>
        <v>0</v>
      </c>
      <c r="AE444" s="154">
        <f t="shared" si="939"/>
        <v>0</v>
      </c>
      <c r="AF444" s="10"/>
      <c r="AG444" s="152">
        <f>SUMIF('Rekapitulasi Maret'!$AL$9:$AL$173,APS!$B444,'Rekapitulasi Maret'!$AM$9:$AM$173)</f>
        <v>0</v>
      </c>
      <c r="AH444" s="152">
        <f>SUMIF('Rekapitulasi Maret'!$AL$9:$AL$173,APS!$B444,'Rekapitulasi Maret'!$AN$9:$AN$173)</f>
        <v>0</v>
      </c>
      <c r="AI444" s="152">
        <f>SUMIF('Rekapitulasi Maret'!$AL$9:$AL$173,APS!$B444,'Rekapitulasi Maret'!$AQ$9:$AQ$173)</f>
        <v>0</v>
      </c>
      <c r="AJ444" s="154">
        <f t="shared" si="942"/>
        <v>0</v>
      </c>
      <c r="AK444" s="154">
        <f t="shared" si="943"/>
        <v>0</v>
      </c>
      <c r="AL444" s="10"/>
      <c r="AM444" s="152">
        <f>SUMIF('Rekapitulasi Maret'!$BA$9:$BA$173,APS!$B444,'Rekapitulasi Maret'!$BB$9:$BB$173)</f>
        <v>0</v>
      </c>
      <c r="AN444" s="152">
        <f>SUMIF('Rekapitulasi Maret'!$BA$9:$BA$173,APS!$B444,'Rekapitulasi Maret'!$BC$9:$BC$173)</f>
        <v>0</v>
      </c>
      <c r="AO444" s="10"/>
      <c r="AP444" s="154">
        <f t="shared" si="940"/>
        <v>0</v>
      </c>
      <c r="AQ444" s="154">
        <f t="shared" si="941"/>
        <v>0</v>
      </c>
      <c r="AR444" s="10"/>
      <c r="AS444" s="152">
        <f>SUMIF('Rekapitulasi Maret'!$BP$9:$BP$173,APS!$B444,'Rekapitulasi Maret'!$BQ$9:$BQ$173)</f>
        <v>0</v>
      </c>
      <c r="AT444" s="152">
        <f>SUMIF('Rekapitulasi Maret'!$BP$9:$BP$173,APS!$B444,'Rekapitulasi Maret'!$BR$9:$BR$173)</f>
        <v>0</v>
      </c>
      <c r="AU444" s="10"/>
      <c r="AV444" s="10"/>
      <c r="AW444" s="10"/>
      <c r="AX444" s="10"/>
      <c r="AY444" s="10"/>
      <c r="AZ444" s="10"/>
      <c r="BA444" s="10"/>
      <c r="BB444" s="154">
        <f t="shared" si="914"/>
        <v>0</v>
      </c>
      <c r="BC444" s="154">
        <f t="shared" si="915"/>
        <v>0</v>
      </c>
      <c r="BD444" s="76">
        <f t="shared" si="953"/>
        <v>0</v>
      </c>
      <c r="BE444" s="76">
        <f t="shared" si="954"/>
        <v>0</v>
      </c>
      <c r="BF444" s="76">
        <f t="shared" si="955"/>
        <v>0</v>
      </c>
      <c r="BG444" s="76">
        <f t="shared" si="956"/>
        <v>0</v>
      </c>
      <c r="BH444" s="76">
        <f t="shared" si="957"/>
        <v>0</v>
      </c>
      <c r="BI444" s="76">
        <f t="shared" si="958"/>
        <v>0</v>
      </c>
      <c r="BJ444" s="154">
        <f t="shared" si="944"/>
        <v>0</v>
      </c>
      <c r="BK444" s="10"/>
      <c r="BL444" s="10"/>
      <c r="BM444" s="152">
        <f>SUMIF('Rekapitulasi Maret'!$D$194:$D$375,APS!$B444,'Rekapitulasi Maret'!$E$194:$E$375)+SUMIF('Rekapitulasi Maret'!$D$194:$D$375,APS!$B444,'Rekapitulasi Maret'!$J$194:$J$375)</f>
        <v>0</v>
      </c>
      <c r="BN444" s="152">
        <f>SUMIF('Rekapitulasi Maret'!$D$194:$D$375,APS!$B444,'Rekapitulasi Maret'!$F$194:$F$375)</f>
        <v>0</v>
      </c>
      <c r="BO444" s="152">
        <f>SUMIF('Rekapitulasi Maret'!$D$194:$D$375,APS!$B444,'Rekapitulasi Maret'!$K$194:$K$375)</f>
        <v>0</v>
      </c>
      <c r="BP444" s="154">
        <f t="shared" si="912"/>
        <v>0</v>
      </c>
      <c r="BQ444" s="154">
        <f t="shared" si="913"/>
        <v>0</v>
      </c>
      <c r="BR444" s="10"/>
      <c r="BS444" s="152">
        <f>SUMIF('Rekapitulasi Maret'!$U$194:$U$375,APS!$B444,'Rekapitulasi Maret'!$V$194:$V$375)+SUMIF('Rekapitulasi Maret'!$U$194:$U$375,APS!$B444,'Rekapitulasi Maret'!$AA$194:$AA$375)</f>
        <v>0</v>
      </c>
      <c r="BT444" s="152">
        <f>SUMIF('Rekapitulasi Maret'!$U$194:$U$375,APS!$B444,'Rekapitulasi Maret'!$W$194:$W$375)</f>
        <v>0</v>
      </c>
      <c r="BU444" s="152">
        <f>SUMIF('Rekapitulasi Maret'!$U$194:$U$375,APS!$B444,'Rekapitulasi Maret'!$AB$194:$AB$375)</f>
        <v>0</v>
      </c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76">
        <f t="shared" si="922"/>
        <v>0</v>
      </c>
      <c r="CQ444" s="76">
        <f t="shared" si="923"/>
        <v>0</v>
      </c>
      <c r="CR444" s="76">
        <f t="shared" si="924"/>
        <v>0</v>
      </c>
      <c r="CS444" s="76">
        <f t="shared" si="925"/>
        <v>0</v>
      </c>
      <c r="CT444" s="76">
        <f t="shared" si="926"/>
        <v>0</v>
      </c>
      <c r="CU444" s="76">
        <f t="shared" si="927"/>
        <v>0</v>
      </c>
      <c r="CV444" s="154">
        <f t="shared" si="928"/>
        <v>0</v>
      </c>
      <c r="CW444" s="10"/>
      <c r="CX444" s="10"/>
      <c r="CY444" s="152">
        <f>SUMIF('Rekapitulasi Maret'!$D$391:$D$568,APS!$B444,'Rekapitulasi Maret'!$E$391:$E$568)+SUMIF('Rekapitulasi Maret'!$D$391:$D$568,APS!$B444,'Rekapitulasi Maret'!$J$391:$J$568)</f>
        <v>0</v>
      </c>
      <c r="CZ444" s="152">
        <f>SUMIF('Rekapitulasi Maret'!$D$391:$D$568,APS!$B444,'Rekapitulasi Maret'!$F$391:$F$568)</f>
        <v>0</v>
      </c>
      <c r="DA444" s="152">
        <f>SUMIF('Rekapitulasi Maret'!$D$391:$D$568,APS!$B444,'Rekapitulasi Maret'!$K$391:$K$568)</f>
        <v>0</v>
      </c>
      <c r="DB444" s="154">
        <f t="shared" si="910"/>
        <v>0</v>
      </c>
      <c r="DC444" s="154">
        <f t="shared" si="911"/>
        <v>0</v>
      </c>
      <c r="DD444" s="10"/>
      <c r="DE444" s="152">
        <f>SUMIF('Rekapitulasi Maret'!$U$391:$U$568,APS!$B444,'Rekapitulasi Maret'!$V$391:$V$568)+SUMIF('Rekapitulasi Maret'!$U$391:$U$568,APS!$B444,'Rekapitulasi Maret'!$AA$391:$AA$568)</f>
        <v>0</v>
      </c>
      <c r="DF444" s="152">
        <f>SUMIF('Rekapitulasi Maret'!$U$391:$U$568,APS!$B444,'Rekapitulasi Maret'!$W$391:$W$568)</f>
        <v>0</v>
      </c>
      <c r="DG444" s="152">
        <f>SUMIF('Rekapitulasi Maret'!$U$391:$U$568,APS!$B444,'Rekapitulasi Maret'!$AB$391:$AB$568)</f>
        <v>0</v>
      </c>
      <c r="DH444" s="154">
        <f t="shared" si="929"/>
        <v>0</v>
      </c>
      <c r="DI444" s="154">
        <f t="shared" si="930"/>
        <v>0</v>
      </c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52">
        <f>SUMIF('Rekapitulasi Maret'!$BP$391:$BP$568,APS!$B444,'Rekapitulasi Maret'!$BQ$391:$BQ$568)+SUMIF('Rekapitulasi Maret'!$BP$391:$BP$568,APS!$B444,'Rekapitulasi Maret'!$BT$391:$BT$568)</f>
        <v>0</v>
      </c>
      <c r="DX444" s="152">
        <f>SUMIF('Rekapitulasi Maret'!$BP$391:$BP$568,APS!$B444,'Rekapitulasi Maret'!$BR$391:$BR$568)</f>
        <v>0</v>
      </c>
      <c r="DY444" s="152">
        <f>SUMIF('Rekapitulasi Maret'!$BP$391:$BP$568,APS!$B444,'Rekapitulasi Maret'!$BU$391:$BU$568)</f>
        <v>0</v>
      </c>
      <c r="DZ444" s="154">
        <f t="shared" si="961"/>
        <v>0</v>
      </c>
      <c r="EA444" s="154">
        <f t="shared" si="962"/>
        <v>0</v>
      </c>
      <c r="EB444" s="10"/>
      <c r="EC444" s="152">
        <f>SUMIF('Rekapitulasi Maret'!$CE$391:$CE$568,APS!$B444,'Rekapitulasi Maret'!$CF$391:$CF$568)+SUMIF('Rekapitulasi Maret'!$CE$391:$CE$568,APS!$B444,'Rekapitulasi Maret'!$CI$391:$CI$568)</f>
        <v>0</v>
      </c>
      <c r="ED444" s="152">
        <f>SUMIF('Rekapitulasi Maret'!$CE$391:$CE$568,APS!$B444,'Rekapitulasi Maret'!$CG$391:$CG$568)</f>
        <v>0</v>
      </c>
      <c r="EE444" s="152">
        <f>SUMIF('Rekapitulasi Maret'!$CE$391:$CE$568,APS!$B444,'Rekapitulasi Maret'!$CJ$391:$CJ$568)</f>
        <v>0</v>
      </c>
      <c r="EF444" s="154">
        <f t="shared" si="893"/>
        <v>0</v>
      </c>
      <c r="EG444" s="154">
        <f t="shared" si="894"/>
        <v>0</v>
      </c>
      <c r="EH444" s="76">
        <f t="shared" si="931"/>
        <v>0</v>
      </c>
      <c r="EI444" s="76">
        <f t="shared" si="932"/>
        <v>0</v>
      </c>
      <c r="EJ444" s="76">
        <f t="shared" si="933"/>
        <v>0</v>
      </c>
      <c r="EK444" s="76">
        <f t="shared" si="934"/>
        <v>0</v>
      </c>
      <c r="EL444" s="76">
        <f t="shared" si="935"/>
        <v>0</v>
      </c>
      <c r="EM444" s="76">
        <f t="shared" si="936"/>
        <v>0</v>
      </c>
      <c r="EN444" s="154">
        <f t="shared" si="937"/>
        <v>0</v>
      </c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52">
        <f>SUMIF('Rekapitulasi Maret'!$BA$587:$BA$768,APS!$B444,'Rekapitulasi Maret'!$BB$587:$BB$768)+SUMIF('Rekapitulasi Maret'!$BA$587:$BA$768,APS!$B444,'Rekapitulasi Maret'!$BE$587:$BE$768)</f>
        <v>0</v>
      </c>
      <c r="FJ444" s="152">
        <f>SUMIF('Rekapitulasi Maret'!$BA$587:$BA$768,APS!$B444,'Rekapitulasi Maret'!$BC$587:$BC$768)+SUMIF('Rekapitulasi Maret'!$BA$587:$BA$768,APS!$B444,'Rekapitulasi Maret'!$BF$587:$BF$768)</f>
        <v>0</v>
      </c>
      <c r="FK444" s="10"/>
      <c r="FL444" s="154">
        <f t="shared" si="901"/>
        <v>0</v>
      </c>
      <c r="FM444" s="154">
        <f t="shared" si="902"/>
        <v>0</v>
      </c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52">
        <f>SUMIF('Rekapitulasi Maret'!$D$785:$D$963,APS!$B444,'Rekapitulasi Maret'!$E$785:$E$963)+SUMIF('Rekapitulasi Maret'!$D$785:$D$963,APS!$B444,'Rekapitulasi Maret'!$J$785:$J$963)</f>
        <v>0</v>
      </c>
      <c r="GB444" s="152">
        <f>SUMIF('Rekapitulasi Maret'!$D$785:$D$963,APS!$B444,'Rekapitulasi Maret'!$F$785:$F$963)</f>
        <v>0</v>
      </c>
      <c r="GC444" s="152">
        <f>SUMIF('Rekapitulasi Maret'!$D$785:$D$963,APS!$B444,'Rekapitulasi Maret'!$K$785:$K$963)</f>
        <v>0</v>
      </c>
      <c r="GD444" s="154">
        <f t="shared" si="905"/>
        <v>0</v>
      </c>
      <c r="GE444" s="154">
        <f t="shared" si="906"/>
        <v>0</v>
      </c>
      <c r="GF444" s="10"/>
      <c r="GG444" s="152">
        <f>SUMIF('Rekapitulasi Maret'!$U$785:$U$963,APS!$B444,'Rekapitulasi Maret'!$V$785:$V$963)+SUMIF('Rekapitulasi Maret'!$U$785:$U$963,APS!$B444,'Rekapitulasi Maret'!$AA$785:$AA$963)</f>
        <v>0</v>
      </c>
      <c r="GH444" s="152">
        <f>SUMIF('Rekapitulasi Maret'!$U$785:$U$963,APS!$B444,'Rekapitulasi Maret'!$W$785:$W$963)</f>
        <v>0</v>
      </c>
      <c r="GI444" s="152">
        <f>SUMIF('Rekapitulasi Maret'!$U$785:$U$963,APS!$B444,'Rekapitulasi Maret'!$AB$785:$AB$963)</f>
        <v>0</v>
      </c>
      <c r="GJ444" s="154">
        <f t="shared" ref="GJ444:GJ446" si="963">IF(GF444=0,0,((GH444+GI444)/GF444)*100)</f>
        <v>0</v>
      </c>
      <c r="GK444" s="154">
        <f t="shared" ref="GK444:GK446" si="964">IF(GG444=0,0,((GH444+GI444)/GG444)*100)</f>
        <v>0</v>
      </c>
      <c r="GL444" s="10"/>
      <c r="GM444" s="10"/>
      <c r="GN444" s="10"/>
      <c r="GO444" s="10"/>
      <c r="GP444" s="10"/>
      <c r="GQ444" s="10"/>
      <c r="GR444" s="76">
        <f t="shared" si="945"/>
        <v>0</v>
      </c>
      <c r="GS444" s="76">
        <f t="shared" si="907"/>
        <v>0</v>
      </c>
      <c r="GT444" s="76">
        <f t="shared" si="908"/>
        <v>0</v>
      </c>
      <c r="GU444" s="76">
        <f t="shared" si="909"/>
        <v>0</v>
      </c>
      <c r="GV444" s="157">
        <f t="shared" si="946"/>
        <v>0</v>
      </c>
      <c r="GW444" s="157">
        <f t="shared" si="947"/>
        <v>0</v>
      </c>
      <c r="GX444" s="158">
        <f t="shared" si="948"/>
        <v>0</v>
      </c>
      <c r="GY444" s="157">
        <f t="shared" si="916"/>
        <v>0</v>
      </c>
      <c r="GZ444" s="157">
        <f t="shared" si="917"/>
        <v>0</v>
      </c>
      <c r="HA444" s="157">
        <f t="shared" si="918"/>
        <v>0</v>
      </c>
      <c r="HB444" s="157">
        <f t="shared" si="919"/>
        <v>0</v>
      </c>
      <c r="HC444" s="157">
        <f t="shared" si="920"/>
        <v>0</v>
      </c>
      <c r="HD444" s="157">
        <f t="shared" si="921"/>
        <v>0</v>
      </c>
      <c r="HE444" s="158">
        <f t="shared" si="949"/>
        <v>0</v>
      </c>
      <c r="HF444" s="2"/>
      <c r="HG444" s="88"/>
      <c r="HH444" s="88"/>
    </row>
    <row r="445" spans="1:216" ht="15.75" hidden="1">
      <c r="A445" s="16"/>
      <c r="B445" s="16"/>
      <c r="C445" s="16"/>
      <c r="D445" s="16"/>
      <c r="E445" s="16"/>
      <c r="F445" s="17"/>
      <c r="G445" s="17"/>
      <c r="H445" s="17"/>
      <c r="I445" s="18"/>
      <c r="J445" s="17">
        <v>0</v>
      </c>
      <c r="K445" s="19"/>
      <c r="L445" s="19"/>
      <c r="M445" s="23"/>
      <c r="N445" s="20">
        <f t="shared" si="959"/>
        <v>0</v>
      </c>
      <c r="O445" s="20"/>
      <c r="P445" s="75">
        <f t="shared" si="960"/>
        <v>0</v>
      </c>
      <c r="Q445" s="10"/>
      <c r="R445" s="22">
        <f t="shared" si="950"/>
        <v>0</v>
      </c>
      <c r="S445" s="10"/>
      <c r="T445" s="10"/>
      <c r="U445" s="152">
        <f>SUMIF('Rekapitulasi Maret'!$D$9:$D$173,APS!$B445,'Rekapitulasi Maret'!$E$9:$E$173)</f>
        <v>0</v>
      </c>
      <c r="V445" s="152">
        <f>SUMIF('Rekapitulasi Maret'!$D$9:$D$173,APS!$B445,'Rekapitulasi Maret'!$F$9:$F$173)</f>
        <v>0</v>
      </c>
      <c r="W445" s="10"/>
      <c r="X445" s="154">
        <f t="shared" si="951"/>
        <v>0</v>
      </c>
      <c r="Y445" s="154">
        <f t="shared" si="952"/>
        <v>0</v>
      </c>
      <c r="Z445" s="10"/>
      <c r="AA445" s="152">
        <f>SUMIF('Rekapitulasi Maret'!$U$9:$U$173,APS!$B445,'Rekapitulasi Maret'!$V$9:$V$173)</f>
        <v>0</v>
      </c>
      <c r="AB445" s="152">
        <f>SUMIF('Rekapitulasi Maret'!$U$9:$U$173,APS!$B445,'Rekapitulasi Maret'!$W$9:$W$173)</f>
        <v>0</v>
      </c>
      <c r="AC445" s="152"/>
      <c r="AD445" s="154">
        <f t="shared" si="938"/>
        <v>0</v>
      </c>
      <c r="AE445" s="154">
        <f t="shared" si="939"/>
        <v>0</v>
      </c>
      <c r="AF445" s="10"/>
      <c r="AG445" s="152">
        <f>SUMIF('Rekapitulasi Maret'!$AL$9:$AL$173,APS!$B445,'Rekapitulasi Maret'!$AM$9:$AM$173)</f>
        <v>0</v>
      </c>
      <c r="AH445" s="152">
        <f>SUMIF('Rekapitulasi Maret'!$AL$9:$AL$173,APS!$B445,'Rekapitulasi Maret'!$AN$9:$AN$173)</f>
        <v>0</v>
      </c>
      <c r="AI445" s="152">
        <f>SUMIF('Rekapitulasi Maret'!$AL$9:$AL$173,APS!$B445,'Rekapitulasi Maret'!$AQ$9:$AQ$173)</f>
        <v>0</v>
      </c>
      <c r="AJ445" s="154">
        <f t="shared" si="942"/>
        <v>0</v>
      </c>
      <c r="AK445" s="154">
        <f t="shared" si="943"/>
        <v>0</v>
      </c>
      <c r="AL445" s="10"/>
      <c r="AM445" s="152">
        <f>SUMIF('Rekapitulasi Maret'!$BA$9:$BA$173,APS!$B445,'Rekapitulasi Maret'!$BB$9:$BB$173)</f>
        <v>0</v>
      </c>
      <c r="AN445" s="152">
        <f>SUMIF('Rekapitulasi Maret'!$BA$9:$BA$173,APS!$B445,'Rekapitulasi Maret'!$BC$9:$BC$173)</f>
        <v>0</v>
      </c>
      <c r="AO445" s="10"/>
      <c r="AP445" s="154">
        <f t="shared" si="940"/>
        <v>0</v>
      </c>
      <c r="AQ445" s="154">
        <f t="shared" si="941"/>
        <v>0</v>
      </c>
      <c r="AR445" s="10"/>
      <c r="AS445" s="152">
        <f>SUMIF('Rekapitulasi Maret'!$BP$9:$BP$173,APS!$B445,'Rekapitulasi Maret'!$BQ$9:$BQ$173)</f>
        <v>0</v>
      </c>
      <c r="AT445" s="152">
        <f>SUMIF('Rekapitulasi Maret'!$BP$9:$BP$173,APS!$B445,'Rekapitulasi Maret'!$BR$9:$BR$173)</f>
        <v>0</v>
      </c>
      <c r="AU445" s="10"/>
      <c r="AV445" s="10"/>
      <c r="AW445" s="10"/>
      <c r="AX445" s="10"/>
      <c r="AY445" s="10"/>
      <c r="AZ445" s="10"/>
      <c r="BA445" s="10"/>
      <c r="BB445" s="154">
        <f t="shared" si="914"/>
        <v>0</v>
      </c>
      <c r="BC445" s="154">
        <f t="shared" si="915"/>
        <v>0</v>
      </c>
      <c r="BD445" s="76">
        <f t="shared" si="953"/>
        <v>0</v>
      </c>
      <c r="BE445" s="76">
        <f t="shared" si="954"/>
        <v>0</v>
      </c>
      <c r="BF445" s="76">
        <f t="shared" si="955"/>
        <v>0</v>
      </c>
      <c r="BG445" s="76">
        <f t="shared" si="956"/>
        <v>0</v>
      </c>
      <c r="BH445" s="76">
        <f t="shared" si="957"/>
        <v>0</v>
      </c>
      <c r="BI445" s="76">
        <f t="shared" si="958"/>
        <v>0</v>
      </c>
      <c r="BJ445" s="154">
        <f t="shared" si="944"/>
        <v>0</v>
      </c>
      <c r="BK445" s="10"/>
      <c r="BL445" s="10"/>
      <c r="BM445" s="152">
        <f>SUMIF('Rekapitulasi Maret'!$D$194:$D$375,APS!$B445,'Rekapitulasi Maret'!$E$194:$E$375)+SUMIF('Rekapitulasi Maret'!$D$194:$D$375,APS!$B445,'Rekapitulasi Maret'!$J$194:$J$375)</f>
        <v>0</v>
      </c>
      <c r="BN445" s="152">
        <f>SUMIF('Rekapitulasi Maret'!$D$194:$D$375,APS!$B445,'Rekapitulasi Maret'!$F$194:$F$375)</f>
        <v>0</v>
      </c>
      <c r="BO445" s="152">
        <f>SUMIF('Rekapitulasi Maret'!$D$194:$D$375,APS!$B445,'Rekapitulasi Maret'!$K$194:$K$375)</f>
        <v>0</v>
      </c>
      <c r="BP445" s="154">
        <f t="shared" si="912"/>
        <v>0</v>
      </c>
      <c r="BQ445" s="154">
        <f t="shared" si="913"/>
        <v>0</v>
      </c>
      <c r="BR445" s="10"/>
      <c r="BS445" s="152">
        <f>SUMIF('Rekapitulasi Maret'!$U$194:$U$375,APS!$B445,'Rekapitulasi Maret'!$V$194:$V$375)+SUMIF('Rekapitulasi Maret'!$U$194:$U$375,APS!$B445,'Rekapitulasi Maret'!$AA$194:$AA$375)</f>
        <v>0</v>
      </c>
      <c r="BT445" s="152">
        <f>SUMIF('Rekapitulasi Maret'!$U$194:$U$375,APS!$B445,'Rekapitulasi Maret'!$W$194:$W$375)</f>
        <v>0</v>
      </c>
      <c r="BU445" s="152">
        <f>SUMIF('Rekapitulasi Maret'!$U$194:$U$375,APS!$B445,'Rekapitulasi Maret'!$AB$194:$AB$375)</f>
        <v>0</v>
      </c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76">
        <f t="shared" si="922"/>
        <v>0</v>
      </c>
      <c r="CQ445" s="76">
        <f t="shared" si="923"/>
        <v>0</v>
      </c>
      <c r="CR445" s="76">
        <f t="shared" si="924"/>
        <v>0</v>
      </c>
      <c r="CS445" s="76">
        <f t="shared" si="925"/>
        <v>0</v>
      </c>
      <c r="CT445" s="76">
        <f t="shared" si="926"/>
        <v>0</v>
      </c>
      <c r="CU445" s="76">
        <f t="shared" si="927"/>
        <v>0</v>
      </c>
      <c r="CV445" s="154">
        <f t="shared" si="928"/>
        <v>0</v>
      </c>
      <c r="CW445" s="10"/>
      <c r="CX445" s="10"/>
      <c r="CY445" s="152">
        <f>SUMIF('Rekapitulasi Maret'!$D$391:$D$568,APS!$B445,'Rekapitulasi Maret'!$E$391:$E$568)+SUMIF('Rekapitulasi Maret'!$D$391:$D$568,APS!$B445,'Rekapitulasi Maret'!$J$391:$J$568)</f>
        <v>0</v>
      </c>
      <c r="CZ445" s="152">
        <f>SUMIF('Rekapitulasi Maret'!$D$391:$D$568,APS!$B445,'Rekapitulasi Maret'!$F$391:$F$568)</f>
        <v>0</v>
      </c>
      <c r="DA445" s="152">
        <f>SUMIF('Rekapitulasi Maret'!$D$391:$D$568,APS!$B445,'Rekapitulasi Maret'!$K$391:$K$568)</f>
        <v>0</v>
      </c>
      <c r="DB445" s="154">
        <f t="shared" si="910"/>
        <v>0</v>
      </c>
      <c r="DC445" s="154">
        <f t="shared" si="911"/>
        <v>0</v>
      </c>
      <c r="DD445" s="10"/>
      <c r="DE445" s="152">
        <f>SUMIF('Rekapitulasi Maret'!$U$391:$U$568,APS!$B445,'Rekapitulasi Maret'!$V$391:$V$568)+SUMIF('Rekapitulasi Maret'!$U$391:$U$568,APS!$B445,'Rekapitulasi Maret'!$AA$391:$AA$568)</f>
        <v>0</v>
      </c>
      <c r="DF445" s="152">
        <f>SUMIF('Rekapitulasi Maret'!$U$391:$U$568,APS!$B445,'Rekapitulasi Maret'!$W$391:$W$568)</f>
        <v>0</v>
      </c>
      <c r="DG445" s="152">
        <f>SUMIF('Rekapitulasi Maret'!$U$391:$U$568,APS!$B445,'Rekapitulasi Maret'!$AB$391:$AB$568)</f>
        <v>0</v>
      </c>
      <c r="DH445" s="154">
        <f t="shared" si="929"/>
        <v>0</v>
      </c>
      <c r="DI445" s="154">
        <f t="shared" si="930"/>
        <v>0</v>
      </c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52">
        <f>SUMIF('Rekapitulasi Maret'!$BP$391:$BP$568,APS!$B445,'Rekapitulasi Maret'!$BQ$391:$BQ$568)+SUMIF('Rekapitulasi Maret'!$BP$391:$BP$568,APS!$B445,'Rekapitulasi Maret'!$BT$391:$BT$568)</f>
        <v>0</v>
      </c>
      <c r="DX445" s="152">
        <f>SUMIF('Rekapitulasi Maret'!$BP$391:$BP$568,APS!$B445,'Rekapitulasi Maret'!$BR$391:$BR$568)</f>
        <v>0</v>
      </c>
      <c r="DY445" s="152">
        <f>SUMIF('Rekapitulasi Maret'!$BP$391:$BP$568,APS!$B445,'Rekapitulasi Maret'!$BU$391:$BU$568)</f>
        <v>0</v>
      </c>
      <c r="DZ445" s="154">
        <f t="shared" si="961"/>
        <v>0</v>
      </c>
      <c r="EA445" s="154">
        <f t="shared" si="962"/>
        <v>0</v>
      </c>
      <c r="EB445" s="10"/>
      <c r="EC445" s="152">
        <f>SUMIF('Rekapitulasi Maret'!$CE$391:$CE$568,APS!$B445,'Rekapitulasi Maret'!$CF$391:$CF$568)+SUMIF('Rekapitulasi Maret'!$CE$391:$CE$568,APS!$B445,'Rekapitulasi Maret'!$CI$391:$CI$568)</f>
        <v>0</v>
      </c>
      <c r="ED445" s="152">
        <f>SUMIF('Rekapitulasi Maret'!$CE$391:$CE$568,APS!$B445,'Rekapitulasi Maret'!$CG$391:$CG$568)</f>
        <v>0</v>
      </c>
      <c r="EE445" s="152">
        <f>SUMIF('Rekapitulasi Maret'!$CE$391:$CE$568,APS!$B445,'Rekapitulasi Maret'!$CJ$391:$CJ$568)</f>
        <v>0</v>
      </c>
      <c r="EF445" s="154">
        <f t="shared" si="893"/>
        <v>0</v>
      </c>
      <c r="EG445" s="154">
        <f t="shared" si="894"/>
        <v>0</v>
      </c>
      <c r="EH445" s="76">
        <f t="shared" si="931"/>
        <v>0</v>
      </c>
      <c r="EI445" s="76">
        <f t="shared" si="932"/>
        <v>0</v>
      </c>
      <c r="EJ445" s="76">
        <f t="shared" si="933"/>
        <v>0</v>
      </c>
      <c r="EK445" s="76">
        <f t="shared" si="934"/>
        <v>0</v>
      </c>
      <c r="EL445" s="76">
        <f t="shared" si="935"/>
        <v>0</v>
      </c>
      <c r="EM445" s="76">
        <f t="shared" si="936"/>
        <v>0</v>
      </c>
      <c r="EN445" s="154">
        <f t="shared" si="937"/>
        <v>0</v>
      </c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52">
        <f>SUMIF('Rekapitulasi Maret'!$BA$587:$BA$768,APS!$B445,'Rekapitulasi Maret'!$BB$587:$BB$768)+SUMIF('Rekapitulasi Maret'!$BA$587:$BA$768,APS!$B445,'Rekapitulasi Maret'!$BE$587:$BE$768)</f>
        <v>0</v>
      </c>
      <c r="FJ445" s="152">
        <f>SUMIF('Rekapitulasi Maret'!$BA$587:$BA$768,APS!$B445,'Rekapitulasi Maret'!$BC$587:$BC$768)+SUMIF('Rekapitulasi Maret'!$BA$587:$BA$768,APS!$B445,'Rekapitulasi Maret'!$BF$587:$BF$768)</f>
        <v>0</v>
      </c>
      <c r="FK445" s="10"/>
      <c r="FL445" s="154">
        <f t="shared" si="901"/>
        <v>0</v>
      </c>
      <c r="FM445" s="154">
        <f t="shared" si="902"/>
        <v>0</v>
      </c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52">
        <f>SUMIF('Rekapitulasi Maret'!$D$785:$D$963,APS!$B445,'Rekapitulasi Maret'!$E$785:$E$963)+SUMIF('Rekapitulasi Maret'!$D$785:$D$963,APS!$B445,'Rekapitulasi Maret'!$J$785:$J$963)</f>
        <v>0</v>
      </c>
      <c r="GB445" s="152">
        <f>SUMIF('Rekapitulasi Maret'!$D$785:$D$963,APS!$B445,'Rekapitulasi Maret'!$F$785:$F$963)</f>
        <v>0</v>
      </c>
      <c r="GC445" s="152">
        <f>SUMIF('Rekapitulasi Maret'!$D$785:$D$963,APS!$B445,'Rekapitulasi Maret'!$K$785:$K$963)</f>
        <v>0</v>
      </c>
      <c r="GD445" s="154">
        <f t="shared" si="905"/>
        <v>0</v>
      </c>
      <c r="GE445" s="154">
        <f t="shared" si="906"/>
        <v>0</v>
      </c>
      <c r="GF445" s="10"/>
      <c r="GG445" s="152">
        <f>SUMIF('Rekapitulasi Maret'!$U$785:$U$963,APS!$B445,'Rekapitulasi Maret'!$V$785:$V$963)+SUMIF('Rekapitulasi Maret'!$U$785:$U$963,APS!$B445,'Rekapitulasi Maret'!$AA$785:$AA$963)</f>
        <v>0</v>
      </c>
      <c r="GH445" s="152">
        <f>SUMIF('Rekapitulasi Maret'!$U$785:$U$963,APS!$B445,'Rekapitulasi Maret'!$W$785:$W$963)</f>
        <v>0</v>
      </c>
      <c r="GI445" s="152">
        <f>SUMIF('Rekapitulasi Maret'!$U$785:$U$963,APS!$B445,'Rekapitulasi Maret'!$AB$785:$AB$963)</f>
        <v>0</v>
      </c>
      <c r="GJ445" s="154">
        <f t="shared" si="963"/>
        <v>0</v>
      </c>
      <c r="GK445" s="154">
        <f t="shared" si="964"/>
        <v>0</v>
      </c>
      <c r="GL445" s="10"/>
      <c r="GM445" s="10"/>
      <c r="GN445" s="10"/>
      <c r="GO445" s="10"/>
      <c r="GP445" s="10"/>
      <c r="GQ445" s="10"/>
      <c r="GR445" s="76">
        <f t="shared" si="945"/>
        <v>0</v>
      </c>
      <c r="GS445" s="76">
        <f t="shared" si="907"/>
        <v>0</v>
      </c>
      <c r="GT445" s="76">
        <f t="shared" si="908"/>
        <v>0</v>
      </c>
      <c r="GU445" s="76">
        <f t="shared" si="909"/>
        <v>0</v>
      </c>
      <c r="GV445" s="157">
        <f t="shared" si="946"/>
        <v>0</v>
      </c>
      <c r="GW445" s="157">
        <f t="shared" si="947"/>
        <v>0</v>
      </c>
      <c r="GX445" s="158">
        <f t="shared" si="948"/>
        <v>0</v>
      </c>
      <c r="GY445" s="157">
        <f t="shared" si="916"/>
        <v>0</v>
      </c>
      <c r="GZ445" s="157">
        <f t="shared" si="917"/>
        <v>0</v>
      </c>
      <c r="HA445" s="157">
        <f t="shared" si="918"/>
        <v>0</v>
      </c>
      <c r="HB445" s="157">
        <f t="shared" si="919"/>
        <v>0</v>
      </c>
      <c r="HC445" s="157">
        <f t="shared" si="920"/>
        <v>0</v>
      </c>
      <c r="HD445" s="157">
        <f t="shared" si="921"/>
        <v>0</v>
      </c>
      <c r="HE445" s="158">
        <f t="shared" si="949"/>
        <v>0</v>
      </c>
      <c r="HF445" s="2"/>
      <c r="HG445" s="88"/>
      <c r="HH445" s="88"/>
    </row>
    <row r="446" spans="1:216" ht="15.75" hidden="1">
      <c r="A446" s="38"/>
      <c r="B446" s="38"/>
      <c r="C446" s="38"/>
      <c r="D446" s="38"/>
      <c r="E446" s="38"/>
      <c r="F446" s="38"/>
      <c r="G446" s="38"/>
      <c r="H446" s="38"/>
      <c r="I446" s="18">
        <v>0</v>
      </c>
      <c r="J446" s="38">
        <v>0</v>
      </c>
      <c r="K446" s="38"/>
      <c r="L446" s="38"/>
      <c r="M446" s="38"/>
      <c r="N446" s="20">
        <f t="shared" si="959"/>
        <v>0</v>
      </c>
      <c r="O446" s="20"/>
      <c r="P446" s="75">
        <f t="shared" si="960"/>
        <v>0</v>
      </c>
      <c r="Q446" s="38"/>
      <c r="R446" s="22">
        <f t="shared" si="950"/>
        <v>0</v>
      </c>
      <c r="S446" s="38"/>
      <c r="T446" s="38"/>
      <c r="U446" s="152">
        <f>SUMIF('Rekapitulasi Maret'!$D$9:$D$173,APS!$B446,'Rekapitulasi Maret'!$E$9:$E$173)</f>
        <v>0</v>
      </c>
      <c r="V446" s="152">
        <f>SUMIF('Rekapitulasi Maret'!$D$9:$D$173,APS!$B446,'Rekapitulasi Maret'!$F$9:$F$173)</f>
        <v>0</v>
      </c>
      <c r="W446" s="38"/>
      <c r="X446" s="154">
        <f t="shared" si="951"/>
        <v>0</v>
      </c>
      <c r="Y446" s="154">
        <f t="shared" si="952"/>
        <v>0</v>
      </c>
      <c r="Z446" s="38"/>
      <c r="AA446" s="152">
        <f>SUMIF('Rekapitulasi Maret'!$U$9:$U$173,APS!$B446,'Rekapitulasi Maret'!$V$9:$V$173)</f>
        <v>0</v>
      </c>
      <c r="AB446" s="152">
        <f>SUMIF('Rekapitulasi Maret'!$U$9:$U$173,APS!$B446,'Rekapitulasi Maret'!$W$9:$W$173)</f>
        <v>0</v>
      </c>
      <c r="AC446" s="152"/>
      <c r="AD446" s="154">
        <f t="shared" si="938"/>
        <v>0</v>
      </c>
      <c r="AE446" s="154">
        <f t="shared" si="939"/>
        <v>0</v>
      </c>
      <c r="AF446" s="38"/>
      <c r="AG446" s="152">
        <f>SUMIF('Rekapitulasi Maret'!$AL$9:$AL$173,APS!$B446,'Rekapitulasi Maret'!$AM$9:$AM$173)</f>
        <v>0</v>
      </c>
      <c r="AH446" s="152">
        <f>SUMIF('Rekapitulasi Maret'!$AL$9:$AL$173,APS!$B446,'Rekapitulasi Maret'!$AN$9:$AN$173)</f>
        <v>0</v>
      </c>
      <c r="AI446" s="152">
        <f>SUMIF('Rekapitulasi Maret'!$AL$9:$AL$173,APS!$B446,'Rekapitulasi Maret'!$AQ$9:$AQ$173)</f>
        <v>0</v>
      </c>
      <c r="AJ446" s="154">
        <f t="shared" si="942"/>
        <v>0</v>
      </c>
      <c r="AK446" s="154">
        <f t="shared" si="943"/>
        <v>0</v>
      </c>
      <c r="AL446" s="38"/>
      <c r="AM446" s="152">
        <f>SUMIF('Rekapitulasi Maret'!$BA$9:$BA$173,APS!$B446,'Rekapitulasi Maret'!$BB$9:$BB$173)</f>
        <v>0</v>
      </c>
      <c r="AN446" s="152">
        <f>SUMIF('Rekapitulasi Maret'!$BA$9:$BA$173,APS!$B446,'Rekapitulasi Maret'!$BC$9:$BC$173)</f>
        <v>0</v>
      </c>
      <c r="AO446" s="10"/>
      <c r="AP446" s="154">
        <f t="shared" si="940"/>
        <v>0</v>
      </c>
      <c r="AQ446" s="154">
        <f t="shared" si="941"/>
        <v>0</v>
      </c>
      <c r="AR446" s="38"/>
      <c r="AS446" s="152">
        <f>SUMIF('Rekapitulasi Maret'!$BP$9:$BP$173,APS!$B446,'Rekapitulasi Maret'!$BQ$9:$BQ$173)</f>
        <v>0</v>
      </c>
      <c r="AT446" s="152">
        <f>SUMIF('Rekapitulasi Maret'!$BP$9:$BP$173,APS!$B446,'Rekapitulasi Maret'!$BR$9:$BR$173)</f>
        <v>0</v>
      </c>
      <c r="AU446" s="38"/>
      <c r="AV446" s="38"/>
      <c r="AW446" s="38"/>
      <c r="AX446" s="38"/>
      <c r="AY446" s="38"/>
      <c r="AZ446" s="38"/>
      <c r="BA446" s="38"/>
      <c r="BB446" s="154">
        <f t="shared" si="914"/>
        <v>0</v>
      </c>
      <c r="BC446" s="154">
        <f t="shared" si="915"/>
        <v>0</v>
      </c>
      <c r="BD446" s="76">
        <f t="shared" si="953"/>
        <v>0</v>
      </c>
      <c r="BE446" s="76">
        <f t="shared" si="954"/>
        <v>0</v>
      </c>
      <c r="BF446" s="76">
        <f t="shared" si="955"/>
        <v>0</v>
      </c>
      <c r="BG446" s="76">
        <f t="shared" si="956"/>
        <v>0</v>
      </c>
      <c r="BH446" s="76">
        <f t="shared" si="957"/>
        <v>0</v>
      </c>
      <c r="BI446" s="76">
        <f t="shared" si="958"/>
        <v>0</v>
      </c>
      <c r="BJ446" s="154">
        <f t="shared" si="944"/>
        <v>0</v>
      </c>
      <c r="BK446" s="38"/>
      <c r="BL446" s="38"/>
      <c r="BM446" s="152">
        <f>SUMIF('Rekapitulasi Maret'!$D$194:$D$375,APS!$B446,'Rekapitulasi Maret'!$E$194:$E$375)+SUMIF('Rekapitulasi Maret'!$D$194:$D$375,APS!$B446,'Rekapitulasi Maret'!$J$194:$J$375)</f>
        <v>0</v>
      </c>
      <c r="BN446" s="152">
        <f>SUMIF('Rekapitulasi Maret'!$D$194:$D$375,APS!$B446,'Rekapitulasi Maret'!$F$194:$F$375)</f>
        <v>0</v>
      </c>
      <c r="BO446" s="152">
        <f>SUMIF('Rekapitulasi Maret'!$D$194:$D$375,APS!$B446,'Rekapitulasi Maret'!$K$194:$K$375)</f>
        <v>0</v>
      </c>
      <c r="BP446" s="154">
        <f t="shared" si="912"/>
        <v>0</v>
      </c>
      <c r="BQ446" s="154">
        <f t="shared" si="913"/>
        <v>0</v>
      </c>
      <c r="BR446" s="38"/>
      <c r="BS446" s="152">
        <f>SUMIF('Rekapitulasi Maret'!$U$194:$U$375,APS!$B446,'Rekapitulasi Maret'!$V$194:$V$375)+SUMIF('Rekapitulasi Maret'!$U$194:$U$375,APS!$B446,'Rekapitulasi Maret'!$AA$194:$AA$375)</f>
        <v>0</v>
      </c>
      <c r="BT446" s="152">
        <f>SUMIF('Rekapitulasi Maret'!$U$194:$U$375,APS!$B446,'Rekapitulasi Maret'!$W$194:$W$375)</f>
        <v>0</v>
      </c>
      <c r="BU446" s="152">
        <f>SUMIF('Rekapitulasi Maret'!$U$194:$U$375,APS!$B446,'Rekapitulasi Maret'!$AB$194:$AB$375)</f>
        <v>0</v>
      </c>
      <c r="BV446" s="38"/>
      <c r="BW446" s="38"/>
      <c r="BX446" s="38"/>
      <c r="BY446" s="38"/>
      <c r="BZ446" s="38"/>
      <c r="CA446" s="38"/>
      <c r="CB446" s="38"/>
      <c r="CC446" s="38"/>
      <c r="CD446" s="38"/>
      <c r="CE446" s="38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76">
        <f t="shared" si="922"/>
        <v>0</v>
      </c>
      <c r="CQ446" s="76">
        <f t="shared" si="923"/>
        <v>0</v>
      </c>
      <c r="CR446" s="76">
        <f t="shared" si="924"/>
        <v>0</v>
      </c>
      <c r="CS446" s="76">
        <f t="shared" si="925"/>
        <v>0</v>
      </c>
      <c r="CT446" s="76">
        <f t="shared" si="926"/>
        <v>0</v>
      </c>
      <c r="CU446" s="76">
        <f t="shared" si="927"/>
        <v>0</v>
      </c>
      <c r="CV446" s="154">
        <f t="shared" si="928"/>
        <v>0</v>
      </c>
      <c r="CW446" s="38"/>
      <c r="CX446" s="38"/>
      <c r="CY446" s="152">
        <f>SUMIF('Rekapitulasi Maret'!$D$391:$D$568,APS!$B446,'Rekapitulasi Maret'!$E$391:$E$568)+SUMIF('Rekapitulasi Maret'!$D$391:$D$568,APS!$B446,'Rekapitulasi Maret'!$J$391:$J$568)</f>
        <v>0</v>
      </c>
      <c r="CZ446" s="152">
        <f>SUMIF('Rekapitulasi Maret'!$D$391:$D$568,APS!$B446,'Rekapitulasi Maret'!$F$391:$F$568)</f>
        <v>0</v>
      </c>
      <c r="DA446" s="152">
        <f>SUMIF('Rekapitulasi Maret'!$D$391:$D$568,APS!$B446,'Rekapitulasi Maret'!$K$391:$K$568)</f>
        <v>0</v>
      </c>
      <c r="DB446" s="154">
        <f t="shared" si="910"/>
        <v>0</v>
      </c>
      <c r="DC446" s="154">
        <f t="shared" si="911"/>
        <v>0</v>
      </c>
      <c r="DD446" s="38"/>
      <c r="DE446" s="152">
        <f>SUMIF('Rekapitulasi Maret'!$U$391:$U$568,APS!$B446,'Rekapitulasi Maret'!$V$391:$V$568)+SUMIF('Rekapitulasi Maret'!$U$391:$U$568,APS!$B446,'Rekapitulasi Maret'!$AA$391:$AA$568)</f>
        <v>0</v>
      </c>
      <c r="DF446" s="152">
        <f>SUMIF('Rekapitulasi Maret'!$U$391:$U$568,APS!$B446,'Rekapitulasi Maret'!$W$391:$W$568)</f>
        <v>0</v>
      </c>
      <c r="DG446" s="152">
        <f>SUMIF('Rekapitulasi Maret'!$U$391:$U$568,APS!$B446,'Rekapitulasi Maret'!$AB$391:$AB$568)</f>
        <v>0</v>
      </c>
      <c r="DH446" s="154">
        <f t="shared" si="929"/>
        <v>0</v>
      </c>
      <c r="DI446" s="154">
        <f t="shared" si="930"/>
        <v>0</v>
      </c>
      <c r="DJ446" s="38"/>
      <c r="DK446" s="38"/>
      <c r="DL446" s="38"/>
      <c r="DM446" s="38"/>
      <c r="DN446" s="38"/>
      <c r="DO446" s="38"/>
      <c r="DP446" s="38"/>
      <c r="DQ446" s="38"/>
      <c r="DR446" s="38"/>
      <c r="DS446" s="38"/>
      <c r="DT446" s="38"/>
      <c r="DU446" s="38"/>
      <c r="DV446" s="38"/>
      <c r="DW446" s="152">
        <f>SUMIF('Rekapitulasi Maret'!$BP$391:$BP$568,APS!$B446,'Rekapitulasi Maret'!$BQ$391:$BQ$568)+SUMIF('Rekapitulasi Maret'!$BP$391:$BP$568,APS!$B446,'Rekapitulasi Maret'!$BT$391:$BT$568)</f>
        <v>0</v>
      </c>
      <c r="DX446" s="152">
        <f>SUMIF('Rekapitulasi Maret'!$BP$391:$BP$568,APS!$B446,'Rekapitulasi Maret'!$BR$391:$BR$568)</f>
        <v>0</v>
      </c>
      <c r="DY446" s="152">
        <f>SUMIF('Rekapitulasi Maret'!$BP$391:$BP$568,APS!$B446,'Rekapitulasi Maret'!$BU$391:$BU$568)</f>
        <v>0</v>
      </c>
      <c r="DZ446" s="154">
        <f t="shared" si="961"/>
        <v>0</v>
      </c>
      <c r="EA446" s="154">
        <f t="shared" si="962"/>
        <v>0</v>
      </c>
      <c r="EB446" s="38"/>
      <c r="EC446" s="152">
        <f>SUMIF('Rekapitulasi Maret'!$CE$391:$CE$568,APS!$B446,'Rekapitulasi Maret'!$CF$391:$CF$568)+SUMIF('Rekapitulasi Maret'!$CE$391:$CE$568,APS!$B446,'Rekapitulasi Maret'!$CI$391:$CI$568)</f>
        <v>0</v>
      </c>
      <c r="ED446" s="152">
        <f>SUMIF('Rekapitulasi Maret'!$CE$391:$CE$568,APS!$B446,'Rekapitulasi Maret'!$CG$391:$CG$568)</f>
        <v>0</v>
      </c>
      <c r="EE446" s="152">
        <f>SUMIF('Rekapitulasi Maret'!$CE$391:$CE$568,APS!$B446,'Rekapitulasi Maret'!$CJ$391:$CJ$568)</f>
        <v>0</v>
      </c>
      <c r="EF446" s="154">
        <f t="shared" si="893"/>
        <v>0</v>
      </c>
      <c r="EG446" s="154">
        <f t="shared" si="894"/>
        <v>0</v>
      </c>
      <c r="EH446" s="76">
        <f t="shared" si="931"/>
        <v>0</v>
      </c>
      <c r="EI446" s="76">
        <f t="shared" si="932"/>
        <v>0</v>
      </c>
      <c r="EJ446" s="76">
        <f t="shared" si="933"/>
        <v>0</v>
      </c>
      <c r="EK446" s="76">
        <f t="shared" si="934"/>
        <v>0</v>
      </c>
      <c r="EL446" s="76">
        <f t="shared" si="935"/>
        <v>0</v>
      </c>
      <c r="EM446" s="76">
        <f t="shared" si="936"/>
        <v>0</v>
      </c>
      <c r="EN446" s="154">
        <f t="shared" si="937"/>
        <v>0</v>
      </c>
      <c r="EO446" s="38"/>
      <c r="EP446" s="38"/>
      <c r="EQ446" s="38"/>
      <c r="ER446" s="38"/>
      <c r="ES446" s="38"/>
      <c r="ET446" s="38"/>
      <c r="EU446" s="38"/>
      <c r="EV446" s="38"/>
      <c r="EW446" s="38"/>
      <c r="EX446" s="38"/>
      <c r="EY446" s="38"/>
      <c r="EZ446" s="38"/>
      <c r="FA446" s="38"/>
      <c r="FB446" s="38"/>
      <c r="FC446" s="38"/>
      <c r="FD446" s="38"/>
      <c r="FE446" s="38"/>
      <c r="FF446" s="38"/>
      <c r="FG446" s="38"/>
      <c r="FH446" s="38"/>
      <c r="FI446" s="152">
        <f>SUMIF('Rekapitulasi Maret'!$BA$587:$BA$768,APS!$B446,'Rekapitulasi Maret'!$BB$587:$BB$768)+SUMIF('Rekapitulasi Maret'!$BA$587:$BA$768,APS!$B446,'Rekapitulasi Maret'!$BE$587:$BE$768)</f>
        <v>0</v>
      </c>
      <c r="FJ446" s="152">
        <f>SUMIF('Rekapitulasi Maret'!$BA$587:$BA$768,APS!$B446,'Rekapitulasi Maret'!$BC$587:$BC$768)+SUMIF('Rekapitulasi Maret'!$BA$587:$BA$768,APS!$B446,'Rekapitulasi Maret'!$BF$587:$BF$768)</f>
        <v>0</v>
      </c>
      <c r="FK446" s="10"/>
      <c r="FL446" s="154">
        <f t="shared" si="901"/>
        <v>0</v>
      </c>
      <c r="FM446" s="154">
        <f t="shared" si="902"/>
        <v>0</v>
      </c>
      <c r="FN446" s="38"/>
      <c r="FO446" s="38"/>
      <c r="FP446" s="38"/>
      <c r="FQ446" s="38"/>
      <c r="FR446" s="38"/>
      <c r="FS446" s="38"/>
      <c r="FT446" s="38"/>
      <c r="FU446" s="38"/>
      <c r="FV446" s="38"/>
      <c r="FW446" s="38"/>
      <c r="FX446" s="38"/>
      <c r="FY446" s="38"/>
      <c r="FZ446" s="38"/>
      <c r="GA446" s="152">
        <f>SUMIF('Rekapitulasi Maret'!$D$785:$D$963,APS!$B446,'Rekapitulasi Maret'!$E$785:$E$963)+SUMIF('Rekapitulasi Maret'!$D$785:$D$963,APS!$B446,'Rekapitulasi Maret'!$J$785:$J$963)</f>
        <v>0</v>
      </c>
      <c r="GB446" s="152">
        <f>SUMIF('Rekapitulasi Maret'!$D$785:$D$963,APS!$B446,'Rekapitulasi Maret'!$F$785:$F$963)</f>
        <v>0</v>
      </c>
      <c r="GC446" s="152">
        <f>SUMIF('Rekapitulasi Maret'!$D$785:$D$963,APS!$B446,'Rekapitulasi Maret'!$K$785:$K$963)</f>
        <v>0</v>
      </c>
      <c r="GD446" s="154">
        <f t="shared" si="905"/>
        <v>0</v>
      </c>
      <c r="GE446" s="154">
        <f t="shared" si="906"/>
        <v>0</v>
      </c>
      <c r="GF446" s="38"/>
      <c r="GG446" s="152">
        <f>SUMIF('Rekapitulasi Maret'!$U$785:$U$963,APS!$B446,'Rekapitulasi Maret'!$V$785:$V$963)+SUMIF('Rekapitulasi Maret'!$U$785:$U$963,APS!$B446,'Rekapitulasi Maret'!$AA$785:$AA$963)</f>
        <v>0</v>
      </c>
      <c r="GH446" s="152">
        <f>SUMIF('Rekapitulasi Maret'!$U$785:$U$963,APS!$B446,'Rekapitulasi Maret'!$W$785:$W$963)</f>
        <v>0</v>
      </c>
      <c r="GI446" s="152">
        <f>SUMIF('Rekapitulasi Maret'!$U$785:$U$963,APS!$B446,'Rekapitulasi Maret'!$AB$785:$AB$963)</f>
        <v>0</v>
      </c>
      <c r="GJ446" s="154">
        <f t="shared" si="963"/>
        <v>0</v>
      </c>
      <c r="GK446" s="154">
        <f t="shared" si="964"/>
        <v>0</v>
      </c>
      <c r="GL446" s="38"/>
      <c r="GM446" s="38"/>
      <c r="GN446" s="38"/>
      <c r="GO446" s="38"/>
      <c r="GP446" s="38"/>
      <c r="GQ446" s="38"/>
      <c r="GR446" s="76">
        <f t="shared" si="945"/>
        <v>0</v>
      </c>
      <c r="GS446" s="76">
        <f t="shared" si="907"/>
        <v>0</v>
      </c>
      <c r="GT446" s="76">
        <f t="shared" si="908"/>
        <v>0</v>
      </c>
      <c r="GU446" s="76">
        <f t="shared" si="909"/>
        <v>0</v>
      </c>
      <c r="GV446" s="157">
        <f t="shared" si="946"/>
        <v>0</v>
      </c>
      <c r="GW446" s="157">
        <f t="shared" si="947"/>
        <v>0</v>
      </c>
      <c r="GX446" s="158">
        <f t="shared" si="948"/>
        <v>0</v>
      </c>
      <c r="GY446" s="157">
        <f t="shared" si="916"/>
        <v>0</v>
      </c>
      <c r="GZ446" s="157">
        <f t="shared" si="917"/>
        <v>0</v>
      </c>
      <c r="HA446" s="157">
        <f t="shared" si="918"/>
        <v>0</v>
      </c>
      <c r="HB446" s="157">
        <f t="shared" si="919"/>
        <v>0</v>
      </c>
      <c r="HC446" s="157">
        <f t="shared" si="920"/>
        <v>0</v>
      </c>
      <c r="HD446" s="157">
        <f t="shared" si="921"/>
        <v>0</v>
      </c>
      <c r="HE446" s="158">
        <f t="shared" si="949"/>
        <v>0</v>
      </c>
      <c r="HG446" s="88"/>
      <c r="HH446" s="88"/>
    </row>
    <row r="447" spans="1:216">
      <c r="A447" s="160">
        <f ca="1">NOW()</f>
        <v>44295.631618749998</v>
      </c>
      <c r="B447" s="161" t="s">
        <v>700</v>
      </c>
      <c r="C447" s="162">
        <f>HA11/B4</f>
        <v>2684.181818181818</v>
      </c>
    </row>
    <row r="448" spans="1:216" ht="20.25">
      <c r="A448" s="159"/>
      <c r="B448" s="169" t="s">
        <v>696</v>
      </c>
      <c r="C448" s="162" t="e">
        <f>HD11/N4</f>
        <v>#DIV/0!</v>
      </c>
    </row>
    <row r="449" spans="1:3">
      <c r="A449" s="166" t="s">
        <v>695</v>
      </c>
      <c r="B449" s="166" t="s">
        <v>697</v>
      </c>
      <c r="C449" s="166" t="s">
        <v>699</v>
      </c>
    </row>
    <row r="450" spans="1:3">
      <c r="A450" s="166"/>
      <c r="B450" s="166"/>
      <c r="C450" s="166"/>
    </row>
    <row r="451" spans="1:3">
      <c r="A451" s="166"/>
      <c r="B451" s="166"/>
      <c r="C451" s="166"/>
    </row>
    <row r="452" spans="1:3">
      <c r="A452" s="166"/>
      <c r="B452" s="166"/>
      <c r="C452" s="166"/>
    </row>
    <row r="453" spans="1:3">
      <c r="A453" s="166"/>
      <c r="B453" s="166"/>
      <c r="C453" s="166"/>
    </row>
    <row r="454" spans="1:3">
      <c r="A454" s="167" t="s">
        <v>652</v>
      </c>
      <c r="B454" s="167" t="s">
        <v>650</v>
      </c>
      <c r="C454" s="167" t="s">
        <v>647</v>
      </c>
    </row>
    <row r="455" spans="1:3">
      <c r="A455" s="168" t="s">
        <v>648</v>
      </c>
      <c r="B455" s="168" t="s">
        <v>698</v>
      </c>
      <c r="C455" s="168" t="s">
        <v>653</v>
      </c>
    </row>
    <row r="456" spans="1:3">
      <c r="B456" s="161" t="s">
        <v>701</v>
      </c>
      <c r="C456" s="190">
        <f>HB11/HG477</f>
        <v>599.14285714285711</v>
      </c>
    </row>
    <row r="465" spans="18:215" ht="18">
      <c r="R465" s="94">
        <v>0</v>
      </c>
      <c r="S465" s="94"/>
      <c r="T465" s="94"/>
      <c r="U465" s="94"/>
      <c r="V465" s="94"/>
      <c r="W465" s="94"/>
      <c r="X465" s="94"/>
      <c r="Y465" s="94"/>
      <c r="Z465" s="94"/>
      <c r="AA465" s="94"/>
      <c r="AB465" s="94"/>
      <c r="AC465" s="94"/>
      <c r="AD465" s="94"/>
      <c r="AE465" s="94"/>
      <c r="AF465" s="94"/>
      <c r="AG465" s="94"/>
      <c r="AH465" s="94"/>
      <c r="AI465" s="95">
        <v>0</v>
      </c>
      <c r="AJ465" s="95"/>
      <c r="AK465" s="95"/>
      <c r="AL465" s="95"/>
      <c r="AM465" s="95">
        <v>0</v>
      </c>
      <c r="AN465" s="95"/>
      <c r="AO465" s="95"/>
      <c r="AP465" s="95"/>
      <c r="AQ465" s="95">
        <v>0</v>
      </c>
      <c r="AR465" s="95"/>
      <c r="AS465" s="95"/>
      <c r="AT465" s="95">
        <v>0</v>
      </c>
      <c r="AU465" s="95"/>
      <c r="AV465" s="95"/>
      <c r="AW465" s="95"/>
      <c r="AX465" s="172"/>
      <c r="AY465" s="172"/>
      <c r="AZ465" s="172"/>
      <c r="BA465" s="172"/>
      <c r="BB465" s="172"/>
      <c r="BC465" s="172"/>
      <c r="BD465" s="95"/>
      <c r="BE465" s="95">
        <v>0</v>
      </c>
      <c r="BF465" s="95">
        <v>0</v>
      </c>
      <c r="BG465" s="95"/>
      <c r="BH465" s="95"/>
      <c r="BI465" s="95"/>
      <c r="BJ465" s="95"/>
      <c r="BK465" s="95"/>
      <c r="BL465" s="95"/>
      <c r="BM465" s="95">
        <v>0</v>
      </c>
      <c r="BN465" s="95"/>
      <c r="BO465" s="95">
        <v>0</v>
      </c>
      <c r="BP465" s="95"/>
      <c r="BQ465" s="95"/>
      <c r="BR465" s="95"/>
      <c r="BS465" s="95"/>
      <c r="BT465" s="95"/>
      <c r="BU465" s="95"/>
      <c r="BV465" s="95"/>
      <c r="BW465" s="95"/>
      <c r="BX465" s="95"/>
      <c r="BY465" s="95"/>
      <c r="BZ465" s="95"/>
      <c r="CA465" s="95"/>
      <c r="CB465" s="95"/>
      <c r="CC465" s="95"/>
      <c r="CD465" s="95"/>
      <c r="CE465" s="95"/>
      <c r="CF465" s="95">
        <v>0</v>
      </c>
      <c r="CG465" s="95">
        <v>0</v>
      </c>
      <c r="CH465" s="95"/>
      <c r="CI465" s="95"/>
      <c r="CJ465" s="95"/>
      <c r="CK465" s="95"/>
      <c r="CL465" s="95"/>
      <c r="CM465" s="95"/>
      <c r="CN465" s="95">
        <v>0</v>
      </c>
      <c r="CO465" s="95">
        <v>0</v>
      </c>
      <c r="CP465" s="95"/>
      <c r="CQ465" s="95">
        <v>0</v>
      </c>
      <c r="CR465" s="95"/>
      <c r="CS465" s="95">
        <v>0</v>
      </c>
      <c r="CT465" s="95">
        <v>0</v>
      </c>
      <c r="CU465" s="95">
        <v>0</v>
      </c>
      <c r="CV465" s="95"/>
      <c r="CW465" s="95"/>
      <c r="CX465" s="95"/>
      <c r="CY465" s="95"/>
      <c r="CZ465" s="95">
        <v>0</v>
      </c>
      <c r="DA465" s="95"/>
      <c r="DB465" s="95"/>
      <c r="DC465" s="95"/>
      <c r="DD465" s="95"/>
      <c r="DE465" s="95"/>
      <c r="DF465" s="95"/>
      <c r="DG465" s="95">
        <v>0</v>
      </c>
      <c r="DH465" s="95">
        <v>0</v>
      </c>
      <c r="DI465" s="95"/>
      <c r="DJ465" s="95"/>
      <c r="DK465" s="95"/>
      <c r="DL465" s="95"/>
      <c r="DM465" s="95">
        <v>0</v>
      </c>
      <c r="DN465" s="95"/>
      <c r="DO465" s="95"/>
      <c r="DP465" s="95"/>
      <c r="DQ465" s="95"/>
      <c r="DR465" s="95"/>
      <c r="DS465" s="95"/>
      <c r="DT465" s="95"/>
      <c r="DU465" s="95"/>
      <c r="DV465" s="95"/>
      <c r="DW465" s="95"/>
      <c r="DX465" s="95"/>
      <c r="DY465" s="95"/>
      <c r="DZ465" s="95"/>
      <c r="EA465" s="95"/>
      <c r="EB465" s="95"/>
      <c r="EC465" s="95"/>
      <c r="ED465" s="95"/>
      <c r="EE465" s="95"/>
      <c r="EF465" s="95"/>
      <c r="EG465" s="95">
        <v>0</v>
      </c>
      <c r="EH465" s="95"/>
      <c r="EI465" s="95"/>
      <c r="EJ465" s="95"/>
      <c r="EK465" s="95">
        <v>0</v>
      </c>
      <c r="EL465" s="95"/>
      <c r="EM465" s="95"/>
      <c r="EN465" s="95"/>
      <c r="EO465" s="95">
        <v>0</v>
      </c>
      <c r="EP465" s="95"/>
      <c r="EQ465" s="95"/>
      <c r="ER465" s="95"/>
      <c r="ES465" s="95">
        <v>0</v>
      </c>
      <c r="ET465" s="95"/>
      <c r="EU465" s="95">
        <v>0</v>
      </c>
      <c r="EV465" s="95"/>
      <c r="EW465" s="95"/>
      <c r="EX465" s="95"/>
      <c r="EY465" s="95">
        <v>0</v>
      </c>
      <c r="EZ465" s="95">
        <v>0</v>
      </c>
      <c r="FA465" s="95">
        <v>0</v>
      </c>
      <c r="FB465" s="95"/>
      <c r="FC465" s="95"/>
      <c r="FD465" s="95">
        <v>0</v>
      </c>
      <c r="FE465" s="95"/>
      <c r="FF465" s="95"/>
      <c r="FG465" s="95"/>
      <c r="FH465" s="95"/>
      <c r="FI465" s="95"/>
      <c r="FJ465" s="95"/>
      <c r="FK465" s="95"/>
      <c r="FL465" s="95">
        <v>0</v>
      </c>
      <c r="FM465" s="95"/>
      <c r="FN465" s="95"/>
      <c r="FO465" s="95"/>
      <c r="FP465" s="95"/>
      <c r="FQ465" s="95"/>
      <c r="FR465" s="95"/>
      <c r="FS465" s="95"/>
      <c r="FT465" s="172"/>
      <c r="FU465" s="172"/>
      <c r="FV465" s="172"/>
      <c r="FW465" s="172"/>
      <c r="FX465" s="172"/>
      <c r="FY465" s="172"/>
      <c r="FZ465" s="95"/>
      <c r="GA465" s="95"/>
      <c r="GB465" s="95"/>
      <c r="GC465" s="95"/>
      <c r="GD465" s="95"/>
      <c r="GE465" s="95"/>
      <c r="GF465" s="95"/>
      <c r="GG465" s="95"/>
      <c r="GH465" s="95"/>
      <c r="GI465" s="95"/>
      <c r="GJ465" s="95"/>
      <c r="GK465" s="95"/>
      <c r="GL465" s="95"/>
      <c r="GM465" s="95"/>
      <c r="GN465" s="95"/>
      <c r="GO465" s="95"/>
      <c r="GP465" s="95"/>
      <c r="GQ465" s="95"/>
      <c r="GR465" s="95"/>
      <c r="GS465" s="95"/>
      <c r="GT465" s="95"/>
      <c r="GU465" s="95"/>
      <c r="GV465" s="95"/>
      <c r="GW465" s="95"/>
      <c r="GX465" s="95"/>
      <c r="GY465" s="95"/>
      <c r="GZ465" s="95"/>
      <c r="HA465" s="95"/>
      <c r="HB465" s="95"/>
      <c r="HC465" s="95"/>
      <c r="HD465" s="95"/>
      <c r="HE465" s="95"/>
      <c r="HF465" s="95"/>
      <c r="HG465" s="95"/>
    </row>
    <row r="466" spans="18:215" ht="18">
      <c r="R466" s="94">
        <f>V11</f>
        <v>1853</v>
      </c>
      <c r="S466" s="94"/>
      <c r="T466" s="94"/>
      <c r="U466" s="94"/>
      <c r="V466" s="94"/>
      <c r="W466" s="94"/>
      <c r="X466" s="94"/>
      <c r="Y466" s="94"/>
      <c r="Z466" s="94"/>
      <c r="AA466" s="94"/>
      <c r="AB466" s="94"/>
      <c r="AC466" s="94"/>
      <c r="AD466" s="94"/>
      <c r="AE466" s="94"/>
      <c r="AF466" s="94"/>
      <c r="AG466" s="94"/>
      <c r="AH466" s="94"/>
      <c r="AI466" s="96">
        <f>AB11</f>
        <v>2151</v>
      </c>
      <c r="AJ466" s="95"/>
      <c r="AK466" s="95"/>
      <c r="AL466" s="95"/>
      <c r="AM466" s="96">
        <f>AH11</f>
        <v>3732</v>
      </c>
      <c r="AN466" s="95"/>
      <c r="AO466" s="95"/>
      <c r="AP466" s="95"/>
      <c r="AQ466" s="96">
        <f>AN11</f>
        <v>3239</v>
      </c>
      <c r="AR466" s="96"/>
      <c r="AS466" s="95"/>
      <c r="AT466" s="96">
        <f>AT11</f>
        <v>3832</v>
      </c>
      <c r="AU466" s="96"/>
      <c r="AV466" s="95"/>
      <c r="AW466" s="95"/>
      <c r="AX466" s="172"/>
      <c r="AY466" s="172"/>
      <c r="AZ466" s="172"/>
      <c r="BA466" s="172"/>
      <c r="BB466" s="172"/>
      <c r="BC466" s="172"/>
      <c r="BD466" s="95"/>
      <c r="BE466" s="96">
        <f>BE464</f>
        <v>0</v>
      </c>
      <c r="BF466" s="96">
        <f>BF464</f>
        <v>0</v>
      </c>
      <c r="BG466" s="95"/>
      <c r="BH466" s="95"/>
      <c r="BI466" s="95"/>
      <c r="BJ466" s="95"/>
      <c r="BK466" s="95"/>
      <c r="BL466" s="95"/>
      <c r="BM466" s="96">
        <f>BN11</f>
        <v>3419</v>
      </c>
      <c r="BN466" s="95"/>
      <c r="BO466" s="96">
        <f>BT11</f>
        <v>3483</v>
      </c>
      <c r="BP466" s="95"/>
      <c r="BQ466" s="95"/>
      <c r="BR466" s="95"/>
      <c r="BS466" s="95"/>
      <c r="BT466" s="95"/>
      <c r="BU466" s="95"/>
      <c r="BV466" s="95"/>
      <c r="BW466" s="95"/>
      <c r="BX466" s="95"/>
      <c r="BY466" s="95"/>
      <c r="BZ466" s="95"/>
      <c r="CA466" s="95"/>
      <c r="CB466" s="95"/>
      <c r="CC466" s="95"/>
      <c r="CD466" s="95"/>
      <c r="CE466" s="95"/>
      <c r="CF466" s="96">
        <f>BZ11</f>
        <v>2493</v>
      </c>
      <c r="CG466" s="96">
        <f>CG464</f>
        <v>0</v>
      </c>
      <c r="CH466" s="95"/>
      <c r="CI466" s="95"/>
      <c r="CJ466" s="95"/>
      <c r="CK466" s="95"/>
      <c r="CL466" s="95"/>
      <c r="CM466" s="95"/>
      <c r="CN466" s="96">
        <f>CF11</f>
        <v>2050</v>
      </c>
      <c r="CO466" s="96">
        <f>CL11</f>
        <v>0</v>
      </c>
      <c r="CP466" s="96"/>
      <c r="CQ466" s="96">
        <f>CQ464</f>
        <v>0</v>
      </c>
      <c r="CR466" s="95"/>
      <c r="CS466" s="96">
        <f>CZ11</f>
        <v>2159</v>
      </c>
      <c r="CT466" s="96">
        <f>DF11</f>
        <v>2975</v>
      </c>
      <c r="CU466" s="96">
        <f>DL11</f>
        <v>2188</v>
      </c>
      <c r="CV466" s="95"/>
      <c r="CW466" s="95"/>
      <c r="CX466" s="95"/>
      <c r="CY466" s="95"/>
      <c r="CZ466" s="96">
        <f>DR11</f>
        <v>2564</v>
      </c>
      <c r="DA466" s="95"/>
      <c r="DB466" s="95"/>
      <c r="DC466" s="95"/>
      <c r="DD466" s="95"/>
      <c r="DE466" s="95"/>
      <c r="DF466" s="95"/>
      <c r="DG466" s="96">
        <f>DX11</f>
        <v>1898</v>
      </c>
      <c r="DH466" s="96">
        <f>ED11</f>
        <v>0</v>
      </c>
      <c r="DI466" s="95"/>
      <c r="DJ466" s="95"/>
      <c r="DK466" s="95"/>
      <c r="DL466" s="95"/>
      <c r="DM466" s="96">
        <f>ER11</f>
        <v>2077</v>
      </c>
      <c r="DN466" s="95"/>
      <c r="DO466" s="95"/>
      <c r="DP466" s="95"/>
      <c r="DQ466" s="95"/>
      <c r="DR466" s="95"/>
      <c r="DS466" s="95"/>
      <c r="DT466" s="95"/>
      <c r="DU466" s="95"/>
      <c r="DV466" s="95"/>
      <c r="DW466" s="95"/>
      <c r="DX466" s="95"/>
      <c r="DY466" s="95"/>
      <c r="DZ466" s="95"/>
      <c r="EA466" s="95"/>
      <c r="EB466" s="95"/>
      <c r="EC466" s="95"/>
      <c r="ED466" s="95"/>
      <c r="EE466" s="95"/>
      <c r="EF466" s="95"/>
      <c r="EG466" s="96">
        <f>EX11</f>
        <v>1513</v>
      </c>
      <c r="EH466" s="95"/>
      <c r="EI466" s="95"/>
      <c r="EJ466" s="95"/>
      <c r="EK466" s="96">
        <f>FD11</f>
        <v>2608</v>
      </c>
      <c r="EL466" s="95"/>
      <c r="EM466" s="96"/>
      <c r="EN466" s="95"/>
      <c r="EO466" s="96">
        <f>FJ11</f>
        <v>3123</v>
      </c>
      <c r="EP466" s="95"/>
      <c r="EQ466" s="95"/>
      <c r="ER466" s="95"/>
      <c r="ES466" s="96">
        <f>FP11</f>
        <v>2858</v>
      </c>
      <c r="ET466" s="95"/>
      <c r="EU466" s="96">
        <f>EU464</f>
        <v>0</v>
      </c>
      <c r="EV466" s="95"/>
      <c r="EW466" s="95"/>
      <c r="EX466" s="95"/>
      <c r="EY466" s="96">
        <f>EY464</f>
        <v>0</v>
      </c>
      <c r="EZ466" s="96">
        <f>GB11</f>
        <v>2877</v>
      </c>
      <c r="FA466" s="96">
        <f>GH11</f>
        <v>2795</v>
      </c>
      <c r="FB466" s="95"/>
      <c r="FC466" s="95"/>
      <c r="FD466" s="96">
        <f>GN11</f>
        <v>3165</v>
      </c>
      <c r="FE466" s="96"/>
      <c r="FF466" s="95"/>
      <c r="FG466" s="95"/>
      <c r="FH466" s="95"/>
      <c r="FI466" s="95"/>
      <c r="FJ466" s="95"/>
      <c r="FK466" s="95"/>
      <c r="FL466" s="96">
        <f>FL464</f>
        <v>0</v>
      </c>
      <c r="FM466" s="95"/>
      <c r="FN466" s="95"/>
      <c r="FO466" s="95"/>
      <c r="FP466" s="95"/>
      <c r="FQ466" s="95"/>
      <c r="FR466" s="95"/>
      <c r="FS466" s="95"/>
      <c r="FT466" s="172"/>
      <c r="FU466" s="172"/>
      <c r="FV466" s="172"/>
      <c r="FW466" s="172"/>
      <c r="FX466" s="172"/>
      <c r="FY466" s="172"/>
      <c r="FZ466" s="95"/>
      <c r="GA466" s="95"/>
      <c r="GB466" s="95"/>
      <c r="GC466" s="95"/>
      <c r="GD466" s="95"/>
      <c r="GE466" s="95"/>
      <c r="GF466" s="95"/>
      <c r="GG466" s="95"/>
      <c r="GH466" s="95"/>
      <c r="GI466" s="95"/>
      <c r="GJ466" s="95"/>
      <c r="GK466" s="95"/>
      <c r="GL466" s="95"/>
      <c r="GM466" s="95"/>
      <c r="GN466" s="95"/>
      <c r="GO466" s="95"/>
      <c r="GP466" s="95"/>
      <c r="GQ466" s="95"/>
      <c r="GR466" s="95"/>
      <c r="GS466" s="95"/>
      <c r="GT466" s="95"/>
      <c r="GU466" s="95"/>
      <c r="GV466" s="95"/>
      <c r="GW466" s="95"/>
      <c r="GX466" s="95"/>
      <c r="GY466" s="95"/>
      <c r="GZ466" s="95"/>
      <c r="HA466" s="95"/>
      <c r="HB466" s="95"/>
      <c r="HC466" s="95"/>
      <c r="HD466" s="95"/>
      <c r="HE466" s="95"/>
      <c r="HF466" s="95"/>
      <c r="HG466" s="95"/>
    </row>
    <row r="467" spans="18:215">
      <c r="R467" s="97">
        <v>1</v>
      </c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>
        <v>2</v>
      </c>
      <c r="AJ467" s="97"/>
      <c r="AK467" s="97"/>
      <c r="AL467" s="97"/>
      <c r="AM467" s="97">
        <v>3</v>
      </c>
      <c r="AN467" s="97"/>
      <c r="AO467" s="97"/>
      <c r="AP467" s="97"/>
      <c r="AQ467" s="97">
        <v>4</v>
      </c>
      <c r="AR467" s="97"/>
      <c r="AS467" s="97"/>
      <c r="AT467" s="97">
        <v>5</v>
      </c>
      <c r="AU467" s="97"/>
      <c r="AV467" s="97"/>
      <c r="AW467" s="97"/>
      <c r="AX467" s="97"/>
      <c r="AY467" s="97"/>
      <c r="AZ467" s="97"/>
      <c r="BA467" s="97"/>
      <c r="BB467" s="97"/>
      <c r="BC467" s="97"/>
      <c r="BD467" s="97"/>
      <c r="BE467" s="97">
        <v>6</v>
      </c>
      <c r="BF467" s="97">
        <v>7</v>
      </c>
      <c r="BG467" s="97"/>
      <c r="BH467" s="97"/>
      <c r="BI467" s="97"/>
      <c r="BJ467" s="97"/>
      <c r="BK467" s="97"/>
      <c r="BL467" s="97"/>
      <c r="BM467" s="97">
        <v>8</v>
      </c>
      <c r="BN467" s="97"/>
      <c r="BO467" s="97">
        <v>9</v>
      </c>
      <c r="BP467" s="97"/>
      <c r="BQ467" s="97"/>
      <c r="BR467" s="97"/>
      <c r="BS467" s="97"/>
      <c r="BT467" s="97"/>
      <c r="BU467" s="97"/>
      <c r="BV467" s="97"/>
      <c r="BW467" s="97"/>
      <c r="BX467" s="97"/>
      <c r="BY467" s="97"/>
      <c r="BZ467" s="97"/>
      <c r="CA467" s="97"/>
      <c r="CB467" s="97"/>
      <c r="CC467" s="97"/>
      <c r="CD467" s="97"/>
      <c r="CE467" s="97"/>
      <c r="CF467" s="97">
        <v>10</v>
      </c>
      <c r="CG467" s="97">
        <v>11</v>
      </c>
      <c r="CH467" s="97"/>
      <c r="CI467" s="97"/>
      <c r="CJ467" s="97"/>
      <c r="CK467" s="97"/>
      <c r="CL467" s="97"/>
      <c r="CM467" s="97"/>
      <c r="CN467" s="97">
        <v>12</v>
      </c>
      <c r="CO467" s="97">
        <v>13</v>
      </c>
      <c r="CP467" s="97"/>
      <c r="CQ467" s="97">
        <v>14</v>
      </c>
      <c r="CR467" s="97"/>
      <c r="CS467" s="97">
        <v>15</v>
      </c>
      <c r="CT467" s="97">
        <v>16</v>
      </c>
      <c r="CU467" s="97">
        <v>17</v>
      </c>
      <c r="CV467" s="97"/>
      <c r="CW467" s="97"/>
      <c r="CX467" s="97"/>
      <c r="CY467" s="97"/>
      <c r="CZ467" s="97">
        <v>18</v>
      </c>
      <c r="DA467" s="97"/>
      <c r="DB467" s="97"/>
      <c r="DC467" s="97"/>
      <c r="DD467" s="97"/>
      <c r="DE467" s="97"/>
      <c r="DF467" s="97"/>
      <c r="DG467" s="97">
        <v>19</v>
      </c>
      <c r="DH467" s="97">
        <v>20</v>
      </c>
      <c r="DI467" s="97"/>
      <c r="DJ467" s="97"/>
      <c r="DK467" s="97"/>
      <c r="DL467" s="97"/>
      <c r="DM467" s="97">
        <v>21</v>
      </c>
      <c r="DN467" s="97"/>
      <c r="DO467" s="97"/>
      <c r="DP467" s="97"/>
      <c r="DQ467" s="97"/>
      <c r="DR467" s="97"/>
      <c r="DS467" s="97"/>
      <c r="DT467" s="97"/>
      <c r="DU467" s="97"/>
      <c r="DV467" s="97"/>
      <c r="DW467" s="97"/>
      <c r="DX467" s="97"/>
      <c r="DY467" s="97"/>
      <c r="DZ467" s="97"/>
      <c r="EA467" s="97"/>
      <c r="EB467" s="97"/>
      <c r="EC467" s="97"/>
      <c r="ED467" s="97"/>
      <c r="EE467" s="97"/>
      <c r="EF467" s="97"/>
      <c r="EG467" s="97">
        <v>22</v>
      </c>
      <c r="EH467" s="97"/>
      <c r="EI467" s="97"/>
      <c r="EJ467" s="97"/>
      <c r="EK467" s="97">
        <v>23</v>
      </c>
      <c r="EL467" s="97"/>
      <c r="EM467" s="97"/>
      <c r="EN467" s="97"/>
      <c r="EO467" s="97">
        <v>24</v>
      </c>
      <c r="EP467" s="97"/>
      <c r="EQ467" s="97"/>
      <c r="ER467" s="97"/>
      <c r="ES467" s="97">
        <v>25</v>
      </c>
      <c r="ET467" s="97"/>
      <c r="EU467" s="97">
        <v>26</v>
      </c>
      <c r="EV467" s="97"/>
      <c r="EW467" s="97"/>
      <c r="EX467" s="97"/>
      <c r="EY467" s="97">
        <v>27</v>
      </c>
      <c r="EZ467" s="97">
        <v>28</v>
      </c>
      <c r="FA467" s="97">
        <v>29</v>
      </c>
      <c r="FB467" s="97"/>
      <c r="FC467" s="97"/>
      <c r="FD467" s="97">
        <v>30</v>
      </c>
      <c r="FE467" s="97"/>
      <c r="FF467" s="97"/>
      <c r="FG467" s="97"/>
      <c r="FH467" s="97"/>
      <c r="FI467" s="97"/>
      <c r="FJ467" s="97"/>
      <c r="FK467" s="97"/>
      <c r="FL467" s="97">
        <v>31</v>
      </c>
      <c r="FM467" s="97"/>
      <c r="FN467" s="97"/>
      <c r="FO467" s="97"/>
      <c r="FP467" s="97"/>
      <c r="FQ467" s="97"/>
      <c r="FR467" s="97"/>
      <c r="FS467" s="97"/>
      <c r="FT467" s="97"/>
      <c r="FU467" s="97"/>
      <c r="FV467" s="97"/>
      <c r="FW467" s="97"/>
      <c r="FX467" s="97"/>
      <c r="FY467" s="97"/>
      <c r="FZ467" s="97"/>
      <c r="GA467" s="97"/>
      <c r="GB467" s="97"/>
      <c r="GC467" s="97"/>
      <c r="GD467" s="97"/>
      <c r="GE467" s="97"/>
      <c r="GF467" s="97"/>
      <c r="GG467" s="97"/>
      <c r="GH467" s="97"/>
      <c r="GI467" s="97"/>
      <c r="GJ467" s="97"/>
      <c r="GK467" s="97"/>
      <c r="GL467" s="97"/>
      <c r="GM467" s="97"/>
      <c r="GN467" s="97"/>
      <c r="GO467" s="97"/>
      <c r="GP467" s="97"/>
      <c r="GQ467" s="97"/>
      <c r="GR467" s="97"/>
      <c r="GS467" s="97"/>
      <c r="GT467" s="97"/>
      <c r="GU467" s="97"/>
      <c r="GV467" s="97"/>
      <c r="GW467" s="97"/>
      <c r="GX467" s="97"/>
      <c r="GY467" s="97"/>
      <c r="GZ467" s="97"/>
      <c r="HA467" s="97"/>
      <c r="HB467" s="97"/>
      <c r="HC467" s="97"/>
      <c r="HD467" s="97"/>
      <c r="HE467" s="97"/>
      <c r="HF467" s="97"/>
      <c r="HG467" s="97"/>
    </row>
    <row r="468" spans="18:215">
      <c r="R468" s="111">
        <f>IF(R466&gt;0,1,0)</f>
        <v>1</v>
      </c>
      <c r="S468" s="111"/>
      <c r="T468" s="111"/>
      <c r="U468" s="111"/>
      <c r="V468" s="111"/>
      <c r="W468" s="111"/>
      <c r="X468" s="111"/>
      <c r="Y468" s="111"/>
      <c r="Z468" s="111"/>
      <c r="AA468" s="111"/>
      <c r="AB468" s="111"/>
      <c r="AC468" s="111"/>
      <c r="AD468" s="111"/>
      <c r="AE468" s="111"/>
      <c r="AF468" s="111"/>
      <c r="AG468" s="111"/>
      <c r="AH468" s="111"/>
      <c r="AI468" s="111">
        <f>IF(AI466&gt;0,1,0)</f>
        <v>1</v>
      </c>
      <c r="AJ468" s="111"/>
      <c r="AK468" s="111"/>
      <c r="AL468" s="111"/>
      <c r="AM468" s="111">
        <f>IF(AM466&gt;0,1,0)</f>
        <v>1</v>
      </c>
      <c r="AN468" s="111"/>
      <c r="AO468" s="111"/>
      <c r="AP468" s="111"/>
      <c r="AQ468" s="111">
        <f>IF(AQ466&gt;0,1,0)</f>
        <v>1</v>
      </c>
      <c r="AR468" s="111"/>
      <c r="AS468" s="111"/>
      <c r="AT468" s="111">
        <f>IF(AT466&gt;0,1,0)</f>
        <v>1</v>
      </c>
      <c r="AU468" s="111"/>
      <c r="AV468" s="111"/>
      <c r="AW468" s="111"/>
      <c r="AX468" s="111"/>
      <c r="AY468" s="111"/>
      <c r="AZ468" s="111"/>
      <c r="BA468" s="111"/>
      <c r="BB468" s="111"/>
      <c r="BC468" s="111"/>
      <c r="BD468" s="111"/>
      <c r="BE468" s="111">
        <f>IF(BE466&gt;0,1,0)</f>
        <v>0</v>
      </c>
      <c r="BF468" s="111">
        <f>IF(BF466&gt;0,1,0)</f>
        <v>0</v>
      </c>
      <c r="BG468" s="111"/>
      <c r="BH468" s="111"/>
      <c r="BI468" s="111"/>
      <c r="BJ468" s="111"/>
      <c r="BK468" s="111"/>
      <c r="BL468" s="111"/>
      <c r="BM468" s="111">
        <f>IF(BM466&gt;0,1,0)</f>
        <v>1</v>
      </c>
      <c r="BN468" s="111"/>
      <c r="BO468" s="111">
        <f>IF(BO466&gt;0,1,0)</f>
        <v>1</v>
      </c>
      <c r="BP468" s="111"/>
      <c r="BQ468" s="111"/>
      <c r="BR468" s="111"/>
      <c r="BS468" s="111"/>
      <c r="BT468" s="111"/>
      <c r="BU468" s="111"/>
      <c r="BV468" s="111"/>
      <c r="BW468" s="111"/>
      <c r="BX468" s="111"/>
      <c r="BY468" s="111"/>
      <c r="BZ468" s="111"/>
      <c r="CA468" s="111"/>
      <c r="CB468" s="111"/>
      <c r="CC468" s="111"/>
      <c r="CD468" s="111"/>
      <c r="CE468" s="111"/>
      <c r="CF468" s="111">
        <f>IF(CF466&gt;0,1,0)</f>
        <v>1</v>
      </c>
      <c r="CG468" s="111">
        <f>IF(CG466&gt;0,1,0)</f>
        <v>0</v>
      </c>
      <c r="CH468" s="111"/>
      <c r="CI468" s="111"/>
      <c r="CJ468" s="111"/>
      <c r="CK468" s="111"/>
      <c r="CL468" s="111"/>
      <c r="CM468" s="111"/>
      <c r="CN468" s="111">
        <f>IF(CN466&gt;0,1,0)</f>
        <v>1</v>
      </c>
      <c r="CO468" s="111">
        <f>IF(CO466&gt;0,1,0)</f>
        <v>0</v>
      </c>
      <c r="CP468" s="111"/>
      <c r="CQ468" s="111">
        <f>IF(CQ466&gt;0,1,0)</f>
        <v>0</v>
      </c>
      <c r="CR468" s="111"/>
      <c r="CS468" s="111">
        <f>IF(CS466&gt;0,1,0)</f>
        <v>1</v>
      </c>
      <c r="CT468" s="111">
        <f>IF(CT466&gt;0,1,0)</f>
        <v>1</v>
      </c>
      <c r="CU468" s="111">
        <f>IF(CU466&gt;0,1,0)</f>
        <v>1</v>
      </c>
      <c r="CV468" s="111"/>
      <c r="CW468" s="111"/>
      <c r="CX468" s="111"/>
      <c r="CY468" s="111"/>
      <c r="CZ468" s="111">
        <f>IF(CZ466&gt;0,1,0)</f>
        <v>1</v>
      </c>
      <c r="DA468" s="111"/>
      <c r="DB468" s="111"/>
      <c r="DC468" s="111"/>
      <c r="DD468" s="111"/>
      <c r="DE468" s="111"/>
      <c r="DF468" s="111"/>
      <c r="DG468" s="111">
        <f>IF(DG466&gt;0,1,0)</f>
        <v>1</v>
      </c>
      <c r="DH468" s="111">
        <f>IF(DH466&gt;0,1,0)</f>
        <v>0</v>
      </c>
      <c r="DI468" s="111"/>
      <c r="DJ468" s="111"/>
      <c r="DK468" s="111"/>
      <c r="DL468" s="111"/>
      <c r="DM468" s="111">
        <f>IF(DM466&gt;0,1,0)</f>
        <v>1</v>
      </c>
      <c r="DN468" s="111"/>
      <c r="DO468" s="111"/>
      <c r="DP468" s="111"/>
      <c r="DQ468" s="111"/>
      <c r="DR468" s="111"/>
      <c r="DS468" s="111"/>
      <c r="DT468" s="111"/>
      <c r="DU468" s="111"/>
      <c r="DV468" s="111"/>
      <c r="DW468" s="111"/>
      <c r="DX468" s="111"/>
      <c r="DY468" s="111"/>
      <c r="DZ468" s="111"/>
      <c r="EA468" s="111"/>
      <c r="EB468" s="111"/>
      <c r="EC468" s="111"/>
      <c r="ED468" s="111"/>
      <c r="EE468" s="111"/>
      <c r="EF468" s="111"/>
      <c r="EG468" s="111">
        <f>IF(EG466&gt;0,1,0)</f>
        <v>1</v>
      </c>
      <c r="EH468" s="111"/>
      <c r="EI468" s="111"/>
      <c r="EJ468" s="111"/>
      <c r="EK468" s="111">
        <f>IF(EK466&gt;0,1,0)</f>
        <v>1</v>
      </c>
      <c r="EL468" s="111"/>
      <c r="EM468" s="111"/>
      <c r="EN468" s="111"/>
      <c r="EO468" s="111">
        <f>IF(EO466&gt;0,1,0)</f>
        <v>1</v>
      </c>
      <c r="EP468" s="111"/>
      <c r="EQ468" s="111"/>
      <c r="ER468" s="111"/>
      <c r="ES468" s="111">
        <f>IF(ES466&gt;0,1,0)</f>
        <v>1</v>
      </c>
      <c r="ET468" s="111"/>
      <c r="EU468" s="111">
        <f>IF(EU466&gt;0,1,0)</f>
        <v>0</v>
      </c>
      <c r="EV468" s="111"/>
      <c r="EW468" s="111"/>
      <c r="EX468" s="111"/>
      <c r="EY468" s="111">
        <f>IF(EY466&gt;0,1,0)</f>
        <v>0</v>
      </c>
      <c r="EZ468" s="111">
        <f>IF(EZ466&gt;0,1,0)</f>
        <v>1</v>
      </c>
      <c r="FA468" s="111">
        <f>IF(FA466&gt;0,1,0)</f>
        <v>1</v>
      </c>
      <c r="FB468" s="111"/>
      <c r="FC468" s="111"/>
      <c r="FD468" s="111">
        <f>IF(FD466&gt;0,1,0)</f>
        <v>1</v>
      </c>
      <c r="FE468" s="111"/>
      <c r="FF468" s="111"/>
      <c r="FG468" s="111"/>
      <c r="FH468" s="111"/>
      <c r="FI468" s="111"/>
      <c r="FJ468" s="111"/>
      <c r="FK468" s="111"/>
      <c r="FL468" s="111">
        <f>IF(FL466&gt;0,1,0)</f>
        <v>0</v>
      </c>
      <c r="FM468" s="111"/>
      <c r="FN468" s="111"/>
      <c r="FO468" s="111"/>
      <c r="FP468" s="111"/>
      <c r="FQ468" s="111"/>
      <c r="FR468" s="111"/>
      <c r="FS468" s="111"/>
      <c r="FT468" s="111"/>
      <c r="FU468" s="111"/>
      <c r="FV468" s="111"/>
      <c r="FW468" s="111"/>
      <c r="FX468" s="111"/>
      <c r="FY468" s="111"/>
      <c r="FZ468" s="111"/>
      <c r="GA468" s="111"/>
      <c r="GB468" s="111"/>
      <c r="GC468" s="111"/>
      <c r="GD468" s="111"/>
      <c r="GE468" s="111"/>
      <c r="GF468" s="111"/>
      <c r="GG468" s="111"/>
      <c r="GH468" s="111"/>
      <c r="GI468" s="111"/>
      <c r="GJ468" s="111"/>
      <c r="GK468" s="111"/>
      <c r="GL468" s="111"/>
      <c r="GM468" s="111"/>
      <c r="GN468" s="111"/>
      <c r="GO468" s="111"/>
      <c r="GP468" s="111"/>
      <c r="GQ468" s="111"/>
      <c r="GR468" s="111"/>
      <c r="GS468" s="111"/>
      <c r="GT468" s="111"/>
      <c r="GU468" s="111"/>
      <c r="GV468" s="111"/>
      <c r="GW468" s="111"/>
      <c r="GX468" s="111"/>
      <c r="GY468" s="111"/>
      <c r="GZ468" s="111"/>
      <c r="HA468" s="111"/>
      <c r="HB468" s="111"/>
      <c r="HC468" s="111"/>
      <c r="HD468" s="111">
        <f>IF(HD466&gt;0,1,0)</f>
        <v>0</v>
      </c>
      <c r="HE468" s="111"/>
      <c r="HF468" s="111"/>
      <c r="HG468" s="111">
        <f>SUM(R468:HD468)</f>
        <v>22</v>
      </c>
    </row>
    <row r="469" spans="18:215">
      <c r="R469" s="101">
        <f>SUM(R468:FL468)</f>
        <v>22</v>
      </c>
      <c r="S469" s="101"/>
      <c r="T469" s="101"/>
      <c r="U469" s="101"/>
      <c r="V469" s="101"/>
      <c r="W469" s="101"/>
      <c r="X469" s="101"/>
      <c r="Y469" s="101"/>
      <c r="Z469" s="101"/>
      <c r="AA469" s="101"/>
      <c r="AB469" s="101"/>
      <c r="AC469" s="101"/>
      <c r="AD469" s="101"/>
      <c r="AE469" s="101"/>
      <c r="AF469" s="101"/>
      <c r="AG469" s="101"/>
      <c r="AH469" s="101"/>
      <c r="AI469" s="101">
        <f>SUM(AI468:FL468)</f>
        <v>21</v>
      </c>
      <c r="AJ469" s="101"/>
      <c r="AK469" s="101"/>
      <c r="AL469" s="101"/>
      <c r="AM469" s="101">
        <f>SUM(AM468:FL468)</f>
        <v>20</v>
      </c>
      <c r="AN469" s="101"/>
      <c r="AO469" s="101"/>
      <c r="AP469" s="101"/>
      <c r="AQ469" s="101">
        <f>SUM(AQ468:FL468)</f>
        <v>19</v>
      </c>
      <c r="AR469" s="101"/>
      <c r="AS469" s="101"/>
      <c r="AT469" s="101">
        <f>SUM(AT468:FL468)</f>
        <v>18</v>
      </c>
      <c r="AU469" s="101"/>
      <c r="AV469" s="101"/>
      <c r="AW469" s="101"/>
      <c r="AX469" s="101"/>
      <c r="AY469" s="101"/>
      <c r="AZ469" s="101"/>
      <c r="BA469" s="101"/>
      <c r="BB469" s="101"/>
      <c r="BC469" s="101"/>
      <c r="BD469" s="101"/>
      <c r="BE469" s="101">
        <f>SUM(BE468:FL468)</f>
        <v>17</v>
      </c>
      <c r="BF469" s="101">
        <f>SUM(BF468:FL468)</f>
        <v>17</v>
      </c>
      <c r="BG469" s="101"/>
      <c r="BH469" s="101"/>
      <c r="BI469" s="101"/>
      <c r="BJ469" s="101"/>
      <c r="BK469" s="101"/>
      <c r="BL469" s="101"/>
      <c r="BM469" s="101">
        <f>SUM(BM468:FL468)</f>
        <v>17</v>
      </c>
      <c r="BN469" s="101"/>
      <c r="BO469" s="101">
        <f>SUM(BO468:FL468)</f>
        <v>16</v>
      </c>
      <c r="BP469" s="101"/>
      <c r="BQ469" s="101"/>
      <c r="BR469" s="101"/>
      <c r="BS469" s="101"/>
      <c r="BT469" s="101"/>
      <c r="BU469" s="101"/>
      <c r="BV469" s="101"/>
      <c r="BW469" s="101"/>
      <c r="BX469" s="101"/>
      <c r="BY469" s="101"/>
      <c r="BZ469" s="101"/>
      <c r="CA469" s="101"/>
      <c r="CB469" s="101"/>
      <c r="CC469" s="101"/>
      <c r="CD469" s="101"/>
      <c r="CE469" s="101"/>
      <c r="CF469" s="101">
        <f>SUM(CF468:FL468)</f>
        <v>15</v>
      </c>
      <c r="CG469" s="101">
        <f>SUM(CG468:FL468)</f>
        <v>14</v>
      </c>
      <c r="CH469" s="101"/>
      <c r="CI469" s="101"/>
      <c r="CJ469" s="101"/>
      <c r="CK469" s="101"/>
      <c r="CL469" s="101"/>
      <c r="CM469" s="101"/>
      <c r="CN469" s="101">
        <f>SUM(CN468:FL468)</f>
        <v>14</v>
      </c>
      <c r="CO469" s="101">
        <f>SUM(CO468:FL468)</f>
        <v>13</v>
      </c>
      <c r="CP469" s="101"/>
      <c r="CQ469" s="101">
        <f>SUM(CQ468:FH468)</f>
        <v>13</v>
      </c>
      <c r="CR469" s="101"/>
      <c r="CS469" s="101">
        <f>SUM(CS468:FJ468)</f>
        <v>13</v>
      </c>
      <c r="CT469" s="101">
        <f>SUM(CT468:FK468)</f>
        <v>12</v>
      </c>
      <c r="CU469" s="101">
        <f>SUM(CU468:FL468)</f>
        <v>11</v>
      </c>
      <c r="CV469" s="101"/>
      <c r="CW469" s="101"/>
      <c r="CX469" s="101"/>
      <c r="CY469" s="101"/>
      <c r="CZ469" s="101">
        <f>SUM(CZ468:FL468)</f>
        <v>10</v>
      </c>
      <c r="DA469" s="101"/>
      <c r="DB469" s="101"/>
      <c r="DC469" s="101"/>
      <c r="DD469" s="101"/>
      <c r="DE469" s="101"/>
      <c r="DF469" s="101"/>
      <c r="DG469" s="101">
        <f>SUM(DG468:FL468)</f>
        <v>9</v>
      </c>
      <c r="DH469" s="101">
        <f>SUM(DH468:FL468)</f>
        <v>8</v>
      </c>
      <c r="DI469" s="101"/>
      <c r="DJ469" s="101"/>
      <c r="DK469" s="101"/>
      <c r="DL469" s="101"/>
      <c r="DM469" s="101">
        <f>SUM(DM468:FL468)</f>
        <v>8</v>
      </c>
      <c r="DN469" s="101"/>
      <c r="DO469" s="101"/>
      <c r="DP469" s="101"/>
      <c r="DQ469" s="101"/>
      <c r="DR469" s="101"/>
      <c r="DS469" s="101"/>
      <c r="DT469" s="101"/>
      <c r="DU469" s="101"/>
      <c r="DV469" s="101"/>
      <c r="DW469" s="101"/>
      <c r="DX469" s="101"/>
      <c r="DY469" s="101"/>
      <c r="DZ469" s="101"/>
      <c r="EA469" s="101"/>
      <c r="EB469" s="101"/>
      <c r="EC469" s="101"/>
      <c r="ED469" s="101"/>
      <c r="EE469" s="101"/>
      <c r="EF469" s="101"/>
      <c r="EG469" s="101">
        <f>SUM(EG468:FL468)</f>
        <v>7</v>
      </c>
      <c r="EH469" s="101"/>
      <c r="EI469" s="101"/>
      <c r="EJ469" s="101"/>
      <c r="EK469" s="101">
        <f>SUM(EK468:FH468)</f>
        <v>6</v>
      </c>
      <c r="EL469" s="101"/>
      <c r="EM469" s="101"/>
      <c r="EN469" s="101"/>
      <c r="EO469" s="101">
        <f>SUM(EO468:FL468)</f>
        <v>5</v>
      </c>
      <c r="EP469" s="101"/>
      <c r="EQ469" s="101"/>
      <c r="ER469" s="101"/>
      <c r="ES469" s="101">
        <f>SUM(ES468:FL468)</f>
        <v>4</v>
      </c>
      <c r="ET469" s="101"/>
      <c r="EU469" s="101">
        <f>SUM(EU468:FL468)</f>
        <v>3</v>
      </c>
      <c r="EV469" s="101"/>
      <c r="EW469" s="101"/>
      <c r="EX469" s="101"/>
      <c r="EY469" s="101">
        <f>SUM(EY468:FL468)</f>
        <v>3</v>
      </c>
      <c r="EZ469" s="101">
        <f>SUM(EZ468:FL468)</f>
        <v>3</v>
      </c>
      <c r="FA469" s="101">
        <f>SUM(FA468:FL468)</f>
        <v>2</v>
      </c>
      <c r="FB469" s="101"/>
      <c r="FC469" s="101"/>
      <c r="FD469" s="101">
        <f>SUM(FD468:FL468)</f>
        <v>1</v>
      </c>
      <c r="FE469" s="101"/>
      <c r="FF469" s="101"/>
      <c r="FG469" s="101"/>
      <c r="FH469" s="101"/>
      <c r="FI469" s="101"/>
      <c r="FJ469" s="101"/>
      <c r="FK469" s="101"/>
      <c r="FL469" s="101">
        <f>SUM(FL468)</f>
        <v>0</v>
      </c>
      <c r="FM469" s="101"/>
      <c r="FN469" s="101"/>
      <c r="FO469" s="101"/>
      <c r="FP469" s="101"/>
      <c r="FQ469" s="101"/>
      <c r="FR469" s="101"/>
      <c r="FS469" s="101"/>
      <c r="FT469" s="101"/>
      <c r="FU469" s="101"/>
      <c r="FV469" s="101"/>
      <c r="FW469" s="101"/>
      <c r="FX469" s="101"/>
      <c r="FY469" s="101"/>
      <c r="FZ469" s="101"/>
      <c r="GA469" s="101"/>
      <c r="GB469" s="101"/>
      <c r="GC469" s="101"/>
      <c r="GD469" s="101"/>
      <c r="GE469" s="101"/>
      <c r="GF469" s="101"/>
      <c r="GG469" s="101"/>
      <c r="GH469" s="101"/>
      <c r="GI469" s="101"/>
      <c r="GJ469" s="101"/>
      <c r="GK469" s="101"/>
      <c r="GL469" s="101"/>
      <c r="GM469" s="101"/>
      <c r="GN469" s="101"/>
      <c r="GO469" s="101"/>
      <c r="GP469" s="101"/>
      <c r="GQ469" s="101"/>
      <c r="GR469" s="101"/>
      <c r="GS469" s="101"/>
      <c r="GT469" s="101"/>
      <c r="GU469" s="101"/>
      <c r="GV469" s="101"/>
      <c r="GW469" s="101"/>
      <c r="GX469" s="101"/>
      <c r="GY469" s="101"/>
      <c r="GZ469" s="101"/>
      <c r="HA469" s="101"/>
      <c r="HB469" s="101"/>
      <c r="HC469" s="101"/>
      <c r="HD469" s="101">
        <f>SUM(HD468:HD468)</f>
        <v>0</v>
      </c>
      <c r="HE469" s="101"/>
      <c r="HF469" s="101"/>
      <c r="HG469" s="102"/>
    </row>
    <row r="470" spans="18:215">
      <c r="R470" s="101">
        <f>IF(R469&gt;0,1,0)</f>
        <v>1</v>
      </c>
      <c r="S470" s="101"/>
      <c r="T470" s="101"/>
      <c r="U470" s="101"/>
      <c r="V470" s="101"/>
      <c r="W470" s="101"/>
      <c r="X470" s="101"/>
      <c r="Y470" s="101"/>
      <c r="Z470" s="101"/>
      <c r="AA470" s="101"/>
      <c r="AB470" s="101"/>
      <c r="AC470" s="101"/>
      <c r="AD470" s="101"/>
      <c r="AE470" s="101"/>
      <c r="AF470" s="101"/>
      <c r="AG470" s="101"/>
      <c r="AH470" s="101"/>
      <c r="AI470" s="101">
        <f>IF(AI469&gt;0,1,0)</f>
        <v>1</v>
      </c>
      <c r="AJ470" s="101"/>
      <c r="AK470" s="101"/>
      <c r="AL470" s="101"/>
      <c r="AM470" s="101">
        <f>IF(AM469&gt;0,1,0)</f>
        <v>1</v>
      </c>
      <c r="AN470" s="101"/>
      <c r="AO470" s="101"/>
      <c r="AP470" s="101"/>
      <c r="AQ470" s="101">
        <f>IF(AQ469&gt;0,1,0)</f>
        <v>1</v>
      </c>
      <c r="AR470" s="101"/>
      <c r="AS470" s="101"/>
      <c r="AT470" s="101">
        <f>IF(AT469&gt;0,1,0)</f>
        <v>1</v>
      </c>
      <c r="AU470" s="101"/>
      <c r="AV470" s="101"/>
      <c r="AW470" s="101"/>
      <c r="AX470" s="101"/>
      <c r="AY470" s="101"/>
      <c r="AZ470" s="101"/>
      <c r="BA470" s="101"/>
      <c r="BB470" s="101"/>
      <c r="BC470" s="101"/>
      <c r="BD470" s="101"/>
      <c r="BE470" s="101">
        <f>IF(BE469&gt;0,1,0)</f>
        <v>1</v>
      </c>
      <c r="BF470" s="101">
        <f>IF(BF469&gt;0,1,0)</f>
        <v>1</v>
      </c>
      <c r="BG470" s="101"/>
      <c r="BH470" s="101"/>
      <c r="BI470" s="101"/>
      <c r="BJ470" s="101"/>
      <c r="BK470" s="101"/>
      <c r="BL470" s="101"/>
      <c r="BM470" s="101">
        <f>IF(BM469&gt;0,1,0)</f>
        <v>1</v>
      </c>
      <c r="BN470" s="101"/>
      <c r="BO470" s="101">
        <f>IF(BO469&gt;0,1,0)</f>
        <v>1</v>
      </c>
      <c r="BP470" s="101"/>
      <c r="BQ470" s="101"/>
      <c r="BR470" s="101"/>
      <c r="BS470" s="101"/>
      <c r="BT470" s="101"/>
      <c r="BU470" s="101"/>
      <c r="BV470" s="101"/>
      <c r="BW470" s="101"/>
      <c r="BX470" s="101"/>
      <c r="BY470" s="101"/>
      <c r="BZ470" s="101"/>
      <c r="CA470" s="101"/>
      <c r="CB470" s="101"/>
      <c r="CC470" s="101"/>
      <c r="CD470" s="101"/>
      <c r="CE470" s="101"/>
      <c r="CF470" s="101">
        <f>IF(CF469&gt;0,1,0)</f>
        <v>1</v>
      </c>
      <c r="CG470" s="101">
        <f>IF(CG469&gt;0,1,0)</f>
        <v>1</v>
      </c>
      <c r="CH470" s="101"/>
      <c r="CI470" s="101"/>
      <c r="CJ470" s="101"/>
      <c r="CK470" s="101"/>
      <c r="CL470" s="101"/>
      <c r="CM470" s="101"/>
      <c r="CN470" s="101">
        <f>IF(CN469&gt;0,1,0)</f>
        <v>1</v>
      </c>
      <c r="CO470" s="101">
        <f>IF(CO469&gt;0,1,0)</f>
        <v>1</v>
      </c>
      <c r="CP470" s="101"/>
      <c r="CQ470" s="101">
        <f>IF(CQ469&gt;0,1,0)</f>
        <v>1</v>
      </c>
      <c r="CR470" s="101"/>
      <c r="CS470" s="101">
        <f>IF(CS469&gt;0,1,0)</f>
        <v>1</v>
      </c>
      <c r="CT470" s="101">
        <f>IF(CT469&gt;0,1,0)</f>
        <v>1</v>
      </c>
      <c r="CU470" s="101">
        <f>IF(CU469&gt;0,1,0)</f>
        <v>1</v>
      </c>
      <c r="CV470" s="101"/>
      <c r="CW470" s="101"/>
      <c r="CX470" s="101"/>
      <c r="CY470" s="101"/>
      <c r="CZ470" s="101">
        <f>IF(CZ469&gt;0,1,0)</f>
        <v>1</v>
      </c>
      <c r="DA470" s="101"/>
      <c r="DB470" s="101"/>
      <c r="DC470" s="101"/>
      <c r="DD470" s="101"/>
      <c r="DE470" s="101"/>
      <c r="DF470" s="101"/>
      <c r="DG470" s="101">
        <f>IF(DG469&gt;0,1,0)</f>
        <v>1</v>
      </c>
      <c r="DH470" s="101">
        <f>IF(DH469&gt;0,1,0)</f>
        <v>1</v>
      </c>
      <c r="DI470" s="101"/>
      <c r="DJ470" s="101"/>
      <c r="DK470" s="101"/>
      <c r="DL470" s="101"/>
      <c r="DM470" s="101">
        <f>IF(DM469&gt;0,1,0)</f>
        <v>1</v>
      </c>
      <c r="DN470" s="101"/>
      <c r="DO470" s="101"/>
      <c r="DP470" s="101"/>
      <c r="DQ470" s="101"/>
      <c r="DR470" s="101"/>
      <c r="DS470" s="101"/>
      <c r="DT470" s="101"/>
      <c r="DU470" s="101"/>
      <c r="DV470" s="101"/>
      <c r="DW470" s="101"/>
      <c r="DX470" s="101"/>
      <c r="DY470" s="101"/>
      <c r="DZ470" s="101"/>
      <c r="EA470" s="101"/>
      <c r="EB470" s="101"/>
      <c r="EC470" s="101"/>
      <c r="ED470" s="101"/>
      <c r="EE470" s="101"/>
      <c r="EF470" s="101"/>
      <c r="EG470" s="101">
        <f>IF(EG469&gt;0,1,0)</f>
        <v>1</v>
      </c>
      <c r="EH470" s="101"/>
      <c r="EI470" s="101"/>
      <c r="EJ470" s="101"/>
      <c r="EK470" s="101">
        <f>IF(EK469&gt;0,1,0)</f>
        <v>1</v>
      </c>
      <c r="EL470" s="101"/>
      <c r="EM470" s="101"/>
      <c r="EN470" s="101"/>
      <c r="EO470" s="101">
        <f>IF(EO469&gt;0,1,0)</f>
        <v>1</v>
      </c>
      <c r="EP470" s="101"/>
      <c r="EQ470" s="101"/>
      <c r="ER470" s="101"/>
      <c r="ES470" s="101">
        <f>IF(ES469&gt;0,1,0)</f>
        <v>1</v>
      </c>
      <c r="ET470" s="101"/>
      <c r="EU470" s="101">
        <f>IF(EU469&gt;0,1,0)</f>
        <v>1</v>
      </c>
      <c r="EV470" s="101"/>
      <c r="EW470" s="101"/>
      <c r="EX470" s="101"/>
      <c r="EY470" s="101">
        <f>IF(EY469&gt;0,1,0)</f>
        <v>1</v>
      </c>
      <c r="EZ470" s="101">
        <f>IF(EZ469&gt;0,1,0)</f>
        <v>1</v>
      </c>
      <c r="FA470" s="101">
        <f>IF(FA469&gt;0,1,0)</f>
        <v>1</v>
      </c>
      <c r="FB470" s="101"/>
      <c r="FC470" s="101"/>
      <c r="FD470" s="101">
        <f>IF(FD469&gt;0,1,0)</f>
        <v>1</v>
      </c>
      <c r="FE470" s="101"/>
      <c r="FF470" s="101"/>
      <c r="FG470" s="101"/>
      <c r="FH470" s="101"/>
      <c r="FI470" s="101"/>
      <c r="FJ470" s="101"/>
      <c r="FK470" s="101"/>
      <c r="FL470" s="101">
        <f>IF(FL469&gt;0,1,0)</f>
        <v>0</v>
      </c>
      <c r="FM470" s="101"/>
      <c r="FN470" s="101"/>
      <c r="FO470" s="101"/>
      <c r="FP470" s="101"/>
      <c r="FQ470" s="101"/>
      <c r="FR470" s="101"/>
      <c r="FS470" s="101"/>
      <c r="FT470" s="101"/>
      <c r="FU470" s="101"/>
      <c r="FV470" s="101"/>
      <c r="FW470" s="101"/>
      <c r="FX470" s="101"/>
      <c r="FY470" s="101"/>
      <c r="FZ470" s="101"/>
      <c r="GA470" s="101"/>
      <c r="GB470" s="101"/>
      <c r="GC470" s="101"/>
      <c r="GD470" s="101"/>
      <c r="GE470" s="101"/>
      <c r="GF470" s="101"/>
      <c r="GG470" s="101"/>
      <c r="GH470" s="101"/>
      <c r="GI470" s="101"/>
      <c r="GJ470" s="101"/>
      <c r="GK470" s="101"/>
      <c r="GL470" s="101"/>
      <c r="GM470" s="101"/>
      <c r="GN470" s="101"/>
      <c r="GO470" s="101"/>
      <c r="GP470" s="101"/>
      <c r="GQ470" s="101"/>
      <c r="GR470" s="101"/>
      <c r="GS470" s="101"/>
      <c r="GT470" s="101"/>
      <c r="GU470" s="101"/>
      <c r="GV470" s="101"/>
      <c r="GW470" s="101"/>
      <c r="GX470" s="101"/>
      <c r="GY470" s="101"/>
      <c r="GZ470" s="101"/>
      <c r="HA470" s="101"/>
      <c r="HB470" s="101"/>
      <c r="HC470" s="101"/>
      <c r="HD470" s="101">
        <f>IF(HD469&gt;0,1,0)</f>
        <v>0</v>
      </c>
      <c r="HE470" s="101"/>
      <c r="HF470" s="101"/>
      <c r="HG470" s="102">
        <f>SUM(R470:HD470)</f>
        <v>30</v>
      </c>
    </row>
    <row r="471" spans="18:215">
      <c r="R471" s="98"/>
      <c r="S471" s="98"/>
      <c r="T471" s="98"/>
      <c r="U471" s="98"/>
      <c r="V471" s="98"/>
      <c r="W471" s="98"/>
      <c r="X471" s="98"/>
      <c r="Y471" s="98"/>
      <c r="Z471" s="98"/>
      <c r="AA471" s="98"/>
      <c r="AB471" s="98"/>
      <c r="AC471" s="98"/>
      <c r="AD471" s="98"/>
      <c r="AE471" s="98"/>
      <c r="AF471" s="98"/>
      <c r="AG471" s="98"/>
      <c r="AH471" s="98"/>
      <c r="AI471" s="98"/>
      <c r="AJ471" s="98"/>
      <c r="AK471" s="98"/>
      <c r="AL471" s="98"/>
      <c r="AM471" s="98"/>
      <c r="AN471" s="98"/>
      <c r="AO471" s="98"/>
      <c r="AP471" s="98"/>
      <c r="AQ471" s="98"/>
      <c r="AR471" s="98"/>
      <c r="AS471" s="98"/>
      <c r="AT471" s="98"/>
      <c r="AU471" s="98"/>
      <c r="AV471" s="98"/>
      <c r="AW471" s="98"/>
      <c r="AX471" s="98"/>
      <c r="AY471" s="98"/>
      <c r="AZ471" s="98"/>
      <c r="BA471" s="98"/>
      <c r="BB471" s="98"/>
      <c r="BC471" s="98"/>
      <c r="BD471" s="98"/>
      <c r="BE471" s="98"/>
      <c r="BF471" s="98"/>
      <c r="BG471" s="98"/>
      <c r="BH471" s="98"/>
      <c r="BI471" s="98"/>
      <c r="BJ471" s="98"/>
      <c r="BK471" s="98"/>
      <c r="BL471" s="98"/>
      <c r="BM471" s="98"/>
      <c r="BN471" s="98"/>
      <c r="BO471" s="98"/>
      <c r="BP471" s="98"/>
      <c r="BQ471" s="98"/>
      <c r="BR471" s="98"/>
      <c r="BS471" s="98"/>
      <c r="BT471" s="98"/>
      <c r="BU471" s="98"/>
      <c r="BV471" s="98"/>
      <c r="BW471" s="98"/>
      <c r="BX471" s="98"/>
      <c r="BY471" s="98"/>
      <c r="BZ471" s="98"/>
      <c r="CA471" s="98"/>
      <c r="CB471" s="98"/>
      <c r="CC471" s="98"/>
      <c r="CD471" s="98"/>
      <c r="CE471" s="98"/>
      <c r="CF471" s="98"/>
      <c r="CG471" s="98"/>
      <c r="CH471" s="98"/>
      <c r="CI471" s="98"/>
      <c r="CJ471" s="98"/>
      <c r="CK471" s="98"/>
      <c r="CL471" s="98"/>
      <c r="CM471" s="98"/>
      <c r="CN471" s="98"/>
      <c r="CO471" s="98"/>
      <c r="CP471" s="98"/>
      <c r="CQ471" s="98"/>
      <c r="CR471" s="98"/>
      <c r="CS471" s="98"/>
      <c r="CT471" s="98"/>
      <c r="CU471" s="98"/>
      <c r="CV471" s="98"/>
      <c r="CW471" s="98"/>
      <c r="CX471" s="98"/>
      <c r="CY471" s="98"/>
      <c r="CZ471" s="98"/>
      <c r="DA471" s="98"/>
      <c r="DB471" s="98"/>
      <c r="DC471" s="98"/>
      <c r="DD471" s="98"/>
      <c r="DE471" s="98"/>
      <c r="DF471" s="98"/>
      <c r="DG471" s="98"/>
      <c r="DH471" s="98"/>
      <c r="DI471" s="98"/>
      <c r="DJ471" s="98"/>
      <c r="DK471" s="98"/>
      <c r="DL471" s="98"/>
      <c r="DM471" s="98"/>
      <c r="DN471" s="98"/>
      <c r="DO471" s="98"/>
      <c r="DP471" s="98"/>
      <c r="DQ471" s="98"/>
      <c r="DR471" s="98"/>
      <c r="DS471" s="98"/>
      <c r="DT471" s="98"/>
      <c r="DU471" s="98"/>
      <c r="DV471" s="98"/>
      <c r="DW471" s="98"/>
      <c r="DX471" s="98"/>
      <c r="DY471" s="98"/>
      <c r="DZ471" s="98"/>
      <c r="EA471" s="98"/>
      <c r="EB471" s="98"/>
      <c r="EC471" s="98"/>
      <c r="ED471" s="98"/>
      <c r="EE471" s="98"/>
      <c r="EF471" s="98"/>
      <c r="EG471" s="98"/>
      <c r="EH471" s="98"/>
      <c r="EI471" s="98"/>
      <c r="EJ471" s="98"/>
      <c r="EK471" s="98"/>
      <c r="EL471" s="98"/>
      <c r="EM471" s="98"/>
      <c r="EN471" s="98"/>
      <c r="EO471" s="98"/>
      <c r="EP471" s="98"/>
      <c r="EQ471" s="98"/>
      <c r="ER471" s="99"/>
      <c r="ES471" s="99"/>
      <c r="ET471" s="99"/>
      <c r="EU471" s="98"/>
      <c r="EV471" s="98"/>
      <c r="EW471" s="98"/>
      <c r="EX471" s="98"/>
      <c r="EY471" s="98"/>
      <c r="EZ471" s="98"/>
      <c r="FA471" s="98"/>
      <c r="FB471" s="98"/>
      <c r="FC471" s="98"/>
      <c r="FD471" s="98"/>
      <c r="FE471" s="98"/>
      <c r="FF471" s="98"/>
      <c r="FG471" s="98"/>
      <c r="FH471" s="98"/>
      <c r="FI471" s="98"/>
      <c r="FJ471" s="98"/>
      <c r="FK471" s="98"/>
      <c r="FL471" s="98"/>
      <c r="FM471" s="98"/>
      <c r="FN471" s="98"/>
      <c r="FO471" s="98"/>
      <c r="FP471" s="98"/>
      <c r="FQ471" s="98"/>
      <c r="FR471" s="98"/>
      <c r="FS471" s="98"/>
      <c r="FT471" s="98"/>
      <c r="FU471" s="98"/>
      <c r="FV471" s="98"/>
      <c r="FW471" s="98"/>
      <c r="FX471" s="98"/>
      <c r="FY471" s="98"/>
      <c r="FZ471" s="98"/>
      <c r="GA471" s="98"/>
      <c r="GB471" s="98"/>
      <c r="GC471" s="98"/>
      <c r="GD471" s="98"/>
      <c r="GE471" s="98"/>
      <c r="GF471" s="98"/>
      <c r="GG471" s="98"/>
      <c r="GH471" s="98"/>
      <c r="GI471" s="98"/>
      <c r="GJ471" s="98"/>
      <c r="GK471" s="98"/>
      <c r="GL471" s="98"/>
      <c r="GM471" s="98"/>
      <c r="GN471" s="98"/>
      <c r="GO471" s="98"/>
      <c r="GP471" s="98"/>
      <c r="GQ471" s="98"/>
      <c r="GR471" s="98"/>
      <c r="GS471" s="98"/>
      <c r="GT471" s="98"/>
      <c r="GU471" s="98"/>
      <c r="GV471" s="98"/>
      <c r="GW471" s="98"/>
      <c r="GX471" s="98"/>
      <c r="GY471" s="98"/>
      <c r="GZ471" s="98"/>
      <c r="HA471" s="98"/>
      <c r="HB471" s="98"/>
      <c r="HC471" s="98"/>
      <c r="HD471" s="98"/>
      <c r="HE471" s="98"/>
      <c r="HF471" s="98"/>
      <c r="HG471" s="98"/>
    </row>
    <row r="472" spans="18:215">
      <c r="R472" s="98"/>
      <c r="S472" s="98"/>
      <c r="T472" s="98"/>
      <c r="U472" s="98"/>
      <c r="V472" s="98"/>
      <c r="W472" s="98"/>
      <c r="X472" s="98"/>
      <c r="Y472" s="98"/>
      <c r="Z472" s="98"/>
      <c r="AA472" s="98"/>
      <c r="AB472" s="98"/>
      <c r="AC472" s="98"/>
      <c r="AD472" s="98"/>
      <c r="AE472" s="98"/>
      <c r="AF472" s="98"/>
      <c r="AG472" s="98"/>
      <c r="AH472" s="98"/>
      <c r="AI472" s="98"/>
      <c r="AJ472" s="98"/>
      <c r="AK472" s="98"/>
      <c r="AL472" s="98"/>
      <c r="AM472" s="98"/>
      <c r="AN472" s="98"/>
      <c r="AO472" s="98"/>
      <c r="AP472" s="98"/>
      <c r="AQ472" s="98"/>
      <c r="AR472" s="98"/>
      <c r="AS472" s="98"/>
      <c r="AT472" s="98"/>
      <c r="AU472" s="98"/>
      <c r="AV472" s="98"/>
      <c r="AW472" s="98"/>
      <c r="AX472" s="98"/>
      <c r="AY472" s="98"/>
      <c r="AZ472" s="98"/>
      <c r="BA472" s="98"/>
      <c r="BB472" s="98"/>
      <c r="BC472" s="98"/>
      <c r="BD472" s="98"/>
      <c r="BE472" s="98"/>
      <c r="BF472" s="98"/>
      <c r="BG472" s="98"/>
      <c r="BH472" s="98"/>
      <c r="BI472" s="98"/>
      <c r="BJ472" s="98"/>
      <c r="BK472" s="98"/>
      <c r="BL472" s="98"/>
      <c r="BM472" s="98"/>
      <c r="BN472" s="98"/>
      <c r="BO472" s="98"/>
      <c r="BP472" s="98"/>
      <c r="BQ472" s="98"/>
      <c r="BR472" s="98"/>
      <c r="BS472" s="98"/>
      <c r="BT472" s="98"/>
      <c r="BU472" s="98"/>
      <c r="BV472" s="98"/>
      <c r="BW472" s="98"/>
      <c r="BX472" s="98"/>
      <c r="BY472" s="98"/>
      <c r="BZ472" s="98"/>
      <c r="CA472" s="98"/>
      <c r="CB472" s="98"/>
      <c r="CC472" s="98"/>
      <c r="CD472" s="98"/>
      <c r="CE472" s="98"/>
      <c r="CF472" s="98"/>
      <c r="CG472" s="98"/>
      <c r="CH472" s="98"/>
      <c r="CI472" s="98"/>
      <c r="CJ472" s="98"/>
      <c r="CK472" s="98"/>
      <c r="CL472" s="98"/>
      <c r="CM472" s="98"/>
      <c r="CN472" s="98"/>
      <c r="CO472" s="98"/>
      <c r="CP472" s="98"/>
      <c r="CQ472" s="98"/>
      <c r="CR472" s="98"/>
      <c r="CS472" s="98"/>
      <c r="CT472" s="98"/>
      <c r="CU472" s="98"/>
      <c r="CV472" s="98"/>
      <c r="CW472" s="98"/>
      <c r="CX472" s="98"/>
      <c r="CY472" s="98"/>
      <c r="CZ472" s="98"/>
      <c r="DA472" s="98"/>
      <c r="DB472" s="98"/>
      <c r="DC472" s="98"/>
      <c r="DD472" s="98"/>
      <c r="DE472" s="98"/>
      <c r="DF472" s="98"/>
      <c r="DG472" s="98"/>
      <c r="DH472" s="98"/>
      <c r="DI472" s="98"/>
      <c r="DJ472" s="98"/>
      <c r="DK472" s="98"/>
      <c r="DL472" s="98"/>
      <c r="DM472" s="98"/>
      <c r="DN472" s="98"/>
      <c r="DO472" s="98"/>
      <c r="DP472" s="98"/>
      <c r="DQ472" s="98"/>
      <c r="DR472" s="98"/>
      <c r="DS472" s="98"/>
      <c r="DT472" s="98"/>
      <c r="DU472" s="98"/>
      <c r="DV472" s="98"/>
      <c r="DW472" s="98"/>
      <c r="DX472" s="98"/>
      <c r="DY472" s="98"/>
      <c r="DZ472" s="98"/>
      <c r="EA472" s="98"/>
      <c r="EB472" s="98"/>
      <c r="EC472" s="98"/>
      <c r="ED472" s="98"/>
      <c r="EE472" s="98"/>
      <c r="EF472" s="98"/>
      <c r="EG472" s="98"/>
      <c r="EH472" s="98"/>
      <c r="EI472" s="98"/>
      <c r="EJ472" s="98"/>
      <c r="EK472" s="98"/>
      <c r="EL472" s="98"/>
      <c r="EM472" s="98"/>
      <c r="EN472" s="98"/>
      <c r="EO472" s="98"/>
      <c r="EP472" s="98"/>
      <c r="EQ472" s="98"/>
      <c r="ER472" s="99"/>
      <c r="ES472" s="99"/>
      <c r="ET472" s="99"/>
      <c r="EU472" s="98"/>
      <c r="EV472" s="98"/>
      <c r="EW472" s="98"/>
      <c r="EX472" s="98"/>
      <c r="EY472" s="98"/>
      <c r="EZ472" s="98"/>
      <c r="FA472" s="98"/>
      <c r="FB472" s="98"/>
      <c r="FC472" s="98"/>
      <c r="FD472" s="98"/>
      <c r="FE472" s="98"/>
      <c r="FF472" s="98"/>
      <c r="FG472" s="98"/>
      <c r="FH472" s="98"/>
      <c r="FI472" s="98"/>
      <c r="FJ472" s="98"/>
      <c r="FK472" s="98"/>
      <c r="FL472" s="98"/>
      <c r="FM472" s="98"/>
      <c r="FN472" s="98"/>
      <c r="FO472" s="98"/>
      <c r="FP472" s="98"/>
      <c r="FQ472" s="98"/>
      <c r="FR472" s="98"/>
      <c r="FS472" s="98"/>
      <c r="FT472" s="98"/>
      <c r="FU472" s="98"/>
      <c r="FV472" s="98"/>
      <c r="FW472" s="98"/>
      <c r="FX472" s="98"/>
      <c r="FY472" s="98"/>
      <c r="FZ472" s="98"/>
      <c r="GA472" s="98"/>
      <c r="GB472" s="98"/>
      <c r="GC472" s="98"/>
      <c r="GD472" s="98"/>
      <c r="GE472" s="98"/>
      <c r="GF472" s="98"/>
      <c r="GG472" s="98"/>
      <c r="GH472" s="98"/>
      <c r="GI472" s="98"/>
      <c r="GJ472" s="98"/>
      <c r="GK472" s="98"/>
      <c r="GL472" s="98"/>
      <c r="GM472" s="98"/>
      <c r="GN472" s="98"/>
      <c r="GO472" s="98"/>
      <c r="GP472" s="98"/>
      <c r="GQ472" s="98"/>
      <c r="GR472" s="98"/>
      <c r="GS472" s="98"/>
      <c r="GT472" s="98"/>
      <c r="GU472" s="98"/>
      <c r="GV472" s="98"/>
      <c r="GW472" s="98"/>
      <c r="GX472" s="98"/>
      <c r="GY472" s="98"/>
      <c r="GZ472" s="98"/>
      <c r="HA472" s="98"/>
      <c r="HB472" s="98"/>
      <c r="HC472" s="98"/>
      <c r="HD472" s="98"/>
      <c r="HE472" s="98"/>
      <c r="HF472" s="98"/>
      <c r="HG472" s="98"/>
    </row>
    <row r="473" spans="18:215">
      <c r="R473" s="98"/>
      <c r="S473" s="98"/>
      <c r="T473" s="98"/>
      <c r="U473" s="98"/>
      <c r="V473" s="98"/>
      <c r="W473" s="98"/>
      <c r="X473" s="98"/>
      <c r="Y473" s="98"/>
      <c r="Z473" s="98"/>
      <c r="AA473" s="98"/>
      <c r="AB473" s="98"/>
      <c r="AC473" s="98"/>
      <c r="AD473" s="98"/>
      <c r="AE473" s="98"/>
      <c r="AF473" s="98"/>
      <c r="AG473" s="98"/>
      <c r="AH473" s="98"/>
      <c r="AI473" s="98"/>
      <c r="AJ473" s="98"/>
      <c r="AK473" s="98"/>
      <c r="AL473" s="98"/>
      <c r="AM473" s="98"/>
      <c r="AN473" s="98"/>
      <c r="AO473" s="98"/>
      <c r="AP473" s="98"/>
      <c r="AQ473" s="98"/>
      <c r="AR473" s="98"/>
      <c r="AS473" s="98"/>
      <c r="AT473" s="98"/>
      <c r="AU473" s="98"/>
      <c r="AV473" s="98"/>
      <c r="AW473" s="98"/>
      <c r="AX473" s="98"/>
      <c r="AY473" s="98"/>
      <c r="AZ473" s="98"/>
      <c r="BA473" s="98"/>
      <c r="BB473" s="98"/>
      <c r="BC473" s="98"/>
      <c r="BD473" s="98"/>
      <c r="BE473" s="98"/>
      <c r="BF473" s="98"/>
      <c r="BG473" s="98"/>
      <c r="BH473" s="98"/>
      <c r="BI473" s="98"/>
      <c r="BJ473" s="98"/>
      <c r="BK473" s="98"/>
      <c r="BL473" s="98"/>
      <c r="BM473" s="98"/>
      <c r="BN473" s="98"/>
      <c r="BO473" s="98"/>
      <c r="BP473" s="98"/>
      <c r="BQ473" s="98"/>
      <c r="BR473" s="98"/>
      <c r="BS473" s="98"/>
      <c r="BT473" s="98"/>
      <c r="BU473" s="98"/>
      <c r="BV473" s="98"/>
      <c r="BW473" s="98"/>
      <c r="BX473" s="98"/>
      <c r="BY473" s="98"/>
      <c r="BZ473" s="98"/>
      <c r="CA473" s="98"/>
      <c r="CB473" s="98"/>
      <c r="CC473" s="98"/>
      <c r="CD473" s="98"/>
      <c r="CE473" s="98"/>
      <c r="CF473" s="98"/>
      <c r="CG473" s="98"/>
      <c r="CH473" s="98"/>
      <c r="CI473" s="98"/>
      <c r="CJ473" s="98"/>
      <c r="CK473" s="98"/>
      <c r="CL473" s="98"/>
      <c r="CM473" s="98"/>
      <c r="CN473" s="98"/>
      <c r="CO473" s="98"/>
      <c r="CP473" s="98"/>
      <c r="CQ473" s="98"/>
      <c r="CR473" s="98"/>
      <c r="CS473" s="98"/>
      <c r="CT473" s="98"/>
      <c r="CU473" s="98"/>
      <c r="CV473" s="98"/>
      <c r="CW473" s="98"/>
      <c r="CX473" s="98"/>
      <c r="CY473" s="98"/>
      <c r="CZ473" s="98"/>
      <c r="DA473" s="98"/>
      <c r="DB473" s="98"/>
      <c r="DC473" s="98"/>
      <c r="DD473" s="98"/>
      <c r="DE473" s="98"/>
      <c r="DF473" s="98"/>
      <c r="DG473" s="98"/>
      <c r="DH473" s="98"/>
      <c r="DI473" s="98"/>
      <c r="DJ473" s="98"/>
      <c r="DK473" s="98"/>
      <c r="DL473" s="98"/>
      <c r="DM473" s="98"/>
      <c r="DN473" s="98"/>
      <c r="DO473" s="98"/>
      <c r="DP473" s="98"/>
      <c r="DQ473" s="98"/>
      <c r="DR473" s="98"/>
      <c r="DS473" s="98"/>
      <c r="DT473" s="98"/>
      <c r="DU473" s="98"/>
      <c r="DV473" s="98"/>
      <c r="DW473" s="98"/>
      <c r="DX473" s="98"/>
      <c r="DY473" s="98"/>
      <c r="DZ473" s="98"/>
      <c r="EA473" s="98"/>
      <c r="EB473" s="98"/>
      <c r="EC473" s="98"/>
      <c r="ED473" s="98"/>
      <c r="EE473" s="98"/>
      <c r="EF473" s="98"/>
      <c r="EG473" s="98"/>
      <c r="EH473" s="98"/>
      <c r="EI473" s="98"/>
      <c r="EJ473" s="98"/>
      <c r="EK473" s="98"/>
      <c r="EL473" s="98"/>
      <c r="EM473" s="98"/>
      <c r="EN473" s="98"/>
      <c r="EO473" s="98"/>
      <c r="EP473" s="98"/>
      <c r="EQ473" s="98"/>
      <c r="ER473" s="99"/>
      <c r="ES473" s="99"/>
      <c r="ET473" s="99"/>
      <c r="EU473" s="98"/>
      <c r="EV473" s="98"/>
      <c r="EW473" s="98"/>
      <c r="EX473" s="98"/>
      <c r="EY473" s="98"/>
      <c r="EZ473" s="98"/>
      <c r="FA473" s="98"/>
      <c r="FB473" s="98"/>
      <c r="FC473" s="98"/>
      <c r="FD473" s="98"/>
      <c r="FE473" s="98"/>
      <c r="FF473" s="98"/>
      <c r="FG473" s="98"/>
      <c r="FH473" s="98"/>
      <c r="FI473" s="98"/>
      <c r="FJ473" s="98"/>
      <c r="FK473" s="98"/>
      <c r="FL473" s="98"/>
      <c r="FM473" s="98"/>
      <c r="FN473" s="98"/>
      <c r="FO473" s="98"/>
      <c r="FP473" s="98"/>
      <c r="FQ473" s="98"/>
      <c r="FR473" s="98"/>
      <c r="FS473" s="98"/>
      <c r="FT473" s="98"/>
      <c r="FU473" s="98"/>
      <c r="FV473" s="98"/>
      <c r="FW473" s="98"/>
      <c r="FX473" s="98"/>
      <c r="FY473" s="98"/>
      <c r="FZ473" s="98"/>
      <c r="GA473" s="98"/>
      <c r="GB473" s="98"/>
      <c r="GC473" s="98"/>
      <c r="GD473" s="98"/>
      <c r="GE473" s="98"/>
      <c r="GF473" s="98"/>
      <c r="GG473" s="98"/>
      <c r="GH473" s="98"/>
      <c r="GI473" s="98"/>
      <c r="GJ473" s="98"/>
      <c r="GK473" s="98"/>
      <c r="GL473" s="98"/>
      <c r="GM473" s="98"/>
      <c r="GN473" s="98"/>
      <c r="GO473" s="98"/>
      <c r="GP473" s="98"/>
      <c r="GQ473" s="98"/>
      <c r="GR473" s="98"/>
      <c r="GS473" s="98"/>
      <c r="GT473" s="98"/>
      <c r="GU473" s="98"/>
      <c r="GV473" s="98"/>
      <c r="GW473" s="98"/>
      <c r="GX473" s="98"/>
      <c r="GY473" s="98"/>
      <c r="GZ473" s="98"/>
      <c r="HA473" s="98"/>
      <c r="HB473" s="98"/>
      <c r="HC473" s="98"/>
      <c r="HD473" s="98"/>
      <c r="HE473" s="98"/>
      <c r="HF473" s="98"/>
      <c r="HG473" s="98"/>
    </row>
    <row r="474" spans="18:215" ht="18">
      <c r="R474" s="94">
        <v>0</v>
      </c>
      <c r="S474" s="94"/>
      <c r="T474" s="94"/>
      <c r="U474" s="94"/>
      <c r="V474" s="94"/>
      <c r="W474" s="94"/>
      <c r="X474" s="94"/>
      <c r="Y474" s="94"/>
      <c r="Z474" s="94"/>
      <c r="AA474" s="94"/>
      <c r="AB474" s="94"/>
      <c r="AC474" s="94"/>
      <c r="AD474" s="94"/>
      <c r="AE474" s="94"/>
      <c r="AF474" s="94"/>
      <c r="AG474" s="94"/>
      <c r="AH474" s="94"/>
      <c r="AI474" s="95">
        <v>0</v>
      </c>
      <c r="AJ474" s="95"/>
      <c r="AK474" s="95"/>
      <c r="AL474" s="95"/>
      <c r="AM474" s="95">
        <v>0</v>
      </c>
      <c r="AN474" s="95"/>
      <c r="AO474" s="95"/>
      <c r="AP474" s="95"/>
      <c r="AQ474" s="95">
        <v>0</v>
      </c>
      <c r="AR474" s="95"/>
      <c r="AS474" s="95"/>
      <c r="AT474" s="95">
        <v>0</v>
      </c>
      <c r="AU474" s="95"/>
      <c r="AV474" s="95"/>
      <c r="AW474" s="95"/>
      <c r="AX474" s="172"/>
      <c r="AY474" s="172"/>
      <c r="AZ474" s="172"/>
      <c r="BA474" s="172"/>
      <c r="BB474" s="172"/>
      <c r="BC474" s="172"/>
      <c r="BD474" s="95"/>
      <c r="BE474" s="95">
        <v>0</v>
      </c>
      <c r="BF474" s="95">
        <v>0</v>
      </c>
      <c r="BG474" s="95"/>
      <c r="BH474" s="95"/>
      <c r="BI474" s="95"/>
      <c r="BJ474" s="95"/>
      <c r="BK474" s="95"/>
      <c r="BL474" s="95"/>
      <c r="BM474" s="95">
        <v>0</v>
      </c>
      <c r="BN474" s="95"/>
      <c r="BO474" s="95">
        <v>0</v>
      </c>
      <c r="BP474" s="95"/>
      <c r="BQ474" s="95"/>
      <c r="BR474" s="95"/>
      <c r="BS474" s="95"/>
      <c r="BT474" s="95"/>
      <c r="BU474" s="95"/>
      <c r="BV474" s="95"/>
      <c r="BW474" s="95"/>
      <c r="BX474" s="95"/>
      <c r="BY474" s="95"/>
      <c r="BZ474" s="95"/>
      <c r="CA474" s="95"/>
      <c r="CB474" s="95"/>
      <c r="CC474" s="95"/>
      <c r="CD474" s="95"/>
      <c r="CE474" s="95"/>
      <c r="CF474" s="95">
        <v>0</v>
      </c>
      <c r="CG474" s="95">
        <v>0</v>
      </c>
      <c r="CH474" s="95"/>
      <c r="CI474" s="95"/>
      <c r="CJ474" s="95"/>
      <c r="CK474" s="95"/>
      <c r="CL474" s="95"/>
      <c r="CM474" s="95"/>
      <c r="CN474" s="95">
        <v>0</v>
      </c>
      <c r="CO474" s="95">
        <v>0</v>
      </c>
      <c r="CP474" s="95"/>
      <c r="CQ474" s="95">
        <v>0</v>
      </c>
      <c r="CR474" s="95"/>
      <c r="CS474" s="95">
        <v>0</v>
      </c>
      <c r="CT474" s="95">
        <v>0</v>
      </c>
      <c r="CU474" s="95">
        <v>0</v>
      </c>
      <c r="CV474" s="95"/>
      <c r="CW474" s="95"/>
      <c r="CX474" s="95"/>
      <c r="CY474" s="95"/>
      <c r="CZ474" s="95">
        <v>0</v>
      </c>
      <c r="DA474" s="95"/>
      <c r="DB474" s="95"/>
      <c r="DC474" s="95"/>
      <c r="DD474" s="95"/>
      <c r="DE474" s="95"/>
      <c r="DF474" s="95"/>
      <c r="DG474" s="95">
        <v>0</v>
      </c>
      <c r="DH474" s="95">
        <v>0</v>
      </c>
      <c r="DI474" s="95"/>
      <c r="DJ474" s="95"/>
      <c r="DK474" s="95"/>
      <c r="DL474" s="95"/>
      <c r="DM474" s="95">
        <v>0</v>
      </c>
      <c r="DN474" s="95"/>
      <c r="DO474" s="95"/>
      <c r="DP474" s="95"/>
      <c r="DQ474" s="95"/>
      <c r="DR474" s="95"/>
      <c r="DS474" s="95"/>
      <c r="DT474" s="95"/>
      <c r="DU474" s="95"/>
      <c r="DV474" s="95"/>
      <c r="DW474" s="95"/>
      <c r="DX474" s="95"/>
      <c r="DY474" s="95"/>
      <c r="DZ474" s="95"/>
      <c r="EA474" s="95"/>
      <c r="EB474" s="95"/>
      <c r="EC474" s="95"/>
      <c r="ED474" s="95"/>
      <c r="EE474" s="95"/>
      <c r="EF474" s="95"/>
      <c r="EG474" s="95">
        <v>0</v>
      </c>
      <c r="EH474" s="95"/>
      <c r="EI474" s="95"/>
      <c r="EJ474" s="95"/>
      <c r="EK474" s="95">
        <v>0</v>
      </c>
      <c r="EL474" s="95"/>
      <c r="EM474" s="95"/>
      <c r="EN474" s="95"/>
      <c r="EO474" s="95">
        <v>0</v>
      </c>
      <c r="EP474" s="95"/>
      <c r="EQ474" s="95"/>
      <c r="ER474" s="95"/>
      <c r="ES474" s="95">
        <v>0</v>
      </c>
      <c r="ET474" s="95"/>
      <c r="EU474" s="95">
        <v>0</v>
      </c>
      <c r="EV474" s="95"/>
      <c r="EW474" s="95"/>
      <c r="EX474" s="95"/>
      <c r="EY474" s="95">
        <v>0</v>
      </c>
      <c r="EZ474" s="95">
        <v>0</v>
      </c>
      <c r="FA474" s="95">
        <v>0</v>
      </c>
      <c r="FB474" s="95"/>
      <c r="FC474" s="95"/>
      <c r="FD474" s="95">
        <v>0</v>
      </c>
      <c r="FE474" s="95"/>
      <c r="FF474" s="95"/>
      <c r="FG474" s="95"/>
      <c r="FH474" s="95"/>
      <c r="FI474" s="95"/>
      <c r="FJ474" s="95"/>
      <c r="FK474" s="95"/>
      <c r="FL474" s="95">
        <v>0</v>
      </c>
      <c r="FM474" s="95"/>
      <c r="FN474" s="95"/>
      <c r="FO474" s="95"/>
      <c r="FP474" s="95"/>
      <c r="FQ474" s="95"/>
      <c r="FR474" s="95"/>
      <c r="FS474" s="95"/>
      <c r="FT474" s="172"/>
      <c r="FU474" s="172"/>
      <c r="FV474" s="172"/>
      <c r="FW474" s="172"/>
      <c r="FX474" s="172"/>
      <c r="FY474" s="172"/>
      <c r="FZ474" s="95"/>
      <c r="GA474" s="95"/>
      <c r="GB474" s="95"/>
      <c r="GC474" s="95"/>
      <c r="GD474" s="95"/>
      <c r="GE474" s="95"/>
      <c r="GF474" s="95"/>
      <c r="GG474" s="95"/>
      <c r="GH474" s="95"/>
      <c r="GI474" s="95"/>
      <c r="GJ474" s="95"/>
      <c r="GK474" s="95"/>
      <c r="GL474" s="95"/>
      <c r="GM474" s="95"/>
      <c r="GN474" s="95"/>
      <c r="GO474" s="95"/>
      <c r="GP474" s="95"/>
      <c r="GQ474" s="95"/>
      <c r="GR474" s="95"/>
      <c r="GS474" s="95"/>
      <c r="GT474" s="95"/>
      <c r="GU474" s="95"/>
      <c r="GV474" s="95"/>
      <c r="GW474" s="95"/>
      <c r="GX474" s="95"/>
      <c r="GY474" s="95"/>
      <c r="GZ474" s="95"/>
      <c r="HA474" s="95"/>
      <c r="HB474" s="95"/>
      <c r="HC474" s="95"/>
      <c r="HD474" s="95"/>
      <c r="HE474" s="95"/>
      <c r="HF474" s="95"/>
      <c r="HG474" s="95"/>
    </row>
    <row r="475" spans="18:215" ht="18">
      <c r="R475" s="94">
        <f>W11</f>
        <v>0</v>
      </c>
      <c r="S475" s="94"/>
      <c r="T475" s="94"/>
      <c r="U475" s="94"/>
      <c r="V475" s="94"/>
      <c r="W475" s="94"/>
      <c r="X475" s="94"/>
      <c r="Y475" s="94"/>
      <c r="Z475" s="94"/>
      <c r="AA475" s="94"/>
      <c r="AB475" s="94"/>
      <c r="AC475" s="94"/>
      <c r="AD475" s="94"/>
      <c r="AE475" s="94"/>
      <c r="AF475" s="94"/>
      <c r="AG475" s="94"/>
      <c r="AH475" s="94"/>
      <c r="AI475" s="96">
        <f>AC11</f>
        <v>0</v>
      </c>
      <c r="AJ475" s="95"/>
      <c r="AK475" s="95"/>
      <c r="AL475" s="95"/>
      <c r="AM475" s="96">
        <f>AI11</f>
        <v>385</v>
      </c>
      <c r="AN475" s="95"/>
      <c r="AO475" s="95"/>
      <c r="AP475" s="95"/>
      <c r="AQ475" s="96">
        <f>AO11</f>
        <v>0</v>
      </c>
      <c r="AR475" s="96"/>
      <c r="AS475" s="95"/>
      <c r="AT475" s="96">
        <f>AU11</f>
        <v>0</v>
      </c>
      <c r="AU475" s="96"/>
      <c r="AV475" s="95"/>
      <c r="AW475" s="95"/>
      <c r="AX475" s="172"/>
      <c r="AY475" s="172"/>
      <c r="AZ475" s="172"/>
      <c r="BA475" s="172"/>
      <c r="BB475" s="172"/>
      <c r="BC475" s="172"/>
      <c r="BD475" s="95"/>
      <c r="BE475" s="96">
        <f>BA11</f>
        <v>1996</v>
      </c>
      <c r="BF475" s="96">
        <f>BF473</f>
        <v>0</v>
      </c>
      <c r="BG475" s="95"/>
      <c r="BH475" s="95"/>
      <c r="BI475" s="95"/>
      <c r="BJ475" s="95"/>
      <c r="BK475" s="95"/>
      <c r="BL475" s="95"/>
      <c r="BM475" s="96">
        <f>BO11</f>
        <v>110</v>
      </c>
      <c r="BN475" s="95"/>
      <c r="BO475" s="96">
        <f>BU11</f>
        <v>0</v>
      </c>
      <c r="BP475" s="95"/>
      <c r="BQ475" s="95"/>
      <c r="BR475" s="95"/>
      <c r="BS475" s="95"/>
      <c r="BT475" s="95"/>
      <c r="BU475" s="95"/>
      <c r="BV475" s="95"/>
      <c r="BW475" s="95"/>
      <c r="BX475" s="95"/>
      <c r="BY475" s="95"/>
      <c r="BZ475" s="95"/>
      <c r="CA475" s="95"/>
      <c r="CB475" s="95"/>
      <c r="CC475" s="95"/>
      <c r="CD475" s="95"/>
      <c r="CE475" s="95"/>
      <c r="CF475" s="96">
        <f>CA11</f>
        <v>0</v>
      </c>
      <c r="CG475" s="96">
        <f>CG473</f>
        <v>0</v>
      </c>
      <c r="CH475" s="95"/>
      <c r="CI475" s="95"/>
      <c r="CJ475" s="95"/>
      <c r="CK475" s="95"/>
      <c r="CL475" s="95"/>
      <c r="CM475" s="95"/>
      <c r="CN475" s="96">
        <f>CG11</f>
        <v>0</v>
      </c>
      <c r="CO475" s="96">
        <f>CM11</f>
        <v>493</v>
      </c>
      <c r="CP475" s="96"/>
      <c r="CQ475" s="96">
        <f>CQ473</f>
        <v>0</v>
      </c>
      <c r="CR475" s="95"/>
      <c r="CS475" s="96">
        <f>DA11</f>
        <v>0</v>
      </c>
      <c r="CT475" s="96">
        <f>DG11</f>
        <v>0</v>
      </c>
      <c r="CU475" s="96">
        <f>DM11</f>
        <v>0</v>
      </c>
      <c r="CV475" s="95"/>
      <c r="CW475" s="95"/>
      <c r="CX475" s="95"/>
      <c r="CY475" s="95"/>
      <c r="CZ475" s="96">
        <f>DS11</f>
        <v>0</v>
      </c>
      <c r="DA475" s="95"/>
      <c r="DB475" s="95"/>
      <c r="DC475" s="95"/>
      <c r="DD475" s="95"/>
      <c r="DE475" s="95"/>
      <c r="DF475" s="95"/>
      <c r="DG475" s="96">
        <f>DY11</f>
        <v>0</v>
      </c>
      <c r="DH475" s="96">
        <f>EE11</f>
        <v>380</v>
      </c>
      <c r="DI475" s="95"/>
      <c r="DJ475" s="95"/>
      <c r="DK475" s="95"/>
      <c r="DL475" s="95"/>
      <c r="DM475" s="96">
        <f>ES11</f>
        <v>0</v>
      </c>
      <c r="DN475" s="95"/>
      <c r="DO475" s="95"/>
      <c r="DP475" s="95"/>
      <c r="DQ475" s="95"/>
      <c r="DR475" s="95"/>
      <c r="DS475" s="95"/>
      <c r="DT475" s="95"/>
      <c r="DU475" s="95"/>
      <c r="DV475" s="95"/>
      <c r="DW475" s="95"/>
      <c r="DX475" s="95"/>
      <c r="DY475" s="95"/>
      <c r="DZ475" s="95"/>
      <c r="EA475" s="95"/>
      <c r="EB475" s="95"/>
      <c r="EC475" s="95"/>
      <c r="ED475" s="95"/>
      <c r="EE475" s="95"/>
      <c r="EF475" s="95"/>
      <c r="EG475" s="96">
        <f>EY11</f>
        <v>0</v>
      </c>
      <c r="EH475" s="95"/>
      <c r="EI475" s="95"/>
      <c r="EJ475" s="95"/>
      <c r="EK475" s="96">
        <f>FE11</f>
        <v>0</v>
      </c>
      <c r="EL475" s="95"/>
      <c r="EM475" s="96"/>
      <c r="EN475" s="95"/>
      <c r="EO475" s="96">
        <f>FK11</f>
        <v>0</v>
      </c>
      <c r="EP475" s="95"/>
      <c r="EQ475" s="95"/>
      <c r="ER475" s="95"/>
      <c r="ES475" s="96">
        <f>FQ11</f>
        <v>0</v>
      </c>
      <c r="ET475" s="95"/>
      <c r="EU475" s="96">
        <f>EU473</f>
        <v>0</v>
      </c>
      <c r="EV475" s="95"/>
      <c r="EW475" s="95"/>
      <c r="EX475" s="95"/>
      <c r="EY475" s="96">
        <f>EY473</f>
        <v>0</v>
      </c>
      <c r="EZ475" s="96">
        <f>GC11</f>
        <v>0</v>
      </c>
      <c r="FA475" s="96">
        <f>GI11</f>
        <v>258</v>
      </c>
      <c r="FB475" s="95"/>
      <c r="FC475" s="95"/>
      <c r="FD475" s="96">
        <f>GO11</f>
        <v>294</v>
      </c>
      <c r="FE475" s="96"/>
      <c r="FF475" s="95"/>
      <c r="FG475" s="95"/>
      <c r="FH475" s="95"/>
      <c r="FI475" s="95"/>
      <c r="FJ475" s="95"/>
      <c r="FK475" s="95"/>
      <c r="FL475" s="96">
        <f>FL473</f>
        <v>0</v>
      </c>
      <c r="FM475" s="95"/>
      <c r="FN475" s="95"/>
      <c r="FO475" s="95"/>
      <c r="FP475" s="95"/>
      <c r="FQ475" s="95"/>
      <c r="FR475" s="95"/>
      <c r="FS475" s="95"/>
      <c r="FT475" s="172"/>
      <c r="FU475" s="172"/>
      <c r="FV475" s="172"/>
      <c r="FW475" s="172"/>
      <c r="FX475" s="172"/>
      <c r="FY475" s="172"/>
      <c r="FZ475" s="95"/>
      <c r="GA475" s="95"/>
      <c r="GB475" s="95"/>
      <c r="GC475" s="95"/>
      <c r="GD475" s="95"/>
      <c r="GE475" s="95"/>
      <c r="GF475" s="95"/>
      <c r="GG475" s="95"/>
      <c r="GH475" s="95"/>
      <c r="GI475" s="95"/>
      <c r="GJ475" s="95"/>
      <c r="GK475" s="95"/>
      <c r="GL475" s="95"/>
      <c r="GM475" s="95"/>
      <c r="GN475" s="95"/>
      <c r="GO475" s="95"/>
      <c r="GP475" s="95"/>
      <c r="GQ475" s="95"/>
      <c r="GR475" s="95"/>
      <c r="GS475" s="95"/>
      <c r="GT475" s="95"/>
      <c r="GU475" s="95"/>
      <c r="GV475" s="95"/>
      <c r="GW475" s="95"/>
      <c r="GX475" s="95"/>
      <c r="GY475" s="95"/>
      <c r="GZ475" s="95"/>
      <c r="HA475" s="95"/>
      <c r="HB475" s="95"/>
      <c r="HC475" s="95"/>
      <c r="HD475" s="95"/>
      <c r="HE475" s="95"/>
      <c r="HF475" s="95"/>
      <c r="HG475" s="95"/>
    </row>
    <row r="476" spans="18:215">
      <c r="R476" s="97">
        <v>1</v>
      </c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>
        <v>2</v>
      </c>
      <c r="AJ476" s="97"/>
      <c r="AK476" s="97"/>
      <c r="AL476" s="97"/>
      <c r="AM476" s="97">
        <v>3</v>
      </c>
      <c r="AN476" s="97"/>
      <c r="AO476" s="97"/>
      <c r="AP476" s="97"/>
      <c r="AQ476" s="97">
        <v>4</v>
      </c>
      <c r="AR476" s="97"/>
      <c r="AS476" s="97"/>
      <c r="AT476" s="97">
        <v>5</v>
      </c>
      <c r="AU476" s="97"/>
      <c r="AV476" s="97"/>
      <c r="AW476" s="97"/>
      <c r="AX476" s="97"/>
      <c r="AY476" s="97"/>
      <c r="AZ476" s="97"/>
      <c r="BA476" s="97"/>
      <c r="BB476" s="97"/>
      <c r="BC476" s="97"/>
      <c r="BD476" s="97"/>
      <c r="BE476" s="97">
        <v>6</v>
      </c>
      <c r="BF476" s="97">
        <v>7</v>
      </c>
      <c r="BG476" s="97"/>
      <c r="BH476" s="97"/>
      <c r="BI476" s="97"/>
      <c r="BJ476" s="97"/>
      <c r="BK476" s="97"/>
      <c r="BL476" s="97"/>
      <c r="BM476" s="97">
        <v>8</v>
      </c>
      <c r="BN476" s="97"/>
      <c r="BO476" s="97">
        <v>9</v>
      </c>
      <c r="BP476" s="97"/>
      <c r="BQ476" s="97"/>
      <c r="BR476" s="97"/>
      <c r="BS476" s="97"/>
      <c r="BT476" s="97"/>
      <c r="BU476" s="97"/>
      <c r="BV476" s="97"/>
      <c r="BW476" s="97"/>
      <c r="BX476" s="97"/>
      <c r="BY476" s="97"/>
      <c r="BZ476" s="97"/>
      <c r="CA476" s="97"/>
      <c r="CB476" s="97"/>
      <c r="CC476" s="97"/>
      <c r="CD476" s="97"/>
      <c r="CE476" s="97"/>
      <c r="CF476" s="97">
        <v>10</v>
      </c>
      <c r="CG476" s="97">
        <v>11</v>
      </c>
      <c r="CH476" s="97"/>
      <c r="CI476" s="97"/>
      <c r="CJ476" s="97"/>
      <c r="CK476" s="97"/>
      <c r="CL476" s="97"/>
      <c r="CM476" s="97"/>
      <c r="CN476" s="97">
        <v>12</v>
      </c>
      <c r="CO476" s="97">
        <v>13</v>
      </c>
      <c r="CP476" s="97"/>
      <c r="CQ476" s="97">
        <v>14</v>
      </c>
      <c r="CR476" s="97"/>
      <c r="CS476" s="97">
        <v>15</v>
      </c>
      <c r="CT476" s="97">
        <v>16</v>
      </c>
      <c r="CU476" s="97">
        <v>17</v>
      </c>
      <c r="CV476" s="97"/>
      <c r="CW476" s="97"/>
      <c r="CX476" s="97"/>
      <c r="CY476" s="97"/>
      <c r="CZ476" s="97">
        <v>18</v>
      </c>
      <c r="DA476" s="97"/>
      <c r="DB476" s="97"/>
      <c r="DC476" s="97"/>
      <c r="DD476" s="97"/>
      <c r="DE476" s="97"/>
      <c r="DF476" s="97"/>
      <c r="DG476" s="97">
        <v>19</v>
      </c>
      <c r="DH476" s="97">
        <v>20</v>
      </c>
      <c r="DI476" s="97"/>
      <c r="DJ476" s="97"/>
      <c r="DK476" s="97"/>
      <c r="DL476" s="97"/>
      <c r="DM476" s="97">
        <v>21</v>
      </c>
      <c r="DN476" s="97"/>
      <c r="DO476" s="97"/>
      <c r="DP476" s="97"/>
      <c r="DQ476" s="97"/>
      <c r="DR476" s="97"/>
      <c r="DS476" s="97"/>
      <c r="DT476" s="97"/>
      <c r="DU476" s="97"/>
      <c r="DV476" s="97"/>
      <c r="DW476" s="97"/>
      <c r="DX476" s="97"/>
      <c r="DY476" s="97"/>
      <c r="DZ476" s="97"/>
      <c r="EA476" s="97"/>
      <c r="EB476" s="97"/>
      <c r="EC476" s="97"/>
      <c r="ED476" s="97"/>
      <c r="EE476" s="97"/>
      <c r="EF476" s="97"/>
      <c r="EG476" s="97">
        <v>22</v>
      </c>
      <c r="EH476" s="97"/>
      <c r="EI476" s="97"/>
      <c r="EJ476" s="97"/>
      <c r="EK476" s="97">
        <v>23</v>
      </c>
      <c r="EL476" s="97"/>
      <c r="EM476" s="97"/>
      <c r="EN476" s="97"/>
      <c r="EO476" s="97">
        <v>24</v>
      </c>
      <c r="EP476" s="97"/>
      <c r="EQ476" s="97"/>
      <c r="ER476" s="97"/>
      <c r="ES476" s="97">
        <v>25</v>
      </c>
      <c r="ET476" s="97"/>
      <c r="EU476" s="97">
        <v>26</v>
      </c>
      <c r="EV476" s="97"/>
      <c r="EW476" s="97"/>
      <c r="EX476" s="97"/>
      <c r="EY476" s="97">
        <v>27</v>
      </c>
      <c r="EZ476" s="97">
        <v>28</v>
      </c>
      <c r="FA476" s="97">
        <v>29</v>
      </c>
      <c r="FB476" s="97"/>
      <c r="FC476" s="97"/>
      <c r="FD476" s="97">
        <v>30</v>
      </c>
      <c r="FE476" s="97"/>
      <c r="FF476" s="97"/>
      <c r="FG476" s="97"/>
      <c r="FH476" s="97"/>
      <c r="FI476" s="97"/>
      <c r="FJ476" s="97"/>
      <c r="FK476" s="97"/>
      <c r="FL476" s="97">
        <v>31</v>
      </c>
      <c r="FM476" s="97"/>
      <c r="FN476" s="97"/>
      <c r="FO476" s="97"/>
      <c r="FP476" s="97"/>
      <c r="FQ476" s="97"/>
      <c r="FR476" s="97"/>
      <c r="FS476" s="97"/>
      <c r="FT476" s="97"/>
      <c r="FU476" s="97"/>
      <c r="FV476" s="97"/>
      <c r="FW476" s="97"/>
      <c r="FX476" s="97"/>
      <c r="FY476" s="97"/>
      <c r="FZ476" s="97"/>
      <c r="GA476" s="97"/>
      <c r="GB476" s="97"/>
      <c r="GC476" s="97"/>
      <c r="GD476" s="97"/>
      <c r="GE476" s="97"/>
      <c r="GF476" s="97"/>
      <c r="GG476" s="97"/>
      <c r="GH476" s="97"/>
      <c r="GI476" s="97"/>
      <c r="GJ476" s="97"/>
      <c r="GK476" s="97"/>
      <c r="GL476" s="97"/>
      <c r="GM476" s="97"/>
      <c r="GN476" s="97"/>
      <c r="GO476" s="97"/>
      <c r="GP476" s="97"/>
      <c r="GQ476" s="97"/>
      <c r="GR476" s="97"/>
      <c r="GS476" s="97"/>
      <c r="GT476" s="97"/>
      <c r="GU476" s="97"/>
      <c r="GV476" s="97"/>
      <c r="GW476" s="97"/>
      <c r="GX476" s="97"/>
      <c r="GY476" s="97"/>
      <c r="GZ476" s="97"/>
      <c r="HA476" s="97"/>
      <c r="HB476" s="97"/>
      <c r="HC476" s="97"/>
      <c r="HD476" s="97"/>
      <c r="HE476" s="97"/>
      <c r="HF476" s="97"/>
      <c r="HG476" s="97"/>
    </row>
    <row r="477" spans="18:215">
      <c r="R477" s="111">
        <f>IF(R475&gt;0,1,0)</f>
        <v>0</v>
      </c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  <c r="AI477" s="111">
        <f>IF(AI475&gt;0,1,0)</f>
        <v>0</v>
      </c>
      <c r="AJ477" s="111"/>
      <c r="AK477" s="111"/>
      <c r="AL477" s="111"/>
      <c r="AM477" s="111">
        <f>IF(AM475&gt;0,1,0)</f>
        <v>1</v>
      </c>
      <c r="AN477" s="111"/>
      <c r="AO477" s="111"/>
      <c r="AP477" s="111"/>
      <c r="AQ477" s="111">
        <f>IF(AQ475&gt;0,1,0)</f>
        <v>0</v>
      </c>
      <c r="AR477" s="111"/>
      <c r="AS477" s="111"/>
      <c r="AT477" s="111">
        <f>IF(AT475&gt;0,1,0)</f>
        <v>0</v>
      </c>
      <c r="AU477" s="111"/>
      <c r="AV477" s="111"/>
      <c r="AW477" s="111"/>
      <c r="AX477" s="111"/>
      <c r="AY477" s="111"/>
      <c r="AZ477" s="111"/>
      <c r="BA477" s="111"/>
      <c r="BB477" s="111"/>
      <c r="BC477" s="111"/>
      <c r="BD477" s="111"/>
      <c r="BE477" s="111">
        <f>IF(BE475&gt;0,1,0)</f>
        <v>1</v>
      </c>
      <c r="BF477" s="111">
        <f>IF(BF475&gt;0,1,0)</f>
        <v>0</v>
      </c>
      <c r="BG477" s="111"/>
      <c r="BH477" s="111"/>
      <c r="BI477" s="111"/>
      <c r="BJ477" s="111"/>
      <c r="BK477" s="111"/>
      <c r="BL477" s="111"/>
      <c r="BM477" s="111">
        <f>IF(BM475&gt;0,1,0)</f>
        <v>1</v>
      </c>
      <c r="BN477" s="111"/>
      <c r="BO477" s="111">
        <f>IF(BO475&gt;0,1,0)</f>
        <v>0</v>
      </c>
      <c r="BP477" s="111"/>
      <c r="BQ477" s="111"/>
      <c r="BR477" s="111"/>
      <c r="BS477" s="111"/>
      <c r="BT477" s="111"/>
      <c r="BU477" s="111"/>
      <c r="BV477" s="111"/>
      <c r="BW477" s="111"/>
      <c r="BX477" s="111"/>
      <c r="BY477" s="111"/>
      <c r="BZ477" s="111"/>
      <c r="CA477" s="111"/>
      <c r="CB477" s="111"/>
      <c r="CC477" s="111"/>
      <c r="CD477" s="111"/>
      <c r="CE477" s="111"/>
      <c r="CF477" s="111">
        <f>IF(CF475&gt;0,1,0)</f>
        <v>0</v>
      </c>
      <c r="CG477" s="111">
        <f>IF(CG475&gt;0,1,0)</f>
        <v>0</v>
      </c>
      <c r="CH477" s="111"/>
      <c r="CI477" s="111"/>
      <c r="CJ477" s="111"/>
      <c r="CK477" s="111"/>
      <c r="CL477" s="111"/>
      <c r="CM477" s="111"/>
      <c r="CN477" s="111">
        <f>IF(CN475&gt;0,1,0)</f>
        <v>0</v>
      </c>
      <c r="CO477" s="111">
        <f>IF(CO475&gt;0,1,0)</f>
        <v>1</v>
      </c>
      <c r="CP477" s="111"/>
      <c r="CQ477" s="111">
        <f>IF(CQ475&gt;0,1,0)</f>
        <v>0</v>
      </c>
      <c r="CR477" s="111"/>
      <c r="CS477" s="111">
        <f>IF(CS475&gt;0,1,0)</f>
        <v>0</v>
      </c>
      <c r="CT477" s="111">
        <f>IF(CT475&gt;0,1,0)</f>
        <v>0</v>
      </c>
      <c r="CU477" s="111">
        <f>IF(CU475&gt;0,1,0)</f>
        <v>0</v>
      </c>
      <c r="CV477" s="111"/>
      <c r="CW477" s="111"/>
      <c r="CX477" s="111"/>
      <c r="CY477" s="111"/>
      <c r="CZ477" s="111">
        <f>IF(CZ475&gt;0,1,0)</f>
        <v>0</v>
      </c>
      <c r="DA477" s="111"/>
      <c r="DB477" s="111"/>
      <c r="DC477" s="111"/>
      <c r="DD477" s="111"/>
      <c r="DE477" s="111"/>
      <c r="DF477" s="111"/>
      <c r="DG477" s="111">
        <f>IF(DG475&gt;0,1,0)</f>
        <v>0</v>
      </c>
      <c r="DH477" s="111">
        <f>IF(DH475&gt;0,1,0)</f>
        <v>1</v>
      </c>
      <c r="DI477" s="111"/>
      <c r="DJ477" s="111"/>
      <c r="DK477" s="111"/>
      <c r="DL477" s="111"/>
      <c r="DM477" s="111">
        <f>IF(DM475&gt;0,1,0)</f>
        <v>0</v>
      </c>
      <c r="DN477" s="111"/>
      <c r="DO477" s="111"/>
      <c r="DP477" s="111"/>
      <c r="DQ477" s="111"/>
      <c r="DR477" s="111"/>
      <c r="DS477" s="111"/>
      <c r="DT477" s="111"/>
      <c r="DU477" s="111"/>
      <c r="DV477" s="111"/>
      <c r="DW477" s="111"/>
      <c r="DX477" s="111"/>
      <c r="DY477" s="111"/>
      <c r="DZ477" s="111"/>
      <c r="EA477" s="111"/>
      <c r="EB477" s="111"/>
      <c r="EC477" s="111"/>
      <c r="ED477" s="111"/>
      <c r="EE477" s="111"/>
      <c r="EF477" s="111"/>
      <c r="EG477" s="111">
        <f>IF(EG475&gt;0,1,0)</f>
        <v>0</v>
      </c>
      <c r="EH477" s="111"/>
      <c r="EI477" s="111"/>
      <c r="EJ477" s="111"/>
      <c r="EK477" s="111">
        <f>IF(EK475&gt;0,1,0)</f>
        <v>0</v>
      </c>
      <c r="EL477" s="111"/>
      <c r="EM477" s="111"/>
      <c r="EN477" s="111"/>
      <c r="EO477" s="111">
        <f>IF(EO475&gt;0,1,0)</f>
        <v>0</v>
      </c>
      <c r="EP477" s="111"/>
      <c r="EQ477" s="111"/>
      <c r="ER477" s="111"/>
      <c r="ES477" s="111">
        <f>IF(ES475&gt;0,1,0)</f>
        <v>0</v>
      </c>
      <c r="ET477" s="111"/>
      <c r="EU477" s="111">
        <f>IF(EU475&gt;0,1,0)</f>
        <v>0</v>
      </c>
      <c r="EV477" s="111"/>
      <c r="EW477" s="111"/>
      <c r="EX477" s="111"/>
      <c r="EY477" s="111">
        <f>IF(EY475&gt;0,1,0)</f>
        <v>0</v>
      </c>
      <c r="EZ477" s="111">
        <f>IF(EZ475&gt;0,1,0)</f>
        <v>0</v>
      </c>
      <c r="FA477" s="111">
        <f>IF(FA475&gt;0,1,0)</f>
        <v>1</v>
      </c>
      <c r="FB477" s="111"/>
      <c r="FC477" s="111"/>
      <c r="FD477" s="111">
        <f>IF(FD475&gt;0,1,0)</f>
        <v>1</v>
      </c>
      <c r="FE477" s="111"/>
      <c r="FF477" s="111"/>
      <c r="FG477" s="111"/>
      <c r="FH477" s="111"/>
      <c r="FI477" s="111"/>
      <c r="FJ477" s="111"/>
      <c r="FK477" s="111"/>
      <c r="FL477" s="111">
        <f>IF(FL475&gt;0,1,0)</f>
        <v>0</v>
      </c>
      <c r="FM477" s="111"/>
      <c r="FN477" s="111"/>
      <c r="FO477" s="111"/>
      <c r="FP477" s="111"/>
      <c r="FQ477" s="111"/>
      <c r="FR477" s="111"/>
      <c r="FS477" s="111"/>
      <c r="FT477" s="111"/>
      <c r="FU477" s="111"/>
      <c r="FV477" s="111"/>
      <c r="FW477" s="111"/>
      <c r="FX477" s="111"/>
      <c r="FY477" s="111"/>
      <c r="FZ477" s="111"/>
      <c r="GA477" s="111"/>
      <c r="GB477" s="111"/>
      <c r="GC477" s="111"/>
      <c r="GD477" s="111"/>
      <c r="GE477" s="111"/>
      <c r="GF477" s="111"/>
      <c r="GG477" s="111"/>
      <c r="GH477" s="111"/>
      <c r="GI477" s="111"/>
      <c r="GJ477" s="111"/>
      <c r="GK477" s="111"/>
      <c r="GL477" s="111"/>
      <c r="GM477" s="111"/>
      <c r="GN477" s="111"/>
      <c r="GO477" s="111"/>
      <c r="GP477" s="111"/>
      <c r="GQ477" s="111"/>
      <c r="GR477" s="111"/>
      <c r="GS477" s="111"/>
      <c r="GT477" s="111"/>
      <c r="GU477" s="111"/>
      <c r="GV477" s="111"/>
      <c r="GW477" s="111"/>
      <c r="GX477" s="111"/>
      <c r="GY477" s="111"/>
      <c r="GZ477" s="111"/>
      <c r="HA477" s="111"/>
      <c r="HB477" s="111"/>
      <c r="HC477" s="111"/>
      <c r="HD477" s="111">
        <f>IF(HD475&gt;0,1,0)</f>
        <v>0</v>
      </c>
      <c r="HE477" s="111"/>
      <c r="HF477" s="111"/>
      <c r="HG477" s="111">
        <f>SUM(R477:HD477)</f>
        <v>7</v>
      </c>
    </row>
    <row r="478" spans="18:215">
      <c r="R478" s="101">
        <f>SUM(R477:FL477)</f>
        <v>7</v>
      </c>
      <c r="S478" s="101"/>
      <c r="T478" s="101"/>
      <c r="U478" s="101"/>
      <c r="V478" s="101"/>
      <c r="W478" s="101"/>
      <c r="X478" s="101"/>
      <c r="Y478" s="101"/>
      <c r="Z478" s="101"/>
      <c r="AA478" s="101"/>
      <c r="AB478" s="101"/>
      <c r="AC478" s="101"/>
      <c r="AD478" s="101"/>
      <c r="AE478" s="101"/>
      <c r="AF478" s="101"/>
      <c r="AG478" s="101"/>
      <c r="AH478" s="101"/>
      <c r="AI478" s="101">
        <f>SUM(AI477:FL477)</f>
        <v>7</v>
      </c>
      <c r="AJ478" s="101"/>
      <c r="AK478" s="101"/>
      <c r="AL478" s="101"/>
      <c r="AM478" s="101">
        <f>SUM(AM477:FL477)</f>
        <v>7</v>
      </c>
      <c r="AN478" s="101"/>
      <c r="AO478" s="101"/>
      <c r="AP478" s="101"/>
      <c r="AQ478" s="101">
        <f>SUM(AQ477:FL477)</f>
        <v>6</v>
      </c>
      <c r="AR478" s="101"/>
      <c r="AS478" s="101"/>
      <c r="AT478" s="101">
        <f>SUM(AT477:FL477)</f>
        <v>6</v>
      </c>
      <c r="AU478" s="101"/>
      <c r="AV478" s="101"/>
      <c r="AW478" s="101"/>
      <c r="AX478" s="101"/>
      <c r="AY478" s="101"/>
      <c r="AZ478" s="101"/>
      <c r="BA478" s="101"/>
      <c r="BB478" s="101"/>
      <c r="BC478" s="101"/>
      <c r="BD478" s="101"/>
      <c r="BE478" s="101">
        <f>SUM(BE477:FL477)</f>
        <v>6</v>
      </c>
      <c r="BF478" s="101">
        <f>SUM(BF477:FL477)</f>
        <v>5</v>
      </c>
      <c r="BG478" s="101"/>
      <c r="BH478" s="101"/>
      <c r="BI478" s="101"/>
      <c r="BJ478" s="101"/>
      <c r="BK478" s="101"/>
      <c r="BL478" s="101"/>
      <c r="BM478" s="101">
        <f>SUM(BM477:FL477)</f>
        <v>5</v>
      </c>
      <c r="BN478" s="101"/>
      <c r="BO478" s="101">
        <f>SUM(BO477:FL477)</f>
        <v>4</v>
      </c>
      <c r="BP478" s="101"/>
      <c r="BQ478" s="101"/>
      <c r="BR478" s="101"/>
      <c r="BS478" s="101"/>
      <c r="BT478" s="101"/>
      <c r="BU478" s="101"/>
      <c r="BV478" s="101"/>
      <c r="BW478" s="101"/>
      <c r="BX478" s="101"/>
      <c r="BY478" s="101"/>
      <c r="BZ478" s="101"/>
      <c r="CA478" s="101"/>
      <c r="CB478" s="101"/>
      <c r="CC478" s="101"/>
      <c r="CD478" s="101"/>
      <c r="CE478" s="101"/>
      <c r="CF478" s="101">
        <f>SUM(CF477:FL477)</f>
        <v>4</v>
      </c>
      <c r="CG478" s="101">
        <f>SUM(CG477:FL477)</f>
        <v>4</v>
      </c>
      <c r="CH478" s="101"/>
      <c r="CI478" s="101"/>
      <c r="CJ478" s="101"/>
      <c r="CK478" s="101"/>
      <c r="CL478" s="101"/>
      <c r="CM478" s="101"/>
      <c r="CN478" s="101">
        <f>SUM(CN477:FL477)</f>
        <v>4</v>
      </c>
      <c r="CO478" s="101">
        <f>SUM(CO477:FL477)</f>
        <v>4</v>
      </c>
      <c r="CP478" s="101"/>
      <c r="CQ478" s="101">
        <f>SUM(CQ477:FH477)</f>
        <v>3</v>
      </c>
      <c r="CR478" s="101"/>
      <c r="CS478" s="101">
        <f>SUM(CS477:FJ477)</f>
        <v>3</v>
      </c>
      <c r="CT478" s="101">
        <f>SUM(CT477:FK477)</f>
        <v>3</v>
      </c>
      <c r="CU478" s="101">
        <f>SUM(CU477:FL477)</f>
        <v>3</v>
      </c>
      <c r="CV478" s="101"/>
      <c r="CW478" s="101"/>
      <c r="CX478" s="101"/>
      <c r="CY478" s="101"/>
      <c r="CZ478" s="101">
        <f>SUM(CZ477:FL477)</f>
        <v>3</v>
      </c>
      <c r="DA478" s="101"/>
      <c r="DB478" s="101"/>
      <c r="DC478" s="101"/>
      <c r="DD478" s="101"/>
      <c r="DE478" s="101"/>
      <c r="DF478" s="101"/>
      <c r="DG478" s="101">
        <f>SUM(DG477:FL477)</f>
        <v>3</v>
      </c>
      <c r="DH478" s="101">
        <f>SUM(DH477:FL477)</f>
        <v>3</v>
      </c>
      <c r="DI478" s="101"/>
      <c r="DJ478" s="101"/>
      <c r="DK478" s="101"/>
      <c r="DL478" s="101"/>
      <c r="DM478" s="101">
        <f>SUM(DM477:FL477)</f>
        <v>2</v>
      </c>
      <c r="DN478" s="101"/>
      <c r="DO478" s="101"/>
      <c r="DP478" s="101"/>
      <c r="DQ478" s="101"/>
      <c r="DR478" s="101"/>
      <c r="DS478" s="101"/>
      <c r="DT478" s="101"/>
      <c r="DU478" s="101"/>
      <c r="DV478" s="101"/>
      <c r="DW478" s="101"/>
      <c r="DX478" s="101"/>
      <c r="DY478" s="101"/>
      <c r="DZ478" s="101"/>
      <c r="EA478" s="101"/>
      <c r="EB478" s="101"/>
      <c r="EC478" s="101"/>
      <c r="ED478" s="101"/>
      <c r="EE478" s="101"/>
      <c r="EF478" s="101"/>
      <c r="EG478" s="101">
        <f>SUM(EG477:FL477)</f>
        <v>2</v>
      </c>
      <c r="EH478" s="101"/>
      <c r="EI478" s="101"/>
      <c r="EJ478" s="101"/>
      <c r="EK478" s="101">
        <f>SUM(EK477:FH477)</f>
        <v>2</v>
      </c>
      <c r="EL478" s="101"/>
      <c r="EM478" s="101"/>
      <c r="EN478" s="101"/>
      <c r="EO478" s="101">
        <f>SUM(EO477:FL477)</f>
        <v>2</v>
      </c>
      <c r="EP478" s="101"/>
      <c r="EQ478" s="101"/>
      <c r="ER478" s="101"/>
      <c r="ES478" s="101">
        <f>SUM(ES477:FL477)</f>
        <v>2</v>
      </c>
      <c r="ET478" s="101"/>
      <c r="EU478" s="101">
        <f>SUM(EU477:FL477)</f>
        <v>2</v>
      </c>
      <c r="EV478" s="101"/>
      <c r="EW478" s="101"/>
      <c r="EX478" s="101"/>
      <c r="EY478" s="101">
        <f>SUM(EY477:FL477)</f>
        <v>2</v>
      </c>
      <c r="EZ478" s="101">
        <f>SUM(EZ477:FL477)</f>
        <v>2</v>
      </c>
      <c r="FA478" s="101">
        <f>SUM(FA477:FL477)</f>
        <v>2</v>
      </c>
      <c r="FB478" s="101"/>
      <c r="FC478" s="101"/>
      <c r="FD478" s="101">
        <f>SUM(FD477:FL477)</f>
        <v>1</v>
      </c>
      <c r="FE478" s="101"/>
      <c r="FF478" s="101"/>
      <c r="FG478" s="101"/>
      <c r="FH478" s="101"/>
      <c r="FI478" s="101"/>
      <c r="FJ478" s="101"/>
      <c r="FK478" s="101"/>
      <c r="FL478" s="101">
        <f>SUM(FL477)</f>
        <v>0</v>
      </c>
      <c r="FM478" s="101"/>
      <c r="FN478" s="101"/>
      <c r="FO478" s="101"/>
      <c r="FP478" s="101"/>
      <c r="FQ478" s="101"/>
      <c r="FR478" s="101"/>
      <c r="FS478" s="101"/>
      <c r="FT478" s="101"/>
      <c r="FU478" s="101"/>
      <c r="FV478" s="101"/>
      <c r="FW478" s="101"/>
      <c r="FX478" s="101"/>
      <c r="FY478" s="101"/>
      <c r="FZ478" s="101"/>
      <c r="GA478" s="101"/>
      <c r="GB478" s="101"/>
      <c r="GC478" s="101"/>
      <c r="GD478" s="101"/>
      <c r="GE478" s="101"/>
      <c r="GF478" s="101"/>
      <c r="GG478" s="101"/>
      <c r="GH478" s="101"/>
      <c r="GI478" s="101"/>
      <c r="GJ478" s="101"/>
      <c r="GK478" s="101"/>
      <c r="GL478" s="101"/>
      <c r="GM478" s="101"/>
      <c r="GN478" s="101"/>
      <c r="GO478" s="101"/>
      <c r="GP478" s="101"/>
      <c r="GQ478" s="101"/>
      <c r="GR478" s="101"/>
      <c r="GS478" s="101"/>
      <c r="GT478" s="101"/>
      <c r="GU478" s="101"/>
      <c r="GV478" s="101"/>
      <c r="GW478" s="101"/>
      <c r="GX478" s="101"/>
      <c r="GY478" s="101"/>
      <c r="GZ478" s="101"/>
      <c r="HA478" s="101"/>
      <c r="HB478" s="101"/>
      <c r="HC478" s="101"/>
      <c r="HD478" s="101">
        <f>SUM(HD477:HD477)</f>
        <v>0</v>
      </c>
      <c r="HE478" s="101"/>
      <c r="HF478" s="101"/>
      <c r="HG478" s="102"/>
    </row>
    <row r="479" spans="18:215">
      <c r="R479" s="101">
        <f>IF(R478&gt;0,1,0)</f>
        <v>1</v>
      </c>
      <c r="S479" s="101"/>
      <c r="T479" s="101"/>
      <c r="U479" s="101"/>
      <c r="V479" s="101"/>
      <c r="W479" s="101"/>
      <c r="X479" s="101"/>
      <c r="Y479" s="101"/>
      <c r="Z479" s="101"/>
      <c r="AA479" s="101"/>
      <c r="AB479" s="101"/>
      <c r="AC479" s="101"/>
      <c r="AD479" s="101"/>
      <c r="AE479" s="101"/>
      <c r="AF479" s="101"/>
      <c r="AG479" s="101"/>
      <c r="AH479" s="101"/>
      <c r="AI479" s="101">
        <f>IF(AI478&gt;0,1,0)</f>
        <v>1</v>
      </c>
      <c r="AJ479" s="101"/>
      <c r="AK479" s="101"/>
      <c r="AL479" s="101"/>
      <c r="AM479" s="101">
        <f>IF(AM478&gt;0,1,0)</f>
        <v>1</v>
      </c>
      <c r="AN479" s="101"/>
      <c r="AO479" s="101"/>
      <c r="AP479" s="101"/>
      <c r="AQ479" s="101">
        <f>IF(AQ478&gt;0,1,0)</f>
        <v>1</v>
      </c>
      <c r="AR479" s="101"/>
      <c r="AS479" s="101"/>
      <c r="AT479" s="101">
        <f>IF(AT478&gt;0,1,0)</f>
        <v>1</v>
      </c>
      <c r="AU479" s="101"/>
      <c r="AV479" s="101"/>
      <c r="AW479" s="101"/>
      <c r="AX479" s="101"/>
      <c r="AY479" s="101"/>
      <c r="AZ479" s="101"/>
      <c r="BA479" s="101"/>
      <c r="BB479" s="101"/>
      <c r="BC479" s="101"/>
      <c r="BD479" s="101"/>
      <c r="BE479" s="101">
        <f>IF(BE478&gt;0,1,0)</f>
        <v>1</v>
      </c>
      <c r="BF479" s="101">
        <f>IF(BF478&gt;0,1,0)</f>
        <v>1</v>
      </c>
      <c r="BG479" s="101"/>
      <c r="BH479" s="101"/>
      <c r="BI479" s="101"/>
      <c r="BJ479" s="101"/>
      <c r="BK479" s="101"/>
      <c r="BL479" s="101"/>
      <c r="BM479" s="101">
        <f>IF(BM478&gt;0,1,0)</f>
        <v>1</v>
      </c>
      <c r="BN479" s="101"/>
      <c r="BO479" s="101">
        <f>IF(BO478&gt;0,1,0)</f>
        <v>1</v>
      </c>
      <c r="BP479" s="101"/>
      <c r="BQ479" s="101"/>
      <c r="BR479" s="101"/>
      <c r="BS479" s="101"/>
      <c r="BT479" s="101"/>
      <c r="BU479" s="101"/>
      <c r="BV479" s="101"/>
      <c r="BW479" s="101"/>
      <c r="BX479" s="101"/>
      <c r="BY479" s="101"/>
      <c r="BZ479" s="101"/>
      <c r="CA479" s="101"/>
      <c r="CB479" s="101"/>
      <c r="CC479" s="101"/>
      <c r="CD479" s="101"/>
      <c r="CE479" s="101"/>
      <c r="CF479" s="101">
        <f>IF(CF478&gt;0,1,0)</f>
        <v>1</v>
      </c>
      <c r="CG479" s="101">
        <f>IF(CG478&gt;0,1,0)</f>
        <v>1</v>
      </c>
      <c r="CH479" s="101"/>
      <c r="CI479" s="101"/>
      <c r="CJ479" s="101"/>
      <c r="CK479" s="101"/>
      <c r="CL479" s="101"/>
      <c r="CM479" s="101"/>
      <c r="CN479" s="101">
        <f>IF(CN478&gt;0,1,0)</f>
        <v>1</v>
      </c>
      <c r="CO479" s="101">
        <f>IF(CO478&gt;0,1,0)</f>
        <v>1</v>
      </c>
      <c r="CP479" s="101"/>
      <c r="CQ479" s="101">
        <f>IF(CQ478&gt;0,1,0)</f>
        <v>1</v>
      </c>
      <c r="CR479" s="101"/>
      <c r="CS479" s="101">
        <f>IF(CS478&gt;0,1,0)</f>
        <v>1</v>
      </c>
      <c r="CT479" s="101">
        <f>IF(CT478&gt;0,1,0)</f>
        <v>1</v>
      </c>
      <c r="CU479" s="101">
        <f>IF(CU478&gt;0,1,0)</f>
        <v>1</v>
      </c>
      <c r="CV479" s="101"/>
      <c r="CW479" s="101"/>
      <c r="CX479" s="101"/>
      <c r="CY479" s="101"/>
      <c r="CZ479" s="101">
        <f>IF(CZ478&gt;0,1,0)</f>
        <v>1</v>
      </c>
      <c r="DA479" s="101"/>
      <c r="DB479" s="101"/>
      <c r="DC479" s="101"/>
      <c r="DD479" s="101"/>
      <c r="DE479" s="101"/>
      <c r="DF479" s="101"/>
      <c r="DG479" s="101">
        <f>IF(DG478&gt;0,1,0)</f>
        <v>1</v>
      </c>
      <c r="DH479" s="101">
        <f>IF(DH478&gt;0,1,0)</f>
        <v>1</v>
      </c>
      <c r="DI479" s="101"/>
      <c r="DJ479" s="101"/>
      <c r="DK479" s="101"/>
      <c r="DL479" s="101"/>
      <c r="DM479" s="101">
        <f>IF(DM478&gt;0,1,0)</f>
        <v>1</v>
      </c>
      <c r="DN479" s="101"/>
      <c r="DO479" s="101"/>
      <c r="DP479" s="101"/>
      <c r="DQ479" s="101"/>
      <c r="DR479" s="101"/>
      <c r="DS479" s="101"/>
      <c r="DT479" s="101"/>
      <c r="DU479" s="101"/>
      <c r="DV479" s="101"/>
      <c r="DW479" s="101"/>
      <c r="DX479" s="101"/>
      <c r="DY479" s="101"/>
      <c r="DZ479" s="101"/>
      <c r="EA479" s="101"/>
      <c r="EB479" s="101"/>
      <c r="EC479" s="101"/>
      <c r="ED479" s="101"/>
      <c r="EE479" s="101"/>
      <c r="EF479" s="101"/>
      <c r="EG479" s="101">
        <f>IF(EG478&gt;0,1,0)</f>
        <v>1</v>
      </c>
      <c r="EH479" s="101"/>
      <c r="EI479" s="101"/>
      <c r="EJ479" s="101"/>
      <c r="EK479" s="101">
        <f>IF(EK478&gt;0,1,0)</f>
        <v>1</v>
      </c>
      <c r="EL479" s="101"/>
      <c r="EM479" s="101"/>
      <c r="EN479" s="101"/>
      <c r="EO479" s="101">
        <f>IF(EO478&gt;0,1,0)</f>
        <v>1</v>
      </c>
      <c r="EP479" s="101"/>
      <c r="EQ479" s="101"/>
      <c r="ER479" s="101"/>
      <c r="ES479" s="101">
        <f>IF(ES478&gt;0,1,0)</f>
        <v>1</v>
      </c>
      <c r="ET479" s="101"/>
      <c r="EU479" s="101">
        <f>IF(EU478&gt;0,1,0)</f>
        <v>1</v>
      </c>
      <c r="EV479" s="101"/>
      <c r="EW479" s="101"/>
      <c r="EX479" s="101"/>
      <c r="EY479" s="101">
        <f>IF(EY478&gt;0,1,0)</f>
        <v>1</v>
      </c>
      <c r="EZ479" s="101">
        <f>IF(EZ478&gt;0,1,0)</f>
        <v>1</v>
      </c>
      <c r="FA479" s="101">
        <f>IF(FA478&gt;0,1,0)</f>
        <v>1</v>
      </c>
      <c r="FB479" s="101"/>
      <c r="FC479" s="101"/>
      <c r="FD479" s="101">
        <f>IF(FD478&gt;0,1,0)</f>
        <v>1</v>
      </c>
      <c r="FE479" s="101"/>
      <c r="FF479" s="101"/>
      <c r="FG479" s="101"/>
      <c r="FH479" s="101"/>
      <c r="FI479" s="101"/>
      <c r="FJ479" s="101"/>
      <c r="FK479" s="101"/>
      <c r="FL479" s="101">
        <f>IF(FL478&gt;0,1,0)</f>
        <v>0</v>
      </c>
      <c r="FM479" s="101"/>
      <c r="FN479" s="101"/>
      <c r="FO479" s="101"/>
      <c r="FP479" s="101"/>
      <c r="FQ479" s="101"/>
      <c r="FR479" s="101"/>
      <c r="FS479" s="101"/>
      <c r="FT479" s="101"/>
      <c r="FU479" s="101"/>
      <c r="FV479" s="101"/>
      <c r="FW479" s="101"/>
      <c r="FX479" s="101"/>
      <c r="FY479" s="101"/>
      <c r="FZ479" s="101"/>
      <c r="GA479" s="101"/>
      <c r="GB479" s="101"/>
      <c r="GC479" s="101"/>
      <c r="GD479" s="101"/>
      <c r="GE479" s="101"/>
      <c r="GF479" s="101"/>
      <c r="GG479" s="101"/>
      <c r="GH479" s="101"/>
      <c r="GI479" s="101"/>
      <c r="GJ479" s="101"/>
      <c r="GK479" s="101"/>
      <c r="GL479" s="101"/>
      <c r="GM479" s="101"/>
      <c r="GN479" s="101"/>
      <c r="GO479" s="101"/>
      <c r="GP479" s="101"/>
      <c r="GQ479" s="101"/>
      <c r="GR479" s="101"/>
      <c r="GS479" s="101"/>
      <c r="GT479" s="101"/>
      <c r="GU479" s="101"/>
      <c r="GV479" s="101"/>
      <c r="GW479" s="101"/>
      <c r="GX479" s="101"/>
      <c r="GY479" s="101"/>
      <c r="GZ479" s="101"/>
      <c r="HA479" s="101"/>
      <c r="HB479" s="101"/>
      <c r="HC479" s="101"/>
      <c r="HD479" s="101">
        <f>IF(HD478&gt;0,1,0)</f>
        <v>0</v>
      </c>
      <c r="HE479" s="101"/>
      <c r="HF479" s="101"/>
      <c r="HG479" s="102">
        <f>SUM(R479:HD479)</f>
        <v>30</v>
      </c>
    </row>
  </sheetData>
  <autoFilter ref="A12:HL449"/>
  <mergeCells count="3">
    <mergeCell ref="GY6:HE6"/>
    <mergeCell ref="A5:D5"/>
    <mergeCell ref="GY5:HE5"/>
  </mergeCells>
  <pageMargins left="0.31496062992125984" right="0.27559055118110237" top="0.47244094488188981" bottom="0.43307086614173229" header="0.31496062992125984" footer="0.31496062992125984"/>
  <pageSetup paperSize="9" scale="5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Y38"/>
  <sheetViews>
    <sheetView showGridLines="0" workbookViewId="0">
      <pane xSplit="15" ySplit="6" topLeftCell="AG19" activePane="bottomRight" state="frozen"/>
      <selection pane="topRight" activeCell="O1" sqref="O1"/>
      <selection pane="bottomLeft" activeCell="A7" sqref="A7"/>
      <selection pane="bottomRight" activeCell="B15" sqref="B15"/>
    </sheetView>
  </sheetViews>
  <sheetFormatPr defaultRowHeight="15"/>
  <cols>
    <col min="1" max="1" width="1.85546875" customWidth="1"/>
    <col min="2" max="2" width="41" customWidth="1"/>
    <col min="5" max="7" width="9.140625" hidden="1" customWidth="1"/>
    <col min="9" max="10" width="9.140625" hidden="1" customWidth="1"/>
    <col min="11" max="11" width="9.140625" customWidth="1"/>
    <col min="15" max="15" width="8.42578125" customWidth="1"/>
    <col min="18" max="18" width="9.5703125" bestFit="1" customWidth="1"/>
    <col min="49" max="49" width="14.85546875" customWidth="1"/>
  </cols>
  <sheetData>
    <row r="1" spans="1:51">
      <c r="A1" s="1" t="s">
        <v>0</v>
      </c>
      <c r="B1" s="2"/>
      <c r="C1" s="2" t="s">
        <v>1</v>
      </c>
      <c r="D1" s="3">
        <f t="shared" ref="D1:AW1" si="0">SUMIF($C$7:$C$38,$B$3,D$7:D$38)+SUMIF($C$7:$C$38,$C$1,D$7:D$38)</f>
        <v>0</v>
      </c>
      <c r="E1" s="3">
        <f t="shared" si="0"/>
        <v>0</v>
      </c>
      <c r="F1" s="3">
        <f t="shared" si="0"/>
        <v>0</v>
      </c>
      <c r="G1" s="3">
        <f t="shared" si="0"/>
        <v>0</v>
      </c>
      <c r="H1" s="3">
        <f t="shared" si="0"/>
        <v>0</v>
      </c>
      <c r="I1" s="3">
        <f t="shared" si="0"/>
        <v>0</v>
      </c>
      <c r="J1" s="3">
        <f t="shared" si="0"/>
        <v>0</v>
      </c>
      <c r="K1" s="3">
        <f t="shared" si="0"/>
        <v>0</v>
      </c>
      <c r="L1" s="3">
        <f t="shared" si="0"/>
        <v>0</v>
      </c>
      <c r="M1" s="3">
        <f t="shared" si="0"/>
        <v>0</v>
      </c>
      <c r="N1" s="3">
        <f t="shared" si="0"/>
        <v>0</v>
      </c>
      <c r="O1" s="3">
        <f t="shared" si="0"/>
        <v>0</v>
      </c>
      <c r="P1" s="3">
        <f t="shared" si="0"/>
        <v>0</v>
      </c>
      <c r="Q1" s="3">
        <f t="shared" si="0"/>
        <v>0</v>
      </c>
      <c r="R1" s="3">
        <f t="shared" si="0"/>
        <v>0</v>
      </c>
      <c r="S1" s="3">
        <f t="shared" si="0"/>
        <v>0</v>
      </c>
      <c r="T1" s="3">
        <f t="shared" si="0"/>
        <v>0</v>
      </c>
      <c r="U1" s="3">
        <f t="shared" si="0"/>
        <v>0</v>
      </c>
      <c r="V1" s="3">
        <f t="shared" si="0"/>
        <v>0</v>
      </c>
      <c r="W1" s="3">
        <f t="shared" si="0"/>
        <v>0</v>
      </c>
      <c r="X1" s="3">
        <f t="shared" si="0"/>
        <v>0</v>
      </c>
      <c r="Y1" s="3">
        <f t="shared" si="0"/>
        <v>0</v>
      </c>
      <c r="Z1" s="3">
        <f t="shared" si="0"/>
        <v>0</v>
      </c>
      <c r="AA1" s="3">
        <f t="shared" si="0"/>
        <v>0</v>
      </c>
      <c r="AB1" s="3">
        <f t="shared" si="0"/>
        <v>0</v>
      </c>
      <c r="AC1" s="3">
        <f t="shared" si="0"/>
        <v>0</v>
      </c>
      <c r="AD1" s="3">
        <f t="shared" si="0"/>
        <v>0</v>
      </c>
      <c r="AE1" s="3">
        <f t="shared" si="0"/>
        <v>0</v>
      </c>
      <c r="AF1" s="3">
        <f t="shared" si="0"/>
        <v>0</v>
      </c>
      <c r="AG1" s="3">
        <f t="shared" si="0"/>
        <v>0</v>
      </c>
      <c r="AH1" s="3">
        <f t="shared" si="0"/>
        <v>0</v>
      </c>
      <c r="AI1" s="3">
        <f t="shared" si="0"/>
        <v>0</v>
      </c>
      <c r="AJ1" s="3">
        <f t="shared" si="0"/>
        <v>0</v>
      </c>
      <c r="AK1" s="3">
        <f t="shared" si="0"/>
        <v>0</v>
      </c>
      <c r="AL1" s="3">
        <f t="shared" si="0"/>
        <v>0</v>
      </c>
      <c r="AM1" s="3">
        <f t="shared" si="0"/>
        <v>0</v>
      </c>
      <c r="AN1" s="3">
        <f t="shared" si="0"/>
        <v>0</v>
      </c>
      <c r="AO1" s="3">
        <f t="shared" si="0"/>
        <v>0</v>
      </c>
      <c r="AP1" s="3">
        <f t="shared" si="0"/>
        <v>0</v>
      </c>
      <c r="AQ1" s="3">
        <f t="shared" si="0"/>
        <v>0</v>
      </c>
      <c r="AR1" s="3">
        <f t="shared" si="0"/>
        <v>0</v>
      </c>
      <c r="AS1" s="3">
        <f t="shared" si="0"/>
        <v>0</v>
      </c>
      <c r="AT1" s="3">
        <f t="shared" si="0"/>
        <v>0</v>
      </c>
      <c r="AU1" s="3">
        <f t="shared" si="0"/>
        <v>0</v>
      </c>
      <c r="AV1" s="3">
        <f t="shared" si="0"/>
        <v>0</v>
      </c>
      <c r="AW1" s="3">
        <f t="shared" si="0"/>
        <v>0</v>
      </c>
    </row>
    <row r="2" spans="1:51">
      <c r="A2" s="4" t="s">
        <v>2</v>
      </c>
      <c r="B2" s="2"/>
      <c r="C2" s="2" t="s">
        <v>3</v>
      </c>
      <c r="D2" s="3">
        <f t="shared" ref="D2:AW2" si="1">SUMIF($C$7:$C$38,$C$2,D$7:D$38)</f>
        <v>23450</v>
      </c>
      <c r="E2" s="3">
        <f t="shared" si="1"/>
        <v>0</v>
      </c>
      <c r="F2" s="3">
        <f t="shared" si="1"/>
        <v>0</v>
      </c>
      <c r="G2" s="3">
        <f t="shared" si="1"/>
        <v>0</v>
      </c>
      <c r="H2" s="3">
        <f t="shared" si="1"/>
        <v>448</v>
      </c>
      <c r="I2" s="3">
        <f t="shared" si="1"/>
        <v>22902</v>
      </c>
      <c r="J2" s="3">
        <f t="shared" si="1"/>
        <v>23350</v>
      </c>
      <c r="K2" s="3">
        <f t="shared" si="1"/>
        <v>31092</v>
      </c>
      <c r="L2" s="3">
        <f t="shared" si="1"/>
        <v>36292</v>
      </c>
      <c r="M2" s="3">
        <f t="shared" si="1"/>
        <v>5200</v>
      </c>
      <c r="N2" s="3">
        <f t="shared" si="1"/>
        <v>-4700</v>
      </c>
      <c r="O2" s="3">
        <f t="shared" si="1"/>
        <v>31592</v>
      </c>
      <c r="P2" s="3">
        <f t="shared" si="1"/>
        <v>36192</v>
      </c>
      <c r="Q2" s="3">
        <f t="shared" si="1"/>
        <v>8792</v>
      </c>
      <c r="R2" s="3">
        <f t="shared" si="1"/>
        <v>0</v>
      </c>
      <c r="S2" s="3">
        <f t="shared" si="1"/>
        <v>0</v>
      </c>
      <c r="T2" s="3">
        <f t="shared" si="1"/>
        <v>0</v>
      </c>
      <c r="U2" s="3">
        <f t="shared" si="1"/>
        <v>1524</v>
      </c>
      <c r="V2" s="3">
        <f t="shared" si="1"/>
        <v>1500</v>
      </c>
      <c r="W2" s="3">
        <f t="shared" si="1"/>
        <v>3024</v>
      </c>
      <c r="X2" s="3">
        <f t="shared" si="1"/>
        <v>7900</v>
      </c>
      <c r="Y2" s="3">
        <f t="shared" si="1"/>
        <v>1500</v>
      </c>
      <c r="Z2" s="3">
        <f t="shared" si="1"/>
        <v>1500</v>
      </c>
      <c r="AA2" s="3">
        <f t="shared" si="1"/>
        <v>1500</v>
      </c>
      <c r="AB2" s="3">
        <f t="shared" si="1"/>
        <v>1500</v>
      </c>
      <c r="AC2" s="3">
        <f t="shared" si="1"/>
        <v>1518</v>
      </c>
      <c r="AD2" s="3">
        <f t="shared" si="1"/>
        <v>7518</v>
      </c>
      <c r="AE2" s="3">
        <f t="shared" si="1"/>
        <v>8200</v>
      </c>
      <c r="AF2" s="3">
        <f t="shared" si="1"/>
        <v>1500</v>
      </c>
      <c r="AG2" s="3">
        <f t="shared" si="1"/>
        <v>1500</v>
      </c>
      <c r="AH2" s="3">
        <f t="shared" si="1"/>
        <v>1500</v>
      </c>
      <c r="AI2" s="3">
        <f t="shared" si="1"/>
        <v>1500</v>
      </c>
      <c r="AJ2" s="3">
        <f t="shared" si="1"/>
        <v>1500</v>
      </c>
      <c r="AK2" s="3">
        <f t="shared" si="1"/>
        <v>1500</v>
      </c>
      <c r="AL2" s="3">
        <f t="shared" si="1"/>
        <v>9000</v>
      </c>
      <c r="AM2" s="3">
        <f t="shared" si="1"/>
        <v>11300</v>
      </c>
      <c r="AN2" s="3">
        <f t="shared" si="1"/>
        <v>1500</v>
      </c>
      <c r="AO2" s="3">
        <f t="shared" si="1"/>
        <v>1500</v>
      </c>
      <c r="AP2" s="3">
        <f t="shared" si="1"/>
        <v>1500</v>
      </c>
      <c r="AQ2" s="3">
        <f t="shared" si="1"/>
        <v>1500</v>
      </c>
      <c r="AR2" s="3">
        <f t="shared" si="1"/>
        <v>1500</v>
      </c>
      <c r="AS2" s="3">
        <f t="shared" si="1"/>
        <v>1500</v>
      </c>
      <c r="AT2" s="3">
        <f t="shared" si="1"/>
        <v>1500</v>
      </c>
      <c r="AU2" s="3">
        <f t="shared" si="1"/>
        <v>1550</v>
      </c>
      <c r="AV2" s="3">
        <f t="shared" si="1"/>
        <v>12050</v>
      </c>
      <c r="AW2" s="3">
        <f t="shared" si="1"/>
        <v>0</v>
      </c>
    </row>
    <row r="3" spans="1:51">
      <c r="B3" s="5" t="s">
        <v>4</v>
      </c>
      <c r="C3" s="2" t="s">
        <v>5</v>
      </c>
      <c r="D3" s="6">
        <f t="shared" ref="D3:AV3" si="2">D5-(D1+D2)</f>
        <v>0</v>
      </c>
      <c r="E3" s="6">
        <f t="shared" si="2"/>
        <v>0</v>
      </c>
      <c r="F3" s="6">
        <f t="shared" si="2"/>
        <v>0</v>
      </c>
      <c r="G3" s="6">
        <f t="shared" si="2"/>
        <v>0</v>
      </c>
      <c r="H3" s="6">
        <f>H5-(H1+H2)</f>
        <v>0</v>
      </c>
      <c r="I3" s="6">
        <f t="shared" si="2"/>
        <v>0</v>
      </c>
      <c r="J3" s="6">
        <f t="shared" si="2"/>
        <v>0</v>
      </c>
      <c r="K3" s="6">
        <f t="shared" si="2"/>
        <v>0</v>
      </c>
      <c r="L3" s="6">
        <f t="shared" si="2"/>
        <v>0</v>
      </c>
      <c r="M3" s="6">
        <f t="shared" si="2"/>
        <v>0</v>
      </c>
      <c r="N3" s="6">
        <f t="shared" si="2"/>
        <v>0</v>
      </c>
      <c r="O3" s="6">
        <f t="shared" si="2"/>
        <v>0</v>
      </c>
      <c r="P3" s="6">
        <f t="shared" si="2"/>
        <v>0</v>
      </c>
      <c r="Q3" s="6">
        <f t="shared" si="2"/>
        <v>0</v>
      </c>
      <c r="R3" s="6">
        <f t="shared" si="2"/>
        <v>0</v>
      </c>
      <c r="S3" s="6">
        <f t="shared" si="2"/>
        <v>0</v>
      </c>
      <c r="T3" s="6">
        <f t="shared" si="2"/>
        <v>0</v>
      </c>
      <c r="U3" s="6">
        <f t="shared" si="2"/>
        <v>0</v>
      </c>
      <c r="V3" s="6">
        <f t="shared" si="2"/>
        <v>0</v>
      </c>
      <c r="W3" s="6">
        <f t="shared" si="2"/>
        <v>0</v>
      </c>
      <c r="X3" s="6">
        <f t="shared" si="2"/>
        <v>0</v>
      </c>
      <c r="Y3" s="6">
        <f t="shared" si="2"/>
        <v>0</v>
      </c>
      <c r="Z3" s="6">
        <f t="shared" si="2"/>
        <v>0</v>
      </c>
      <c r="AA3" s="6">
        <f t="shared" si="2"/>
        <v>0</v>
      </c>
      <c r="AB3" s="6">
        <f t="shared" si="2"/>
        <v>0</v>
      </c>
      <c r="AC3" s="6">
        <f t="shared" si="2"/>
        <v>0</v>
      </c>
      <c r="AD3" s="6">
        <f t="shared" si="2"/>
        <v>0</v>
      </c>
      <c r="AE3" s="6">
        <f t="shared" si="2"/>
        <v>0</v>
      </c>
      <c r="AF3" s="6">
        <f t="shared" si="2"/>
        <v>0</v>
      </c>
      <c r="AG3" s="6">
        <f t="shared" si="2"/>
        <v>0</v>
      </c>
      <c r="AH3" s="6">
        <f t="shared" si="2"/>
        <v>0</v>
      </c>
      <c r="AI3" s="6">
        <f t="shared" si="2"/>
        <v>0</v>
      </c>
      <c r="AJ3" s="6">
        <f t="shared" si="2"/>
        <v>0</v>
      </c>
      <c r="AK3" s="6">
        <f t="shared" si="2"/>
        <v>0</v>
      </c>
      <c r="AL3" s="6">
        <f t="shared" si="2"/>
        <v>0</v>
      </c>
      <c r="AM3" s="6">
        <f t="shared" si="2"/>
        <v>0</v>
      </c>
      <c r="AN3" s="6">
        <f t="shared" si="2"/>
        <v>0</v>
      </c>
      <c r="AO3" s="6">
        <f t="shared" si="2"/>
        <v>0</v>
      </c>
      <c r="AP3" s="6">
        <f t="shared" si="2"/>
        <v>0</v>
      </c>
      <c r="AQ3" s="6">
        <f t="shared" si="2"/>
        <v>0</v>
      </c>
      <c r="AR3" s="6">
        <f t="shared" si="2"/>
        <v>0</v>
      </c>
      <c r="AS3" s="6">
        <f t="shared" si="2"/>
        <v>0</v>
      </c>
      <c r="AT3" s="6">
        <f t="shared" si="2"/>
        <v>0</v>
      </c>
      <c r="AU3" s="6">
        <f t="shared" si="2"/>
        <v>0</v>
      </c>
      <c r="AV3" s="6">
        <f t="shared" si="2"/>
        <v>0</v>
      </c>
      <c r="AW3" s="6">
        <f>AW5-(AW1+AW2)</f>
        <v>0</v>
      </c>
    </row>
    <row r="4" spans="1:51" ht="37.5" customHeight="1">
      <c r="A4" s="7" t="s">
        <v>6</v>
      </c>
      <c r="B4" s="7" t="s">
        <v>7</v>
      </c>
      <c r="C4" s="7" t="s">
        <v>8</v>
      </c>
      <c r="D4" s="8" t="s">
        <v>9</v>
      </c>
      <c r="E4" s="8" t="s">
        <v>10</v>
      </c>
      <c r="F4" s="8" t="s">
        <v>11</v>
      </c>
      <c r="G4" s="8" t="s">
        <v>12</v>
      </c>
      <c r="H4" s="8" t="s">
        <v>13</v>
      </c>
      <c r="I4" s="9" t="s">
        <v>14</v>
      </c>
      <c r="J4" s="9" t="s">
        <v>14</v>
      </c>
      <c r="K4" s="8" t="s">
        <v>15</v>
      </c>
      <c r="L4" s="8" t="s">
        <v>499</v>
      </c>
      <c r="M4" s="8" t="s">
        <v>501</v>
      </c>
      <c r="N4" s="73" t="s">
        <v>494</v>
      </c>
      <c r="O4" s="73" t="s">
        <v>493</v>
      </c>
      <c r="P4" s="11" t="s">
        <v>16</v>
      </c>
      <c r="Q4" s="66" t="s">
        <v>484</v>
      </c>
      <c r="R4" s="66">
        <v>1</v>
      </c>
      <c r="S4" s="66">
        <f>+R4+1</f>
        <v>2</v>
      </c>
      <c r="T4" s="66">
        <f>+S4+1</f>
        <v>3</v>
      </c>
      <c r="U4" s="66">
        <f>+T4+1</f>
        <v>4</v>
      </c>
      <c r="V4" s="66">
        <f>+U4+1</f>
        <v>5</v>
      </c>
      <c r="W4" s="67" t="s">
        <v>489</v>
      </c>
      <c r="X4" s="11" t="s">
        <v>485</v>
      </c>
      <c r="Y4" s="11">
        <f>+V4+3</f>
        <v>8</v>
      </c>
      <c r="Z4" s="66">
        <f t="shared" ref="Z4:AA4" si="3">+Y4+1</f>
        <v>9</v>
      </c>
      <c r="AA4" s="66">
        <f t="shared" si="3"/>
        <v>10</v>
      </c>
      <c r="AB4" s="66">
        <v>12</v>
      </c>
      <c r="AC4" s="66">
        <v>13</v>
      </c>
      <c r="AD4" s="67" t="s">
        <v>490</v>
      </c>
      <c r="AE4" s="11" t="s">
        <v>486</v>
      </c>
      <c r="AF4" s="11">
        <v>15</v>
      </c>
      <c r="AG4" s="66">
        <f t="shared" ref="AG4:AI4" si="4">+AF4+1</f>
        <v>16</v>
      </c>
      <c r="AH4" s="66">
        <f t="shared" si="4"/>
        <v>17</v>
      </c>
      <c r="AI4" s="66">
        <f t="shared" si="4"/>
        <v>18</v>
      </c>
      <c r="AJ4" s="66">
        <f>+AI4+1</f>
        <v>19</v>
      </c>
      <c r="AK4" s="66">
        <f>AJ4+1</f>
        <v>20</v>
      </c>
      <c r="AL4" s="67" t="s">
        <v>491</v>
      </c>
      <c r="AM4" s="11" t="s">
        <v>487</v>
      </c>
      <c r="AN4" s="11">
        <v>21</v>
      </c>
      <c r="AO4" s="66">
        <f t="shared" ref="AO4:AU4" si="5">+AN4+1</f>
        <v>22</v>
      </c>
      <c r="AP4" s="66">
        <f t="shared" si="5"/>
        <v>23</v>
      </c>
      <c r="AQ4" s="66">
        <f t="shared" si="5"/>
        <v>24</v>
      </c>
      <c r="AR4" s="66">
        <f t="shared" si="5"/>
        <v>25</v>
      </c>
      <c r="AS4" s="11">
        <f>+AR4+3</f>
        <v>28</v>
      </c>
      <c r="AT4" s="66">
        <f t="shared" si="5"/>
        <v>29</v>
      </c>
      <c r="AU4" s="66">
        <f t="shared" si="5"/>
        <v>30</v>
      </c>
      <c r="AV4" s="67" t="s">
        <v>492</v>
      </c>
      <c r="AW4" s="65" t="s">
        <v>488</v>
      </c>
    </row>
    <row r="5" spans="1:51">
      <c r="A5" s="12"/>
      <c r="B5" s="12"/>
      <c r="C5" s="13">
        <v>0</v>
      </c>
      <c r="D5" s="14">
        <f t="shared" ref="D5:AV5" si="6">SUM(D7:D38)</f>
        <v>23450</v>
      </c>
      <c r="E5" s="14">
        <f t="shared" si="6"/>
        <v>0</v>
      </c>
      <c r="F5" s="14">
        <f t="shared" si="6"/>
        <v>0</v>
      </c>
      <c r="G5" s="14">
        <f t="shared" si="6"/>
        <v>0</v>
      </c>
      <c r="H5" s="14">
        <f t="shared" si="6"/>
        <v>448</v>
      </c>
      <c r="I5" s="14">
        <f t="shared" si="6"/>
        <v>22902</v>
      </c>
      <c r="J5" s="14">
        <f t="shared" si="6"/>
        <v>23350</v>
      </c>
      <c r="K5" s="14">
        <f t="shared" si="6"/>
        <v>31092</v>
      </c>
      <c r="L5" s="14">
        <f t="shared" si="6"/>
        <v>36292</v>
      </c>
      <c r="M5" s="14">
        <f t="shared" si="6"/>
        <v>5200</v>
      </c>
      <c r="N5" s="14">
        <f t="shared" si="6"/>
        <v>-4700</v>
      </c>
      <c r="O5" s="14">
        <f t="shared" si="6"/>
        <v>31592</v>
      </c>
      <c r="P5" s="14">
        <f t="shared" si="6"/>
        <v>36192</v>
      </c>
      <c r="Q5" s="14">
        <f t="shared" si="6"/>
        <v>8792</v>
      </c>
      <c r="R5" s="14">
        <f t="shared" si="6"/>
        <v>0</v>
      </c>
      <c r="S5" s="14">
        <f t="shared" si="6"/>
        <v>0</v>
      </c>
      <c r="T5" s="14">
        <f t="shared" si="6"/>
        <v>0</v>
      </c>
      <c r="U5" s="14">
        <f t="shared" si="6"/>
        <v>1524</v>
      </c>
      <c r="V5" s="14">
        <f t="shared" si="6"/>
        <v>1500</v>
      </c>
      <c r="W5" s="14">
        <f t="shared" si="6"/>
        <v>3024</v>
      </c>
      <c r="X5" s="14">
        <f t="shared" si="6"/>
        <v>7900</v>
      </c>
      <c r="Y5" s="14">
        <f t="shared" si="6"/>
        <v>1500</v>
      </c>
      <c r="Z5" s="14">
        <f t="shared" si="6"/>
        <v>1500</v>
      </c>
      <c r="AA5" s="14">
        <f t="shared" si="6"/>
        <v>1500</v>
      </c>
      <c r="AB5" s="14">
        <f t="shared" si="6"/>
        <v>1500</v>
      </c>
      <c r="AC5" s="14">
        <f t="shared" si="6"/>
        <v>1518</v>
      </c>
      <c r="AD5" s="14">
        <f t="shared" si="6"/>
        <v>7518</v>
      </c>
      <c r="AE5" s="14">
        <f t="shared" si="6"/>
        <v>8200</v>
      </c>
      <c r="AF5" s="14">
        <f t="shared" si="6"/>
        <v>1500</v>
      </c>
      <c r="AG5" s="14">
        <f t="shared" si="6"/>
        <v>1500</v>
      </c>
      <c r="AH5" s="14">
        <f t="shared" si="6"/>
        <v>1500</v>
      </c>
      <c r="AI5" s="14">
        <f t="shared" si="6"/>
        <v>1500</v>
      </c>
      <c r="AJ5" s="14">
        <f t="shared" si="6"/>
        <v>1500</v>
      </c>
      <c r="AK5" s="14">
        <f t="shared" si="6"/>
        <v>1500</v>
      </c>
      <c r="AL5" s="14">
        <f t="shared" si="6"/>
        <v>9000</v>
      </c>
      <c r="AM5" s="14">
        <f t="shared" si="6"/>
        <v>11300</v>
      </c>
      <c r="AN5" s="14">
        <f t="shared" si="6"/>
        <v>1500</v>
      </c>
      <c r="AO5" s="14">
        <f t="shared" si="6"/>
        <v>1500</v>
      </c>
      <c r="AP5" s="14">
        <f t="shared" si="6"/>
        <v>1500</v>
      </c>
      <c r="AQ5" s="14">
        <f t="shared" si="6"/>
        <v>1500</v>
      </c>
      <c r="AR5" s="14">
        <f t="shared" si="6"/>
        <v>1500</v>
      </c>
      <c r="AS5" s="14">
        <f t="shared" si="6"/>
        <v>1500</v>
      </c>
      <c r="AT5" s="14">
        <f t="shared" si="6"/>
        <v>1500</v>
      </c>
      <c r="AU5" s="14">
        <f t="shared" si="6"/>
        <v>1550</v>
      </c>
      <c r="AV5" s="14">
        <f t="shared" si="6"/>
        <v>12050</v>
      </c>
      <c r="AW5" s="10"/>
    </row>
    <row r="6" spans="1:51">
      <c r="A6" s="15">
        <v>1</v>
      </c>
      <c r="B6" s="15">
        <f t="shared" ref="B6:G6" si="7">+A6+1</f>
        <v>2</v>
      </c>
      <c r="C6" s="15">
        <f t="shared" si="7"/>
        <v>3</v>
      </c>
      <c r="D6" s="15">
        <f t="shared" si="7"/>
        <v>4</v>
      </c>
      <c r="E6" s="15">
        <f t="shared" si="7"/>
        <v>5</v>
      </c>
      <c r="F6" s="15">
        <f t="shared" si="7"/>
        <v>6</v>
      </c>
      <c r="G6" s="15">
        <f t="shared" si="7"/>
        <v>7</v>
      </c>
      <c r="H6" s="15">
        <f>+G6+1</f>
        <v>8</v>
      </c>
      <c r="I6" s="15">
        <f t="shared" ref="I6:K6" si="8">+H6+1</f>
        <v>9</v>
      </c>
      <c r="J6" s="15">
        <f t="shared" si="8"/>
        <v>10</v>
      </c>
      <c r="K6" s="15">
        <f t="shared" si="8"/>
        <v>11</v>
      </c>
      <c r="L6" s="15">
        <v>12</v>
      </c>
      <c r="M6" s="15">
        <f>L6+1</f>
        <v>13</v>
      </c>
      <c r="N6" s="90">
        <f>M6+1</f>
        <v>14</v>
      </c>
      <c r="O6" s="15">
        <f t="shared" ref="O6:AA6" si="9">+N6+1</f>
        <v>15</v>
      </c>
      <c r="P6" s="15">
        <f t="shared" si="9"/>
        <v>16</v>
      </c>
      <c r="Q6" s="15">
        <f t="shared" si="9"/>
        <v>17</v>
      </c>
      <c r="R6" s="15">
        <f t="shared" si="9"/>
        <v>18</v>
      </c>
      <c r="S6" s="15">
        <f t="shared" si="9"/>
        <v>19</v>
      </c>
      <c r="T6" s="15">
        <f t="shared" si="9"/>
        <v>20</v>
      </c>
      <c r="U6" s="15">
        <f t="shared" si="9"/>
        <v>21</v>
      </c>
      <c r="V6" s="15">
        <f t="shared" si="9"/>
        <v>22</v>
      </c>
      <c r="W6" s="15">
        <f t="shared" si="9"/>
        <v>23</v>
      </c>
      <c r="X6" s="15">
        <f t="shared" si="9"/>
        <v>24</v>
      </c>
      <c r="Y6" s="15">
        <f t="shared" si="9"/>
        <v>25</v>
      </c>
      <c r="Z6" s="15">
        <f t="shared" si="9"/>
        <v>26</v>
      </c>
      <c r="AA6" s="15">
        <f t="shared" si="9"/>
        <v>27</v>
      </c>
      <c r="AB6" s="15">
        <f t="shared" ref="AB6:AC6" si="10">+Z6+1</f>
        <v>27</v>
      </c>
      <c r="AC6" s="15">
        <f t="shared" si="10"/>
        <v>28</v>
      </c>
      <c r="AD6" s="15">
        <f t="shared" ref="AD6:AI6" si="11">+AC6+1</f>
        <v>29</v>
      </c>
      <c r="AE6" s="15">
        <f t="shared" si="11"/>
        <v>30</v>
      </c>
      <c r="AF6" s="15">
        <f t="shared" si="11"/>
        <v>31</v>
      </c>
      <c r="AG6" s="15">
        <f t="shared" si="11"/>
        <v>32</v>
      </c>
      <c r="AH6" s="15">
        <f t="shared" si="11"/>
        <v>33</v>
      </c>
      <c r="AI6" s="15">
        <f t="shared" si="11"/>
        <v>34</v>
      </c>
      <c r="AJ6" s="15">
        <f t="shared" ref="AJ6:AK6" si="12">+AH6+1</f>
        <v>34</v>
      </c>
      <c r="AK6" s="15">
        <f t="shared" si="12"/>
        <v>35</v>
      </c>
      <c r="AL6" s="15">
        <f t="shared" ref="AL6:AW6" si="13">+AK6+1</f>
        <v>36</v>
      </c>
      <c r="AM6" s="15">
        <f t="shared" si="13"/>
        <v>37</v>
      </c>
      <c r="AN6" s="15">
        <f t="shared" si="13"/>
        <v>38</v>
      </c>
      <c r="AO6" s="15">
        <f t="shared" si="13"/>
        <v>39</v>
      </c>
      <c r="AP6" s="15">
        <f t="shared" si="13"/>
        <v>40</v>
      </c>
      <c r="AQ6" s="15">
        <f t="shared" si="13"/>
        <v>41</v>
      </c>
      <c r="AR6" s="15">
        <f t="shared" si="13"/>
        <v>42</v>
      </c>
      <c r="AS6" s="15">
        <f t="shared" si="13"/>
        <v>43</v>
      </c>
      <c r="AT6" s="15">
        <f t="shared" si="13"/>
        <v>44</v>
      </c>
      <c r="AU6" s="15">
        <f t="shared" si="13"/>
        <v>45</v>
      </c>
      <c r="AV6" s="15">
        <f t="shared" si="13"/>
        <v>46</v>
      </c>
      <c r="AW6" s="15">
        <f t="shared" si="13"/>
        <v>47</v>
      </c>
    </row>
    <row r="7" spans="1:51">
      <c r="A7" s="16">
        <v>0</v>
      </c>
      <c r="B7" s="16" t="s">
        <v>140</v>
      </c>
      <c r="C7" s="25" t="s">
        <v>3</v>
      </c>
      <c r="D7" s="17">
        <v>0</v>
      </c>
      <c r="E7" s="17">
        <v>0</v>
      </c>
      <c r="F7" s="17">
        <v>0</v>
      </c>
      <c r="G7" s="18">
        <v>0</v>
      </c>
      <c r="H7" s="17">
        <v>448</v>
      </c>
      <c r="I7" s="19">
        <f t="shared" ref="I7:I18" si="14">(F7+D7+E7)-(G7+H7)</f>
        <v>-448</v>
      </c>
      <c r="J7" s="19">
        <f t="shared" ref="J7:J18" si="15">IF(I7&gt;0,I7,0)</f>
        <v>0</v>
      </c>
      <c r="K7" s="23">
        <v>0</v>
      </c>
      <c r="L7" s="20">
        <f t="shared" ref="L7:L38" si="16">IF(K7+M7+(H7*-1)&lt;0,0,(K7+M7+(H7*-1)))</f>
        <v>0</v>
      </c>
      <c r="M7" s="20"/>
      <c r="N7" s="75">
        <f t="shared" ref="N7:N38" si="17">+O7-L7</f>
        <v>0</v>
      </c>
      <c r="O7" s="74">
        <f t="shared" ref="O7:O38" si="18">W7+AD7+AL7+AV7</f>
        <v>0</v>
      </c>
      <c r="P7" s="22">
        <f t="shared" ref="P7:P38" si="19">+Q7+X7+AE7+AM7</f>
        <v>0</v>
      </c>
      <c r="Q7" s="10"/>
      <c r="R7" s="10"/>
      <c r="S7" s="10"/>
      <c r="T7" s="10"/>
      <c r="U7" s="10"/>
      <c r="V7" s="10"/>
      <c r="W7" s="68">
        <f t="shared" ref="W7:W38" si="20">SUM(R7:V7)</f>
        <v>0</v>
      </c>
      <c r="X7" s="10"/>
      <c r="Y7" s="10"/>
      <c r="Z7" s="10"/>
      <c r="AA7" s="10"/>
      <c r="AB7" s="10"/>
      <c r="AC7" s="10"/>
      <c r="AD7" s="68">
        <f t="shared" ref="AD7:AD38" si="21">SUM(Y7:AC7)</f>
        <v>0</v>
      </c>
      <c r="AE7" s="10"/>
      <c r="AF7" s="10"/>
      <c r="AG7" s="10"/>
      <c r="AH7" s="10"/>
      <c r="AI7" s="10"/>
      <c r="AJ7" s="10"/>
      <c r="AK7" s="10"/>
      <c r="AL7" s="68">
        <f t="shared" ref="AL7:AL38" si="22">SUM(AF7:AK7)</f>
        <v>0</v>
      </c>
      <c r="AM7" s="10"/>
      <c r="AN7" s="10"/>
      <c r="AO7" s="10"/>
      <c r="AP7" s="10"/>
      <c r="AQ7" s="10"/>
      <c r="AR7" s="10"/>
      <c r="AS7" s="10"/>
      <c r="AT7" s="10"/>
      <c r="AU7" s="10"/>
      <c r="AV7" s="76">
        <f t="shared" ref="AV7:AV38" si="23">SUM(AN7:AU7)</f>
        <v>0</v>
      </c>
      <c r="AW7" s="2"/>
      <c r="AX7" s="88"/>
      <c r="AY7" s="88"/>
    </row>
    <row r="8" spans="1:51">
      <c r="A8" s="16" t="s">
        <v>89</v>
      </c>
      <c r="B8" s="16" t="s">
        <v>90</v>
      </c>
      <c r="C8" s="25" t="s">
        <v>3</v>
      </c>
      <c r="D8" s="17">
        <v>100</v>
      </c>
      <c r="E8" s="17">
        <v>0</v>
      </c>
      <c r="F8" s="17">
        <v>0</v>
      </c>
      <c r="G8" s="18">
        <v>0</v>
      </c>
      <c r="H8" s="17">
        <v>0</v>
      </c>
      <c r="I8" s="19">
        <f t="shared" si="14"/>
        <v>100</v>
      </c>
      <c r="J8" s="19">
        <f t="shared" si="15"/>
        <v>100</v>
      </c>
      <c r="K8" s="23">
        <v>200</v>
      </c>
      <c r="L8" s="20">
        <f t="shared" si="16"/>
        <v>200</v>
      </c>
      <c r="M8" s="20"/>
      <c r="N8" s="75">
        <f t="shared" si="17"/>
        <v>0</v>
      </c>
      <c r="O8" s="74">
        <f t="shared" si="18"/>
        <v>200</v>
      </c>
      <c r="P8" s="22">
        <f t="shared" si="19"/>
        <v>200</v>
      </c>
      <c r="Q8" s="10"/>
      <c r="R8" s="10"/>
      <c r="S8" s="10"/>
      <c r="T8" s="10"/>
      <c r="U8" s="10"/>
      <c r="V8" s="10"/>
      <c r="W8" s="76">
        <f t="shared" si="20"/>
        <v>0</v>
      </c>
      <c r="X8" s="10">
        <v>100</v>
      </c>
      <c r="Y8" s="10">
        <v>100</v>
      </c>
      <c r="Z8" s="10"/>
      <c r="AA8" s="10"/>
      <c r="AB8" s="10"/>
      <c r="AC8" s="10"/>
      <c r="AD8" s="76">
        <f t="shared" si="21"/>
        <v>100</v>
      </c>
      <c r="AE8" s="10">
        <v>100</v>
      </c>
      <c r="AF8" s="10"/>
      <c r="AG8" s="10">
        <v>100</v>
      </c>
      <c r="AH8" s="10"/>
      <c r="AI8" s="10"/>
      <c r="AJ8" s="10"/>
      <c r="AK8" s="10"/>
      <c r="AL8" s="76">
        <f t="shared" si="22"/>
        <v>100</v>
      </c>
      <c r="AM8" s="10"/>
      <c r="AN8" s="40"/>
      <c r="AO8" s="40"/>
      <c r="AP8" s="40"/>
      <c r="AQ8" s="40"/>
      <c r="AR8" s="40"/>
      <c r="AS8" s="40"/>
      <c r="AT8" s="40"/>
      <c r="AU8" s="40"/>
      <c r="AV8" s="76">
        <f t="shared" si="23"/>
        <v>0</v>
      </c>
      <c r="AX8" s="88"/>
      <c r="AY8" s="88"/>
    </row>
    <row r="9" spans="1:51">
      <c r="A9" s="16" t="s">
        <v>91</v>
      </c>
      <c r="B9" s="16" t="s">
        <v>92</v>
      </c>
      <c r="C9" s="25" t="s">
        <v>3</v>
      </c>
      <c r="D9" s="17">
        <v>400</v>
      </c>
      <c r="E9" s="17">
        <v>0</v>
      </c>
      <c r="F9" s="17">
        <v>0</v>
      </c>
      <c r="G9" s="18">
        <v>0</v>
      </c>
      <c r="H9" s="17">
        <v>0</v>
      </c>
      <c r="I9" s="19">
        <f t="shared" si="14"/>
        <v>400</v>
      </c>
      <c r="J9" s="19">
        <f t="shared" si="15"/>
        <v>400</v>
      </c>
      <c r="K9" s="23">
        <v>600</v>
      </c>
      <c r="L9" s="20">
        <f t="shared" si="16"/>
        <v>600</v>
      </c>
      <c r="M9" s="20"/>
      <c r="N9" s="75">
        <f t="shared" si="17"/>
        <v>0</v>
      </c>
      <c r="O9" s="74">
        <f t="shared" si="18"/>
        <v>600</v>
      </c>
      <c r="P9" s="22">
        <f t="shared" si="19"/>
        <v>600</v>
      </c>
      <c r="Q9" s="10">
        <v>200</v>
      </c>
      <c r="R9" s="10"/>
      <c r="S9" s="10"/>
      <c r="T9" s="10"/>
      <c r="U9" s="10"/>
      <c r="V9" s="10"/>
      <c r="W9" s="76">
        <f t="shared" si="20"/>
        <v>0</v>
      </c>
      <c r="X9" s="10">
        <v>200</v>
      </c>
      <c r="Y9" s="10"/>
      <c r="Z9" s="10">
        <v>100</v>
      </c>
      <c r="AA9" s="10"/>
      <c r="AB9" s="10"/>
      <c r="AC9" s="10">
        <v>200</v>
      </c>
      <c r="AD9" s="76">
        <f t="shared" si="21"/>
        <v>300</v>
      </c>
      <c r="AE9" s="10">
        <v>200</v>
      </c>
      <c r="AF9" s="10"/>
      <c r="AG9" s="10"/>
      <c r="AH9" s="10"/>
      <c r="AI9" s="10"/>
      <c r="AJ9" s="10">
        <v>100</v>
      </c>
      <c r="AK9" s="10"/>
      <c r="AL9" s="76">
        <f t="shared" si="22"/>
        <v>100</v>
      </c>
      <c r="AM9" s="10"/>
      <c r="AN9" s="10"/>
      <c r="AO9" s="10"/>
      <c r="AP9" s="10"/>
      <c r="AQ9" s="10"/>
      <c r="AR9" s="10">
        <v>200</v>
      </c>
      <c r="AS9" s="10"/>
      <c r="AT9" s="10"/>
      <c r="AU9" s="10"/>
      <c r="AV9" s="76">
        <f t="shared" si="23"/>
        <v>200</v>
      </c>
      <c r="AW9" s="2"/>
      <c r="AX9" s="88"/>
      <c r="AY9" s="88"/>
    </row>
    <row r="10" spans="1:51">
      <c r="A10" s="16" t="s">
        <v>93</v>
      </c>
      <c r="B10" s="16" t="s">
        <v>94</v>
      </c>
      <c r="C10" s="25" t="s">
        <v>3</v>
      </c>
      <c r="D10" s="17">
        <v>220</v>
      </c>
      <c r="E10" s="17">
        <v>0</v>
      </c>
      <c r="F10" s="17">
        <v>0</v>
      </c>
      <c r="G10" s="18">
        <v>0</v>
      </c>
      <c r="H10" s="17">
        <v>0</v>
      </c>
      <c r="I10" s="19">
        <f t="shared" si="14"/>
        <v>220</v>
      </c>
      <c r="J10" s="19">
        <f t="shared" si="15"/>
        <v>220</v>
      </c>
      <c r="K10" s="23">
        <f>300+200</f>
        <v>500</v>
      </c>
      <c r="L10" s="20">
        <f t="shared" si="16"/>
        <v>500</v>
      </c>
      <c r="M10" s="20"/>
      <c r="N10" s="75">
        <f t="shared" si="17"/>
        <v>0</v>
      </c>
      <c r="O10" s="74">
        <f t="shared" si="18"/>
        <v>500</v>
      </c>
      <c r="P10" s="22">
        <f t="shared" si="19"/>
        <v>500</v>
      </c>
      <c r="Q10" s="10">
        <v>100</v>
      </c>
      <c r="R10" s="10"/>
      <c r="S10" s="10"/>
      <c r="T10" s="10"/>
      <c r="U10" s="10"/>
      <c r="V10" s="10"/>
      <c r="W10" s="76">
        <f t="shared" si="20"/>
        <v>0</v>
      </c>
      <c r="X10" s="10">
        <v>100</v>
      </c>
      <c r="Y10" s="10"/>
      <c r="Z10" s="10">
        <v>100</v>
      </c>
      <c r="AA10" s="10"/>
      <c r="AB10" s="10"/>
      <c r="AC10" s="10"/>
      <c r="AD10" s="76">
        <f t="shared" si="21"/>
        <v>100</v>
      </c>
      <c r="AE10" s="10">
        <v>200</v>
      </c>
      <c r="AF10" s="10"/>
      <c r="AG10" s="10">
        <v>100</v>
      </c>
      <c r="AH10" s="10"/>
      <c r="AI10" s="10"/>
      <c r="AJ10" s="10">
        <v>100</v>
      </c>
      <c r="AK10" s="10">
        <v>100</v>
      </c>
      <c r="AL10" s="76">
        <f t="shared" si="22"/>
        <v>300</v>
      </c>
      <c r="AM10" s="10">
        <v>100</v>
      </c>
      <c r="AN10" s="10"/>
      <c r="AO10" s="10">
        <v>100</v>
      </c>
      <c r="AP10" s="10"/>
      <c r="AQ10" s="10"/>
      <c r="AR10" s="10"/>
      <c r="AS10" s="10"/>
      <c r="AT10" s="10"/>
      <c r="AU10" s="10"/>
      <c r="AV10" s="68">
        <f t="shared" si="23"/>
        <v>100</v>
      </c>
      <c r="AW10" s="2"/>
      <c r="AX10" s="88"/>
      <c r="AY10" s="88"/>
    </row>
    <row r="11" spans="1:51">
      <c r="A11" s="16" t="s">
        <v>96</v>
      </c>
      <c r="B11" s="16" t="s">
        <v>97</v>
      </c>
      <c r="C11" s="25" t="s">
        <v>3</v>
      </c>
      <c r="D11" s="17">
        <v>200</v>
      </c>
      <c r="E11" s="17">
        <v>0</v>
      </c>
      <c r="F11" s="17">
        <v>0</v>
      </c>
      <c r="G11" s="18">
        <v>0</v>
      </c>
      <c r="H11" s="17">
        <v>0</v>
      </c>
      <c r="I11" s="19">
        <f t="shared" si="14"/>
        <v>200</v>
      </c>
      <c r="J11" s="19">
        <f t="shared" si="15"/>
        <v>200</v>
      </c>
      <c r="K11" s="23">
        <v>300</v>
      </c>
      <c r="L11" s="20">
        <f t="shared" si="16"/>
        <v>300</v>
      </c>
      <c r="M11" s="20"/>
      <c r="N11" s="75">
        <f t="shared" si="17"/>
        <v>0</v>
      </c>
      <c r="O11" s="74">
        <f t="shared" si="18"/>
        <v>300</v>
      </c>
      <c r="P11" s="22">
        <f t="shared" si="19"/>
        <v>300</v>
      </c>
      <c r="Q11" s="10">
        <v>100</v>
      </c>
      <c r="R11" s="10"/>
      <c r="S11" s="10"/>
      <c r="T11" s="10"/>
      <c r="U11" s="10"/>
      <c r="V11" s="10"/>
      <c r="W11" s="76">
        <f t="shared" si="20"/>
        <v>0</v>
      </c>
      <c r="X11" s="10">
        <v>100</v>
      </c>
      <c r="Y11" s="10"/>
      <c r="Z11" s="10"/>
      <c r="AA11" s="10"/>
      <c r="AB11" s="10"/>
      <c r="AC11" s="10"/>
      <c r="AD11" s="76">
        <f t="shared" si="21"/>
        <v>0</v>
      </c>
      <c r="AE11" s="10">
        <v>100</v>
      </c>
      <c r="AF11" s="10"/>
      <c r="AG11" s="10"/>
      <c r="AH11" s="10"/>
      <c r="AI11" s="10">
        <v>100</v>
      </c>
      <c r="AJ11" s="10"/>
      <c r="AK11" s="10"/>
      <c r="AL11" s="76">
        <f t="shared" si="22"/>
        <v>100</v>
      </c>
      <c r="AM11" s="10"/>
      <c r="AN11" s="10"/>
      <c r="AO11" s="10"/>
      <c r="AP11" s="10"/>
      <c r="AQ11" s="10"/>
      <c r="AR11" s="10">
        <v>100</v>
      </c>
      <c r="AS11" s="10">
        <v>100</v>
      </c>
      <c r="AT11" s="10"/>
      <c r="AU11" s="10"/>
      <c r="AV11" s="76">
        <f t="shared" si="23"/>
        <v>200</v>
      </c>
      <c r="AW11" s="21"/>
      <c r="AX11" s="88"/>
      <c r="AY11" s="88"/>
    </row>
    <row r="12" spans="1:51">
      <c r="A12" s="16" t="s">
        <v>98</v>
      </c>
      <c r="B12" s="16" t="s">
        <v>99</v>
      </c>
      <c r="C12" s="25" t="s">
        <v>3</v>
      </c>
      <c r="D12" s="17">
        <v>0</v>
      </c>
      <c r="E12" s="17">
        <v>0</v>
      </c>
      <c r="F12" s="17">
        <v>0</v>
      </c>
      <c r="G12" s="18">
        <v>0</v>
      </c>
      <c r="H12" s="17">
        <v>0</v>
      </c>
      <c r="I12" s="19">
        <f t="shared" si="14"/>
        <v>0</v>
      </c>
      <c r="J12" s="19">
        <f t="shared" si="15"/>
        <v>0</v>
      </c>
      <c r="K12" s="23">
        <v>0</v>
      </c>
      <c r="L12" s="20">
        <f t="shared" si="16"/>
        <v>0</v>
      </c>
      <c r="M12" s="20"/>
      <c r="N12" s="75">
        <f t="shared" si="17"/>
        <v>0</v>
      </c>
      <c r="O12" s="74">
        <f t="shared" si="18"/>
        <v>0</v>
      </c>
      <c r="P12" s="22">
        <f t="shared" si="19"/>
        <v>0</v>
      </c>
      <c r="Q12" s="10"/>
      <c r="R12" s="10"/>
      <c r="S12" s="10"/>
      <c r="T12" s="10"/>
      <c r="U12" s="10"/>
      <c r="V12" s="10"/>
      <c r="W12" s="68">
        <f t="shared" si="20"/>
        <v>0</v>
      </c>
      <c r="X12" s="10"/>
      <c r="Y12" s="10"/>
      <c r="Z12" s="10"/>
      <c r="AA12" s="10"/>
      <c r="AB12" s="10"/>
      <c r="AC12" s="10"/>
      <c r="AD12" s="68">
        <f t="shared" si="21"/>
        <v>0</v>
      </c>
      <c r="AE12" s="10"/>
      <c r="AF12" s="10"/>
      <c r="AG12" s="10"/>
      <c r="AH12" s="10"/>
      <c r="AI12" s="10"/>
      <c r="AJ12" s="10"/>
      <c r="AK12" s="10"/>
      <c r="AL12" s="68">
        <f t="shared" si="22"/>
        <v>0</v>
      </c>
      <c r="AM12" s="10"/>
      <c r="AN12" s="10"/>
      <c r="AO12" s="10"/>
      <c r="AP12" s="10"/>
      <c r="AQ12" s="10"/>
      <c r="AR12" s="10"/>
      <c r="AS12" s="10"/>
      <c r="AT12" s="10"/>
      <c r="AU12" s="10"/>
      <c r="AV12" s="76">
        <f t="shared" si="23"/>
        <v>0</v>
      </c>
      <c r="AW12" s="21"/>
      <c r="AX12" s="88"/>
      <c r="AY12" s="88"/>
    </row>
    <row r="13" spans="1:51">
      <c r="A13" s="16" t="s">
        <v>100</v>
      </c>
      <c r="B13" s="16" t="s">
        <v>101</v>
      </c>
      <c r="C13" s="25" t="s">
        <v>3</v>
      </c>
      <c r="D13" s="17">
        <f>3700+100+300+2500</f>
        <v>6600</v>
      </c>
      <c r="E13" s="17">
        <v>0</v>
      </c>
      <c r="F13" s="17">
        <v>0</v>
      </c>
      <c r="G13" s="18">
        <v>0</v>
      </c>
      <c r="H13" s="17">
        <v>0</v>
      </c>
      <c r="I13" s="19">
        <f t="shared" si="14"/>
        <v>6600</v>
      </c>
      <c r="J13" s="19">
        <f t="shared" si="15"/>
        <v>6600</v>
      </c>
      <c r="K13" s="23">
        <v>8000</v>
      </c>
      <c r="L13" s="20">
        <f t="shared" si="16"/>
        <v>10000</v>
      </c>
      <c r="M13" s="20">
        <f>2000</f>
        <v>2000</v>
      </c>
      <c r="N13" s="75">
        <f t="shared" si="17"/>
        <v>-1900</v>
      </c>
      <c r="O13" s="74">
        <f t="shared" si="18"/>
        <v>8100</v>
      </c>
      <c r="P13" s="22">
        <f t="shared" si="19"/>
        <v>10000</v>
      </c>
      <c r="Q13" s="10">
        <v>2000</v>
      </c>
      <c r="R13" s="10"/>
      <c r="S13" s="10"/>
      <c r="T13" s="10"/>
      <c r="U13" s="10">
        <v>400</v>
      </c>
      <c r="V13" s="10">
        <v>400</v>
      </c>
      <c r="W13" s="76">
        <f t="shared" si="20"/>
        <v>800</v>
      </c>
      <c r="X13" s="10">
        <v>2000</v>
      </c>
      <c r="Y13" s="10">
        <v>500</v>
      </c>
      <c r="Z13" s="10">
        <v>500</v>
      </c>
      <c r="AA13" s="10">
        <v>500</v>
      </c>
      <c r="AB13" s="10">
        <v>500</v>
      </c>
      <c r="AC13" s="10">
        <v>500</v>
      </c>
      <c r="AD13" s="76">
        <f t="shared" si="21"/>
        <v>2500</v>
      </c>
      <c r="AE13" s="10">
        <v>2000</v>
      </c>
      <c r="AF13" s="10">
        <v>400</v>
      </c>
      <c r="AG13" s="10">
        <v>400</v>
      </c>
      <c r="AH13" s="10">
        <v>500</v>
      </c>
      <c r="AI13" s="10">
        <v>500</v>
      </c>
      <c r="AJ13" s="10">
        <v>200</v>
      </c>
      <c r="AK13" s="10">
        <v>300</v>
      </c>
      <c r="AL13" s="76">
        <f t="shared" si="22"/>
        <v>2300</v>
      </c>
      <c r="AM13" s="10">
        <f>2000+2000</f>
        <v>4000</v>
      </c>
      <c r="AN13" s="10">
        <v>400</v>
      </c>
      <c r="AO13" s="10">
        <v>400</v>
      </c>
      <c r="AP13" s="10">
        <v>400</v>
      </c>
      <c r="AQ13" s="10">
        <v>400</v>
      </c>
      <c r="AR13" s="10">
        <v>400</v>
      </c>
      <c r="AS13" s="10">
        <v>200</v>
      </c>
      <c r="AT13" s="10">
        <v>100</v>
      </c>
      <c r="AU13" s="10">
        <v>200</v>
      </c>
      <c r="AV13" s="76">
        <f t="shared" si="23"/>
        <v>2500</v>
      </c>
      <c r="AW13" s="21" t="s">
        <v>95</v>
      </c>
      <c r="AX13" s="88"/>
      <c r="AY13" s="88"/>
    </row>
    <row r="14" spans="1:51">
      <c r="A14" s="16" t="s">
        <v>102</v>
      </c>
      <c r="B14" s="16" t="s">
        <v>103</v>
      </c>
      <c r="C14" s="25" t="s">
        <v>3</v>
      </c>
      <c r="D14" s="17">
        <f>728+3200</f>
        <v>3928</v>
      </c>
      <c r="E14" s="17">
        <v>0</v>
      </c>
      <c r="F14" s="17">
        <v>0</v>
      </c>
      <c r="G14" s="18">
        <v>0</v>
      </c>
      <c r="H14" s="17">
        <v>0</v>
      </c>
      <c r="I14" s="19">
        <f t="shared" si="14"/>
        <v>3928</v>
      </c>
      <c r="J14" s="19">
        <f t="shared" si="15"/>
        <v>3928</v>
      </c>
      <c r="K14" s="23">
        <v>5000</v>
      </c>
      <c r="L14" s="20">
        <f t="shared" si="16"/>
        <v>6700</v>
      </c>
      <c r="M14" s="20">
        <f>700+1000</f>
        <v>1700</v>
      </c>
      <c r="N14" s="75">
        <f t="shared" si="17"/>
        <v>-1600</v>
      </c>
      <c r="O14" s="74">
        <f t="shared" si="18"/>
        <v>5100</v>
      </c>
      <c r="P14" s="22">
        <f t="shared" si="19"/>
        <v>6700</v>
      </c>
      <c r="Q14" s="10">
        <v>1000</v>
      </c>
      <c r="R14" s="10"/>
      <c r="S14" s="10"/>
      <c r="T14" s="10"/>
      <c r="U14" s="10"/>
      <c r="V14" s="10">
        <v>200</v>
      </c>
      <c r="W14" s="76">
        <f t="shared" si="20"/>
        <v>200</v>
      </c>
      <c r="X14" s="10">
        <v>2000</v>
      </c>
      <c r="Y14" s="10">
        <v>200</v>
      </c>
      <c r="Z14" s="10">
        <v>400</v>
      </c>
      <c r="AA14" s="10">
        <v>300</v>
      </c>
      <c r="AB14" s="10">
        <v>500</v>
      </c>
      <c r="AC14" s="10"/>
      <c r="AD14" s="76">
        <f t="shared" si="21"/>
        <v>1400</v>
      </c>
      <c r="AE14" s="10">
        <v>1000</v>
      </c>
      <c r="AF14" s="10">
        <v>300</v>
      </c>
      <c r="AG14" s="10">
        <v>200</v>
      </c>
      <c r="AH14" s="10">
        <v>200</v>
      </c>
      <c r="AI14" s="10">
        <v>300</v>
      </c>
      <c r="AJ14" s="10"/>
      <c r="AK14" s="10">
        <v>200</v>
      </c>
      <c r="AL14" s="76">
        <f>SUM(AF14:AK14)</f>
        <v>1200</v>
      </c>
      <c r="AM14" s="10">
        <f>1000+1700</f>
        <v>2700</v>
      </c>
      <c r="AN14" s="10">
        <v>400</v>
      </c>
      <c r="AO14" s="10">
        <v>200</v>
      </c>
      <c r="AP14" s="10">
        <v>300</v>
      </c>
      <c r="AQ14" s="10">
        <v>200</v>
      </c>
      <c r="AR14" s="10">
        <v>200</v>
      </c>
      <c r="AS14" s="10">
        <v>300</v>
      </c>
      <c r="AT14" s="10">
        <v>300</v>
      </c>
      <c r="AU14" s="10">
        <v>400</v>
      </c>
      <c r="AV14" s="76">
        <f t="shared" si="23"/>
        <v>2300</v>
      </c>
      <c r="AW14" s="21"/>
      <c r="AX14" s="88"/>
      <c r="AY14" s="88"/>
    </row>
    <row r="15" spans="1:51">
      <c r="A15" s="16" t="s">
        <v>104</v>
      </c>
      <c r="B15" s="16" t="s">
        <v>105</v>
      </c>
      <c r="C15" s="25" t="s">
        <v>3</v>
      </c>
      <c r="D15" s="17">
        <v>20</v>
      </c>
      <c r="E15" s="17">
        <v>0</v>
      </c>
      <c r="F15" s="17">
        <v>0</v>
      </c>
      <c r="G15" s="18">
        <v>0</v>
      </c>
      <c r="H15" s="17">
        <v>0</v>
      </c>
      <c r="I15" s="19">
        <f t="shared" si="14"/>
        <v>20</v>
      </c>
      <c r="J15" s="19">
        <f t="shared" si="15"/>
        <v>20</v>
      </c>
      <c r="K15" s="23">
        <v>0</v>
      </c>
      <c r="L15" s="20">
        <f t="shared" si="16"/>
        <v>0</v>
      </c>
      <c r="M15" s="20"/>
      <c r="N15" s="75">
        <f t="shared" si="17"/>
        <v>0</v>
      </c>
      <c r="O15" s="74">
        <f t="shared" si="18"/>
        <v>0</v>
      </c>
      <c r="P15" s="22">
        <f t="shared" si="19"/>
        <v>0</v>
      </c>
      <c r="Q15" s="10"/>
      <c r="R15" s="10"/>
      <c r="S15" s="10"/>
      <c r="T15" s="10"/>
      <c r="U15" s="10"/>
      <c r="V15" s="10"/>
      <c r="W15" s="68">
        <f t="shared" si="20"/>
        <v>0</v>
      </c>
      <c r="X15" s="10"/>
      <c r="Y15" s="10"/>
      <c r="Z15" s="10"/>
      <c r="AA15" s="10"/>
      <c r="AB15" s="10"/>
      <c r="AC15" s="10"/>
      <c r="AD15" s="68">
        <f t="shared" si="21"/>
        <v>0</v>
      </c>
      <c r="AE15" s="10"/>
      <c r="AF15" s="10"/>
      <c r="AG15" s="10"/>
      <c r="AH15" s="10"/>
      <c r="AI15" s="10"/>
      <c r="AJ15" s="10"/>
      <c r="AK15" s="10"/>
      <c r="AL15" s="68">
        <f t="shared" si="22"/>
        <v>0</v>
      </c>
      <c r="AM15" s="10"/>
      <c r="AN15" s="10"/>
      <c r="AO15" s="10"/>
      <c r="AP15" s="10"/>
      <c r="AQ15" s="10"/>
      <c r="AR15" s="10"/>
      <c r="AS15" s="10"/>
      <c r="AT15" s="10"/>
      <c r="AU15" s="10"/>
      <c r="AV15" s="68">
        <f t="shared" si="23"/>
        <v>0</v>
      </c>
      <c r="AW15" s="21"/>
      <c r="AX15" s="88"/>
      <c r="AY15" s="88"/>
    </row>
    <row r="16" spans="1:51">
      <c r="A16" s="16" t="s">
        <v>106</v>
      </c>
      <c r="B16" s="16" t="s">
        <v>107</v>
      </c>
      <c r="C16" s="25" t="s">
        <v>3</v>
      </c>
      <c r="D16" s="17">
        <v>2000</v>
      </c>
      <c r="E16" s="17">
        <v>0</v>
      </c>
      <c r="F16" s="17">
        <v>0</v>
      </c>
      <c r="G16" s="18">
        <v>0</v>
      </c>
      <c r="H16" s="17">
        <v>0</v>
      </c>
      <c r="I16" s="19">
        <f t="shared" si="14"/>
        <v>2000</v>
      </c>
      <c r="J16" s="19">
        <f t="shared" si="15"/>
        <v>2000</v>
      </c>
      <c r="K16" s="23">
        <v>3000</v>
      </c>
      <c r="L16" s="20">
        <f t="shared" si="16"/>
        <v>3000</v>
      </c>
      <c r="M16" s="20"/>
      <c r="N16" s="75">
        <f t="shared" si="17"/>
        <v>0</v>
      </c>
      <c r="O16" s="74">
        <f t="shared" si="18"/>
        <v>3000</v>
      </c>
      <c r="P16" s="22">
        <f t="shared" si="19"/>
        <v>3000</v>
      </c>
      <c r="Q16" s="10">
        <v>1000</v>
      </c>
      <c r="R16" s="10"/>
      <c r="S16" s="10"/>
      <c r="T16" s="10"/>
      <c r="U16" s="10">
        <v>400</v>
      </c>
      <c r="V16" s="10"/>
      <c r="W16" s="76">
        <f t="shared" si="20"/>
        <v>400</v>
      </c>
      <c r="X16" s="10">
        <v>500</v>
      </c>
      <c r="Y16" s="10">
        <v>200</v>
      </c>
      <c r="Z16" s="10">
        <v>100</v>
      </c>
      <c r="AA16" s="10"/>
      <c r="AB16" s="10"/>
      <c r="AC16" s="10">
        <v>200</v>
      </c>
      <c r="AD16" s="76">
        <f t="shared" si="21"/>
        <v>500</v>
      </c>
      <c r="AE16" s="10">
        <v>1000</v>
      </c>
      <c r="AF16" s="10">
        <v>200</v>
      </c>
      <c r="AG16" s="10">
        <v>200</v>
      </c>
      <c r="AH16" s="10">
        <v>300</v>
      </c>
      <c r="AI16" s="10">
        <v>200</v>
      </c>
      <c r="AJ16" s="10"/>
      <c r="AK16" s="10">
        <v>100</v>
      </c>
      <c r="AL16" s="76">
        <f t="shared" si="22"/>
        <v>1000</v>
      </c>
      <c r="AM16" s="10">
        <v>500</v>
      </c>
      <c r="AN16" s="10">
        <v>100</v>
      </c>
      <c r="AO16" s="10">
        <v>200</v>
      </c>
      <c r="AP16" s="10">
        <v>200</v>
      </c>
      <c r="AQ16" s="10"/>
      <c r="AR16" s="10">
        <v>100</v>
      </c>
      <c r="AS16" s="10">
        <v>200</v>
      </c>
      <c r="AT16" s="10">
        <v>200</v>
      </c>
      <c r="AU16" s="10">
        <v>100</v>
      </c>
      <c r="AV16" s="76">
        <f t="shared" si="23"/>
        <v>1100</v>
      </c>
      <c r="AW16" s="21"/>
      <c r="AX16" s="88"/>
      <c r="AY16" s="88"/>
    </row>
    <row r="17" spans="1:51">
      <c r="A17" s="16" t="s">
        <v>108</v>
      </c>
      <c r="B17" s="16" t="s">
        <v>109</v>
      </c>
      <c r="C17" s="25" t="s">
        <v>3</v>
      </c>
      <c r="D17" s="17">
        <v>1200</v>
      </c>
      <c r="E17" s="17">
        <v>0</v>
      </c>
      <c r="F17" s="17">
        <v>0</v>
      </c>
      <c r="G17" s="18">
        <v>0</v>
      </c>
      <c r="H17" s="17">
        <v>0</v>
      </c>
      <c r="I17" s="19">
        <f t="shared" si="14"/>
        <v>1200</v>
      </c>
      <c r="J17" s="19">
        <f t="shared" si="15"/>
        <v>1200</v>
      </c>
      <c r="K17" s="23">
        <v>2000</v>
      </c>
      <c r="L17" s="20">
        <f t="shared" si="16"/>
        <v>2500</v>
      </c>
      <c r="M17" s="20">
        <v>500</v>
      </c>
      <c r="N17" s="75">
        <f t="shared" si="17"/>
        <v>-400</v>
      </c>
      <c r="O17" s="74">
        <f t="shared" si="18"/>
        <v>2100</v>
      </c>
      <c r="P17" s="22">
        <f t="shared" si="19"/>
        <v>2500</v>
      </c>
      <c r="Q17" s="10">
        <v>500</v>
      </c>
      <c r="R17" s="10"/>
      <c r="S17" s="10"/>
      <c r="T17" s="10"/>
      <c r="U17" s="10">
        <v>200</v>
      </c>
      <c r="V17" s="10"/>
      <c r="W17" s="76">
        <f t="shared" si="20"/>
        <v>200</v>
      </c>
      <c r="X17" s="10">
        <v>500</v>
      </c>
      <c r="Y17" s="10"/>
      <c r="Z17" s="10">
        <v>200</v>
      </c>
      <c r="AA17" s="10"/>
      <c r="AB17" s="10"/>
      <c r="AC17" s="10">
        <v>100</v>
      </c>
      <c r="AD17" s="76">
        <f t="shared" si="21"/>
        <v>300</v>
      </c>
      <c r="AE17" s="10">
        <v>500</v>
      </c>
      <c r="AF17" s="10"/>
      <c r="AG17" s="10"/>
      <c r="AH17" s="10"/>
      <c r="AI17" s="10"/>
      <c r="AJ17" s="10">
        <v>300</v>
      </c>
      <c r="AK17" s="10"/>
      <c r="AL17" s="76">
        <f t="shared" si="22"/>
        <v>300</v>
      </c>
      <c r="AM17" s="10">
        <f>500+500</f>
        <v>1000</v>
      </c>
      <c r="AN17" s="10">
        <v>100</v>
      </c>
      <c r="AO17" s="10">
        <v>100</v>
      </c>
      <c r="AP17" s="10">
        <v>200</v>
      </c>
      <c r="AQ17" s="10">
        <v>100</v>
      </c>
      <c r="AR17" s="10">
        <v>100</v>
      </c>
      <c r="AS17" s="10">
        <v>200</v>
      </c>
      <c r="AT17" s="10">
        <v>300</v>
      </c>
      <c r="AU17" s="10">
        <v>200</v>
      </c>
      <c r="AV17" s="76">
        <f t="shared" si="23"/>
        <v>1300</v>
      </c>
      <c r="AW17" s="21"/>
      <c r="AX17" s="88"/>
      <c r="AY17" s="88"/>
    </row>
    <row r="18" spans="1:51">
      <c r="A18" s="16" t="s">
        <v>110</v>
      </c>
      <c r="B18" s="16" t="s">
        <v>111</v>
      </c>
      <c r="C18" s="25" t="s">
        <v>3</v>
      </c>
      <c r="D18" s="17">
        <v>0</v>
      </c>
      <c r="E18" s="17">
        <v>0</v>
      </c>
      <c r="F18" s="17">
        <v>0</v>
      </c>
      <c r="G18" s="18">
        <v>0</v>
      </c>
      <c r="H18" s="17">
        <v>0</v>
      </c>
      <c r="I18" s="19">
        <f t="shared" si="14"/>
        <v>0</v>
      </c>
      <c r="J18" s="19">
        <f t="shared" si="15"/>
        <v>0</v>
      </c>
      <c r="K18" s="23">
        <v>0</v>
      </c>
      <c r="L18" s="20">
        <f t="shared" si="16"/>
        <v>0</v>
      </c>
      <c r="M18" s="20"/>
      <c r="N18" s="75">
        <f t="shared" si="17"/>
        <v>0</v>
      </c>
      <c r="O18" s="74">
        <f t="shared" si="18"/>
        <v>0</v>
      </c>
      <c r="P18" s="22">
        <f t="shared" si="19"/>
        <v>0</v>
      </c>
      <c r="Q18" s="10"/>
      <c r="R18" s="10"/>
      <c r="S18" s="10"/>
      <c r="T18" s="10"/>
      <c r="U18" s="10"/>
      <c r="V18" s="10"/>
      <c r="W18" s="68">
        <f t="shared" si="20"/>
        <v>0</v>
      </c>
      <c r="X18" s="10"/>
      <c r="Y18" s="10"/>
      <c r="Z18" s="10"/>
      <c r="AA18" s="10"/>
      <c r="AB18" s="10"/>
      <c r="AC18" s="10"/>
      <c r="AD18" s="68">
        <f t="shared" si="21"/>
        <v>0</v>
      </c>
      <c r="AE18" s="10"/>
      <c r="AF18" s="10"/>
      <c r="AG18" s="10"/>
      <c r="AH18" s="10"/>
      <c r="AI18" s="10"/>
      <c r="AJ18" s="10"/>
      <c r="AK18" s="10"/>
      <c r="AL18" s="68">
        <f t="shared" si="22"/>
        <v>0</v>
      </c>
      <c r="AM18" s="10"/>
      <c r="AN18" s="10"/>
      <c r="AO18" s="10"/>
      <c r="AP18" s="10"/>
      <c r="AQ18" s="10"/>
      <c r="AR18" s="10"/>
      <c r="AS18" s="10"/>
      <c r="AT18" s="10"/>
      <c r="AU18" s="10"/>
      <c r="AV18" s="68">
        <f t="shared" si="23"/>
        <v>0</v>
      </c>
      <c r="AW18" s="21"/>
      <c r="AX18" s="88"/>
      <c r="AY18" s="88"/>
    </row>
    <row r="19" spans="1:51">
      <c r="A19" s="38"/>
      <c r="B19" s="38" t="s">
        <v>448</v>
      </c>
      <c r="C19" s="25" t="s">
        <v>3</v>
      </c>
      <c r="D19" s="38">
        <v>100</v>
      </c>
      <c r="E19" s="38"/>
      <c r="F19" s="38"/>
      <c r="G19" s="18">
        <v>0</v>
      </c>
      <c r="H19" s="17">
        <v>0</v>
      </c>
      <c r="I19" s="38"/>
      <c r="J19" s="38"/>
      <c r="K19" s="40">
        <v>100</v>
      </c>
      <c r="L19" s="20">
        <f t="shared" si="16"/>
        <v>100</v>
      </c>
      <c r="M19" s="20"/>
      <c r="N19" s="75">
        <f t="shared" si="17"/>
        <v>0</v>
      </c>
      <c r="O19" s="74">
        <f t="shared" si="18"/>
        <v>100</v>
      </c>
      <c r="P19" s="22">
        <f t="shared" si="19"/>
        <v>100</v>
      </c>
      <c r="Q19" s="40"/>
      <c r="R19" s="40"/>
      <c r="S19" s="40"/>
      <c r="T19" s="40"/>
      <c r="U19" s="40"/>
      <c r="V19" s="40"/>
      <c r="W19" s="76">
        <f t="shared" si="20"/>
        <v>0</v>
      </c>
      <c r="X19" s="40"/>
      <c r="Y19" s="40"/>
      <c r="Z19" s="40"/>
      <c r="AA19" s="40"/>
      <c r="AB19" s="40"/>
      <c r="AC19" s="40"/>
      <c r="AD19" s="76">
        <f t="shared" si="21"/>
        <v>0</v>
      </c>
      <c r="AE19" s="40">
        <v>100</v>
      </c>
      <c r="AF19" s="40"/>
      <c r="AG19" s="40"/>
      <c r="AH19" s="40"/>
      <c r="AI19" s="40"/>
      <c r="AJ19" s="40"/>
      <c r="AK19" s="40"/>
      <c r="AL19" s="76">
        <f t="shared" si="22"/>
        <v>0</v>
      </c>
      <c r="AM19" s="40"/>
      <c r="AN19" s="10"/>
      <c r="AO19" s="10"/>
      <c r="AP19" s="10"/>
      <c r="AQ19" s="10"/>
      <c r="AR19" s="10"/>
      <c r="AS19" s="10">
        <v>100</v>
      </c>
      <c r="AT19" s="10"/>
      <c r="AU19" s="10"/>
      <c r="AV19" s="76">
        <f t="shared" si="23"/>
        <v>100</v>
      </c>
      <c r="AW19" s="2"/>
      <c r="AX19" s="88"/>
      <c r="AY19" s="88"/>
    </row>
    <row r="20" spans="1:51">
      <c r="A20" s="16" t="s">
        <v>112</v>
      </c>
      <c r="B20" s="16" t="s">
        <v>113</v>
      </c>
      <c r="C20" s="16" t="s">
        <v>3</v>
      </c>
      <c r="D20" s="17">
        <v>300</v>
      </c>
      <c r="E20" s="17">
        <v>0</v>
      </c>
      <c r="F20" s="17">
        <v>0</v>
      </c>
      <c r="G20" s="18">
        <v>0</v>
      </c>
      <c r="H20" s="17">
        <v>0</v>
      </c>
      <c r="I20" s="19">
        <f t="shared" ref="I20:I38" si="24">(F20+D20+E20)-(G20+H20)</f>
        <v>300</v>
      </c>
      <c r="J20" s="19">
        <f t="shared" ref="J20:J38" si="25">IF(I20&gt;0,I20,0)</f>
        <v>300</v>
      </c>
      <c r="K20" s="23">
        <v>0</v>
      </c>
      <c r="L20" s="20">
        <f t="shared" si="16"/>
        <v>0</v>
      </c>
      <c r="M20" s="20"/>
      <c r="N20" s="75">
        <f t="shared" si="17"/>
        <v>0</v>
      </c>
      <c r="O20" s="74">
        <f t="shared" si="18"/>
        <v>0</v>
      </c>
      <c r="P20" s="22">
        <f t="shared" si="19"/>
        <v>0</v>
      </c>
      <c r="Q20" s="10"/>
      <c r="R20" s="10"/>
      <c r="S20" s="10"/>
      <c r="T20" s="10"/>
      <c r="U20" s="10"/>
      <c r="V20" s="10"/>
      <c r="W20" s="68">
        <f t="shared" si="20"/>
        <v>0</v>
      </c>
      <c r="X20" s="10"/>
      <c r="Y20" s="10"/>
      <c r="Z20" s="10"/>
      <c r="AA20" s="10"/>
      <c r="AB20" s="10"/>
      <c r="AC20" s="10"/>
      <c r="AD20" s="68">
        <f t="shared" si="21"/>
        <v>0</v>
      </c>
      <c r="AE20" s="10"/>
      <c r="AF20" s="10"/>
      <c r="AG20" s="10"/>
      <c r="AH20" s="10"/>
      <c r="AI20" s="10"/>
      <c r="AJ20" s="10"/>
      <c r="AK20" s="10"/>
      <c r="AL20" s="68">
        <f t="shared" si="22"/>
        <v>0</v>
      </c>
      <c r="AM20" s="10"/>
      <c r="AN20" s="10"/>
      <c r="AO20" s="10"/>
      <c r="AP20" s="10"/>
      <c r="AQ20" s="10"/>
      <c r="AR20" s="10"/>
      <c r="AS20" s="10"/>
      <c r="AT20" s="10"/>
      <c r="AU20" s="10"/>
      <c r="AV20" s="76">
        <f t="shared" si="23"/>
        <v>0</v>
      </c>
      <c r="AW20" s="21"/>
      <c r="AX20" s="88"/>
      <c r="AY20" s="88"/>
    </row>
    <row r="21" spans="1:51">
      <c r="A21" s="16" t="s">
        <v>114</v>
      </c>
      <c r="B21" s="16" t="s">
        <v>115</v>
      </c>
      <c r="C21" s="25" t="s">
        <v>3</v>
      </c>
      <c r="D21" s="17">
        <v>340</v>
      </c>
      <c r="E21" s="17">
        <v>0</v>
      </c>
      <c r="F21" s="17">
        <v>0</v>
      </c>
      <c r="G21" s="18">
        <v>0</v>
      </c>
      <c r="H21" s="17">
        <v>0</v>
      </c>
      <c r="I21" s="19">
        <f t="shared" si="24"/>
        <v>340</v>
      </c>
      <c r="J21" s="19">
        <f t="shared" si="25"/>
        <v>340</v>
      </c>
      <c r="K21" s="23">
        <v>100</v>
      </c>
      <c r="L21" s="20">
        <f t="shared" si="16"/>
        <v>100</v>
      </c>
      <c r="M21" s="20"/>
      <c r="N21" s="75">
        <f t="shared" si="17"/>
        <v>0</v>
      </c>
      <c r="O21" s="74">
        <f t="shared" si="18"/>
        <v>100</v>
      </c>
      <c r="P21" s="22">
        <f t="shared" si="19"/>
        <v>0</v>
      </c>
      <c r="Q21" s="10"/>
      <c r="R21" s="10"/>
      <c r="S21" s="10"/>
      <c r="T21" s="10"/>
      <c r="U21" s="10"/>
      <c r="V21" s="10"/>
      <c r="W21" s="76">
        <f t="shared" si="20"/>
        <v>0</v>
      </c>
      <c r="X21" s="10"/>
      <c r="Y21" s="10"/>
      <c r="Z21" s="10"/>
      <c r="AA21" s="10"/>
      <c r="AB21" s="10"/>
      <c r="AC21" s="10"/>
      <c r="AD21" s="76">
        <f t="shared" si="21"/>
        <v>0</v>
      </c>
      <c r="AE21" s="10"/>
      <c r="AF21" s="10">
        <v>100</v>
      </c>
      <c r="AG21" s="10"/>
      <c r="AH21" s="10"/>
      <c r="AI21" s="10"/>
      <c r="AJ21" s="10"/>
      <c r="AK21" s="10"/>
      <c r="AL21" s="76">
        <f t="shared" si="22"/>
        <v>100</v>
      </c>
      <c r="AM21" s="10"/>
      <c r="AN21" s="10"/>
      <c r="AO21" s="10"/>
      <c r="AP21" s="10"/>
      <c r="AQ21" s="10"/>
      <c r="AR21" s="10"/>
      <c r="AS21" s="10"/>
      <c r="AT21" s="10"/>
      <c r="AU21" s="10"/>
      <c r="AV21" s="68">
        <f t="shared" si="23"/>
        <v>0</v>
      </c>
      <c r="AW21" s="21"/>
      <c r="AX21" s="88"/>
      <c r="AY21" s="88"/>
    </row>
    <row r="22" spans="1:51">
      <c r="A22" s="16" t="s">
        <v>349</v>
      </c>
      <c r="B22" s="16" t="s">
        <v>350</v>
      </c>
      <c r="C22" s="25" t="s">
        <v>3</v>
      </c>
      <c r="D22" s="17">
        <v>0</v>
      </c>
      <c r="E22" s="17">
        <v>0</v>
      </c>
      <c r="F22" s="17">
        <v>0</v>
      </c>
      <c r="G22" s="18">
        <v>0</v>
      </c>
      <c r="H22" s="17">
        <v>0</v>
      </c>
      <c r="I22" s="19">
        <f t="shared" si="24"/>
        <v>0</v>
      </c>
      <c r="J22" s="19">
        <f t="shared" si="25"/>
        <v>0</v>
      </c>
      <c r="K22" s="23">
        <v>0</v>
      </c>
      <c r="L22" s="20">
        <f t="shared" si="16"/>
        <v>0</v>
      </c>
      <c r="M22" s="20"/>
      <c r="N22" s="75">
        <f t="shared" si="17"/>
        <v>0</v>
      </c>
      <c r="O22" s="74">
        <f t="shared" si="18"/>
        <v>0</v>
      </c>
      <c r="P22" s="22">
        <f t="shared" si="19"/>
        <v>0</v>
      </c>
      <c r="Q22" s="10"/>
      <c r="R22" s="10"/>
      <c r="S22" s="10"/>
      <c r="T22" s="10"/>
      <c r="U22" s="10"/>
      <c r="V22" s="10"/>
      <c r="W22" s="68">
        <f t="shared" si="20"/>
        <v>0</v>
      </c>
      <c r="X22" s="10"/>
      <c r="Y22" s="10"/>
      <c r="Z22" s="10"/>
      <c r="AA22" s="10"/>
      <c r="AB22" s="10"/>
      <c r="AC22" s="10"/>
      <c r="AD22" s="68">
        <f t="shared" si="21"/>
        <v>0</v>
      </c>
      <c r="AE22" s="10"/>
      <c r="AF22" s="10"/>
      <c r="AG22" s="10"/>
      <c r="AH22" s="10"/>
      <c r="AI22" s="10"/>
      <c r="AJ22" s="10"/>
      <c r="AK22" s="10"/>
      <c r="AL22" s="68">
        <f t="shared" si="22"/>
        <v>0</v>
      </c>
      <c r="AM22" s="10"/>
      <c r="AN22" s="40"/>
      <c r="AO22" s="40"/>
      <c r="AP22" s="40"/>
      <c r="AQ22" s="40"/>
      <c r="AR22" s="40"/>
      <c r="AS22" s="40"/>
      <c r="AT22" s="40"/>
      <c r="AU22" s="40"/>
      <c r="AV22" s="76">
        <f t="shared" si="23"/>
        <v>0</v>
      </c>
      <c r="AX22" s="88"/>
      <c r="AY22" s="88"/>
    </row>
    <row r="23" spans="1:51">
      <c r="A23" s="16" t="s">
        <v>116</v>
      </c>
      <c r="B23" s="16" t="s">
        <v>117</v>
      </c>
      <c r="C23" s="25" t="s">
        <v>3</v>
      </c>
      <c r="D23" s="17">
        <v>500</v>
      </c>
      <c r="E23" s="17">
        <v>0</v>
      </c>
      <c r="F23" s="17">
        <v>0</v>
      </c>
      <c r="G23" s="18">
        <v>0</v>
      </c>
      <c r="H23" s="17">
        <v>0</v>
      </c>
      <c r="I23" s="19">
        <f t="shared" si="24"/>
        <v>500</v>
      </c>
      <c r="J23" s="19">
        <f t="shared" si="25"/>
        <v>500</v>
      </c>
      <c r="K23" s="23">
        <v>800</v>
      </c>
      <c r="L23" s="20">
        <f t="shared" si="16"/>
        <v>800</v>
      </c>
      <c r="M23" s="20"/>
      <c r="N23" s="75">
        <f t="shared" si="17"/>
        <v>0</v>
      </c>
      <c r="O23" s="74">
        <f t="shared" si="18"/>
        <v>800</v>
      </c>
      <c r="P23" s="22">
        <f t="shared" si="19"/>
        <v>800</v>
      </c>
      <c r="Q23" s="10">
        <v>300</v>
      </c>
      <c r="R23" s="10"/>
      <c r="S23" s="10"/>
      <c r="T23" s="10"/>
      <c r="U23" s="10"/>
      <c r="V23" s="10"/>
      <c r="W23" s="76">
        <f t="shared" si="20"/>
        <v>0</v>
      </c>
      <c r="X23" s="10">
        <v>200</v>
      </c>
      <c r="Y23" s="10"/>
      <c r="Z23" s="10"/>
      <c r="AA23" s="10"/>
      <c r="AB23" s="10"/>
      <c r="AC23" s="10"/>
      <c r="AD23" s="76">
        <f t="shared" si="21"/>
        <v>0</v>
      </c>
      <c r="AE23" s="10">
        <v>300</v>
      </c>
      <c r="AF23" s="10"/>
      <c r="AG23" s="10"/>
      <c r="AH23" s="10"/>
      <c r="AI23" s="10"/>
      <c r="AJ23" s="10">
        <v>100</v>
      </c>
      <c r="AK23" s="10">
        <v>100</v>
      </c>
      <c r="AL23" s="76">
        <f t="shared" si="22"/>
        <v>200</v>
      </c>
      <c r="AM23" s="10"/>
      <c r="AN23" s="10"/>
      <c r="AO23" s="10"/>
      <c r="AP23" s="10"/>
      <c r="AQ23" s="10">
        <v>100</v>
      </c>
      <c r="AR23" s="10"/>
      <c r="AS23" s="10">
        <v>200</v>
      </c>
      <c r="AT23" s="10">
        <v>200</v>
      </c>
      <c r="AU23" s="10">
        <v>100</v>
      </c>
      <c r="AV23" s="68">
        <f t="shared" si="23"/>
        <v>600</v>
      </c>
      <c r="AW23" s="22"/>
      <c r="AX23" s="88"/>
      <c r="AY23" s="88"/>
    </row>
    <row r="24" spans="1:51">
      <c r="A24" s="16" t="s">
        <v>118</v>
      </c>
      <c r="B24" s="16" t="s">
        <v>119</v>
      </c>
      <c r="C24" s="25" t="s">
        <v>3</v>
      </c>
      <c r="D24" s="17">
        <v>1950</v>
      </c>
      <c r="E24" s="17">
        <v>0</v>
      </c>
      <c r="F24" s="17">
        <v>0</v>
      </c>
      <c r="G24" s="18">
        <v>0</v>
      </c>
      <c r="H24" s="17">
        <v>0</v>
      </c>
      <c r="I24" s="19">
        <f t="shared" si="24"/>
        <v>1950</v>
      </c>
      <c r="J24" s="19">
        <f t="shared" si="25"/>
        <v>1950</v>
      </c>
      <c r="K24" s="23">
        <v>2500</v>
      </c>
      <c r="L24" s="20">
        <f t="shared" si="16"/>
        <v>3000</v>
      </c>
      <c r="M24" s="20">
        <v>500</v>
      </c>
      <c r="N24" s="75">
        <f t="shared" si="17"/>
        <v>-400</v>
      </c>
      <c r="O24" s="74">
        <f t="shared" si="18"/>
        <v>2600</v>
      </c>
      <c r="P24" s="22">
        <f t="shared" si="19"/>
        <v>3000</v>
      </c>
      <c r="Q24" s="10">
        <v>500</v>
      </c>
      <c r="R24" s="10"/>
      <c r="S24" s="10"/>
      <c r="T24" s="10"/>
      <c r="U24" s="10">
        <v>200</v>
      </c>
      <c r="V24" s="10"/>
      <c r="W24" s="76">
        <f t="shared" si="20"/>
        <v>200</v>
      </c>
      <c r="X24" s="10">
        <v>500</v>
      </c>
      <c r="Y24" s="10">
        <v>200</v>
      </c>
      <c r="Z24" s="10"/>
      <c r="AA24" s="10">
        <v>100</v>
      </c>
      <c r="AB24" s="10">
        <v>100</v>
      </c>
      <c r="AC24" s="10">
        <v>100</v>
      </c>
      <c r="AD24" s="76">
        <f t="shared" si="21"/>
        <v>500</v>
      </c>
      <c r="AE24" s="10">
        <v>1000</v>
      </c>
      <c r="AF24" s="10">
        <v>200</v>
      </c>
      <c r="AG24" s="10">
        <v>300</v>
      </c>
      <c r="AH24" s="10">
        <v>200</v>
      </c>
      <c r="AI24" s="10">
        <v>300</v>
      </c>
      <c r="AJ24" s="10"/>
      <c r="AK24" s="10"/>
      <c r="AL24" s="76">
        <f t="shared" si="22"/>
        <v>1000</v>
      </c>
      <c r="AM24" s="10">
        <f>500+500</f>
        <v>1000</v>
      </c>
      <c r="AN24" s="10">
        <v>100</v>
      </c>
      <c r="AO24" s="10">
        <v>200</v>
      </c>
      <c r="AP24" s="10">
        <v>200</v>
      </c>
      <c r="AQ24" s="10">
        <v>100</v>
      </c>
      <c r="AR24" s="10"/>
      <c r="AS24" s="10"/>
      <c r="AT24" s="10">
        <v>200</v>
      </c>
      <c r="AU24" s="10">
        <v>100</v>
      </c>
      <c r="AV24" s="76">
        <f t="shared" si="23"/>
        <v>900</v>
      </c>
      <c r="AW24" s="22"/>
      <c r="AX24" s="88"/>
      <c r="AY24" s="88"/>
    </row>
    <row r="25" spans="1:51">
      <c r="A25" s="16" t="s">
        <v>121</v>
      </c>
      <c r="B25" s="16" t="s">
        <v>122</v>
      </c>
      <c r="C25" s="25" t="s">
        <v>3</v>
      </c>
      <c r="D25" s="17">
        <v>0</v>
      </c>
      <c r="E25" s="17">
        <v>0</v>
      </c>
      <c r="F25" s="17">
        <v>0</v>
      </c>
      <c r="G25" s="18">
        <v>0</v>
      </c>
      <c r="H25" s="17">
        <v>0</v>
      </c>
      <c r="I25" s="19">
        <f t="shared" si="24"/>
        <v>0</v>
      </c>
      <c r="J25" s="19">
        <f t="shared" si="25"/>
        <v>0</v>
      </c>
      <c r="K25" s="23">
        <v>0</v>
      </c>
      <c r="L25" s="20">
        <f t="shared" si="16"/>
        <v>0</v>
      </c>
      <c r="M25" s="20"/>
      <c r="N25" s="75">
        <f t="shared" si="17"/>
        <v>0</v>
      </c>
      <c r="O25" s="74">
        <f t="shared" si="18"/>
        <v>0</v>
      </c>
      <c r="P25" s="22">
        <f t="shared" si="19"/>
        <v>0</v>
      </c>
      <c r="Q25" s="10"/>
      <c r="R25" s="10"/>
      <c r="S25" s="10"/>
      <c r="T25" s="10"/>
      <c r="U25" s="10"/>
      <c r="V25" s="10"/>
      <c r="W25" s="68">
        <f t="shared" si="20"/>
        <v>0</v>
      </c>
      <c r="X25" s="10"/>
      <c r="Y25" s="10"/>
      <c r="Z25" s="10"/>
      <c r="AA25" s="10"/>
      <c r="AB25" s="10"/>
      <c r="AC25" s="10"/>
      <c r="AD25" s="68">
        <f t="shared" si="21"/>
        <v>0</v>
      </c>
      <c r="AE25" s="10"/>
      <c r="AF25" s="10"/>
      <c r="AG25" s="10"/>
      <c r="AH25" s="10"/>
      <c r="AI25" s="10"/>
      <c r="AJ25" s="10"/>
      <c r="AK25" s="10"/>
      <c r="AL25" s="68">
        <f t="shared" si="22"/>
        <v>0</v>
      </c>
      <c r="AM25" s="10"/>
      <c r="AN25" s="10"/>
      <c r="AO25" s="10"/>
      <c r="AP25" s="10"/>
      <c r="AQ25" s="10"/>
      <c r="AR25" s="10"/>
      <c r="AS25" s="10"/>
      <c r="AT25" s="10"/>
      <c r="AU25" s="10"/>
      <c r="AV25" s="68">
        <f t="shared" si="23"/>
        <v>0</v>
      </c>
      <c r="AW25" s="10"/>
      <c r="AX25" s="88"/>
      <c r="AY25" s="88"/>
    </row>
    <row r="26" spans="1:51">
      <c r="A26" s="16" t="s">
        <v>123</v>
      </c>
      <c r="B26" s="16" t="s">
        <v>124</v>
      </c>
      <c r="C26" s="16" t="s">
        <v>3</v>
      </c>
      <c r="D26" s="17">
        <v>200</v>
      </c>
      <c r="E26" s="17">
        <v>0</v>
      </c>
      <c r="F26" s="17">
        <v>0</v>
      </c>
      <c r="G26" s="18">
        <v>0</v>
      </c>
      <c r="H26" s="17">
        <v>0</v>
      </c>
      <c r="I26" s="19">
        <f t="shared" si="24"/>
        <v>200</v>
      </c>
      <c r="J26" s="19">
        <f t="shared" si="25"/>
        <v>200</v>
      </c>
      <c r="K26" s="23">
        <v>200</v>
      </c>
      <c r="L26" s="20">
        <f t="shared" si="16"/>
        <v>200</v>
      </c>
      <c r="M26" s="20"/>
      <c r="N26" s="75">
        <f t="shared" si="17"/>
        <v>0</v>
      </c>
      <c r="O26" s="74">
        <f t="shared" si="18"/>
        <v>200</v>
      </c>
      <c r="P26" s="22">
        <f t="shared" si="19"/>
        <v>200</v>
      </c>
      <c r="Q26" s="10">
        <v>200</v>
      </c>
      <c r="R26" s="10"/>
      <c r="S26" s="10"/>
      <c r="T26" s="10"/>
      <c r="U26" s="10"/>
      <c r="V26" s="10">
        <v>100</v>
      </c>
      <c r="W26" s="76">
        <f t="shared" si="20"/>
        <v>100</v>
      </c>
      <c r="X26" s="10"/>
      <c r="Y26" s="10"/>
      <c r="Z26" s="10"/>
      <c r="AA26" s="10"/>
      <c r="AB26" s="10"/>
      <c r="AC26" s="10"/>
      <c r="AD26" s="76">
        <f t="shared" si="21"/>
        <v>0</v>
      </c>
      <c r="AE26" s="10"/>
      <c r="AF26" s="10"/>
      <c r="AG26" s="10"/>
      <c r="AH26" s="10"/>
      <c r="AI26" s="10"/>
      <c r="AJ26" s="10"/>
      <c r="AK26" s="10"/>
      <c r="AL26" s="76">
        <f t="shared" si="22"/>
        <v>0</v>
      </c>
      <c r="AM26" s="10"/>
      <c r="AN26" s="10"/>
      <c r="AO26" s="10"/>
      <c r="AP26" s="10"/>
      <c r="AQ26" s="10">
        <v>100</v>
      </c>
      <c r="AR26" s="10"/>
      <c r="AS26" s="10"/>
      <c r="AT26" s="10"/>
      <c r="AU26" s="10"/>
      <c r="AV26" s="76">
        <f t="shared" si="23"/>
        <v>100</v>
      </c>
      <c r="AW26" s="22"/>
      <c r="AX26" s="88"/>
      <c r="AY26" s="88"/>
    </row>
    <row r="27" spans="1:51">
      <c r="A27" s="16" t="s">
        <v>125</v>
      </c>
      <c r="B27" s="16" t="s">
        <v>126</v>
      </c>
      <c r="C27" s="16" t="s">
        <v>3</v>
      </c>
      <c r="D27" s="17">
        <v>100</v>
      </c>
      <c r="E27" s="17">
        <v>0</v>
      </c>
      <c r="F27" s="17">
        <v>0</v>
      </c>
      <c r="G27" s="18">
        <v>0</v>
      </c>
      <c r="H27" s="17">
        <v>0</v>
      </c>
      <c r="I27" s="19">
        <f t="shared" si="24"/>
        <v>100</v>
      </c>
      <c r="J27" s="19">
        <f t="shared" si="25"/>
        <v>100</v>
      </c>
      <c r="K27" s="23">
        <v>100</v>
      </c>
      <c r="L27" s="20">
        <f t="shared" si="16"/>
        <v>100</v>
      </c>
      <c r="M27" s="20"/>
      <c r="N27" s="75">
        <f t="shared" si="17"/>
        <v>0</v>
      </c>
      <c r="O27" s="74">
        <f t="shared" si="18"/>
        <v>100</v>
      </c>
      <c r="P27" s="22">
        <f t="shared" si="19"/>
        <v>100</v>
      </c>
      <c r="Q27" s="10"/>
      <c r="R27" s="10"/>
      <c r="S27" s="10"/>
      <c r="T27" s="10"/>
      <c r="U27" s="10"/>
      <c r="V27" s="10"/>
      <c r="W27" s="76">
        <f t="shared" si="20"/>
        <v>0</v>
      </c>
      <c r="X27" s="10"/>
      <c r="Y27" s="10"/>
      <c r="Z27" s="10"/>
      <c r="AA27" s="10"/>
      <c r="AB27" s="10"/>
      <c r="AC27" s="10"/>
      <c r="AD27" s="76">
        <f t="shared" si="21"/>
        <v>0</v>
      </c>
      <c r="AE27" s="10">
        <v>100</v>
      </c>
      <c r="AF27" s="10"/>
      <c r="AG27" s="10"/>
      <c r="AH27" s="10"/>
      <c r="AI27" s="10"/>
      <c r="AJ27" s="10"/>
      <c r="AK27" s="10"/>
      <c r="AL27" s="76">
        <f t="shared" si="22"/>
        <v>0</v>
      </c>
      <c r="AM27" s="10"/>
      <c r="AN27" s="10"/>
      <c r="AO27" s="10"/>
      <c r="AP27" s="10"/>
      <c r="AQ27" s="10"/>
      <c r="AR27" s="10">
        <v>100</v>
      </c>
      <c r="AS27" s="10"/>
      <c r="AT27" s="10"/>
      <c r="AU27" s="10"/>
      <c r="AV27" s="76">
        <f t="shared" si="23"/>
        <v>100</v>
      </c>
      <c r="AW27" s="22" t="s">
        <v>120</v>
      </c>
      <c r="AX27" s="88"/>
      <c r="AY27" s="88"/>
    </row>
    <row r="28" spans="1:51">
      <c r="A28" s="16">
        <v>0</v>
      </c>
      <c r="B28" s="16" t="s">
        <v>127</v>
      </c>
      <c r="C28" s="25" t="s">
        <v>3</v>
      </c>
      <c r="D28" s="17">
        <v>0</v>
      </c>
      <c r="E28" s="17">
        <v>0</v>
      </c>
      <c r="F28" s="17">
        <v>0</v>
      </c>
      <c r="G28" s="18">
        <v>0</v>
      </c>
      <c r="H28" s="17">
        <v>0</v>
      </c>
      <c r="I28" s="19">
        <f t="shared" si="24"/>
        <v>0</v>
      </c>
      <c r="J28" s="19">
        <f t="shared" si="25"/>
        <v>0</v>
      </c>
      <c r="K28" s="23">
        <v>0</v>
      </c>
      <c r="L28" s="20">
        <f t="shared" si="16"/>
        <v>0</v>
      </c>
      <c r="M28" s="20"/>
      <c r="N28" s="75">
        <f t="shared" si="17"/>
        <v>0</v>
      </c>
      <c r="O28" s="74">
        <f t="shared" si="18"/>
        <v>0</v>
      </c>
      <c r="P28" s="22">
        <f t="shared" si="19"/>
        <v>0</v>
      </c>
      <c r="Q28" s="10"/>
      <c r="R28" s="10"/>
      <c r="S28" s="10"/>
      <c r="T28" s="10"/>
      <c r="U28" s="10"/>
      <c r="V28" s="10"/>
      <c r="W28" s="68">
        <f t="shared" si="20"/>
        <v>0</v>
      </c>
      <c r="X28" s="10"/>
      <c r="Y28" s="10"/>
      <c r="Z28" s="10"/>
      <c r="AA28" s="10"/>
      <c r="AB28" s="10"/>
      <c r="AC28" s="10"/>
      <c r="AD28" s="68">
        <f t="shared" si="21"/>
        <v>0</v>
      </c>
      <c r="AE28" s="10"/>
      <c r="AF28" s="10"/>
      <c r="AG28" s="10"/>
      <c r="AH28" s="10"/>
      <c r="AI28" s="10"/>
      <c r="AJ28" s="10"/>
      <c r="AK28" s="10"/>
      <c r="AL28" s="68">
        <f t="shared" si="22"/>
        <v>0</v>
      </c>
      <c r="AM28" s="10"/>
      <c r="AN28" s="10"/>
      <c r="AO28" s="10"/>
      <c r="AP28" s="10"/>
      <c r="AQ28" s="10"/>
      <c r="AR28" s="10"/>
      <c r="AS28" s="10"/>
      <c r="AT28" s="10"/>
      <c r="AU28" s="10"/>
      <c r="AV28" s="68">
        <f t="shared" si="23"/>
        <v>0</v>
      </c>
      <c r="AW28" s="22"/>
      <c r="AX28" s="88"/>
      <c r="AY28" s="88"/>
    </row>
    <row r="29" spans="1:51">
      <c r="A29" s="16" t="s">
        <v>128</v>
      </c>
      <c r="B29" s="16" t="s">
        <v>129</v>
      </c>
      <c r="C29" s="25" t="s">
        <v>3</v>
      </c>
      <c r="D29" s="17">
        <f>500+100</f>
        <v>600</v>
      </c>
      <c r="E29" s="17">
        <v>0</v>
      </c>
      <c r="F29" s="17">
        <v>0</v>
      </c>
      <c r="G29" s="18">
        <v>0</v>
      </c>
      <c r="H29" s="17">
        <v>0</v>
      </c>
      <c r="I29" s="19">
        <f t="shared" si="24"/>
        <v>600</v>
      </c>
      <c r="J29" s="19">
        <f t="shared" si="25"/>
        <v>600</v>
      </c>
      <c r="K29" s="23">
        <v>600</v>
      </c>
      <c r="L29" s="20">
        <f t="shared" si="16"/>
        <v>600</v>
      </c>
      <c r="M29" s="20"/>
      <c r="N29" s="75">
        <f t="shared" si="17"/>
        <v>0</v>
      </c>
      <c r="O29" s="74">
        <f t="shared" si="18"/>
        <v>600</v>
      </c>
      <c r="P29" s="22">
        <f t="shared" si="19"/>
        <v>600</v>
      </c>
      <c r="Q29" s="10">
        <v>300</v>
      </c>
      <c r="R29" s="10"/>
      <c r="S29" s="10"/>
      <c r="T29" s="10"/>
      <c r="U29" s="10"/>
      <c r="V29" s="10">
        <v>100</v>
      </c>
      <c r="W29" s="76">
        <f t="shared" si="20"/>
        <v>100</v>
      </c>
      <c r="X29" s="10">
        <v>200</v>
      </c>
      <c r="Y29" s="10"/>
      <c r="Z29" s="10"/>
      <c r="AA29" s="10">
        <v>100</v>
      </c>
      <c r="AB29" s="10"/>
      <c r="AC29" s="10"/>
      <c r="AD29" s="76">
        <f t="shared" si="21"/>
        <v>100</v>
      </c>
      <c r="AE29" s="10">
        <v>100</v>
      </c>
      <c r="AF29" s="10"/>
      <c r="AG29" s="10"/>
      <c r="AH29" s="10"/>
      <c r="AI29" s="10"/>
      <c r="AJ29" s="10"/>
      <c r="AK29" s="10">
        <v>100</v>
      </c>
      <c r="AL29" s="76">
        <f t="shared" si="22"/>
        <v>100</v>
      </c>
      <c r="AM29" s="10"/>
      <c r="AN29" s="10"/>
      <c r="AO29" s="10"/>
      <c r="AP29" s="10"/>
      <c r="AQ29" s="10">
        <v>100</v>
      </c>
      <c r="AR29" s="10">
        <v>100</v>
      </c>
      <c r="AS29" s="10"/>
      <c r="AT29" s="10">
        <v>100</v>
      </c>
      <c r="AU29" s="10"/>
      <c r="AV29" s="76">
        <f t="shared" si="23"/>
        <v>300</v>
      </c>
      <c r="AW29" s="22"/>
      <c r="AX29" s="88"/>
      <c r="AY29" s="88"/>
    </row>
    <row r="30" spans="1:51">
      <c r="A30" s="34" t="s">
        <v>347</v>
      </c>
      <c r="B30" s="34" t="s">
        <v>348</v>
      </c>
      <c r="C30" s="25" t="s">
        <v>3</v>
      </c>
      <c r="D30" s="17">
        <v>0</v>
      </c>
      <c r="E30" s="17">
        <v>0</v>
      </c>
      <c r="F30" s="17">
        <v>0</v>
      </c>
      <c r="G30" s="18">
        <v>0</v>
      </c>
      <c r="H30" s="17">
        <v>0</v>
      </c>
      <c r="I30" s="19">
        <f t="shared" si="24"/>
        <v>0</v>
      </c>
      <c r="J30" s="19">
        <f t="shared" si="25"/>
        <v>0</v>
      </c>
      <c r="K30" s="23">
        <v>0</v>
      </c>
      <c r="L30" s="20">
        <f t="shared" si="16"/>
        <v>0</v>
      </c>
      <c r="M30" s="20"/>
      <c r="N30" s="75">
        <f t="shared" si="17"/>
        <v>0</v>
      </c>
      <c r="O30" s="74">
        <f t="shared" si="18"/>
        <v>0</v>
      </c>
      <c r="P30" s="22">
        <f t="shared" si="19"/>
        <v>0</v>
      </c>
      <c r="Q30" s="10"/>
      <c r="R30" s="10"/>
      <c r="S30" s="10"/>
      <c r="T30" s="10"/>
      <c r="U30" s="10"/>
      <c r="V30" s="10"/>
      <c r="W30" s="68">
        <f t="shared" si="20"/>
        <v>0</v>
      </c>
      <c r="X30" s="10"/>
      <c r="Y30" s="10"/>
      <c r="Z30" s="10"/>
      <c r="AA30" s="10"/>
      <c r="AB30" s="10"/>
      <c r="AC30" s="10"/>
      <c r="AD30" s="68">
        <f t="shared" si="21"/>
        <v>0</v>
      </c>
      <c r="AE30" s="10"/>
      <c r="AF30" s="10"/>
      <c r="AG30" s="10"/>
      <c r="AH30" s="10"/>
      <c r="AI30" s="10"/>
      <c r="AJ30" s="10"/>
      <c r="AK30" s="10"/>
      <c r="AL30" s="68">
        <f t="shared" si="22"/>
        <v>0</v>
      </c>
      <c r="AM30" s="10"/>
      <c r="AN30" s="10"/>
      <c r="AO30" s="10"/>
      <c r="AP30" s="10"/>
      <c r="AQ30" s="10"/>
      <c r="AR30" s="10"/>
      <c r="AS30" s="10"/>
      <c r="AT30" s="10"/>
      <c r="AU30" s="10"/>
      <c r="AV30" s="76">
        <f t="shared" si="23"/>
        <v>0</v>
      </c>
      <c r="AW30" s="22"/>
      <c r="AX30" s="88"/>
      <c r="AY30" s="88"/>
    </row>
    <row r="31" spans="1:51">
      <c r="A31" s="16" t="s">
        <v>130</v>
      </c>
      <c r="B31" s="16" t="s">
        <v>131</v>
      </c>
      <c r="C31" s="25" t="s">
        <v>3</v>
      </c>
      <c r="D31" s="17">
        <v>3000</v>
      </c>
      <c r="E31" s="17">
        <v>0</v>
      </c>
      <c r="F31" s="17">
        <v>0</v>
      </c>
      <c r="G31" s="18">
        <v>0</v>
      </c>
      <c r="H31" s="17">
        <v>0</v>
      </c>
      <c r="I31" s="19">
        <f t="shared" si="24"/>
        <v>3000</v>
      </c>
      <c r="J31" s="19">
        <f t="shared" si="25"/>
        <v>3000</v>
      </c>
      <c r="K31" s="23">
        <v>5000</v>
      </c>
      <c r="L31" s="20">
        <f t="shared" si="16"/>
        <v>5000</v>
      </c>
      <c r="M31" s="20"/>
      <c r="N31" s="75">
        <f t="shared" si="17"/>
        <v>0</v>
      </c>
      <c r="O31" s="74">
        <f t="shared" si="18"/>
        <v>5000</v>
      </c>
      <c r="P31" s="22">
        <f t="shared" si="19"/>
        <v>5000</v>
      </c>
      <c r="Q31" s="10">
        <v>2000</v>
      </c>
      <c r="R31" s="10"/>
      <c r="S31" s="10"/>
      <c r="T31" s="10"/>
      <c r="U31" s="10">
        <v>300</v>
      </c>
      <c r="V31" s="10">
        <v>500</v>
      </c>
      <c r="W31" s="76">
        <f t="shared" si="20"/>
        <v>800</v>
      </c>
      <c r="X31" s="10">
        <v>1000</v>
      </c>
      <c r="Y31" s="10">
        <v>200</v>
      </c>
      <c r="Z31" s="10">
        <v>100</v>
      </c>
      <c r="AA31" s="10">
        <v>300</v>
      </c>
      <c r="AB31" s="10">
        <v>200</v>
      </c>
      <c r="AC31" s="10">
        <v>350</v>
      </c>
      <c r="AD31" s="76">
        <f t="shared" si="21"/>
        <v>1150</v>
      </c>
      <c r="AE31" s="10">
        <v>1000</v>
      </c>
      <c r="AF31" s="10">
        <v>200</v>
      </c>
      <c r="AG31" s="10">
        <v>200</v>
      </c>
      <c r="AH31" s="10">
        <v>200</v>
      </c>
      <c r="AI31" s="10">
        <v>100</v>
      </c>
      <c r="AJ31" s="10">
        <v>400</v>
      </c>
      <c r="AK31" s="10">
        <v>400</v>
      </c>
      <c r="AL31" s="76">
        <f t="shared" si="22"/>
        <v>1500</v>
      </c>
      <c r="AM31" s="10">
        <v>1000</v>
      </c>
      <c r="AN31" s="10">
        <v>300</v>
      </c>
      <c r="AO31" s="10">
        <v>200</v>
      </c>
      <c r="AP31" s="10">
        <v>200</v>
      </c>
      <c r="AQ31" s="10">
        <v>300</v>
      </c>
      <c r="AR31" s="10"/>
      <c r="AS31" s="10">
        <v>200</v>
      </c>
      <c r="AT31" s="10">
        <v>100</v>
      </c>
      <c r="AU31" s="10">
        <v>250</v>
      </c>
      <c r="AV31" s="68">
        <f t="shared" si="23"/>
        <v>1550</v>
      </c>
      <c r="AW31" s="10"/>
      <c r="AX31" s="88"/>
      <c r="AY31" s="88"/>
    </row>
    <row r="32" spans="1:51">
      <c r="A32" s="16" t="s">
        <v>132</v>
      </c>
      <c r="B32" s="16" t="s">
        <v>133</v>
      </c>
      <c r="C32" s="25" t="s">
        <v>3</v>
      </c>
      <c r="D32" s="17">
        <v>1600</v>
      </c>
      <c r="E32" s="17">
        <v>0</v>
      </c>
      <c r="F32" s="17">
        <v>0</v>
      </c>
      <c r="G32" s="18">
        <v>0</v>
      </c>
      <c r="H32" s="17">
        <v>0</v>
      </c>
      <c r="I32" s="19">
        <f t="shared" si="24"/>
        <v>1600</v>
      </c>
      <c r="J32" s="19">
        <f t="shared" si="25"/>
        <v>1600</v>
      </c>
      <c r="K32" s="23">
        <v>2000</v>
      </c>
      <c r="L32" s="20">
        <f t="shared" si="16"/>
        <v>2500</v>
      </c>
      <c r="M32" s="20">
        <v>500</v>
      </c>
      <c r="N32" s="75">
        <f t="shared" si="17"/>
        <v>-400</v>
      </c>
      <c r="O32" s="74">
        <f t="shared" si="18"/>
        <v>2100</v>
      </c>
      <c r="P32" s="22">
        <f t="shared" si="19"/>
        <v>2500</v>
      </c>
      <c r="Q32" s="10">
        <v>500</v>
      </c>
      <c r="R32" s="10"/>
      <c r="S32" s="10"/>
      <c r="T32" s="10"/>
      <c r="U32" s="10"/>
      <c r="V32" s="10">
        <v>200</v>
      </c>
      <c r="W32" s="76">
        <f t="shared" si="20"/>
        <v>200</v>
      </c>
      <c r="X32" s="10">
        <v>500</v>
      </c>
      <c r="Y32" s="10">
        <v>100</v>
      </c>
      <c r="Z32" s="10"/>
      <c r="AA32" s="10">
        <v>200</v>
      </c>
      <c r="AB32" s="10">
        <v>200</v>
      </c>
      <c r="AC32" s="10"/>
      <c r="AD32" s="76">
        <f t="shared" si="21"/>
        <v>500</v>
      </c>
      <c r="AE32" s="10">
        <v>500</v>
      </c>
      <c r="AF32" s="10">
        <v>100</v>
      </c>
      <c r="AG32" s="10"/>
      <c r="AH32" s="10">
        <v>100</v>
      </c>
      <c r="AI32" s="10"/>
      <c r="AJ32" s="10">
        <v>300</v>
      </c>
      <c r="AK32" s="10">
        <v>200</v>
      </c>
      <c r="AL32" s="76">
        <f t="shared" si="22"/>
        <v>700</v>
      </c>
      <c r="AM32" s="10">
        <f>500+500</f>
        <v>1000</v>
      </c>
      <c r="AN32" s="10">
        <v>100</v>
      </c>
      <c r="AO32" s="10">
        <v>100</v>
      </c>
      <c r="AP32" s="10"/>
      <c r="AQ32" s="10">
        <v>100</v>
      </c>
      <c r="AR32" s="10">
        <v>200</v>
      </c>
      <c r="AS32" s="10"/>
      <c r="AT32" s="10"/>
      <c r="AU32" s="10">
        <v>200</v>
      </c>
      <c r="AV32" s="76">
        <f t="shared" si="23"/>
        <v>700</v>
      </c>
      <c r="AW32" s="10"/>
      <c r="AX32" s="88"/>
      <c r="AY32" s="88"/>
    </row>
    <row r="33" spans="1:51">
      <c r="A33" s="16" t="s">
        <v>134</v>
      </c>
      <c r="B33" s="16" t="s">
        <v>135</v>
      </c>
      <c r="C33" s="25" t="s">
        <v>3</v>
      </c>
      <c r="D33" s="17">
        <v>20</v>
      </c>
      <c r="E33" s="17">
        <v>0</v>
      </c>
      <c r="F33" s="17">
        <v>0</v>
      </c>
      <c r="G33" s="18">
        <v>0</v>
      </c>
      <c r="H33" s="17">
        <v>0</v>
      </c>
      <c r="I33" s="19">
        <f t="shared" si="24"/>
        <v>20</v>
      </c>
      <c r="J33" s="19">
        <f t="shared" si="25"/>
        <v>20</v>
      </c>
      <c r="K33" s="23">
        <v>20</v>
      </c>
      <c r="L33" s="20">
        <f t="shared" si="16"/>
        <v>20</v>
      </c>
      <c r="M33" s="20"/>
      <c r="N33" s="75">
        <f t="shared" si="17"/>
        <v>0</v>
      </c>
      <c r="O33" s="74">
        <f t="shared" si="18"/>
        <v>20</v>
      </c>
      <c r="P33" s="22">
        <f t="shared" si="19"/>
        <v>20</v>
      </c>
      <c r="Q33" s="10">
        <v>20</v>
      </c>
      <c r="R33" s="10"/>
      <c r="S33" s="10"/>
      <c r="T33" s="10"/>
      <c r="U33" s="10"/>
      <c r="V33" s="10"/>
      <c r="W33" s="76">
        <f t="shared" si="20"/>
        <v>0</v>
      </c>
      <c r="X33" s="10"/>
      <c r="Y33" s="10"/>
      <c r="Z33" s="10"/>
      <c r="AA33" s="10"/>
      <c r="AB33" s="10"/>
      <c r="AC33" s="10">
        <v>20</v>
      </c>
      <c r="AD33" s="76">
        <f t="shared" si="21"/>
        <v>20</v>
      </c>
      <c r="AE33" s="10"/>
      <c r="AF33" s="10"/>
      <c r="AG33" s="10"/>
      <c r="AH33" s="10"/>
      <c r="AI33" s="10"/>
      <c r="AJ33" s="10"/>
      <c r="AK33" s="10"/>
      <c r="AL33" s="76">
        <f t="shared" si="22"/>
        <v>0</v>
      </c>
      <c r="AM33" s="10"/>
      <c r="AN33" s="10"/>
      <c r="AO33" s="10"/>
      <c r="AP33" s="10"/>
      <c r="AQ33" s="10"/>
      <c r="AR33" s="10"/>
      <c r="AS33" s="10"/>
      <c r="AT33" s="10"/>
      <c r="AU33" s="10"/>
      <c r="AV33" s="68">
        <f t="shared" si="23"/>
        <v>0</v>
      </c>
      <c r="AW33" s="10"/>
      <c r="AX33" s="88"/>
      <c r="AY33" s="88"/>
    </row>
    <row r="34" spans="1:51">
      <c r="A34" s="16"/>
      <c r="B34" s="16" t="s">
        <v>354</v>
      </c>
      <c r="C34" s="25" t="s">
        <v>3</v>
      </c>
      <c r="D34" s="17">
        <v>24</v>
      </c>
      <c r="E34" s="17">
        <v>0</v>
      </c>
      <c r="F34" s="17">
        <v>0</v>
      </c>
      <c r="G34" s="18">
        <v>0</v>
      </c>
      <c r="H34" s="17">
        <v>0</v>
      </c>
      <c r="I34" s="19">
        <f t="shared" si="24"/>
        <v>24</v>
      </c>
      <c r="J34" s="19">
        <f t="shared" si="25"/>
        <v>24</v>
      </c>
      <c r="K34" s="23">
        <v>24</v>
      </c>
      <c r="L34" s="20">
        <f t="shared" si="16"/>
        <v>24</v>
      </c>
      <c r="M34" s="20"/>
      <c r="N34" s="75">
        <f t="shared" si="17"/>
        <v>0</v>
      </c>
      <c r="O34" s="74">
        <f t="shared" si="18"/>
        <v>24</v>
      </c>
      <c r="P34" s="22">
        <f t="shared" si="19"/>
        <v>24</v>
      </c>
      <c r="Q34" s="10">
        <v>24</v>
      </c>
      <c r="R34" s="10"/>
      <c r="S34" s="10"/>
      <c r="T34" s="10"/>
      <c r="U34" s="10"/>
      <c r="V34" s="10"/>
      <c r="W34" s="76">
        <f t="shared" si="20"/>
        <v>0</v>
      </c>
      <c r="X34" s="10"/>
      <c r="Y34" s="10"/>
      <c r="Z34" s="10"/>
      <c r="AA34" s="10"/>
      <c r="AB34" s="10"/>
      <c r="AC34" s="10">
        <v>24</v>
      </c>
      <c r="AD34" s="76">
        <f t="shared" si="21"/>
        <v>24</v>
      </c>
      <c r="AE34" s="10"/>
      <c r="AF34" s="10"/>
      <c r="AG34" s="10"/>
      <c r="AH34" s="10"/>
      <c r="AI34" s="10"/>
      <c r="AJ34" s="10"/>
      <c r="AK34" s="10"/>
      <c r="AL34" s="76">
        <f t="shared" si="22"/>
        <v>0</v>
      </c>
      <c r="AM34" s="10"/>
      <c r="AN34" s="10"/>
      <c r="AO34" s="10"/>
      <c r="AP34" s="10"/>
      <c r="AQ34" s="10"/>
      <c r="AR34" s="10"/>
      <c r="AS34" s="10"/>
      <c r="AT34" s="10"/>
      <c r="AU34" s="10"/>
      <c r="AV34" s="76">
        <f t="shared" si="23"/>
        <v>0</v>
      </c>
      <c r="AW34" s="22"/>
      <c r="AX34" s="88"/>
      <c r="AY34" s="88"/>
    </row>
    <row r="35" spans="1:51">
      <c r="A35" s="16"/>
      <c r="B35" s="16" t="s">
        <v>355</v>
      </c>
      <c r="C35" s="25" t="s">
        <v>3</v>
      </c>
      <c r="D35" s="17">
        <v>24</v>
      </c>
      <c r="E35" s="17">
        <v>0</v>
      </c>
      <c r="F35" s="17">
        <v>0</v>
      </c>
      <c r="G35" s="18">
        <v>0</v>
      </c>
      <c r="H35" s="17">
        <v>0</v>
      </c>
      <c r="I35" s="19">
        <f t="shared" si="24"/>
        <v>24</v>
      </c>
      <c r="J35" s="19">
        <f t="shared" si="25"/>
        <v>24</v>
      </c>
      <c r="K35" s="23">
        <v>24</v>
      </c>
      <c r="L35" s="20">
        <f t="shared" si="16"/>
        <v>24</v>
      </c>
      <c r="M35" s="20"/>
      <c r="N35" s="75">
        <f t="shared" si="17"/>
        <v>0</v>
      </c>
      <c r="O35" s="74">
        <f t="shared" si="18"/>
        <v>24</v>
      </c>
      <c r="P35" s="22">
        <f t="shared" si="19"/>
        <v>24</v>
      </c>
      <c r="Q35" s="10">
        <v>24</v>
      </c>
      <c r="R35" s="10"/>
      <c r="S35" s="10"/>
      <c r="T35" s="10"/>
      <c r="U35" s="10"/>
      <c r="V35" s="10"/>
      <c r="W35" s="76">
        <f t="shared" si="20"/>
        <v>0</v>
      </c>
      <c r="X35" s="10"/>
      <c r="Y35" s="10"/>
      <c r="Z35" s="10"/>
      <c r="AA35" s="10"/>
      <c r="AB35" s="10"/>
      <c r="AC35" s="10">
        <v>24</v>
      </c>
      <c r="AD35" s="76">
        <f t="shared" si="21"/>
        <v>24</v>
      </c>
      <c r="AE35" s="10"/>
      <c r="AF35" s="10"/>
      <c r="AG35" s="10"/>
      <c r="AH35" s="10"/>
      <c r="AI35" s="10"/>
      <c r="AJ35" s="10"/>
      <c r="AK35" s="10"/>
      <c r="AL35" s="76">
        <f t="shared" si="22"/>
        <v>0</v>
      </c>
      <c r="AM35" s="10"/>
      <c r="AN35" s="10"/>
      <c r="AO35" s="10"/>
      <c r="AP35" s="10"/>
      <c r="AQ35" s="10"/>
      <c r="AR35" s="10"/>
      <c r="AS35" s="10"/>
      <c r="AT35" s="10"/>
      <c r="AU35" s="10"/>
      <c r="AV35" s="76">
        <f t="shared" si="23"/>
        <v>0</v>
      </c>
      <c r="AW35" s="22"/>
      <c r="AX35" s="88"/>
      <c r="AY35" s="88"/>
    </row>
    <row r="36" spans="1:51">
      <c r="A36" s="16"/>
      <c r="B36" s="16" t="s">
        <v>356</v>
      </c>
      <c r="C36" s="25" t="s">
        <v>3</v>
      </c>
      <c r="D36" s="30">
        <v>24</v>
      </c>
      <c r="E36" s="17"/>
      <c r="F36" s="17"/>
      <c r="G36" s="18">
        <v>0</v>
      </c>
      <c r="H36" s="17">
        <v>0</v>
      </c>
      <c r="I36" s="19">
        <f t="shared" si="24"/>
        <v>24</v>
      </c>
      <c r="J36" s="19">
        <f t="shared" si="25"/>
        <v>24</v>
      </c>
      <c r="K36" s="23">
        <v>24</v>
      </c>
      <c r="L36" s="20">
        <f t="shared" si="16"/>
        <v>24</v>
      </c>
      <c r="M36" s="20"/>
      <c r="N36" s="75">
        <f t="shared" si="17"/>
        <v>0</v>
      </c>
      <c r="O36" s="74">
        <f t="shared" si="18"/>
        <v>24</v>
      </c>
      <c r="P36" s="22">
        <f t="shared" si="19"/>
        <v>24</v>
      </c>
      <c r="Q36" s="10">
        <v>24</v>
      </c>
      <c r="R36" s="10"/>
      <c r="S36" s="10"/>
      <c r="T36" s="10"/>
      <c r="U36" s="10">
        <v>24</v>
      </c>
      <c r="V36" s="10"/>
      <c r="W36" s="76">
        <f t="shared" si="20"/>
        <v>24</v>
      </c>
      <c r="X36" s="10"/>
      <c r="Y36" s="10"/>
      <c r="Z36" s="10"/>
      <c r="AA36" s="10"/>
      <c r="AB36" s="10"/>
      <c r="AC36" s="10"/>
      <c r="AD36" s="76">
        <f t="shared" si="21"/>
        <v>0</v>
      </c>
      <c r="AE36" s="10"/>
      <c r="AF36" s="10"/>
      <c r="AG36" s="10"/>
      <c r="AH36" s="10"/>
      <c r="AI36" s="10"/>
      <c r="AJ36" s="10"/>
      <c r="AK36" s="10"/>
      <c r="AL36" s="76">
        <f t="shared" si="22"/>
        <v>0</v>
      </c>
      <c r="AM36" s="10"/>
      <c r="AN36" s="10"/>
      <c r="AO36" s="10"/>
      <c r="AP36" s="10"/>
      <c r="AQ36" s="10"/>
      <c r="AR36" s="10"/>
      <c r="AS36" s="10"/>
      <c r="AT36" s="10"/>
      <c r="AU36" s="10"/>
      <c r="AV36" s="76">
        <f t="shared" si="23"/>
        <v>0</v>
      </c>
      <c r="AW36" s="22"/>
      <c r="AX36" s="88"/>
      <c r="AY36" s="88"/>
    </row>
    <row r="37" spans="1:51">
      <c r="A37" s="16" t="s">
        <v>136</v>
      </c>
      <c r="B37" s="16" t="s">
        <v>137</v>
      </c>
      <c r="C37" s="16" t="s">
        <v>3</v>
      </c>
      <c r="D37" s="17">
        <v>0</v>
      </c>
      <c r="E37" s="17">
        <v>0</v>
      </c>
      <c r="F37" s="17">
        <v>0</v>
      </c>
      <c r="G37" s="18">
        <v>0</v>
      </c>
      <c r="H37" s="17">
        <v>0</v>
      </c>
      <c r="I37" s="19">
        <f t="shared" si="24"/>
        <v>0</v>
      </c>
      <c r="J37" s="19">
        <f t="shared" si="25"/>
        <v>0</v>
      </c>
      <c r="K37" s="23">
        <v>0</v>
      </c>
      <c r="L37" s="20">
        <f t="shared" si="16"/>
        <v>0</v>
      </c>
      <c r="M37" s="20"/>
      <c r="N37" s="75">
        <f t="shared" si="17"/>
        <v>0</v>
      </c>
      <c r="O37" s="74">
        <f t="shared" si="18"/>
        <v>0</v>
      </c>
      <c r="P37" s="22">
        <f t="shared" si="19"/>
        <v>0</v>
      </c>
      <c r="Q37" s="10"/>
      <c r="R37" s="10"/>
      <c r="S37" s="10"/>
      <c r="T37" s="10"/>
      <c r="U37" s="10"/>
      <c r="V37" s="10"/>
      <c r="W37" s="68">
        <f t="shared" si="20"/>
        <v>0</v>
      </c>
      <c r="X37" s="10"/>
      <c r="Y37" s="10"/>
      <c r="Z37" s="10"/>
      <c r="AA37" s="10"/>
      <c r="AB37" s="10"/>
      <c r="AC37" s="10"/>
      <c r="AD37" s="68">
        <f t="shared" si="21"/>
        <v>0</v>
      </c>
      <c r="AE37" s="10"/>
      <c r="AF37" s="10"/>
      <c r="AG37" s="10"/>
      <c r="AH37" s="10"/>
      <c r="AI37" s="10"/>
      <c r="AJ37" s="10"/>
      <c r="AK37" s="10"/>
      <c r="AL37" s="68">
        <f t="shared" si="22"/>
        <v>0</v>
      </c>
      <c r="AM37" s="10"/>
      <c r="AN37" s="10"/>
      <c r="AO37" s="10"/>
      <c r="AP37" s="10"/>
      <c r="AQ37" s="10"/>
      <c r="AR37" s="10"/>
      <c r="AS37" s="10"/>
      <c r="AT37" s="10"/>
      <c r="AU37" s="10"/>
      <c r="AV37" s="76">
        <f t="shared" si="23"/>
        <v>0</v>
      </c>
      <c r="AW37" s="10"/>
      <c r="AX37" s="88"/>
      <c r="AY37" s="88"/>
    </row>
    <row r="38" spans="1:51">
      <c r="A38" s="16" t="s">
        <v>138</v>
      </c>
      <c r="B38" s="16" t="s">
        <v>139</v>
      </c>
      <c r="C38" s="16" t="s">
        <v>3</v>
      </c>
      <c r="D38" s="17">
        <v>0</v>
      </c>
      <c r="E38" s="17">
        <v>0</v>
      </c>
      <c r="F38" s="17">
        <v>0</v>
      </c>
      <c r="G38" s="18">
        <v>0</v>
      </c>
      <c r="H38" s="17">
        <v>0</v>
      </c>
      <c r="I38" s="19">
        <f t="shared" si="24"/>
        <v>0</v>
      </c>
      <c r="J38" s="19">
        <f t="shared" si="25"/>
        <v>0</v>
      </c>
      <c r="K38" s="23">
        <v>0</v>
      </c>
      <c r="L38" s="20">
        <f t="shared" si="16"/>
        <v>0</v>
      </c>
      <c r="M38" s="20"/>
      <c r="N38" s="75">
        <f t="shared" si="17"/>
        <v>0</v>
      </c>
      <c r="O38" s="74">
        <f t="shared" si="18"/>
        <v>0</v>
      </c>
      <c r="P38" s="22">
        <f t="shared" si="19"/>
        <v>0</v>
      </c>
      <c r="Q38" s="10"/>
      <c r="R38" s="10"/>
      <c r="S38" s="10"/>
      <c r="T38" s="10"/>
      <c r="U38" s="10"/>
      <c r="V38" s="10"/>
      <c r="W38" s="68">
        <f t="shared" si="20"/>
        <v>0</v>
      </c>
      <c r="X38" s="10"/>
      <c r="Y38" s="10"/>
      <c r="Z38" s="10"/>
      <c r="AA38" s="10"/>
      <c r="AB38" s="10"/>
      <c r="AC38" s="10"/>
      <c r="AD38" s="68">
        <f t="shared" si="21"/>
        <v>0</v>
      </c>
      <c r="AE38" s="10"/>
      <c r="AF38" s="10"/>
      <c r="AG38" s="10"/>
      <c r="AH38" s="10"/>
      <c r="AI38" s="10"/>
      <c r="AJ38" s="10"/>
      <c r="AK38" s="10"/>
      <c r="AL38" s="68">
        <f t="shared" si="22"/>
        <v>0</v>
      </c>
      <c r="AM38" s="10"/>
      <c r="AN38" s="10"/>
      <c r="AO38" s="10"/>
      <c r="AP38" s="10"/>
      <c r="AQ38" s="10"/>
      <c r="AR38" s="10"/>
      <c r="AS38" s="10"/>
      <c r="AT38" s="10"/>
      <c r="AU38" s="10"/>
      <c r="AV38" s="76">
        <f t="shared" si="23"/>
        <v>0</v>
      </c>
      <c r="AW38" s="10"/>
      <c r="AX38" s="88"/>
      <c r="AY38" s="88"/>
    </row>
  </sheetData>
  <autoFilter ref="A6:BC38"/>
  <pageMargins left="0.7" right="0.7" top="0.75" bottom="0.75" header="0.3" footer="0.3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Y43"/>
  <sheetViews>
    <sheetView showGridLines="0" workbookViewId="0">
      <pane xSplit="15" ySplit="6" topLeftCell="AG7" activePane="bottomRight" state="frozen"/>
      <selection pane="topRight" activeCell="O1" sqref="O1"/>
      <selection pane="bottomLeft" activeCell="A7" sqref="A7"/>
      <selection pane="bottomRight" activeCell="L13" sqref="L13"/>
    </sheetView>
  </sheetViews>
  <sheetFormatPr defaultRowHeight="15"/>
  <cols>
    <col min="1" max="1" width="1.85546875" customWidth="1"/>
    <col min="2" max="2" width="41" customWidth="1"/>
    <col min="5" max="7" width="9.140625" hidden="1" customWidth="1"/>
    <col min="9" max="10" width="9.140625" hidden="1" customWidth="1"/>
    <col min="11" max="11" width="9.140625" customWidth="1"/>
    <col min="15" max="15" width="8.42578125" customWidth="1"/>
    <col min="18" max="18" width="9.5703125" bestFit="1" customWidth="1"/>
    <col min="49" max="49" width="14.85546875" customWidth="1"/>
  </cols>
  <sheetData>
    <row r="1" spans="1:51">
      <c r="A1" s="1" t="s">
        <v>0</v>
      </c>
      <c r="B1" s="2"/>
      <c r="C1" s="2" t="s">
        <v>1</v>
      </c>
      <c r="D1" s="3">
        <f t="shared" ref="D1:AW1" si="0">SUMIF($C$7:$C$9644,$B$3,D$7:D$9644)+SUMIF($C$7:$C$9644,$C$1,D$7:D$9644)</f>
        <v>20276</v>
      </c>
      <c r="E1" s="3">
        <f t="shared" si="0"/>
        <v>0</v>
      </c>
      <c r="F1" s="3">
        <f t="shared" si="0"/>
        <v>0</v>
      </c>
      <c r="G1" s="3">
        <f t="shared" si="0"/>
        <v>0</v>
      </c>
      <c r="H1" s="3">
        <f t="shared" si="0"/>
        <v>1177</v>
      </c>
      <c r="I1" s="3">
        <f t="shared" si="0"/>
        <v>19029</v>
      </c>
      <c r="J1" s="3">
        <f t="shared" si="0"/>
        <v>19029</v>
      </c>
      <c r="K1" s="3">
        <f t="shared" si="0"/>
        <v>12776</v>
      </c>
      <c r="L1" s="3">
        <f t="shared" si="0"/>
        <v>12399</v>
      </c>
      <c r="M1" s="3">
        <f t="shared" si="0"/>
        <v>800</v>
      </c>
      <c r="N1" s="3">
        <f t="shared" si="0"/>
        <v>0</v>
      </c>
      <c r="O1" s="3">
        <f t="shared" si="0"/>
        <v>12399</v>
      </c>
      <c r="P1" s="3">
        <f t="shared" si="0"/>
        <v>12125</v>
      </c>
      <c r="Q1" s="3">
        <f t="shared" si="0"/>
        <v>4296</v>
      </c>
      <c r="R1" s="3">
        <f t="shared" si="0"/>
        <v>1110</v>
      </c>
      <c r="S1" s="3">
        <f t="shared" si="0"/>
        <v>1200</v>
      </c>
      <c r="T1" s="3">
        <f t="shared" si="0"/>
        <v>1340</v>
      </c>
      <c r="U1" s="3">
        <f t="shared" si="0"/>
        <v>1304</v>
      </c>
      <c r="V1" s="3">
        <f t="shared" si="0"/>
        <v>1366</v>
      </c>
      <c r="W1" s="3">
        <f t="shared" si="0"/>
        <v>6320</v>
      </c>
      <c r="X1" s="3">
        <f t="shared" si="0"/>
        <v>3100</v>
      </c>
      <c r="Y1" s="3">
        <f t="shared" si="0"/>
        <v>1414</v>
      </c>
      <c r="Z1" s="3">
        <f t="shared" si="0"/>
        <v>1350</v>
      </c>
      <c r="AA1" s="3">
        <f t="shared" si="0"/>
        <v>1360</v>
      </c>
      <c r="AB1" s="3">
        <f t="shared" si="0"/>
        <v>700</v>
      </c>
      <c r="AC1" s="3">
        <f t="shared" si="0"/>
        <v>0</v>
      </c>
      <c r="AD1" s="3">
        <f t="shared" si="0"/>
        <v>4824</v>
      </c>
      <c r="AE1" s="3">
        <f t="shared" si="0"/>
        <v>1405</v>
      </c>
      <c r="AF1" s="3">
        <f t="shared" si="0"/>
        <v>855</v>
      </c>
      <c r="AG1" s="3">
        <f t="shared" si="0"/>
        <v>400</v>
      </c>
      <c r="AH1" s="3">
        <f t="shared" si="0"/>
        <v>0</v>
      </c>
      <c r="AI1" s="3">
        <f t="shared" si="0"/>
        <v>0</v>
      </c>
      <c r="AJ1" s="3">
        <f t="shared" si="0"/>
        <v>0</v>
      </c>
      <c r="AK1" s="3">
        <f t="shared" si="0"/>
        <v>0</v>
      </c>
      <c r="AL1" s="3">
        <f t="shared" si="0"/>
        <v>1255</v>
      </c>
      <c r="AM1" s="3">
        <f t="shared" si="0"/>
        <v>3304</v>
      </c>
      <c r="AN1" s="3">
        <f t="shared" si="0"/>
        <v>0</v>
      </c>
      <c r="AO1" s="3">
        <f t="shared" si="0"/>
        <v>0</v>
      </c>
      <c r="AP1" s="3">
        <f t="shared" si="0"/>
        <v>0</v>
      </c>
      <c r="AQ1" s="3">
        <f t="shared" si="0"/>
        <v>0</v>
      </c>
      <c r="AR1" s="3">
        <f t="shared" si="0"/>
        <v>0</v>
      </c>
      <c r="AS1" s="3">
        <f t="shared" si="0"/>
        <v>0</v>
      </c>
      <c r="AT1" s="3">
        <f t="shared" si="0"/>
        <v>0</v>
      </c>
      <c r="AU1" s="3">
        <f t="shared" si="0"/>
        <v>0</v>
      </c>
      <c r="AV1" s="3">
        <f t="shared" si="0"/>
        <v>0</v>
      </c>
      <c r="AW1" s="3">
        <f t="shared" si="0"/>
        <v>0</v>
      </c>
    </row>
    <row r="2" spans="1:51">
      <c r="A2" s="4" t="s">
        <v>2</v>
      </c>
      <c r="B2" s="2"/>
      <c r="C2" s="2" t="s">
        <v>3</v>
      </c>
      <c r="D2" s="3">
        <f t="shared" ref="D2:AW2" si="1">SUMIF($C$7:$C$9644,$C$2,D$7:D$9644)</f>
        <v>0</v>
      </c>
      <c r="E2" s="3">
        <f t="shared" si="1"/>
        <v>0</v>
      </c>
      <c r="F2" s="3">
        <f t="shared" si="1"/>
        <v>0</v>
      </c>
      <c r="G2" s="3">
        <f t="shared" si="1"/>
        <v>0</v>
      </c>
      <c r="H2" s="3">
        <f t="shared" si="1"/>
        <v>0</v>
      </c>
      <c r="I2" s="3">
        <f t="shared" si="1"/>
        <v>0</v>
      </c>
      <c r="J2" s="3">
        <f t="shared" si="1"/>
        <v>0</v>
      </c>
      <c r="K2" s="3">
        <f t="shared" si="1"/>
        <v>0</v>
      </c>
      <c r="L2" s="3">
        <f t="shared" si="1"/>
        <v>0</v>
      </c>
      <c r="M2" s="3">
        <f t="shared" si="1"/>
        <v>0</v>
      </c>
      <c r="N2" s="3">
        <f t="shared" si="1"/>
        <v>0</v>
      </c>
      <c r="O2" s="3">
        <f t="shared" si="1"/>
        <v>0</v>
      </c>
      <c r="P2" s="3">
        <f t="shared" si="1"/>
        <v>0</v>
      </c>
      <c r="Q2" s="3">
        <f t="shared" si="1"/>
        <v>0</v>
      </c>
      <c r="R2" s="3">
        <f t="shared" si="1"/>
        <v>0</v>
      </c>
      <c r="S2" s="3">
        <f t="shared" si="1"/>
        <v>0</v>
      </c>
      <c r="T2" s="3">
        <f t="shared" si="1"/>
        <v>0</v>
      </c>
      <c r="U2" s="3">
        <f t="shared" si="1"/>
        <v>0</v>
      </c>
      <c r="V2" s="3">
        <f t="shared" si="1"/>
        <v>0</v>
      </c>
      <c r="W2" s="3">
        <f t="shared" si="1"/>
        <v>0</v>
      </c>
      <c r="X2" s="3">
        <f t="shared" si="1"/>
        <v>0</v>
      </c>
      <c r="Y2" s="3">
        <f t="shared" si="1"/>
        <v>0</v>
      </c>
      <c r="Z2" s="3">
        <f t="shared" si="1"/>
        <v>0</v>
      </c>
      <c r="AA2" s="3">
        <f t="shared" si="1"/>
        <v>0</v>
      </c>
      <c r="AB2" s="3">
        <f t="shared" si="1"/>
        <v>0</v>
      </c>
      <c r="AC2" s="3">
        <f t="shared" si="1"/>
        <v>0</v>
      </c>
      <c r="AD2" s="3">
        <f t="shared" si="1"/>
        <v>0</v>
      </c>
      <c r="AE2" s="3">
        <f t="shared" si="1"/>
        <v>0</v>
      </c>
      <c r="AF2" s="3">
        <f t="shared" si="1"/>
        <v>0</v>
      </c>
      <c r="AG2" s="3">
        <f t="shared" si="1"/>
        <v>0</v>
      </c>
      <c r="AH2" s="3">
        <f t="shared" si="1"/>
        <v>0</v>
      </c>
      <c r="AI2" s="3">
        <f t="shared" si="1"/>
        <v>0</v>
      </c>
      <c r="AJ2" s="3">
        <f t="shared" si="1"/>
        <v>0</v>
      </c>
      <c r="AK2" s="3">
        <f t="shared" si="1"/>
        <v>0</v>
      </c>
      <c r="AL2" s="3">
        <f t="shared" si="1"/>
        <v>0</v>
      </c>
      <c r="AM2" s="3">
        <f t="shared" si="1"/>
        <v>0</v>
      </c>
      <c r="AN2" s="3">
        <f t="shared" si="1"/>
        <v>0</v>
      </c>
      <c r="AO2" s="3">
        <f t="shared" si="1"/>
        <v>0</v>
      </c>
      <c r="AP2" s="3">
        <f t="shared" si="1"/>
        <v>0</v>
      </c>
      <c r="AQ2" s="3">
        <f t="shared" si="1"/>
        <v>0</v>
      </c>
      <c r="AR2" s="3">
        <f t="shared" si="1"/>
        <v>0</v>
      </c>
      <c r="AS2" s="3">
        <f t="shared" si="1"/>
        <v>0</v>
      </c>
      <c r="AT2" s="3">
        <f t="shared" si="1"/>
        <v>0</v>
      </c>
      <c r="AU2" s="3">
        <f t="shared" si="1"/>
        <v>0</v>
      </c>
      <c r="AV2" s="3">
        <f t="shared" si="1"/>
        <v>0</v>
      </c>
      <c r="AW2" s="3">
        <f t="shared" si="1"/>
        <v>0</v>
      </c>
    </row>
    <row r="3" spans="1:51">
      <c r="B3" s="5" t="s">
        <v>4</v>
      </c>
      <c r="C3" s="2" t="s">
        <v>5</v>
      </c>
      <c r="D3" s="6">
        <f t="shared" ref="D3:AV3" si="2">D5-(D1+D2)</f>
        <v>0</v>
      </c>
      <c r="E3" s="6">
        <f t="shared" si="2"/>
        <v>0</v>
      </c>
      <c r="F3" s="6">
        <f t="shared" si="2"/>
        <v>0</v>
      </c>
      <c r="G3" s="6">
        <f t="shared" si="2"/>
        <v>0</v>
      </c>
      <c r="H3" s="6">
        <f>H5-(H1+H2)</f>
        <v>0</v>
      </c>
      <c r="I3" s="6">
        <f t="shared" si="2"/>
        <v>0</v>
      </c>
      <c r="J3" s="6">
        <f t="shared" si="2"/>
        <v>0</v>
      </c>
      <c r="K3" s="6">
        <f t="shared" si="2"/>
        <v>0</v>
      </c>
      <c r="L3" s="6">
        <f t="shared" si="2"/>
        <v>0</v>
      </c>
      <c r="M3" s="6">
        <f t="shared" si="2"/>
        <v>0</v>
      </c>
      <c r="N3" s="6">
        <f t="shared" si="2"/>
        <v>0</v>
      </c>
      <c r="O3" s="6">
        <f t="shared" si="2"/>
        <v>0</v>
      </c>
      <c r="P3" s="6">
        <f t="shared" si="2"/>
        <v>0</v>
      </c>
      <c r="Q3" s="6">
        <f t="shared" si="2"/>
        <v>0</v>
      </c>
      <c r="R3" s="6">
        <f t="shared" si="2"/>
        <v>0</v>
      </c>
      <c r="S3" s="6">
        <f t="shared" si="2"/>
        <v>0</v>
      </c>
      <c r="T3" s="6">
        <f t="shared" si="2"/>
        <v>0</v>
      </c>
      <c r="U3" s="6">
        <f t="shared" si="2"/>
        <v>0</v>
      </c>
      <c r="V3" s="6">
        <f t="shared" si="2"/>
        <v>0</v>
      </c>
      <c r="W3" s="6">
        <f t="shared" si="2"/>
        <v>0</v>
      </c>
      <c r="X3" s="6">
        <f t="shared" si="2"/>
        <v>0</v>
      </c>
      <c r="Y3" s="6">
        <f t="shared" si="2"/>
        <v>0</v>
      </c>
      <c r="Z3" s="6">
        <f t="shared" si="2"/>
        <v>0</v>
      </c>
      <c r="AA3" s="6">
        <f t="shared" si="2"/>
        <v>0</v>
      </c>
      <c r="AB3" s="6">
        <f t="shared" si="2"/>
        <v>0</v>
      </c>
      <c r="AC3" s="6">
        <f t="shared" si="2"/>
        <v>0</v>
      </c>
      <c r="AD3" s="6">
        <f t="shared" si="2"/>
        <v>0</v>
      </c>
      <c r="AE3" s="6">
        <f t="shared" si="2"/>
        <v>0</v>
      </c>
      <c r="AF3" s="6">
        <f t="shared" si="2"/>
        <v>0</v>
      </c>
      <c r="AG3" s="6">
        <f t="shared" si="2"/>
        <v>0</v>
      </c>
      <c r="AH3" s="6">
        <f t="shared" si="2"/>
        <v>0</v>
      </c>
      <c r="AI3" s="6">
        <f t="shared" si="2"/>
        <v>0</v>
      </c>
      <c r="AJ3" s="6">
        <f t="shared" si="2"/>
        <v>0</v>
      </c>
      <c r="AK3" s="6">
        <f t="shared" si="2"/>
        <v>0</v>
      </c>
      <c r="AL3" s="6">
        <f t="shared" si="2"/>
        <v>0</v>
      </c>
      <c r="AM3" s="6">
        <f t="shared" si="2"/>
        <v>0</v>
      </c>
      <c r="AN3" s="6">
        <f t="shared" si="2"/>
        <v>0</v>
      </c>
      <c r="AO3" s="6">
        <f t="shared" si="2"/>
        <v>0</v>
      </c>
      <c r="AP3" s="6">
        <f t="shared" si="2"/>
        <v>0</v>
      </c>
      <c r="AQ3" s="6">
        <f t="shared" si="2"/>
        <v>0</v>
      </c>
      <c r="AR3" s="6">
        <f t="shared" si="2"/>
        <v>0</v>
      </c>
      <c r="AS3" s="6">
        <f t="shared" si="2"/>
        <v>0</v>
      </c>
      <c r="AT3" s="6">
        <f t="shared" si="2"/>
        <v>0</v>
      </c>
      <c r="AU3" s="6">
        <f t="shared" si="2"/>
        <v>0</v>
      </c>
      <c r="AV3" s="6">
        <f t="shared" si="2"/>
        <v>0</v>
      </c>
      <c r="AW3" s="6">
        <f>AW5-(AW1+AW2)</f>
        <v>0</v>
      </c>
    </row>
    <row r="4" spans="1:51" ht="37.5" customHeight="1">
      <c r="A4" s="7" t="s">
        <v>6</v>
      </c>
      <c r="B4" s="7" t="s">
        <v>7</v>
      </c>
      <c r="C4" s="7" t="s">
        <v>8</v>
      </c>
      <c r="D4" s="8" t="s">
        <v>9</v>
      </c>
      <c r="E4" s="8" t="s">
        <v>10</v>
      </c>
      <c r="F4" s="8" t="s">
        <v>11</v>
      </c>
      <c r="G4" s="8" t="s">
        <v>12</v>
      </c>
      <c r="H4" s="8" t="s">
        <v>13</v>
      </c>
      <c r="I4" s="9" t="s">
        <v>14</v>
      </c>
      <c r="J4" s="9" t="s">
        <v>14</v>
      </c>
      <c r="K4" s="8" t="s">
        <v>15</v>
      </c>
      <c r="L4" s="8" t="s">
        <v>499</v>
      </c>
      <c r="M4" s="8" t="s">
        <v>501</v>
      </c>
      <c r="N4" s="73" t="s">
        <v>494</v>
      </c>
      <c r="O4" s="73" t="s">
        <v>493</v>
      </c>
      <c r="P4" s="11" t="s">
        <v>16</v>
      </c>
      <c r="Q4" s="66" t="s">
        <v>484</v>
      </c>
      <c r="R4" s="66">
        <v>1</v>
      </c>
      <c r="S4" s="66">
        <f>+R4+1</f>
        <v>2</v>
      </c>
      <c r="T4" s="66">
        <f>+S4+1</f>
        <v>3</v>
      </c>
      <c r="U4" s="66">
        <f>+T4+1</f>
        <v>4</v>
      </c>
      <c r="V4" s="66">
        <f>+U4+1</f>
        <v>5</v>
      </c>
      <c r="W4" s="67" t="s">
        <v>489</v>
      </c>
      <c r="X4" s="11" t="s">
        <v>485</v>
      </c>
      <c r="Y4" s="11">
        <f>+V4+3</f>
        <v>8</v>
      </c>
      <c r="Z4" s="66">
        <f t="shared" ref="Z4:AA4" si="3">+Y4+1</f>
        <v>9</v>
      </c>
      <c r="AA4" s="66">
        <f t="shared" si="3"/>
        <v>10</v>
      </c>
      <c r="AB4" s="66">
        <v>12</v>
      </c>
      <c r="AC4" s="66">
        <v>13</v>
      </c>
      <c r="AD4" s="67" t="s">
        <v>490</v>
      </c>
      <c r="AE4" s="11" t="s">
        <v>486</v>
      </c>
      <c r="AF4" s="11">
        <v>15</v>
      </c>
      <c r="AG4" s="66">
        <f t="shared" ref="AG4:AI4" si="4">+AF4+1</f>
        <v>16</v>
      </c>
      <c r="AH4" s="66">
        <f t="shared" si="4"/>
        <v>17</v>
      </c>
      <c r="AI4" s="66">
        <f t="shared" si="4"/>
        <v>18</v>
      </c>
      <c r="AJ4" s="66">
        <f>+AI4+1</f>
        <v>19</v>
      </c>
      <c r="AK4" s="66">
        <f>AJ4+1</f>
        <v>20</v>
      </c>
      <c r="AL4" s="67" t="s">
        <v>491</v>
      </c>
      <c r="AM4" s="11" t="s">
        <v>487</v>
      </c>
      <c r="AN4" s="11">
        <v>21</v>
      </c>
      <c r="AO4" s="66">
        <f t="shared" ref="AO4:AU4" si="5">+AN4+1</f>
        <v>22</v>
      </c>
      <c r="AP4" s="66">
        <f t="shared" si="5"/>
        <v>23</v>
      </c>
      <c r="AQ4" s="66">
        <f t="shared" si="5"/>
        <v>24</v>
      </c>
      <c r="AR4" s="66">
        <f t="shared" si="5"/>
        <v>25</v>
      </c>
      <c r="AS4" s="11">
        <f>+AR4+3</f>
        <v>28</v>
      </c>
      <c r="AT4" s="66">
        <f t="shared" si="5"/>
        <v>29</v>
      </c>
      <c r="AU4" s="66">
        <f t="shared" si="5"/>
        <v>30</v>
      </c>
      <c r="AV4" s="67" t="s">
        <v>492</v>
      </c>
      <c r="AW4" s="65" t="s">
        <v>488</v>
      </c>
    </row>
    <row r="5" spans="1:51">
      <c r="A5" s="12"/>
      <c r="B5" s="12"/>
      <c r="C5" s="13">
        <v>0</v>
      </c>
      <c r="D5" s="14">
        <f t="shared" ref="D5:AV5" si="6">SUM(D7:D50)</f>
        <v>20276</v>
      </c>
      <c r="E5" s="14">
        <f t="shared" si="6"/>
        <v>0</v>
      </c>
      <c r="F5" s="14">
        <f t="shared" si="6"/>
        <v>0</v>
      </c>
      <c r="G5" s="14">
        <f t="shared" si="6"/>
        <v>0</v>
      </c>
      <c r="H5" s="14">
        <f t="shared" si="6"/>
        <v>1177</v>
      </c>
      <c r="I5" s="14">
        <f t="shared" si="6"/>
        <v>19029</v>
      </c>
      <c r="J5" s="14">
        <f t="shared" si="6"/>
        <v>19029</v>
      </c>
      <c r="K5" s="14">
        <f t="shared" si="6"/>
        <v>12776</v>
      </c>
      <c r="L5" s="14">
        <f t="shared" si="6"/>
        <v>12399</v>
      </c>
      <c r="M5" s="14">
        <f t="shared" si="6"/>
        <v>800</v>
      </c>
      <c r="N5" s="14">
        <f t="shared" si="6"/>
        <v>0</v>
      </c>
      <c r="O5" s="14">
        <f t="shared" si="6"/>
        <v>12399</v>
      </c>
      <c r="P5" s="14">
        <f t="shared" si="6"/>
        <v>12125</v>
      </c>
      <c r="Q5" s="14">
        <f t="shared" si="6"/>
        <v>4296</v>
      </c>
      <c r="R5" s="14">
        <f t="shared" si="6"/>
        <v>1110</v>
      </c>
      <c r="S5" s="14">
        <f t="shared" si="6"/>
        <v>1200</v>
      </c>
      <c r="T5" s="14">
        <f t="shared" si="6"/>
        <v>1340</v>
      </c>
      <c r="U5" s="14">
        <f t="shared" si="6"/>
        <v>1304</v>
      </c>
      <c r="V5" s="14">
        <f t="shared" si="6"/>
        <v>1366</v>
      </c>
      <c r="W5" s="14">
        <f t="shared" si="6"/>
        <v>6320</v>
      </c>
      <c r="X5" s="14">
        <f t="shared" si="6"/>
        <v>3100</v>
      </c>
      <c r="Y5" s="14">
        <f t="shared" si="6"/>
        <v>1414</v>
      </c>
      <c r="Z5" s="14">
        <f t="shared" si="6"/>
        <v>1350</v>
      </c>
      <c r="AA5" s="14">
        <f t="shared" si="6"/>
        <v>1360</v>
      </c>
      <c r="AB5" s="14">
        <f t="shared" si="6"/>
        <v>700</v>
      </c>
      <c r="AC5" s="14">
        <f t="shared" si="6"/>
        <v>0</v>
      </c>
      <c r="AD5" s="14">
        <f t="shared" si="6"/>
        <v>4824</v>
      </c>
      <c r="AE5" s="14">
        <f t="shared" si="6"/>
        <v>1405</v>
      </c>
      <c r="AF5" s="14">
        <f t="shared" si="6"/>
        <v>855</v>
      </c>
      <c r="AG5" s="14">
        <f t="shared" si="6"/>
        <v>400</v>
      </c>
      <c r="AH5" s="14">
        <f t="shared" si="6"/>
        <v>0</v>
      </c>
      <c r="AI5" s="14">
        <f t="shared" si="6"/>
        <v>0</v>
      </c>
      <c r="AJ5" s="14">
        <f t="shared" si="6"/>
        <v>0</v>
      </c>
      <c r="AK5" s="14">
        <f t="shared" si="6"/>
        <v>0</v>
      </c>
      <c r="AL5" s="14">
        <f t="shared" si="6"/>
        <v>1255</v>
      </c>
      <c r="AM5" s="14">
        <f t="shared" si="6"/>
        <v>3304</v>
      </c>
      <c r="AN5" s="14">
        <f t="shared" si="6"/>
        <v>0</v>
      </c>
      <c r="AO5" s="14">
        <f t="shared" si="6"/>
        <v>0</v>
      </c>
      <c r="AP5" s="14">
        <f t="shared" si="6"/>
        <v>0</v>
      </c>
      <c r="AQ5" s="14">
        <f t="shared" si="6"/>
        <v>0</v>
      </c>
      <c r="AR5" s="14">
        <f t="shared" si="6"/>
        <v>0</v>
      </c>
      <c r="AS5" s="14">
        <f t="shared" si="6"/>
        <v>0</v>
      </c>
      <c r="AT5" s="14">
        <f t="shared" si="6"/>
        <v>0</v>
      </c>
      <c r="AU5" s="14">
        <f t="shared" si="6"/>
        <v>0</v>
      </c>
      <c r="AV5" s="14">
        <f t="shared" si="6"/>
        <v>0</v>
      </c>
      <c r="AW5" s="10"/>
    </row>
    <row r="6" spans="1:51">
      <c r="A6" s="15">
        <v>1</v>
      </c>
      <c r="B6" s="15">
        <f t="shared" ref="B6:G6" si="7">+A6+1</f>
        <v>2</v>
      </c>
      <c r="C6" s="15">
        <f t="shared" si="7"/>
        <v>3</v>
      </c>
      <c r="D6" s="15">
        <f t="shared" si="7"/>
        <v>4</v>
      </c>
      <c r="E6" s="15">
        <f t="shared" si="7"/>
        <v>5</v>
      </c>
      <c r="F6" s="15">
        <f t="shared" si="7"/>
        <v>6</v>
      </c>
      <c r="G6" s="15">
        <f t="shared" si="7"/>
        <v>7</v>
      </c>
      <c r="H6" s="15">
        <f>+G6+1</f>
        <v>8</v>
      </c>
      <c r="I6" s="15">
        <f t="shared" ref="I6:K6" si="8">+H6+1</f>
        <v>9</v>
      </c>
      <c r="J6" s="15">
        <f t="shared" si="8"/>
        <v>10</v>
      </c>
      <c r="K6" s="15">
        <f t="shared" si="8"/>
        <v>11</v>
      </c>
      <c r="L6" s="15">
        <v>12</v>
      </c>
      <c r="M6" s="15">
        <f>L6+1</f>
        <v>13</v>
      </c>
      <c r="N6" s="90">
        <f>M6+1</f>
        <v>14</v>
      </c>
      <c r="O6" s="15">
        <f t="shared" ref="O6:AA6" si="9">+N6+1</f>
        <v>15</v>
      </c>
      <c r="P6" s="15">
        <f t="shared" si="9"/>
        <v>16</v>
      </c>
      <c r="Q6" s="15">
        <f t="shared" si="9"/>
        <v>17</v>
      </c>
      <c r="R6" s="15">
        <f t="shared" si="9"/>
        <v>18</v>
      </c>
      <c r="S6" s="15">
        <f t="shared" si="9"/>
        <v>19</v>
      </c>
      <c r="T6" s="15">
        <f t="shared" si="9"/>
        <v>20</v>
      </c>
      <c r="U6" s="15">
        <f t="shared" si="9"/>
        <v>21</v>
      </c>
      <c r="V6" s="15">
        <f t="shared" si="9"/>
        <v>22</v>
      </c>
      <c r="W6" s="15">
        <f t="shared" si="9"/>
        <v>23</v>
      </c>
      <c r="X6" s="15">
        <f t="shared" si="9"/>
        <v>24</v>
      </c>
      <c r="Y6" s="15">
        <f t="shared" si="9"/>
        <v>25</v>
      </c>
      <c r="Z6" s="15">
        <f t="shared" si="9"/>
        <v>26</v>
      </c>
      <c r="AA6" s="15">
        <f t="shared" si="9"/>
        <v>27</v>
      </c>
      <c r="AB6" s="15">
        <f t="shared" ref="AB6:AC6" si="10">+Z6+1</f>
        <v>27</v>
      </c>
      <c r="AC6" s="15">
        <f t="shared" si="10"/>
        <v>28</v>
      </c>
      <c r="AD6" s="15">
        <f t="shared" ref="AD6:AI6" si="11">+AC6+1</f>
        <v>29</v>
      </c>
      <c r="AE6" s="15">
        <f t="shared" si="11"/>
        <v>30</v>
      </c>
      <c r="AF6" s="15">
        <f t="shared" si="11"/>
        <v>31</v>
      </c>
      <c r="AG6" s="15">
        <f t="shared" si="11"/>
        <v>32</v>
      </c>
      <c r="AH6" s="15">
        <f t="shared" si="11"/>
        <v>33</v>
      </c>
      <c r="AI6" s="15">
        <f t="shared" si="11"/>
        <v>34</v>
      </c>
      <c r="AJ6" s="15">
        <f t="shared" ref="AJ6:AK6" si="12">+AH6+1</f>
        <v>34</v>
      </c>
      <c r="AK6" s="15">
        <f t="shared" si="12"/>
        <v>35</v>
      </c>
      <c r="AL6" s="15">
        <f t="shared" ref="AL6:AW6" si="13">+AK6+1</f>
        <v>36</v>
      </c>
      <c r="AM6" s="15">
        <f t="shared" si="13"/>
        <v>37</v>
      </c>
      <c r="AN6" s="15">
        <f t="shared" si="13"/>
        <v>38</v>
      </c>
      <c r="AO6" s="15">
        <f t="shared" si="13"/>
        <v>39</v>
      </c>
      <c r="AP6" s="15">
        <f t="shared" si="13"/>
        <v>40</v>
      </c>
      <c r="AQ6" s="15">
        <f t="shared" si="13"/>
        <v>41</v>
      </c>
      <c r="AR6" s="15">
        <f t="shared" si="13"/>
        <v>42</v>
      </c>
      <c r="AS6" s="15">
        <f t="shared" si="13"/>
        <v>43</v>
      </c>
      <c r="AT6" s="15">
        <f t="shared" si="13"/>
        <v>44</v>
      </c>
      <c r="AU6" s="15">
        <f t="shared" si="13"/>
        <v>45</v>
      </c>
      <c r="AV6" s="15">
        <f t="shared" si="13"/>
        <v>46</v>
      </c>
      <c r="AW6" s="15">
        <f t="shared" si="13"/>
        <v>47</v>
      </c>
    </row>
    <row r="7" spans="1:51">
      <c r="A7" s="16" t="s">
        <v>19</v>
      </c>
      <c r="B7" s="16" t="s">
        <v>20</v>
      </c>
      <c r="C7" s="16" t="s">
        <v>1</v>
      </c>
      <c r="D7" s="17">
        <v>0</v>
      </c>
      <c r="E7" s="17">
        <v>0</v>
      </c>
      <c r="F7" s="17">
        <v>0</v>
      </c>
      <c r="G7" s="18">
        <v>0</v>
      </c>
      <c r="H7" s="17">
        <v>0</v>
      </c>
      <c r="I7" s="19">
        <f t="shared" ref="I7:I42" si="14">(F7+D7+E7)-(G7+H7)</f>
        <v>0</v>
      </c>
      <c r="J7" s="19">
        <f t="shared" ref="J7:J42" si="15">IF(I7&gt;0,I7,0)</f>
        <v>0</v>
      </c>
      <c r="K7" s="20">
        <v>0</v>
      </c>
      <c r="L7" s="20">
        <f t="shared" ref="L7:L42" si="16">IF(K7+M7+(H7*-1)&lt;0,0,(K7+M7+(H7*-1)))</f>
        <v>0</v>
      </c>
      <c r="M7" s="20"/>
      <c r="N7" s="75">
        <f t="shared" ref="N7:N42" si="17">+O7-L7</f>
        <v>0</v>
      </c>
      <c r="O7" s="74">
        <f t="shared" ref="O7:O42" si="18">W7+AD7+AL7+AV7</f>
        <v>0</v>
      </c>
      <c r="P7" s="22">
        <f t="shared" ref="P7:P42" si="19">+Q7+X7+AE7+AM7</f>
        <v>0</v>
      </c>
      <c r="Q7" s="10"/>
      <c r="R7" s="89"/>
      <c r="S7" s="10"/>
      <c r="T7" s="10"/>
      <c r="U7" s="10"/>
      <c r="V7" s="10"/>
      <c r="W7" s="68">
        <f t="shared" ref="W7:W42" si="20">SUM(R7:V7)</f>
        <v>0</v>
      </c>
      <c r="X7" s="10"/>
      <c r="Y7" s="10"/>
      <c r="Z7" s="10"/>
      <c r="AA7" s="10"/>
      <c r="AB7" s="10"/>
      <c r="AC7" s="10"/>
      <c r="AD7" s="68">
        <f t="shared" ref="AD7:AD42" si="21">SUM(Y7:AC7)</f>
        <v>0</v>
      </c>
      <c r="AE7" s="10"/>
      <c r="AF7" s="10"/>
      <c r="AG7" s="10"/>
      <c r="AH7" s="10"/>
      <c r="AI7" s="10"/>
      <c r="AJ7" s="10"/>
      <c r="AK7" s="10"/>
      <c r="AL7" s="68">
        <f t="shared" ref="AL7:AL42" si="22">SUM(AF7:AK7)</f>
        <v>0</v>
      </c>
      <c r="AM7" s="10"/>
      <c r="AN7" s="10"/>
      <c r="AO7" s="10"/>
      <c r="AP7" s="10"/>
      <c r="AQ7" s="10"/>
      <c r="AR7" s="10"/>
      <c r="AS7" s="10"/>
      <c r="AT7" s="10"/>
      <c r="AU7" s="10"/>
      <c r="AV7" s="68">
        <f t="shared" ref="AV7:AV42" si="23">SUM(AN7:AU7)</f>
        <v>0</v>
      </c>
      <c r="AW7" s="21"/>
      <c r="AX7" s="88"/>
      <c r="AY7" s="88"/>
    </row>
    <row r="8" spans="1:51">
      <c r="A8" s="16" t="s">
        <v>21</v>
      </c>
      <c r="B8" s="16" t="s">
        <v>22</v>
      </c>
      <c r="C8" s="16" t="s">
        <v>1</v>
      </c>
      <c r="D8" s="17">
        <f>1500+200</f>
        <v>1700</v>
      </c>
      <c r="E8" s="17">
        <v>0</v>
      </c>
      <c r="F8" s="17">
        <v>0</v>
      </c>
      <c r="G8" s="18">
        <v>0</v>
      </c>
      <c r="H8" s="17">
        <v>0</v>
      </c>
      <c r="I8" s="19">
        <f t="shared" si="14"/>
        <v>1700</v>
      </c>
      <c r="J8" s="19">
        <f t="shared" si="15"/>
        <v>1700</v>
      </c>
      <c r="K8" s="20">
        <v>1200</v>
      </c>
      <c r="L8" s="20">
        <f t="shared" si="16"/>
        <v>1200</v>
      </c>
      <c r="M8" s="20"/>
      <c r="N8" s="75">
        <f t="shared" si="17"/>
        <v>0</v>
      </c>
      <c r="O8" s="74">
        <f t="shared" si="18"/>
        <v>1200</v>
      </c>
      <c r="P8" s="22">
        <f t="shared" si="19"/>
        <v>1200</v>
      </c>
      <c r="Q8" s="10">
        <v>300</v>
      </c>
      <c r="R8" s="10">
        <v>300</v>
      </c>
      <c r="S8" s="10">
        <v>300</v>
      </c>
      <c r="T8" s="10">
        <v>100</v>
      </c>
      <c r="U8" s="10">
        <v>350</v>
      </c>
      <c r="V8" s="10">
        <v>150</v>
      </c>
      <c r="W8" s="76">
        <f t="shared" si="20"/>
        <v>1200</v>
      </c>
      <c r="X8" s="10">
        <v>300</v>
      </c>
      <c r="Y8" s="10"/>
      <c r="Z8" s="10"/>
      <c r="AA8" s="10"/>
      <c r="AB8" s="10"/>
      <c r="AC8" s="10"/>
      <c r="AD8" s="76">
        <f t="shared" si="21"/>
        <v>0</v>
      </c>
      <c r="AE8" s="10">
        <v>300</v>
      </c>
      <c r="AF8" s="10"/>
      <c r="AG8" s="10"/>
      <c r="AH8" s="10"/>
      <c r="AI8" s="10"/>
      <c r="AJ8" s="10"/>
      <c r="AK8" s="10"/>
      <c r="AL8" s="76">
        <f t="shared" si="22"/>
        <v>0</v>
      </c>
      <c r="AM8" s="10">
        <v>300</v>
      </c>
      <c r="AN8" s="10"/>
      <c r="AO8" s="10"/>
      <c r="AP8" s="10"/>
      <c r="AQ8" s="10"/>
      <c r="AR8" s="10"/>
      <c r="AS8" s="10"/>
      <c r="AT8" s="10"/>
      <c r="AU8" s="10"/>
      <c r="AV8" s="68">
        <f t="shared" si="23"/>
        <v>0</v>
      </c>
      <c r="AW8" s="2"/>
      <c r="AX8" s="88"/>
      <c r="AY8" s="88"/>
    </row>
    <row r="9" spans="1:51">
      <c r="A9" s="16" t="s">
        <v>23</v>
      </c>
      <c r="B9" s="16" t="s">
        <v>24</v>
      </c>
      <c r="C9" s="16" t="s">
        <v>1</v>
      </c>
      <c r="D9" s="17">
        <v>300</v>
      </c>
      <c r="E9" s="17">
        <v>0</v>
      </c>
      <c r="F9" s="17">
        <v>0</v>
      </c>
      <c r="G9" s="18">
        <v>0</v>
      </c>
      <c r="H9" s="17">
        <v>0</v>
      </c>
      <c r="I9" s="19">
        <f t="shared" si="14"/>
        <v>300</v>
      </c>
      <c r="J9" s="19">
        <f t="shared" si="15"/>
        <v>300</v>
      </c>
      <c r="K9" s="20">
        <v>500</v>
      </c>
      <c r="L9" s="20">
        <f t="shared" si="16"/>
        <v>800</v>
      </c>
      <c r="M9" s="20">
        <v>300</v>
      </c>
      <c r="N9" s="75">
        <f t="shared" si="17"/>
        <v>0</v>
      </c>
      <c r="O9" s="74">
        <f t="shared" si="18"/>
        <v>800</v>
      </c>
      <c r="P9" s="22">
        <f t="shared" si="19"/>
        <v>800</v>
      </c>
      <c r="Q9" s="10">
        <v>100</v>
      </c>
      <c r="R9" s="10">
        <v>100</v>
      </c>
      <c r="S9" s="10">
        <v>200</v>
      </c>
      <c r="T9" s="10">
        <v>200</v>
      </c>
      <c r="U9" s="10"/>
      <c r="V9" s="10"/>
      <c r="W9" s="76">
        <f t="shared" si="20"/>
        <v>500</v>
      </c>
      <c r="X9" s="10">
        <f>200+300</f>
        <v>500</v>
      </c>
      <c r="Y9" s="10"/>
      <c r="Z9" s="10">
        <v>100</v>
      </c>
      <c r="AA9" s="10"/>
      <c r="AB9" s="10">
        <v>200</v>
      </c>
      <c r="AC9" s="10"/>
      <c r="AD9" s="76">
        <f t="shared" si="21"/>
        <v>300</v>
      </c>
      <c r="AE9" s="10">
        <v>200</v>
      </c>
      <c r="AF9" s="10"/>
      <c r="AG9" s="10"/>
      <c r="AH9" s="10"/>
      <c r="AI9" s="10"/>
      <c r="AJ9" s="10"/>
      <c r="AK9" s="10"/>
      <c r="AL9" s="76">
        <f t="shared" si="22"/>
        <v>0</v>
      </c>
      <c r="AM9" s="10"/>
      <c r="AN9" s="10"/>
      <c r="AO9" s="10"/>
      <c r="AP9" s="10"/>
      <c r="AQ9" s="10"/>
      <c r="AR9" s="10"/>
      <c r="AS9" s="10"/>
      <c r="AT9" s="10"/>
      <c r="AU9" s="10"/>
      <c r="AV9" s="76">
        <f t="shared" si="23"/>
        <v>0</v>
      </c>
      <c r="AW9" s="2"/>
      <c r="AX9" s="88"/>
      <c r="AY9" s="88"/>
    </row>
    <row r="10" spans="1:51">
      <c r="A10" s="16" t="s">
        <v>25</v>
      </c>
      <c r="B10" s="16" t="s">
        <v>26</v>
      </c>
      <c r="C10" s="16" t="s">
        <v>1</v>
      </c>
      <c r="D10" s="17">
        <v>5</v>
      </c>
      <c r="E10" s="17">
        <v>0</v>
      </c>
      <c r="F10" s="17">
        <v>0</v>
      </c>
      <c r="G10" s="18">
        <v>0</v>
      </c>
      <c r="H10" s="17">
        <v>-5</v>
      </c>
      <c r="I10" s="19">
        <f t="shared" si="14"/>
        <v>10</v>
      </c>
      <c r="J10" s="19">
        <f t="shared" si="15"/>
        <v>10</v>
      </c>
      <c r="K10" s="23">
        <v>0</v>
      </c>
      <c r="L10" s="20">
        <f t="shared" si="16"/>
        <v>5</v>
      </c>
      <c r="M10" s="20"/>
      <c r="N10" s="75">
        <f t="shared" si="17"/>
        <v>0</v>
      </c>
      <c r="O10" s="74">
        <f t="shared" si="18"/>
        <v>5</v>
      </c>
      <c r="P10" s="22">
        <v>5</v>
      </c>
      <c r="Q10" s="10"/>
      <c r="R10" s="89"/>
      <c r="S10" s="10"/>
      <c r="T10" s="10"/>
      <c r="U10" s="10"/>
      <c r="V10" s="10">
        <v>5</v>
      </c>
      <c r="W10" s="68">
        <f t="shared" si="20"/>
        <v>5</v>
      </c>
      <c r="X10" s="10"/>
      <c r="Y10" s="10"/>
      <c r="Z10" s="10"/>
      <c r="AA10" s="10"/>
      <c r="AB10" s="10"/>
      <c r="AC10" s="10"/>
      <c r="AD10" s="68">
        <f t="shared" si="21"/>
        <v>0</v>
      </c>
      <c r="AE10" s="10"/>
      <c r="AF10" s="10"/>
      <c r="AG10" s="10"/>
      <c r="AH10" s="10"/>
      <c r="AI10" s="10"/>
      <c r="AJ10" s="10"/>
      <c r="AK10" s="10"/>
      <c r="AL10" s="68">
        <f t="shared" si="22"/>
        <v>0</v>
      </c>
      <c r="AM10" s="10"/>
      <c r="AN10" s="10"/>
      <c r="AO10" s="10"/>
      <c r="AP10" s="10"/>
      <c r="AQ10" s="10"/>
      <c r="AR10" s="10"/>
      <c r="AS10" s="10"/>
      <c r="AT10" s="10"/>
      <c r="AU10" s="10"/>
      <c r="AV10" s="76">
        <f t="shared" si="23"/>
        <v>0</v>
      </c>
      <c r="AW10" s="2"/>
      <c r="AX10" s="88"/>
      <c r="AY10" s="88"/>
    </row>
    <row r="11" spans="1:51">
      <c r="A11" s="16" t="s">
        <v>27</v>
      </c>
      <c r="B11" s="16" t="s">
        <v>28</v>
      </c>
      <c r="C11" s="16" t="s">
        <v>1</v>
      </c>
      <c r="D11" s="17">
        <v>5</v>
      </c>
      <c r="E11" s="17">
        <v>0</v>
      </c>
      <c r="F11" s="17">
        <v>0</v>
      </c>
      <c r="G11" s="18">
        <v>0</v>
      </c>
      <c r="H11" s="17">
        <v>-5</v>
      </c>
      <c r="I11" s="19">
        <f t="shared" si="14"/>
        <v>10</v>
      </c>
      <c r="J11" s="19">
        <f t="shared" si="15"/>
        <v>10</v>
      </c>
      <c r="K11" s="23">
        <v>0</v>
      </c>
      <c r="L11" s="20">
        <f t="shared" si="16"/>
        <v>5</v>
      </c>
      <c r="M11" s="20"/>
      <c r="N11" s="75">
        <f t="shared" si="17"/>
        <v>0</v>
      </c>
      <c r="O11" s="74">
        <f t="shared" si="18"/>
        <v>5</v>
      </c>
      <c r="P11" s="22">
        <v>5</v>
      </c>
      <c r="Q11" s="10"/>
      <c r="R11" s="10"/>
      <c r="S11" s="10"/>
      <c r="T11" s="10"/>
      <c r="U11" s="10"/>
      <c r="V11" s="10">
        <v>5</v>
      </c>
      <c r="W11" s="68">
        <f t="shared" si="20"/>
        <v>5</v>
      </c>
      <c r="X11" s="10"/>
      <c r="Y11" s="10"/>
      <c r="Z11" s="10"/>
      <c r="AA11" s="10"/>
      <c r="AB11" s="10"/>
      <c r="AC11" s="10"/>
      <c r="AD11" s="68">
        <f t="shared" si="21"/>
        <v>0</v>
      </c>
      <c r="AE11" s="10"/>
      <c r="AF11" s="10"/>
      <c r="AG11" s="10"/>
      <c r="AH11" s="10"/>
      <c r="AI11" s="10"/>
      <c r="AJ11" s="10"/>
      <c r="AK11" s="10"/>
      <c r="AL11" s="68">
        <f t="shared" si="22"/>
        <v>0</v>
      </c>
      <c r="AM11" s="10"/>
      <c r="AN11" s="10"/>
      <c r="AO11" s="10"/>
      <c r="AP11" s="10"/>
      <c r="AQ11" s="10"/>
      <c r="AR11" s="10"/>
      <c r="AS11" s="10"/>
      <c r="AT11" s="10"/>
      <c r="AU11" s="10"/>
      <c r="AV11" s="76">
        <f t="shared" si="23"/>
        <v>0</v>
      </c>
      <c r="AW11" s="2"/>
      <c r="AX11" s="88"/>
      <c r="AY11" s="88"/>
    </row>
    <row r="12" spans="1:51">
      <c r="A12" s="16" t="s">
        <v>29</v>
      </c>
      <c r="B12" s="16" t="s">
        <v>30</v>
      </c>
      <c r="C12" s="16" t="s">
        <v>1</v>
      </c>
      <c r="D12" s="17">
        <v>0</v>
      </c>
      <c r="E12" s="17">
        <v>0</v>
      </c>
      <c r="F12" s="17">
        <v>0</v>
      </c>
      <c r="G12" s="18">
        <v>0</v>
      </c>
      <c r="H12" s="17">
        <v>-5</v>
      </c>
      <c r="I12" s="19">
        <f t="shared" si="14"/>
        <v>5</v>
      </c>
      <c r="J12" s="19">
        <f t="shared" si="15"/>
        <v>5</v>
      </c>
      <c r="K12" s="23">
        <v>0</v>
      </c>
      <c r="L12" s="20">
        <f t="shared" si="16"/>
        <v>5</v>
      </c>
      <c r="M12" s="20"/>
      <c r="N12" s="75">
        <f t="shared" si="17"/>
        <v>0</v>
      </c>
      <c r="O12" s="74">
        <f t="shared" si="18"/>
        <v>5</v>
      </c>
      <c r="P12" s="22">
        <v>5</v>
      </c>
      <c r="Q12" s="10"/>
      <c r="R12" s="10"/>
      <c r="S12" s="10"/>
      <c r="T12" s="10"/>
      <c r="U12" s="10"/>
      <c r="V12" s="10">
        <v>5</v>
      </c>
      <c r="W12" s="68">
        <f t="shared" si="20"/>
        <v>5</v>
      </c>
      <c r="X12" s="10"/>
      <c r="Y12" s="10"/>
      <c r="Z12" s="10"/>
      <c r="AA12" s="10"/>
      <c r="AB12" s="10"/>
      <c r="AC12" s="10"/>
      <c r="AD12" s="68">
        <f t="shared" si="21"/>
        <v>0</v>
      </c>
      <c r="AE12" s="10"/>
      <c r="AF12" s="10"/>
      <c r="AG12" s="10"/>
      <c r="AH12" s="10"/>
      <c r="AI12" s="10"/>
      <c r="AJ12" s="10"/>
      <c r="AK12" s="10"/>
      <c r="AL12" s="68">
        <f t="shared" si="22"/>
        <v>0</v>
      </c>
      <c r="AM12" s="10"/>
      <c r="AN12" s="10"/>
      <c r="AO12" s="10"/>
      <c r="AP12" s="10"/>
      <c r="AQ12" s="10"/>
      <c r="AR12" s="10"/>
      <c r="AS12" s="10"/>
      <c r="AT12" s="10"/>
      <c r="AU12" s="10"/>
      <c r="AV12" s="76">
        <f t="shared" si="23"/>
        <v>0</v>
      </c>
      <c r="AW12" s="2"/>
      <c r="AX12" s="88"/>
      <c r="AY12" s="88"/>
    </row>
    <row r="13" spans="1:51">
      <c r="A13" s="16" t="s">
        <v>31</v>
      </c>
      <c r="B13" s="16" t="s">
        <v>32</v>
      </c>
      <c r="C13" s="16" t="s">
        <v>1</v>
      </c>
      <c r="D13" s="17">
        <v>0</v>
      </c>
      <c r="E13" s="17">
        <v>0</v>
      </c>
      <c r="F13" s="17">
        <v>0</v>
      </c>
      <c r="G13" s="18">
        <v>0</v>
      </c>
      <c r="H13" s="17">
        <v>-5</v>
      </c>
      <c r="I13" s="19">
        <f t="shared" si="14"/>
        <v>5</v>
      </c>
      <c r="J13" s="19">
        <f t="shared" si="15"/>
        <v>5</v>
      </c>
      <c r="K13" s="23">
        <v>0</v>
      </c>
      <c r="L13" s="20">
        <f t="shared" si="16"/>
        <v>5</v>
      </c>
      <c r="M13" s="20"/>
      <c r="N13" s="75">
        <f t="shared" si="17"/>
        <v>0</v>
      </c>
      <c r="O13" s="74">
        <f t="shared" si="18"/>
        <v>5</v>
      </c>
      <c r="P13" s="22">
        <v>5</v>
      </c>
      <c r="Q13" s="10"/>
      <c r="R13" s="10"/>
      <c r="S13" s="10"/>
      <c r="T13" s="10"/>
      <c r="U13" s="10"/>
      <c r="V13" s="10">
        <v>5</v>
      </c>
      <c r="W13" s="68">
        <f t="shared" si="20"/>
        <v>5</v>
      </c>
      <c r="X13" s="10"/>
      <c r="Y13" s="10"/>
      <c r="Z13" s="10"/>
      <c r="AA13" s="10"/>
      <c r="AB13" s="10"/>
      <c r="AC13" s="10"/>
      <c r="AD13" s="68">
        <f t="shared" si="21"/>
        <v>0</v>
      </c>
      <c r="AE13" s="10"/>
      <c r="AF13" s="10"/>
      <c r="AG13" s="10"/>
      <c r="AH13" s="10"/>
      <c r="AI13" s="10"/>
      <c r="AJ13" s="10"/>
      <c r="AK13" s="10"/>
      <c r="AL13" s="68">
        <f t="shared" si="22"/>
        <v>0</v>
      </c>
      <c r="AM13" s="10"/>
      <c r="AN13" s="10"/>
      <c r="AO13" s="10"/>
      <c r="AP13" s="10"/>
      <c r="AQ13" s="10"/>
      <c r="AR13" s="10"/>
      <c r="AS13" s="10"/>
      <c r="AT13" s="10"/>
      <c r="AU13" s="10"/>
      <c r="AV13" s="76">
        <f t="shared" si="23"/>
        <v>0</v>
      </c>
      <c r="AW13" s="2"/>
      <c r="AX13" s="88"/>
      <c r="AY13" s="88"/>
    </row>
    <row r="14" spans="1:51">
      <c r="A14" s="16" t="s">
        <v>33</v>
      </c>
      <c r="B14" s="24" t="s">
        <v>34</v>
      </c>
      <c r="C14" s="16" t="s">
        <v>1</v>
      </c>
      <c r="D14" s="17">
        <v>500</v>
      </c>
      <c r="E14" s="17">
        <v>0</v>
      </c>
      <c r="F14" s="17">
        <v>0</v>
      </c>
      <c r="G14" s="18">
        <v>0</v>
      </c>
      <c r="H14" s="17">
        <v>-320</v>
      </c>
      <c r="I14" s="19">
        <f t="shared" si="14"/>
        <v>820</v>
      </c>
      <c r="J14" s="19">
        <f t="shared" si="15"/>
        <v>820</v>
      </c>
      <c r="K14" s="23">
        <v>500</v>
      </c>
      <c r="L14" s="20">
        <f t="shared" si="16"/>
        <v>820</v>
      </c>
      <c r="M14" s="20"/>
      <c r="N14" s="75">
        <f t="shared" si="17"/>
        <v>0</v>
      </c>
      <c r="O14" s="74">
        <f t="shared" si="18"/>
        <v>820</v>
      </c>
      <c r="P14" s="22">
        <f t="shared" si="19"/>
        <v>300</v>
      </c>
      <c r="Q14" s="10"/>
      <c r="R14" s="10"/>
      <c r="S14" s="10"/>
      <c r="T14" s="10">
        <v>150</v>
      </c>
      <c r="U14" s="10">
        <v>150</v>
      </c>
      <c r="V14" s="10">
        <v>200</v>
      </c>
      <c r="W14" s="76">
        <f t="shared" si="20"/>
        <v>500</v>
      </c>
      <c r="X14" s="10"/>
      <c r="Y14" s="10"/>
      <c r="Z14" s="10">
        <v>120</v>
      </c>
      <c r="AA14" s="10">
        <v>200</v>
      </c>
      <c r="AB14" s="10"/>
      <c r="AC14" s="10"/>
      <c r="AD14" s="76">
        <f t="shared" si="21"/>
        <v>320</v>
      </c>
      <c r="AE14" s="10">
        <v>200</v>
      </c>
      <c r="AF14" s="10"/>
      <c r="AG14" s="10"/>
      <c r="AH14" s="10"/>
      <c r="AI14" s="10"/>
      <c r="AJ14" s="10"/>
      <c r="AK14" s="10"/>
      <c r="AL14" s="76">
        <f t="shared" si="22"/>
        <v>0</v>
      </c>
      <c r="AM14" s="10">
        <v>100</v>
      </c>
      <c r="AN14" s="10"/>
      <c r="AO14" s="10"/>
      <c r="AP14" s="10"/>
      <c r="AQ14" s="10"/>
      <c r="AR14" s="10"/>
      <c r="AS14" s="10"/>
      <c r="AT14" s="10"/>
      <c r="AU14" s="10"/>
      <c r="AV14" s="68">
        <f t="shared" si="23"/>
        <v>0</v>
      </c>
      <c r="AW14" s="2"/>
      <c r="AX14" s="88"/>
      <c r="AY14" s="88"/>
    </row>
    <row r="15" spans="1:51">
      <c r="A15" s="16"/>
      <c r="B15" s="24" t="s">
        <v>365</v>
      </c>
      <c r="C15" s="16" t="s">
        <v>1</v>
      </c>
      <c r="D15" s="31">
        <v>200</v>
      </c>
      <c r="E15" s="17"/>
      <c r="F15" s="17"/>
      <c r="G15" s="18">
        <v>0</v>
      </c>
      <c r="H15" s="17">
        <v>0</v>
      </c>
      <c r="I15" s="19">
        <f t="shared" si="14"/>
        <v>200</v>
      </c>
      <c r="J15" s="19">
        <f t="shared" si="15"/>
        <v>200</v>
      </c>
      <c r="K15" s="23">
        <v>200</v>
      </c>
      <c r="L15" s="20">
        <f t="shared" si="16"/>
        <v>200</v>
      </c>
      <c r="M15" s="20"/>
      <c r="N15" s="75">
        <f t="shared" si="17"/>
        <v>0</v>
      </c>
      <c r="O15" s="74">
        <f t="shared" si="18"/>
        <v>200</v>
      </c>
      <c r="P15" s="22">
        <f t="shared" si="19"/>
        <v>200</v>
      </c>
      <c r="Q15" s="10">
        <v>200</v>
      </c>
      <c r="R15" s="10">
        <v>200</v>
      </c>
      <c r="S15" s="10"/>
      <c r="T15" s="10"/>
      <c r="U15" s="10"/>
      <c r="V15" s="10"/>
      <c r="W15" s="76">
        <f t="shared" si="20"/>
        <v>200</v>
      </c>
      <c r="X15" s="10"/>
      <c r="Y15" s="10"/>
      <c r="Z15" s="10"/>
      <c r="AA15" s="10"/>
      <c r="AB15" s="10"/>
      <c r="AC15" s="10"/>
      <c r="AD15" s="76">
        <f t="shared" si="21"/>
        <v>0</v>
      </c>
      <c r="AE15" s="10"/>
      <c r="AF15" s="10"/>
      <c r="AG15" s="10"/>
      <c r="AH15" s="10"/>
      <c r="AI15" s="10"/>
      <c r="AJ15" s="10"/>
      <c r="AK15" s="10"/>
      <c r="AL15" s="76">
        <f t="shared" si="22"/>
        <v>0</v>
      </c>
      <c r="AM15" s="10"/>
      <c r="AN15" s="10"/>
      <c r="AO15" s="10"/>
      <c r="AP15" s="10"/>
      <c r="AQ15" s="10"/>
      <c r="AR15" s="10"/>
      <c r="AS15" s="10"/>
      <c r="AT15" s="10"/>
      <c r="AU15" s="10"/>
      <c r="AV15" s="76">
        <f t="shared" si="23"/>
        <v>0</v>
      </c>
      <c r="AW15" s="21"/>
      <c r="AX15" s="88"/>
      <c r="AY15" s="88"/>
    </row>
    <row r="16" spans="1:51">
      <c r="A16" s="43" t="s">
        <v>339</v>
      </c>
      <c r="B16" s="16" t="s">
        <v>340</v>
      </c>
      <c r="C16" s="16" t="s">
        <v>1</v>
      </c>
      <c r="D16" s="17">
        <v>100</v>
      </c>
      <c r="E16" s="17">
        <v>0</v>
      </c>
      <c r="F16" s="17">
        <v>0</v>
      </c>
      <c r="G16" s="18">
        <v>0</v>
      </c>
      <c r="H16" s="17">
        <v>0</v>
      </c>
      <c r="I16" s="19">
        <f t="shared" si="14"/>
        <v>100</v>
      </c>
      <c r="J16" s="19">
        <f t="shared" si="15"/>
        <v>100</v>
      </c>
      <c r="K16" s="23">
        <v>100</v>
      </c>
      <c r="L16" s="20">
        <f t="shared" si="16"/>
        <v>100</v>
      </c>
      <c r="M16" s="20"/>
      <c r="N16" s="75">
        <f t="shared" si="17"/>
        <v>0</v>
      </c>
      <c r="O16" s="74">
        <f t="shared" si="18"/>
        <v>100</v>
      </c>
      <c r="P16" s="22">
        <f t="shared" si="19"/>
        <v>100</v>
      </c>
      <c r="Q16" s="10">
        <v>100</v>
      </c>
      <c r="R16" s="10"/>
      <c r="S16" s="10">
        <v>100</v>
      </c>
      <c r="T16" s="10"/>
      <c r="U16" s="10"/>
      <c r="V16" s="10"/>
      <c r="W16" s="76">
        <f t="shared" si="20"/>
        <v>100</v>
      </c>
      <c r="X16" s="10"/>
      <c r="Y16" s="10"/>
      <c r="Z16" s="10"/>
      <c r="AA16" s="10"/>
      <c r="AB16" s="10"/>
      <c r="AC16" s="10"/>
      <c r="AD16" s="76">
        <f t="shared" si="21"/>
        <v>0</v>
      </c>
      <c r="AE16" s="10"/>
      <c r="AF16" s="10"/>
      <c r="AG16" s="10"/>
      <c r="AH16" s="10"/>
      <c r="AI16" s="10"/>
      <c r="AJ16" s="10"/>
      <c r="AK16" s="10"/>
      <c r="AL16" s="76">
        <f t="shared" si="22"/>
        <v>0</v>
      </c>
      <c r="AM16" s="10"/>
      <c r="AN16" s="10"/>
      <c r="AO16" s="10"/>
      <c r="AP16" s="10"/>
      <c r="AQ16" s="10"/>
      <c r="AR16" s="10"/>
      <c r="AS16" s="10"/>
      <c r="AT16" s="10"/>
      <c r="AU16" s="10"/>
      <c r="AV16" s="76">
        <f t="shared" si="23"/>
        <v>0</v>
      </c>
      <c r="AW16" s="21"/>
      <c r="AX16" s="88"/>
      <c r="AY16" s="88"/>
    </row>
    <row r="17" spans="1:51">
      <c r="A17" s="16" t="s">
        <v>35</v>
      </c>
      <c r="B17" s="16" t="s">
        <v>36</v>
      </c>
      <c r="C17" s="16" t="s">
        <v>1</v>
      </c>
      <c r="D17" s="17">
        <v>40</v>
      </c>
      <c r="E17" s="17">
        <v>0</v>
      </c>
      <c r="F17" s="17">
        <v>0</v>
      </c>
      <c r="G17" s="18">
        <v>0</v>
      </c>
      <c r="H17" s="17">
        <v>0</v>
      </c>
      <c r="I17" s="19">
        <f t="shared" si="14"/>
        <v>40</v>
      </c>
      <c r="J17" s="19">
        <f t="shared" si="15"/>
        <v>40</v>
      </c>
      <c r="K17" s="23">
        <v>0</v>
      </c>
      <c r="L17" s="20">
        <f t="shared" si="16"/>
        <v>0</v>
      </c>
      <c r="M17" s="20"/>
      <c r="N17" s="75">
        <f t="shared" si="17"/>
        <v>0</v>
      </c>
      <c r="O17" s="74">
        <f t="shared" si="18"/>
        <v>0</v>
      </c>
      <c r="P17" s="22">
        <f t="shared" si="19"/>
        <v>0</v>
      </c>
      <c r="Q17" s="10"/>
      <c r="R17" s="10"/>
      <c r="S17" s="10"/>
      <c r="T17" s="10"/>
      <c r="U17" s="10"/>
      <c r="V17" s="10"/>
      <c r="W17" s="68">
        <f t="shared" si="20"/>
        <v>0</v>
      </c>
      <c r="X17" s="10"/>
      <c r="Y17" s="10"/>
      <c r="Z17" s="10"/>
      <c r="AA17" s="10"/>
      <c r="AB17" s="10"/>
      <c r="AC17" s="10"/>
      <c r="AD17" s="68">
        <f t="shared" si="21"/>
        <v>0</v>
      </c>
      <c r="AE17" s="10"/>
      <c r="AF17" s="10"/>
      <c r="AG17" s="10"/>
      <c r="AH17" s="10"/>
      <c r="AI17" s="10"/>
      <c r="AJ17" s="10"/>
      <c r="AK17" s="10"/>
      <c r="AL17" s="68">
        <f t="shared" si="22"/>
        <v>0</v>
      </c>
      <c r="AM17" s="10"/>
      <c r="AN17" s="10"/>
      <c r="AO17" s="10"/>
      <c r="AP17" s="10"/>
      <c r="AQ17" s="10"/>
      <c r="AR17" s="10"/>
      <c r="AS17" s="10"/>
      <c r="AT17" s="10"/>
      <c r="AU17" s="10"/>
      <c r="AV17" s="68">
        <f t="shared" si="23"/>
        <v>0</v>
      </c>
      <c r="AW17" s="21"/>
      <c r="AX17" s="88"/>
      <c r="AY17" s="88"/>
    </row>
    <row r="18" spans="1:51">
      <c r="A18" s="16" t="s">
        <v>37</v>
      </c>
      <c r="B18" s="24" t="s">
        <v>38</v>
      </c>
      <c r="C18" s="16" t="s">
        <v>1</v>
      </c>
      <c r="D18" s="17">
        <v>40</v>
      </c>
      <c r="E18" s="17">
        <v>0</v>
      </c>
      <c r="F18" s="17">
        <v>0</v>
      </c>
      <c r="G18" s="18">
        <v>0</v>
      </c>
      <c r="H18" s="17">
        <v>0</v>
      </c>
      <c r="I18" s="19">
        <f t="shared" si="14"/>
        <v>40</v>
      </c>
      <c r="J18" s="19">
        <f t="shared" si="15"/>
        <v>40</v>
      </c>
      <c r="K18" s="23">
        <v>40</v>
      </c>
      <c r="L18" s="20">
        <f t="shared" si="16"/>
        <v>40</v>
      </c>
      <c r="M18" s="20"/>
      <c r="N18" s="75">
        <f t="shared" si="17"/>
        <v>0</v>
      </c>
      <c r="O18" s="74">
        <f t="shared" si="18"/>
        <v>40</v>
      </c>
      <c r="P18" s="22">
        <f t="shared" si="19"/>
        <v>40</v>
      </c>
      <c r="Q18" s="10">
        <v>40</v>
      </c>
      <c r="R18" s="10"/>
      <c r="S18" s="10"/>
      <c r="T18" s="10"/>
      <c r="U18" s="10"/>
      <c r="V18" s="10">
        <v>40</v>
      </c>
      <c r="W18" s="76">
        <f t="shared" si="20"/>
        <v>40</v>
      </c>
      <c r="X18" s="10"/>
      <c r="Y18" s="10"/>
      <c r="Z18" s="10"/>
      <c r="AA18" s="10"/>
      <c r="AB18" s="10"/>
      <c r="AC18" s="10"/>
      <c r="AD18" s="76">
        <f t="shared" si="21"/>
        <v>0</v>
      </c>
      <c r="AE18" s="10"/>
      <c r="AF18" s="10"/>
      <c r="AG18" s="10"/>
      <c r="AH18" s="10"/>
      <c r="AI18" s="10"/>
      <c r="AJ18" s="10"/>
      <c r="AK18" s="10"/>
      <c r="AL18" s="76">
        <f t="shared" si="22"/>
        <v>0</v>
      </c>
      <c r="AM18" s="10"/>
      <c r="AN18" s="10"/>
      <c r="AO18" s="10"/>
      <c r="AP18" s="10"/>
      <c r="AQ18" s="10"/>
      <c r="AR18" s="10"/>
      <c r="AS18" s="10"/>
      <c r="AT18" s="10"/>
      <c r="AU18" s="10"/>
      <c r="AV18" s="68">
        <f t="shared" si="23"/>
        <v>0</v>
      </c>
      <c r="AW18" s="21"/>
      <c r="AX18" s="88"/>
      <c r="AY18" s="88"/>
    </row>
    <row r="19" spans="1:51">
      <c r="A19" s="16"/>
      <c r="B19" s="49" t="s">
        <v>393</v>
      </c>
      <c r="C19" s="16" t="s">
        <v>1</v>
      </c>
      <c r="D19" s="31">
        <v>620</v>
      </c>
      <c r="E19" s="17"/>
      <c r="F19" s="17"/>
      <c r="G19" s="18">
        <v>0</v>
      </c>
      <c r="H19" s="17">
        <v>0</v>
      </c>
      <c r="I19" s="19">
        <f t="shared" si="14"/>
        <v>620</v>
      </c>
      <c r="J19" s="19">
        <f t="shared" si="15"/>
        <v>620</v>
      </c>
      <c r="K19" s="23">
        <v>620</v>
      </c>
      <c r="L19" s="20">
        <f t="shared" si="16"/>
        <v>620</v>
      </c>
      <c r="M19" s="20"/>
      <c r="N19" s="75">
        <f t="shared" si="17"/>
        <v>0</v>
      </c>
      <c r="O19" s="74">
        <f t="shared" si="18"/>
        <v>620</v>
      </c>
      <c r="P19" s="22">
        <f t="shared" si="19"/>
        <v>620</v>
      </c>
      <c r="Q19" s="10"/>
      <c r="R19" s="10"/>
      <c r="S19" s="10"/>
      <c r="T19" s="10"/>
      <c r="U19" s="10"/>
      <c r="V19" s="10"/>
      <c r="W19" s="76">
        <f t="shared" si="20"/>
        <v>0</v>
      </c>
      <c r="X19" s="10"/>
      <c r="Y19" s="10">
        <v>350</v>
      </c>
      <c r="Z19" s="10">
        <v>270</v>
      </c>
      <c r="AA19" s="10"/>
      <c r="AB19" s="10"/>
      <c r="AC19" s="10"/>
      <c r="AD19" s="76">
        <f t="shared" si="21"/>
        <v>620</v>
      </c>
      <c r="AE19" s="10"/>
      <c r="AF19" s="10"/>
      <c r="AG19" s="10"/>
      <c r="AH19" s="10"/>
      <c r="AI19" s="10"/>
      <c r="AJ19" s="10"/>
      <c r="AK19" s="10"/>
      <c r="AL19" s="76">
        <f t="shared" si="22"/>
        <v>0</v>
      </c>
      <c r="AM19" s="10">
        <v>620</v>
      </c>
      <c r="AN19" s="10"/>
      <c r="AO19" s="10"/>
      <c r="AP19" s="10"/>
      <c r="AQ19" s="10"/>
      <c r="AR19" s="10"/>
      <c r="AS19" s="10"/>
      <c r="AT19" s="10"/>
      <c r="AU19" s="10"/>
      <c r="AV19" s="68">
        <f t="shared" si="23"/>
        <v>0</v>
      </c>
      <c r="AW19" s="21"/>
      <c r="AX19" s="88"/>
      <c r="AY19" s="88"/>
    </row>
    <row r="20" spans="1:51">
      <c r="A20" s="16"/>
      <c r="B20" s="49" t="s">
        <v>396</v>
      </c>
      <c r="C20" s="16" t="s">
        <v>1</v>
      </c>
      <c r="D20" s="31">
        <v>160</v>
      </c>
      <c r="E20" s="17"/>
      <c r="F20" s="17"/>
      <c r="G20" s="18">
        <v>0</v>
      </c>
      <c r="H20" s="17">
        <v>0</v>
      </c>
      <c r="I20" s="19">
        <f t="shared" si="14"/>
        <v>160</v>
      </c>
      <c r="J20" s="19">
        <f t="shared" si="15"/>
        <v>160</v>
      </c>
      <c r="K20" s="23">
        <v>160</v>
      </c>
      <c r="L20" s="20">
        <f t="shared" si="16"/>
        <v>160</v>
      </c>
      <c r="M20" s="20"/>
      <c r="N20" s="75">
        <f t="shared" si="17"/>
        <v>0</v>
      </c>
      <c r="O20" s="74">
        <f t="shared" si="18"/>
        <v>160</v>
      </c>
      <c r="P20" s="22">
        <f t="shared" si="19"/>
        <v>160</v>
      </c>
      <c r="Q20" s="10"/>
      <c r="R20" s="10"/>
      <c r="S20" s="10"/>
      <c r="T20" s="10"/>
      <c r="U20" s="10"/>
      <c r="V20" s="10"/>
      <c r="W20" s="76">
        <f t="shared" si="20"/>
        <v>0</v>
      </c>
      <c r="X20" s="10"/>
      <c r="Y20" s="10"/>
      <c r="Z20" s="10">
        <v>160</v>
      </c>
      <c r="AA20" s="10"/>
      <c r="AB20" s="10"/>
      <c r="AC20" s="10"/>
      <c r="AD20" s="76">
        <f t="shared" si="21"/>
        <v>160</v>
      </c>
      <c r="AE20" s="10"/>
      <c r="AF20" s="10"/>
      <c r="AG20" s="10"/>
      <c r="AH20" s="10"/>
      <c r="AI20" s="10"/>
      <c r="AJ20" s="10"/>
      <c r="AK20" s="10"/>
      <c r="AL20" s="76">
        <f t="shared" si="22"/>
        <v>0</v>
      </c>
      <c r="AM20" s="10">
        <v>160</v>
      </c>
      <c r="AN20" s="10"/>
      <c r="AO20" s="10"/>
      <c r="AP20" s="10"/>
      <c r="AQ20" s="10"/>
      <c r="AR20" s="10"/>
      <c r="AS20" s="10"/>
      <c r="AT20" s="10"/>
      <c r="AU20" s="10"/>
      <c r="AV20" s="68">
        <f t="shared" si="23"/>
        <v>0</v>
      </c>
      <c r="AW20" s="21"/>
      <c r="AX20" s="88"/>
      <c r="AY20" s="88"/>
    </row>
    <row r="21" spans="1:51">
      <c r="A21" s="16"/>
      <c r="B21" s="49" t="s">
        <v>395</v>
      </c>
      <c r="C21" s="16" t="s">
        <v>1</v>
      </c>
      <c r="D21" s="31">
        <v>160</v>
      </c>
      <c r="E21" s="17"/>
      <c r="F21" s="17"/>
      <c r="G21" s="18">
        <v>0</v>
      </c>
      <c r="H21" s="17">
        <v>0</v>
      </c>
      <c r="I21" s="19">
        <f t="shared" si="14"/>
        <v>160</v>
      </c>
      <c r="J21" s="19">
        <f t="shared" si="15"/>
        <v>160</v>
      </c>
      <c r="K21" s="23">
        <v>160</v>
      </c>
      <c r="L21" s="20">
        <f t="shared" si="16"/>
        <v>160</v>
      </c>
      <c r="M21" s="20"/>
      <c r="N21" s="75">
        <f t="shared" si="17"/>
        <v>0</v>
      </c>
      <c r="O21" s="74">
        <f t="shared" si="18"/>
        <v>160</v>
      </c>
      <c r="P21" s="22">
        <f t="shared" si="19"/>
        <v>160</v>
      </c>
      <c r="Q21" s="10"/>
      <c r="R21" s="10"/>
      <c r="S21" s="10"/>
      <c r="T21" s="10"/>
      <c r="U21" s="10"/>
      <c r="V21" s="10"/>
      <c r="W21" s="76">
        <f t="shared" si="20"/>
        <v>0</v>
      </c>
      <c r="X21" s="10"/>
      <c r="Y21" s="10"/>
      <c r="Z21" s="10"/>
      <c r="AA21" s="10">
        <v>160</v>
      </c>
      <c r="AB21" s="10"/>
      <c r="AC21" s="10"/>
      <c r="AD21" s="76">
        <f t="shared" si="21"/>
        <v>160</v>
      </c>
      <c r="AE21" s="10"/>
      <c r="AF21" s="10"/>
      <c r="AG21" s="10"/>
      <c r="AH21" s="10"/>
      <c r="AI21" s="10"/>
      <c r="AJ21" s="10"/>
      <c r="AK21" s="10"/>
      <c r="AL21" s="76">
        <f t="shared" si="22"/>
        <v>0</v>
      </c>
      <c r="AM21" s="10">
        <v>160</v>
      </c>
      <c r="AN21" s="10"/>
      <c r="AO21" s="10"/>
      <c r="AP21" s="10"/>
      <c r="AQ21" s="10"/>
      <c r="AR21" s="10"/>
      <c r="AS21" s="10"/>
      <c r="AT21" s="10"/>
      <c r="AU21" s="10"/>
      <c r="AV21" s="76">
        <f t="shared" si="23"/>
        <v>0</v>
      </c>
      <c r="AW21" s="21"/>
      <c r="AX21" s="88"/>
      <c r="AY21" s="88"/>
    </row>
    <row r="22" spans="1:51">
      <c r="A22" s="16"/>
      <c r="B22" s="49" t="s">
        <v>394</v>
      </c>
      <c r="C22" s="16" t="s">
        <v>1</v>
      </c>
      <c r="D22" s="31">
        <v>160</v>
      </c>
      <c r="E22" s="17"/>
      <c r="F22" s="17"/>
      <c r="G22" s="18">
        <v>0</v>
      </c>
      <c r="H22" s="17">
        <v>0</v>
      </c>
      <c r="I22" s="19">
        <f t="shared" si="14"/>
        <v>160</v>
      </c>
      <c r="J22" s="19">
        <f t="shared" si="15"/>
        <v>160</v>
      </c>
      <c r="K22" s="23">
        <v>160</v>
      </c>
      <c r="L22" s="20">
        <f t="shared" si="16"/>
        <v>160</v>
      </c>
      <c r="M22" s="20"/>
      <c r="N22" s="75">
        <f t="shared" si="17"/>
        <v>0</v>
      </c>
      <c r="O22" s="74">
        <f t="shared" si="18"/>
        <v>160</v>
      </c>
      <c r="P22" s="22">
        <f t="shared" si="19"/>
        <v>160</v>
      </c>
      <c r="Q22" s="10"/>
      <c r="R22" s="10"/>
      <c r="S22" s="10"/>
      <c r="T22" s="10"/>
      <c r="U22" s="10"/>
      <c r="V22" s="10"/>
      <c r="W22" s="76">
        <f t="shared" si="20"/>
        <v>0</v>
      </c>
      <c r="X22" s="10"/>
      <c r="Y22" s="10">
        <v>160</v>
      </c>
      <c r="Z22" s="10"/>
      <c r="AA22" s="10"/>
      <c r="AB22" s="10"/>
      <c r="AC22" s="10"/>
      <c r="AD22" s="76">
        <f t="shared" si="21"/>
        <v>160</v>
      </c>
      <c r="AE22" s="10"/>
      <c r="AF22" s="10"/>
      <c r="AG22" s="10"/>
      <c r="AH22" s="10"/>
      <c r="AI22" s="10"/>
      <c r="AJ22" s="10"/>
      <c r="AK22" s="10"/>
      <c r="AL22" s="76">
        <f t="shared" si="22"/>
        <v>0</v>
      </c>
      <c r="AM22" s="10">
        <v>160</v>
      </c>
      <c r="AN22" s="10"/>
      <c r="AO22" s="10"/>
      <c r="AP22" s="10"/>
      <c r="AQ22" s="10"/>
      <c r="AR22" s="10"/>
      <c r="AS22" s="10"/>
      <c r="AT22" s="10"/>
      <c r="AU22" s="10"/>
      <c r="AV22" s="76">
        <f t="shared" si="23"/>
        <v>0</v>
      </c>
      <c r="AW22" s="21"/>
      <c r="AX22" s="88"/>
      <c r="AY22" s="88"/>
    </row>
    <row r="23" spans="1:51">
      <c r="A23" s="16" t="s">
        <v>39</v>
      </c>
      <c r="B23" s="16" t="s">
        <v>40</v>
      </c>
      <c r="C23" s="16" t="s">
        <v>1</v>
      </c>
      <c r="D23" s="17">
        <f>700+100</f>
        <v>800</v>
      </c>
      <c r="E23" s="17">
        <v>0</v>
      </c>
      <c r="F23" s="17">
        <v>0</v>
      </c>
      <c r="G23" s="18">
        <v>0</v>
      </c>
      <c r="H23" s="17">
        <v>320</v>
      </c>
      <c r="I23" s="19">
        <f t="shared" si="14"/>
        <v>480</v>
      </c>
      <c r="J23" s="19">
        <f t="shared" si="15"/>
        <v>480</v>
      </c>
      <c r="K23" s="23">
        <v>500</v>
      </c>
      <c r="L23" s="20">
        <f t="shared" si="16"/>
        <v>180</v>
      </c>
      <c r="M23" s="20"/>
      <c r="N23" s="75">
        <f t="shared" si="17"/>
        <v>0</v>
      </c>
      <c r="O23" s="74">
        <f t="shared" si="18"/>
        <v>180</v>
      </c>
      <c r="P23" s="22">
        <f t="shared" si="19"/>
        <v>480</v>
      </c>
      <c r="Q23" s="10">
        <v>300</v>
      </c>
      <c r="R23" s="10"/>
      <c r="S23" s="10"/>
      <c r="T23" s="10"/>
      <c r="U23" s="10"/>
      <c r="V23" s="10"/>
      <c r="W23" s="76">
        <f t="shared" si="20"/>
        <v>0</v>
      </c>
      <c r="X23" s="10">
        <v>180</v>
      </c>
      <c r="Y23" s="10">
        <v>180</v>
      </c>
      <c r="Z23" s="10"/>
      <c r="AA23" s="10"/>
      <c r="AB23" s="10"/>
      <c r="AC23" s="10"/>
      <c r="AD23" s="76">
        <f t="shared" si="21"/>
        <v>180</v>
      </c>
      <c r="AE23" s="10"/>
      <c r="AF23" s="10"/>
      <c r="AG23" s="10"/>
      <c r="AH23" s="10"/>
      <c r="AI23" s="10"/>
      <c r="AJ23" s="10"/>
      <c r="AK23" s="10"/>
      <c r="AL23" s="76">
        <f t="shared" si="22"/>
        <v>0</v>
      </c>
      <c r="AM23" s="10"/>
      <c r="AN23" s="10"/>
      <c r="AO23" s="10"/>
      <c r="AP23" s="10"/>
      <c r="AQ23" s="10"/>
      <c r="AR23" s="10"/>
      <c r="AS23" s="10"/>
      <c r="AT23" s="10"/>
      <c r="AU23" s="10"/>
      <c r="AV23" s="76">
        <f t="shared" si="23"/>
        <v>0</v>
      </c>
      <c r="AW23" s="2"/>
      <c r="AX23" s="88"/>
      <c r="AY23" s="88"/>
    </row>
    <row r="24" spans="1:51">
      <c r="A24" s="16"/>
      <c r="B24" s="57" t="s">
        <v>477</v>
      </c>
      <c r="C24" s="16" t="s">
        <v>1</v>
      </c>
      <c r="D24" s="17">
        <v>200</v>
      </c>
      <c r="E24" s="17">
        <v>0</v>
      </c>
      <c r="F24" s="17">
        <v>0</v>
      </c>
      <c r="G24" s="18">
        <v>0</v>
      </c>
      <c r="H24" s="17">
        <v>0</v>
      </c>
      <c r="I24" s="19">
        <f t="shared" si="14"/>
        <v>200</v>
      </c>
      <c r="J24" s="19">
        <f t="shared" si="15"/>
        <v>200</v>
      </c>
      <c r="K24" s="23">
        <v>200</v>
      </c>
      <c r="L24" s="20">
        <f t="shared" si="16"/>
        <v>200</v>
      </c>
      <c r="M24" s="20"/>
      <c r="N24" s="75">
        <f t="shared" si="17"/>
        <v>0</v>
      </c>
      <c r="O24" s="74">
        <f t="shared" si="18"/>
        <v>200</v>
      </c>
      <c r="P24" s="22">
        <f t="shared" si="19"/>
        <v>200</v>
      </c>
      <c r="Q24" s="10">
        <v>100</v>
      </c>
      <c r="R24" s="10"/>
      <c r="S24" s="10"/>
      <c r="T24" s="10">
        <v>100</v>
      </c>
      <c r="U24" s="10"/>
      <c r="V24" s="10"/>
      <c r="W24" s="76">
        <f t="shared" si="20"/>
        <v>100</v>
      </c>
      <c r="X24" s="10">
        <v>100</v>
      </c>
      <c r="Y24" s="10"/>
      <c r="Z24" s="10"/>
      <c r="AA24" s="10">
        <v>100</v>
      </c>
      <c r="AB24" s="10"/>
      <c r="AC24" s="10"/>
      <c r="AD24" s="76">
        <f t="shared" si="21"/>
        <v>100</v>
      </c>
      <c r="AE24" s="10"/>
      <c r="AF24" s="10"/>
      <c r="AG24" s="10"/>
      <c r="AH24" s="10"/>
      <c r="AI24" s="10"/>
      <c r="AJ24" s="10"/>
      <c r="AK24" s="10"/>
      <c r="AL24" s="76">
        <f t="shared" si="22"/>
        <v>0</v>
      </c>
      <c r="AM24" s="10"/>
      <c r="AN24" s="10"/>
      <c r="AO24" s="10"/>
      <c r="AP24" s="10"/>
      <c r="AQ24" s="10"/>
      <c r="AR24" s="10"/>
      <c r="AS24" s="10"/>
      <c r="AT24" s="10"/>
      <c r="AU24" s="10"/>
      <c r="AV24" s="68">
        <f t="shared" si="23"/>
        <v>0</v>
      </c>
      <c r="AW24" s="2"/>
      <c r="AX24" s="88"/>
      <c r="AY24" s="88"/>
    </row>
    <row r="25" spans="1:51">
      <c r="A25" s="16" t="s">
        <v>41</v>
      </c>
      <c r="B25" s="16" t="s">
        <v>42</v>
      </c>
      <c r="C25" s="16" t="s">
        <v>1</v>
      </c>
      <c r="D25" s="17">
        <f>1500+100+500</f>
        <v>2100</v>
      </c>
      <c r="E25" s="17">
        <v>0</v>
      </c>
      <c r="F25" s="17">
        <v>0</v>
      </c>
      <c r="G25" s="18">
        <v>0</v>
      </c>
      <c r="H25" s="17">
        <v>0</v>
      </c>
      <c r="I25" s="19">
        <f t="shared" si="14"/>
        <v>2100</v>
      </c>
      <c r="J25" s="19">
        <f t="shared" si="15"/>
        <v>2100</v>
      </c>
      <c r="K25" s="23">
        <v>1200</v>
      </c>
      <c r="L25" s="20">
        <f t="shared" si="16"/>
        <v>1200</v>
      </c>
      <c r="M25" s="20"/>
      <c r="N25" s="75">
        <f t="shared" si="17"/>
        <v>0</v>
      </c>
      <c r="O25" s="74">
        <f t="shared" si="18"/>
        <v>1200</v>
      </c>
      <c r="P25" s="22">
        <f t="shared" si="19"/>
        <v>1200</v>
      </c>
      <c r="Q25" s="10">
        <v>300</v>
      </c>
      <c r="R25" s="10"/>
      <c r="S25" s="10"/>
      <c r="T25" s="10">
        <v>100</v>
      </c>
      <c r="U25" s="10">
        <v>100</v>
      </c>
      <c r="V25" s="10">
        <v>100</v>
      </c>
      <c r="W25" s="76">
        <f t="shared" si="20"/>
        <v>300</v>
      </c>
      <c r="X25" s="10">
        <v>300</v>
      </c>
      <c r="Y25" s="10"/>
      <c r="Z25" s="10">
        <v>100</v>
      </c>
      <c r="AA25" s="10">
        <v>100</v>
      </c>
      <c r="AB25" s="10">
        <v>100</v>
      </c>
      <c r="AC25" s="10"/>
      <c r="AD25" s="76">
        <f t="shared" si="21"/>
        <v>300</v>
      </c>
      <c r="AE25" s="10">
        <v>300</v>
      </c>
      <c r="AF25" s="10">
        <v>200</v>
      </c>
      <c r="AG25" s="10">
        <v>400</v>
      </c>
      <c r="AH25" s="10"/>
      <c r="AI25" s="10"/>
      <c r="AJ25" s="10"/>
      <c r="AK25" s="10"/>
      <c r="AL25" s="76">
        <f t="shared" si="22"/>
        <v>600</v>
      </c>
      <c r="AM25" s="10">
        <v>300</v>
      </c>
      <c r="AN25" s="10"/>
      <c r="AO25" s="10"/>
      <c r="AP25" s="10"/>
      <c r="AQ25" s="10"/>
      <c r="AR25" s="10"/>
      <c r="AS25" s="10"/>
      <c r="AT25" s="10"/>
      <c r="AU25" s="10"/>
      <c r="AV25" s="76">
        <f t="shared" si="23"/>
        <v>0</v>
      </c>
      <c r="AW25" s="21"/>
      <c r="AX25" s="88"/>
      <c r="AY25" s="88"/>
    </row>
    <row r="26" spans="1:51">
      <c r="A26" s="16" t="s">
        <v>43</v>
      </c>
      <c r="B26" s="16" t="s">
        <v>44</v>
      </c>
      <c r="C26" s="16" t="s">
        <v>1</v>
      </c>
      <c r="D26" s="17">
        <v>400</v>
      </c>
      <c r="E26" s="17">
        <v>0</v>
      </c>
      <c r="F26" s="17">
        <v>0</v>
      </c>
      <c r="G26" s="18">
        <v>0</v>
      </c>
      <c r="H26" s="17">
        <v>10</v>
      </c>
      <c r="I26" s="19">
        <f t="shared" si="14"/>
        <v>390</v>
      </c>
      <c r="J26" s="19">
        <f t="shared" si="15"/>
        <v>390</v>
      </c>
      <c r="K26" s="23">
        <v>200</v>
      </c>
      <c r="L26" s="20">
        <f t="shared" si="16"/>
        <v>190</v>
      </c>
      <c r="M26" s="20"/>
      <c r="N26" s="75">
        <f t="shared" si="17"/>
        <v>0</v>
      </c>
      <c r="O26" s="74">
        <f t="shared" si="18"/>
        <v>190</v>
      </c>
      <c r="P26" s="22">
        <f t="shared" si="19"/>
        <v>190</v>
      </c>
      <c r="Q26" s="10">
        <v>190</v>
      </c>
      <c r="R26" s="10"/>
      <c r="S26" s="10">
        <v>100</v>
      </c>
      <c r="T26" s="10">
        <v>90</v>
      </c>
      <c r="U26" s="10"/>
      <c r="V26" s="10"/>
      <c r="W26" s="76">
        <f t="shared" si="20"/>
        <v>190</v>
      </c>
      <c r="X26" s="10"/>
      <c r="Y26" s="10"/>
      <c r="Z26" s="10"/>
      <c r="AA26" s="10"/>
      <c r="AB26" s="10"/>
      <c r="AC26" s="10"/>
      <c r="AD26" s="76">
        <f t="shared" si="21"/>
        <v>0</v>
      </c>
      <c r="AE26" s="10"/>
      <c r="AF26" s="10"/>
      <c r="AG26" s="10"/>
      <c r="AH26" s="10"/>
      <c r="AI26" s="10"/>
      <c r="AJ26" s="10"/>
      <c r="AK26" s="10"/>
      <c r="AL26" s="76">
        <f t="shared" si="22"/>
        <v>0</v>
      </c>
      <c r="AM26" s="10"/>
      <c r="AN26" s="10"/>
      <c r="AO26" s="10"/>
      <c r="AP26" s="10"/>
      <c r="AQ26" s="10"/>
      <c r="AR26" s="10"/>
      <c r="AS26" s="10"/>
      <c r="AT26" s="10"/>
      <c r="AU26" s="10"/>
      <c r="AV26" s="76">
        <f t="shared" si="23"/>
        <v>0</v>
      </c>
      <c r="AW26" s="21"/>
      <c r="AX26" s="88"/>
      <c r="AY26" s="88"/>
    </row>
    <row r="27" spans="1:51">
      <c r="A27" s="16" t="s">
        <v>45</v>
      </c>
      <c r="B27" s="16" t="s">
        <v>46</v>
      </c>
      <c r="C27" s="16" t="s">
        <v>1</v>
      </c>
      <c r="D27" s="17">
        <f>1800+250+500+300</f>
        <v>2850</v>
      </c>
      <c r="E27" s="17">
        <v>0</v>
      </c>
      <c r="F27" s="17">
        <v>0</v>
      </c>
      <c r="G27" s="18">
        <v>0</v>
      </c>
      <c r="H27" s="17">
        <v>500</v>
      </c>
      <c r="I27" s="19">
        <f t="shared" si="14"/>
        <v>2350</v>
      </c>
      <c r="J27" s="19">
        <f t="shared" si="15"/>
        <v>2350</v>
      </c>
      <c r="K27" s="23">
        <v>1000</v>
      </c>
      <c r="L27" s="20">
        <f t="shared" si="16"/>
        <v>500</v>
      </c>
      <c r="M27" s="20"/>
      <c r="N27" s="75">
        <f t="shared" si="17"/>
        <v>0</v>
      </c>
      <c r="O27" s="74">
        <f t="shared" si="18"/>
        <v>500</v>
      </c>
      <c r="P27" s="22">
        <f t="shared" si="19"/>
        <v>500</v>
      </c>
      <c r="Q27" s="10">
        <v>500</v>
      </c>
      <c r="R27" s="10"/>
      <c r="S27" s="10">
        <v>200</v>
      </c>
      <c r="T27" s="10"/>
      <c r="U27" s="10">
        <v>200</v>
      </c>
      <c r="V27" s="10"/>
      <c r="W27" s="76">
        <f t="shared" si="20"/>
        <v>400</v>
      </c>
      <c r="X27" s="10"/>
      <c r="Y27" s="10">
        <v>100</v>
      </c>
      <c r="Z27" s="10"/>
      <c r="AA27" s="10"/>
      <c r="AB27" s="10"/>
      <c r="AC27" s="10"/>
      <c r="AD27" s="76">
        <f t="shared" si="21"/>
        <v>100</v>
      </c>
      <c r="AE27" s="10"/>
      <c r="AF27" s="10"/>
      <c r="AG27" s="10"/>
      <c r="AH27" s="10"/>
      <c r="AI27" s="10"/>
      <c r="AJ27" s="10"/>
      <c r="AK27" s="10"/>
      <c r="AL27" s="76">
        <f t="shared" si="22"/>
        <v>0</v>
      </c>
      <c r="AM27" s="10"/>
      <c r="AN27" s="10"/>
      <c r="AO27" s="10"/>
      <c r="AP27" s="10"/>
      <c r="AQ27" s="10"/>
      <c r="AR27" s="10"/>
      <c r="AS27" s="10"/>
      <c r="AT27" s="10"/>
      <c r="AU27" s="10"/>
      <c r="AV27" s="76">
        <f t="shared" si="23"/>
        <v>0</v>
      </c>
      <c r="AW27" s="21"/>
      <c r="AX27" s="88"/>
      <c r="AY27" s="88"/>
    </row>
    <row r="28" spans="1:51">
      <c r="A28" s="16" t="s">
        <v>47</v>
      </c>
      <c r="B28" s="16" t="s">
        <v>48</v>
      </c>
      <c r="C28" s="16" t="s">
        <v>1</v>
      </c>
      <c r="D28" s="17">
        <v>1000</v>
      </c>
      <c r="E28" s="17">
        <v>0</v>
      </c>
      <c r="F28" s="17">
        <v>0</v>
      </c>
      <c r="G28" s="18">
        <v>0</v>
      </c>
      <c r="H28" s="17">
        <v>245</v>
      </c>
      <c r="I28" s="19">
        <f t="shared" si="14"/>
        <v>755</v>
      </c>
      <c r="J28" s="19">
        <f t="shared" si="15"/>
        <v>755</v>
      </c>
      <c r="K28" s="23">
        <v>1000</v>
      </c>
      <c r="L28" s="20">
        <f t="shared" si="16"/>
        <v>755</v>
      </c>
      <c r="M28" s="20"/>
      <c r="N28" s="75">
        <f t="shared" si="17"/>
        <v>0</v>
      </c>
      <c r="O28" s="74">
        <f t="shared" si="18"/>
        <v>755</v>
      </c>
      <c r="P28" s="22">
        <f t="shared" si="19"/>
        <v>855</v>
      </c>
      <c r="Q28" s="10">
        <v>500</v>
      </c>
      <c r="R28" s="10"/>
      <c r="S28" s="10"/>
      <c r="T28" s="10"/>
      <c r="U28" s="10">
        <v>200</v>
      </c>
      <c r="V28" s="10">
        <v>200</v>
      </c>
      <c r="W28" s="76">
        <f t="shared" si="20"/>
        <v>400</v>
      </c>
      <c r="X28" s="10">
        <v>200</v>
      </c>
      <c r="Y28" s="10"/>
      <c r="Z28" s="10"/>
      <c r="AA28" s="10">
        <v>100</v>
      </c>
      <c r="AB28" s="10">
        <v>100</v>
      </c>
      <c r="AC28" s="10"/>
      <c r="AD28" s="76">
        <f t="shared" si="21"/>
        <v>200</v>
      </c>
      <c r="AE28" s="10">
        <v>55</v>
      </c>
      <c r="AF28" s="10">
        <v>155</v>
      </c>
      <c r="AG28" s="10"/>
      <c r="AH28" s="10"/>
      <c r="AI28" s="10"/>
      <c r="AJ28" s="10"/>
      <c r="AK28" s="10"/>
      <c r="AL28" s="76">
        <f t="shared" si="22"/>
        <v>155</v>
      </c>
      <c r="AM28" s="10">
        <v>100</v>
      </c>
      <c r="AN28" s="10"/>
      <c r="AO28" s="10"/>
      <c r="AP28" s="10"/>
      <c r="AQ28" s="10"/>
      <c r="AR28" s="10"/>
      <c r="AS28" s="10"/>
      <c r="AT28" s="10"/>
      <c r="AU28" s="10"/>
      <c r="AV28" s="76">
        <f t="shared" si="23"/>
        <v>0</v>
      </c>
      <c r="AW28" s="21"/>
      <c r="AX28" s="88"/>
      <c r="AY28" s="88"/>
    </row>
    <row r="29" spans="1:51">
      <c r="A29" s="16" t="s">
        <v>49</v>
      </c>
      <c r="B29" s="16" t="s">
        <v>50</v>
      </c>
      <c r="C29" s="16" t="s">
        <v>1</v>
      </c>
      <c r="D29" s="17">
        <v>40</v>
      </c>
      <c r="E29" s="17">
        <v>0</v>
      </c>
      <c r="F29" s="17">
        <v>0</v>
      </c>
      <c r="G29" s="18">
        <v>0</v>
      </c>
      <c r="H29" s="17">
        <v>0</v>
      </c>
      <c r="I29" s="19">
        <f t="shared" si="14"/>
        <v>40</v>
      </c>
      <c r="J29" s="19">
        <f t="shared" si="15"/>
        <v>40</v>
      </c>
      <c r="K29" s="23">
        <v>100</v>
      </c>
      <c r="L29" s="20">
        <f t="shared" si="16"/>
        <v>100</v>
      </c>
      <c r="M29" s="20"/>
      <c r="N29" s="75">
        <f t="shared" si="17"/>
        <v>0</v>
      </c>
      <c r="O29" s="74">
        <f t="shared" si="18"/>
        <v>100</v>
      </c>
      <c r="P29" s="22">
        <f t="shared" si="19"/>
        <v>100</v>
      </c>
      <c r="Q29" s="10">
        <v>100</v>
      </c>
      <c r="R29" s="10"/>
      <c r="S29" s="10"/>
      <c r="T29" s="10"/>
      <c r="U29" s="10"/>
      <c r="V29" s="10"/>
      <c r="W29" s="76">
        <f t="shared" si="20"/>
        <v>0</v>
      </c>
      <c r="X29" s="10"/>
      <c r="Y29" s="10"/>
      <c r="Z29" s="10"/>
      <c r="AA29" s="10"/>
      <c r="AB29" s="10">
        <v>100</v>
      </c>
      <c r="AC29" s="10"/>
      <c r="AD29" s="76">
        <f t="shared" si="21"/>
        <v>100</v>
      </c>
      <c r="AE29" s="10"/>
      <c r="AF29" s="10"/>
      <c r="AG29" s="10"/>
      <c r="AH29" s="10"/>
      <c r="AI29" s="10"/>
      <c r="AJ29" s="10"/>
      <c r="AK29" s="10"/>
      <c r="AL29" s="76">
        <f t="shared" si="22"/>
        <v>0</v>
      </c>
      <c r="AM29" s="10"/>
      <c r="AN29" s="10"/>
      <c r="AO29" s="10"/>
      <c r="AP29" s="10"/>
      <c r="AQ29" s="10"/>
      <c r="AR29" s="10"/>
      <c r="AS29" s="10"/>
      <c r="AT29" s="10"/>
      <c r="AU29" s="10"/>
      <c r="AV29" s="76">
        <f t="shared" si="23"/>
        <v>0</v>
      </c>
      <c r="AW29" s="22"/>
      <c r="AX29" s="88"/>
      <c r="AY29" s="88"/>
    </row>
    <row r="30" spans="1:51">
      <c r="A30" s="16" t="s">
        <v>51</v>
      </c>
      <c r="B30" s="16" t="s">
        <v>52</v>
      </c>
      <c r="C30" s="25" t="s">
        <v>4</v>
      </c>
      <c r="D30" s="17">
        <v>100</v>
      </c>
      <c r="E30" s="17">
        <v>0</v>
      </c>
      <c r="F30" s="17">
        <v>0</v>
      </c>
      <c r="G30" s="18">
        <v>0</v>
      </c>
      <c r="H30" s="17">
        <v>0</v>
      </c>
      <c r="I30" s="19">
        <f t="shared" si="14"/>
        <v>100</v>
      </c>
      <c r="J30" s="19">
        <f t="shared" si="15"/>
        <v>100</v>
      </c>
      <c r="K30" s="23">
        <v>0</v>
      </c>
      <c r="L30" s="20">
        <f t="shared" si="16"/>
        <v>0</v>
      </c>
      <c r="M30" s="20"/>
      <c r="N30" s="75">
        <f t="shared" si="17"/>
        <v>0</v>
      </c>
      <c r="O30" s="74">
        <f t="shared" si="18"/>
        <v>0</v>
      </c>
      <c r="P30" s="22">
        <f t="shared" si="19"/>
        <v>0</v>
      </c>
      <c r="Q30" s="10"/>
      <c r="R30" s="10"/>
      <c r="S30" s="10"/>
      <c r="T30" s="10"/>
      <c r="U30" s="10"/>
      <c r="V30" s="10"/>
      <c r="W30" s="68">
        <f t="shared" si="20"/>
        <v>0</v>
      </c>
      <c r="X30" s="10"/>
      <c r="Y30" s="10"/>
      <c r="Z30" s="10"/>
      <c r="AA30" s="10"/>
      <c r="AB30" s="10"/>
      <c r="AC30" s="10"/>
      <c r="AD30" s="68">
        <f t="shared" si="21"/>
        <v>0</v>
      </c>
      <c r="AE30" s="10"/>
      <c r="AF30" s="10"/>
      <c r="AG30" s="10"/>
      <c r="AH30" s="10"/>
      <c r="AI30" s="10"/>
      <c r="AJ30" s="10"/>
      <c r="AK30" s="10"/>
      <c r="AL30" s="68">
        <f t="shared" si="22"/>
        <v>0</v>
      </c>
      <c r="AM30" s="10"/>
      <c r="AN30" s="10"/>
      <c r="AO30" s="10"/>
      <c r="AP30" s="10"/>
      <c r="AQ30" s="10"/>
      <c r="AR30" s="10"/>
      <c r="AS30" s="10"/>
      <c r="AT30" s="10"/>
      <c r="AU30" s="10"/>
      <c r="AV30" s="76">
        <f t="shared" si="23"/>
        <v>0</v>
      </c>
      <c r="AW30" s="22"/>
      <c r="AX30" s="88"/>
      <c r="AY30" s="88"/>
    </row>
    <row r="31" spans="1:51">
      <c r="A31" s="16" t="s">
        <v>53</v>
      </c>
      <c r="B31" s="16" t="s">
        <v>54</v>
      </c>
      <c r="C31" s="16" t="s">
        <v>4</v>
      </c>
      <c r="D31" s="17">
        <f>1400+100</f>
        <v>1500</v>
      </c>
      <c r="E31" s="17">
        <v>0</v>
      </c>
      <c r="F31" s="17">
        <v>0</v>
      </c>
      <c r="G31" s="18">
        <v>0</v>
      </c>
      <c r="H31" s="17">
        <v>46</v>
      </c>
      <c r="I31" s="19">
        <f t="shared" si="14"/>
        <v>1454</v>
      </c>
      <c r="J31" s="19">
        <f t="shared" si="15"/>
        <v>1454</v>
      </c>
      <c r="K31" s="23">
        <v>1000</v>
      </c>
      <c r="L31" s="20">
        <f t="shared" si="16"/>
        <v>954</v>
      </c>
      <c r="M31" s="20"/>
      <c r="N31" s="75">
        <f t="shared" si="17"/>
        <v>0</v>
      </c>
      <c r="O31" s="74">
        <f t="shared" si="18"/>
        <v>954</v>
      </c>
      <c r="P31" s="22">
        <f t="shared" si="19"/>
        <v>954</v>
      </c>
      <c r="Q31" s="10">
        <v>250</v>
      </c>
      <c r="R31" s="10"/>
      <c r="S31" s="10">
        <v>100</v>
      </c>
      <c r="T31" s="10">
        <v>200</v>
      </c>
      <c r="U31" s="10">
        <f>350-46</f>
        <v>304</v>
      </c>
      <c r="V31" s="10">
        <v>350</v>
      </c>
      <c r="W31" s="76">
        <f t="shared" si="20"/>
        <v>954</v>
      </c>
      <c r="X31" s="10">
        <v>250</v>
      </c>
      <c r="Y31" s="10"/>
      <c r="Z31" s="10"/>
      <c r="AA31" s="10"/>
      <c r="AB31" s="10"/>
      <c r="AC31" s="10"/>
      <c r="AD31" s="76">
        <f t="shared" si="21"/>
        <v>0</v>
      </c>
      <c r="AE31" s="10">
        <v>250</v>
      </c>
      <c r="AF31" s="10"/>
      <c r="AG31" s="10"/>
      <c r="AH31" s="10"/>
      <c r="AI31" s="10"/>
      <c r="AJ31" s="10"/>
      <c r="AK31" s="10"/>
      <c r="AL31" s="76">
        <f t="shared" si="22"/>
        <v>0</v>
      </c>
      <c r="AM31" s="10">
        <f>250-46</f>
        <v>204</v>
      </c>
      <c r="AN31" s="10"/>
      <c r="AO31" s="10"/>
      <c r="AP31" s="10"/>
      <c r="AQ31" s="10"/>
      <c r="AR31" s="10"/>
      <c r="AS31" s="10"/>
      <c r="AT31" s="10"/>
      <c r="AU31" s="10"/>
      <c r="AV31" s="76">
        <f t="shared" si="23"/>
        <v>0</v>
      </c>
      <c r="AW31" s="21"/>
      <c r="AX31" s="88"/>
      <c r="AY31" s="88"/>
    </row>
    <row r="32" spans="1:51">
      <c r="A32" s="16" t="s">
        <v>55</v>
      </c>
      <c r="B32" s="16" t="s">
        <v>56</v>
      </c>
      <c r="C32" s="16" t="s">
        <v>4</v>
      </c>
      <c r="D32" s="17">
        <v>0</v>
      </c>
      <c r="E32" s="17">
        <v>0</v>
      </c>
      <c r="F32" s="17">
        <v>0</v>
      </c>
      <c r="G32" s="18">
        <v>0</v>
      </c>
      <c r="H32" s="17">
        <v>-100</v>
      </c>
      <c r="I32" s="19">
        <f t="shared" si="14"/>
        <v>100</v>
      </c>
      <c r="J32" s="19">
        <f t="shared" si="15"/>
        <v>100</v>
      </c>
      <c r="K32" s="23">
        <v>0</v>
      </c>
      <c r="L32" s="20">
        <f t="shared" si="16"/>
        <v>100</v>
      </c>
      <c r="M32" s="20"/>
      <c r="N32" s="75">
        <f t="shared" si="17"/>
        <v>0</v>
      </c>
      <c r="O32" s="74">
        <f t="shared" si="18"/>
        <v>100</v>
      </c>
      <c r="P32" s="22">
        <f t="shared" si="19"/>
        <v>0</v>
      </c>
      <c r="Q32" s="10"/>
      <c r="R32" s="10"/>
      <c r="S32" s="10"/>
      <c r="T32" s="10"/>
      <c r="U32" s="10"/>
      <c r="V32" s="10"/>
      <c r="W32" s="68">
        <f t="shared" si="20"/>
        <v>0</v>
      </c>
      <c r="X32" s="10"/>
      <c r="Y32" s="10"/>
      <c r="Z32" s="10"/>
      <c r="AA32" s="10">
        <v>100</v>
      </c>
      <c r="AB32" s="10"/>
      <c r="AC32" s="10"/>
      <c r="AD32" s="68">
        <f t="shared" si="21"/>
        <v>100</v>
      </c>
      <c r="AE32" s="10"/>
      <c r="AF32" s="10"/>
      <c r="AG32" s="10"/>
      <c r="AH32" s="10"/>
      <c r="AI32" s="10"/>
      <c r="AJ32" s="10"/>
      <c r="AK32" s="10"/>
      <c r="AL32" s="68">
        <f t="shared" si="22"/>
        <v>0</v>
      </c>
      <c r="AM32" s="10"/>
      <c r="AN32" s="10"/>
      <c r="AO32" s="10"/>
      <c r="AP32" s="10"/>
      <c r="AQ32" s="10"/>
      <c r="AR32" s="10"/>
      <c r="AS32" s="10"/>
      <c r="AT32" s="10"/>
      <c r="AU32" s="10"/>
      <c r="AV32" s="76">
        <f t="shared" si="23"/>
        <v>0</v>
      </c>
      <c r="AW32" s="21"/>
      <c r="AX32" s="88"/>
      <c r="AY32" s="88"/>
    </row>
    <row r="33" spans="1:51">
      <c r="A33" s="16" t="s">
        <v>57</v>
      </c>
      <c r="B33" s="16" t="s">
        <v>58</v>
      </c>
      <c r="C33" s="16" t="s">
        <v>4</v>
      </c>
      <c r="D33" s="17">
        <v>0</v>
      </c>
      <c r="E33" s="17">
        <v>0</v>
      </c>
      <c r="F33" s="17">
        <v>0</v>
      </c>
      <c r="G33" s="18">
        <v>0</v>
      </c>
      <c r="H33" s="17">
        <v>-100</v>
      </c>
      <c r="I33" s="19">
        <f t="shared" si="14"/>
        <v>100</v>
      </c>
      <c r="J33" s="19">
        <f t="shared" si="15"/>
        <v>100</v>
      </c>
      <c r="K33" s="23">
        <v>0</v>
      </c>
      <c r="L33" s="20">
        <f t="shared" si="16"/>
        <v>100</v>
      </c>
      <c r="M33" s="20"/>
      <c r="N33" s="75">
        <f t="shared" si="17"/>
        <v>0</v>
      </c>
      <c r="O33" s="74">
        <f t="shared" si="18"/>
        <v>100</v>
      </c>
      <c r="P33" s="22">
        <f t="shared" si="19"/>
        <v>0</v>
      </c>
      <c r="Q33" s="10"/>
      <c r="R33" s="10"/>
      <c r="S33" s="10"/>
      <c r="T33" s="10"/>
      <c r="U33" s="10"/>
      <c r="V33" s="10"/>
      <c r="W33" s="68">
        <f t="shared" si="20"/>
        <v>0</v>
      </c>
      <c r="X33" s="10"/>
      <c r="Y33" s="10"/>
      <c r="Z33" s="10">
        <v>100</v>
      </c>
      <c r="AA33" s="10"/>
      <c r="AB33" s="10"/>
      <c r="AC33" s="10"/>
      <c r="AD33" s="68">
        <f t="shared" si="21"/>
        <v>100</v>
      </c>
      <c r="AE33" s="10"/>
      <c r="AF33" s="10"/>
      <c r="AG33" s="10"/>
      <c r="AH33" s="10"/>
      <c r="AI33" s="10"/>
      <c r="AJ33" s="10"/>
      <c r="AK33" s="10"/>
      <c r="AL33" s="68">
        <f t="shared" si="22"/>
        <v>0</v>
      </c>
      <c r="AM33" s="10"/>
      <c r="AN33" s="10"/>
      <c r="AO33" s="10"/>
      <c r="AP33" s="10"/>
      <c r="AQ33" s="10"/>
      <c r="AR33" s="10"/>
      <c r="AS33" s="10"/>
      <c r="AT33" s="10"/>
      <c r="AU33" s="10"/>
      <c r="AV33" s="68">
        <f t="shared" si="23"/>
        <v>0</v>
      </c>
      <c r="AW33" s="21"/>
      <c r="AX33" s="88"/>
      <c r="AY33" s="88"/>
    </row>
    <row r="34" spans="1:51">
      <c r="A34" s="34"/>
      <c r="B34" s="16" t="s">
        <v>414</v>
      </c>
      <c r="C34" s="16" t="s">
        <v>4</v>
      </c>
      <c r="D34" s="31">
        <v>100</v>
      </c>
      <c r="E34" s="17"/>
      <c r="F34" s="17"/>
      <c r="G34" s="18">
        <v>0</v>
      </c>
      <c r="H34" s="17">
        <v>0</v>
      </c>
      <c r="I34" s="19">
        <f t="shared" si="14"/>
        <v>100</v>
      </c>
      <c r="J34" s="19">
        <f t="shared" si="15"/>
        <v>100</v>
      </c>
      <c r="K34" s="23">
        <v>100</v>
      </c>
      <c r="L34" s="20">
        <f t="shared" si="16"/>
        <v>100</v>
      </c>
      <c r="M34" s="20"/>
      <c r="N34" s="75">
        <f t="shared" si="17"/>
        <v>0</v>
      </c>
      <c r="O34" s="74">
        <f t="shared" si="18"/>
        <v>100</v>
      </c>
      <c r="P34" s="22">
        <f t="shared" si="19"/>
        <v>100</v>
      </c>
      <c r="Q34" s="10">
        <v>100</v>
      </c>
      <c r="R34" s="10">
        <v>100</v>
      </c>
      <c r="S34" s="10"/>
      <c r="T34" s="10"/>
      <c r="U34" s="10"/>
      <c r="V34" s="10"/>
      <c r="W34" s="76">
        <f t="shared" si="20"/>
        <v>100</v>
      </c>
      <c r="X34" s="10"/>
      <c r="Y34" s="10"/>
      <c r="Z34" s="10"/>
      <c r="AA34" s="10"/>
      <c r="AB34" s="10"/>
      <c r="AC34" s="10"/>
      <c r="AD34" s="76">
        <f t="shared" si="21"/>
        <v>0</v>
      </c>
      <c r="AE34" s="10"/>
      <c r="AF34" s="10"/>
      <c r="AG34" s="10"/>
      <c r="AH34" s="10"/>
      <c r="AI34" s="10"/>
      <c r="AJ34" s="10"/>
      <c r="AK34" s="10"/>
      <c r="AL34" s="76">
        <f t="shared" si="22"/>
        <v>0</v>
      </c>
      <c r="AM34" s="10"/>
      <c r="AN34" s="10"/>
      <c r="AO34" s="10"/>
      <c r="AP34" s="10"/>
      <c r="AQ34" s="10"/>
      <c r="AR34" s="10"/>
      <c r="AS34" s="10"/>
      <c r="AT34" s="10"/>
      <c r="AU34" s="10"/>
      <c r="AV34" s="76">
        <f t="shared" si="23"/>
        <v>0</v>
      </c>
      <c r="AW34" s="2"/>
      <c r="AX34" s="88"/>
      <c r="AY34" s="88"/>
    </row>
    <row r="35" spans="1:51">
      <c r="A35" s="16" t="s">
        <v>59</v>
      </c>
      <c r="B35" s="16" t="s">
        <v>60</v>
      </c>
      <c r="C35" s="16" t="s">
        <v>4</v>
      </c>
      <c r="D35" s="17">
        <v>700</v>
      </c>
      <c r="E35" s="17">
        <v>0</v>
      </c>
      <c r="F35" s="17">
        <v>0</v>
      </c>
      <c r="G35" s="18">
        <v>0</v>
      </c>
      <c r="H35" s="17">
        <v>-620</v>
      </c>
      <c r="I35" s="19">
        <f t="shared" si="14"/>
        <v>1320</v>
      </c>
      <c r="J35" s="19">
        <f t="shared" si="15"/>
        <v>1320</v>
      </c>
      <c r="K35" s="23">
        <v>0</v>
      </c>
      <c r="L35" s="20">
        <f t="shared" si="16"/>
        <v>620</v>
      </c>
      <c r="M35" s="20"/>
      <c r="N35" s="75">
        <f t="shared" si="17"/>
        <v>0</v>
      </c>
      <c r="O35" s="74">
        <f t="shared" si="18"/>
        <v>620</v>
      </c>
      <c r="P35" s="22">
        <f t="shared" si="19"/>
        <v>0</v>
      </c>
      <c r="Q35" s="10"/>
      <c r="R35" s="10"/>
      <c r="S35" s="10"/>
      <c r="T35" s="10"/>
      <c r="U35" s="10"/>
      <c r="V35" s="10"/>
      <c r="W35" s="68">
        <f t="shared" si="20"/>
        <v>0</v>
      </c>
      <c r="X35" s="10"/>
      <c r="Y35" s="10">
        <v>120</v>
      </c>
      <c r="Z35" s="10">
        <v>300</v>
      </c>
      <c r="AA35" s="10">
        <v>200</v>
      </c>
      <c r="AB35" s="10"/>
      <c r="AC35" s="10"/>
      <c r="AD35" s="68">
        <f t="shared" si="21"/>
        <v>620</v>
      </c>
      <c r="AE35" s="10"/>
      <c r="AF35" s="10"/>
      <c r="AG35" s="10"/>
      <c r="AH35" s="10"/>
      <c r="AI35" s="10"/>
      <c r="AJ35" s="10"/>
      <c r="AK35" s="10"/>
      <c r="AL35" s="68">
        <f t="shared" si="22"/>
        <v>0</v>
      </c>
      <c r="AM35" s="10"/>
      <c r="AN35" s="10"/>
      <c r="AO35" s="10"/>
      <c r="AP35" s="10"/>
      <c r="AQ35" s="10"/>
      <c r="AR35" s="10"/>
      <c r="AS35" s="10"/>
      <c r="AT35" s="10"/>
      <c r="AU35" s="10"/>
      <c r="AV35" s="68">
        <f t="shared" si="23"/>
        <v>0</v>
      </c>
      <c r="AW35" s="2"/>
      <c r="AX35" s="88"/>
      <c r="AY35" s="88"/>
    </row>
    <row r="36" spans="1:51">
      <c r="A36" s="16" t="s">
        <v>61</v>
      </c>
      <c r="B36" s="16" t="s">
        <v>62</v>
      </c>
      <c r="C36" s="16" t="s">
        <v>4</v>
      </c>
      <c r="D36" s="17">
        <v>0</v>
      </c>
      <c r="E36" s="17">
        <v>0</v>
      </c>
      <c r="F36" s="17">
        <v>0</v>
      </c>
      <c r="G36" s="18">
        <v>0</v>
      </c>
      <c r="H36" s="17">
        <v>0</v>
      </c>
      <c r="I36" s="19">
        <f t="shared" si="14"/>
        <v>0</v>
      </c>
      <c r="J36" s="19">
        <f t="shared" si="15"/>
        <v>0</v>
      </c>
      <c r="K36" s="23">
        <v>0</v>
      </c>
      <c r="L36" s="20">
        <f t="shared" si="16"/>
        <v>0</v>
      </c>
      <c r="M36" s="20"/>
      <c r="N36" s="75">
        <f t="shared" si="17"/>
        <v>0</v>
      </c>
      <c r="O36" s="74">
        <f t="shared" si="18"/>
        <v>0</v>
      </c>
      <c r="P36" s="22">
        <f t="shared" si="19"/>
        <v>0</v>
      </c>
      <c r="Q36" s="10"/>
      <c r="R36" s="10"/>
      <c r="S36" s="10"/>
      <c r="T36" s="10"/>
      <c r="U36" s="10"/>
      <c r="V36" s="10"/>
      <c r="W36" s="68">
        <f t="shared" si="20"/>
        <v>0</v>
      </c>
      <c r="X36" s="10"/>
      <c r="Y36" s="10"/>
      <c r="Z36" s="10"/>
      <c r="AA36" s="10"/>
      <c r="AB36" s="10"/>
      <c r="AC36" s="10"/>
      <c r="AD36" s="68">
        <f t="shared" si="21"/>
        <v>0</v>
      </c>
      <c r="AE36" s="10"/>
      <c r="AF36" s="10"/>
      <c r="AG36" s="10"/>
      <c r="AH36" s="10"/>
      <c r="AI36" s="10"/>
      <c r="AJ36" s="10"/>
      <c r="AK36" s="10"/>
      <c r="AL36" s="68">
        <f t="shared" si="22"/>
        <v>0</v>
      </c>
      <c r="AM36" s="10"/>
      <c r="AN36" s="10"/>
      <c r="AO36" s="10"/>
      <c r="AP36" s="10"/>
      <c r="AQ36" s="10"/>
      <c r="AR36" s="10"/>
      <c r="AS36" s="10"/>
      <c r="AT36" s="10"/>
      <c r="AU36" s="10"/>
      <c r="AV36" s="68">
        <f t="shared" si="23"/>
        <v>0</v>
      </c>
      <c r="AW36" s="21"/>
      <c r="AX36" s="88"/>
      <c r="AY36" s="88"/>
    </row>
    <row r="37" spans="1:51">
      <c r="A37" s="16" t="s">
        <v>63</v>
      </c>
      <c r="B37" s="16" t="s">
        <v>64</v>
      </c>
      <c r="C37" s="16" t="s">
        <v>4</v>
      </c>
      <c r="D37" s="17">
        <v>40</v>
      </c>
      <c r="E37" s="17">
        <v>0</v>
      </c>
      <c r="F37" s="17">
        <v>0</v>
      </c>
      <c r="G37" s="18">
        <v>0</v>
      </c>
      <c r="H37" s="17">
        <v>0</v>
      </c>
      <c r="I37" s="19">
        <f t="shared" si="14"/>
        <v>40</v>
      </c>
      <c r="J37" s="19">
        <f t="shared" si="15"/>
        <v>40</v>
      </c>
      <c r="K37" s="23">
        <v>0</v>
      </c>
      <c r="L37" s="20">
        <f t="shared" si="16"/>
        <v>0</v>
      </c>
      <c r="M37" s="20"/>
      <c r="N37" s="75">
        <f t="shared" si="17"/>
        <v>0</v>
      </c>
      <c r="O37" s="74">
        <f t="shared" si="18"/>
        <v>0</v>
      </c>
      <c r="P37" s="22">
        <f t="shared" si="19"/>
        <v>0</v>
      </c>
      <c r="Q37" s="10"/>
      <c r="R37" s="10"/>
      <c r="S37" s="10"/>
      <c r="T37" s="10"/>
      <c r="U37" s="10"/>
      <c r="V37" s="10"/>
      <c r="W37" s="68">
        <f t="shared" si="20"/>
        <v>0</v>
      </c>
      <c r="X37" s="10"/>
      <c r="Y37" s="10"/>
      <c r="Z37" s="10"/>
      <c r="AA37" s="10"/>
      <c r="AB37" s="10"/>
      <c r="AC37" s="10"/>
      <c r="AD37" s="68">
        <f t="shared" si="21"/>
        <v>0</v>
      </c>
      <c r="AE37" s="10"/>
      <c r="AF37" s="10"/>
      <c r="AG37" s="10"/>
      <c r="AH37" s="10"/>
      <c r="AI37" s="10"/>
      <c r="AJ37" s="10"/>
      <c r="AK37" s="10"/>
      <c r="AL37" s="68">
        <f t="shared" si="22"/>
        <v>0</v>
      </c>
      <c r="AM37" s="10"/>
      <c r="AN37" s="10"/>
      <c r="AO37" s="10"/>
      <c r="AP37" s="10"/>
      <c r="AQ37" s="10"/>
      <c r="AR37" s="10"/>
      <c r="AS37" s="10"/>
      <c r="AT37" s="10"/>
      <c r="AU37" s="10"/>
      <c r="AV37" s="76">
        <f t="shared" si="23"/>
        <v>0</v>
      </c>
      <c r="AW37" s="2"/>
      <c r="AX37" s="88"/>
      <c r="AY37" s="88"/>
    </row>
    <row r="38" spans="1:51">
      <c r="A38" s="34"/>
      <c r="B38" s="16" t="s">
        <v>406</v>
      </c>
      <c r="C38" s="25" t="s">
        <v>4</v>
      </c>
      <c r="D38" s="31">
        <v>10</v>
      </c>
      <c r="E38" s="17"/>
      <c r="F38" s="17"/>
      <c r="G38" s="18">
        <v>0</v>
      </c>
      <c r="H38" s="17">
        <v>0</v>
      </c>
      <c r="I38" s="19">
        <f t="shared" si="14"/>
        <v>10</v>
      </c>
      <c r="J38" s="19">
        <f t="shared" si="15"/>
        <v>10</v>
      </c>
      <c r="K38" s="23">
        <v>10</v>
      </c>
      <c r="L38" s="20">
        <f t="shared" si="16"/>
        <v>10</v>
      </c>
      <c r="M38" s="20"/>
      <c r="N38" s="75">
        <f t="shared" si="17"/>
        <v>0</v>
      </c>
      <c r="O38" s="74">
        <f t="shared" si="18"/>
        <v>10</v>
      </c>
      <c r="P38" s="22">
        <f t="shared" si="19"/>
        <v>10</v>
      </c>
      <c r="Q38" s="10">
        <v>10</v>
      </c>
      <c r="R38" s="10">
        <v>10</v>
      </c>
      <c r="S38" s="10"/>
      <c r="T38" s="10"/>
      <c r="U38" s="10"/>
      <c r="V38" s="10"/>
      <c r="W38" s="76">
        <f t="shared" si="20"/>
        <v>10</v>
      </c>
      <c r="X38" s="10"/>
      <c r="Y38" s="10"/>
      <c r="Z38" s="10"/>
      <c r="AA38" s="10"/>
      <c r="AB38" s="10"/>
      <c r="AC38" s="10"/>
      <c r="AD38" s="76">
        <f t="shared" si="21"/>
        <v>0</v>
      </c>
      <c r="AE38" s="10"/>
      <c r="AF38" s="10"/>
      <c r="AG38" s="10"/>
      <c r="AH38" s="10"/>
      <c r="AI38" s="10"/>
      <c r="AJ38" s="10"/>
      <c r="AK38" s="10"/>
      <c r="AL38" s="76">
        <f t="shared" si="22"/>
        <v>0</v>
      </c>
      <c r="AM38" s="10"/>
      <c r="AN38" s="10"/>
      <c r="AO38" s="10"/>
      <c r="AP38" s="10"/>
      <c r="AQ38" s="10"/>
      <c r="AR38" s="10"/>
      <c r="AS38" s="10"/>
      <c r="AT38" s="10"/>
      <c r="AU38" s="10"/>
      <c r="AV38" s="68">
        <f t="shared" si="23"/>
        <v>0</v>
      </c>
      <c r="AW38" s="21"/>
      <c r="AX38" s="88"/>
      <c r="AY38" s="88"/>
    </row>
    <row r="39" spans="1:51">
      <c r="A39" s="16" t="s">
        <v>65</v>
      </c>
      <c r="B39" s="16" t="s">
        <v>66</v>
      </c>
      <c r="C39" s="16" t="s">
        <v>4</v>
      </c>
      <c r="D39" s="17">
        <v>1100</v>
      </c>
      <c r="E39" s="17">
        <v>0</v>
      </c>
      <c r="F39" s="17">
        <v>0</v>
      </c>
      <c r="G39" s="18">
        <v>0</v>
      </c>
      <c r="H39" s="17">
        <v>0</v>
      </c>
      <c r="I39" s="19">
        <f t="shared" si="14"/>
        <v>1100</v>
      </c>
      <c r="J39" s="19">
        <f t="shared" si="15"/>
        <v>1100</v>
      </c>
      <c r="K39" s="23">
        <v>700</v>
      </c>
      <c r="L39" s="20">
        <f t="shared" si="16"/>
        <v>700</v>
      </c>
      <c r="M39" s="20"/>
      <c r="N39" s="75">
        <f t="shared" si="17"/>
        <v>0</v>
      </c>
      <c r="O39" s="74">
        <f t="shared" si="18"/>
        <v>700</v>
      </c>
      <c r="P39" s="22">
        <f t="shared" si="19"/>
        <v>700</v>
      </c>
      <c r="Q39" s="10">
        <v>200</v>
      </c>
      <c r="R39" s="10">
        <v>100</v>
      </c>
      <c r="S39" s="10"/>
      <c r="T39" s="10">
        <v>200</v>
      </c>
      <c r="U39" s="10"/>
      <c r="V39" s="10"/>
      <c r="W39" s="76">
        <f t="shared" si="20"/>
        <v>300</v>
      </c>
      <c r="X39" s="10">
        <v>200</v>
      </c>
      <c r="Y39" s="10"/>
      <c r="Z39" s="10"/>
      <c r="AA39" s="10">
        <v>100</v>
      </c>
      <c r="AB39" s="10">
        <v>200</v>
      </c>
      <c r="AC39" s="10"/>
      <c r="AD39" s="76">
        <f t="shared" si="21"/>
        <v>300</v>
      </c>
      <c r="AE39" s="10">
        <v>100</v>
      </c>
      <c r="AF39" s="10">
        <v>100</v>
      </c>
      <c r="AG39" s="10"/>
      <c r="AH39" s="10"/>
      <c r="AI39" s="10"/>
      <c r="AJ39" s="10"/>
      <c r="AK39" s="10"/>
      <c r="AL39" s="76">
        <f t="shared" si="22"/>
        <v>100</v>
      </c>
      <c r="AM39" s="10">
        <v>200</v>
      </c>
      <c r="AN39" s="10"/>
      <c r="AO39" s="10"/>
      <c r="AP39" s="10"/>
      <c r="AQ39" s="10"/>
      <c r="AR39" s="10"/>
      <c r="AS39" s="10"/>
      <c r="AT39" s="10"/>
      <c r="AU39" s="10"/>
      <c r="AV39" s="68">
        <f t="shared" si="23"/>
        <v>0</v>
      </c>
      <c r="AW39" s="21"/>
      <c r="AX39" s="88"/>
      <c r="AY39" s="88"/>
    </row>
    <row r="40" spans="1:51">
      <c r="A40" s="16" t="s">
        <v>67</v>
      </c>
      <c r="B40" s="16" t="s">
        <v>68</v>
      </c>
      <c r="C40" s="16" t="s">
        <v>4</v>
      </c>
      <c r="D40" s="17">
        <f>2020+200+2000</f>
        <v>4220</v>
      </c>
      <c r="E40" s="17">
        <v>0</v>
      </c>
      <c r="F40" s="17">
        <v>0</v>
      </c>
      <c r="G40" s="18">
        <v>0</v>
      </c>
      <c r="H40" s="17">
        <v>1166</v>
      </c>
      <c r="I40" s="19">
        <f t="shared" si="14"/>
        <v>3054</v>
      </c>
      <c r="J40" s="19">
        <f t="shared" si="15"/>
        <v>3054</v>
      </c>
      <c r="K40" s="23">
        <v>2000</v>
      </c>
      <c r="L40" s="20">
        <f t="shared" si="16"/>
        <v>1334</v>
      </c>
      <c r="M40" s="20">
        <v>500</v>
      </c>
      <c r="N40" s="75">
        <f t="shared" si="17"/>
        <v>0</v>
      </c>
      <c r="O40" s="74">
        <f t="shared" si="18"/>
        <v>1334</v>
      </c>
      <c r="P40" s="22">
        <f t="shared" si="19"/>
        <v>2000</v>
      </c>
      <c r="Q40" s="10">
        <v>0</v>
      </c>
      <c r="R40" s="10"/>
      <c r="S40" s="10"/>
      <c r="T40" s="10"/>
      <c r="U40" s="10"/>
      <c r="V40" s="10"/>
      <c r="W40" s="76">
        <f t="shared" si="20"/>
        <v>0</v>
      </c>
      <c r="X40" s="10">
        <f>500+500</f>
        <v>1000</v>
      </c>
      <c r="Y40" s="10">
        <v>434</v>
      </c>
      <c r="Z40" s="10">
        <v>200</v>
      </c>
      <c r="AA40" s="10">
        <v>300</v>
      </c>
      <c r="AB40" s="10"/>
      <c r="AC40" s="10"/>
      <c r="AD40" s="76">
        <f t="shared" si="21"/>
        <v>934</v>
      </c>
      <c r="AE40" s="10"/>
      <c r="AF40" s="10">
        <v>400</v>
      </c>
      <c r="AG40" s="10"/>
      <c r="AH40" s="10"/>
      <c r="AI40" s="10"/>
      <c r="AJ40" s="10"/>
      <c r="AK40" s="10"/>
      <c r="AL40" s="76">
        <f t="shared" si="22"/>
        <v>400</v>
      </c>
      <c r="AM40" s="10">
        <v>1000</v>
      </c>
      <c r="AN40" s="10"/>
      <c r="AO40" s="10"/>
      <c r="AP40" s="10"/>
      <c r="AQ40" s="10"/>
      <c r="AR40" s="10"/>
      <c r="AS40" s="10"/>
      <c r="AT40" s="10"/>
      <c r="AU40" s="10"/>
      <c r="AV40" s="68">
        <f t="shared" si="23"/>
        <v>0</v>
      </c>
      <c r="AW40" s="21"/>
      <c r="AX40" s="88"/>
      <c r="AY40" s="88"/>
    </row>
    <row r="41" spans="1:51">
      <c r="A41" s="34"/>
      <c r="B41" s="16" t="s">
        <v>412</v>
      </c>
      <c r="C41" s="16" t="s">
        <v>4</v>
      </c>
      <c r="D41" s="31">
        <f>660+346</f>
        <v>1006</v>
      </c>
      <c r="E41" s="17"/>
      <c r="F41" s="17"/>
      <c r="G41" s="18">
        <v>0</v>
      </c>
      <c r="H41" s="17">
        <v>0</v>
      </c>
      <c r="I41" s="19">
        <f t="shared" si="14"/>
        <v>1006</v>
      </c>
      <c r="J41" s="19">
        <f t="shared" si="15"/>
        <v>1006</v>
      </c>
      <c r="K41" s="23">
        <f>660+346</f>
        <v>1006</v>
      </c>
      <c r="L41" s="20">
        <f t="shared" si="16"/>
        <v>1006</v>
      </c>
      <c r="M41" s="20"/>
      <c r="N41" s="75">
        <f t="shared" si="17"/>
        <v>0</v>
      </c>
      <c r="O41" s="74">
        <f t="shared" si="18"/>
        <v>1006</v>
      </c>
      <c r="P41" s="22">
        <f t="shared" si="19"/>
        <v>1006</v>
      </c>
      <c r="Q41" s="10">
        <v>1006</v>
      </c>
      <c r="R41" s="10">
        <v>300</v>
      </c>
      <c r="S41" s="10">
        <v>200</v>
      </c>
      <c r="T41" s="10">
        <v>200</v>
      </c>
      <c r="U41" s="10"/>
      <c r="V41" s="10">
        <v>306</v>
      </c>
      <c r="W41" s="76">
        <f t="shared" si="20"/>
        <v>1006</v>
      </c>
      <c r="X41" s="10"/>
      <c r="Y41" s="10"/>
      <c r="Z41" s="10"/>
      <c r="AA41" s="10"/>
      <c r="AB41" s="10"/>
      <c r="AC41" s="10"/>
      <c r="AD41" s="76">
        <f t="shared" si="21"/>
        <v>0</v>
      </c>
      <c r="AE41" s="10"/>
      <c r="AF41" s="10"/>
      <c r="AG41" s="10"/>
      <c r="AH41" s="10"/>
      <c r="AI41" s="10"/>
      <c r="AJ41" s="10"/>
      <c r="AK41" s="10"/>
      <c r="AL41" s="76">
        <f t="shared" si="22"/>
        <v>0</v>
      </c>
      <c r="AM41" s="10"/>
      <c r="AN41" s="10"/>
      <c r="AO41" s="10"/>
      <c r="AP41" s="10"/>
      <c r="AQ41" s="10"/>
      <c r="AR41" s="10"/>
      <c r="AS41" s="10"/>
      <c r="AT41" s="10"/>
      <c r="AU41" s="10"/>
      <c r="AV41" s="76">
        <f t="shared" si="23"/>
        <v>0</v>
      </c>
      <c r="AW41" s="2"/>
      <c r="AX41" s="88"/>
      <c r="AY41" s="88"/>
    </row>
    <row r="42" spans="1:51">
      <c r="A42" s="34"/>
      <c r="B42" s="16" t="s">
        <v>413</v>
      </c>
      <c r="C42" s="16" t="s">
        <v>4</v>
      </c>
      <c r="D42" s="31">
        <v>50</v>
      </c>
      <c r="E42" s="17"/>
      <c r="F42" s="17"/>
      <c r="G42" s="18">
        <v>0</v>
      </c>
      <c r="H42" s="17">
        <v>50</v>
      </c>
      <c r="I42" s="19">
        <f t="shared" si="14"/>
        <v>0</v>
      </c>
      <c r="J42" s="19">
        <f t="shared" si="15"/>
        <v>0</v>
      </c>
      <c r="K42" s="23">
        <v>50</v>
      </c>
      <c r="L42" s="20">
        <f t="shared" si="16"/>
        <v>0</v>
      </c>
      <c r="M42" s="20"/>
      <c r="N42" s="75">
        <f t="shared" si="17"/>
        <v>0</v>
      </c>
      <c r="O42" s="74">
        <f t="shared" si="18"/>
        <v>0</v>
      </c>
      <c r="P42" s="22">
        <f t="shared" si="19"/>
        <v>0</v>
      </c>
      <c r="Q42" s="10">
        <v>0</v>
      </c>
      <c r="R42" s="10"/>
      <c r="S42" s="10"/>
      <c r="T42" s="10"/>
      <c r="U42" s="10"/>
      <c r="V42" s="10"/>
      <c r="W42" s="76">
        <f t="shared" si="20"/>
        <v>0</v>
      </c>
      <c r="X42" s="10"/>
      <c r="Y42" s="10"/>
      <c r="Z42" s="10"/>
      <c r="AA42" s="10"/>
      <c r="AB42" s="10"/>
      <c r="AC42" s="10"/>
      <c r="AD42" s="76">
        <f t="shared" si="21"/>
        <v>0</v>
      </c>
      <c r="AE42" s="10"/>
      <c r="AF42" s="10"/>
      <c r="AG42" s="10"/>
      <c r="AH42" s="10"/>
      <c r="AI42" s="10"/>
      <c r="AJ42" s="10"/>
      <c r="AK42" s="10"/>
      <c r="AL42" s="76">
        <f t="shared" si="22"/>
        <v>0</v>
      </c>
      <c r="AM42" s="10"/>
      <c r="AN42" s="10"/>
      <c r="AO42" s="10"/>
      <c r="AP42" s="10"/>
      <c r="AQ42" s="10"/>
      <c r="AR42" s="10"/>
      <c r="AS42" s="10"/>
      <c r="AT42" s="10"/>
      <c r="AU42" s="10"/>
      <c r="AV42" s="76">
        <f t="shared" si="23"/>
        <v>0</v>
      </c>
      <c r="AW42" s="21"/>
      <c r="AX42" s="88"/>
      <c r="AY42" s="88"/>
    </row>
    <row r="43" spans="1:51">
      <c r="A43" s="38"/>
      <c r="B43" s="38" t="s">
        <v>475</v>
      </c>
      <c r="C43" s="38" t="s">
        <v>4</v>
      </c>
      <c r="D43" s="38">
        <v>70</v>
      </c>
      <c r="E43" s="38"/>
      <c r="F43" s="38"/>
      <c r="G43" s="18">
        <v>0</v>
      </c>
      <c r="H43" s="38">
        <v>0</v>
      </c>
      <c r="I43" s="38"/>
      <c r="J43" s="38"/>
      <c r="K43" s="40">
        <v>70</v>
      </c>
      <c r="L43" s="20">
        <f t="shared" ref="L43" si="24">IF(K43+M43+(H43*-1)&lt;0,0,(K43+M43+(H43*-1)))</f>
        <v>70</v>
      </c>
      <c r="M43" s="20"/>
      <c r="N43" s="75">
        <f t="shared" ref="N43" si="25">+O43-L43</f>
        <v>0</v>
      </c>
      <c r="O43" s="74">
        <f t="shared" ref="O43" si="26">W43+AD43+AL43+AV43</f>
        <v>70</v>
      </c>
      <c r="P43" s="22">
        <f t="shared" ref="P43" si="27">+Q43+X43+AE43+AM43</f>
        <v>70</v>
      </c>
      <c r="Q43" s="40"/>
      <c r="R43" s="40"/>
      <c r="S43" s="40"/>
      <c r="T43" s="40"/>
      <c r="U43" s="40"/>
      <c r="V43" s="40"/>
      <c r="W43" s="76">
        <f t="shared" ref="W43" si="28">SUM(R43:V43)</f>
        <v>0</v>
      </c>
      <c r="X43" s="40">
        <v>70</v>
      </c>
      <c r="Y43" s="40">
        <v>70</v>
      </c>
      <c r="Z43" s="40"/>
      <c r="AA43" s="40"/>
      <c r="AB43" s="40"/>
      <c r="AC43" s="40"/>
      <c r="AD43" s="76">
        <f t="shared" ref="AD43" si="29">SUM(Y43:AC43)</f>
        <v>70</v>
      </c>
      <c r="AE43" s="40"/>
      <c r="AF43" s="40"/>
      <c r="AG43" s="40"/>
      <c r="AH43" s="40"/>
      <c r="AI43" s="40"/>
      <c r="AJ43" s="40"/>
      <c r="AK43" s="40"/>
      <c r="AL43" s="76">
        <f t="shared" ref="AL43" si="30">SUM(AF43:AK43)</f>
        <v>0</v>
      </c>
      <c r="AM43" s="40"/>
      <c r="AN43" s="10"/>
      <c r="AO43" s="10"/>
      <c r="AP43" s="10"/>
      <c r="AQ43" s="10"/>
      <c r="AR43" s="10"/>
      <c r="AS43" s="10"/>
      <c r="AT43" s="10"/>
      <c r="AU43" s="10"/>
      <c r="AV43" s="76">
        <f t="shared" ref="AV43" si="31">SUM(AN43:AU43)</f>
        <v>0</v>
      </c>
      <c r="AW43" s="22"/>
      <c r="AX43" s="88"/>
      <c r="AY43" s="88"/>
    </row>
  </sheetData>
  <autoFilter ref="A6:BC43"/>
  <pageMargins left="0.7" right="0.7" top="0.75" bottom="0.75" header="0.3" footer="0.3"/>
  <pageSetup paperSize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BC248"/>
  <sheetViews>
    <sheetView showGridLines="0" workbookViewId="0">
      <pane xSplit="15" ySplit="6" topLeftCell="P242" activePane="bottomRight" state="frozen"/>
      <selection pane="topRight" activeCell="O1" sqref="O1"/>
      <selection pane="bottomLeft" activeCell="A7" sqref="A7"/>
      <selection pane="bottomRight" activeCell="A249" sqref="A249:XFD403"/>
    </sheetView>
  </sheetViews>
  <sheetFormatPr defaultRowHeight="15"/>
  <cols>
    <col min="1" max="1" width="1.85546875" customWidth="1"/>
    <col min="2" max="2" width="41" customWidth="1"/>
    <col min="5" max="7" width="9.140625" hidden="1" customWidth="1"/>
    <col min="9" max="10" width="9.140625" hidden="1" customWidth="1"/>
    <col min="11" max="11" width="9.140625" customWidth="1"/>
    <col min="15" max="15" width="8.42578125" customWidth="1"/>
    <col min="18" max="18" width="9.5703125" bestFit="1" customWidth="1"/>
    <col min="49" max="49" width="14.85546875" customWidth="1"/>
  </cols>
  <sheetData>
    <row r="1" spans="1:51">
      <c r="A1" s="1" t="s">
        <v>0</v>
      </c>
      <c r="B1" s="2"/>
      <c r="C1" s="2" t="s">
        <v>1</v>
      </c>
      <c r="D1" s="3">
        <f t="shared" ref="D1:AW1" si="0">SUMIF($C$7:$C$9718,$B$3,D$7:D$9718)+SUMIF($C$7:$C$9718,$C$1,D$7:D$9718)</f>
        <v>0</v>
      </c>
      <c r="E1" s="3">
        <f t="shared" si="0"/>
        <v>0</v>
      </c>
      <c r="F1" s="3">
        <f t="shared" si="0"/>
        <v>0</v>
      </c>
      <c r="G1" s="3">
        <f t="shared" si="0"/>
        <v>0</v>
      </c>
      <c r="H1" s="3">
        <f t="shared" si="0"/>
        <v>0</v>
      </c>
      <c r="I1" s="3">
        <f t="shared" si="0"/>
        <v>0</v>
      </c>
      <c r="J1" s="3">
        <f t="shared" si="0"/>
        <v>0</v>
      </c>
      <c r="K1" s="3">
        <f t="shared" si="0"/>
        <v>0</v>
      </c>
      <c r="L1" s="3">
        <f t="shared" si="0"/>
        <v>0</v>
      </c>
      <c r="M1" s="3">
        <f t="shared" si="0"/>
        <v>0</v>
      </c>
      <c r="N1" s="3">
        <f t="shared" si="0"/>
        <v>0</v>
      </c>
      <c r="O1" s="3">
        <f t="shared" si="0"/>
        <v>0</v>
      </c>
      <c r="P1" s="3">
        <f t="shared" si="0"/>
        <v>0</v>
      </c>
      <c r="Q1" s="3">
        <f t="shared" si="0"/>
        <v>0</v>
      </c>
      <c r="R1" s="3">
        <f t="shared" si="0"/>
        <v>0</v>
      </c>
      <c r="S1" s="3">
        <f t="shared" si="0"/>
        <v>0</v>
      </c>
      <c r="T1" s="3">
        <f t="shared" si="0"/>
        <v>0</v>
      </c>
      <c r="U1" s="3">
        <f t="shared" si="0"/>
        <v>0</v>
      </c>
      <c r="V1" s="3">
        <f t="shared" si="0"/>
        <v>0</v>
      </c>
      <c r="W1" s="3">
        <f t="shared" si="0"/>
        <v>0</v>
      </c>
      <c r="X1" s="3">
        <f t="shared" si="0"/>
        <v>0</v>
      </c>
      <c r="Y1" s="3">
        <f t="shared" si="0"/>
        <v>0</v>
      </c>
      <c r="Z1" s="3">
        <f t="shared" si="0"/>
        <v>0</v>
      </c>
      <c r="AA1" s="3">
        <f t="shared" si="0"/>
        <v>0</v>
      </c>
      <c r="AB1" s="3">
        <f t="shared" si="0"/>
        <v>0</v>
      </c>
      <c r="AC1" s="3">
        <f t="shared" si="0"/>
        <v>0</v>
      </c>
      <c r="AD1" s="3">
        <f t="shared" si="0"/>
        <v>0</v>
      </c>
      <c r="AE1" s="3">
        <f t="shared" si="0"/>
        <v>0</v>
      </c>
      <c r="AF1" s="3">
        <f t="shared" si="0"/>
        <v>0</v>
      </c>
      <c r="AG1" s="3">
        <f t="shared" si="0"/>
        <v>0</v>
      </c>
      <c r="AH1" s="3">
        <f t="shared" si="0"/>
        <v>0</v>
      </c>
      <c r="AI1" s="3">
        <f t="shared" si="0"/>
        <v>0</v>
      </c>
      <c r="AJ1" s="3">
        <f t="shared" si="0"/>
        <v>0</v>
      </c>
      <c r="AK1" s="3">
        <f t="shared" si="0"/>
        <v>0</v>
      </c>
      <c r="AL1" s="3">
        <f t="shared" si="0"/>
        <v>0</v>
      </c>
      <c r="AM1" s="3">
        <f t="shared" si="0"/>
        <v>0</v>
      </c>
      <c r="AN1" s="3">
        <f t="shared" si="0"/>
        <v>0</v>
      </c>
      <c r="AO1" s="3">
        <f t="shared" si="0"/>
        <v>0</v>
      </c>
      <c r="AP1" s="3">
        <f t="shared" si="0"/>
        <v>0</v>
      </c>
      <c r="AQ1" s="3">
        <f t="shared" si="0"/>
        <v>0</v>
      </c>
      <c r="AR1" s="3">
        <f t="shared" si="0"/>
        <v>0</v>
      </c>
      <c r="AS1" s="3">
        <f t="shared" si="0"/>
        <v>0</v>
      </c>
      <c r="AT1" s="3">
        <f t="shared" si="0"/>
        <v>0</v>
      </c>
      <c r="AU1" s="3">
        <f t="shared" si="0"/>
        <v>0</v>
      </c>
      <c r="AV1" s="3">
        <f t="shared" si="0"/>
        <v>0</v>
      </c>
      <c r="AW1" s="3">
        <f t="shared" si="0"/>
        <v>0</v>
      </c>
    </row>
    <row r="2" spans="1:51">
      <c r="A2" s="4" t="s">
        <v>2</v>
      </c>
      <c r="B2" s="2"/>
      <c r="C2" s="2" t="s">
        <v>3</v>
      </c>
      <c r="D2" s="3">
        <f t="shared" ref="D2:AW2" si="1">SUMIF($C$7:$C$9718,$C$2,D$7:D$9718)</f>
        <v>0</v>
      </c>
      <c r="E2" s="3">
        <f t="shared" si="1"/>
        <v>0</v>
      </c>
      <c r="F2" s="3">
        <f t="shared" si="1"/>
        <v>0</v>
      </c>
      <c r="G2" s="3">
        <f t="shared" si="1"/>
        <v>0</v>
      </c>
      <c r="H2" s="3">
        <f t="shared" si="1"/>
        <v>0</v>
      </c>
      <c r="I2" s="3">
        <f t="shared" si="1"/>
        <v>0</v>
      </c>
      <c r="J2" s="3">
        <f t="shared" si="1"/>
        <v>0</v>
      </c>
      <c r="K2" s="3">
        <f t="shared" si="1"/>
        <v>0</v>
      </c>
      <c r="L2" s="3">
        <f t="shared" si="1"/>
        <v>0</v>
      </c>
      <c r="M2" s="3">
        <f t="shared" si="1"/>
        <v>0</v>
      </c>
      <c r="N2" s="3">
        <f t="shared" si="1"/>
        <v>0</v>
      </c>
      <c r="O2" s="3">
        <f t="shared" si="1"/>
        <v>0</v>
      </c>
      <c r="P2" s="3">
        <f t="shared" si="1"/>
        <v>0</v>
      </c>
      <c r="Q2" s="3">
        <f t="shared" si="1"/>
        <v>0</v>
      </c>
      <c r="R2" s="3">
        <f t="shared" si="1"/>
        <v>0</v>
      </c>
      <c r="S2" s="3">
        <f t="shared" si="1"/>
        <v>0</v>
      </c>
      <c r="T2" s="3">
        <f t="shared" si="1"/>
        <v>0</v>
      </c>
      <c r="U2" s="3">
        <f t="shared" si="1"/>
        <v>0</v>
      </c>
      <c r="V2" s="3">
        <f t="shared" si="1"/>
        <v>0</v>
      </c>
      <c r="W2" s="3">
        <f t="shared" si="1"/>
        <v>0</v>
      </c>
      <c r="X2" s="3">
        <f t="shared" si="1"/>
        <v>0</v>
      </c>
      <c r="Y2" s="3">
        <f t="shared" si="1"/>
        <v>0</v>
      </c>
      <c r="Z2" s="3">
        <f t="shared" si="1"/>
        <v>0</v>
      </c>
      <c r="AA2" s="3">
        <f t="shared" si="1"/>
        <v>0</v>
      </c>
      <c r="AB2" s="3">
        <f t="shared" si="1"/>
        <v>0</v>
      </c>
      <c r="AC2" s="3">
        <f t="shared" si="1"/>
        <v>0</v>
      </c>
      <c r="AD2" s="3">
        <f t="shared" si="1"/>
        <v>0</v>
      </c>
      <c r="AE2" s="3">
        <f t="shared" si="1"/>
        <v>0</v>
      </c>
      <c r="AF2" s="3">
        <f t="shared" si="1"/>
        <v>0</v>
      </c>
      <c r="AG2" s="3">
        <f t="shared" si="1"/>
        <v>0</v>
      </c>
      <c r="AH2" s="3">
        <f t="shared" si="1"/>
        <v>0</v>
      </c>
      <c r="AI2" s="3">
        <f t="shared" si="1"/>
        <v>0</v>
      </c>
      <c r="AJ2" s="3">
        <f t="shared" si="1"/>
        <v>0</v>
      </c>
      <c r="AK2" s="3">
        <f t="shared" si="1"/>
        <v>0</v>
      </c>
      <c r="AL2" s="3">
        <f t="shared" si="1"/>
        <v>0</v>
      </c>
      <c r="AM2" s="3">
        <f t="shared" si="1"/>
        <v>0</v>
      </c>
      <c r="AN2" s="3">
        <f t="shared" si="1"/>
        <v>0</v>
      </c>
      <c r="AO2" s="3">
        <f t="shared" si="1"/>
        <v>0</v>
      </c>
      <c r="AP2" s="3">
        <f t="shared" si="1"/>
        <v>0</v>
      </c>
      <c r="AQ2" s="3">
        <f t="shared" si="1"/>
        <v>0</v>
      </c>
      <c r="AR2" s="3">
        <f t="shared" si="1"/>
        <v>0</v>
      </c>
      <c r="AS2" s="3">
        <f t="shared" si="1"/>
        <v>0</v>
      </c>
      <c r="AT2" s="3">
        <f t="shared" si="1"/>
        <v>0</v>
      </c>
      <c r="AU2" s="3">
        <f t="shared" si="1"/>
        <v>0</v>
      </c>
      <c r="AV2" s="3">
        <f t="shared" si="1"/>
        <v>0</v>
      </c>
      <c r="AW2" s="3">
        <f t="shared" si="1"/>
        <v>0</v>
      </c>
    </row>
    <row r="3" spans="1:51">
      <c r="B3" s="5" t="s">
        <v>4</v>
      </c>
      <c r="C3" s="2" t="s">
        <v>5</v>
      </c>
      <c r="D3" s="6">
        <f t="shared" ref="D3:AV3" si="2">D5-(D1+D2)</f>
        <v>16718</v>
      </c>
      <c r="E3" s="6">
        <f t="shared" si="2"/>
        <v>0</v>
      </c>
      <c r="F3" s="6">
        <f t="shared" si="2"/>
        <v>0</v>
      </c>
      <c r="G3" s="6">
        <f t="shared" si="2"/>
        <v>60</v>
      </c>
      <c r="H3" s="6">
        <f>H5-(H1+H2)</f>
        <v>549</v>
      </c>
      <c r="I3" s="6">
        <f t="shared" si="2"/>
        <v>14386</v>
      </c>
      <c r="J3" s="6">
        <f t="shared" si="2"/>
        <v>14552</v>
      </c>
      <c r="K3" s="6">
        <f t="shared" si="2"/>
        <v>14126</v>
      </c>
      <c r="L3" s="6">
        <f t="shared" si="2"/>
        <v>17723</v>
      </c>
      <c r="M3" s="6">
        <f t="shared" si="2"/>
        <v>3919</v>
      </c>
      <c r="N3" s="6">
        <f t="shared" si="2"/>
        <v>0</v>
      </c>
      <c r="O3" s="6">
        <f t="shared" si="2"/>
        <v>17723</v>
      </c>
      <c r="P3" s="6">
        <f t="shared" si="2"/>
        <v>17635</v>
      </c>
      <c r="Q3" s="6">
        <f t="shared" si="2"/>
        <v>5094</v>
      </c>
      <c r="R3" s="6">
        <f t="shared" si="2"/>
        <v>790</v>
      </c>
      <c r="S3" s="6">
        <f t="shared" si="2"/>
        <v>857</v>
      </c>
      <c r="T3" s="6">
        <f t="shared" si="2"/>
        <v>1059</v>
      </c>
      <c r="U3" s="6">
        <f t="shared" si="2"/>
        <v>1011</v>
      </c>
      <c r="V3" s="6">
        <f t="shared" si="2"/>
        <v>1023</v>
      </c>
      <c r="W3" s="6">
        <f t="shared" si="2"/>
        <v>4740</v>
      </c>
      <c r="X3" s="6">
        <f t="shared" si="2"/>
        <v>3711</v>
      </c>
      <c r="Y3" s="6">
        <f t="shared" si="2"/>
        <v>965</v>
      </c>
      <c r="Z3" s="6">
        <f t="shared" si="2"/>
        <v>974</v>
      </c>
      <c r="AA3" s="6">
        <f t="shared" si="2"/>
        <v>1046</v>
      </c>
      <c r="AB3" s="6">
        <f t="shared" si="2"/>
        <v>1009</v>
      </c>
      <c r="AC3" s="6">
        <f t="shared" si="2"/>
        <v>0</v>
      </c>
      <c r="AD3" s="6">
        <f t="shared" si="2"/>
        <v>3994</v>
      </c>
      <c r="AE3" s="6">
        <f t="shared" si="2"/>
        <v>4847</v>
      </c>
      <c r="AF3" s="6">
        <f t="shared" si="2"/>
        <v>940</v>
      </c>
      <c r="AG3" s="6">
        <f t="shared" si="2"/>
        <v>1238</v>
      </c>
      <c r="AH3" s="6">
        <f t="shared" si="2"/>
        <v>949</v>
      </c>
      <c r="AI3" s="6">
        <f t="shared" si="2"/>
        <v>594</v>
      </c>
      <c r="AJ3" s="6">
        <f t="shared" si="2"/>
        <v>897</v>
      </c>
      <c r="AK3" s="6">
        <f t="shared" si="2"/>
        <v>929</v>
      </c>
      <c r="AL3" s="6">
        <f t="shared" si="2"/>
        <v>5547</v>
      </c>
      <c r="AM3" s="6">
        <f t="shared" si="2"/>
        <v>4127</v>
      </c>
      <c r="AN3" s="6">
        <f t="shared" si="2"/>
        <v>826</v>
      </c>
      <c r="AO3" s="6">
        <f t="shared" si="2"/>
        <v>814</v>
      </c>
      <c r="AP3" s="6">
        <f t="shared" si="2"/>
        <v>1101</v>
      </c>
      <c r="AQ3" s="6">
        <f t="shared" si="2"/>
        <v>501</v>
      </c>
      <c r="AR3" s="6">
        <f t="shared" si="2"/>
        <v>100</v>
      </c>
      <c r="AS3" s="6">
        <f t="shared" si="2"/>
        <v>100</v>
      </c>
      <c r="AT3" s="6">
        <f t="shared" si="2"/>
        <v>0</v>
      </c>
      <c r="AU3" s="6">
        <f t="shared" si="2"/>
        <v>0</v>
      </c>
      <c r="AV3" s="6">
        <f t="shared" si="2"/>
        <v>3442</v>
      </c>
      <c r="AW3" s="6">
        <f>AW5-(AW1+AW2)</f>
        <v>0</v>
      </c>
    </row>
    <row r="4" spans="1:51" ht="37.5" customHeight="1">
      <c r="A4" s="7" t="s">
        <v>6</v>
      </c>
      <c r="B4" s="7" t="s">
        <v>7</v>
      </c>
      <c r="C4" s="7" t="s">
        <v>8</v>
      </c>
      <c r="D4" s="8" t="s">
        <v>9</v>
      </c>
      <c r="E4" s="8" t="s">
        <v>10</v>
      </c>
      <c r="F4" s="8" t="s">
        <v>11</v>
      </c>
      <c r="G4" s="8" t="s">
        <v>12</v>
      </c>
      <c r="H4" s="8" t="s">
        <v>13</v>
      </c>
      <c r="I4" s="9" t="s">
        <v>14</v>
      </c>
      <c r="J4" s="9" t="s">
        <v>14</v>
      </c>
      <c r="K4" s="8" t="s">
        <v>15</v>
      </c>
      <c r="L4" s="8" t="s">
        <v>499</v>
      </c>
      <c r="M4" s="8" t="s">
        <v>501</v>
      </c>
      <c r="N4" s="73" t="s">
        <v>494</v>
      </c>
      <c r="O4" s="73" t="s">
        <v>493</v>
      </c>
      <c r="P4" s="11" t="s">
        <v>16</v>
      </c>
      <c r="Q4" s="66" t="s">
        <v>484</v>
      </c>
      <c r="R4" s="66">
        <v>1</v>
      </c>
      <c r="S4" s="66">
        <f>+R4+1</f>
        <v>2</v>
      </c>
      <c r="T4" s="66">
        <f>+S4+1</f>
        <v>3</v>
      </c>
      <c r="U4" s="66">
        <f>+T4+1</f>
        <v>4</v>
      </c>
      <c r="V4" s="66">
        <f>+U4+1</f>
        <v>5</v>
      </c>
      <c r="W4" s="67" t="s">
        <v>489</v>
      </c>
      <c r="X4" s="11" t="s">
        <v>485</v>
      </c>
      <c r="Y4" s="11">
        <f>+V4+3</f>
        <v>8</v>
      </c>
      <c r="Z4" s="66">
        <f t="shared" ref="Z4:AA4" si="3">+Y4+1</f>
        <v>9</v>
      </c>
      <c r="AA4" s="66">
        <f t="shared" si="3"/>
        <v>10</v>
      </c>
      <c r="AB4" s="66">
        <v>12</v>
      </c>
      <c r="AC4" s="66">
        <v>13</v>
      </c>
      <c r="AD4" s="67" t="s">
        <v>490</v>
      </c>
      <c r="AE4" s="11" t="s">
        <v>486</v>
      </c>
      <c r="AF4" s="11">
        <v>15</v>
      </c>
      <c r="AG4" s="66">
        <f t="shared" ref="AG4:AI4" si="4">+AF4+1</f>
        <v>16</v>
      </c>
      <c r="AH4" s="66">
        <f t="shared" si="4"/>
        <v>17</v>
      </c>
      <c r="AI4" s="66">
        <f t="shared" si="4"/>
        <v>18</v>
      </c>
      <c r="AJ4" s="66">
        <f>+AI4+1</f>
        <v>19</v>
      </c>
      <c r="AK4" s="66">
        <f>AJ4+1</f>
        <v>20</v>
      </c>
      <c r="AL4" s="67" t="s">
        <v>491</v>
      </c>
      <c r="AM4" s="11" t="s">
        <v>487</v>
      </c>
      <c r="AN4" s="11">
        <v>21</v>
      </c>
      <c r="AO4" s="66">
        <f t="shared" ref="AO4:AU4" si="5">+AN4+1</f>
        <v>22</v>
      </c>
      <c r="AP4" s="66">
        <f t="shared" si="5"/>
        <v>23</v>
      </c>
      <c r="AQ4" s="66">
        <f t="shared" si="5"/>
        <v>24</v>
      </c>
      <c r="AR4" s="66">
        <f t="shared" si="5"/>
        <v>25</v>
      </c>
      <c r="AS4" s="11">
        <f>+AR4+3</f>
        <v>28</v>
      </c>
      <c r="AT4" s="66">
        <f t="shared" si="5"/>
        <v>29</v>
      </c>
      <c r="AU4" s="66">
        <f t="shared" si="5"/>
        <v>30</v>
      </c>
      <c r="AV4" s="67" t="s">
        <v>492</v>
      </c>
      <c r="AW4" s="65" t="s">
        <v>488</v>
      </c>
    </row>
    <row r="5" spans="1:51">
      <c r="A5" s="12"/>
      <c r="B5" s="12"/>
      <c r="C5" s="13">
        <v>0</v>
      </c>
      <c r="D5" s="14">
        <f t="shared" ref="D5:AV5" si="6">SUM(D7:D248)</f>
        <v>16718</v>
      </c>
      <c r="E5" s="14">
        <f t="shared" si="6"/>
        <v>0</v>
      </c>
      <c r="F5" s="14">
        <f t="shared" si="6"/>
        <v>0</v>
      </c>
      <c r="G5" s="14">
        <f t="shared" si="6"/>
        <v>60</v>
      </c>
      <c r="H5" s="14">
        <f t="shared" si="6"/>
        <v>549</v>
      </c>
      <c r="I5" s="14">
        <f t="shared" si="6"/>
        <v>14386</v>
      </c>
      <c r="J5" s="14">
        <f t="shared" si="6"/>
        <v>14552</v>
      </c>
      <c r="K5" s="14">
        <f t="shared" si="6"/>
        <v>14126</v>
      </c>
      <c r="L5" s="14">
        <f t="shared" si="6"/>
        <v>17723</v>
      </c>
      <c r="M5" s="14">
        <f t="shared" si="6"/>
        <v>3919</v>
      </c>
      <c r="N5" s="14">
        <f t="shared" si="6"/>
        <v>0</v>
      </c>
      <c r="O5" s="14">
        <f t="shared" si="6"/>
        <v>17723</v>
      </c>
      <c r="P5" s="14">
        <f t="shared" si="6"/>
        <v>17635</v>
      </c>
      <c r="Q5" s="14">
        <f t="shared" si="6"/>
        <v>5094</v>
      </c>
      <c r="R5" s="14">
        <f t="shared" si="6"/>
        <v>790</v>
      </c>
      <c r="S5" s="14">
        <f t="shared" si="6"/>
        <v>857</v>
      </c>
      <c r="T5" s="14">
        <f t="shared" si="6"/>
        <v>1059</v>
      </c>
      <c r="U5" s="14">
        <f t="shared" si="6"/>
        <v>1011</v>
      </c>
      <c r="V5" s="14">
        <f t="shared" si="6"/>
        <v>1023</v>
      </c>
      <c r="W5" s="14">
        <f t="shared" si="6"/>
        <v>4740</v>
      </c>
      <c r="X5" s="14">
        <f t="shared" si="6"/>
        <v>3711</v>
      </c>
      <c r="Y5" s="14">
        <f t="shared" si="6"/>
        <v>965</v>
      </c>
      <c r="Z5" s="14">
        <f t="shared" si="6"/>
        <v>974</v>
      </c>
      <c r="AA5" s="14">
        <f t="shared" si="6"/>
        <v>1046</v>
      </c>
      <c r="AB5" s="14">
        <f t="shared" si="6"/>
        <v>1009</v>
      </c>
      <c r="AC5" s="14">
        <f t="shared" si="6"/>
        <v>0</v>
      </c>
      <c r="AD5" s="14">
        <f t="shared" si="6"/>
        <v>3994</v>
      </c>
      <c r="AE5" s="14">
        <f t="shared" si="6"/>
        <v>4847</v>
      </c>
      <c r="AF5" s="14">
        <f t="shared" si="6"/>
        <v>940</v>
      </c>
      <c r="AG5" s="14">
        <f t="shared" si="6"/>
        <v>1238</v>
      </c>
      <c r="AH5" s="14">
        <f t="shared" si="6"/>
        <v>949</v>
      </c>
      <c r="AI5" s="14">
        <f t="shared" si="6"/>
        <v>594</v>
      </c>
      <c r="AJ5" s="14">
        <f t="shared" si="6"/>
        <v>897</v>
      </c>
      <c r="AK5" s="14">
        <f t="shared" si="6"/>
        <v>929</v>
      </c>
      <c r="AL5" s="14">
        <f t="shared" si="6"/>
        <v>5547</v>
      </c>
      <c r="AM5" s="14">
        <f t="shared" si="6"/>
        <v>4127</v>
      </c>
      <c r="AN5" s="14">
        <f t="shared" si="6"/>
        <v>826</v>
      </c>
      <c r="AO5" s="14">
        <f t="shared" si="6"/>
        <v>814</v>
      </c>
      <c r="AP5" s="14">
        <f t="shared" si="6"/>
        <v>1101</v>
      </c>
      <c r="AQ5" s="14">
        <f t="shared" si="6"/>
        <v>501</v>
      </c>
      <c r="AR5" s="14">
        <f t="shared" si="6"/>
        <v>100</v>
      </c>
      <c r="AS5" s="14">
        <f t="shared" si="6"/>
        <v>100</v>
      </c>
      <c r="AT5" s="14">
        <f t="shared" si="6"/>
        <v>0</v>
      </c>
      <c r="AU5" s="14">
        <f t="shared" si="6"/>
        <v>0</v>
      </c>
      <c r="AV5" s="14">
        <f t="shared" si="6"/>
        <v>3442</v>
      </c>
      <c r="AW5" s="10"/>
    </row>
    <row r="6" spans="1:51">
      <c r="A6" s="15">
        <v>1</v>
      </c>
      <c r="B6" s="15">
        <f t="shared" ref="B6:G6" si="7">+A6+1</f>
        <v>2</v>
      </c>
      <c r="C6" s="15">
        <f t="shared" si="7"/>
        <v>3</v>
      </c>
      <c r="D6" s="15">
        <f t="shared" si="7"/>
        <v>4</v>
      </c>
      <c r="E6" s="15">
        <f t="shared" si="7"/>
        <v>5</v>
      </c>
      <c r="F6" s="15">
        <f t="shared" si="7"/>
        <v>6</v>
      </c>
      <c r="G6" s="15">
        <f t="shared" si="7"/>
        <v>7</v>
      </c>
      <c r="H6" s="15">
        <f>+G6+1</f>
        <v>8</v>
      </c>
      <c r="I6" s="15">
        <f t="shared" ref="I6:K6" si="8">+H6+1</f>
        <v>9</v>
      </c>
      <c r="J6" s="15">
        <f t="shared" si="8"/>
        <v>10</v>
      </c>
      <c r="K6" s="15">
        <f t="shared" si="8"/>
        <v>11</v>
      </c>
      <c r="L6" s="15">
        <v>12</v>
      </c>
      <c r="M6" s="15">
        <f>L6+1</f>
        <v>13</v>
      </c>
      <c r="N6" s="90">
        <f>M6+1</f>
        <v>14</v>
      </c>
      <c r="O6" s="15">
        <f t="shared" ref="O6:AA6" si="9">+N6+1</f>
        <v>15</v>
      </c>
      <c r="P6" s="15">
        <f t="shared" si="9"/>
        <v>16</v>
      </c>
      <c r="Q6" s="15">
        <f t="shared" si="9"/>
        <v>17</v>
      </c>
      <c r="R6" s="15">
        <f t="shared" si="9"/>
        <v>18</v>
      </c>
      <c r="S6" s="15">
        <f t="shared" si="9"/>
        <v>19</v>
      </c>
      <c r="T6" s="15">
        <f t="shared" si="9"/>
        <v>20</v>
      </c>
      <c r="U6" s="15">
        <f t="shared" si="9"/>
        <v>21</v>
      </c>
      <c r="V6" s="15">
        <f t="shared" si="9"/>
        <v>22</v>
      </c>
      <c r="W6" s="15">
        <f t="shared" si="9"/>
        <v>23</v>
      </c>
      <c r="X6" s="15">
        <f t="shared" si="9"/>
        <v>24</v>
      </c>
      <c r="Y6" s="15">
        <f t="shared" si="9"/>
        <v>25</v>
      </c>
      <c r="Z6" s="15">
        <f t="shared" si="9"/>
        <v>26</v>
      </c>
      <c r="AA6" s="15">
        <f t="shared" si="9"/>
        <v>27</v>
      </c>
      <c r="AB6" s="15">
        <f t="shared" ref="AB6:AC6" si="10">+Z6+1</f>
        <v>27</v>
      </c>
      <c r="AC6" s="15">
        <f t="shared" si="10"/>
        <v>28</v>
      </c>
      <c r="AD6" s="15">
        <f t="shared" ref="AD6:AI6" si="11">+AC6+1</f>
        <v>29</v>
      </c>
      <c r="AE6" s="15">
        <f t="shared" si="11"/>
        <v>30</v>
      </c>
      <c r="AF6" s="15">
        <f t="shared" si="11"/>
        <v>31</v>
      </c>
      <c r="AG6" s="15">
        <f t="shared" si="11"/>
        <v>32</v>
      </c>
      <c r="AH6" s="15">
        <f t="shared" si="11"/>
        <v>33</v>
      </c>
      <c r="AI6" s="15">
        <f t="shared" si="11"/>
        <v>34</v>
      </c>
      <c r="AJ6" s="15">
        <f t="shared" ref="AJ6:AK6" si="12">+AH6+1</f>
        <v>34</v>
      </c>
      <c r="AK6" s="15">
        <f t="shared" si="12"/>
        <v>35</v>
      </c>
      <c r="AL6" s="15">
        <f t="shared" ref="AL6:AW6" si="13">+AK6+1</f>
        <v>36</v>
      </c>
      <c r="AM6" s="15">
        <f t="shared" si="13"/>
        <v>37</v>
      </c>
      <c r="AN6" s="15">
        <f t="shared" si="13"/>
        <v>38</v>
      </c>
      <c r="AO6" s="15">
        <f t="shared" si="13"/>
        <v>39</v>
      </c>
      <c r="AP6" s="15">
        <f t="shared" si="13"/>
        <v>40</v>
      </c>
      <c r="AQ6" s="15">
        <f t="shared" si="13"/>
        <v>41</v>
      </c>
      <c r="AR6" s="15">
        <f t="shared" si="13"/>
        <v>42</v>
      </c>
      <c r="AS6" s="15">
        <f t="shared" si="13"/>
        <v>43</v>
      </c>
      <c r="AT6" s="15">
        <f t="shared" si="13"/>
        <v>44</v>
      </c>
      <c r="AU6" s="15">
        <f t="shared" si="13"/>
        <v>45</v>
      </c>
      <c r="AV6" s="15">
        <f t="shared" si="13"/>
        <v>46</v>
      </c>
      <c r="AW6" s="15">
        <f t="shared" si="13"/>
        <v>47</v>
      </c>
    </row>
    <row r="7" spans="1:51">
      <c r="A7" s="16" t="s">
        <v>17</v>
      </c>
      <c r="B7" s="16" t="s">
        <v>17</v>
      </c>
      <c r="C7" s="16" t="s">
        <v>18</v>
      </c>
      <c r="D7" s="17">
        <v>836</v>
      </c>
      <c r="E7" s="17">
        <v>0</v>
      </c>
      <c r="F7" s="17">
        <v>0</v>
      </c>
      <c r="G7" s="18">
        <v>0</v>
      </c>
      <c r="H7" s="17">
        <v>0</v>
      </c>
      <c r="I7" s="19">
        <f t="shared" ref="I7:I13" si="14">(F7+D7+E7)-(G7+H7)</f>
        <v>836</v>
      </c>
      <c r="J7" s="19">
        <f t="shared" ref="J7:J13" si="15">IF(I7&gt;0,I7,0)</f>
        <v>836</v>
      </c>
      <c r="K7" s="20">
        <v>836</v>
      </c>
      <c r="L7" s="20">
        <f t="shared" ref="L7:L34" si="16">IF(K7+M7+(H7*-1)&lt;0,0,(K7+M7+(H7*-1)))</f>
        <v>836</v>
      </c>
      <c r="M7" s="20"/>
      <c r="N7" s="75">
        <f>+O7-L7</f>
        <v>0</v>
      </c>
      <c r="O7" s="74">
        <f>W7+AD7+AL7+AV7</f>
        <v>836</v>
      </c>
      <c r="P7" s="22">
        <f>+Q7+X7+AE7+AM7</f>
        <v>836</v>
      </c>
      <c r="Q7" s="10"/>
      <c r="R7" s="10">
        <v>220</v>
      </c>
      <c r="S7" s="10">
        <v>220</v>
      </c>
      <c r="T7" s="10">
        <v>220</v>
      </c>
      <c r="U7" s="10">
        <v>176</v>
      </c>
      <c r="V7" s="10"/>
      <c r="W7" s="76">
        <f t="shared" ref="W7:W34" si="17">SUM(R7:V7)</f>
        <v>836</v>
      </c>
      <c r="X7" s="10"/>
      <c r="Y7" s="10"/>
      <c r="Z7" s="10"/>
      <c r="AA7" s="10"/>
      <c r="AB7" s="10"/>
      <c r="AC7" s="10"/>
      <c r="AD7" s="76">
        <f t="shared" ref="AD7:AD34" si="18">SUM(Y7:AC7)</f>
        <v>0</v>
      </c>
      <c r="AE7" s="10">
        <v>836</v>
      </c>
      <c r="AF7" s="10"/>
      <c r="AG7" s="10"/>
      <c r="AH7" s="10"/>
      <c r="AI7" s="10"/>
      <c r="AJ7" s="10"/>
      <c r="AK7" s="10"/>
      <c r="AL7" s="76">
        <f t="shared" ref="AL7:AL34" si="19">SUM(AF7:AK7)</f>
        <v>0</v>
      </c>
      <c r="AM7" s="10"/>
      <c r="AN7" s="10"/>
      <c r="AO7" s="10"/>
      <c r="AP7" s="10"/>
      <c r="AQ7" s="10"/>
      <c r="AR7" s="10"/>
      <c r="AS7" s="10"/>
      <c r="AT7" s="10"/>
      <c r="AU7" s="10"/>
      <c r="AV7" s="76">
        <f t="shared" ref="AV7:AV34" si="20">SUM(AN7:AU7)</f>
        <v>0</v>
      </c>
      <c r="AW7" s="21"/>
      <c r="AX7" s="88"/>
      <c r="AY7" s="88"/>
    </row>
    <row r="8" spans="1:51">
      <c r="A8" s="62" t="s">
        <v>478</v>
      </c>
      <c r="B8" s="62" t="s">
        <v>479</v>
      </c>
      <c r="C8" s="16" t="s">
        <v>69</v>
      </c>
      <c r="D8" s="30">
        <v>100</v>
      </c>
      <c r="E8" s="17"/>
      <c r="F8" s="17"/>
      <c r="G8" s="18">
        <v>0</v>
      </c>
      <c r="H8" s="17">
        <v>54</v>
      </c>
      <c r="I8" s="19">
        <f t="shared" si="14"/>
        <v>46</v>
      </c>
      <c r="J8" s="19">
        <f t="shared" si="15"/>
        <v>46</v>
      </c>
      <c r="K8" s="23">
        <v>100</v>
      </c>
      <c r="L8" s="20">
        <f t="shared" si="16"/>
        <v>46</v>
      </c>
      <c r="M8" s="20"/>
      <c r="N8" s="75">
        <f t="shared" ref="N8:N35" si="21">+O8-L8</f>
        <v>0</v>
      </c>
      <c r="O8" s="74">
        <f t="shared" ref="O8:O35" si="22">W8+AD8+AL8+AV8</f>
        <v>46</v>
      </c>
      <c r="P8" s="22">
        <f t="shared" ref="P8:P36" si="23">+Q8+X8+AE8+AM8</f>
        <v>46</v>
      </c>
      <c r="Q8" s="10">
        <v>46</v>
      </c>
      <c r="R8" s="10"/>
      <c r="S8" s="10"/>
      <c r="T8" s="10"/>
      <c r="U8" s="10"/>
      <c r="V8" s="10">
        <v>46</v>
      </c>
      <c r="W8" s="76">
        <f t="shared" si="17"/>
        <v>46</v>
      </c>
      <c r="X8" s="10"/>
      <c r="Y8" s="10"/>
      <c r="Z8" s="10"/>
      <c r="AA8" s="10"/>
      <c r="AB8" s="10"/>
      <c r="AC8" s="10"/>
      <c r="AD8" s="76">
        <f t="shared" si="18"/>
        <v>0</v>
      </c>
      <c r="AE8" s="10"/>
      <c r="AF8" s="10"/>
      <c r="AG8" s="10"/>
      <c r="AH8" s="10"/>
      <c r="AI8" s="10"/>
      <c r="AJ8" s="10"/>
      <c r="AK8" s="10"/>
      <c r="AL8" s="76">
        <f t="shared" si="19"/>
        <v>0</v>
      </c>
      <c r="AM8" s="10"/>
      <c r="AN8" s="10"/>
      <c r="AO8" s="10"/>
      <c r="AP8" s="10"/>
      <c r="AQ8" s="10"/>
      <c r="AR8" s="10"/>
      <c r="AS8" s="10"/>
      <c r="AT8" s="10"/>
      <c r="AU8" s="10"/>
      <c r="AV8" s="76">
        <f t="shared" si="20"/>
        <v>0</v>
      </c>
      <c r="AW8" s="21"/>
      <c r="AX8" s="88"/>
      <c r="AY8" s="88"/>
    </row>
    <row r="9" spans="1:51">
      <c r="A9" s="16"/>
      <c r="B9" s="16" t="s">
        <v>500</v>
      </c>
      <c r="C9" s="16" t="s">
        <v>69</v>
      </c>
      <c r="D9" s="17">
        <v>0</v>
      </c>
      <c r="E9" s="17">
        <v>0</v>
      </c>
      <c r="F9" s="17">
        <v>0</v>
      </c>
      <c r="G9" s="18">
        <v>0</v>
      </c>
      <c r="H9" s="17">
        <v>0</v>
      </c>
      <c r="I9" s="19">
        <f t="shared" si="14"/>
        <v>0</v>
      </c>
      <c r="J9" s="19">
        <f t="shared" si="15"/>
        <v>0</v>
      </c>
      <c r="K9" s="26">
        <v>2</v>
      </c>
      <c r="L9" s="20">
        <f t="shared" si="16"/>
        <v>2</v>
      </c>
      <c r="M9" s="20"/>
      <c r="N9" s="75">
        <f t="shared" si="21"/>
        <v>0</v>
      </c>
      <c r="O9" s="74">
        <f t="shared" si="22"/>
        <v>2</v>
      </c>
      <c r="P9" s="22">
        <f t="shared" si="23"/>
        <v>2</v>
      </c>
      <c r="Q9" s="10">
        <v>2</v>
      </c>
      <c r="R9" s="10"/>
      <c r="S9" s="10"/>
      <c r="T9" s="10"/>
      <c r="U9" s="10">
        <v>2</v>
      </c>
      <c r="V9" s="10"/>
      <c r="W9" s="76">
        <f t="shared" si="17"/>
        <v>2</v>
      </c>
      <c r="X9" s="10"/>
      <c r="Y9" s="10"/>
      <c r="Z9" s="10"/>
      <c r="AA9" s="10"/>
      <c r="AB9" s="10"/>
      <c r="AC9" s="10"/>
      <c r="AD9" s="76">
        <f t="shared" si="18"/>
        <v>0</v>
      </c>
      <c r="AE9" s="10"/>
      <c r="AF9" s="10"/>
      <c r="AG9" s="10"/>
      <c r="AH9" s="10"/>
      <c r="AI9" s="10"/>
      <c r="AJ9" s="10"/>
      <c r="AK9" s="10"/>
      <c r="AL9" s="76">
        <f t="shared" si="19"/>
        <v>0</v>
      </c>
      <c r="AM9" s="10"/>
      <c r="AN9" s="10"/>
      <c r="AO9" s="10"/>
      <c r="AP9" s="10"/>
      <c r="AQ9" s="10"/>
      <c r="AR9" s="10"/>
      <c r="AS9" s="10"/>
      <c r="AT9" s="10"/>
      <c r="AU9" s="10"/>
      <c r="AV9" s="76">
        <f t="shared" si="20"/>
        <v>0</v>
      </c>
      <c r="AW9" s="2"/>
      <c r="AX9" s="88"/>
      <c r="AY9" s="88"/>
    </row>
    <row r="10" spans="1:51">
      <c r="A10" s="16"/>
      <c r="B10" s="16" t="s">
        <v>380</v>
      </c>
      <c r="C10" s="16" t="s">
        <v>69</v>
      </c>
      <c r="D10" s="31">
        <v>20</v>
      </c>
      <c r="E10" s="17"/>
      <c r="F10" s="17"/>
      <c r="G10" s="18">
        <v>0</v>
      </c>
      <c r="H10" s="17">
        <v>0</v>
      </c>
      <c r="I10" s="19">
        <f t="shared" si="14"/>
        <v>20</v>
      </c>
      <c r="J10" s="19">
        <f t="shared" si="15"/>
        <v>20</v>
      </c>
      <c r="K10" s="23">
        <v>20</v>
      </c>
      <c r="L10" s="20">
        <f t="shared" si="16"/>
        <v>20</v>
      </c>
      <c r="M10" s="20"/>
      <c r="N10" s="75">
        <f t="shared" si="21"/>
        <v>0</v>
      </c>
      <c r="O10" s="74">
        <f t="shared" si="22"/>
        <v>20</v>
      </c>
      <c r="P10" s="22">
        <f t="shared" si="23"/>
        <v>20</v>
      </c>
      <c r="Q10" s="10"/>
      <c r="R10" s="10"/>
      <c r="S10" s="10"/>
      <c r="T10" s="10"/>
      <c r="U10" s="10"/>
      <c r="V10" s="10"/>
      <c r="W10" s="76">
        <f t="shared" si="17"/>
        <v>0</v>
      </c>
      <c r="X10" s="10"/>
      <c r="Y10" s="10"/>
      <c r="Z10" s="10"/>
      <c r="AA10" s="10"/>
      <c r="AB10" s="10"/>
      <c r="AC10" s="10"/>
      <c r="AD10" s="76">
        <f t="shared" si="18"/>
        <v>0</v>
      </c>
      <c r="AE10" s="10">
        <v>20</v>
      </c>
      <c r="AF10" s="10">
        <v>20</v>
      </c>
      <c r="AG10" s="10"/>
      <c r="AH10" s="10"/>
      <c r="AI10" s="10"/>
      <c r="AJ10" s="10"/>
      <c r="AK10" s="10"/>
      <c r="AL10" s="76">
        <f t="shared" si="19"/>
        <v>20</v>
      </c>
      <c r="AM10" s="10"/>
      <c r="AN10" s="10"/>
      <c r="AO10" s="10"/>
      <c r="AP10" s="10"/>
      <c r="AQ10" s="10"/>
      <c r="AR10" s="10"/>
      <c r="AS10" s="10"/>
      <c r="AT10" s="10"/>
      <c r="AU10" s="10"/>
      <c r="AV10" s="76">
        <f t="shared" si="20"/>
        <v>0</v>
      </c>
      <c r="AW10" s="2"/>
      <c r="AX10" s="88"/>
      <c r="AY10" s="88"/>
    </row>
    <row r="11" spans="1:51">
      <c r="A11" s="16" t="s">
        <v>70</v>
      </c>
      <c r="B11" s="16" t="s">
        <v>71</v>
      </c>
      <c r="C11" s="16" t="s">
        <v>69</v>
      </c>
      <c r="D11" s="17">
        <v>50</v>
      </c>
      <c r="E11" s="17">
        <v>0</v>
      </c>
      <c r="F11" s="17">
        <v>0</v>
      </c>
      <c r="G11" s="18">
        <v>0</v>
      </c>
      <c r="H11" s="17">
        <v>0</v>
      </c>
      <c r="I11" s="19">
        <f t="shared" si="14"/>
        <v>50</v>
      </c>
      <c r="J11" s="19">
        <f t="shared" si="15"/>
        <v>50</v>
      </c>
      <c r="K11" s="23">
        <v>50</v>
      </c>
      <c r="L11" s="20">
        <f t="shared" si="16"/>
        <v>50</v>
      </c>
      <c r="M11" s="20"/>
      <c r="N11" s="75">
        <f t="shared" si="21"/>
        <v>0</v>
      </c>
      <c r="O11" s="74">
        <f t="shared" si="22"/>
        <v>50</v>
      </c>
      <c r="P11" s="22">
        <f t="shared" si="23"/>
        <v>50</v>
      </c>
      <c r="Q11" s="10">
        <v>30</v>
      </c>
      <c r="R11" s="10"/>
      <c r="S11" s="10"/>
      <c r="T11" s="10"/>
      <c r="U11" s="10"/>
      <c r="V11" s="10"/>
      <c r="W11" s="76">
        <f t="shared" si="17"/>
        <v>0</v>
      </c>
      <c r="X11" s="10">
        <v>20</v>
      </c>
      <c r="Y11" s="10">
        <v>50</v>
      </c>
      <c r="Z11" s="10"/>
      <c r="AA11" s="10"/>
      <c r="AB11" s="10"/>
      <c r="AC11" s="10"/>
      <c r="AD11" s="76">
        <f t="shared" si="18"/>
        <v>50</v>
      </c>
      <c r="AE11" s="10"/>
      <c r="AF11" s="10"/>
      <c r="AG11" s="10"/>
      <c r="AH11" s="10"/>
      <c r="AI11" s="10"/>
      <c r="AJ11" s="10"/>
      <c r="AK11" s="10"/>
      <c r="AL11" s="76">
        <f t="shared" si="19"/>
        <v>0</v>
      </c>
      <c r="AM11" s="10"/>
      <c r="AN11" s="10"/>
      <c r="AO11" s="10"/>
      <c r="AP11" s="10"/>
      <c r="AQ11" s="10"/>
      <c r="AR11" s="10"/>
      <c r="AS11" s="10"/>
      <c r="AT11" s="10"/>
      <c r="AU11" s="10"/>
      <c r="AV11" s="76">
        <f t="shared" si="20"/>
        <v>0</v>
      </c>
      <c r="AW11" s="2"/>
      <c r="AX11" s="88"/>
      <c r="AY11" s="88"/>
    </row>
    <row r="12" spans="1:51">
      <c r="A12" s="43" t="s">
        <v>337</v>
      </c>
      <c r="B12" s="16" t="s">
        <v>338</v>
      </c>
      <c r="C12" s="16" t="s">
        <v>69</v>
      </c>
      <c r="D12" s="17">
        <f>20+12</f>
        <v>32</v>
      </c>
      <c r="E12" s="17">
        <v>0</v>
      </c>
      <c r="F12" s="17">
        <v>0</v>
      </c>
      <c r="G12" s="18">
        <v>0</v>
      </c>
      <c r="H12" s="17">
        <v>0</v>
      </c>
      <c r="I12" s="19">
        <f t="shared" si="14"/>
        <v>32</v>
      </c>
      <c r="J12" s="19">
        <f t="shared" si="15"/>
        <v>32</v>
      </c>
      <c r="K12" s="23">
        <v>60</v>
      </c>
      <c r="L12" s="20">
        <f t="shared" si="16"/>
        <v>60</v>
      </c>
      <c r="M12" s="20"/>
      <c r="N12" s="75">
        <f t="shared" si="21"/>
        <v>0</v>
      </c>
      <c r="O12" s="74">
        <f t="shared" si="22"/>
        <v>60</v>
      </c>
      <c r="P12" s="22">
        <f t="shared" si="23"/>
        <v>60</v>
      </c>
      <c r="Q12" s="10">
        <v>30</v>
      </c>
      <c r="R12" s="10"/>
      <c r="S12" s="10"/>
      <c r="T12" s="10"/>
      <c r="U12" s="10"/>
      <c r="V12" s="10"/>
      <c r="W12" s="76">
        <f t="shared" si="17"/>
        <v>0</v>
      </c>
      <c r="X12" s="10">
        <v>30</v>
      </c>
      <c r="Y12" s="10">
        <v>60</v>
      </c>
      <c r="Z12" s="10"/>
      <c r="AA12" s="10"/>
      <c r="AB12" s="10"/>
      <c r="AC12" s="10"/>
      <c r="AD12" s="76">
        <f t="shared" si="18"/>
        <v>60</v>
      </c>
      <c r="AE12" s="10"/>
      <c r="AF12" s="10"/>
      <c r="AG12" s="10"/>
      <c r="AH12" s="10"/>
      <c r="AI12" s="10"/>
      <c r="AJ12" s="10"/>
      <c r="AK12" s="10"/>
      <c r="AL12" s="76">
        <f t="shared" si="19"/>
        <v>0</v>
      </c>
      <c r="AM12" s="10"/>
      <c r="AN12" s="10"/>
      <c r="AO12" s="10"/>
      <c r="AP12" s="10"/>
      <c r="AQ12" s="10"/>
      <c r="AR12" s="10"/>
      <c r="AS12" s="10"/>
      <c r="AT12" s="10"/>
      <c r="AU12" s="10"/>
      <c r="AV12" s="76">
        <f t="shared" si="20"/>
        <v>0</v>
      </c>
      <c r="AW12" s="21"/>
      <c r="AX12" s="88"/>
      <c r="AY12" s="88"/>
    </row>
    <row r="13" spans="1:51">
      <c r="A13" s="16" t="s">
        <v>73</v>
      </c>
      <c r="B13" s="16" t="s">
        <v>74</v>
      </c>
      <c r="C13" s="16" t="s">
        <v>69</v>
      </c>
      <c r="D13" s="17">
        <v>40</v>
      </c>
      <c r="E13" s="17">
        <v>0</v>
      </c>
      <c r="F13" s="17">
        <v>0</v>
      </c>
      <c r="G13" s="18">
        <v>0</v>
      </c>
      <c r="H13" s="17">
        <v>0</v>
      </c>
      <c r="I13" s="19">
        <f t="shared" si="14"/>
        <v>40</v>
      </c>
      <c r="J13" s="19">
        <f t="shared" si="15"/>
        <v>40</v>
      </c>
      <c r="K13" s="23">
        <v>20</v>
      </c>
      <c r="L13" s="20">
        <f t="shared" si="16"/>
        <v>80</v>
      </c>
      <c r="M13" s="20">
        <v>60</v>
      </c>
      <c r="N13" s="75">
        <f t="shared" si="21"/>
        <v>0</v>
      </c>
      <c r="O13" s="74">
        <f t="shared" si="22"/>
        <v>80</v>
      </c>
      <c r="P13" s="22">
        <f t="shared" si="23"/>
        <v>80</v>
      </c>
      <c r="Q13" s="10">
        <v>20</v>
      </c>
      <c r="R13" s="10"/>
      <c r="S13" s="10"/>
      <c r="T13" s="10"/>
      <c r="U13" s="10"/>
      <c r="V13" s="10"/>
      <c r="W13" s="76">
        <f t="shared" si="17"/>
        <v>0</v>
      </c>
      <c r="X13" s="10"/>
      <c r="Y13" s="10"/>
      <c r="Z13" s="10">
        <v>20</v>
      </c>
      <c r="AA13" s="10"/>
      <c r="AB13" s="10"/>
      <c r="AC13" s="10"/>
      <c r="AD13" s="76">
        <f t="shared" si="18"/>
        <v>20</v>
      </c>
      <c r="AE13" s="10"/>
      <c r="AF13" s="10"/>
      <c r="AG13" s="10"/>
      <c r="AH13" s="10"/>
      <c r="AI13" s="10"/>
      <c r="AJ13" s="10"/>
      <c r="AK13" s="10"/>
      <c r="AL13" s="76">
        <f t="shared" si="19"/>
        <v>0</v>
      </c>
      <c r="AM13" s="10">
        <v>60</v>
      </c>
      <c r="AN13" s="10">
        <v>60</v>
      </c>
      <c r="AO13" s="10"/>
      <c r="AP13" s="10"/>
      <c r="AQ13" s="10"/>
      <c r="AR13" s="10"/>
      <c r="AS13" s="10"/>
      <c r="AT13" s="10"/>
      <c r="AU13" s="10"/>
      <c r="AV13" s="76">
        <f t="shared" si="20"/>
        <v>60</v>
      </c>
      <c r="AW13" s="2"/>
      <c r="AX13" s="88"/>
      <c r="AY13" s="88"/>
    </row>
    <row r="14" spans="1:51">
      <c r="A14" s="38"/>
      <c r="B14" s="38" t="s">
        <v>445</v>
      </c>
      <c r="C14" s="16" t="s">
        <v>69</v>
      </c>
      <c r="D14" s="38">
        <v>20</v>
      </c>
      <c r="E14" s="38"/>
      <c r="F14" s="38"/>
      <c r="G14" s="18">
        <v>0</v>
      </c>
      <c r="H14" s="38">
        <v>0</v>
      </c>
      <c r="I14" s="38"/>
      <c r="J14" s="38"/>
      <c r="K14" s="40">
        <v>20</v>
      </c>
      <c r="L14" s="20">
        <f t="shared" si="16"/>
        <v>20</v>
      </c>
      <c r="M14" s="20"/>
      <c r="N14" s="75">
        <f t="shared" si="21"/>
        <v>0</v>
      </c>
      <c r="O14" s="74">
        <f t="shared" si="22"/>
        <v>20</v>
      </c>
      <c r="P14" s="22">
        <f t="shared" si="23"/>
        <v>20</v>
      </c>
      <c r="Q14" s="10"/>
      <c r="R14" s="10"/>
      <c r="S14" s="10"/>
      <c r="T14" s="10"/>
      <c r="U14" s="10"/>
      <c r="V14" s="10"/>
      <c r="W14" s="76">
        <f t="shared" si="17"/>
        <v>0</v>
      </c>
      <c r="X14" s="10">
        <v>20</v>
      </c>
      <c r="Y14" s="10">
        <v>20</v>
      </c>
      <c r="Z14" s="10"/>
      <c r="AA14" s="10"/>
      <c r="AB14" s="10"/>
      <c r="AC14" s="10"/>
      <c r="AD14" s="76">
        <f t="shared" si="18"/>
        <v>20</v>
      </c>
      <c r="AE14" s="10"/>
      <c r="AF14" s="10"/>
      <c r="AG14" s="10"/>
      <c r="AH14" s="10"/>
      <c r="AI14" s="10"/>
      <c r="AJ14" s="10"/>
      <c r="AK14" s="10"/>
      <c r="AL14" s="76">
        <f t="shared" si="19"/>
        <v>0</v>
      </c>
      <c r="AM14" s="10"/>
      <c r="AN14" s="10"/>
      <c r="AO14" s="10"/>
      <c r="AP14" s="10"/>
      <c r="AQ14" s="10"/>
      <c r="AR14" s="10"/>
      <c r="AS14" s="10"/>
      <c r="AT14" s="10"/>
      <c r="AU14" s="10"/>
      <c r="AV14" s="76">
        <f t="shared" si="20"/>
        <v>0</v>
      </c>
      <c r="AW14" s="21" t="s">
        <v>72</v>
      </c>
      <c r="AX14" s="88"/>
      <c r="AY14" s="88"/>
    </row>
    <row r="15" spans="1:51">
      <c r="A15" s="61" t="s">
        <v>335</v>
      </c>
      <c r="B15" s="64" t="s">
        <v>336</v>
      </c>
      <c r="C15" s="16" t="s">
        <v>69</v>
      </c>
      <c r="D15" s="17">
        <f>20+20</f>
        <v>40</v>
      </c>
      <c r="E15" s="17">
        <v>0</v>
      </c>
      <c r="F15" s="17">
        <v>0</v>
      </c>
      <c r="G15" s="18">
        <v>0</v>
      </c>
      <c r="H15" s="17">
        <v>0</v>
      </c>
      <c r="I15" s="19">
        <f>(F15+D15+E15)-(G15+H15)</f>
        <v>40</v>
      </c>
      <c r="J15" s="19">
        <f>IF(I15&gt;0,I15,0)</f>
        <v>40</v>
      </c>
      <c r="K15" s="23">
        <v>60</v>
      </c>
      <c r="L15" s="20">
        <f t="shared" si="16"/>
        <v>60</v>
      </c>
      <c r="M15" s="20"/>
      <c r="N15" s="75">
        <f t="shared" si="21"/>
        <v>0</v>
      </c>
      <c r="O15" s="74">
        <f t="shared" si="22"/>
        <v>60</v>
      </c>
      <c r="P15" s="22">
        <f t="shared" si="23"/>
        <v>60</v>
      </c>
      <c r="Q15" s="10">
        <v>30</v>
      </c>
      <c r="R15" s="10"/>
      <c r="S15" s="10"/>
      <c r="T15" s="10"/>
      <c r="U15" s="10"/>
      <c r="V15" s="10"/>
      <c r="W15" s="76">
        <f t="shared" si="17"/>
        <v>0</v>
      </c>
      <c r="X15" s="10">
        <v>30</v>
      </c>
      <c r="Y15" s="10"/>
      <c r="Z15" s="10">
        <v>60</v>
      </c>
      <c r="AA15" s="10"/>
      <c r="AB15" s="10"/>
      <c r="AC15" s="10"/>
      <c r="AD15" s="76">
        <f t="shared" si="18"/>
        <v>60</v>
      </c>
      <c r="AE15" s="10"/>
      <c r="AF15" s="10"/>
      <c r="AG15" s="10"/>
      <c r="AH15" s="10"/>
      <c r="AI15" s="10"/>
      <c r="AJ15" s="10"/>
      <c r="AK15" s="10"/>
      <c r="AL15" s="76">
        <f t="shared" si="19"/>
        <v>0</v>
      </c>
      <c r="AM15" s="10"/>
      <c r="AN15" s="10"/>
      <c r="AO15" s="10"/>
      <c r="AP15" s="10"/>
      <c r="AQ15" s="10"/>
      <c r="AR15" s="10"/>
      <c r="AS15" s="10"/>
      <c r="AT15" s="10"/>
      <c r="AU15" s="10"/>
      <c r="AV15" s="76">
        <f t="shared" si="20"/>
        <v>0</v>
      </c>
      <c r="AW15" s="2"/>
      <c r="AX15" s="88"/>
      <c r="AY15" s="88"/>
    </row>
    <row r="16" spans="1:51">
      <c r="A16" s="44"/>
      <c r="B16" s="16" t="s">
        <v>381</v>
      </c>
      <c r="C16" s="16" t="s">
        <v>69</v>
      </c>
      <c r="D16" s="31">
        <v>20</v>
      </c>
      <c r="E16" s="17"/>
      <c r="F16" s="17"/>
      <c r="G16" s="18">
        <v>0</v>
      </c>
      <c r="H16" s="17">
        <v>0</v>
      </c>
      <c r="I16" s="19">
        <f>(F16+D16+E16)-(G16+H16)</f>
        <v>20</v>
      </c>
      <c r="J16" s="19">
        <f>IF(I16&gt;0,I16,0)</f>
        <v>20</v>
      </c>
      <c r="K16" s="23">
        <v>20</v>
      </c>
      <c r="L16" s="20">
        <f t="shared" si="16"/>
        <v>20</v>
      </c>
      <c r="M16" s="20"/>
      <c r="N16" s="75">
        <f t="shared" si="21"/>
        <v>0</v>
      </c>
      <c r="O16" s="74">
        <f t="shared" si="22"/>
        <v>20</v>
      </c>
      <c r="P16" s="22">
        <f t="shared" si="23"/>
        <v>20</v>
      </c>
      <c r="Q16" s="10"/>
      <c r="R16" s="10"/>
      <c r="S16" s="10"/>
      <c r="T16" s="10"/>
      <c r="U16" s="10"/>
      <c r="V16" s="10"/>
      <c r="W16" s="76">
        <f t="shared" si="17"/>
        <v>0</v>
      </c>
      <c r="X16" s="10"/>
      <c r="Y16" s="10"/>
      <c r="Z16" s="10"/>
      <c r="AA16" s="10"/>
      <c r="AB16" s="10"/>
      <c r="AC16" s="10"/>
      <c r="AD16" s="76">
        <f t="shared" si="18"/>
        <v>0</v>
      </c>
      <c r="AE16" s="10">
        <v>20</v>
      </c>
      <c r="AF16" s="10">
        <v>20</v>
      </c>
      <c r="AG16" s="10"/>
      <c r="AH16" s="10"/>
      <c r="AI16" s="10"/>
      <c r="AJ16" s="10"/>
      <c r="AK16" s="10"/>
      <c r="AL16" s="76">
        <f t="shared" si="19"/>
        <v>20</v>
      </c>
      <c r="AM16" s="10"/>
      <c r="AN16" s="10"/>
      <c r="AO16" s="10"/>
      <c r="AP16" s="10"/>
      <c r="AQ16" s="10"/>
      <c r="AR16" s="10"/>
      <c r="AS16" s="10"/>
      <c r="AT16" s="10"/>
      <c r="AU16" s="10"/>
      <c r="AV16" s="76">
        <f t="shared" si="20"/>
        <v>0</v>
      </c>
      <c r="AW16" s="21"/>
      <c r="AX16" s="88"/>
      <c r="AY16" s="88"/>
    </row>
    <row r="17" spans="1:51">
      <c r="A17" s="38"/>
      <c r="B17" s="38" t="s">
        <v>444</v>
      </c>
      <c r="C17" s="16" t="s">
        <v>69</v>
      </c>
      <c r="D17" s="38">
        <v>4</v>
      </c>
      <c r="E17" s="38"/>
      <c r="F17" s="38"/>
      <c r="G17" s="18">
        <v>0</v>
      </c>
      <c r="H17" s="38">
        <v>0</v>
      </c>
      <c r="I17" s="38"/>
      <c r="J17" s="38"/>
      <c r="K17" s="40">
        <v>4</v>
      </c>
      <c r="L17" s="20">
        <f t="shared" si="16"/>
        <v>4</v>
      </c>
      <c r="M17" s="20"/>
      <c r="N17" s="75">
        <f t="shared" si="21"/>
        <v>0</v>
      </c>
      <c r="O17" s="74">
        <f t="shared" si="22"/>
        <v>4</v>
      </c>
      <c r="P17" s="22">
        <f t="shared" si="23"/>
        <v>4</v>
      </c>
      <c r="Q17" s="10"/>
      <c r="R17" s="10"/>
      <c r="S17" s="10"/>
      <c r="T17" s="10"/>
      <c r="U17" s="10"/>
      <c r="V17" s="10"/>
      <c r="W17" s="76">
        <f t="shared" si="17"/>
        <v>0</v>
      </c>
      <c r="X17" s="10">
        <v>4</v>
      </c>
      <c r="Y17" s="10"/>
      <c r="Z17" s="10">
        <v>4</v>
      </c>
      <c r="AA17" s="10"/>
      <c r="AB17" s="10"/>
      <c r="AC17" s="10"/>
      <c r="AD17" s="76">
        <f t="shared" si="18"/>
        <v>4</v>
      </c>
      <c r="AE17" s="10"/>
      <c r="AF17" s="10"/>
      <c r="AG17" s="10"/>
      <c r="AH17" s="10"/>
      <c r="AI17" s="10"/>
      <c r="AJ17" s="10"/>
      <c r="AK17" s="10"/>
      <c r="AL17" s="76">
        <f t="shared" si="19"/>
        <v>0</v>
      </c>
      <c r="AM17" s="10"/>
      <c r="AN17" s="10"/>
      <c r="AO17" s="10"/>
      <c r="AP17" s="10"/>
      <c r="AQ17" s="10"/>
      <c r="AR17" s="10"/>
      <c r="AS17" s="10"/>
      <c r="AT17" s="10"/>
      <c r="AU17" s="10"/>
      <c r="AV17" s="76">
        <f t="shared" si="20"/>
        <v>0</v>
      </c>
      <c r="AX17" s="88"/>
      <c r="AY17" s="88"/>
    </row>
    <row r="18" spans="1:51">
      <c r="A18" s="43" t="s">
        <v>333</v>
      </c>
      <c r="B18" s="16" t="s">
        <v>334</v>
      </c>
      <c r="C18" s="16" t="s">
        <v>69</v>
      </c>
      <c r="D18" s="17">
        <f>20+22</f>
        <v>42</v>
      </c>
      <c r="E18" s="17">
        <v>0</v>
      </c>
      <c r="F18" s="17">
        <v>0</v>
      </c>
      <c r="G18" s="18">
        <v>0</v>
      </c>
      <c r="H18" s="17">
        <v>0</v>
      </c>
      <c r="I18" s="19">
        <f t="shared" ref="I18:I24" si="24">(F18+D18+E18)-(G18+H18)</f>
        <v>42</v>
      </c>
      <c r="J18" s="19">
        <f t="shared" ref="J18:J24" si="25">IF(I18&gt;0,I18,0)</f>
        <v>42</v>
      </c>
      <c r="K18" s="23">
        <v>60</v>
      </c>
      <c r="L18" s="20">
        <f t="shared" si="16"/>
        <v>60</v>
      </c>
      <c r="M18" s="20"/>
      <c r="N18" s="75">
        <f t="shared" si="21"/>
        <v>0</v>
      </c>
      <c r="O18" s="74">
        <f t="shared" si="22"/>
        <v>60</v>
      </c>
      <c r="P18" s="22">
        <f t="shared" si="23"/>
        <v>60</v>
      </c>
      <c r="Q18" s="10">
        <v>30</v>
      </c>
      <c r="R18" s="10"/>
      <c r="S18" s="10"/>
      <c r="T18" s="10"/>
      <c r="U18" s="10"/>
      <c r="V18" s="10"/>
      <c r="W18" s="76">
        <f t="shared" si="17"/>
        <v>0</v>
      </c>
      <c r="X18" s="10">
        <v>30</v>
      </c>
      <c r="Y18" s="10"/>
      <c r="Z18" s="10">
        <v>60</v>
      </c>
      <c r="AA18" s="10"/>
      <c r="AB18" s="10"/>
      <c r="AC18" s="10"/>
      <c r="AD18" s="76">
        <f t="shared" si="18"/>
        <v>60</v>
      </c>
      <c r="AE18" s="10"/>
      <c r="AF18" s="10"/>
      <c r="AG18" s="10"/>
      <c r="AH18" s="10"/>
      <c r="AI18" s="10"/>
      <c r="AJ18" s="10"/>
      <c r="AK18" s="10"/>
      <c r="AL18" s="76">
        <f t="shared" si="19"/>
        <v>0</v>
      </c>
      <c r="AM18" s="10"/>
      <c r="AN18" s="10"/>
      <c r="AO18" s="10"/>
      <c r="AP18" s="10"/>
      <c r="AQ18" s="10"/>
      <c r="AR18" s="10"/>
      <c r="AS18" s="10"/>
      <c r="AT18" s="10"/>
      <c r="AU18" s="10"/>
      <c r="AV18" s="76">
        <f t="shared" si="20"/>
        <v>0</v>
      </c>
      <c r="AW18" s="10"/>
      <c r="AX18" s="88"/>
      <c r="AY18" s="88"/>
    </row>
    <row r="19" spans="1:51">
      <c r="A19" s="34"/>
      <c r="B19" s="34" t="s">
        <v>437</v>
      </c>
      <c r="C19" s="16" t="s">
        <v>69</v>
      </c>
      <c r="D19" s="31">
        <v>10</v>
      </c>
      <c r="E19" s="17"/>
      <c r="F19" s="17"/>
      <c r="G19" s="18">
        <v>0</v>
      </c>
      <c r="H19" s="17">
        <v>0</v>
      </c>
      <c r="I19" s="19">
        <f t="shared" si="24"/>
        <v>10</v>
      </c>
      <c r="J19" s="19">
        <f t="shared" si="25"/>
        <v>10</v>
      </c>
      <c r="K19" s="20">
        <v>10</v>
      </c>
      <c r="L19" s="20">
        <f t="shared" si="16"/>
        <v>10</v>
      </c>
      <c r="M19" s="20"/>
      <c r="N19" s="75">
        <f t="shared" si="21"/>
        <v>0</v>
      </c>
      <c r="O19" s="74">
        <f t="shared" si="22"/>
        <v>10</v>
      </c>
      <c r="P19" s="22">
        <f t="shared" si="23"/>
        <v>10</v>
      </c>
      <c r="Q19" s="10"/>
      <c r="R19" s="10"/>
      <c r="S19" s="10"/>
      <c r="T19" s="10"/>
      <c r="U19" s="10"/>
      <c r="V19" s="10"/>
      <c r="W19" s="76">
        <f t="shared" si="17"/>
        <v>0</v>
      </c>
      <c r="X19" s="10">
        <v>10</v>
      </c>
      <c r="Y19" s="10"/>
      <c r="Z19" s="10">
        <v>10</v>
      </c>
      <c r="AA19" s="10"/>
      <c r="AB19" s="10"/>
      <c r="AC19" s="10"/>
      <c r="AD19" s="76">
        <f t="shared" si="18"/>
        <v>10</v>
      </c>
      <c r="AE19" s="10"/>
      <c r="AF19" s="10"/>
      <c r="AG19" s="10"/>
      <c r="AH19" s="10"/>
      <c r="AI19" s="10"/>
      <c r="AJ19" s="10"/>
      <c r="AK19" s="10"/>
      <c r="AL19" s="76">
        <f t="shared" si="19"/>
        <v>0</v>
      </c>
      <c r="AM19" s="10"/>
      <c r="AN19" s="10"/>
      <c r="AO19" s="10"/>
      <c r="AP19" s="10"/>
      <c r="AQ19" s="10"/>
      <c r="AR19" s="10"/>
      <c r="AS19" s="10"/>
      <c r="AT19" s="10"/>
      <c r="AU19" s="10"/>
      <c r="AV19" s="76">
        <f t="shared" si="20"/>
        <v>0</v>
      </c>
      <c r="AW19" s="10"/>
      <c r="AX19" s="88"/>
      <c r="AY19" s="88"/>
    </row>
    <row r="20" spans="1:51">
      <c r="A20" s="16"/>
      <c r="B20" s="24" t="s">
        <v>75</v>
      </c>
      <c r="C20" s="16" t="s">
        <v>69</v>
      </c>
      <c r="D20" s="17">
        <v>60</v>
      </c>
      <c r="E20" s="17">
        <v>0</v>
      </c>
      <c r="F20" s="17">
        <v>0</v>
      </c>
      <c r="G20" s="18">
        <v>0</v>
      </c>
      <c r="H20" s="17">
        <v>0</v>
      </c>
      <c r="I20" s="19">
        <f t="shared" si="24"/>
        <v>60</v>
      </c>
      <c r="J20" s="19">
        <f t="shared" si="25"/>
        <v>60</v>
      </c>
      <c r="K20" s="23">
        <v>60</v>
      </c>
      <c r="L20" s="20">
        <f t="shared" si="16"/>
        <v>160</v>
      </c>
      <c r="M20" s="20">
        <v>100</v>
      </c>
      <c r="N20" s="75">
        <f t="shared" si="21"/>
        <v>0</v>
      </c>
      <c r="O20" s="74">
        <f t="shared" si="22"/>
        <v>160</v>
      </c>
      <c r="P20" s="22">
        <f t="shared" si="23"/>
        <v>220</v>
      </c>
      <c r="Q20" s="10"/>
      <c r="R20" s="10"/>
      <c r="S20" s="10"/>
      <c r="T20" s="10"/>
      <c r="U20" s="10"/>
      <c r="V20" s="10"/>
      <c r="W20" s="76">
        <f t="shared" si="17"/>
        <v>0</v>
      </c>
      <c r="X20" s="10">
        <v>60</v>
      </c>
      <c r="Y20" s="10"/>
      <c r="Z20" s="10">
        <v>60</v>
      </c>
      <c r="AA20" s="10"/>
      <c r="AB20" s="10"/>
      <c r="AC20" s="10"/>
      <c r="AD20" s="76">
        <f t="shared" si="18"/>
        <v>60</v>
      </c>
      <c r="AE20" s="10"/>
      <c r="AF20" s="10"/>
      <c r="AG20" s="10"/>
      <c r="AH20" s="10"/>
      <c r="AI20" s="10"/>
      <c r="AJ20" s="10"/>
      <c r="AK20" s="10"/>
      <c r="AL20" s="76">
        <f t="shared" si="19"/>
        <v>0</v>
      </c>
      <c r="AM20" s="10">
        <v>160</v>
      </c>
      <c r="AN20" s="10">
        <v>100</v>
      </c>
      <c r="AO20" s="10"/>
      <c r="AP20" s="10"/>
      <c r="AQ20" s="10"/>
      <c r="AR20" s="10"/>
      <c r="AS20" s="10"/>
      <c r="AT20" s="10"/>
      <c r="AU20" s="10"/>
      <c r="AV20" s="76">
        <f t="shared" si="20"/>
        <v>100</v>
      </c>
      <c r="AW20" s="38"/>
      <c r="AX20" s="88"/>
      <c r="AY20" s="88"/>
    </row>
    <row r="21" spans="1:51">
      <c r="A21" s="16"/>
      <c r="B21" s="16" t="s">
        <v>384</v>
      </c>
      <c r="C21" s="16" t="s">
        <v>69</v>
      </c>
      <c r="D21" s="31">
        <v>20</v>
      </c>
      <c r="E21" s="17"/>
      <c r="F21" s="17"/>
      <c r="G21" s="18">
        <v>0</v>
      </c>
      <c r="H21" s="17">
        <v>0</v>
      </c>
      <c r="I21" s="19">
        <f t="shared" si="24"/>
        <v>20</v>
      </c>
      <c r="J21" s="19">
        <f t="shared" si="25"/>
        <v>20</v>
      </c>
      <c r="K21" s="23">
        <v>20</v>
      </c>
      <c r="L21" s="20">
        <f t="shared" si="16"/>
        <v>20</v>
      </c>
      <c r="M21" s="20"/>
      <c r="N21" s="75">
        <f t="shared" si="21"/>
        <v>0</v>
      </c>
      <c r="O21" s="74">
        <f t="shared" si="22"/>
        <v>20</v>
      </c>
      <c r="P21" s="22">
        <f t="shared" si="23"/>
        <v>20</v>
      </c>
      <c r="Q21" s="10">
        <v>20</v>
      </c>
      <c r="R21" s="10"/>
      <c r="S21" s="10"/>
      <c r="T21" s="10">
        <v>20</v>
      </c>
      <c r="U21" s="10"/>
      <c r="V21" s="10"/>
      <c r="W21" s="76">
        <f t="shared" si="17"/>
        <v>20</v>
      </c>
      <c r="X21" s="10"/>
      <c r="Y21" s="10"/>
      <c r="Z21" s="10"/>
      <c r="AA21" s="10"/>
      <c r="AB21" s="10"/>
      <c r="AC21" s="10"/>
      <c r="AD21" s="76">
        <f t="shared" si="18"/>
        <v>0</v>
      </c>
      <c r="AE21" s="10"/>
      <c r="AF21" s="10"/>
      <c r="AG21" s="10"/>
      <c r="AH21" s="10"/>
      <c r="AI21" s="10"/>
      <c r="AJ21" s="10"/>
      <c r="AK21" s="10"/>
      <c r="AL21" s="76">
        <f t="shared" si="19"/>
        <v>0</v>
      </c>
      <c r="AM21" s="10"/>
      <c r="AN21" s="10"/>
      <c r="AO21" s="10"/>
      <c r="AP21" s="10"/>
      <c r="AQ21" s="10"/>
      <c r="AR21" s="10"/>
      <c r="AS21" s="10"/>
      <c r="AT21" s="10"/>
      <c r="AU21" s="10"/>
      <c r="AV21" s="76">
        <f t="shared" si="20"/>
        <v>0</v>
      </c>
      <c r="AW21" s="10"/>
      <c r="AX21" s="88"/>
      <c r="AY21" s="88"/>
    </row>
    <row r="22" spans="1:51">
      <c r="A22" s="16" t="s">
        <v>76</v>
      </c>
      <c r="B22" s="16" t="s">
        <v>77</v>
      </c>
      <c r="C22" s="16" t="s">
        <v>69</v>
      </c>
      <c r="D22" s="17">
        <f>200+20</f>
        <v>220</v>
      </c>
      <c r="E22" s="17">
        <v>0</v>
      </c>
      <c r="F22" s="17">
        <v>0</v>
      </c>
      <c r="G22" s="18">
        <v>0</v>
      </c>
      <c r="H22" s="17">
        <v>120</v>
      </c>
      <c r="I22" s="19">
        <f t="shared" si="24"/>
        <v>100</v>
      </c>
      <c r="J22" s="19">
        <f t="shared" si="25"/>
        <v>100</v>
      </c>
      <c r="K22" s="26">
        <f>200+20</f>
        <v>220</v>
      </c>
      <c r="L22" s="20">
        <f t="shared" si="16"/>
        <v>180</v>
      </c>
      <c r="M22" s="20">
        <v>80</v>
      </c>
      <c r="N22" s="75">
        <f t="shared" si="21"/>
        <v>0</v>
      </c>
      <c r="O22" s="74">
        <f t="shared" si="22"/>
        <v>180</v>
      </c>
      <c r="P22" s="22">
        <f t="shared" si="23"/>
        <v>200</v>
      </c>
      <c r="Q22" s="10">
        <v>180</v>
      </c>
      <c r="R22" s="10"/>
      <c r="S22" s="10"/>
      <c r="T22" s="10"/>
      <c r="U22" s="10">
        <v>100</v>
      </c>
      <c r="V22" s="10">
        <v>80</v>
      </c>
      <c r="W22" s="76">
        <f t="shared" si="17"/>
        <v>180</v>
      </c>
      <c r="X22" s="10"/>
      <c r="Y22" s="10"/>
      <c r="Z22" s="10"/>
      <c r="AA22" s="10"/>
      <c r="AB22" s="10"/>
      <c r="AC22" s="10"/>
      <c r="AD22" s="76">
        <f t="shared" si="18"/>
        <v>0</v>
      </c>
      <c r="AE22" s="10">
        <v>20</v>
      </c>
      <c r="AF22" s="10"/>
      <c r="AG22" s="10"/>
      <c r="AH22" s="10"/>
      <c r="AI22" s="10"/>
      <c r="AJ22" s="10"/>
      <c r="AK22" s="10"/>
      <c r="AL22" s="76">
        <f t="shared" si="19"/>
        <v>0</v>
      </c>
      <c r="AM22" s="10"/>
      <c r="AN22" s="10"/>
      <c r="AO22" s="10"/>
      <c r="AP22" s="10"/>
      <c r="AQ22" s="10"/>
      <c r="AR22" s="10"/>
      <c r="AS22" s="10"/>
      <c r="AT22" s="10"/>
      <c r="AU22" s="10"/>
      <c r="AV22" s="76">
        <f t="shared" si="20"/>
        <v>0</v>
      </c>
      <c r="AW22" s="2"/>
      <c r="AX22" s="88"/>
      <c r="AY22" s="88"/>
    </row>
    <row r="23" spans="1:51">
      <c r="A23" s="16" t="s">
        <v>79</v>
      </c>
      <c r="B23" s="16" t="s">
        <v>80</v>
      </c>
      <c r="C23" s="16" t="s">
        <v>69</v>
      </c>
      <c r="D23" s="17">
        <v>250</v>
      </c>
      <c r="E23" s="17">
        <v>0</v>
      </c>
      <c r="F23" s="17">
        <v>0</v>
      </c>
      <c r="G23" s="18">
        <v>0</v>
      </c>
      <c r="H23" s="17">
        <v>0</v>
      </c>
      <c r="I23" s="19">
        <f t="shared" si="24"/>
        <v>250</v>
      </c>
      <c r="J23" s="19">
        <f t="shared" si="25"/>
        <v>250</v>
      </c>
      <c r="K23" s="23">
        <v>500</v>
      </c>
      <c r="L23" s="20">
        <f t="shared" si="16"/>
        <v>500</v>
      </c>
      <c r="M23" s="20"/>
      <c r="N23" s="75">
        <f t="shared" si="21"/>
        <v>0</v>
      </c>
      <c r="O23" s="74">
        <f t="shared" si="22"/>
        <v>500</v>
      </c>
      <c r="P23" s="22">
        <f t="shared" si="23"/>
        <v>500</v>
      </c>
      <c r="Q23" s="10">
        <v>200</v>
      </c>
      <c r="R23" s="10"/>
      <c r="S23" s="10"/>
      <c r="T23" s="10"/>
      <c r="U23" s="10"/>
      <c r="V23" s="10"/>
      <c r="W23" s="76">
        <f t="shared" si="17"/>
        <v>0</v>
      </c>
      <c r="X23" s="10">
        <v>100</v>
      </c>
      <c r="Y23" s="10">
        <v>100</v>
      </c>
      <c r="Z23" s="10">
        <v>100</v>
      </c>
      <c r="AA23" s="10">
        <v>100</v>
      </c>
      <c r="AB23" s="10"/>
      <c r="AC23" s="10"/>
      <c r="AD23" s="76">
        <f t="shared" si="18"/>
        <v>300</v>
      </c>
      <c r="AE23" s="10">
        <v>100</v>
      </c>
      <c r="AF23" s="10"/>
      <c r="AG23" s="10"/>
      <c r="AH23" s="10">
        <v>100</v>
      </c>
      <c r="AI23" s="10"/>
      <c r="AJ23" s="10"/>
      <c r="AK23" s="10"/>
      <c r="AL23" s="76">
        <f t="shared" si="19"/>
        <v>100</v>
      </c>
      <c r="AM23" s="10">
        <v>100</v>
      </c>
      <c r="AN23" s="10"/>
      <c r="AO23" s="10"/>
      <c r="AP23" s="10"/>
      <c r="AQ23" s="10"/>
      <c r="AR23" s="10"/>
      <c r="AS23" s="10">
        <v>100</v>
      </c>
      <c r="AT23" s="10"/>
      <c r="AU23" s="10"/>
      <c r="AV23" s="76">
        <f t="shared" si="20"/>
        <v>100</v>
      </c>
      <c r="AW23" s="21"/>
      <c r="AX23" s="88"/>
      <c r="AY23" s="88"/>
    </row>
    <row r="24" spans="1:51">
      <c r="A24" s="34"/>
      <c r="B24" s="34" t="s">
        <v>436</v>
      </c>
      <c r="C24" s="16" t="s">
        <v>69</v>
      </c>
      <c r="D24" s="31">
        <v>1</v>
      </c>
      <c r="E24" s="17"/>
      <c r="F24" s="17"/>
      <c r="G24" s="18">
        <v>0</v>
      </c>
      <c r="H24" s="17">
        <v>0</v>
      </c>
      <c r="I24" s="19">
        <f t="shared" si="24"/>
        <v>1</v>
      </c>
      <c r="J24" s="19">
        <f t="shared" si="25"/>
        <v>1</v>
      </c>
      <c r="K24" s="20">
        <v>1</v>
      </c>
      <c r="L24" s="20">
        <f t="shared" si="16"/>
        <v>1</v>
      </c>
      <c r="M24" s="20"/>
      <c r="N24" s="75">
        <f t="shared" si="21"/>
        <v>0</v>
      </c>
      <c r="O24" s="74">
        <f t="shared" si="22"/>
        <v>1</v>
      </c>
      <c r="P24" s="22">
        <f t="shared" si="23"/>
        <v>1</v>
      </c>
      <c r="Q24" s="10">
        <v>1</v>
      </c>
      <c r="R24" s="10"/>
      <c r="S24" s="10"/>
      <c r="T24" s="10"/>
      <c r="U24" s="10">
        <v>1</v>
      </c>
      <c r="V24" s="10"/>
      <c r="W24" s="76">
        <f t="shared" si="17"/>
        <v>1</v>
      </c>
      <c r="X24" s="10"/>
      <c r="Y24" s="10"/>
      <c r="Z24" s="10"/>
      <c r="AA24" s="10"/>
      <c r="AB24" s="10"/>
      <c r="AC24" s="10"/>
      <c r="AD24" s="76">
        <f t="shared" si="18"/>
        <v>0</v>
      </c>
      <c r="AE24" s="10"/>
      <c r="AF24" s="10"/>
      <c r="AG24" s="10"/>
      <c r="AH24" s="10"/>
      <c r="AI24" s="10"/>
      <c r="AJ24" s="10"/>
      <c r="AK24" s="10"/>
      <c r="AL24" s="76">
        <f t="shared" si="19"/>
        <v>0</v>
      </c>
      <c r="AM24" s="10"/>
      <c r="AN24" s="10"/>
      <c r="AO24" s="10"/>
      <c r="AP24" s="10"/>
      <c r="AQ24" s="10"/>
      <c r="AR24" s="10"/>
      <c r="AS24" s="10"/>
      <c r="AT24" s="10"/>
      <c r="AU24" s="10"/>
      <c r="AV24" s="76">
        <f t="shared" si="20"/>
        <v>0</v>
      </c>
      <c r="AW24" s="2"/>
      <c r="AX24" s="88"/>
      <c r="AY24" s="88"/>
    </row>
    <row r="25" spans="1:51">
      <c r="A25" s="34"/>
      <c r="B25" s="34" t="s">
        <v>502</v>
      </c>
      <c r="C25" s="16" t="s">
        <v>69</v>
      </c>
      <c r="D25" s="31"/>
      <c r="E25" s="17"/>
      <c r="F25" s="17"/>
      <c r="G25" s="18"/>
      <c r="H25" s="17"/>
      <c r="I25" s="19"/>
      <c r="J25" s="19"/>
      <c r="K25" s="20"/>
      <c r="L25" s="20">
        <f t="shared" si="16"/>
        <v>80</v>
      </c>
      <c r="M25" s="20">
        <f>80</f>
        <v>80</v>
      </c>
      <c r="N25" s="75">
        <f t="shared" si="21"/>
        <v>0</v>
      </c>
      <c r="O25" s="74">
        <f>W25+AD25+AL25+AV25</f>
        <v>80</v>
      </c>
      <c r="P25" s="22">
        <f t="shared" si="23"/>
        <v>80</v>
      </c>
      <c r="Q25" s="10"/>
      <c r="R25" s="10"/>
      <c r="S25" s="10"/>
      <c r="T25" s="10"/>
      <c r="U25" s="10"/>
      <c r="V25" s="10"/>
      <c r="W25" s="76">
        <f t="shared" si="17"/>
        <v>0</v>
      </c>
      <c r="X25" s="10"/>
      <c r="Y25" s="10"/>
      <c r="Z25" s="10"/>
      <c r="AA25" s="10"/>
      <c r="AB25" s="10"/>
      <c r="AC25" s="10"/>
      <c r="AD25" s="76">
        <f t="shared" si="18"/>
        <v>0</v>
      </c>
      <c r="AE25" s="10"/>
      <c r="AF25" s="10"/>
      <c r="AG25" s="10"/>
      <c r="AH25" s="10"/>
      <c r="AI25" s="10"/>
      <c r="AJ25" s="10"/>
      <c r="AK25" s="10"/>
      <c r="AL25" s="76">
        <f t="shared" si="19"/>
        <v>0</v>
      </c>
      <c r="AM25" s="10">
        <v>80</v>
      </c>
      <c r="AN25" s="10">
        <v>80</v>
      </c>
      <c r="AO25" s="10"/>
      <c r="AP25" s="10"/>
      <c r="AQ25" s="10"/>
      <c r="AR25" s="10"/>
      <c r="AS25" s="10"/>
      <c r="AT25" s="10"/>
      <c r="AU25" s="10"/>
      <c r="AV25" s="76">
        <f t="shared" si="20"/>
        <v>80</v>
      </c>
      <c r="AW25" s="2"/>
      <c r="AX25" s="88"/>
      <c r="AY25" s="88"/>
    </row>
    <row r="26" spans="1:51">
      <c r="A26" s="38"/>
      <c r="B26" s="38" t="s">
        <v>446</v>
      </c>
      <c r="C26" s="16" t="s">
        <v>69</v>
      </c>
      <c r="D26" s="38">
        <v>20</v>
      </c>
      <c r="E26" s="38"/>
      <c r="F26" s="38"/>
      <c r="G26" s="18">
        <v>0</v>
      </c>
      <c r="H26" s="38">
        <v>0</v>
      </c>
      <c r="I26" s="38"/>
      <c r="J26" s="38"/>
      <c r="K26" s="40">
        <v>20</v>
      </c>
      <c r="L26" s="20">
        <f t="shared" si="16"/>
        <v>20</v>
      </c>
      <c r="M26" s="20"/>
      <c r="N26" s="75">
        <f t="shared" si="21"/>
        <v>0</v>
      </c>
      <c r="O26" s="74">
        <f t="shared" si="22"/>
        <v>20</v>
      </c>
      <c r="P26" s="22">
        <f t="shared" si="23"/>
        <v>20</v>
      </c>
      <c r="Q26" s="10"/>
      <c r="R26" s="10"/>
      <c r="S26" s="10"/>
      <c r="T26" s="10"/>
      <c r="U26" s="10"/>
      <c r="V26" s="10"/>
      <c r="W26" s="76">
        <f t="shared" si="17"/>
        <v>0</v>
      </c>
      <c r="X26" s="10"/>
      <c r="Y26" s="10"/>
      <c r="Z26" s="10"/>
      <c r="AA26" s="10"/>
      <c r="AB26" s="10"/>
      <c r="AC26" s="10"/>
      <c r="AD26" s="76">
        <f t="shared" si="18"/>
        <v>0</v>
      </c>
      <c r="AE26" s="10">
        <v>20</v>
      </c>
      <c r="AF26" s="10"/>
      <c r="AG26" s="10">
        <v>20</v>
      </c>
      <c r="AH26" s="10"/>
      <c r="AI26" s="10"/>
      <c r="AJ26" s="10"/>
      <c r="AK26" s="10"/>
      <c r="AL26" s="76">
        <f t="shared" si="19"/>
        <v>20</v>
      </c>
      <c r="AM26" s="10"/>
      <c r="AN26" s="10"/>
      <c r="AO26" s="10"/>
      <c r="AP26" s="10"/>
      <c r="AQ26" s="10"/>
      <c r="AR26" s="10"/>
      <c r="AS26" s="10"/>
      <c r="AT26" s="10"/>
      <c r="AU26" s="10"/>
      <c r="AV26" s="76">
        <f t="shared" si="20"/>
        <v>0</v>
      </c>
      <c r="AW26" s="21" t="s">
        <v>78</v>
      </c>
      <c r="AX26" s="88"/>
      <c r="AY26" s="88"/>
    </row>
    <row r="27" spans="1:51">
      <c r="A27" s="38"/>
      <c r="B27" s="38" t="s">
        <v>473</v>
      </c>
      <c r="C27" s="16" t="s">
        <v>69</v>
      </c>
      <c r="D27" s="38">
        <v>450</v>
      </c>
      <c r="E27" s="38"/>
      <c r="F27" s="38"/>
      <c r="G27" s="18">
        <v>0</v>
      </c>
      <c r="H27" s="38">
        <v>0</v>
      </c>
      <c r="I27" s="38"/>
      <c r="J27" s="38"/>
      <c r="K27" s="40">
        <v>450</v>
      </c>
      <c r="L27" s="20">
        <f t="shared" si="16"/>
        <v>450</v>
      </c>
      <c r="M27" s="20"/>
      <c r="N27" s="75">
        <f t="shared" si="21"/>
        <v>0</v>
      </c>
      <c r="O27" s="74">
        <f t="shared" si="22"/>
        <v>450</v>
      </c>
      <c r="P27" s="22">
        <f t="shared" si="23"/>
        <v>450</v>
      </c>
      <c r="Q27" s="40"/>
      <c r="R27" s="40"/>
      <c r="S27" s="40"/>
      <c r="T27" s="40"/>
      <c r="U27" s="40"/>
      <c r="V27" s="40"/>
      <c r="W27" s="76">
        <f t="shared" si="17"/>
        <v>0</v>
      </c>
      <c r="X27" s="40"/>
      <c r="Y27" s="40"/>
      <c r="Z27" s="40"/>
      <c r="AA27" s="40"/>
      <c r="AB27" s="40"/>
      <c r="AC27" s="40"/>
      <c r="AD27" s="76">
        <f t="shared" si="18"/>
        <v>0</v>
      </c>
      <c r="AE27" s="40"/>
      <c r="AF27" s="40"/>
      <c r="AG27" s="40"/>
      <c r="AH27" s="40"/>
      <c r="AI27" s="40"/>
      <c r="AJ27" s="40"/>
      <c r="AK27" s="40"/>
      <c r="AL27" s="76">
        <f t="shared" si="19"/>
        <v>0</v>
      </c>
      <c r="AM27" s="40">
        <v>450</v>
      </c>
      <c r="AN27" s="10">
        <v>200</v>
      </c>
      <c r="AO27" s="10">
        <v>100</v>
      </c>
      <c r="AP27" s="10">
        <v>150</v>
      </c>
      <c r="AQ27" s="10"/>
      <c r="AR27" s="10"/>
      <c r="AS27" s="10"/>
      <c r="AT27" s="10"/>
      <c r="AU27" s="10"/>
      <c r="AV27" s="76">
        <f t="shared" si="20"/>
        <v>450</v>
      </c>
      <c r="AW27" s="21"/>
      <c r="AX27" s="88"/>
      <c r="AY27" s="88"/>
    </row>
    <row r="28" spans="1:51">
      <c r="A28" s="34"/>
      <c r="B28" s="77" t="s">
        <v>405</v>
      </c>
      <c r="C28" s="16" t="s">
        <v>69</v>
      </c>
      <c r="D28" s="31">
        <v>10</v>
      </c>
      <c r="E28" s="17"/>
      <c r="F28" s="17"/>
      <c r="G28" s="18">
        <v>0</v>
      </c>
      <c r="H28" s="17">
        <v>0</v>
      </c>
      <c r="I28" s="19">
        <f>(F28+D28+E28)-(G28+H28)</f>
        <v>10</v>
      </c>
      <c r="J28" s="19">
        <f t="shared" ref="J28:J32" si="26">IF(I28&gt;0,I28,0)</f>
        <v>10</v>
      </c>
      <c r="K28" s="23">
        <v>10</v>
      </c>
      <c r="L28" s="20">
        <f t="shared" si="16"/>
        <v>70</v>
      </c>
      <c r="M28" s="20">
        <v>60</v>
      </c>
      <c r="N28" s="75">
        <f t="shared" si="21"/>
        <v>0</v>
      </c>
      <c r="O28" s="74">
        <f t="shared" si="22"/>
        <v>70</v>
      </c>
      <c r="P28" s="22">
        <f t="shared" si="23"/>
        <v>70</v>
      </c>
      <c r="Q28" s="10">
        <v>10</v>
      </c>
      <c r="R28" s="10"/>
      <c r="S28" s="10"/>
      <c r="T28" s="10">
        <v>10</v>
      </c>
      <c r="U28" s="10"/>
      <c r="V28" s="10"/>
      <c r="W28" s="76">
        <f t="shared" si="17"/>
        <v>10</v>
      </c>
      <c r="X28" s="10"/>
      <c r="Y28" s="10"/>
      <c r="Z28" s="10"/>
      <c r="AA28" s="10"/>
      <c r="AB28" s="10"/>
      <c r="AC28" s="10"/>
      <c r="AD28" s="76">
        <f t="shared" si="18"/>
        <v>0</v>
      </c>
      <c r="AE28" s="10"/>
      <c r="AF28" s="10"/>
      <c r="AG28" s="10"/>
      <c r="AH28" s="10"/>
      <c r="AI28" s="10"/>
      <c r="AJ28" s="10"/>
      <c r="AK28" s="10"/>
      <c r="AL28" s="76">
        <f t="shared" si="19"/>
        <v>0</v>
      </c>
      <c r="AM28" s="10">
        <v>60</v>
      </c>
      <c r="AN28" s="10"/>
      <c r="AO28" s="10"/>
      <c r="AP28" s="10">
        <v>60</v>
      </c>
      <c r="AQ28" s="10"/>
      <c r="AR28" s="10"/>
      <c r="AS28" s="10"/>
      <c r="AT28" s="10"/>
      <c r="AU28" s="10"/>
      <c r="AV28" s="76">
        <f t="shared" si="20"/>
        <v>60</v>
      </c>
      <c r="AW28" s="2"/>
      <c r="AX28" s="88"/>
      <c r="AY28" s="88"/>
    </row>
    <row r="29" spans="1:51">
      <c r="A29" s="16" t="s">
        <v>81</v>
      </c>
      <c r="B29" s="16" t="s">
        <v>82</v>
      </c>
      <c r="C29" s="16" t="s">
        <v>69</v>
      </c>
      <c r="D29" s="17">
        <v>97</v>
      </c>
      <c r="E29" s="17">
        <v>0</v>
      </c>
      <c r="F29" s="17">
        <v>0</v>
      </c>
      <c r="G29" s="18">
        <v>0</v>
      </c>
      <c r="H29" s="17">
        <v>0</v>
      </c>
      <c r="I29" s="19">
        <f>(F29+D29+E29)-(G29+H29)</f>
        <v>97</v>
      </c>
      <c r="J29" s="19">
        <f t="shared" si="26"/>
        <v>97</v>
      </c>
      <c r="K29" s="23">
        <v>97</v>
      </c>
      <c r="L29" s="20">
        <f t="shared" si="16"/>
        <v>97</v>
      </c>
      <c r="M29" s="20"/>
      <c r="N29" s="75">
        <f t="shared" si="21"/>
        <v>0</v>
      </c>
      <c r="O29" s="74">
        <f t="shared" si="22"/>
        <v>97</v>
      </c>
      <c r="P29" s="22">
        <f t="shared" si="23"/>
        <v>97</v>
      </c>
      <c r="Q29" s="10"/>
      <c r="R29" s="10"/>
      <c r="S29" s="10"/>
      <c r="T29" s="10"/>
      <c r="U29" s="10"/>
      <c r="V29" s="10"/>
      <c r="W29" s="76">
        <f t="shared" si="17"/>
        <v>0</v>
      </c>
      <c r="X29" s="10">
        <v>97</v>
      </c>
      <c r="Y29" s="10"/>
      <c r="Z29" s="10"/>
      <c r="AA29" s="10">
        <v>97</v>
      </c>
      <c r="AB29" s="10"/>
      <c r="AC29" s="10"/>
      <c r="AD29" s="76">
        <f t="shared" si="18"/>
        <v>97</v>
      </c>
      <c r="AE29" s="10"/>
      <c r="AF29" s="10"/>
      <c r="AG29" s="10"/>
      <c r="AH29" s="10"/>
      <c r="AI29" s="10"/>
      <c r="AJ29" s="10"/>
      <c r="AK29" s="10"/>
      <c r="AL29" s="76">
        <f t="shared" si="19"/>
        <v>0</v>
      </c>
      <c r="AM29" s="10"/>
      <c r="AN29" s="10"/>
      <c r="AO29" s="10"/>
      <c r="AP29" s="10"/>
      <c r="AQ29" s="10"/>
      <c r="AR29" s="10"/>
      <c r="AS29" s="10"/>
      <c r="AT29" s="10"/>
      <c r="AU29" s="10"/>
      <c r="AV29" s="76">
        <f t="shared" si="20"/>
        <v>0</v>
      </c>
      <c r="AX29" s="88"/>
      <c r="AY29" s="88"/>
    </row>
    <row r="30" spans="1:51">
      <c r="A30" s="16" t="s">
        <v>83</v>
      </c>
      <c r="B30" s="16" t="s">
        <v>84</v>
      </c>
      <c r="C30" s="16" t="s">
        <v>69</v>
      </c>
      <c r="D30" s="17">
        <v>46</v>
      </c>
      <c r="E30" s="17">
        <v>0</v>
      </c>
      <c r="F30" s="17">
        <v>0</v>
      </c>
      <c r="G30" s="18">
        <v>0</v>
      </c>
      <c r="H30" s="17">
        <v>0</v>
      </c>
      <c r="I30" s="19">
        <f>(F30+D30+E30)-(G30+H30)</f>
        <v>46</v>
      </c>
      <c r="J30" s="19">
        <f t="shared" si="26"/>
        <v>46</v>
      </c>
      <c r="K30" s="23">
        <v>46</v>
      </c>
      <c r="L30" s="20">
        <f t="shared" si="16"/>
        <v>46</v>
      </c>
      <c r="M30" s="20"/>
      <c r="N30" s="75">
        <f t="shared" si="21"/>
        <v>0</v>
      </c>
      <c r="O30" s="74">
        <f t="shared" si="22"/>
        <v>46</v>
      </c>
      <c r="P30" s="22">
        <f t="shared" si="23"/>
        <v>46</v>
      </c>
      <c r="Q30" s="10"/>
      <c r="R30" s="10"/>
      <c r="S30" s="10"/>
      <c r="T30" s="10"/>
      <c r="U30" s="10"/>
      <c r="V30" s="10"/>
      <c r="W30" s="76">
        <f t="shared" si="17"/>
        <v>0</v>
      </c>
      <c r="X30" s="10">
        <v>46</v>
      </c>
      <c r="Y30" s="10"/>
      <c r="Z30" s="10">
        <v>46</v>
      </c>
      <c r="AA30" s="10"/>
      <c r="AB30" s="10"/>
      <c r="AC30" s="10"/>
      <c r="AD30" s="76">
        <f t="shared" si="18"/>
        <v>46</v>
      </c>
      <c r="AE30" s="10"/>
      <c r="AF30" s="10"/>
      <c r="AG30" s="10"/>
      <c r="AH30" s="10"/>
      <c r="AI30" s="10"/>
      <c r="AJ30" s="10"/>
      <c r="AK30" s="10"/>
      <c r="AL30" s="76">
        <f t="shared" si="19"/>
        <v>0</v>
      </c>
      <c r="AM30" s="10"/>
      <c r="AN30" s="40"/>
      <c r="AO30" s="40"/>
      <c r="AP30" s="40"/>
      <c r="AQ30" s="40"/>
      <c r="AR30" s="40"/>
      <c r="AS30" s="40"/>
      <c r="AT30" s="40"/>
      <c r="AU30" s="40"/>
      <c r="AV30" s="76">
        <f t="shared" si="20"/>
        <v>0</v>
      </c>
      <c r="AX30" s="88"/>
      <c r="AY30" s="88"/>
    </row>
    <row r="31" spans="1:51">
      <c r="A31" s="16" t="s">
        <v>87</v>
      </c>
      <c r="B31" s="16" t="s">
        <v>88</v>
      </c>
      <c r="C31" s="16" t="s">
        <v>69</v>
      </c>
      <c r="D31" s="17">
        <v>400</v>
      </c>
      <c r="E31" s="17">
        <v>0</v>
      </c>
      <c r="F31" s="17">
        <v>0</v>
      </c>
      <c r="G31" s="18">
        <v>0</v>
      </c>
      <c r="H31" s="17">
        <v>0</v>
      </c>
      <c r="I31" s="19">
        <f>(F31+D31+E31)-(G31+H31)</f>
        <v>400</v>
      </c>
      <c r="J31" s="19">
        <f t="shared" si="26"/>
        <v>400</v>
      </c>
      <c r="K31" s="23">
        <v>300</v>
      </c>
      <c r="L31" s="20">
        <f t="shared" si="16"/>
        <v>568</v>
      </c>
      <c r="M31" s="20">
        <v>268</v>
      </c>
      <c r="N31" s="75">
        <f t="shared" si="21"/>
        <v>0</v>
      </c>
      <c r="O31" s="74">
        <f t="shared" si="22"/>
        <v>568</v>
      </c>
      <c r="P31" s="22">
        <f t="shared" si="23"/>
        <v>568</v>
      </c>
      <c r="Q31" s="10">
        <v>200</v>
      </c>
      <c r="R31" s="10"/>
      <c r="S31" s="10"/>
      <c r="T31" s="10"/>
      <c r="U31" s="10"/>
      <c r="V31" s="10"/>
      <c r="W31" s="76">
        <f t="shared" si="17"/>
        <v>0</v>
      </c>
      <c r="X31" s="10">
        <v>100</v>
      </c>
      <c r="Y31" s="10"/>
      <c r="Z31" s="10"/>
      <c r="AA31" s="10">
        <v>100</v>
      </c>
      <c r="AB31" s="10">
        <v>100</v>
      </c>
      <c r="AC31" s="10"/>
      <c r="AD31" s="76">
        <f t="shared" si="18"/>
        <v>200</v>
      </c>
      <c r="AE31" s="10">
        <v>0</v>
      </c>
      <c r="AF31" s="10">
        <v>100</v>
      </c>
      <c r="AG31" s="10"/>
      <c r="AH31" s="10"/>
      <c r="AI31" s="10"/>
      <c r="AJ31" s="10"/>
      <c r="AK31" s="10"/>
      <c r="AL31" s="76">
        <f t="shared" si="19"/>
        <v>100</v>
      </c>
      <c r="AM31" s="10">
        <v>268</v>
      </c>
      <c r="AN31" s="10"/>
      <c r="AO31" s="10">
        <v>268</v>
      </c>
      <c r="AP31" s="10"/>
      <c r="AQ31" s="10"/>
      <c r="AR31" s="10"/>
      <c r="AS31" s="10"/>
      <c r="AT31" s="10"/>
      <c r="AU31" s="10"/>
      <c r="AV31" s="76">
        <f t="shared" si="20"/>
        <v>268</v>
      </c>
      <c r="AW31" s="2"/>
      <c r="AX31" s="88"/>
      <c r="AY31" s="88"/>
    </row>
    <row r="32" spans="1:51">
      <c r="A32" s="34"/>
      <c r="B32" s="16" t="s">
        <v>423</v>
      </c>
      <c r="C32" s="16" t="s">
        <v>69</v>
      </c>
      <c r="D32" s="31">
        <v>42</v>
      </c>
      <c r="E32" s="17"/>
      <c r="F32" s="17"/>
      <c r="G32" s="18">
        <v>0</v>
      </c>
      <c r="H32" s="17">
        <v>0</v>
      </c>
      <c r="I32" s="19">
        <f>(F32+D32+E32)-(G32+H32)</f>
        <v>42</v>
      </c>
      <c r="J32" s="19">
        <f t="shared" si="26"/>
        <v>42</v>
      </c>
      <c r="K32" s="23">
        <v>42</v>
      </c>
      <c r="L32" s="20">
        <f t="shared" si="16"/>
        <v>42</v>
      </c>
      <c r="M32" s="20"/>
      <c r="N32" s="75">
        <f t="shared" si="21"/>
        <v>0</v>
      </c>
      <c r="O32" s="74">
        <f t="shared" si="22"/>
        <v>42</v>
      </c>
      <c r="P32" s="22">
        <f t="shared" si="23"/>
        <v>42</v>
      </c>
      <c r="Q32" s="10"/>
      <c r="R32" s="10"/>
      <c r="S32" s="10"/>
      <c r="T32" s="10"/>
      <c r="U32" s="10"/>
      <c r="V32" s="10"/>
      <c r="W32" s="76">
        <f t="shared" si="17"/>
        <v>0</v>
      </c>
      <c r="X32" s="10">
        <v>42</v>
      </c>
      <c r="Y32" s="10"/>
      <c r="Z32" s="10"/>
      <c r="AA32" s="10"/>
      <c r="AB32" s="10">
        <v>42</v>
      </c>
      <c r="AC32" s="10"/>
      <c r="AD32" s="76">
        <f t="shared" si="18"/>
        <v>42</v>
      </c>
      <c r="AE32" s="10"/>
      <c r="AF32" s="10"/>
      <c r="AG32" s="10"/>
      <c r="AH32" s="10"/>
      <c r="AI32" s="10"/>
      <c r="AJ32" s="10"/>
      <c r="AK32" s="10"/>
      <c r="AL32" s="76">
        <f t="shared" si="19"/>
        <v>0</v>
      </c>
      <c r="AM32" s="10"/>
      <c r="AN32" s="10"/>
      <c r="AO32" s="10"/>
      <c r="AP32" s="10"/>
      <c r="AQ32" s="10"/>
      <c r="AR32" s="10"/>
      <c r="AS32" s="10"/>
      <c r="AT32" s="10"/>
      <c r="AU32" s="10"/>
      <c r="AV32" s="76">
        <f t="shared" si="20"/>
        <v>0</v>
      </c>
      <c r="AW32" s="2"/>
      <c r="AX32" s="88"/>
      <c r="AY32" s="88"/>
    </row>
    <row r="33" spans="1:51">
      <c r="A33" s="38"/>
      <c r="B33" s="38" t="s">
        <v>476</v>
      </c>
      <c r="C33" s="16" t="s">
        <v>69</v>
      </c>
      <c r="D33" s="38">
        <v>30</v>
      </c>
      <c r="E33" s="38"/>
      <c r="F33" s="38"/>
      <c r="G33" s="18">
        <v>0</v>
      </c>
      <c r="H33" s="38">
        <v>0</v>
      </c>
      <c r="I33" s="38"/>
      <c r="J33" s="38"/>
      <c r="K33" s="40">
        <v>30</v>
      </c>
      <c r="L33" s="20">
        <f t="shared" si="16"/>
        <v>30</v>
      </c>
      <c r="M33" s="20"/>
      <c r="N33" s="75">
        <f t="shared" si="21"/>
        <v>0</v>
      </c>
      <c r="O33" s="74">
        <f t="shared" si="22"/>
        <v>30</v>
      </c>
      <c r="P33" s="22">
        <f t="shared" si="23"/>
        <v>30</v>
      </c>
      <c r="Q33" s="40"/>
      <c r="R33" s="40"/>
      <c r="S33" s="40"/>
      <c r="T33" s="40"/>
      <c r="U33" s="40"/>
      <c r="V33" s="40"/>
      <c r="W33" s="76">
        <f t="shared" si="17"/>
        <v>0</v>
      </c>
      <c r="X33" s="40">
        <v>30</v>
      </c>
      <c r="Y33" s="40"/>
      <c r="Z33" s="40"/>
      <c r="AA33" s="40">
        <v>30</v>
      </c>
      <c r="AB33" s="40"/>
      <c r="AC33" s="40"/>
      <c r="AD33" s="76">
        <f t="shared" si="18"/>
        <v>30</v>
      </c>
      <c r="AE33" s="40"/>
      <c r="AF33" s="40"/>
      <c r="AG33" s="40"/>
      <c r="AH33" s="40"/>
      <c r="AI33" s="40"/>
      <c r="AJ33" s="40"/>
      <c r="AK33" s="40"/>
      <c r="AL33" s="76">
        <f t="shared" si="19"/>
        <v>0</v>
      </c>
      <c r="AM33" s="40"/>
      <c r="AN33" s="10"/>
      <c r="AO33" s="10"/>
      <c r="AP33" s="10"/>
      <c r="AQ33" s="10"/>
      <c r="AR33" s="10"/>
      <c r="AS33" s="10"/>
      <c r="AT33" s="10"/>
      <c r="AU33" s="10"/>
      <c r="AV33" s="76">
        <f t="shared" si="20"/>
        <v>0</v>
      </c>
      <c r="AW33" s="21"/>
      <c r="AX33" s="88"/>
      <c r="AY33" s="88"/>
    </row>
    <row r="34" spans="1:51">
      <c r="A34" s="34"/>
      <c r="B34" s="16" t="s">
        <v>424</v>
      </c>
      <c r="C34" s="16" t="s">
        <v>69</v>
      </c>
      <c r="D34" s="31">
        <v>200</v>
      </c>
      <c r="E34" s="17"/>
      <c r="F34" s="17"/>
      <c r="G34" s="18">
        <v>0</v>
      </c>
      <c r="H34" s="17">
        <v>0</v>
      </c>
      <c r="I34" s="19">
        <f>(F34+D34+E34)-(G34+H34)</f>
        <v>200</v>
      </c>
      <c r="J34" s="19">
        <f>IF(I34&gt;0,I34,0)</f>
        <v>200</v>
      </c>
      <c r="K34" s="23">
        <v>200</v>
      </c>
      <c r="L34" s="20">
        <f t="shared" si="16"/>
        <v>200</v>
      </c>
      <c r="M34" s="20"/>
      <c r="N34" s="75">
        <f t="shared" si="21"/>
        <v>0</v>
      </c>
      <c r="O34" s="74">
        <f t="shared" si="22"/>
        <v>200</v>
      </c>
      <c r="P34" s="22">
        <f t="shared" si="23"/>
        <v>200</v>
      </c>
      <c r="Q34" s="10">
        <v>200</v>
      </c>
      <c r="R34" s="10"/>
      <c r="S34" s="10"/>
      <c r="T34" s="10"/>
      <c r="U34" s="10"/>
      <c r="V34" s="10"/>
      <c r="W34" s="76">
        <f t="shared" si="17"/>
        <v>0</v>
      </c>
      <c r="X34" s="10"/>
      <c r="Y34" s="10"/>
      <c r="Z34" s="10"/>
      <c r="AA34" s="10"/>
      <c r="AB34" s="10"/>
      <c r="AC34" s="10"/>
      <c r="AD34" s="76">
        <f t="shared" si="18"/>
        <v>0</v>
      </c>
      <c r="AE34" s="10"/>
      <c r="AF34" s="10"/>
      <c r="AG34" s="10">
        <v>100</v>
      </c>
      <c r="AH34" s="10">
        <v>100</v>
      </c>
      <c r="AI34" s="10"/>
      <c r="AJ34" s="10"/>
      <c r="AK34" s="10"/>
      <c r="AL34" s="76">
        <f t="shared" si="19"/>
        <v>200</v>
      </c>
      <c r="AM34" s="10"/>
      <c r="AN34" s="10"/>
      <c r="AO34" s="10"/>
      <c r="AP34" s="10"/>
      <c r="AQ34" s="10"/>
      <c r="AR34" s="10"/>
      <c r="AS34" s="10"/>
      <c r="AT34" s="10"/>
      <c r="AU34" s="10"/>
      <c r="AV34" s="76">
        <f t="shared" si="20"/>
        <v>0</v>
      </c>
      <c r="AW34" s="21"/>
      <c r="AX34" s="88"/>
      <c r="AY34" s="88"/>
    </row>
    <row r="35" spans="1:51">
      <c r="A35" s="34"/>
      <c r="B35" s="34" t="s">
        <v>425</v>
      </c>
      <c r="C35" s="16" t="s">
        <v>69</v>
      </c>
      <c r="D35" s="31">
        <v>20</v>
      </c>
      <c r="E35" s="17"/>
      <c r="F35" s="17"/>
      <c r="G35" s="18">
        <v>0</v>
      </c>
      <c r="H35" s="17">
        <v>0</v>
      </c>
      <c r="I35" s="19">
        <f>(F35+D35+E35)-(G35+H35)</f>
        <v>20</v>
      </c>
      <c r="J35" s="19">
        <f>IF(I35&gt;0,I35,0)</f>
        <v>20</v>
      </c>
      <c r="K35" s="23">
        <v>20</v>
      </c>
      <c r="L35" s="20">
        <f t="shared" ref="L35:L64" si="27">IF(K35+M35+(H35*-1)&lt;0,0,(K35+M35+(H35*-1)))</f>
        <v>20</v>
      </c>
      <c r="M35" s="20"/>
      <c r="N35" s="75">
        <f t="shared" si="21"/>
        <v>0</v>
      </c>
      <c r="O35" s="74">
        <f t="shared" si="22"/>
        <v>20</v>
      </c>
      <c r="P35" s="22">
        <f t="shared" si="23"/>
        <v>20</v>
      </c>
      <c r="Q35" s="10"/>
      <c r="R35" s="10"/>
      <c r="S35" s="10"/>
      <c r="T35" s="10"/>
      <c r="U35" s="10"/>
      <c r="V35" s="10"/>
      <c r="W35" s="76">
        <f t="shared" ref="W35:W65" si="28">SUM(R35:V35)</f>
        <v>0</v>
      </c>
      <c r="X35" s="10">
        <v>20</v>
      </c>
      <c r="Y35" s="10"/>
      <c r="Z35" s="10"/>
      <c r="AA35" s="10">
        <v>20</v>
      </c>
      <c r="AB35" s="10"/>
      <c r="AC35" s="10"/>
      <c r="AD35" s="76">
        <f t="shared" ref="AD35:AD65" si="29">SUM(Y35:AC35)</f>
        <v>20</v>
      </c>
      <c r="AE35" s="10"/>
      <c r="AF35" s="10"/>
      <c r="AG35" s="10"/>
      <c r="AH35" s="10"/>
      <c r="AI35" s="10"/>
      <c r="AJ35" s="10"/>
      <c r="AK35" s="10"/>
      <c r="AL35" s="76">
        <f t="shared" ref="AL35:AL65" si="30">SUM(AF35:AK35)</f>
        <v>0</v>
      </c>
      <c r="AM35" s="10"/>
      <c r="AN35" s="10"/>
      <c r="AO35" s="10"/>
      <c r="AP35" s="10"/>
      <c r="AQ35" s="10"/>
      <c r="AR35" s="10"/>
      <c r="AS35" s="10"/>
      <c r="AT35" s="10"/>
      <c r="AU35" s="10"/>
      <c r="AV35" s="76">
        <f t="shared" ref="AV35:AV65" si="31">SUM(AN35:AU35)</f>
        <v>0</v>
      </c>
      <c r="AW35" s="2"/>
      <c r="AX35" s="88"/>
      <c r="AY35" s="88"/>
    </row>
    <row r="36" spans="1:51">
      <c r="A36" s="38"/>
      <c r="B36" s="38" t="s">
        <v>456</v>
      </c>
      <c r="C36" s="16" t="s">
        <v>69</v>
      </c>
      <c r="D36" s="38">
        <v>20</v>
      </c>
      <c r="E36" s="38"/>
      <c r="F36" s="38"/>
      <c r="G36" s="18">
        <v>0</v>
      </c>
      <c r="H36" s="38">
        <v>0</v>
      </c>
      <c r="I36" s="38"/>
      <c r="J36" s="38"/>
      <c r="K36" s="40">
        <v>20</v>
      </c>
      <c r="L36" s="20">
        <f t="shared" si="27"/>
        <v>20</v>
      </c>
      <c r="M36" s="20"/>
      <c r="N36" s="75">
        <f t="shared" ref="N36:N65" si="32">+O36-L36</f>
        <v>0</v>
      </c>
      <c r="O36" s="74">
        <f t="shared" ref="O36:O65" si="33">W36+AD36+AL36+AV36</f>
        <v>20</v>
      </c>
      <c r="P36" s="22">
        <f t="shared" si="23"/>
        <v>20</v>
      </c>
      <c r="Q36" s="40"/>
      <c r="R36" s="40"/>
      <c r="S36" s="40"/>
      <c r="T36" s="40"/>
      <c r="U36" s="40"/>
      <c r="V36" s="40"/>
      <c r="W36" s="76">
        <f t="shared" si="28"/>
        <v>0</v>
      </c>
      <c r="X36" s="40">
        <v>20</v>
      </c>
      <c r="Y36" s="40"/>
      <c r="Z36" s="40"/>
      <c r="AA36" s="40">
        <v>20</v>
      </c>
      <c r="AB36" s="40"/>
      <c r="AC36" s="40"/>
      <c r="AD36" s="76">
        <f t="shared" si="29"/>
        <v>20</v>
      </c>
      <c r="AE36" s="40"/>
      <c r="AF36" s="40"/>
      <c r="AG36" s="40"/>
      <c r="AH36" s="40"/>
      <c r="AI36" s="40"/>
      <c r="AJ36" s="40"/>
      <c r="AK36" s="40"/>
      <c r="AL36" s="76">
        <f t="shared" si="30"/>
        <v>0</v>
      </c>
      <c r="AM36" s="40"/>
      <c r="AN36" s="40"/>
      <c r="AO36" s="40"/>
      <c r="AP36" s="40"/>
      <c r="AQ36" s="40"/>
      <c r="AR36" s="40"/>
      <c r="AS36" s="40"/>
      <c r="AT36" s="40"/>
      <c r="AU36" s="40"/>
      <c r="AV36" s="76">
        <f t="shared" si="31"/>
        <v>0</v>
      </c>
      <c r="AX36" s="88"/>
      <c r="AY36" s="88"/>
    </row>
    <row r="37" spans="1:51">
      <c r="A37" s="38"/>
      <c r="B37" s="38" t="s">
        <v>457</v>
      </c>
      <c r="C37" s="16" t="s">
        <v>69</v>
      </c>
      <c r="D37" s="38">
        <v>20</v>
      </c>
      <c r="E37" s="38"/>
      <c r="F37" s="38"/>
      <c r="G37" s="18">
        <v>0</v>
      </c>
      <c r="H37" s="38">
        <v>0</v>
      </c>
      <c r="I37" s="38"/>
      <c r="J37" s="38"/>
      <c r="K37" s="40">
        <v>20</v>
      </c>
      <c r="L37" s="20">
        <f t="shared" si="27"/>
        <v>20</v>
      </c>
      <c r="M37" s="20"/>
      <c r="N37" s="75">
        <f t="shared" si="32"/>
        <v>0</v>
      </c>
      <c r="O37" s="74">
        <f t="shared" si="33"/>
        <v>20</v>
      </c>
      <c r="P37" s="22">
        <f t="shared" ref="P37:P67" si="34">+Q37+X37+AE37+AM37</f>
        <v>20</v>
      </c>
      <c r="Q37" s="40"/>
      <c r="R37" s="40"/>
      <c r="S37" s="40"/>
      <c r="T37" s="40"/>
      <c r="U37" s="40"/>
      <c r="V37" s="40"/>
      <c r="W37" s="76">
        <f t="shared" si="28"/>
        <v>0</v>
      </c>
      <c r="X37" s="40">
        <v>20</v>
      </c>
      <c r="Y37" s="40"/>
      <c r="Z37" s="40"/>
      <c r="AA37" s="40">
        <v>20</v>
      </c>
      <c r="AB37" s="40"/>
      <c r="AC37" s="40"/>
      <c r="AD37" s="76">
        <f t="shared" si="29"/>
        <v>20</v>
      </c>
      <c r="AE37" s="40"/>
      <c r="AF37" s="40"/>
      <c r="AG37" s="40"/>
      <c r="AH37" s="40"/>
      <c r="AI37" s="40"/>
      <c r="AJ37" s="40"/>
      <c r="AK37" s="40"/>
      <c r="AL37" s="76">
        <f t="shared" si="30"/>
        <v>0</v>
      </c>
      <c r="AM37" s="40"/>
      <c r="AN37" s="10"/>
      <c r="AO37" s="10"/>
      <c r="AP37" s="10"/>
      <c r="AQ37" s="10"/>
      <c r="AR37" s="10"/>
      <c r="AS37" s="10"/>
      <c r="AT37" s="10"/>
      <c r="AU37" s="10"/>
      <c r="AV37" s="76">
        <f t="shared" si="31"/>
        <v>0</v>
      </c>
      <c r="AW37" s="2"/>
      <c r="AX37" s="88"/>
      <c r="AY37" s="88"/>
    </row>
    <row r="38" spans="1:51">
      <c r="A38" s="34"/>
      <c r="B38" s="34" t="s">
        <v>426</v>
      </c>
      <c r="C38" s="16" t="s">
        <v>69</v>
      </c>
      <c r="D38" s="31">
        <v>20</v>
      </c>
      <c r="E38" s="17"/>
      <c r="F38" s="17"/>
      <c r="G38" s="18">
        <v>0</v>
      </c>
      <c r="H38" s="17">
        <v>0</v>
      </c>
      <c r="I38" s="19">
        <f>(F38+D38+E38)-(G38+H38)</f>
        <v>20</v>
      </c>
      <c r="J38" s="19">
        <f>IF(I38&gt;0,I38,0)</f>
        <v>20</v>
      </c>
      <c r="K38" s="23">
        <v>20</v>
      </c>
      <c r="L38" s="20">
        <f t="shared" si="27"/>
        <v>20</v>
      </c>
      <c r="M38" s="20"/>
      <c r="N38" s="75">
        <f t="shared" si="32"/>
        <v>0</v>
      </c>
      <c r="O38" s="74">
        <f t="shared" si="33"/>
        <v>20</v>
      </c>
      <c r="P38" s="22">
        <f t="shared" si="34"/>
        <v>20</v>
      </c>
      <c r="Q38" s="10"/>
      <c r="R38" s="10"/>
      <c r="S38" s="10"/>
      <c r="T38" s="10"/>
      <c r="U38" s="10"/>
      <c r="V38" s="10"/>
      <c r="W38" s="76">
        <f t="shared" si="28"/>
        <v>0</v>
      </c>
      <c r="X38" s="10">
        <v>20</v>
      </c>
      <c r="Y38" s="10"/>
      <c r="Z38" s="10"/>
      <c r="AA38" s="10">
        <v>20</v>
      </c>
      <c r="AB38" s="10"/>
      <c r="AC38" s="10"/>
      <c r="AD38" s="76">
        <f t="shared" si="29"/>
        <v>20</v>
      </c>
      <c r="AE38" s="10"/>
      <c r="AF38" s="10"/>
      <c r="AG38" s="10"/>
      <c r="AH38" s="10"/>
      <c r="AI38" s="10"/>
      <c r="AJ38" s="10"/>
      <c r="AK38" s="10"/>
      <c r="AL38" s="76">
        <f t="shared" si="30"/>
        <v>0</v>
      </c>
      <c r="AM38" s="10"/>
      <c r="AN38" s="10"/>
      <c r="AO38" s="10"/>
      <c r="AP38" s="10"/>
      <c r="AQ38" s="10"/>
      <c r="AR38" s="10"/>
      <c r="AS38" s="10"/>
      <c r="AT38" s="10"/>
      <c r="AU38" s="10"/>
      <c r="AV38" s="76">
        <f t="shared" si="31"/>
        <v>0</v>
      </c>
      <c r="AW38" s="2"/>
      <c r="AX38" s="88"/>
      <c r="AY38" s="88"/>
    </row>
    <row r="39" spans="1:51">
      <c r="A39" s="38"/>
      <c r="B39" s="38" t="s">
        <v>426</v>
      </c>
      <c r="C39" s="16" t="s">
        <v>69</v>
      </c>
      <c r="D39" s="38">
        <v>20</v>
      </c>
      <c r="E39" s="38"/>
      <c r="F39" s="38"/>
      <c r="G39" s="18">
        <v>0</v>
      </c>
      <c r="H39" s="38">
        <v>0</v>
      </c>
      <c r="I39" s="38"/>
      <c r="J39" s="38"/>
      <c r="K39" s="40">
        <v>20</v>
      </c>
      <c r="L39" s="20">
        <f t="shared" si="27"/>
        <v>20</v>
      </c>
      <c r="M39" s="20"/>
      <c r="N39" s="75">
        <f t="shared" si="32"/>
        <v>0</v>
      </c>
      <c r="O39" s="74">
        <f t="shared" si="33"/>
        <v>20</v>
      </c>
      <c r="P39" s="22">
        <f t="shared" si="34"/>
        <v>20</v>
      </c>
      <c r="Q39" s="40"/>
      <c r="R39" s="40"/>
      <c r="S39" s="40"/>
      <c r="T39" s="40"/>
      <c r="U39" s="40"/>
      <c r="V39" s="40"/>
      <c r="W39" s="76">
        <f t="shared" si="28"/>
        <v>0</v>
      </c>
      <c r="X39" s="40">
        <v>20</v>
      </c>
      <c r="Y39" s="40"/>
      <c r="Z39" s="40"/>
      <c r="AA39" s="40">
        <v>20</v>
      </c>
      <c r="AB39" s="40"/>
      <c r="AC39" s="40"/>
      <c r="AD39" s="76">
        <f t="shared" si="29"/>
        <v>20</v>
      </c>
      <c r="AE39" s="40"/>
      <c r="AF39" s="40"/>
      <c r="AG39" s="40"/>
      <c r="AH39" s="40"/>
      <c r="AI39" s="40"/>
      <c r="AJ39" s="40"/>
      <c r="AK39" s="40"/>
      <c r="AL39" s="76">
        <f t="shared" si="30"/>
        <v>0</v>
      </c>
      <c r="AM39" s="40"/>
      <c r="AN39" s="40"/>
      <c r="AO39" s="40"/>
      <c r="AP39" s="40"/>
      <c r="AQ39" s="40"/>
      <c r="AR39" s="40"/>
      <c r="AS39" s="40"/>
      <c r="AT39" s="40"/>
      <c r="AU39" s="40"/>
      <c r="AV39" s="76">
        <f t="shared" si="31"/>
        <v>0</v>
      </c>
      <c r="AX39" s="88"/>
      <c r="AY39" s="88"/>
    </row>
    <row r="40" spans="1:51">
      <c r="A40" s="34"/>
      <c r="B40" s="34" t="s">
        <v>427</v>
      </c>
      <c r="C40" s="16" t="s">
        <v>69</v>
      </c>
      <c r="D40" s="31">
        <v>20</v>
      </c>
      <c r="E40" s="17"/>
      <c r="F40" s="17"/>
      <c r="G40" s="18">
        <v>0</v>
      </c>
      <c r="H40" s="17">
        <v>0</v>
      </c>
      <c r="I40" s="19">
        <f t="shared" ref="I40" si="35">(F40+D40+E40)-(G40+H40)</f>
        <v>20</v>
      </c>
      <c r="J40" s="19">
        <f t="shared" ref="J40" si="36">IF(I40&gt;0,I40,0)</f>
        <v>20</v>
      </c>
      <c r="K40" s="23">
        <v>20</v>
      </c>
      <c r="L40" s="20">
        <f t="shared" si="27"/>
        <v>20</v>
      </c>
      <c r="M40" s="20"/>
      <c r="N40" s="75">
        <f t="shared" si="32"/>
        <v>0</v>
      </c>
      <c r="O40" s="74">
        <f t="shared" si="33"/>
        <v>20</v>
      </c>
      <c r="P40" s="22">
        <f t="shared" si="34"/>
        <v>20</v>
      </c>
      <c r="Q40" s="10"/>
      <c r="R40" s="10"/>
      <c r="S40" s="10"/>
      <c r="T40" s="10"/>
      <c r="U40" s="10"/>
      <c r="V40" s="10"/>
      <c r="W40" s="76">
        <f t="shared" si="28"/>
        <v>0</v>
      </c>
      <c r="X40" s="10">
        <v>20</v>
      </c>
      <c r="Y40" s="10"/>
      <c r="Z40" s="10"/>
      <c r="AA40" s="10">
        <v>20</v>
      </c>
      <c r="AB40" s="10"/>
      <c r="AC40" s="10"/>
      <c r="AD40" s="76">
        <f t="shared" si="29"/>
        <v>20</v>
      </c>
      <c r="AE40" s="10"/>
      <c r="AF40" s="10"/>
      <c r="AG40" s="10"/>
      <c r="AH40" s="10"/>
      <c r="AI40" s="10"/>
      <c r="AJ40" s="10"/>
      <c r="AK40" s="10"/>
      <c r="AL40" s="76">
        <f t="shared" si="30"/>
        <v>0</v>
      </c>
      <c r="AM40" s="10"/>
      <c r="AN40" s="40"/>
      <c r="AO40" s="40"/>
      <c r="AP40" s="40"/>
      <c r="AQ40" s="40"/>
      <c r="AR40" s="40"/>
      <c r="AS40" s="40"/>
      <c r="AT40" s="40"/>
      <c r="AU40" s="40"/>
      <c r="AV40" s="76">
        <f t="shared" si="31"/>
        <v>0</v>
      </c>
      <c r="AX40" s="88"/>
      <c r="AY40" s="88"/>
    </row>
    <row r="41" spans="1:51">
      <c r="A41" s="16" t="s">
        <v>351</v>
      </c>
      <c r="B41" s="16" t="s">
        <v>352</v>
      </c>
      <c r="C41" s="16" t="s">
        <v>146</v>
      </c>
      <c r="D41" s="17">
        <v>0</v>
      </c>
      <c r="E41" s="17">
        <v>0</v>
      </c>
      <c r="F41" s="17">
        <v>0</v>
      </c>
      <c r="G41" s="18">
        <v>0</v>
      </c>
      <c r="H41" s="17">
        <v>101</v>
      </c>
      <c r="I41" s="19">
        <f t="shared" ref="I41" si="37">(F41+D41+E41)-(G41+H41)</f>
        <v>-101</v>
      </c>
      <c r="J41" s="19">
        <f t="shared" ref="J41" si="38">IF(I41&gt;0,I41,0)</f>
        <v>0</v>
      </c>
      <c r="K41" s="23">
        <v>0</v>
      </c>
      <c r="L41" s="20">
        <f t="shared" si="27"/>
        <v>0</v>
      </c>
      <c r="M41" s="20"/>
      <c r="N41" s="75">
        <f t="shared" si="32"/>
        <v>0</v>
      </c>
      <c r="O41" s="74">
        <f t="shared" si="33"/>
        <v>0</v>
      </c>
      <c r="P41" s="22">
        <f t="shared" si="34"/>
        <v>0</v>
      </c>
      <c r="Q41" s="10"/>
      <c r="R41" s="10"/>
      <c r="S41" s="10"/>
      <c r="T41" s="10"/>
      <c r="U41" s="10"/>
      <c r="V41" s="10"/>
      <c r="W41" s="68">
        <f t="shared" si="28"/>
        <v>0</v>
      </c>
      <c r="X41" s="10"/>
      <c r="Y41" s="10"/>
      <c r="Z41" s="10"/>
      <c r="AA41" s="10"/>
      <c r="AB41" s="10"/>
      <c r="AC41" s="10"/>
      <c r="AD41" s="68">
        <f t="shared" si="29"/>
        <v>0</v>
      </c>
      <c r="AE41" s="10"/>
      <c r="AF41" s="10"/>
      <c r="AG41" s="10"/>
      <c r="AH41" s="10"/>
      <c r="AI41" s="10"/>
      <c r="AJ41" s="10"/>
      <c r="AK41" s="10"/>
      <c r="AL41" s="68">
        <f t="shared" si="30"/>
        <v>0</v>
      </c>
      <c r="AM41" s="10"/>
      <c r="AN41" s="10"/>
      <c r="AO41" s="10"/>
      <c r="AP41" s="10"/>
      <c r="AQ41" s="10"/>
      <c r="AR41" s="10"/>
      <c r="AS41" s="10"/>
      <c r="AT41" s="10"/>
      <c r="AU41" s="10"/>
      <c r="AV41" s="68">
        <f t="shared" si="31"/>
        <v>0</v>
      </c>
      <c r="AW41" s="22"/>
      <c r="AX41" s="88"/>
      <c r="AY41" s="88"/>
    </row>
    <row r="42" spans="1:51">
      <c r="A42" s="38"/>
      <c r="B42" s="37" t="s">
        <v>440</v>
      </c>
      <c r="C42" s="16" t="s">
        <v>146</v>
      </c>
      <c r="D42" s="31">
        <v>200</v>
      </c>
      <c r="E42" s="17"/>
      <c r="F42" s="17"/>
      <c r="G42" s="18">
        <v>0</v>
      </c>
      <c r="H42" s="17">
        <v>0</v>
      </c>
      <c r="I42" s="19"/>
      <c r="J42" s="19"/>
      <c r="K42" s="39">
        <v>200</v>
      </c>
      <c r="L42" s="20">
        <f t="shared" si="27"/>
        <v>200</v>
      </c>
      <c r="M42" s="20"/>
      <c r="N42" s="75">
        <f t="shared" si="32"/>
        <v>0</v>
      </c>
      <c r="O42" s="74">
        <f t="shared" si="33"/>
        <v>200</v>
      </c>
      <c r="P42" s="22">
        <f t="shared" si="34"/>
        <v>200</v>
      </c>
      <c r="Q42" s="10"/>
      <c r="R42" s="10"/>
      <c r="S42" s="10"/>
      <c r="T42" s="10"/>
      <c r="U42" s="10"/>
      <c r="V42" s="10"/>
      <c r="W42" s="76">
        <f t="shared" si="28"/>
        <v>0</v>
      </c>
      <c r="X42" s="10"/>
      <c r="Y42" s="10"/>
      <c r="Z42" s="10"/>
      <c r="AA42" s="10"/>
      <c r="AB42" s="10"/>
      <c r="AC42" s="10"/>
      <c r="AD42" s="76">
        <f t="shared" si="29"/>
        <v>0</v>
      </c>
      <c r="AE42" s="10">
        <v>200</v>
      </c>
      <c r="AF42" s="10">
        <v>100</v>
      </c>
      <c r="AG42" s="10"/>
      <c r="AH42" s="10"/>
      <c r="AI42" s="10">
        <v>100</v>
      </c>
      <c r="AJ42" s="10"/>
      <c r="AK42" s="10"/>
      <c r="AL42" s="76">
        <f t="shared" si="30"/>
        <v>200</v>
      </c>
      <c r="AM42" s="10"/>
      <c r="AN42" s="10"/>
      <c r="AO42" s="10"/>
      <c r="AP42" s="10"/>
      <c r="AQ42" s="10"/>
      <c r="AR42" s="10"/>
      <c r="AS42" s="10"/>
      <c r="AT42" s="10"/>
      <c r="AU42" s="10"/>
      <c r="AV42" s="68">
        <f t="shared" si="31"/>
        <v>0</v>
      </c>
      <c r="AW42" s="10"/>
      <c r="AX42" s="88"/>
      <c r="AY42" s="88"/>
    </row>
    <row r="43" spans="1:51">
      <c r="A43" s="38"/>
      <c r="B43" s="37" t="s">
        <v>441</v>
      </c>
      <c r="C43" s="16" t="s">
        <v>146</v>
      </c>
      <c r="D43" s="31">
        <v>150</v>
      </c>
      <c r="E43" s="17"/>
      <c r="F43" s="17"/>
      <c r="G43" s="18">
        <v>0</v>
      </c>
      <c r="H43" s="17">
        <v>0</v>
      </c>
      <c r="I43" s="19"/>
      <c r="J43" s="19"/>
      <c r="K43" s="39">
        <v>150</v>
      </c>
      <c r="L43" s="20">
        <f t="shared" si="27"/>
        <v>150</v>
      </c>
      <c r="M43" s="20"/>
      <c r="N43" s="75">
        <f t="shared" si="32"/>
        <v>0</v>
      </c>
      <c r="O43" s="74">
        <f t="shared" si="33"/>
        <v>150</v>
      </c>
      <c r="P43" s="22">
        <f t="shared" si="34"/>
        <v>150</v>
      </c>
      <c r="Q43" s="10"/>
      <c r="R43" s="10"/>
      <c r="S43" s="10"/>
      <c r="T43" s="10"/>
      <c r="U43" s="10"/>
      <c r="V43" s="10"/>
      <c r="W43" s="76">
        <f t="shared" si="28"/>
        <v>0</v>
      </c>
      <c r="X43" s="10"/>
      <c r="Y43" s="10"/>
      <c r="Z43" s="10"/>
      <c r="AA43" s="10"/>
      <c r="AB43" s="10"/>
      <c r="AC43" s="10"/>
      <c r="AD43" s="76">
        <f t="shared" si="29"/>
        <v>0</v>
      </c>
      <c r="AE43" s="10">
        <v>150</v>
      </c>
      <c r="AF43" s="10"/>
      <c r="AG43" s="10"/>
      <c r="AH43" s="10">
        <v>150</v>
      </c>
      <c r="AI43" s="10"/>
      <c r="AJ43" s="10"/>
      <c r="AK43" s="10"/>
      <c r="AL43" s="76">
        <f t="shared" si="30"/>
        <v>150</v>
      </c>
      <c r="AM43" s="10"/>
      <c r="AN43" s="10"/>
      <c r="AO43" s="10"/>
      <c r="AP43" s="10"/>
      <c r="AQ43" s="10"/>
      <c r="AR43" s="10"/>
      <c r="AS43" s="10"/>
      <c r="AT43" s="10"/>
      <c r="AU43" s="10"/>
      <c r="AV43" s="76">
        <f t="shared" si="31"/>
        <v>0</v>
      </c>
      <c r="AW43" s="10"/>
      <c r="AX43" s="88"/>
      <c r="AY43" s="88"/>
    </row>
    <row r="44" spans="1:51">
      <c r="A44" s="16" t="s">
        <v>144</v>
      </c>
      <c r="B44" s="16" t="s">
        <v>145</v>
      </c>
      <c r="C44" s="16" t="s">
        <v>146</v>
      </c>
      <c r="D44" s="17">
        <v>0</v>
      </c>
      <c r="E44" s="17">
        <v>0</v>
      </c>
      <c r="F44" s="17">
        <v>0</v>
      </c>
      <c r="G44" s="18">
        <v>0</v>
      </c>
      <c r="H44" s="17">
        <v>0</v>
      </c>
      <c r="I44" s="19">
        <f t="shared" ref="I44:I72" si="39">(F44+D44+E44)-(G44+H44)</f>
        <v>0</v>
      </c>
      <c r="J44" s="19">
        <f t="shared" ref="J44:J72" si="40">IF(I44&gt;0,I44,0)</f>
        <v>0</v>
      </c>
      <c r="K44" s="23">
        <v>0</v>
      </c>
      <c r="L44" s="20">
        <f t="shared" si="27"/>
        <v>0</v>
      </c>
      <c r="M44" s="20"/>
      <c r="N44" s="75">
        <f t="shared" si="32"/>
        <v>0</v>
      </c>
      <c r="O44" s="74">
        <f t="shared" si="33"/>
        <v>0</v>
      </c>
      <c r="P44" s="22">
        <f t="shared" si="34"/>
        <v>0</v>
      </c>
      <c r="Q44" s="10"/>
      <c r="R44" s="10"/>
      <c r="S44" s="10"/>
      <c r="T44" s="10"/>
      <c r="U44" s="10"/>
      <c r="V44" s="10"/>
      <c r="W44" s="68">
        <f t="shared" si="28"/>
        <v>0</v>
      </c>
      <c r="X44" s="10"/>
      <c r="Y44" s="10"/>
      <c r="Z44" s="10"/>
      <c r="AA44" s="10"/>
      <c r="AB44" s="10"/>
      <c r="AC44" s="10"/>
      <c r="AD44" s="68">
        <f t="shared" si="29"/>
        <v>0</v>
      </c>
      <c r="AE44" s="10"/>
      <c r="AF44" s="10"/>
      <c r="AG44" s="10"/>
      <c r="AH44" s="10"/>
      <c r="AI44" s="10"/>
      <c r="AJ44" s="10"/>
      <c r="AK44" s="10"/>
      <c r="AL44" s="68">
        <f t="shared" si="30"/>
        <v>0</v>
      </c>
      <c r="AM44" s="10"/>
      <c r="AN44" s="10"/>
      <c r="AO44" s="10"/>
      <c r="AP44" s="10"/>
      <c r="AQ44" s="10"/>
      <c r="AR44" s="10"/>
      <c r="AS44" s="10"/>
      <c r="AT44" s="10"/>
      <c r="AU44" s="10"/>
      <c r="AV44" s="68">
        <f t="shared" si="31"/>
        <v>0</v>
      </c>
      <c r="AW44" s="10"/>
      <c r="AX44" s="88"/>
      <c r="AY44" s="88"/>
    </row>
    <row r="45" spans="1:51">
      <c r="A45" s="16"/>
      <c r="B45" s="16" t="s">
        <v>147</v>
      </c>
      <c r="C45" s="16" t="s">
        <v>148</v>
      </c>
      <c r="D45" s="17">
        <v>37</v>
      </c>
      <c r="E45" s="17">
        <v>0</v>
      </c>
      <c r="F45" s="17">
        <v>0</v>
      </c>
      <c r="G45" s="18">
        <v>0</v>
      </c>
      <c r="H45" s="17">
        <v>0</v>
      </c>
      <c r="I45" s="19">
        <f t="shared" si="39"/>
        <v>37</v>
      </c>
      <c r="J45" s="19">
        <f t="shared" si="40"/>
        <v>37</v>
      </c>
      <c r="K45" s="23">
        <v>37</v>
      </c>
      <c r="L45" s="20">
        <f t="shared" si="27"/>
        <v>37</v>
      </c>
      <c r="M45" s="20"/>
      <c r="N45" s="75">
        <f t="shared" si="32"/>
        <v>0</v>
      </c>
      <c r="O45" s="74">
        <f t="shared" si="33"/>
        <v>37</v>
      </c>
      <c r="P45" s="22">
        <f t="shared" si="34"/>
        <v>37</v>
      </c>
      <c r="Q45" s="10">
        <v>37</v>
      </c>
      <c r="R45" s="10"/>
      <c r="S45" s="10"/>
      <c r="T45" s="10"/>
      <c r="U45" s="10">
        <v>37</v>
      </c>
      <c r="V45" s="10"/>
      <c r="W45" s="76">
        <f t="shared" si="28"/>
        <v>37</v>
      </c>
      <c r="X45" s="10"/>
      <c r="Y45" s="10"/>
      <c r="Z45" s="10"/>
      <c r="AA45" s="10"/>
      <c r="AB45" s="10"/>
      <c r="AC45" s="10"/>
      <c r="AD45" s="76">
        <f t="shared" si="29"/>
        <v>0</v>
      </c>
      <c r="AE45" s="10"/>
      <c r="AF45" s="10"/>
      <c r="AG45" s="10"/>
      <c r="AH45" s="10"/>
      <c r="AI45" s="10"/>
      <c r="AJ45" s="10"/>
      <c r="AK45" s="10"/>
      <c r="AL45" s="76">
        <f t="shared" si="30"/>
        <v>0</v>
      </c>
      <c r="AM45" s="10"/>
      <c r="AN45" s="10"/>
      <c r="AO45" s="10"/>
      <c r="AP45" s="10"/>
      <c r="AQ45" s="10"/>
      <c r="AR45" s="10"/>
      <c r="AS45" s="10"/>
      <c r="AT45" s="10"/>
      <c r="AU45" s="10"/>
      <c r="AV45" s="76">
        <f t="shared" si="31"/>
        <v>0</v>
      </c>
      <c r="AW45" s="38"/>
      <c r="AX45" s="88"/>
      <c r="AY45" s="88"/>
    </row>
    <row r="46" spans="1:51">
      <c r="A46" s="16">
        <v>0</v>
      </c>
      <c r="B46" s="16" t="s">
        <v>149</v>
      </c>
      <c r="C46" s="16" t="s">
        <v>148</v>
      </c>
      <c r="D46" s="17">
        <v>2</v>
      </c>
      <c r="E46" s="17">
        <v>0</v>
      </c>
      <c r="F46" s="17">
        <v>0</v>
      </c>
      <c r="G46" s="18">
        <v>0</v>
      </c>
      <c r="H46" s="17">
        <v>0</v>
      </c>
      <c r="I46" s="19">
        <f t="shared" si="39"/>
        <v>2</v>
      </c>
      <c r="J46" s="19">
        <f t="shared" si="40"/>
        <v>2</v>
      </c>
      <c r="K46" s="23">
        <v>2</v>
      </c>
      <c r="L46" s="20">
        <f t="shared" si="27"/>
        <v>2</v>
      </c>
      <c r="M46" s="20"/>
      <c r="N46" s="75">
        <f t="shared" si="32"/>
        <v>0</v>
      </c>
      <c r="O46" s="74">
        <f t="shared" si="33"/>
        <v>2</v>
      </c>
      <c r="P46" s="22">
        <f t="shared" si="34"/>
        <v>2</v>
      </c>
      <c r="Q46" s="10">
        <v>2</v>
      </c>
      <c r="R46" s="10"/>
      <c r="S46" s="10"/>
      <c r="T46" s="10"/>
      <c r="U46" s="10">
        <v>2</v>
      </c>
      <c r="V46" s="10"/>
      <c r="W46" s="76">
        <f t="shared" si="28"/>
        <v>2</v>
      </c>
      <c r="X46" s="10"/>
      <c r="Y46" s="10"/>
      <c r="Z46" s="10"/>
      <c r="AA46" s="10"/>
      <c r="AB46" s="10"/>
      <c r="AC46" s="10"/>
      <c r="AD46" s="76">
        <f t="shared" si="29"/>
        <v>0</v>
      </c>
      <c r="AE46" s="10"/>
      <c r="AF46" s="10"/>
      <c r="AG46" s="10"/>
      <c r="AH46" s="10"/>
      <c r="AI46" s="10"/>
      <c r="AJ46" s="10"/>
      <c r="AK46" s="10"/>
      <c r="AL46" s="76">
        <f t="shared" si="30"/>
        <v>0</v>
      </c>
      <c r="AM46" s="10"/>
      <c r="AN46" s="10"/>
      <c r="AO46" s="10"/>
      <c r="AP46" s="10"/>
      <c r="AQ46" s="10"/>
      <c r="AR46" s="10"/>
      <c r="AS46" s="10"/>
      <c r="AT46" s="10"/>
      <c r="AU46" s="10"/>
      <c r="AV46" s="76">
        <f t="shared" si="31"/>
        <v>0</v>
      </c>
      <c r="AW46" s="38"/>
      <c r="AX46" s="88"/>
      <c r="AY46" s="88"/>
    </row>
    <row r="47" spans="1:51">
      <c r="A47" s="34"/>
      <c r="B47" s="16" t="s">
        <v>401</v>
      </c>
      <c r="C47" s="16" t="s">
        <v>155</v>
      </c>
      <c r="D47" s="31">
        <v>20</v>
      </c>
      <c r="E47" s="17"/>
      <c r="F47" s="17"/>
      <c r="G47" s="18">
        <v>0</v>
      </c>
      <c r="H47" s="17">
        <v>0</v>
      </c>
      <c r="I47" s="19">
        <f t="shared" si="39"/>
        <v>20</v>
      </c>
      <c r="J47" s="19">
        <f t="shared" si="40"/>
        <v>20</v>
      </c>
      <c r="K47" s="23">
        <v>20</v>
      </c>
      <c r="L47" s="20">
        <f t="shared" si="27"/>
        <v>40</v>
      </c>
      <c r="M47" s="20">
        <v>20</v>
      </c>
      <c r="N47" s="75">
        <f t="shared" si="32"/>
        <v>0</v>
      </c>
      <c r="O47" s="74">
        <f t="shared" si="33"/>
        <v>40</v>
      </c>
      <c r="P47" s="22">
        <f t="shared" si="34"/>
        <v>40</v>
      </c>
      <c r="Q47" s="10">
        <v>20</v>
      </c>
      <c r="R47" s="10"/>
      <c r="S47" s="10"/>
      <c r="T47" s="10"/>
      <c r="U47" s="10"/>
      <c r="V47" s="10">
        <v>20</v>
      </c>
      <c r="W47" s="76">
        <f t="shared" si="28"/>
        <v>20</v>
      </c>
      <c r="X47" s="10"/>
      <c r="Y47" s="10"/>
      <c r="Z47" s="10"/>
      <c r="AA47" s="10"/>
      <c r="AB47" s="10"/>
      <c r="AC47" s="10"/>
      <c r="AD47" s="76">
        <f t="shared" si="29"/>
        <v>0</v>
      </c>
      <c r="AE47" s="10"/>
      <c r="AF47" s="10"/>
      <c r="AG47" s="10"/>
      <c r="AH47" s="10"/>
      <c r="AI47" s="10"/>
      <c r="AJ47" s="10"/>
      <c r="AK47" s="10"/>
      <c r="AL47" s="76">
        <f t="shared" si="30"/>
        <v>0</v>
      </c>
      <c r="AM47" s="10">
        <v>20</v>
      </c>
      <c r="AN47" s="10"/>
      <c r="AO47" s="10">
        <v>20</v>
      </c>
      <c r="AP47" s="10"/>
      <c r="AQ47" s="10"/>
      <c r="AR47" s="10"/>
      <c r="AS47" s="10"/>
      <c r="AT47" s="10"/>
      <c r="AU47" s="10"/>
      <c r="AV47" s="76">
        <f t="shared" si="31"/>
        <v>20</v>
      </c>
      <c r="AW47" s="10"/>
      <c r="AX47" s="88"/>
      <c r="AY47" s="88"/>
    </row>
    <row r="48" spans="1:51">
      <c r="A48" s="16" t="s">
        <v>153</v>
      </c>
      <c r="B48" s="16" t="s">
        <v>154</v>
      </c>
      <c r="C48" s="16" t="s">
        <v>155</v>
      </c>
      <c r="D48" s="17">
        <v>20</v>
      </c>
      <c r="E48" s="17">
        <v>0</v>
      </c>
      <c r="F48" s="17">
        <v>0</v>
      </c>
      <c r="G48" s="18">
        <v>0</v>
      </c>
      <c r="H48" s="17">
        <v>0</v>
      </c>
      <c r="I48" s="19">
        <f t="shared" si="39"/>
        <v>20</v>
      </c>
      <c r="J48" s="19">
        <f t="shared" si="40"/>
        <v>20</v>
      </c>
      <c r="K48" s="23">
        <v>0</v>
      </c>
      <c r="L48" s="20">
        <f t="shared" si="27"/>
        <v>0</v>
      </c>
      <c r="M48" s="20"/>
      <c r="N48" s="75">
        <f t="shared" si="32"/>
        <v>0</v>
      </c>
      <c r="O48" s="74">
        <f t="shared" si="33"/>
        <v>0</v>
      </c>
      <c r="P48" s="22">
        <f t="shared" si="34"/>
        <v>0</v>
      </c>
      <c r="Q48" s="10">
        <v>0</v>
      </c>
      <c r="R48" s="10"/>
      <c r="S48" s="10"/>
      <c r="T48" s="10"/>
      <c r="U48" s="10"/>
      <c r="V48" s="10"/>
      <c r="W48" s="68">
        <f t="shared" si="28"/>
        <v>0</v>
      </c>
      <c r="X48" s="10"/>
      <c r="Y48" s="10"/>
      <c r="Z48" s="10"/>
      <c r="AA48" s="10"/>
      <c r="AB48" s="10"/>
      <c r="AC48" s="10"/>
      <c r="AD48" s="68">
        <f t="shared" si="29"/>
        <v>0</v>
      </c>
      <c r="AE48" s="10"/>
      <c r="AF48" s="10"/>
      <c r="AG48" s="10"/>
      <c r="AH48" s="10"/>
      <c r="AI48" s="10"/>
      <c r="AJ48" s="10"/>
      <c r="AK48" s="10"/>
      <c r="AL48" s="68">
        <f t="shared" si="30"/>
        <v>0</v>
      </c>
      <c r="AM48" s="10"/>
      <c r="AN48" s="10"/>
      <c r="AO48" s="10"/>
      <c r="AP48" s="10"/>
      <c r="AQ48" s="10"/>
      <c r="AR48" s="10"/>
      <c r="AS48" s="10"/>
      <c r="AT48" s="10"/>
      <c r="AU48" s="10"/>
      <c r="AV48" s="76">
        <f t="shared" si="31"/>
        <v>0</v>
      </c>
      <c r="AW48" s="10"/>
      <c r="AX48" s="88"/>
      <c r="AY48" s="88"/>
    </row>
    <row r="49" spans="1:51">
      <c r="A49" s="16" t="s">
        <v>156</v>
      </c>
      <c r="B49" s="16" t="s">
        <v>157</v>
      </c>
      <c r="C49" s="16" t="s">
        <v>155</v>
      </c>
      <c r="D49" s="17">
        <v>500</v>
      </c>
      <c r="E49" s="17">
        <v>0</v>
      </c>
      <c r="F49" s="17">
        <v>0</v>
      </c>
      <c r="G49" s="18">
        <v>0</v>
      </c>
      <c r="H49" s="17">
        <v>112</v>
      </c>
      <c r="I49" s="19">
        <f t="shared" si="39"/>
        <v>388</v>
      </c>
      <c r="J49" s="19">
        <f t="shared" si="40"/>
        <v>388</v>
      </c>
      <c r="K49" s="23">
        <v>500</v>
      </c>
      <c r="L49" s="20">
        <f t="shared" si="27"/>
        <v>588</v>
      </c>
      <c r="M49" s="20">
        <v>200</v>
      </c>
      <c r="N49" s="75">
        <f t="shared" si="32"/>
        <v>0</v>
      </c>
      <c r="O49" s="74">
        <f t="shared" si="33"/>
        <v>588</v>
      </c>
      <c r="P49" s="22">
        <f t="shared" si="34"/>
        <v>700</v>
      </c>
      <c r="Q49" s="10">
        <v>100</v>
      </c>
      <c r="R49" s="10">
        <v>50</v>
      </c>
      <c r="S49" s="10">
        <v>50</v>
      </c>
      <c r="T49" s="10"/>
      <c r="U49" s="10"/>
      <c r="V49" s="10"/>
      <c r="W49" s="76">
        <f t="shared" si="28"/>
        <v>100</v>
      </c>
      <c r="X49" s="10">
        <v>100</v>
      </c>
      <c r="Y49" s="10">
        <v>100</v>
      </c>
      <c r="Z49" s="10"/>
      <c r="AA49" s="10"/>
      <c r="AB49" s="10"/>
      <c r="AC49" s="10"/>
      <c r="AD49" s="76">
        <f t="shared" si="29"/>
        <v>100</v>
      </c>
      <c r="AE49" s="10">
        <v>200</v>
      </c>
      <c r="AF49" s="10">
        <v>100</v>
      </c>
      <c r="AG49" s="10">
        <v>200</v>
      </c>
      <c r="AH49" s="10"/>
      <c r="AI49" s="10"/>
      <c r="AJ49" s="10"/>
      <c r="AK49" s="10"/>
      <c r="AL49" s="76">
        <f t="shared" si="30"/>
        <v>300</v>
      </c>
      <c r="AM49" s="10">
        <f>100+200</f>
        <v>300</v>
      </c>
      <c r="AN49" s="10"/>
      <c r="AO49" s="10">
        <v>88</v>
      </c>
      <c r="AP49" s="10"/>
      <c r="AQ49" s="10"/>
      <c r="AR49" s="10"/>
      <c r="AS49" s="10"/>
      <c r="AT49" s="10"/>
      <c r="AU49" s="10"/>
      <c r="AV49" s="76">
        <f t="shared" si="31"/>
        <v>88</v>
      </c>
      <c r="AW49" s="10"/>
      <c r="AX49" s="88"/>
      <c r="AY49" s="88"/>
    </row>
    <row r="50" spans="1:51">
      <c r="A50" s="34"/>
      <c r="B50" s="16" t="s">
        <v>407</v>
      </c>
      <c r="C50" s="16" t="s">
        <v>155</v>
      </c>
      <c r="D50" s="31">
        <v>20</v>
      </c>
      <c r="E50" s="17"/>
      <c r="F50" s="17"/>
      <c r="G50" s="18">
        <v>0</v>
      </c>
      <c r="H50" s="17">
        <v>0</v>
      </c>
      <c r="I50" s="19">
        <f t="shared" si="39"/>
        <v>20</v>
      </c>
      <c r="J50" s="19">
        <f t="shared" si="40"/>
        <v>20</v>
      </c>
      <c r="K50" s="23">
        <v>20</v>
      </c>
      <c r="L50" s="20">
        <f t="shared" si="27"/>
        <v>20</v>
      </c>
      <c r="M50" s="20"/>
      <c r="N50" s="75">
        <f t="shared" si="32"/>
        <v>0</v>
      </c>
      <c r="O50" s="74">
        <f t="shared" si="33"/>
        <v>20</v>
      </c>
      <c r="P50" s="22">
        <f t="shared" si="34"/>
        <v>20</v>
      </c>
      <c r="Q50" s="10">
        <v>20</v>
      </c>
      <c r="R50" s="10"/>
      <c r="S50" s="10">
        <v>20</v>
      </c>
      <c r="T50" s="10"/>
      <c r="U50" s="10"/>
      <c r="V50" s="10"/>
      <c r="W50" s="76">
        <f t="shared" si="28"/>
        <v>20</v>
      </c>
      <c r="X50" s="10"/>
      <c r="Y50" s="10"/>
      <c r="Z50" s="10"/>
      <c r="AA50" s="10"/>
      <c r="AB50" s="10"/>
      <c r="AC50" s="10"/>
      <c r="AD50" s="76">
        <f t="shared" si="29"/>
        <v>0</v>
      </c>
      <c r="AE50" s="10"/>
      <c r="AF50" s="10"/>
      <c r="AG50" s="10"/>
      <c r="AH50" s="10"/>
      <c r="AI50" s="10"/>
      <c r="AJ50" s="10"/>
      <c r="AK50" s="10"/>
      <c r="AL50" s="76">
        <f t="shared" si="30"/>
        <v>0</v>
      </c>
      <c r="AM50" s="10"/>
      <c r="AN50" s="10"/>
      <c r="AO50" s="10"/>
      <c r="AP50" s="10"/>
      <c r="AQ50" s="10"/>
      <c r="AR50" s="10"/>
      <c r="AS50" s="10"/>
      <c r="AT50" s="10"/>
      <c r="AU50" s="10"/>
      <c r="AV50" s="76">
        <f t="shared" si="31"/>
        <v>0</v>
      </c>
      <c r="AW50" s="10"/>
      <c r="AX50" s="88"/>
      <c r="AY50" s="88"/>
    </row>
    <row r="51" spans="1:51">
      <c r="A51" s="16" t="s">
        <v>158</v>
      </c>
      <c r="B51" s="16" t="s">
        <v>159</v>
      </c>
      <c r="C51" s="16" t="s">
        <v>155</v>
      </c>
      <c r="D51" s="17">
        <v>20</v>
      </c>
      <c r="E51" s="17">
        <v>0</v>
      </c>
      <c r="F51" s="17">
        <v>0</v>
      </c>
      <c r="G51" s="18">
        <v>0</v>
      </c>
      <c r="H51" s="17">
        <v>0</v>
      </c>
      <c r="I51" s="19">
        <f t="shared" si="39"/>
        <v>20</v>
      </c>
      <c r="J51" s="19">
        <f t="shared" si="40"/>
        <v>20</v>
      </c>
      <c r="K51" s="23">
        <v>0</v>
      </c>
      <c r="L51" s="20">
        <f t="shared" si="27"/>
        <v>0</v>
      </c>
      <c r="M51" s="20"/>
      <c r="N51" s="75">
        <f t="shared" si="32"/>
        <v>0</v>
      </c>
      <c r="O51" s="74">
        <f t="shared" si="33"/>
        <v>0</v>
      </c>
      <c r="P51" s="22">
        <f t="shared" si="34"/>
        <v>0</v>
      </c>
      <c r="Q51" s="10"/>
      <c r="R51" s="10"/>
      <c r="S51" s="10"/>
      <c r="T51" s="10"/>
      <c r="U51" s="10"/>
      <c r="V51" s="10"/>
      <c r="W51" s="68">
        <f t="shared" si="28"/>
        <v>0</v>
      </c>
      <c r="X51" s="10"/>
      <c r="Y51" s="10"/>
      <c r="Z51" s="10"/>
      <c r="AA51" s="10"/>
      <c r="AB51" s="10"/>
      <c r="AC51" s="10"/>
      <c r="AD51" s="68">
        <f t="shared" si="29"/>
        <v>0</v>
      </c>
      <c r="AE51" s="10"/>
      <c r="AF51" s="10"/>
      <c r="AG51" s="10"/>
      <c r="AH51" s="10"/>
      <c r="AI51" s="10"/>
      <c r="AJ51" s="10"/>
      <c r="AK51" s="10"/>
      <c r="AL51" s="68">
        <f t="shared" si="30"/>
        <v>0</v>
      </c>
      <c r="AM51" s="10"/>
      <c r="AN51" s="10"/>
      <c r="AO51" s="10"/>
      <c r="AP51" s="10"/>
      <c r="AQ51" s="10"/>
      <c r="AR51" s="10"/>
      <c r="AS51" s="10"/>
      <c r="AT51" s="10"/>
      <c r="AU51" s="10"/>
      <c r="AV51" s="68">
        <f t="shared" si="31"/>
        <v>0</v>
      </c>
      <c r="AW51" s="10"/>
      <c r="AX51" s="88"/>
      <c r="AY51" s="88"/>
    </row>
    <row r="52" spans="1:51">
      <c r="A52" s="16" t="s">
        <v>160</v>
      </c>
      <c r="B52" s="16" t="s">
        <v>161</v>
      </c>
      <c r="C52" s="16" t="s">
        <v>155</v>
      </c>
      <c r="D52" s="17">
        <f>1000+100</f>
        <v>1100</v>
      </c>
      <c r="E52" s="17">
        <v>0</v>
      </c>
      <c r="F52" s="17">
        <v>0</v>
      </c>
      <c r="G52" s="18">
        <v>0</v>
      </c>
      <c r="H52" s="17">
        <v>40</v>
      </c>
      <c r="I52" s="19">
        <f t="shared" si="39"/>
        <v>1060</v>
      </c>
      <c r="J52" s="19">
        <f t="shared" si="40"/>
        <v>1060</v>
      </c>
      <c r="K52" s="23">
        <v>600</v>
      </c>
      <c r="L52" s="20">
        <f t="shared" si="27"/>
        <v>760</v>
      </c>
      <c r="M52" s="20">
        <v>200</v>
      </c>
      <c r="N52" s="75">
        <f t="shared" si="32"/>
        <v>0</v>
      </c>
      <c r="O52" s="74">
        <f t="shared" si="33"/>
        <v>760</v>
      </c>
      <c r="P52" s="22">
        <f t="shared" si="34"/>
        <v>800</v>
      </c>
      <c r="Q52" s="10">
        <v>100</v>
      </c>
      <c r="R52" s="10">
        <v>50</v>
      </c>
      <c r="S52" s="10">
        <v>50</v>
      </c>
      <c r="T52" s="10"/>
      <c r="U52" s="10"/>
      <c r="V52" s="10"/>
      <c r="W52" s="76">
        <f t="shared" si="28"/>
        <v>100</v>
      </c>
      <c r="X52" s="10">
        <v>200</v>
      </c>
      <c r="Y52" s="10">
        <v>100</v>
      </c>
      <c r="Z52" s="10">
        <v>100</v>
      </c>
      <c r="AA52" s="10"/>
      <c r="AB52" s="10"/>
      <c r="AC52" s="10"/>
      <c r="AD52" s="76">
        <f t="shared" si="29"/>
        <v>200</v>
      </c>
      <c r="AE52" s="10">
        <v>200</v>
      </c>
      <c r="AF52" s="10"/>
      <c r="AG52" s="10"/>
      <c r="AH52" s="10">
        <v>184</v>
      </c>
      <c r="AI52" s="10"/>
      <c r="AJ52" s="10">
        <v>116</v>
      </c>
      <c r="AK52" s="10"/>
      <c r="AL52" s="76">
        <f t="shared" si="30"/>
        <v>300</v>
      </c>
      <c r="AM52" s="10">
        <f>100+200</f>
        <v>300</v>
      </c>
      <c r="AN52" s="10"/>
      <c r="AO52" s="10">
        <v>160</v>
      </c>
      <c r="AP52" s="10"/>
      <c r="AQ52" s="10"/>
      <c r="AR52" s="10"/>
      <c r="AS52" s="10"/>
      <c r="AT52" s="10"/>
      <c r="AU52" s="10"/>
      <c r="AV52" s="76">
        <f t="shared" si="31"/>
        <v>160</v>
      </c>
      <c r="AW52" s="10"/>
      <c r="AX52" s="88"/>
      <c r="AY52" s="88"/>
    </row>
    <row r="53" spans="1:51">
      <c r="A53" s="34"/>
      <c r="B53" s="16" t="s">
        <v>503</v>
      </c>
      <c r="C53" s="16" t="s">
        <v>155</v>
      </c>
      <c r="D53" s="31">
        <v>640</v>
      </c>
      <c r="E53" s="17"/>
      <c r="F53" s="17"/>
      <c r="G53" s="18">
        <v>0</v>
      </c>
      <c r="H53" s="17">
        <v>0</v>
      </c>
      <c r="I53" s="19">
        <f t="shared" si="39"/>
        <v>640</v>
      </c>
      <c r="J53" s="19">
        <f t="shared" si="40"/>
        <v>640</v>
      </c>
      <c r="K53" s="23">
        <v>640</v>
      </c>
      <c r="L53" s="20">
        <f t="shared" si="27"/>
        <v>640</v>
      </c>
      <c r="M53" s="20"/>
      <c r="N53" s="75">
        <f t="shared" si="32"/>
        <v>0</v>
      </c>
      <c r="O53" s="74">
        <f t="shared" si="33"/>
        <v>640</v>
      </c>
      <c r="P53" s="22">
        <f t="shared" si="34"/>
        <v>640</v>
      </c>
      <c r="Q53" s="10">
        <v>300</v>
      </c>
      <c r="R53" s="10"/>
      <c r="S53" s="10">
        <v>100</v>
      </c>
      <c r="T53" s="10">
        <v>100</v>
      </c>
      <c r="U53" s="10">
        <v>100</v>
      </c>
      <c r="V53" s="10"/>
      <c r="W53" s="76">
        <f t="shared" si="28"/>
        <v>300</v>
      </c>
      <c r="X53" s="10">
        <v>340</v>
      </c>
      <c r="Y53" s="10"/>
      <c r="Z53" s="10"/>
      <c r="AA53" s="10"/>
      <c r="AB53" s="10"/>
      <c r="AC53" s="10"/>
      <c r="AD53" s="76">
        <f t="shared" si="29"/>
        <v>0</v>
      </c>
      <c r="AE53" s="10"/>
      <c r="AF53" s="10"/>
      <c r="AG53" s="10"/>
      <c r="AH53" s="10">
        <v>100</v>
      </c>
      <c r="AI53" s="10">
        <v>100</v>
      </c>
      <c r="AJ53" s="10">
        <v>140</v>
      </c>
      <c r="AK53" s="10"/>
      <c r="AL53" s="76">
        <f t="shared" si="30"/>
        <v>340</v>
      </c>
      <c r="AM53" s="10"/>
      <c r="AN53" s="10"/>
      <c r="AO53" s="10"/>
      <c r="AP53" s="10"/>
      <c r="AQ53" s="10"/>
      <c r="AR53" s="10"/>
      <c r="AS53" s="10"/>
      <c r="AT53" s="10"/>
      <c r="AU53" s="10"/>
      <c r="AV53" s="76">
        <f t="shared" si="31"/>
        <v>0</v>
      </c>
      <c r="AW53" s="10"/>
      <c r="AX53" s="88"/>
      <c r="AY53" s="88"/>
    </row>
    <row r="54" spans="1:51">
      <c r="A54" s="16" t="s">
        <v>162</v>
      </c>
      <c r="B54" s="16" t="s">
        <v>163</v>
      </c>
      <c r="C54" s="16" t="s">
        <v>155</v>
      </c>
      <c r="D54" s="17">
        <v>350</v>
      </c>
      <c r="E54" s="17">
        <v>0</v>
      </c>
      <c r="F54" s="17">
        <v>0</v>
      </c>
      <c r="G54" s="18">
        <v>0</v>
      </c>
      <c r="H54" s="17">
        <v>-241</v>
      </c>
      <c r="I54" s="19">
        <f t="shared" si="39"/>
        <v>591</v>
      </c>
      <c r="J54" s="19">
        <f t="shared" si="40"/>
        <v>591</v>
      </c>
      <c r="K54" s="23">
        <v>384</v>
      </c>
      <c r="L54" s="20">
        <f t="shared" si="27"/>
        <v>625</v>
      </c>
      <c r="M54" s="20"/>
      <c r="N54" s="75">
        <f t="shared" si="32"/>
        <v>0</v>
      </c>
      <c r="O54" s="74">
        <f t="shared" si="33"/>
        <v>625</v>
      </c>
      <c r="P54" s="22">
        <f t="shared" si="34"/>
        <v>384</v>
      </c>
      <c r="Q54" s="10">
        <v>100</v>
      </c>
      <c r="R54" s="10">
        <v>100</v>
      </c>
      <c r="S54" s="10">
        <v>100</v>
      </c>
      <c r="T54" s="10"/>
      <c r="U54" s="10"/>
      <c r="V54" s="10">
        <v>184</v>
      </c>
      <c r="W54" s="76">
        <f t="shared" si="28"/>
        <v>384</v>
      </c>
      <c r="X54" s="10">
        <v>100</v>
      </c>
      <c r="Y54" s="10"/>
      <c r="Z54" s="10"/>
      <c r="AA54" s="10"/>
      <c r="AB54" s="10"/>
      <c r="AC54" s="10"/>
      <c r="AD54" s="76">
        <f t="shared" si="29"/>
        <v>0</v>
      </c>
      <c r="AE54" s="10">
        <v>184</v>
      </c>
      <c r="AF54" s="10"/>
      <c r="AG54" s="10">
        <v>100</v>
      </c>
      <c r="AH54" s="10"/>
      <c r="AI54" s="10"/>
      <c r="AJ54" s="10"/>
      <c r="AK54" s="10">
        <v>141</v>
      </c>
      <c r="AL54" s="76">
        <f t="shared" si="30"/>
        <v>241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68">
        <f t="shared" si="31"/>
        <v>0</v>
      </c>
      <c r="AW54" s="10"/>
      <c r="AX54" s="88"/>
      <c r="AY54" s="88"/>
    </row>
    <row r="55" spans="1:51">
      <c r="A55" s="16"/>
      <c r="B55" s="49" t="s">
        <v>398</v>
      </c>
      <c r="C55" s="16" t="s">
        <v>155</v>
      </c>
      <c r="D55" s="31">
        <v>10</v>
      </c>
      <c r="E55" s="17"/>
      <c r="F55" s="17"/>
      <c r="G55" s="18">
        <v>0</v>
      </c>
      <c r="H55" s="17">
        <v>0</v>
      </c>
      <c r="I55" s="19">
        <f t="shared" si="39"/>
        <v>10</v>
      </c>
      <c r="J55" s="19">
        <f t="shared" si="40"/>
        <v>10</v>
      </c>
      <c r="K55" s="23">
        <v>0</v>
      </c>
      <c r="L55" s="20">
        <f t="shared" si="27"/>
        <v>0</v>
      </c>
      <c r="M55" s="20"/>
      <c r="N55" s="75">
        <f t="shared" si="32"/>
        <v>0</v>
      </c>
      <c r="O55" s="74">
        <f t="shared" si="33"/>
        <v>0</v>
      </c>
      <c r="P55" s="22">
        <f t="shared" si="34"/>
        <v>0</v>
      </c>
      <c r="Q55" s="10"/>
      <c r="R55" s="10"/>
      <c r="S55" s="10"/>
      <c r="T55" s="10"/>
      <c r="U55" s="10"/>
      <c r="V55" s="10"/>
      <c r="W55" s="68">
        <f t="shared" si="28"/>
        <v>0</v>
      </c>
      <c r="X55" s="10"/>
      <c r="Y55" s="10"/>
      <c r="Z55" s="10"/>
      <c r="AA55" s="10"/>
      <c r="AB55" s="10"/>
      <c r="AC55" s="10"/>
      <c r="AD55" s="68">
        <f t="shared" si="29"/>
        <v>0</v>
      </c>
      <c r="AE55" s="10"/>
      <c r="AF55" s="10"/>
      <c r="AG55" s="10"/>
      <c r="AH55" s="10"/>
      <c r="AI55" s="10"/>
      <c r="AJ55" s="10"/>
      <c r="AK55" s="10"/>
      <c r="AL55" s="68">
        <f t="shared" si="30"/>
        <v>0</v>
      </c>
      <c r="AM55" s="10">
        <v>0</v>
      </c>
      <c r="AN55" s="10"/>
      <c r="AO55" s="10"/>
      <c r="AP55" s="10"/>
      <c r="AQ55" s="10"/>
      <c r="AR55" s="10"/>
      <c r="AS55" s="10"/>
      <c r="AT55" s="10"/>
      <c r="AU55" s="10"/>
      <c r="AV55" s="76">
        <f t="shared" si="31"/>
        <v>0</v>
      </c>
      <c r="AW55" s="10"/>
      <c r="AX55" s="88"/>
      <c r="AY55" s="88"/>
    </row>
    <row r="56" spans="1:51">
      <c r="A56" s="16" t="s">
        <v>164</v>
      </c>
      <c r="B56" s="16" t="s">
        <v>165</v>
      </c>
      <c r="C56" s="16" t="s">
        <v>155</v>
      </c>
      <c r="D56" s="17">
        <v>0</v>
      </c>
      <c r="E56" s="17">
        <v>0</v>
      </c>
      <c r="F56" s="17">
        <v>0</v>
      </c>
      <c r="G56" s="18">
        <v>0</v>
      </c>
      <c r="H56" s="17">
        <v>0</v>
      </c>
      <c r="I56" s="19">
        <f t="shared" si="39"/>
        <v>0</v>
      </c>
      <c r="J56" s="19">
        <f t="shared" si="40"/>
        <v>0</v>
      </c>
      <c r="K56" s="23">
        <v>0</v>
      </c>
      <c r="L56" s="20">
        <f t="shared" si="27"/>
        <v>0</v>
      </c>
      <c r="M56" s="20"/>
      <c r="N56" s="75">
        <f t="shared" si="32"/>
        <v>0</v>
      </c>
      <c r="O56" s="74">
        <f t="shared" si="33"/>
        <v>0</v>
      </c>
      <c r="P56" s="22">
        <f t="shared" si="34"/>
        <v>0</v>
      </c>
      <c r="Q56" s="10"/>
      <c r="R56" s="10"/>
      <c r="S56" s="10"/>
      <c r="T56" s="10"/>
      <c r="U56" s="10"/>
      <c r="V56" s="10"/>
      <c r="W56" s="68">
        <f t="shared" si="28"/>
        <v>0</v>
      </c>
      <c r="X56" s="10"/>
      <c r="Y56" s="10"/>
      <c r="Z56" s="10"/>
      <c r="AA56" s="10"/>
      <c r="AB56" s="10"/>
      <c r="AC56" s="10"/>
      <c r="AD56" s="68">
        <f t="shared" si="29"/>
        <v>0</v>
      </c>
      <c r="AE56" s="10"/>
      <c r="AF56" s="10"/>
      <c r="AG56" s="10"/>
      <c r="AH56" s="10"/>
      <c r="AI56" s="10"/>
      <c r="AJ56" s="10"/>
      <c r="AK56" s="10"/>
      <c r="AL56" s="68">
        <f t="shared" si="30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76">
        <f t="shared" si="31"/>
        <v>0</v>
      </c>
      <c r="AW56" s="10"/>
      <c r="AX56" s="88"/>
      <c r="AY56" s="88"/>
    </row>
    <row r="57" spans="1:51">
      <c r="A57" s="16"/>
      <c r="B57" s="49" t="s">
        <v>399</v>
      </c>
      <c r="C57" s="16" t="s">
        <v>155</v>
      </c>
      <c r="D57" s="31">
        <v>10</v>
      </c>
      <c r="E57" s="17"/>
      <c r="F57" s="17"/>
      <c r="G57" s="18">
        <v>0</v>
      </c>
      <c r="H57" s="17">
        <v>0</v>
      </c>
      <c r="I57" s="19">
        <f t="shared" si="39"/>
        <v>10</v>
      </c>
      <c r="J57" s="19">
        <f t="shared" si="40"/>
        <v>10</v>
      </c>
      <c r="K57" s="23">
        <v>0</v>
      </c>
      <c r="L57" s="20">
        <f t="shared" si="27"/>
        <v>0</v>
      </c>
      <c r="M57" s="20"/>
      <c r="N57" s="75">
        <f t="shared" si="32"/>
        <v>0</v>
      </c>
      <c r="O57" s="74">
        <f t="shared" si="33"/>
        <v>0</v>
      </c>
      <c r="P57" s="22">
        <f t="shared" si="34"/>
        <v>0</v>
      </c>
      <c r="Q57" s="10"/>
      <c r="R57" s="10"/>
      <c r="S57" s="10"/>
      <c r="T57" s="10"/>
      <c r="U57" s="10"/>
      <c r="V57" s="10"/>
      <c r="W57" s="68">
        <f t="shared" si="28"/>
        <v>0</v>
      </c>
      <c r="X57" s="10"/>
      <c r="Y57" s="10"/>
      <c r="Z57" s="10"/>
      <c r="AA57" s="10"/>
      <c r="AB57" s="10"/>
      <c r="AC57" s="10"/>
      <c r="AD57" s="68">
        <f t="shared" si="29"/>
        <v>0</v>
      </c>
      <c r="AE57" s="10"/>
      <c r="AF57" s="10"/>
      <c r="AG57" s="10"/>
      <c r="AH57" s="10"/>
      <c r="AI57" s="10"/>
      <c r="AJ57" s="10"/>
      <c r="AK57" s="10"/>
      <c r="AL57" s="68">
        <f t="shared" si="30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76">
        <f t="shared" si="31"/>
        <v>0</v>
      </c>
      <c r="AW57" s="10"/>
      <c r="AX57" s="88"/>
      <c r="AY57" s="88"/>
    </row>
    <row r="58" spans="1:51">
      <c r="A58" s="16"/>
      <c r="B58" s="49" t="s">
        <v>400</v>
      </c>
      <c r="C58" s="16" t="s">
        <v>155</v>
      </c>
      <c r="D58" s="31">
        <v>20</v>
      </c>
      <c r="E58" s="17"/>
      <c r="F58" s="17"/>
      <c r="G58" s="18">
        <v>0</v>
      </c>
      <c r="H58" s="17">
        <v>0</v>
      </c>
      <c r="I58" s="19">
        <f t="shared" si="39"/>
        <v>20</v>
      </c>
      <c r="J58" s="19">
        <f t="shared" si="40"/>
        <v>20</v>
      </c>
      <c r="K58" s="23">
        <v>0</v>
      </c>
      <c r="L58" s="20">
        <f t="shared" si="27"/>
        <v>0</v>
      </c>
      <c r="M58" s="20"/>
      <c r="N58" s="75">
        <f t="shared" si="32"/>
        <v>0</v>
      </c>
      <c r="O58" s="74">
        <f t="shared" si="33"/>
        <v>0</v>
      </c>
      <c r="P58" s="22">
        <f t="shared" si="34"/>
        <v>0</v>
      </c>
      <c r="Q58" s="10"/>
      <c r="R58" s="10"/>
      <c r="S58" s="10"/>
      <c r="T58" s="10"/>
      <c r="U58" s="10"/>
      <c r="V58" s="10"/>
      <c r="W58" s="68">
        <f t="shared" si="28"/>
        <v>0</v>
      </c>
      <c r="X58" s="10"/>
      <c r="Y58" s="10"/>
      <c r="Z58" s="10"/>
      <c r="AA58" s="10"/>
      <c r="AB58" s="10"/>
      <c r="AC58" s="10"/>
      <c r="AD58" s="68">
        <f t="shared" si="29"/>
        <v>0</v>
      </c>
      <c r="AE58" s="10"/>
      <c r="AF58" s="10"/>
      <c r="AG58" s="10"/>
      <c r="AH58" s="10"/>
      <c r="AI58" s="10"/>
      <c r="AJ58" s="10"/>
      <c r="AK58" s="10"/>
      <c r="AL58" s="68">
        <f t="shared" si="30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68">
        <f t="shared" si="31"/>
        <v>0</v>
      </c>
      <c r="AW58" s="10"/>
      <c r="AX58" s="88"/>
      <c r="AY58" s="88"/>
    </row>
    <row r="59" spans="1:51">
      <c r="A59" s="16"/>
      <c r="B59" s="16" t="s">
        <v>369</v>
      </c>
      <c r="C59" s="16" t="s">
        <v>155</v>
      </c>
      <c r="D59" s="31">
        <v>184</v>
      </c>
      <c r="E59" s="17"/>
      <c r="F59" s="17"/>
      <c r="G59" s="18">
        <v>0</v>
      </c>
      <c r="H59" s="17">
        <v>0</v>
      </c>
      <c r="I59" s="19">
        <f t="shared" si="39"/>
        <v>184</v>
      </c>
      <c r="J59" s="19">
        <f t="shared" si="40"/>
        <v>184</v>
      </c>
      <c r="K59" s="23">
        <v>184</v>
      </c>
      <c r="L59" s="20">
        <f t="shared" si="27"/>
        <v>184</v>
      </c>
      <c r="M59" s="20"/>
      <c r="N59" s="75">
        <f t="shared" si="32"/>
        <v>0</v>
      </c>
      <c r="O59" s="74">
        <f t="shared" si="33"/>
        <v>184</v>
      </c>
      <c r="P59" s="22">
        <f t="shared" si="34"/>
        <v>184</v>
      </c>
      <c r="Q59" s="10"/>
      <c r="R59" s="10"/>
      <c r="S59" s="10"/>
      <c r="T59" s="10"/>
      <c r="U59" s="10"/>
      <c r="V59" s="10"/>
      <c r="W59" s="76">
        <f t="shared" si="28"/>
        <v>0</v>
      </c>
      <c r="X59" s="10"/>
      <c r="Y59" s="10"/>
      <c r="Z59" s="10"/>
      <c r="AA59" s="10">
        <v>84</v>
      </c>
      <c r="AB59" s="10">
        <v>100</v>
      </c>
      <c r="AC59" s="10"/>
      <c r="AD59" s="76">
        <f t="shared" si="29"/>
        <v>184</v>
      </c>
      <c r="AE59" s="10">
        <v>184</v>
      </c>
      <c r="AF59" s="10"/>
      <c r="AG59" s="10"/>
      <c r="AH59" s="10"/>
      <c r="AI59" s="10"/>
      <c r="AJ59" s="10"/>
      <c r="AK59" s="10"/>
      <c r="AL59" s="76">
        <f t="shared" si="30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68">
        <f t="shared" si="31"/>
        <v>0</v>
      </c>
      <c r="AW59" s="10"/>
      <c r="AX59" s="88"/>
      <c r="AY59" s="88"/>
    </row>
    <row r="60" spans="1:51">
      <c r="A60" s="16"/>
      <c r="B60" s="16" t="s">
        <v>504</v>
      </c>
      <c r="C60" s="16" t="s">
        <v>155</v>
      </c>
      <c r="D60" s="31"/>
      <c r="E60" s="17"/>
      <c r="F60" s="17"/>
      <c r="G60" s="18"/>
      <c r="H60" s="17"/>
      <c r="I60" s="19"/>
      <c r="J60" s="19"/>
      <c r="K60" s="23"/>
      <c r="L60" s="20">
        <f t="shared" si="27"/>
        <v>20</v>
      </c>
      <c r="M60" s="20">
        <v>20</v>
      </c>
      <c r="N60" s="75">
        <f t="shared" si="32"/>
        <v>0</v>
      </c>
      <c r="O60" s="74">
        <f t="shared" si="33"/>
        <v>20</v>
      </c>
      <c r="P60" s="22"/>
      <c r="Q60" s="10"/>
      <c r="R60" s="10"/>
      <c r="S60" s="10"/>
      <c r="T60" s="10"/>
      <c r="U60" s="10"/>
      <c r="V60" s="10"/>
      <c r="W60" s="76">
        <f t="shared" si="28"/>
        <v>0</v>
      </c>
      <c r="X60" s="10"/>
      <c r="Y60" s="10"/>
      <c r="Z60" s="10"/>
      <c r="AA60" s="10"/>
      <c r="AB60" s="10"/>
      <c r="AC60" s="10"/>
      <c r="AD60" s="76">
        <f t="shared" si="29"/>
        <v>0</v>
      </c>
      <c r="AE60" s="10"/>
      <c r="AF60" s="10"/>
      <c r="AG60" s="10"/>
      <c r="AH60" s="10"/>
      <c r="AI60" s="10"/>
      <c r="AJ60" s="10"/>
      <c r="AK60" s="10"/>
      <c r="AL60" s="76">
        <f t="shared" si="30"/>
        <v>0</v>
      </c>
      <c r="AM60" s="10">
        <v>20</v>
      </c>
      <c r="AN60" s="10"/>
      <c r="AO60" s="10"/>
      <c r="AP60" s="10">
        <v>20</v>
      </c>
      <c r="AQ60" s="10"/>
      <c r="AR60" s="10"/>
      <c r="AS60" s="10"/>
      <c r="AT60" s="10"/>
      <c r="AU60" s="10"/>
      <c r="AV60" s="68">
        <f t="shared" si="31"/>
        <v>20</v>
      </c>
      <c r="AW60" s="10"/>
      <c r="AX60" s="88"/>
      <c r="AY60" s="88"/>
    </row>
    <row r="61" spans="1:51">
      <c r="A61" s="34"/>
      <c r="B61" s="16" t="s">
        <v>408</v>
      </c>
      <c r="C61" s="16" t="s">
        <v>155</v>
      </c>
      <c r="D61" s="31">
        <v>12</v>
      </c>
      <c r="E61" s="17"/>
      <c r="F61" s="17"/>
      <c r="G61" s="18">
        <v>0</v>
      </c>
      <c r="H61" s="17">
        <v>0</v>
      </c>
      <c r="I61" s="19">
        <f t="shared" si="39"/>
        <v>12</v>
      </c>
      <c r="J61" s="19">
        <f t="shared" si="40"/>
        <v>12</v>
      </c>
      <c r="K61" s="23">
        <v>12</v>
      </c>
      <c r="L61" s="20">
        <f t="shared" si="27"/>
        <v>12</v>
      </c>
      <c r="M61" s="20"/>
      <c r="N61" s="75">
        <f t="shared" si="32"/>
        <v>0</v>
      </c>
      <c r="O61" s="74">
        <f t="shared" si="33"/>
        <v>12</v>
      </c>
      <c r="P61" s="22">
        <f t="shared" si="34"/>
        <v>12</v>
      </c>
      <c r="Q61" s="10">
        <v>12</v>
      </c>
      <c r="R61" s="10">
        <v>12</v>
      </c>
      <c r="S61" s="10"/>
      <c r="T61" s="10"/>
      <c r="U61" s="10"/>
      <c r="V61" s="10"/>
      <c r="W61" s="76">
        <f t="shared" si="28"/>
        <v>12</v>
      </c>
      <c r="X61" s="10"/>
      <c r="Y61" s="10"/>
      <c r="Z61" s="10"/>
      <c r="AA61" s="10"/>
      <c r="AB61" s="10"/>
      <c r="AC61" s="10"/>
      <c r="AD61" s="76">
        <f t="shared" si="29"/>
        <v>0</v>
      </c>
      <c r="AE61" s="10"/>
      <c r="AF61" s="10"/>
      <c r="AG61" s="10"/>
      <c r="AH61" s="10"/>
      <c r="AI61" s="10"/>
      <c r="AJ61" s="10"/>
      <c r="AK61" s="10"/>
      <c r="AL61" s="76">
        <f t="shared" si="30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68">
        <f t="shared" si="31"/>
        <v>0</v>
      </c>
      <c r="AW61" s="10"/>
      <c r="AX61" s="88"/>
      <c r="AY61" s="88"/>
    </row>
    <row r="62" spans="1:51">
      <c r="A62" s="16" t="s">
        <v>166</v>
      </c>
      <c r="B62" s="16" t="s">
        <v>167</v>
      </c>
      <c r="C62" s="16" t="s">
        <v>155</v>
      </c>
      <c r="D62" s="17">
        <v>0</v>
      </c>
      <c r="E62" s="17">
        <v>0</v>
      </c>
      <c r="F62" s="17">
        <v>0</v>
      </c>
      <c r="G62" s="18">
        <v>0</v>
      </c>
      <c r="H62" s="17">
        <v>0</v>
      </c>
      <c r="I62" s="19">
        <f t="shared" si="39"/>
        <v>0</v>
      </c>
      <c r="J62" s="19">
        <f t="shared" si="40"/>
        <v>0</v>
      </c>
      <c r="K62" s="23">
        <v>0</v>
      </c>
      <c r="L62" s="20">
        <f t="shared" si="27"/>
        <v>0</v>
      </c>
      <c r="M62" s="20"/>
      <c r="N62" s="75">
        <f t="shared" si="32"/>
        <v>0</v>
      </c>
      <c r="O62" s="74">
        <f t="shared" si="33"/>
        <v>0</v>
      </c>
      <c r="P62" s="22">
        <f t="shared" si="34"/>
        <v>0</v>
      </c>
      <c r="Q62" s="10"/>
      <c r="R62" s="10"/>
      <c r="S62" s="10"/>
      <c r="T62" s="10"/>
      <c r="U62" s="10"/>
      <c r="V62" s="10"/>
      <c r="W62" s="68">
        <f t="shared" si="28"/>
        <v>0</v>
      </c>
      <c r="X62" s="10"/>
      <c r="Y62" s="10"/>
      <c r="Z62" s="10"/>
      <c r="AA62" s="10"/>
      <c r="AB62" s="10"/>
      <c r="AC62" s="10"/>
      <c r="AD62" s="68">
        <f t="shared" si="29"/>
        <v>0</v>
      </c>
      <c r="AE62" s="10"/>
      <c r="AF62" s="10"/>
      <c r="AG62" s="10"/>
      <c r="AH62" s="10"/>
      <c r="AI62" s="10"/>
      <c r="AJ62" s="10"/>
      <c r="AK62" s="10"/>
      <c r="AL62" s="68">
        <f t="shared" si="30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76">
        <f t="shared" si="31"/>
        <v>0</v>
      </c>
      <c r="AW62" s="10"/>
      <c r="AX62" s="88"/>
      <c r="AY62" s="88"/>
    </row>
    <row r="63" spans="1:51">
      <c r="A63" s="16" t="s">
        <v>168</v>
      </c>
      <c r="B63" s="16" t="s">
        <v>169</v>
      </c>
      <c r="C63" s="16" t="s">
        <v>155</v>
      </c>
      <c r="D63" s="17">
        <v>184</v>
      </c>
      <c r="E63" s="17">
        <v>0</v>
      </c>
      <c r="F63" s="17">
        <v>0</v>
      </c>
      <c r="G63" s="18">
        <v>0</v>
      </c>
      <c r="H63" s="17">
        <v>-20</v>
      </c>
      <c r="I63" s="19">
        <f t="shared" si="39"/>
        <v>204</v>
      </c>
      <c r="J63" s="19">
        <f t="shared" si="40"/>
        <v>204</v>
      </c>
      <c r="K63" s="23">
        <v>100</v>
      </c>
      <c r="L63" s="20">
        <f t="shared" si="27"/>
        <v>120</v>
      </c>
      <c r="M63" s="20"/>
      <c r="N63" s="75">
        <f t="shared" si="32"/>
        <v>0</v>
      </c>
      <c r="O63" s="74">
        <f t="shared" si="33"/>
        <v>120</v>
      </c>
      <c r="P63" s="22">
        <f t="shared" si="34"/>
        <v>100</v>
      </c>
      <c r="Q63" s="10"/>
      <c r="R63" s="10"/>
      <c r="S63" s="10"/>
      <c r="T63" s="10"/>
      <c r="U63" s="10"/>
      <c r="V63" s="10"/>
      <c r="W63" s="76">
        <f t="shared" si="28"/>
        <v>0</v>
      </c>
      <c r="X63" s="10">
        <v>100</v>
      </c>
      <c r="Y63" s="10"/>
      <c r="Z63" s="10">
        <v>100</v>
      </c>
      <c r="AA63" s="10"/>
      <c r="AB63" s="10"/>
      <c r="AC63" s="10"/>
      <c r="AD63" s="76">
        <f t="shared" si="29"/>
        <v>100</v>
      </c>
      <c r="AE63" s="10"/>
      <c r="AF63" s="10"/>
      <c r="AG63" s="10"/>
      <c r="AH63" s="10"/>
      <c r="AI63" s="10"/>
      <c r="AJ63" s="10"/>
      <c r="AK63" s="10">
        <v>20</v>
      </c>
      <c r="AL63" s="76">
        <f t="shared" si="30"/>
        <v>20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76">
        <f t="shared" si="31"/>
        <v>0</v>
      </c>
      <c r="AW63" s="10"/>
      <c r="AX63" s="88"/>
      <c r="AY63" s="88"/>
    </row>
    <row r="64" spans="1:51">
      <c r="A64" s="16" t="s">
        <v>170</v>
      </c>
      <c r="B64" s="16" t="s">
        <v>171</v>
      </c>
      <c r="C64" s="16" t="s">
        <v>155</v>
      </c>
      <c r="D64" s="17">
        <v>300</v>
      </c>
      <c r="E64" s="17">
        <v>0</v>
      </c>
      <c r="F64" s="17">
        <v>0</v>
      </c>
      <c r="G64" s="18">
        <v>0</v>
      </c>
      <c r="H64" s="17">
        <v>-26</v>
      </c>
      <c r="I64" s="19">
        <f t="shared" si="39"/>
        <v>326</v>
      </c>
      <c r="J64" s="19">
        <f t="shared" si="40"/>
        <v>326</v>
      </c>
      <c r="K64" s="23">
        <v>500</v>
      </c>
      <c r="L64" s="20">
        <f t="shared" si="27"/>
        <v>526</v>
      </c>
      <c r="M64" s="20"/>
      <c r="N64" s="75">
        <f t="shared" si="32"/>
        <v>0</v>
      </c>
      <c r="O64" s="74">
        <f t="shared" si="33"/>
        <v>526</v>
      </c>
      <c r="P64" s="22">
        <f t="shared" si="34"/>
        <v>500</v>
      </c>
      <c r="Q64" s="10">
        <v>100</v>
      </c>
      <c r="R64" s="10"/>
      <c r="S64" s="10"/>
      <c r="T64" s="10"/>
      <c r="U64" s="10"/>
      <c r="V64" s="10"/>
      <c r="W64" s="76">
        <f t="shared" si="28"/>
        <v>0</v>
      </c>
      <c r="X64" s="10">
        <v>200</v>
      </c>
      <c r="Y64" s="10">
        <v>100</v>
      </c>
      <c r="Z64" s="10">
        <v>100</v>
      </c>
      <c r="AA64" s="10">
        <v>100</v>
      </c>
      <c r="AB64" s="10"/>
      <c r="AC64" s="10"/>
      <c r="AD64" s="76">
        <f t="shared" si="29"/>
        <v>300</v>
      </c>
      <c r="AE64" s="10">
        <v>200</v>
      </c>
      <c r="AF64" s="10">
        <v>100</v>
      </c>
      <c r="AG64" s="10">
        <v>50</v>
      </c>
      <c r="AH64" s="10">
        <v>50</v>
      </c>
      <c r="AI64" s="10"/>
      <c r="AJ64" s="10"/>
      <c r="AK64" s="10">
        <v>26</v>
      </c>
      <c r="AL64" s="76">
        <f t="shared" si="30"/>
        <v>226</v>
      </c>
      <c r="AM64" s="10">
        <v>0</v>
      </c>
      <c r="AN64" s="10"/>
      <c r="AO64" s="10"/>
      <c r="AP64" s="10"/>
      <c r="AQ64" s="10"/>
      <c r="AR64" s="10"/>
      <c r="AS64" s="10"/>
      <c r="AT64" s="10"/>
      <c r="AU64" s="10"/>
      <c r="AV64" s="68">
        <f t="shared" si="31"/>
        <v>0</v>
      </c>
      <c r="AW64" s="10"/>
      <c r="AX64" s="88"/>
      <c r="AY64" s="88"/>
    </row>
    <row r="65" spans="1:51">
      <c r="A65" s="16"/>
      <c r="B65" s="49" t="s">
        <v>397</v>
      </c>
      <c r="C65" s="16" t="s">
        <v>155</v>
      </c>
      <c r="D65" s="31">
        <v>20</v>
      </c>
      <c r="E65" s="17"/>
      <c r="F65" s="17"/>
      <c r="G65" s="18">
        <v>0</v>
      </c>
      <c r="H65" s="17">
        <v>0</v>
      </c>
      <c r="I65" s="19">
        <f t="shared" si="39"/>
        <v>20</v>
      </c>
      <c r="J65" s="19">
        <f t="shared" si="40"/>
        <v>20</v>
      </c>
      <c r="K65" s="23">
        <v>20</v>
      </c>
      <c r="L65" s="20">
        <f t="shared" ref="L65:L121" si="41">IF(K65+M65+(H65*-1)&lt;0,0,(K65+M65+(H65*-1)))</f>
        <v>20</v>
      </c>
      <c r="M65" s="20"/>
      <c r="N65" s="75">
        <f t="shared" si="32"/>
        <v>0</v>
      </c>
      <c r="O65" s="74">
        <f t="shared" si="33"/>
        <v>20</v>
      </c>
      <c r="P65" s="22">
        <f t="shared" si="34"/>
        <v>20</v>
      </c>
      <c r="Q65" s="10"/>
      <c r="R65" s="10">
        <v>20</v>
      </c>
      <c r="S65" s="10"/>
      <c r="T65" s="10"/>
      <c r="U65" s="10"/>
      <c r="V65" s="10"/>
      <c r="W65" s="76">
        <f t="shared" si="28"/>
        <v>20</v>
      </c>
      <c r="X65" s="10"/>
      <c r="Y65" s="10"/>
      <c r="Z65" s="10"/>
      <c r="AA65" s="10"/>
      <c r="AB65" s="10"/>
      <c r="AC65" s="10"/>
      <c r="AD65" s="76">
        <f t="shared" si="29"/>
        <v>0</v>
      </c>
      <c r="AE65" s="10"/>
      <c r="AF65" s="10"/>
      <c r="AG65" s="10"/>
      <c r="AH65" s="10"/>
      <c r="AI65" s="10"/>
      <c r="AJ65" s="10"/>
      <c r="AK65" s="10"/>
      <c r="AL65" s="76">
        <f t="shared" si="30"/>
        <v>0</v>
      </c>
      <c r="AM65" s="10">
        <v>20</v>
      </c>
      <c r="AN65" s="10"/>
      <c r="AO65" s="10"/>
      <c r="AP65" s="10"/>
      <c r="AQ65" s="10"/>
      <c r="AR65" s="10"/>
      <c r="AS65" s="10"/>
      <c r="AT65" s="10"/>
      <c r="AU65" s="10"/>
      <c r="AV65" s="76">
        <f t="shared" si="31"/>
        <v>0</v>
      </c>
      <c r="AW65" s="10"/>
      <c r="AX65" s="88"/>
      <c r="AY65" s="88"/>
    </row>
    <row r="66" spans="1:51">
      <c r="A66" s="16" t="s">
        <v>172</v>
      </c>
      <c r="B66" s="16" t="s">
        <v>173</v>
      </c>
      <c r="C66" s="16" t="s">
        <v>155</v>
      </c>
      <c r="D66" s="17">
        <v>0</v>
      </c>
      <c r="E66" s="17">
        <v>0</v>
      </c>
      <c r="F66" s="17">
        <v>0</v>
      </c>
      <c r="G66" s="18">
        <v>0</v>
      </c>
      <c r="H66" s="17">
        <v>0</v>
      </c>
      <c r="I66" s="19">
        <f t="shared" si="39"/>
        <v>0</v>
      </c>
      <c r="J66" s="19">
        <f t="shared" si="40"/>
        <v>0</v>
      </c>
      <c r="K66" s="23">
        <v>0</v>
      </c>
      <c r="L66" s="20">
        <f t="shared" si="41"/>
        <v>0</v>
      </c>
      <c r="M66" s="20"/>
      <c r="N66" s="75">
        <f t="shared" ref="N66:N129" si="42">+O66-L66</f>
        <v>0</v>
      </c>
      <c r="O66" s="74">
        <f t="shared" ref="O66:O129" si="43">W66+AD66+AL66+AV66</f>
        <v>0</v>
      </c>
      <c r="P66" s="22">
        <f t="shared" si="34"/>
        <v>0</v>
      </c>
      <c r="Q66" s="10"/>
      <c r="R66" s="10"/>
      <c r="S66" s="10"/>
      <c r="T66" s="10"/>
      <c r="U66" s="10"/>
      <c r="V66" s="10"/>
      <c r="W66" s="68">
        <f t="shared" ref="W66:W134" si="44">SUM(R66:V66)</f>
        <v>0</v>
      </c>
      <c r="X66" s="10"/>
      <c r="Y66" s="10"/>
      <c r="Z66" s="10"/>
      <c r="AA66" s="10"/>
      <c r="AB66" s="10"/>
      <c r="AC66" s="10"/>
      <c r="AD66" s="68">
        <f t="shared" ref="AD66:AD134" si="45">SUM(Y66:AC66)</f>
        <v>0</v>
      </c>
      <c r="AE66" s="10"/>
      <c r="AF66" s="10"/>
      <c r="AG66" s="10"/>
      <c r="AH66" s="10"/>
      <c r="AI66" s="10"/>
      <c r="AJ66" s="10"/>
      <c r="AK66" s="10"/>
      <c r="AL66" s="68">
        <f t="shared" ref="AL66:AL134" si="46">SUM(AF66:AK66)</f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76">
        <f t="shared" ref="AV66:AV134" si="47">SUM(AN66:AU66)</f>
        <v>0</v>
      </c>
      <c r="AW66" s="10"/>
      <c r="AX66" s="88"/>
      <c r="AY66" s="88"/>
    </row>
    <row r="67" spans="1:51">
      <c r="A67" s="16" t="s">
        <v>174</v>
      </c>
      <c r="B67" s="16" t="s">
        <v>175</v>
      </c>
      <c r="C67" s="16" t="s">
        <v>155</v>
      </c>
      <c r="D67" s="17">
        <v>0</v>
      </c>
      <c r="E67" s="17">
        <v>0</v>
      </c>
      <c r="F67" s="17">
        <v>0</v>
      </c>
      <c r="G67" s="18">
        <v>0</v>
      </c>
      <c r="H67" s="17">
        <v>0</v>
      </c>
      <c r="I67" s="19">
        <f t="shared" si="39"/>
        <v>0</v>
      </c>
      <c r="J67" s="19">
        <f t="shared" si="40"/>
        <v>0</v>
      </c>
      <c r="K67" s="23">
        <v>0</v>
      </c>
      <c r="L67" s="20">
        <f t="shared" si="41"/>
        <v>0</v>
      </c>
      <c r="M67" s="20"/>
      <c r="N67" s="75">
        <f t="shared" si="42"/>
        <v>0</v>
      </c>
      <c r="O67" s="74">
        <f t="shared" si="43"/>
        <v>0</v>
      </c>
      <c r="P67" s="22">
        <f t="shared" si="34"/>
        <v>0</v>
      </c>
      <c r="Q67" s="10"/>
      <c r="R67" s="10"/>
      <c r="S67" s="10"/>
      <c r="T67" s="10"/>
      <c r="U67" s="10"/>
      <c r="V67" s="10"/>
      <c r="W67" s="68">
        <f t="shared" si="44"/>
        <v>0</v>
      </c>
      <c r="X67" s="10"/>
      <c r="Y67" s="10"/>
      <c r="Z67" s="10"/>
      <c r="AA67" s="10"/>
      <c r="AB67" s="10"/>
      <c r="AC67" s="10"/>
      <c r="AD67" s="68">
        <f t="shared" si="45"/>
        <v>0</v>
      </c>
      <c r="AE67" s="10"/>
      <c r="AF67" s="10"/>
      <c r="AG67" s="10"/>
      <c r="AH67" s="10"/>
      <c r="AI67" s="10"/>
      <c r="AJ67" s="10"/>
      <c r="AK67" s="10"/>
      <c r="AL67" s="68">
        <f t="shared" si="46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68">
        <f t="shared" si="47"/>
        <v>0</v>
      </c>
      <c r="AW67" s="10"/>
      <c r="AX67" s="88"/>
      <c r="AY67" s="88"/>
    </row>
    <row r="68" spans="1:51">
      <c r="A68" s="16" t="s">
        <v>176</v>
      </c>
      <c r="B68" s="16" t="s">
        <v>177</v>
      </c>
      <c r="C68" s="16" t="s">
        <v>155</v>
      </c>
      <c r="D68" s="17">
        <v>100</v>
      </c>
      <c r="E68" s="17">
        <v>0</v>
      </c>
      <c r="F68" s="17">
        <v>0</v>
      </c>
      <c r="G68" s="18">
        <v>0</v>
      </c>
      <c r="H68" s="17">
        <v>0</v>
      </c>
      <c r="I68" s="19">
        <f t="shared" si="39"/>
        <v>100</v>
      </c>
      <c r="J68" s="19">
        <f t="shared" si="40"/>
        <v>100</v>
      </c>
      <c r="K68" s="23">
        <v>0</v>
      </c>
      <c r="L68" s="20">
        <f t="shared" si="41"/>
        <v>0</v>
      </c>
      <c r="M68" s="20"/>
      <c r="N68" s="75">
        <f t="shared" si="42"/>
        <v>0</v>
      </c>
      <c r="O68" s="74">
        <f t="shared" si="43"/>
        <v>0</v>
      </c>
      <c r="P68" s="22">
        <f t="shared" ref="P68:P136" si="48">+Q68+X68+AE68+AM68</f>
        <v>0</v>
      </c>
      <c r="Q68" s="10"/>
      <c r="R68" s="10"/>
      <c r="S68" s="10"/>
      <c r="T68" s="10"/>
      <c r="U68" s="10"/>
      <c r="V68" s="10"/>
      <c r="W68" s="68">
        <f t="shared" si="44"/>
        <v>0</v>
      </c>
      <c r="X68" s="10"/>
      <c r="Y68" s="10"/>
      <c r="Z68" s="10"/>
      <c r="AA68" s="10"/>
      <c r="AB68" s="10"/>
      <c r="AC68" s="10"/>
      <c r="AD68" s="68">
        <f t="shared" si="45"/>
        <v>0</v>
      </c>
      <c r="AE68" s="10"/>
      <c r="AF68" s="10"/>
      <c r="AG68" s="10"/>
      <c r="AH68" s="10"/>
      <c r="AI68" s="10"/>
      <c r="AJ68" s="10"/>
      <c r="AK68" s="10"/>
      <c r="AL68" s="68">
        <f t="shared" si="46"/>
        <v>0</v>
      </c>
      <c r="AM68" s="10"/>
      <c r="AN68" s="10"/>
      <c r="AO68" s="10"/>
      <c r="AP68" s="10"/>
      <c r="AQ68" s="10"/>
      <c r="AR68" s="10"/>
      <c r="AS68" s="10"/>
      <c r="AT68" s="10"/>
      <c r="AU68" s="10"/>
      <c r="AV68" s="68">
        <f t="shared" si="47"/>
        <v>0</v>
      </c>
      <c r="AW68" s="10"/>
      <c r="AX68" s="88"/>
      <c r="AY68" s="88"/>
    </row>
    <row r="69" spans="1:51">
      <c r="A69" s="16" t="s">
        <v>178</v>
      </c>
      <c r="B69" s="16" t="s">
        <v>179</v>
      </c>
      <c r="C69" s="16" t="s">
        <v>155</v>
      </c>
      <c r="D69" s="17">
        <v>0</v>
      </c>
      <c r="E69" s="17">
        <v>0</v>
      </c>
      <c r="F69" s="17">
        <v>0</v>
      </c>
      <c r="G69" s="18">
        <v>0</v>
      </c>
      <c r="H69" s="17">
        <v>0</v>
      </c>
      <c r="I69" s="19">
        <f t="shared" si="39"/>
        <v>0</v>
      </c>
      <c r="J69" s="19">
        <f t="shared" si="40"/>
        <v>0</v>
      </c>
      <c r="K69" s="23">
        <v>148</v>
      </c>
      <c r="L69" s="20">
        <f t="shared" si="41"/>
        <v>148</v>
      </c>
      <c r="M69" s="20"/>
      <c r="N69" s="75">
        <f t="shared" si="42"/>
        <v>0</v>
      </c>
      <c r="O69" s="74">
        <f t="shared" si="43"/>
        <v>148</v>
      </c>
      <c r="P69" s="22">
        <f t="shared" si="48"/>
        <v>148</v>
      </c>
      <c r="Q69" s="10"/>
      <c r="R69" s="10"/>
      <c r="S69" s="10"/>
      <c r="T69" s="10"/>
      <c r="U69" s="10"/>
      <c r="V69" s="10"/>
      <c r="W69" s="76">
        <f t="shared" si="44"/>
        <v>0</v>
      </c>
      <c r="X69" s="10"/>
      <c r="Y69" s="10"/>
      <c r="Z69" s="10"/>
      <c r="AA69" s="10"/>
      <c r="AB69" s="10"/>
      <c r="AC69" s="10"/>
      <c r="AD69" s="76">
        <f t="shared" si="45"/>
        <v>0</v>
      </c>
      <c r="AE69" s="10">
        <v>148</v>
      </c>
      <c r="AF69" s="10"/>
      <c r="AG69" s="10"/>
      <c r="AH69" s="10"/>
      <c r="AI69" s="10"/>
      <c r="AJ69" s="10">
        <v>148</v>
      </c>
      <c r="AK69" s="10"/>
      <c r="AL69" s="76">
        <f t="shared" si="46"/>
        <v>148</v>
      </c>
      <c r="AM69" s="10"/>
      <c r="AN69" s="10"/>
      <c r="AO69" s="10"/>
      <c r="AP69" s="10"/>
      <c r="AQ69" s="10"/>
      <c r="AR69" s="10"/>
      <c r="AS69" s="10"/>
      <c r="AT69" s="10"/>
      <c r="AU69" s="10"/>
      <c r="AV69" s="68">
        <f t="shared" si="47"/>
        <v>0</v>
      </c>
      <c r="AW69" s="10"/>
      <c r="AX69" s="88"/>
      <c r="AY69" s="88"/>
    </row>
    <row r="70" spans="1:51">
      <c r="A70" s="16" t="s">
        <v>180</v>
      </c>
      <c r="B70" s="16" t="s">
        <v>181</v>
      </c>
      <c r="C70" s="16" t="s">
        <v>155</v>
      </c>
      <c r="D70" s="17">
        <v>80</v>
      </c>
      <c r="E70" s="17">
        <v>0</v>
      </c>
      <c r="F70" s="17">
        <v>0</v>
      </c>
      <c r="G70" s="18">
        <v>0</v>
      </c>
      <c r="H70" s="17">
        <v>0</v>
      </c>
      <c r="I70" s="19">
        <f t="shared" si="39"/>
        <v>80</v>
      </c>
      <c r="J70" s="19">
        <f t="shared" si="40"/>
        <v>80</v>
      </c>
      <c r="K70" s="26">
        <v>50</v>
      </c>
      <c r="L70" s="20">
        <f t="shared" si="41"/>
        <v>50</v>
      </c>
      <c r="M70" s="20"/>
      <c r="N70" s="75">
        <f t="shared" si="42"/>
        <v>0</v>
      </c>
      <c r="O70" s="74">
        <f t="shared" si="43"/>
        <v>50</v>
      </c>
      <c r="P70" s="22">
        <f t="shared" si="48"/>
        <v>50</v>
      </c>
      <c r="Q70" s="10">
        <v>50</v>
      </c>
      <c r="R70" s="10"/>
      <c r="S70" s="10"/>
      <c r="T70" s="10">
        <v>50</v>
      </c>
      <c r="U70" s="10"/>
      <c r="V70" s="10"/>
      <c r="W70" s="76">
        <f t="shared" si="44"/>
        <v>50</v>
      </c>
      <c r="X70" s="10"/>
      <c r="Y70" s="10"/>
      <c r="Z70" s="10"/>
      <c r="AA70" s="10"/>
      <c r="AB70" s="10"/>
      <c r="AC70" s="10"/>
      <c r="AD70" s="76">
        <f t="shared" si="45"/>
        <v>0</v>
      </c>
      <c r="AE70" s="10"/>
      <c r="AF70" s="10"/>
      <c r="AG70" s="10"/>
      <c r="AH70" s="10"/>
      <c r="AI70" s="10"/>
      <c r="AJ70" s="10"/>
      <c r="AK70" s="10"/>
      <c r="AL70" s="76">
        <f t="shared" si="46"/>
        <v>0</v>
      </c>
      <c r="AM70" s="10"/>
      <c r="AN70" s="10"/>
      <c r="AO70" s="10"/>
      <c r="AP70" s="10"/>
      <c r="AQ70" s="10"/>
      <c r="AR70" s="10"/>
      <c r="AS70" s="10"/>
      <c r="AT70" s="10"/>
      <c r="AU70" s="10"/>
      <c r="AV70" s="76">
        <f t="shared" si="47"/>
        <v>0</v>
      </c>
      <c r="AW70" s="10"/>
      <c r="AX70" s="88"/>
      <c r="AY70" s="88"/>
    </row>
    <row r="71" spans="1:51">
      <c r="A71" s="34"/>
      <c r="B71" s="47" t="s">
        <v>402</v>
      </c>
      <c r="C71" s="16" t="s">
        <v>155</v>
      </c>
      <c r="D71" s="31">
        <v>29</v>
      </c>
      <c r="E71" s="17"/>
      <c r="F71" s="17"/>
      <c r="G71" s="18">
        <v>0</v>
      </c>
      <c r="H71" s="17">
        <v>0</v>
      </c>
      <c r="I71" s="19">
        <f t="shared" si="39"/>
        <v>29</v>
      </c>
      <c r="J71" s="19">
        <f t="shared" si="40"/>
        <v>29</v>
      </c>
      <c r="K71" s="23">
        <v>29</v>
      </c>
      <c r="L71" s="20">
        <f t="shared" si="41"/>
        <v>29</v>
      </c>
      <c r="M71" s="20"/>
      <c r="N71" s="75">
        <f t="shared" si="42"/>
        <v>0</v>
      </c>
      <c r="O71" s="74">
        <f t="shared" si="43"/>
        <v>29</v>
      </c>
      <c r="P71" s="22">
        <f t="shared" si="48"/>
        <v>29</v>
      </c>
      <c r="Q71" s="10">
        <v>29</v>
      </c>
      <c r="R71" s="10"/>
      <c r="S71" s="10"/>
      <c r="T71" s="10"/>
      <c r="U71" s="10">
        <v>29</v>
      </c>
      <c r="V71" s="10"/>
      <c r="W71" s="76">
        <f t="shared" si="44"/>
        <v>29</v>
      </c>
      <c r="X71" s="10"/>
      <c r="Y71" s="10"/>
      <c r="Z71" s="10"/>
      <c r="AA71" s="10"/>
      <c r="AB71" s="10"/>
      <c r="AC71" s="10"/>
      <c r="AD71" s="76">
        <f t="shared" si="45"/>
        <v>0</v>
      </c>
      <c r="AE71" s="10"/>
      <c r="AF71" s="10"/>
      <c r="AG71" s="10"/>
      <c r="AH71" s="10"/>
      <c r="AI71" s="10"/>
      <c r="AJ71" s="10"/>
      <c r="AK71" s="10"/>
      <c r="AL71" s="76">
        <f t="shared" si="46"/>
        <v>0</v>
      </c>
      <c r="AM71" s="10"/>
      <c r="AN71" s="10"/>
      <c r="AO71" s="10"/>
      <c r="AP71" s="10"/>
      <c r="AQ71" s="10"/>
      <c r="AR71" s="10"/>
      <c r="AS71" s="10"/>
      <c r="AT71" s="10"/>
      <c r="AU71" s="10"/>
      <c r="AV71" s="76">
        <f t="shared" si="47"/>
        <v>0</v>
      </c>
      <c r="AW71" s="10" t="s">
        <v>182</v>
      </c>
      <c r="AX71" s="88"/>
      <c r="AY71" s="88"/>
    </row>
    <row r="72" spans="1:51">
      <c r="A72" s="16" t="s">
        <v>183</v>
      </c>
      <c r="B72" s="16" t="s">
        <v>184</v>
      </c>
      <c r="C72" s="16" t="s">
        <v>155</v>
      </c>
      <c r="D72" s="17">
        <f>50+1700</f>
        <v>1750</v>
      </c>
      <c r="E72" s="17">
        <v>0</v>
      </c>
      <c r="F72" s="17">
        <v>0</v>
      </c>
      <c r="G72" s="18">
        <v>0</v>
      </c>
      <c r="H72" s="17">
        <v>-192</v>
      </c>
      <c r="I72" s="19">
        <f t="shared" si="39"/>
        <v>1942</v>
      </c>
      <c r="J72" s="19">
        <f t="shared" si="40"/>
        <v>1942</v>
      </c>
      <c r="K72" s="23">
        <v>516</v>
      </c>
      <c r="L72" s="20">
        <f t="shared" si="41"/>
        <v>708</v>
      </c>
      <c r="M72" s="20"/>
      <c r="N72" s="75">
        <f t="shared" si="42"/>
        <v>0</v>
      </c>
      <c r="O72" s="74">
        <f t="shared" si="43"/>
        <v>708</v>
      </c>
      <c r="P72" s="22">
        <f t="shared" si="48"/>
        <v>516</v>
      </c>
      <c r="Q72" s="10">
        <v>316</v>
      </c>
      <c r="R72" s="10"/>
      <c r="S72" s="10"/>
      <c r="T72" s="10">
        <v>100</v>
      </c>
      <c r="U72" s="10">
        <v>100</v>
      </c>
      <c r="V72" s="10">
        <v>116</v>
      </c>
      <c r="W72" s="76">
        <f t="shared" si="44"/>
        <v>316</v>
      </c>
      <c r="X72" s="10">
        <v>200</v>
      </c>
      <c r="Y72" s="10">
        <v>100</v>
      </c>
      <c r="Z72" s="10"/>
      <c r="AA72" s="10">
        <v>100</v>
      </c>
      <c r="AB72" s="10"/>
      <c r="AC72" s="10"/>
      <c r="AD72" s="76">
        <f t="shared" si="45"/>
        <v>200</v>
      </c>
      <c r="AE72" s="10"/>
      <c r="AF72" s="10"/>
      <c r="AG72" s="10"/>
      <c r="AH72" s="10"/>
      <c r="AI72" s="10"/>
      <c r="AJ72" s="10"/>
      <c r="AK72" s="10">
        <v>192</v>
      </c>
      <c r="AL72" s="76">
        <f t="shared" si="46"/>
        <v>192</v>
      </c>
      <c r="AM72" s="10"/>
      <c r="AN72" s="10"/>
      <c r="AO72" s="10"/>
      <c r="AP72" s="10"/>
      <c r="AQ72" s="10"/>
      <c r="AR72" s="10"/>
      <c r="AS72" s="10"/>
      <c r="AT72" s="10"/>
      <c r="AU72" s="10"/>
      <c r="AV72" s="76">
        <f t="shared" si="47"/>
        <v>0</v>
      </c>
      <c r="AW72" s="10"/>
      <c r="AX72" s="88"/>
      <c r="AY72" s="88"/>
    </row>
    <row r="73" spans="1:51">
      <c r="A73" s="38"/>
      <c r="B73" s="37" t="s">
        <v>443</v>
      </c>
      <c r="C73" s="16" t="s">
        <v>155</v>
      </c>
      <c r="D73" s="31">
        <v>50</v>
      </c>
      <c r="E73" s="17"/>
      <c r="F73" s="17"/>
      <c r="G73" s="18">
        <v>0</v>
      </c>
      <c r="H73" s="17">
        <v>0</v>
      </c>
      <c r="I73" s="19"/>
      <c r="J73" s="19"/>
      <c r="K73" s="39">
        <v>50</v>
      </c>
      <c r="L73" s="20">
        <f t="shared" si="41"/>
        <v>50</v>
      </c>
      <c r="M73" s="20"/>
      <c r="N73" s="75">
        <f t="shared" si="42"/>
        <v>0</v>
      </c>
      <c r="O73" s="74">
        <f t="shared" si="43"/>
        <v>50</v>
      </c>
      <c r="P73" s="22">
        <f t="shared" si="48"/>
        <v>50</v>
      </c>
      <c r="Q73" s="10"/>
      <c r="R73" s="10"/>
      <c r="S73" s="10"/>
      <c r="T73" s="10"/>
      <c r="U73" s="10"/>
      <c r="V73" s="10"/>
      <c r="W73" s="76">
        <f t="shared" si="44"/>
        <v>0</v>
      </c>
      <c r="X73" s="10"/>
      <c r="Y73" s="10"/>
      <c r="Z73" s="10"/>
      <c r="AA73" s="10"/>
      <c r="AB73" s="10"/>
      <c r="AC73" s="10"/>
      <c r="AD73" s="76">
        <f t="shared" si="45"/>
        <v>0</v>
      </c>
      <c r="AE73" s="10">
        <v>50</v>
      </c>
      <c r="AF73" s="10">
        <v>50</v>
      </c>
      <c r="AG73" s="10"/>
      <c r="AH73" s="10"/>
      <c r="AI73" s="10"/>
      <c r="AJ73" s="10"/>
      <c r="AK73" s="10"/>
      <c r="AL73" s="76">
        <f t="shared" si="46"/>
        <v>50</v>
      </c>
      <c r="AM73" s="10"/>
      <c r="AN73" s="10"/>
      <c r="AO73" s="10"/>
      <c r="AP73" s="10"/>
      <c r="AQ73" s="10"/>
      <c r="AR73" s="10"/>
      <c r="AS73" s="10"/>
      <c r="AT73" s="10"/>
      <c r="AU73" s="10"/>
      <c r="AV73" s="76">
        <f t="shared" si="47"/>
        <v>0</v>
      </c>
      <c r="AW73" s="10"/>
      <c r="AX73" s="88"/>
      <c r="AY73" s="88"/>
    </row>
    <row r="74" spans="1:51">
      <c r="A74" s="16" t="s">
        <v>185</v>
      </c>
      <c r="B74" s="16" t="s">
        <v>186</v>
      </c>
      <c r="C74" s="16" t="s">
        <v>155</v>
      </c>
      <c r="D74" s="17">
        <v>100</v>
      </c>
      <c r="E74" s="17">
        <v>0</v>
      </c>
      <c r="F74" s="17">
        <v>0</v>
      </c>
      <c r="G74" s="18">
        <v>0</v>
      </c>
      <c r="H74" s="17">
        <v>0</v>
      </c>
      <c r="I74" s="19">
        <f t="shared" ref="I74:I87" si="49">(F74+D74+E74)-(G74+H74)</f>
        <v>100</v>
      </c>
      <c r="J74" s="19">
        <f t="shared" ref="J74:J87" si="50">IF(I74&gt;0,I74,0)</f>
        <v>100</v>
      </c>
      <c r="K74" s="23">
        <v>50</v>
      </c>
      <c r="L74" s="20">
        <f t="shared" si="41"/>
        <v>50</v>
      </c>
      <c r="M74" s="20"/>
      <c r="N74" s="75">
        <f t="shared" si="42"/>
        <v>0</v>
      </c>
      <c r="O74" s="74">
        <f t="shared" si="43"/>
        <v>50</v>
      </c>
      <c r="P74" s="22">
        <f t="shared" si="48"/>
        <v>50</v>
      </c>
      <c r="Q74" s="10">
        <v>50</v>
      </c>
      <c r="R74" s="10"/>
      <c r="S74" s="10"/>
      <c r="T74" s="10"/>
      <c r="U74" s="10">
        <v>50</v>
      </c>
      <c r="V74" s="10"/>
      <c r="W74" s="76">
        <f t="shared" si="44"/>
        <v>50</v>
      </c>
      <c r="X74" s="10"/>
      <c r="Y74" s="10"/>
      <c r="Z74" s="10"/>
      <c r="AA74" s="10"/>
      <c r="AB74" s="10"/>
      <c r="AC74" s="10"/>
      <c r="AD74" s="76">
        <f t="shared" si="45"/>
        <v>0</v>
      </c>
      <c r="AE74" s="10"/>
      <c r="AF74" s="10"/>
      <c r="AG74" s="10"/>
      <c r="AH74" s="10"/>
      <c r="AI74" s="10"/>
      <c r="AJ74" s="10"/>
      <c r="AK74" s="10"/>
      <c r="AL74" s="76">
        <f t="shared" si="46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76">
        <f t="shared" si="47"/>
        <v>0</v>
      </c>
      <c r="AW74" s="38"/>
      <c r="AX74" s="88"/>
      <c r="AY74" s="88"/>
    </row>
    <row r="75" spans="1:51">
      <c r="A75" s="16" t="s">
        <v>188</v>
      </c>
      <c r="B75" s="16" t="s">
        <v>189</v>
      </c>
      <c r="C75" s="16" t="s">
        <v>155</v>
      </c>
      <c r="D75" s="17">
        <v>0</v>
      </c>
      <c r="E75" s="17">
        <v>0</v>
      </c>
      <c r="F75" s="17">
        <v>0</v>
      </c>
      <c r="G75" s="18">
        <v>0</v>
      </c>
      <c r="H75" s="17">
        <v>0</v>
      </c>
      <c r="I75" s="19">
        <f t="shared" si="49"/>
        <v>0</v>
      </c>
      <c r="J75" s="19">
        <f t="shared" si="50"/>
        <v>0</v>
      </c>
      <c r="K75" s="23">
        <v>36</v>
      </c>
      <c r="L75" s="20">
        <f t="shared" si="41"/>
        <v>36</v>
      </c>
      <c r="M75" s="20"/>
      <c r="N75" s="75">
        <f t="shared" si="42"/>
        <v>0</v>
      </c>
      <c r="O75" s="74">
        <f t="shared" si="43"/>
        <v>36</v>
      </c>
      <c r="P75" s="22">
        <f t="shared" si="48"/>
        <v>36</v>
      </c>
      <c r="Q75" s="10"/>
      <c r="R75" s="10"/>
      <c r="S75" s="10"/>
      <c r="T75" s="10"/>
      <c r="U75" s="10"/>
      <c r="V75" s="10"/>
      <c r="W75" s="76">
        <f t="shared" si="44"/>
        <v>0</v>
      </c>
      <c r="X75" s="10"/>
      <c r="Y75" s="10"/>
      <c r="Z75" s="10"/>
      <c r="AA75" s="10"/>
      <c r="AB75" s="10"/>
      <c r="AC75" s="10"/>
      <c r="AD75" s="76">
        <f t="shared" si="45"/>
        <v>0</v>
      </c>
      <c r="AE75" s="10">
        <v>36</v>
      </c>
      <c r="AF75" s="10"/>
      <c r="AG75" s="10"/>
      <c r="AH75" s="10"/>
      <c r="AI75" s="10"/>
      <c r="AJ75" s="10">
        <v>36</v>
      </c>
      <c r="AK75" s="10"/>
      <c r="AL75" s="76">
        <f t="shared" si="46"/>
        <v>36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76">
        <f t="shared" si="47"/>
        <v>0</v>
      </c>
      <c r="AW75" s="10" t="s">
        <v>187</v>
      </c>
      <c r="AX75" s="88"/>
      <c r="AY75" s="88"/>
    </row>
    <row r="76" spans="1:51">
      <c r="A76" s="16" t="s">
        <v>190</v>
      </c>
      <c r="B76" s="16" t="s">
        <v>191</v>
      </c>
      <c r="C76" s="16" t="s">
        <v>155</v>
      </c>
      <c r="D76" s="17">
        <v>30</v>
      </c>
      <c r="E76" s="17">
        <v>0</v>
      </c>
      <c r="F76" s="17">
        <v>0</v>
      </c>
      <c r="G76" s="18">
        <v>0</v>
      </c>
      <c r="H76" s="17">
        <v>0</v>
      </c>
      <c r="I76" s="19">
        <f t="shared" si="49"/>
        <v>30</v>
      </c>
      <c r="J76" s="19">
        <f t="shared" si="50"/>
        <v>30</v>
      </c>
      <c r="K76" s="23">
        <v>30</v>
      </c>
      <c r="L76" s="20">
        <f t="shared" si="41"/>
        <v>35</v>
      </c>
      <c r="M76" s="20">
        <v>5</v>
      </c>
      <c r="N76" s="75">
        <f t="shared" si="42"/>
        <v>0</v>
      </c>
      <c r="O76" s="74">
        <f t="shared" si="43"/>
        <v>35</v>
      </c>
      <c r="P76" s="22">
        <f t="shared" si="48"/>
        <v>35</v>
      </c>
      <c r="Q76" s="10">
        <v>20</v>
      </c>
      <c r="R76" s="10"/>
      <c r="S76" s="10"/>
      <c r="T76" s="10"/>
      <c r="U76" s="10"/>
      <c r="V76" s="10">
        <v>30</v>
      </c>
      <c r="W76" s="76">
        <f t="shared" si="44"/>
        <v>30</v>
      </c>
      <c r="X76" s="10">
        <v>10</v>
      </c>
      <c r="Y76" s="10"/>
      <c r="Z76" s="10"/>
      <c r="AA76" s="10"/>
      <c r="AB76" s="10"/>
      <c r="AC76" s="10"/>
      <c r="AD76" s="76">
        <f t="shared" si="45"/>
        <v>0</v>
      </c>
      <c r="AE76" s="10"/>
      <c r="AF76" s="10"/>
      <c r="AG76" s="10"/>
      <c r="AH76" s="10"/>
      <c r="AI76" s="10"/>
      <c r="AJ76" s="10"/>
      <c r="AK76" s="10"/>
      <c r="AL76" s="76">
        <f t="shared" si="46"/>
        <v>0</v>
      </c>
      <c r="AM76" s="10">
        <v>5</v>
      </c>
      <c r="AN76" s="10"/>
      <c r="AO76" s="10"/>
      <c r="AP76" s="10">
        <v>5</v>
      </c>
      <c r="AQ76" s="10"/>
      <c r="AR76" s="10"/>
      <c r="AS76" s="10"/>
      <c r="AT76" s="10"/>
      <c r="AU76" s="10"/>
      <c r="AV76" s="76">
        <f t="shared" si="47"/>
        <v>5</v>
      </c>
      <c r="AW76" s="10"/>
      <c r="AX76" s="88"/>
      <c r="AY76" s="88"/>
    </row>
    <row r="77" spans="1:51">
      <c r="A77" s="16" t="s">
        <v>192</v>
      </c>
      <c r="B77" s="16" t="s">
        <v>193</v>
      </c>
      <c r="C77" s="16" t="s">
        <v>155</v>
      </c>
      <c r="D77" s="17">
        <v>10</v>
      </c>
      <c r="E77" s="17">
        <v>0</v>
      </c>
      <c r="F77" s="17">
        <v>0</v>
      </c>
      <c r="G77" s="18">
        <v>0</v>
      </c>
      <c r="H77" s="17">
        <v>-6</v>
      </c>
      <c r="I77" s="19">
        <f t="shared" si="49"/>
        <v>16</v>
      </c>
      <c r="J77" s="19">
        <f t="shared" si="50"/>
        <v>16</v>
      </c>
      <c r="K77" s="23">
        <v>10</v>
      </c>
      <c r="L77" s="20">
        <f t="shared" si="41"/>
        <v>21</v>
      </c>
      <c r="M77" s="20">
        <v>5</v>
      </c>
      <c r="N77" s="75">
        <f t="shared" si="42"/>
        <v>0</v>
      </c>
      <c r="O77" s="74">
        <f t="shared" si="43"/>
        <v>21</v>
      </c>
      <c r="P77" s="22">
        <f t="shared" si="48"/>
        <v>21</v>
      </c>
      <c r="Q77" s="10">
        <v>10</v>
      </c>
      <c r="R77" s="10"/>
      <c r="S77" s="10"/>
      <c r="T77" s="10"/>
      <c r="U77" s="10"/>
      <c r="V77" s="10">
        <v>10</v>
      </c>
      <c r="W77" s="76">
        <f t="shared" si="44"/>
        <v>10</v>
      </c>
      <c r="X77" s="10"/>
      <c r="Y77" s="10"/>
      <c r="Z77" s="10"/>
      <c r="AA77" s="10"/>
      <c r="AB77" s="10"/>
      <c r="AC77" s="10"/>
      <c r="AD77" s="76">
        <f t="shared" si="45"/>
        <v>0</v>
      </c>
      <c r="AE77" s="10"/>
      <c r="AF77" s="10"/>
      <c r="AG77" s="10"/>
      <c r="AH77" s="10"/>
      <c r="AI77" s="10"/>
      <c r="AJ77" s="10"/>
      <c r="AK77" s="10"/>
      <c r="AL77" s="76">
        <f t="shared" si="46"/>
        <v>0</v>
      </c>
      <c r="AM77" s="10">
        <v>11</v>
      </c>
      <c r="AN77" s="10"/>
      <c r="AO77" s="10"/>
      <c r="AP77" s="10">
        <v>11</v>
      </c>
      <c r="AQ77" s="10"/>
      <c r="AR77" s="10"/>
      <c r="AS77" s="10"/>
      <c r="AT77" s="10"/>
      <c r="AU77" s="10"/>
      <c r="AV77" s="76">
        <f t="shared" si="47"/>
        <v>11</v>
      </c>
      <c r="AW77" s="10"/>
      <c r="AX77" s="88"/>
      <c r="AY77" s="88"/>
    </row>
    <row r="78" spans="1:51">
      <c r="A78" s="34"/>
      <c r="B78" s="47" t="s">
        <v>430</v>
      </c>
      <c r="C78" s="34" t="s">
        <v>155</v>
      </c>
      <c r="D78" s="31">
        <v>160</v>
      </c>
      <c r="E78" s="17"/>
      <c r="F78" s="17"/>
      <c r="G78" s="18">
        <v>0</v>
      </c>
      <c r="H78" s="17">
        <v>0</v>
      </c>
      <c r="I78" s="19">
        <f t="shared" si="49"/>
        <v>160</v>
      </c>
      <c r="J78" s="19">
        <f t="shared" si="50"/>
        <v>160</v>
      </c>
      <c r="K78" s="23">
        <v>160</v>
      </c>
      <c r="L78" s="20">
        <f t="shared" si="41"/>
        <v>160</v>
      </c>
      <c r="M78" s="20"/>
      <c r="N78" s="75">
        <f t="shared" si="42"/>
        <v>0</v>
      </c>
      <c r="O78" s="74">
        <f t="shared" si="43"/>
        <v>160</v>
      </c>
      <c r="P78" s="22">
        <f t="shared" si="48"/>
        <v>160</v>
      </c>
      <c r="Q78" s="10"/>
      <c r="R78" s="10"/>
      <c r="S78" s="10"/>
      <c r="T78" s="10"/>
      <c r="U78" s="10"/>
      <c r="V78" s="10"/>
      <c r="W78" s="76">
        <f t="shared" si="44"/>
        <v>0</v>
      </c>
      <c r="X78" s="10"/>
      <c r="Y78" s="10"/>
      <c r="Z78" s="10"/>
      <c r="AA78" s="10"/>
      <c r="AB78" s="10"/>
      <c r="AC78" s="10"/>
      <c r="AD78" s="76">
        <f t="shared" si="45"/>
        <v>0</v>
      </c>
      <c r="AE78" s="10">
        <v>160</v>
      </c>
      <c r="AF78" s="10"/>
      <c r="AG78" s="10"/>
      <c r="AH78" s="10"/>
      <c r="AI78" s="10">
        <v>160</v>
      </c>
      <c r="AJ78" s="10"/>
      <c r="AK78" s="10"/>
      <c r="AL78" s="76">
        <f t="shared" si="46"/>
        <v>160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76">
        <f t="shared" si="47"/>
        <v>0</v>
      </c>
      <c r="AW78" s="10"/>
      <c r="AX78" s="88"/>
      <c r="AY78" s="88"/>
    </row>
    <row r="79" spans="1:51">
      <c r="A79" s="16" t="s">
        <v>308</v>
      </c>
      <c r="B79" s="16" t="s">
        <v>308</v>
      </c>
      <c r="C79" s="16" t="s">
        <v>196</v>
      </c>
      <c r="D79" s="17">
        <v>0</v>
      </c>
      <c r="E79" s="17">
        <v>0</v>
      </c>
      <c r="F79" s="17">
        <v>0</v>
      </c>
      <c r="G79" s="18">
        <v>0</v>
      </c>
      <c r="H79" s="17">
        <v>0</v>
      </c>
      <c r="I79" s="19">
        <f t="shared" si="49"/>
        <v>0</v>
      </c>
      <c r="J79" s="19">
        <f t="shared" si="50"/>
        <v>0</v>
      </c>
      <c r="K79" s="23">
        <v>0</v>
      </c>
      <c r="L79" s="20">
        <f t="shared" si="41"/>
        <v>0</v>
      </c>
      <c r="M79" s="20"/>
      <c r="N79" s="75">
        <f t="shared" si="42"/>
        <v>0</v>
      </c>
      <c r="O79" s="74">
        <f t="shared" si="43"/>
        <v>0</v>
      </c>
      <c r="P79" s="22">
        <f t="shared" si="48"/>
        <v>0</v>
      </c>
      <c r="Q79" s="10"/>
      <c r="R79" s="10"/>
      <c r="S79" s="10"/>
      <c r="T79" s="10"/>
      <c r="U79" s="10"/>
      <c r="V79" s="10"/>
      <c r="W79" s="68">
        <f t="shared" si="44"/>
        <v>0</v>
      </c>
      <c r="X79" s="10"/>
      <c r="Y79" s="10"/>
      <c r="Z79" s="10"/>
      <c r="AA79" s="10"/>
      <c r="AB79" s="10"/>
      <c r="AC79" s="10"/>
      <c r="AD79" s="68">
        <f t="shared" si="45"/>
        <v>0</v>
      </c>
      <c r="AE79" s="10"/>
      <c r="AF79" s="10"/>
      <c r="AG79" s="10"/>
      <c r="AH79" s="10"/>
      <c r="AI79" s="10"/>
      <c r="AJ79" s="10"/>
      <c r="AK79" s="10"/>
      <c r="AL79" s="68">
        <f t="shared" si="46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76">
        <f t="shared" si="47"/>
        <v>0</v>
      </c>
      <c r="AW79" s="10"/>
      <c r="AX79" s="88"/>
      <c r="AY79" s="88"/>
    </row>
    <row r="80" spans="1:51">
      <c r="A80" s="16" t="s">
        <v>194</v>
      </c>
      <c r="B80" s="16" t="s">
        <v>195</v>
      </c>
      <c r="C80" s="16" t="s">
        <v>196</v>
      </c>
      <c r="D80" s="17">
        <v>40</v>
      </c>
      <c r="E80" s="17">
        <v>0</v>
      </c>
      <c r="F80" s="17">
        <v>0</v>
      </c>
      <c r="G80" s="18">
        <v>0</v>
      </c>
      <c r="H80" s="17">
        <v>0</v>
      </c>
      <c r="I80" s="19">
        <f t="shared" si="49"/>
        <v>40</v>
      </c>
      <c r="J80" s="19">
        <f t="shared" si="50"/>
        <v>40</v>
      </c>
      <c r="K80" s="23">
        <v>0</v>
      </c>
      <c r="L80" s="20">
        <f t="shared" si="41"/>
        <v>0</v>
      </c>
      <c r="M80" s="20"/>
      <c r="N80" s="75">
        <f t="shared" si="42"/>
        <v>0</v>
      </c>
      <c r="O80" s="74">
        <f t="shared" si="43"/>
        <v>0</v>
      </c>
      <c r="P80" s="22">
        <f t="shared" si="48"/>
        <v>0</v>
      </c>
      <c r="Q80" s="10"/>
      <c r="R80" s="10"/>
      <c r="S80" s="10"/>
      <c r="T80" s="10"/>
      <c r="U80" s="10"/>
      <c r="V80" s="10"/>
      <c r="W80" s="68">
        <f t="shared" si="44"/>
        <v>0</v>
      </c>
      <c r="X80" s="10"/>
      <c r="Y80" s="10"/>
      <c r="Z80" s="10"/>
      <c r="AA80" s="10"/>
      <c r="AB80" s="10"/>
      <c r="AC80" s="10"/>
      <c r="AD80" s="68">
        <f t="shared" si="45"/>
        <v>0</v>
      </c>
      <c r="AE80" s="10"/>
      <c r="AF80" s="10"/>
      <c r="AG80" s="10"/>
      <c r="AH80" s="10"/>
      <c r="AI80" s="10"/>
      <c r="AJ80" s="10"/>
      <c r="AK80" s="10"/>
      <c r="AL80" s="68">
        <f t="shared" si="46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68">
        <f t="shared" si="47"/>
        <v>0</v>
      </c>
      <c r="AW80" s="10"/>
      <c r="AX80" s="88"/>
      <c r="AY80" s="88"/>
    </row>
    <row r="81" spans="1:51">
      <c r="A81" s="16" t="s">
        <v>197</v>
      </c>
      <c r="B81" s="16" t="s">
        <v>198</v>
      </c>
      <c r="C81" s="16" t="s">
        <v>196</v>
      </c>
      <c r="D81" s="17">
        <v>80</v>
      </c>
      <c r="E81" s="17">
        <v>0</v>
      </c>
      <c r="F81" s="17">
        <v>0</v>
      </c>
      <c r="G81" s="18">
        <v>0</v>
      </c>
      <c r="H81" s="17">
        <v>0</v>
      </c>
      <c r="I81" s="19">
        <f t="shared" si="49"/>
        <v>80</v>
      </c>
      <c r="J81" s="19">
        <f t="shared" si="50"/>
        <v>80</v>
      </c>
      <c r="K81" s="26">
        <v>20</v>
      </c>
      <c r="L81" s="20">
        <f t="shared" si="41"/>
        <v>40</v>
      </c>
      <c r="M81" s="20">
        <v>20</v>
      </c>
      <c r="N81" s="75">
        <f t="shared" si="42"/>
        <v>0</v>
      </c>
      <c r="O81" s="74">
        <f t="shared" si="43"/>
        <v>40</v>
      </c>
      <c r="P81" s="22">
        <f t="shared" si="48"/>
        <v>40</v>
      </c>
      <c r="Q81" s="10"/>
      <c r="R81" s="10"/>
      <c r="S81" s="10"/>
      <c r="T81" s="10"/>
      <c r="U81" s="10"/>
      <c r="V81" s="10"/>
      <c r="W81" s="76">
        <f t="shared" si="44"/>
        <v>0</v>
      </c>
      <c r="X81" s="10">
        <v>20</v>
      </c>
      <c r="Y81" s="10"/>
      <c r="Z81" s="10"/>
      <c r="AA81" s="10"/>
      <c r="AB81" s="10">
        <v>20</v>
      </c>
      <c r="AC81" s="10"/>
      <c r="AD81" s="76">
        <f t="shared" si="45"/>
        <v>20</v>
      </c>
      <c r="AE81" s="10"/>
      <c r="AF81" s="10"/>
      <c r="AG81" s="10"/>
      <c r="AH81" s="10"/>
      <c r="AI81" s="10"/>
      <c r="AJ81" s="10"/>
      <c r="AK81" s="10"/>
      <c r="AL81" s="76">
        <f t="shared" si="46"/>
        <v>0</v>
      </c>
      <c r="AM81" s="10">
        <v>20</v>
      </c>
      <c r="AN81" s="10"/>
      <c r="AO81" s="10"/>
      <c r="AP81" s="10">
        <v>20</v>
      </c>
      <c r="AQ81" s="10"/>
      <c r="AR81" s="10"/>
      <c r="AS81" s="10"/>
      <c r="AT81" s="10"/>
      <c r="AU81" s="10"/>
      <c r="AV81" s="68">
        <f t="shared" si="47"/>
        <v>20</v>
      </c>
      <c r="AW81" s="10"/>
      <c r="AX81" s="88"/>
      <c r="AY81" s="88"/>
    </row>
    <row r="82" spans="1:51">
      <c r="A82" s="16" t="s">
        <v>200</v>
      </c>
      <c r="B82" s="16" t="s">
        <v>201</v>
      </c>
      <c r="C82" s="16" t="s">
        <v>196</v>
      </c>
      <c r="D82" s="17">
        <v>0</v>
      </c>
      <c r="E82" s="17">
        <v>0</v>
      </c>
      <c r="F82" s="17">
        <v>0</v>
      </c>
      <c r="G82" s="18">
        <v>0</v>
      </c>
      <c r="H82" s="17">
        <v>0</v>
      </c>
      <c r="I82" s="19">
        <f t="shared" si="49"/>
        <v>0</v>
      </c>
      <c r="J82" s="19">
        <f t="shared" si="50"/>
        <v>0</v>
      </c>
      <c r="K82" s="23">
        <v>0</v>
      </c>
      <c r="L82" s="20">
        <f t="shared" si="41"/>
        <v>100</v>
      </c>
      <c r="M82" s="20">
        <v>100</v>
      </c>
      <c r="N82" s="75">
        <f t="shared" si="42"/>
        <v>0</v>
      </c>
      <c r="O82" s="74">
        <f t="shared" si="43"/>
        <v>100</v>
      </c>
      <c r="P82" s="22">
        <f t="shared" si="48"/>
        <v>100</v>
      </c>
      <c r="Q82" s="10"/>
      <c r="R82" s="10"/>
      <c r="S82" s="10"/>
      <c r="T82" s="10"/>
      <c r="U82" s="10"/>
      <c r="V82" s="10"/>
      <c r="W82" s="68">
        <f t="shared" si="44"/>
        <v>0</v>
      </c>
      <c r="X82" s="10"/>
      <c r="Y82" s="10"/>
      <c r="Z82" s="10"/>
      <c r="AA82" s="10"/>
      <c r="AB82" s="10"/>
      <c r="AC82" s="10"/>
      <c r="AD82" s="68">
        <f t="shared" si="45"/>
        <v>0</v>
      </c>
      <c r="AE82" s="10"/>
      <c r="AF82" s="10"/>
      <c r="AG82" s="10"/>
      <c r="AH82" s="10"/>
      <c r="AI82" s="10"/>
      <c r="AJ82" s="10"/>
      <c r="AK82" s="10"/>
      <c r="AL82" s="68">
        <f t="shared" si="46"/>
        <v>0</v>
      </c>
      <c r="AM82" s="10">
        <v>100</v>
      </c>
      <c r="AN82" s="10"/>
      <c r="AO82" s="10"/>
      <c r="AP82" s="10">
        <v>100</v>
      </c>
      <c r="AQ82" s="10"/>
      <c r="AR82" s="10"/>
      <c r="AS82" s="10"/>
      <c r="AT82" s="10"/>
      <c r="AU82" s="10"/>
      <c r="AV82" s="76">
        <f t="shared" si="47"/>
        <v>100</v>
      </c>
      <c r="AW82" s="10" t="s">
        <v>199</v>
      </c>
      <c r="AX82" s="88"/>
      <c r="AY82" s="88"/>
    </row>
    <row r="83" spans="1:51">
      <c r="A83" s="16"/>
      <c r="B83" s="16" t="s">
        <v>505</v>
      </c>
      <c r="C83" s="16" t="s">
        <v>196</v>
      </c>
      <c r="D83" s="17"/>
      <c r="E83" s="17"/>
      <c r="F83" s="17"/>
      <c r="G83" s="18"/>
      <c r="H83" s="17"/>
      <c r="I83" s="19"/>
      <c r="J83" s="19"/>
      <c r="K83" s="23"/>
      <c r="L83" s="20">
        <f t="shared" si="41"/>
        <v>40</v>
      </c>
      <c r="M83" s="20">
        <v>40</v>
      </c>
      <c r="N83" s="75">
        <f t="shared" si="42"/>
        <v>0</v>
      </c>
      <c r="O83" s="74">
        <f t="shared" si="43"/>
        <v>40</v>
      </c>
      <c r="P83" s="22"/>
      <c r="Q83" s="10"/>
      <c r="R83" s="10"/>
      <c r="S83" s="10"/>
      <c r="T83" s="10"/>
      <c r="U83" s="10"/>
      <c r="V83" s="10"/>
      <c r="W83" s="68">
        <f t="shared" si="44"/>
        <v>0</v>
      </c>
      <c r="X83" s="10"/>
      <c r="Y83" s="10"/>
      <c r="Z83" s="10"/>
      <c r="AA83" s="10"/>
      <c r="AB83" s="10"/>
      <c r="AC83" s="10"/>
      <c r="AD83" s="68">
        <f t="shared" si="45"/>
        <v>0</v>
      </c>
      <c r="AE83" s="10"/>
      <c r="AF83" s="10"/>
      <c r="AG83" s="10"/>
      <c r="AH83" s="10"/>
      <c r="AI83" s="10"/>
      <c r="AJ83" s="10"/>
      <c r="AK83" s="10"/>
      <c r="AL83" s="68">
        <f t="shared" si="46"/>
        <v>0</v>
      </c>
      <c r="AM83" s="10">
        <v>40</v>
      </c>
      <c r="AN83" s="10">
        <v>40</v>
      </c>
      <c r="AO83" s="10"/>
      <c r="AP83" s="10"/>
      <c r="AQ83" s="10"/>
      <c r="AR83" s="10"/>
      <c r="AS83" s="10"/>
      <c r="AT83" s="10"/>
      <c r="AU83" s="10"/>
      <c r="AV83" s="76">
        <f t="shared" si="47"/>
        <v>40</v>
      </c>
      <c r="AW83" s="10"/>
      <c r="AX83" s="88"/>
      <c r="AY83" s="88"/>
    </row>
    <row r="84" spans="1:51">
      <c r="A84" s="16" t="s">
        <v>202</v>
      </c>
      <c r="B84" s="16" t="s">
        <v>203</v>
      </c>
      <c r="C84" s="16" t="s">
        <v>196</v>
      </c>
      <c r="D84" s="17">
        <v>40</v>
      </c>
      <c r="E84" s="17">
        <v>0</v>
      </c>
      <c r="F84" s="17">
        <v>0</v>
      </c>
      <c r="G84" s="18">
        <v>0</v>
      </c>
      <c r="H84" s="17">
        <v>0</v>
      </c>
      <c r="I84" s="19">
        <f t="shared" si="49"/>
        <v>40</v>
      </c>
      <c r="J84" s="19">
        <f t="shared" si="50"/>
        <v>40</v>
      </c>
      <c r="K84" s="23">
        <v>0</v>
      </c>
      <c r="L84" s="20">
        <f t="shared" si="41"/>
        <v>40</v>
      </c>
      <c r="M84" s="20">
        <v>40</v>
      </c>
      <c r="N84" s="75">
        <f t="shared" si="42"/>
        <v>0</v>
      </c>
      <c r="O84" s="74">
        <f t="shared" si="43"/>
        <v>40</v>
      </c>
      <c r="P84" s="22">
        <f t="shared" si="48"/>
        <v>40</v>
      </c>
      <c r="Q84" s="10"/>
      <c r="R84" s="10"/>
      <c r="S84" s="10"/>
      <c r="T84" s="10"/>
      <c r="U84" s="10"/>
      <c r="V84" s="10"/>
      <c r="W84" s="68">
        <f t="shared" si="44"/>
        <v>0</v>
      </c>
      <c r="X84" s="10"/>
      <c r="Y84" s="10"/>
      <c r="Z84" s="10"/>
      <c r="AA84" s="10"/>
      <c r="AB84" s="10"/>
      <c r="AC84" s="10"/>
      <c r="AD84" s="68">
        <f t="shared" si="45"/>
        <v>0</v>
      </c>
      <c r="AE84" s="10"/>
      <c r="AF84" s="10"/>
      <c r="AG84" s="10"/>
      <c r="AH84" s="10"/>
      <c r="AI84" s="10"/>
      <c r="AJ84" s="10"/>
      <c r="AK84" s="10"/>
      <c r="AL84" s="68">
        <f t="shared" si="46"/>
        <v>0</v>
      </c>
      <c r="AM84" s="10">
        <v>40</v>
      </c>
      <c r="AN84" s="10">
        <v>40</v>
      </c>
      <c r="AO84" s="10"/>
      <c r="AP84" s="10"/>
      <c r="AQ84" s="10"/>
      <c r="AR84" s="10"/>
      <c r="AS84" s="10"/>
      <c r="AT84" s="10"/>
      <c r="AU84" s="10"/>
      <c r="AV84" s="68">
        <f t="shared" si="47"/>
        <v>40</v>
      </c>
      <c r="AW84" s="10"/>
      <c r="AX84" s="88"/>
      <c r="AY84" s="88"/>
    </row>
    <row r="85" spans="1:51">
      <c r="A85" s="16" t="s">
        <v>204</v>
      </c>
      <c r="B85" s="16" t="s">
        <v>205</v>
      </c>
      <c r="C85" s="16" t="s">
        <v>196</v>
      </c>
      <c r="D85" s="17">
        <v>0</v>
      </c>
      <c r="E85" s="17">
        <v>0</v>
      </c>
      <c r="F85" s="17">
        <v>0</v>
      </c>
      <c r="G85" s="18">
        <v>0</v>
      </c>
      <c r="H85" s="17">
        <v>0</v>
      </c>
      <c r="I85" s="19">
        <f t="shared" si="49"/>
        <v>0</v>
      </c>
      <c r="J85" s="19">
        <f t="shared" si="50"/>
        <v>0</v>
      </c>
      <c r="K85" s="23">
        <v>0</v>
      </c>
      <c r="L85" s="20">
        <f t="shared" si="41"/>
        <v>0</v>
      </c>
      <c r="M85" s="20"/>
      <c r="N85" s="75">
        <f t="shared" si="42"/>
        <v>0</v>
      </c>
      <c r="O85" s="74">
        <f t="shared" si="43"/>
        <v>0</v>
      </c>
      <c r="P85" s="22">
        <f t="shared" si="48"/>
        <v>0</v>
      </c>
      <c r="Q85" s="10"/>
      <c r="R85" s="10"/>
      <c r="S85" s="10"/>
      <c r="T85" s="10"/>
      <c r="U85" s="10"/>
      <c r="V85" s="10"/>
      <c r="W85" s="68">
        <f t="shared" si="44"/>
        <v>0</v>
      </c>
      <c r="X85" s="10"/>
      <c r="Y85" s="10"/>
      <c r="Z85" s="10"/>
      <c r="AA85" s="10"/>
      <c r="AB85" s="10"/>
      <c r="AC85" s="10"/>
      <c r="AD85" s="68">
        <f t="shared" si="45"/>
        <v>0</v>
      </c>
      <c r="AE85" s="10"/>
      <c r="AF85" s="10"/>
      <c r="AG85" s="10"/>
      <c r="AH85" s="10"/>
      <c r="AI85" s="10"/>
      <c r="AJ85" s="10"/>
      <c r="AK85" s="10"/>
      <c r="AL85" s="68">
        <f t="shared" si="46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68">
        <f t="shared" si="47"/>
        <v>0</v>
      </c>
      <c r="AW85" s="10"/>
      <c r="AX85" s="88"/>
      <c r="AY85" s="88"/>
    </row>
    <row r="86" spans="1:51">
      <c r="A86" s="16" t="s">
        <v>206</v>
      </c>
      <c r="B86" s="16" t="s">
        <v>207</v>
      </c>
      <c r="C86" s="16" t="s">
        <v>196</v>
      </c>
      <c r="D86" s="17">
        <v>40</v>
      </c>
      <c r="E86" s="17">
        <v>0</v>
      </c>
      <c r="F86" s="17">
        <v>0</v>
      </c>
      <c r="G86" s="18">
        <v>0</v>
      </c>
      <c r="H86" s="17">
        <v>0</v>
      </c>
      <c r="I86" s="19">
        <f t="shared" si="49"/>
        <v>40</v>
      </c>
      <c r="J86" s="19">
        <f t="shared" si="50"/>
        <v>40</v>
      </c>
      <c r="K86" s="23">
        <v>40</v>
      </c>
      <c r="L86" s="20">
        <f t="shared" si="41"/>
        <v>40</v>
      </c>
      <c r="M86" s="20"/>
      <c r="N86" s="75">
        <f t="shared" si="42"/>
        <v>0</v>
      </c>
      <c r="O86" s="74">
        <f t="shared" si="43"/>
        <v>40</v>
      </c>
      <c r="P86" s="22">
        <f t="shared" si="48"/>
        <v>40</v>
      </c>
      <c r="Q86" s="10">
        <v>40</v>
      </c>
      <c r="R86" s="10"/>
      <c r="S86" s="10"/>
      <c r="T86" s="10"/>
      <c r="U86" s="10">
        <v>40</v>
      </c>
      <c r="V86" s="10"/>
      <c r="W86" s="76">
        <f t="shared" si="44"/>
        <v>40</v>
      </c>
      <c r="X86" s="10"/>
      <c r="Y86" s="10"/>
      <c r="Z86" s="10"/>
      <c r="AA86" s="10"/>
      <c r="AB86" s="10"/>
      <c r="AC86" s="10"/>
      <c r="AD86" s="76">
        <f t="shared" si="45"/>
        <v>0</v>
      </c>
      <c r="AE86" s="10"/>
      <c r="AF86" s="10"/>
      <c r="AG86" s="10"/>
      <c r="AH86" s="10"/>
      <c r="AI86" s="10"/>
      <c r="AJ86" s="10"/>
      <c r="AK86" s="10"/>
      <c r="AL86" s="76">
        <f t="shared" si="46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68">
        <f t="shared" si="47"/>
        <v>0</v>
      </c>
      <c r="AW86" s="10"/>
      <c r="AX86" s="88"/>
      <c r="AY86" s="88"/>
    </row>
    <row r="87" spans="1:51">
      <c r="A87" s="16" t="s">
        <v>481</v>
      </c>
      <c r="B87" s="16" t="s">
        <v>357</v>
      </c>
      <c r="C87" s="16" t="s">
        <v>196</v>
      </c>
      <c r="D87" s="30">
        <v>25</v>
      </c>
      <c r="E87" s="17"/>
      <c r="F87" s="17"/>
      <c r="G87" s="18">
        <v>0</v>
      </c>
      <c r="H87" s="17">
        <v>25</v>
      </c>
      <c r="I87" s="19">
        <f t="shared" si="49"/>
        <v>0</v>
      </c>
      <c r="J87" s="19">
        <f t="shared" si="50"/>
        <v>0</v>
      </c>
      <c r="K87" s="23">
        <v>25</v>
      </c>
      <c r="L87" s="20">
        <f t="shared" si="41"/>
        <v>0</v>
      </c>
      <c r="M87" s="20"/>
      <c r="N87" s="75">
        <f t="shared" si="42"/>
        <v>0</v>
      </c>
      <c r="O87" s="74">
        <f t="shared" si="43"/>
        <v>0</v>
      </c>
      <c r="P87" s="22">
        <f t="shared" si="48"/>
        <v>0</v>
      </c>
      <c r="Q87" s="10">
        <v>0</v>
      </c>
      <c r="R87" s="10"/>
      <c r="S87" s="10"/>
      <c r="T87" s="10"/>
      <c r="U87" s="10"/>
      <c r="V87" s="10"/>
      <c r="W87" s="76">
        <f t="shared" si="44"/>
        <v>0</v>
      </c>
      <c r="X87" s="10"/>
      <c r="Y87" s="10"/>
      <c r="Z87" s="10"/>
      <c r="AA87" s="10"/>
      <c r="AB87" s="10"/>
      <c r="AC87" s="10"/>
      <c r="AD87" s="76">
        <f t="shared" si="45"/>
        <v>0</v>
      </c>
      <c r="AE87" s="10"/>
      <c r="AF87" s="10"/>
      <c r="AG87" s="10"/>
      <c r="AH87" s="10"/>
      <c r="AI87" s="10"/>
      <c r="AJ87" s="10"/>
      <c r="AK87" s="10"/>
      <c r="AL87" s="76">
        <f t="shared" si="46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76">
        <f t="shared" si="47"/>
        <v>0</v>
      </c>
      <c r="AW87" s="10"/>
      <c r="AX87" s="88"/>
      <c r="AY87" s="88"/>
    </row>
    <row r="88" spans="1:51">
      <c r="A88" s="38"/>
      <c r="B88" s="38" t="s">
        <v>462</v>
      </c>
      <c r="C88" s="16" t="s">
        <v>196</v>
      </c>
      <c r="D88" s="38">
        <v>1</v>
      </c>
      <c r="E88" s="38"/>
      <c r="F88" s="38"/>
      <c r="G88" s="18">
        <v>0</v>
      </c>
      <c r="H88" s="38">
        <v>0</v>
      </c>
      <c r="I88" s="38"/>
      <c r="J88" s="38"/>
      <c r="K88" s="40">
        <v>1</v>
      </c>
      <c r="L88" s="20">
        <f t="shared" si="41"/>
        <v>1</v>
      </c>
      <c r="M88" s="20"/>
      <c r="N88" s="75">
        <f t="shared" si="42"/>
        <v>0</v>
      </c>
      <c r="O88" s="74">
        <f t="shared" si="43"/>
        <v>1</v>
      </c>
      <c r="P88" s="22">
        <f t="shared" si="48"/>
        <v>1</v>
      </c>
      <c r="Q88" s="40"/>
      <c r="R88" s="40"/>
      <c r="S88" s="40"/>
      <c r="T88" s="40"/>
      <c r="U88" s="40"/>
      <c r="V88" s="40"/>
      <c r="W88" s="76">
        <f t="shared" si="44"/>
        <v>0</v>
      </c>
      <c r="X88" s="40">
        <v>1</v>
      </c>
      <c r="Y88" s="40"/>
      <c r="Z88" s="40">
        <v>1</v>
      </c>
      <c r="AA88" s="40"/>
      <c r="AB88" s="40"/>
      <c r="AC88" s="40"/>
      <c r="AD88" s="76">
        <f t="shared" si="45"/>
        <v>1</v>
      </c>
      <c r="AE88" s="40"/>
      <c r="AF88" s="40"/>
      <c r="AG88" s="40"/>
      <c r="AH88" s="40"/>
      <c r="AI88" s="40"/>
      <c r="AJ88" s="40"/>
      <c r="AK88" s="40"/>
      <c r="AL88" s="76">
        <f t="shared" si="46"/>
        <v>0</v>
      </c>
      <c r="AM88" s="40"/>
      <c r="AN88" s="10"/>
      <c r="AO88" s="10"/>
      <c r="AP88" s="10"/>
      <c r="AQ88" s="10"/>
      <c r="AR88" s="10"/>
      <c r="AS88" s="10"/>
      <c r="AT88" s="10"/>
      <c r="AU88" s="10"/>
      <c r="AV88" s="76">
        <f t="shared" si="47"/>
        <v>0</v>
      </c>
      <c r="AW88" s="10"/>
      <c r="AX88" s="88"/>
      <c r="AY88" s="88"/>
    </row>
    <row r="89" spans="1:51">
      <c r="A89" s="38"/>
      <c r="B89" s="38" t="s">
        <v>461</v>
      </c>
      <c r="C89" s="16" t="s">
        <v>196</v>
      </c>
      <c r="D89" s="38">
        <v>4</v>
      </c>
      <c r="E89" s="38"/>
      <c r="F89" s="38"/>
      <c r="G89" s="18">
        <v>0</v>
      </c>
      <c r="H89" s="38">
        <v>0</v>
      </c>
      <c r="I89" s="38"/>
      <c r="J89" s="38"/>
      <c r="K89" s="40">
        <v>4</v>
      </c>
      <c r="L89" s="20">
        <f t="shared" si="41"/>
        <v>4</v>
      </c>
      <c r="M89" s="20"/>
      <c r="N89" s="75">
        <f t="shared" si="42"/>
        <v>0</v>
      </c>
      <c r="O89" s="74">
        <f t="shared" si="43"/>
        <v>4</v>
      </c>
      <c r="P89" s="22">
        <f t="shared" si="48"/>
        <v>4</v>
      </c>
      <c r="Q89" s="40"/>
      <c r="R89" s="40"/>
      <c r="S89" s="40"/>
      <c r="T89" s="40"/>
      <c r="U89" s="40"/>
      <c r="V89" s="40"/>
      <c r="W89" s="76">
        <f t="shared" si="44"/>
        <v>0</v>
      </c>
      <c r="X89" s="40">
        <v>4</v>
      </c>
      <c r="Y89" s="40"/>
      <c r="Z89" s="40">
        <v>4</v>
      </c>
      <c r="AA89" s="40"/>
      <c r="AB89" s="40"/>
      <c r="AC89" s="40"/>
      <c r="AD89" s="76">
        <f t="shared" si="45"/>
        <v>4</v>
      </c>
      <c r="AE89" s="40"/>
      <c r="AF89" s="40"/>
      <c r="AG89" s="40"/>
      <c r="AH89" s="40"/>
      <c r="AI89" s="40"/>
      <c r="AJ89" s="40"/>
      <c r="AK89" s="40"/>
      <c r="AL89" s="76">
        <f t="shared" si="46"/>
        <v>0</v>
      </c>
      <c r="AM89" s="40"/>
      <c r="AN89" s="40"/>
      <c r="AO89" s="40"/>
      <c r="AP89" s="40"/>
      <c r="AQ89" s="40"/>
      <c r="AR89" s="40"/>
      <c r="AS89" s="40"/>
      <c r="AT89" s="40"/>
      <c r="AU89" s="40"/>
      <c r="AV89" s="76">
        <f t="shared" si="47"/>
        <v>0</v>
      </c>
      <c r="AW89" s="38"/>
      <c r="AX89" s="88"/>
      <c r="AY89" s="88"/>
    </row>
    <row r="90" spans="1:51">
      <c r="A90" s="38"/>
      <c r="B90" s="38" t="s">
        <v>460</v>
      </c>
      <c r="C90" s="16" t="s">
        <v>196</v>
      </c>
      <c r="D90" s="38">
        <v>1</v>
      </c>
      <c r="E90" s="38"/>
      <c r="F90" s="38"/>
      <c r="G90" s="18">
        <v>0</v>
      </c>
      <c r="H90" s="38">
        <v>0</v>
      </c>
      <c r="I90" s="38"/>
      <c r="J90" s="38"/>
      <c r="K90" s="40">
        <v>1</v>
      </c>
      <c r="L90" s="20">
        <f t="shared" si="41"/>
        <v>1</v>
      </c>
      <c r="M90" s="20"/>
      <c r="N90" s="75">
        <f t="shared" si="42"/>
        <v>0</v>
      </c>
      <c r="O90" s="74">
        <f t="shared" si="43"/>
        <v>1</v>
      </c>
      <c r="P90" s="22">
        <f t="shared" si="48"/>
        <v>1</v>
      </c>
      <c r="Q90" s="40"/>
      <c r="R90" s="40"/>
      <c r="S90" s="40"/>
      <c r="T90" s="40"/>
      <c r="U90" s="40"/>
      <c r="V90" s="40"/>
      <c r="W90" s="76">
        <f t="shared" si="44"/>
        <v>0</v>
      </c>
      <c r="X90" s="40">
        <v>1</v>
      </c>
      <c r="Y90" s="40"/>
      <c r="Z90" s="40">
        <v>1</v>
      </c>
      <c r="AA90" s="40"/>
      <c r="AB90" s="40"/>
      <c r="AC90" s="40"/>
      <c r="AD90" s="76">
        <f t="shared" si="45"/>
        <v>1</v>
      </c>
      <c r="AE90" s="40"/>
      <c r="AF90" s="40"/>
      <c r="AG90" s="40"/>
      <c r="AH90" s="40"/>
      <c r="AI90" s="40"/>
      <c r="AJ90" s="40"/>
      <c r="AK90" s="40"/>
      <c r="AL90" s="76">
        <f t="shared" si="46"/>
        <v>0</v>
      </c>
      <c r="AM90" s="40"/>
      <c r="AN90" s="40"/>
      <c r="AO90" s="40"/>
      <c r="AP90" s="40"/>
      <c r="AQ90" s="40"/>
      <c r="AR90" s="40"/>
      <c r="AS90" s="40"/>
      <c r="AT90" s="40"/>
      <c r="AU90" s="40"/>
      <c r="AV90" s="76">
        <f t="shared" si="47"/>
        <v>0</v>
      </c>
      <c r="AW90" s="38"/>
      <c r="AX90" s="88"/>
      <c r="AY90" s="88"/>
    </row>
    <row r="91" spans="1:51" ht="30">
      <c r="A91" s="38"/>
      <c r="B91" s="41" t="s">
        <v>464</v>
      </c>
      <c r="C91" s="16" t="s">
        <v>196</v>
      </c>
      <c r="D91" s="38">
        <v>1</v>
      </c>
      <c r="E91" s="38"/>
      <c r="F91" s="38"/>
      <c r="G91" s="18">
        <v>0</v>
      </c>
      <c r="H91" s="38">
        <v>0</v>
      </c>
      <c r="I91" s="38"/>
      <c r="J91" s="38"/>
      <c r="K91" s="40">
        <v>1</v>
      </c>
      <c r="L91" s="20">
        <f t="shared" si="41"/>
        <v>1</v>
      </c>
      <c r="M91" s="20"/>
      <c r="N91" s="75">
        <f t="shared" si="42"/>
        <v>0</v>
      </c>
      <c r="O91" s="74">
        <f t="shared" si="43"/>
        <v>1</v>
      </c>
      <c r="P91" s="22">
        <f t="shared" si="48"/>
        <v>1</v>
      </c>
      <c r="Q91" s="40"/>
      <c r="R91" s="40"/>
      <c r="S91" s="40"/>
      <c r="T91" s="40"/>
      <c r="U91" s="40"/>
      <c r="V91" s="40"/>
      <c r="W91" s="76">
        <f t="shared" si="44"/>
        <v>0</v>
      </c>
      <c r="X91" s="40">
        <v>1</v>
      </c>
      <c r="Y91" s="40"/>
      <c r="Z91" s="40">
        <v>1</v>
      </c>
      <c r="AA91" s="40"/>
      <c r="AB91" s="40"/>
      <c r="AC91" s="40"/>
      <c r="AD91" s="76">
        <f t="shared" si="45"/>
        <v>1</v>
      </c>
      <c r="AE91" s="40"/>
      <c r="AF91" s="40"/>
      <c r="AG91" s="40"/>
      <c r="AH91" s="40"/>
      <c r="AI91" s="40"/>
      <c r="AJ91" s="40"/>
      <c r="AK91" s="40"/>
      <c r="AL91" s="76">
        <f t="shared" si="46"/>
        <v>0</v>
      </c>
      <c r="AM91" s="40"/>
      <c r="AN91" s="40"/>
      <c r="AO91" s="40"/>
      <c r="AP91" s="40"/>
      <c r="AQ91" s="40"/>
      <c r="AR91" s="40"/>
      <c r="AS91" s="40"/>
      <c r="AT91" s="40"/>
      <c r="AU91" s="40"/>
      <c r="AV91" s="76">
        <f t="shared" si="47"/>
        <v>0</v>
      </c>
      <c r="AW91" s="38"/>
      <c r="AX91" s="88"/>
      <c r="AY91" s="88"/>
    </row>
    <row r="92" spans="1:51">
      <c r="A92" s="16" t="s">
        <v>208</v>
      </c>
      <c r="B92" s="16" t="s">
        <v>209</v>
      </c>
      <c r="C92" s="16" t="s">
        <v>196</v>
      </c>
      <c r="D92" s="17">
        <v>0</v>
      </c>
      <c r="E92" s="17">
        <v>0</v>
      </c>
      <c r="F92" s="17">
        <v>0</v>
      </c>
      <c r="G92" s="18">
        <v>0</v>
      </c>
      <c r="H92" s="17">
        <v>0</v>
      </c>
      <c r="I92" s="19">
        <f>(F92+D92+E92)-(G92+H92)</f>
        <v>0</v>
      </c>
      <c r="J92" s="19">
        <f>IF(I92&gt;0,I92,0)</f>
        <v>0</v>
      </c>
      <c r="K92" s="23">
        <v>0</v>
      </c>
      <c r="L92" s="20">
        <f t="shared" si="41"/>
        <v>0</v>
      </c>
      <c r="M92" s="20"/>
      <c r="N92" s="75">
        <f t="shared" si="42"/>
        <v>0</v>
      </c>
      <c r="O92" s="74">
        <f t="shared" si="43"/>
        <v>0</v>
      </c>
      <c r="P92" s="22">
        <f t="shared" si="48"/>
        <v>0</v>
      </c>
      <c r="Q92" s="10"/>
      <c r="R92" s="10"/>
      <c r="S92" s="10"/>
      <c r="T92" s="10"/>
      <c r="U92" s="10"/>
      <c r="V92" s="10"/>
      <c r="W92" s="68">
        <f t="shared" si="44"/>
        <v>0</v>
      </c>
      <c r="X92" s="10"/>
      <c r="Y92" s="10"/>
      <c r="Z92" s="10"/>
      <c r="AA92" s="10"/>
      <c r="AB92" s="10"/>
      <c r="AC92" s="10"/>
      <c r="AD92" s="68">
        <f t="shared" si="45"/>
        <v>0</v>
      </c>
      <c r="AE92" s="10"/>
      <c r="AF92" s="10"/>
      <c r="AG92" s="10"/>
      <c r="AH92" s="10"/>
      <c r="AI92" s="10"/>
      <c r="AJ92" s="10"/>
      <c r="AK92" s="10"/>
      <c r="AL92" s="68">
        <f t="shared" si="46"/>
        <v>0</v>
      </c>
      <c r="AM92" s="10"/>
      <c r="AN92" s="40"/>
      <c r="AO92" s="40"/>
      <c r="AP92" s="40"/>
      <c r="AQ92" s="40"/>
      <c r="AR92" s="40"/>
      <c r="AS92" s="40"/>
      <c r="AT92" s="40"/>
      <c r="AU92" s="40"/>
      <c r="AV92" s="76">
        <f t="shared" si="47"/>
        <v>0</v>
      </c>
      <c r="AW92" s="38"/>
      <c r="AX92" s="88"/>
      <c r="AY92" s="88"/>
    </row>
    <row r="93" spans="1:51">
      <c r="A93" s="16" t="s">
        <v>210</v>
      </c>
      <c r="B93" s="16" t="s">
        <v>211</v>
      </c>
      <c r="C93" s="16" t="s">
        <v>196</v>
      </c>
      <c r="D93" s="17">
        <v>0</v>
      </c>
      <c r="E93" s="17">
        <v>0</v>
      </c>
      <c r="F93" s="17">
        <v>0</v>
      </c>
      <c r="G93" s="18">
        <v>0</v>
      </c>
      <c r="H93" s="17">
        <v>0</v>
      </c>
      <c r="I93" s="19">
        <f>(F93+D93+E93)-(G93+H93)</f>
        <v>0</v>
      </c>
      <c r="J93" s="19">
        <f>IF(I93&gt;0,I93,0)</f>
        <v>0</v>
      </c>
      <c r="K93" s="23">
        <v>0</v>
      </c>
      <c r="L93" s="20">
        <f t="shared" si="41"/>
        <v>0</v>
      </c>
      <c r="M93" s="20"/>
      <c r="N93" s="75">
        <f t="shared" si="42"/>
        <v>0</v>
      </c>
      <c r="O93" s="74">
        <f t="shared" si="43"/>
        <v>0</v>
      </c>
      <c r="P93" s="22">
        <f t="shared" si="48"/>
        <v>0</v>
      </c>
      <c r="Q93" s="10"/>
      <c r="R93" s="10"/>
      <c r="S93" s="10"/>
      <c r="T93" s="10"/>
      <c r="U93" s="10"/>
      <c r="V93" s="10"/>
      <c r="W93" s="68">
        <f t="shared" si="44"/>
        <v>0</v>
      </c>
      <c r="X93" s="10"/>
      <c r="Y93" s="10"/>
      <c r="Z93" s="10"/>
      <c r="AA93" s="10"/>
      <c r="AB93" s="10"/>
      <c r="AC93" s="10"/>
      <c r="AD93" s="68">
        <f t="shared" si="45"/>
        <v>0</v>
      </c>
      <c r="AE93" s="10"/>
      <c r="AF93" s="10"/>
      <c r="AG93" s="10"/>
      <c r="AH93" s="10"/>
      <c r="AI93" s="10"/>
      <c r="AJ93" s="10"/>
      <c r="AK93" s="10"/>
      <c r="AL93" s="68">
        <f t="shared" si="46"/>
        <v>0</v>
      </c>
      <c r="AM93" s="10"/>
      <c r="AN93" s="10"/>
      <c r="AO93" s="10"/>
      <c r="AP93" s="10"/>
      <c r="AQ93" s="10"/>
      <c r="AR93" s="10"/>
      <c r="AS93" s="10"/>
      <c r="AT93" s="10"/>
      <c r="AU93" s="10"/>
      <c r="AV93" s="68">
        <f t="shared" si="47"/>
        <v>0</v>
      </c>
      <c r="AW93" s="10"/>
      <c r="AX93" s="88"/>
      <c r="AY93" s="88"/>
    </row>
    <row r="94" spans="1:51">
      <c r="A94" s="16" t="s">
        <v>212</v>
      </c>
      <c r="B94" s="16" t="s">
        <v>213</v>
      </c>
      <c r="C94" s="16" t="s">
        <v>196</v>
      </c>
      <c r="D94" s="17">
        <v>30</v>
      </c>
      <c r="E94" s="17">
        <v>0</v>
      </c>
      <c r="F94" s="17">
        <v>0</v>
      </c>
      <c r="G94" s="18">
        <v>0</v>
      </c>
      <c r="H94" s="17">
        <v>-5</v>
      </c>
      <c r="I94" s="19">
        <f>(F94+D94+E94)-(G94+H94)</f>
        <v>35</v>
      </c>
      <c r="J94" s="19">
        <f>IF(I94&gt;0,I94,0)</f>
        <v>35</v>
      </c>
      <c r="K94" s="23">
        <v>25</v>
      </c>
      <c r="L94" s="20">
        <f t="shared" si="41"/>
        <v>30</v>
      </c>
      <c r="M94" s="20"/>
      <c r="N94" s="75">
        <f t="shared" si="42"/>
        <v>0</v>
      </c>
      <c r="O94" s="74">
        <f t="shared" si="43"/>
        <v>30</v>
      </c>
      <c r="P94" s="22">
        <f t="shared" si="48"/>
        <v>30</v>
      </c>
      <c r="Q94" s="10">
        <v>25</v>
      </c>
      <c r="R94" s="10"/>
      <c r="S94" s="10"/>
      <c r="T94" s="10"/>
      <c r="U94" s="10"/>
      <c r="V94" s="10"/>
      <c r="W94" s="76">
        <f t="shared" si="44"/>
        <v>0</v>
      </c>
      <c r="X94" s="10"/>
      <c r="Y94" s="10"/>
      <c r="Z94" s="10">
        <v>25</v>
      </c>
      <c r="AA94" s="10"/>
      <c r="AB94" s="10"/>
      <c r="AC94" s="10"/>
      <c r="AD94" s="76">
        <f t="shared" si="45"/>
        <v>25</v>
      </c>
      <c r="AE94" s="10">
        <v>5</v>
      </c>
      <c r="AF94" s="10"/>
      <c r="AG94" s="10"/>
      <c r="AH94" s="10">
        <v>5</v>
      </c>
      <c r="AI94" s="10"/>
      <c r="AJ94" s="10"/>
      <c r="AK94" s="10"/>
      <c r="AL94" s="76">
        <f t="shared" si="46"/>
        <v>5</v>
      </c>
      <c r="AM94" s="10"/>
      <c r="AN94" s="10"/>
      <c r="AO94" s="10"/>
      <c r="AP94" s="10"/>
      <c r="AQ94" s="10"/>
      <c r="AR94" s="10"/>
      <c r="AS94" s="10"/>
      <c r="AT94" s="10"/>
      <c r="AU94" s="10"/>
      <c r="AV94" s="68">
        <f t="shared" si="47"/>
        <v>0</v>
      </c>
      <c r="AW94" s="10"/>
      <c r="AX94" s="88"/>
      <c r="AY94" s="88"/>
    </row>
    <row r="95" spans="1:51">
      <c r="A95" s="38"/>
      <c r="B95" s="38" t="s">
        <v>447</v>
      </c>
      <c r="C95" s="16" t="s">
        <v>196</v>
      </c>
      <c r="D95" s="38">
        <v>1</v>
      </c>
      <c r="E95" s="38"/>
      <c r="F95" s="38"/>
      <c r="G95" s="18">
        <v>0</v>
      </c>
      <c r="H95" s="38">
        <v>0</v>
      </c>
      <c r="I95" s="38"/>
      <c r="J95" s="38"/>
      <c r="K95" s="40">
        <v>1</v>
      </c>
      <c r="L95" s="20">
        <f t="shared" si="41"/>
        <v>51</v>
      </c>
      <c r="M95" s="20">
        <v>50</v>
      </c>
      <c r="N95" s="75">
        <f t="shared" si="42"/>
        <v>0</v>
      </c>
      <c r="O95" s="74">
        <f t="shared" si="43"/>
        <v>51</v>
      </c>
      <c r="P95" s="22">
        <f t="shared" si="48"/>
        <v>51</v>
      </c>
      <c r="Q95" s="40"/>
      <c r="R95" s="40"/>
      <c r="S95" s="40"/>
      <c r="T95" s="40"/>
      <c r="U95" s="40"/>
      <c r="V95" s="40"/>
      <c r="W95" s="76">
        <f t="shared" si="44"/>
        <v>0</v>
      </c>
      <c r="X95" s="40"/>
      <c r="Y95" s="40"/>
      <c r="Z95" s="40"/>
      <c r="AA95" s="40"/>
      <c r="AB95" s="40"/>
      <c r="AC95" s="40"/>
      <c r="AD95" s="76">
        <f t="shared" si="45"/>
        <v>0</v>
      </c>
      <c r="AE95" s="40">
        <v>1</v>
      </c>
      <c r="AF95" s="40">
        <v>1</v>
      </c>
      <c r="AG95" s="40"/>
      <c r="AH95" s="40"/>
      <c r="AI95" s="40"/>
      <c r="AJ95" s="40"/>
      <c r="AK95" s="40"/>
      <c r="AL95" s="76">
        <f t="shared" si="46"/>
        <v>1</v>
      </c>
      <c r="AM95" s="40">
        <v>50</v>
      </c>
      <c r="AN95" s="10">
        <v>50</v>
      </c>
      <c r="AO95" s="10"/>
      <c r="AP95" s="10"/>
      <c r="AQ95" s="10"/>
      <c r="AR95" s="10"/>
      <c r="AS95" s="10"/>
      <c r="AT95" s="10"/>
      <c r="AU95" s="10"/>
      <c r="AV95" s="76">
        <f t="shared" si="47"/>
        <v>50</v>
      </c>
      <c r="AW95" s="10"/>
      <c r="AX95" s="88"/>
      <c r="AY95" s="88"/>
    </row>
    <row r="96" spans="1:51">
      <c r="A96" s="16"/>
      <c r="B96" s="16" t="s">
        <v>363</v>
      </c>
      <c r="C96" s="16" t="s">
        <v>196</v>
      </c>
      <c r="D96" s="31">
        <v>20</v>
      </c>
      <c r="E96" s="17"/>
      <c r="F96" s="17"/>
      <c r="G96" s="18">
        <v>0</v>
      </c>
      <c r="H96" s="17">
        <v>0</v>
      </c>
      <c r="I96" s="19">
        <f t="shared" ref="I96:I130" si="51">(F96+D96+E96)-(G96+H96)</f>
        <v>20</v>
      </c>
      <c r="J96" s="19">
        <f t="shared" ref="J96:J130" si="52">IF(I96&gt;0,I96,0)</f>
        <v>20</v>
      </c>
      <c r="K96" s="23">
        <v>20</v>
      </c>
      <c r="L96" s="20">
        <f t="shared" si="41"/>
        <v>20</v>
      </c>
      <c r="M96" s="20"/>
      <c r="N96" s="75">
        <f t="shared" si="42"/>
        <v>0</v>
      </c>
      <c r="O96" s="74">
        <f t="shared" si="43"/>
        <v>20</v>
      </c>
      <c r="P96" s="22">
        <f t="shared" si="48"/>
        <v>20</v>
      </c>
      <c r="Q96" s="10"/>
      <c r="R96" s="10"/>
      <c r="S96" s="10"/>
      <c r="T96" s="10"/>
      <c r="U96" s="10"/>
      <c r="V96" s="10"/>
      <c r="W96" s="76">
        <f t="shared" si="44"/>
        <v>0</v>
      </c>
      <c r="X96" s="10">
        <v>20</v>
      </c>
      <c r="Y96" s="10">
        <v>20</v>
      </c>
      <c r="Z96" s="10"/>
      <c r="AA96" s="10"/>
      <c r="AB96" s="10"/>
      <c r="AC96" s="10"/>
      <c r="AD96" s="76">
        <f t="shared" si="45"/>
        <v>20</v>
      </c>
      <c r="AE96" s="10"/>
      <c r="AF96" s="10"/>
      <c r="AG96" s="10"/>
      <c r="AH96" s="10"/>
      <c r="AI96" s="10"/>
      <c r="AJ96" s="10"/>
      <c r="AK96" s="10"/>
      <c r="AL96" s="76">
        <f t="shared" si="46"/>
        <v>0</v>
      </c>
      <c r="AM96" s="10"/>
      <c r="AN96" s="40"/>
      <c r="AO96" s="40"/>
      <c r="AP96" s="40"/>
      <c r="AQ96" s="40"/>
      <c r="AR96" s="40"/>
      <c r="AS96" s="40"/>
      <c r="AT96" s="40"/>
      <c r="AU96" s="40"/>
      <c r="AV96" s="76">
        <f t="shared" si="47"/>
        <v>0</v>
      </c>
      <c r="AW96" s="38"/>
      <c r="AX96" s="88"/>
      <c r="AY96" s="88"/>
    </row>
    <row r="97" spans="1:51">
      <c r="A97" s="16"/>
      <c r="B97" s="46" t="s">
        <v>364</v>
      </c>
      <c r="C97" s="16" t="s">
        <v>196</v>
      </c>
      <c r="D97" s="56">
        <v>20</v>
      </c>
      <c r="E97" s="17"/>
      <c r="F97" s="17"/>
      <c r="G97" s="18">
        <v>0</v>
      </c>
      <c r="H97" s="17">
        <v>0</v>
      </c>
      <c r="I97" s="19">
        <f t="shared" si="51"/>
        <v>20</v>
      </c>
      <c r="J97" s="19">
        <f t="shared" si="52"/>
        <v>20</v>
      </c>
      <c r="K97" s="23">
        <v>20</v>
      </c>
      <c r="L97" s="20">
        <f t="shared" si="41"/>
        <v>20</v>
      </c>
      <c r="M97" s="20"/>
      <c r="N97" s="75">
        <f t="shared" si="42"/>
        <v>0</v>
      </c>
      <c r="O97" s="74">
        <f t="shared" si="43"/>
        <v>20</v>
      </c>
      <c r="P97" s="22">
        <f t="shared" si="48"/>
        <v>20</v>
      </c>
      <c r="Q97" s="10"/>
      <c r="R97" s="10"/>
      <c r="S97" s="10"/>
      <c r="T97" s="10"/>
      <c r="U97" s="10"/>
      <c r="V97" s="10"/>
      <c r="W97" s="76">
        <f t="shared" si="44"/>
        <v>0</v>
      </c>
      <c r="X97" s="10">
        <v>20</v>
      </c>
      <c r="Y97" s="10">
        <v>20</v>
      </c>
      <c r="Z97" s="10"/>
      <c r="AA97" s="10"/>
      <c r="AB97" s="10"/>
      <c r="AC97" s="10"/>
      <c r="AD97" s="76">
        <f t="shared" si="45"/>
        <v>20</v>
      </c>
      <c r="AE97" s="10"/>
      <c r="AF97" s="10"/>
      <c r="AG97" s="10"/>
      <c r="AH97" s="10"/>
      <c r="AI97" s="10"/>
      <c r="AJ97" s="10"/>
      <c r="AK97" s="10"/>
      <c r="AL97" s="76">
        <f t="shared" si="46"/>
        <v>0</v>
      </c>
      <c r="AM97" s="10"/>
      <c r="AN97" s="10"/>
      <c r="AO97" s="10"/>
      <c r="AP97" s="10"/>
      <c r="AQ97" s="10"/>
      <c r="AR97" s="10"/>
      <c r="AS97" s="10"/>
      <c r="AT97" s="10"/>
      <c r="AU97" s="10"/>
      <c r="AV97" s="76">
        <f t="shared" si="47"/>
        <v>0</v>
      </c>
      <c r="AW97" s="10"/>
      <c r="AX97" s="88"/>
      <c r="AY97" s="88"/>
    </row>
    <row r="98" spans="1:51">
      <c r="A98" s="16"/>
      <c r="B98" s="46" t="s">
        <v>366</v>
      </c>
      <c r="C98" s="16" t="s">
        <v>196</v>
      </c>
      <c r="D98" s="31">
        <v>20</v>
      </c>
      <c r="E98" s="17"/>
      <c r="F98" s="17"/>
      <c r="G98" s="18">
        <v>0</v>
      </c>
      <c r="H98" s="17">
        <v>0</v>
      </c>
      <c r="I98" s="19">
        <f t="shared" si="51"/>
        <v>20</v>
      </c>
      <c r="J98" s="19">
        <f t="shared" si="52"/>
        <v>20</v>
      </c>
      <c r="K98" s="23">
        <v>20</v>
      </c>
      <c r="L98" s="20">
        <f t="shared" si="41"/>
        <v>20</v>
      </c>
      <c r="M98" s="20"/>
      <c r="N98" s="75">
        <f t="shared" si="42"/>
        <v>0</v>
      </c>
      <c r="O98" s="74">
        <f t="shared" si="43"/>
        <v>20</v>
      </c>
      <c r="P98" s="22">
        <f t="shared" si="48"/>
        <v>20</v>
      </c>
      <c r="Q98" s="10"/>
      <c r="R98" s="10"/>
      <c r="S98" s="10"/>
      <c r="T98" s="10"/>
      <c r="U98" s="10"/>
      <c r="V98" s="10"/>
      <c r="W98" s="76">
        <f t="shared" si="44"/>
        <v>0</v>
      </c>
      <c r="X98" s="10">
        <v>20</v>
      </c>
      <c r="Y98" s="10">
        <v>20</v>
      </c>
      <c r="Z98" s="10"/>
      <c r="AA98" s="10"/>
      <c r="AB98" s="10"/>
      <c r="AC98" s="10"/>
      <c r="AD98" s="76">
        <f t="shared" si="45"/>
        <v>20</v>
      </c>
      <c r="AE98" s="10"/>
      <c r="AF98" s="10"/>
      <c r="AG98" s="10"/>
      <c r="AH98" s="10"/>
      <c r="AI98" s="10"/>
      <c r="AJ98" s="10"/>
      <c r="AK98" s="10"/>
      <c r="AL98" s="76">
        <f t="shared" si="46"/>
        <v>0</v>
      </c>
      <c r="AM98" s="10"/>
      <c r="AN98" s="10"/>
      <c r="AO98" s="10"/>
      <c r="AP98" s="10"/>
      <c r="AQ98" s="10"/>
      <c r="AR98" s="10"/>
      <c r="AS98" s="10"/>
      <c r="AT98" s="10"/>
      <c r="AU98" s="10"/>
      <c r="AV98" s="76">
        <f t="shared" si="47"/>
        <v>0</v>
      </c>
      <c r="AW98" s="10"/>
      <c r="AX98" s="88"/>
      <c r="AY98" s="88"/>
    </row>
    <row r="99" spans="1:51">
      <c r="A99" s="16"/>
      <c r="B99" s="46" t="s">
        <v>506</v>
      </c>
      <c r="C99" s="16" t="s">
        <v>196</v>
      </c>
      <c r="D99" s="31">
        <v>20</v>
      </c>
      <c r="E99" s="17"/>
      <c r="F99" s="17"/>
      <c r="G99" s="18">
        <v>0</v>
      </c>
      <c r="H99" s="17">
        <v>0</v>
      </c>
      <c r="I99" s="19">
        <f t="shared" si="51"/>
        <v>20</v>
      </c>
      <c r="J99" s="19">
        <f t="shared" si="52"/>
        <v>20</v>
      </c>
      <c r="K99" s="23"/>
      <c r="L99" s="20">
        <f t="shared" si="41"/>
        <v>20</v>
      </c>
      <c r="M99" s="20">
        <v>20</v>
      </c>
      <c r="N99" s="75">
        <f t="shared" si="42"/>
        <v>0</v>
      </c>
      <c r="O99" s="74">
        <f t="shared" si="43"/>
        <v>20</v>
      </c>
      <c r="P99" s="22"/>
      <c r="Q99" s="10"/>
      <c r="R99" s="10"/>
      <c r="S99" s="10"/>
      <c r="T99" s="10"/>
      <c r="U99" s="10"/>
      <c r="V99" s="10"/>
      <c r="W99" s="76">
        <f t="shared" si="44"/>
        <v>0</v>
      </c>
      <c r="X99" s="10"/>
      <c r="Y99" s="10"/>
      <c r="Z99" s="10"/>
      <c r="AA99" s="10"/>
      <c r="AB99" s="10"/>
      <c r="AC99" s="10"/>
      <c r="AD99" s="76">
        <f t="shared" si="45"/>
        <v>0</v>
      </c>
      <c r="AE99" s="10"/>
      <c r="AF99" s="10"/>
      <c r="AG99" s="10"/>
      <c r="AH99" s="10"/>
      <c r="AI99" s="10"/>
      <c r="AJ99" s="10"/>
      <c r="AK99" s="10"/>
      <c r="AL99" s="76">
        <f t="shared" si="46"/>
        <v>0</v>
      </c>
      <c r="AM99" s="10">
        <v>20</v>
      </c>
      <c r="AN99" s="10">
        <v>20</v>
      </c>
      <c r="AO99" s="10"/>
      <c r="AP99" s="10"/>
      <c r="AQ99" s="10"/>
      <c r="AR99" s="10"/>
      <c r="AS99" s="10"/>
      <c r="AT99" s="10"/>
      <c r="AU99" s="10"/>
      <c r="AV99" s="76">
        <f t="shared" si="47"/>
        <v>20</v>
      </c>
      <c r="AW99" s="10"/>
      <c r="AX99" s="88"/>
      <c r="AY99" s="88"/>
    </row>
    <row r="100" spans="1:51">
      <c r="A100" s="16" t="s">
        <v>214</v>
      </c>
      <c r="B100" s="16" t="s">
        <v>215</v>
      </c>
      <c r="C100" s="16" t="s">
        <v>196</v>
      </c>
      <c r="D100" s="17">
        <v>0</v>
      </c>
      <c r="E100" s="17">
        <v>0</v>
      </c>
      <c r="F100" s="17">
        <v>0</v>
      </c>
      <c r="G100" s="18">
        <v>0</v>
      </c>
      <c r="H100" s="17">
        <v>0</v>
      </c>
      <c r="I100" s="19">
        <f t="shared" si="51"/>
        <v>0</v>
      </c>
      <c r="J100" s="19">
        <f t="shared" si="52"/>
        <v>0</v>
      </c>
      <c r="K100" s="23">
        <v>0</v>
      </c>
      <c r="L100" s="20">
        <f t="shared" si="41"/>
        <v>0</v>
      </c>
      <c r="M100" s="20"/>
      <c r="N100" s="75">
        <f t="shared" si="42"/>
        <v>0</v>
      </c>
      <c r="O100" s="74">
        <f t="shared" si="43"/>
        <v>0</v>
      </c>
      <c r="P100" s="22">
        <f t="shared" si="48"/>
        <v>0</v>
      </c>
      <c r="Q100" s="10"/>
      <c r="R100" s="10"/>
      <c r="S100" s="10"/>
      <c r="T100" s="10"/>
      <c r="U100" s="10"/>
      <c r="V100" s="10"/>
      <c r="W100" s="68">
        <f t="shared" si="44"/>
        <v>0</v>
      </c>
      <c r="X100" s="10"/>
      <c r="Y100" s="10"/>
      <c r="Z100" s="10"/>
      <c r="AA100" s="10"/>
      <c r="AB100" s="10"/>
      <c r="AC100" s="10"/>
      <c r="AD100" s="68">
        <f t="shared" si="45"/>
        <v>0</v>
      </c>
      <c r="AE100" s="10"/>
      <c r="AF100" s="10"/>
      <c r="AG100" s="10"/>
      <c r="AH100" s="10"/>
      <c r="AI100" s="10"/>
      <c r="AJ100" s="10"/>
      <c r="AK100" s="10"/>
      <c r="AL100" s="68">
        <f t="shared" si="46"/>
        <v>0</v>
      </c>
      <c r="AM100" s="10"/>
      <c r="AN100" s="10"/>
      <c r="AO100" s="10"/>
      <c r="AP100" s="10"/>
      <c r="AQ100" s="10"/>
      <c r="AR100" s="10"/>
      <c r="AS100" s="10"/>
      <c r="AT100" s="10"/>
      <c r="AU100" s="10"/>
      <c r="AV100" s="76">
        <f t="shared" si="47"/>
        <v>0</v>
      </c>
      <c r="AW100" s="10"/>
      <c r="AX100" s="88"/>
      <c r="AY100" s="88"/>
    </row>
    <row r="101" spans="1:51">
      <c r="A101" s="16" t="s">
        <v>331</v>
      </c>
      <c r="B101" s="16" t="s">
        <v>332</v>
      </c>
      <c r="C101" s="16" t="s">
        <v>196</v>
      </c>
      <c r="D101" s="17">
        <v>0</v>
      </c>
      <c r="E101" s="17">
        <v>0</v>
      </c>
      <c r="F101" s="17">
        <v>0</v>
      </c>
      <c r="G101" s="18">
        <v>0</v>
      </c>
      <c r="H101" s="17">
        <v>0</v>
      </c>
      <c r="I101" s="19">
        <f t="shared" si="51"/>
        <v>0</v>
      </c>
      <c r="J101" s="19">
        <f t="shared" si="52"/>
        <v>0</v>
      </c>
      <c r="K101" s="23">
        <v>0</v>
      </c>
      <c r="L101" s="20">
        <f t="shared" si="41"/>
        <v>0</v>
      </c>
      <c r="M101" s="20"/>
      <c r="N101" s="75">
        <f t="shared" si="42"/>
        <v>0</v>
      </c>
      <c r="O101" s="74">
        <f t="shared" si="43"/>
        <v>0</v>
      </c>
      <c r="P101" s="22">
        <f t="shared" si="48"/>
        <v>0</v>
      </c>
      <c r="Q101" s="10"/>
      <c r="R101" s="10"/>
      <c r="S101" s="10"/>
      <c r="T101" s="10"/>
      <c r="U101" s="10"/>
      <c r="V101" s="10"/>
      <c r="W101" s="68">
        <f t="shared" si="44"/>
        <v>0</v>
      </c>
      <c r="X101" s="10"/>
      <c r="Y101" s="10"/>
      <c r="Z101" s="10"/>
      <c r="AA101" s="10"/>
      <c r="AB101" s="10"/>
      <c r="AC101" s="10"/>
      <c r="AD101" s="68">
        <f t="shared" si="45"/>
        <v>0</v>
      </c>
      <c r="AE101" s="10"/>
      <c r="AF101" s="10"/>
      <c r="AG101" s="10"/>
      <c r="AH101" s="10"/>
      <c r="AI101" s="10"/>
      <c r="AJ101" s="10"/>
      <c r="AK101" s="10"/>
      <c r="AL101" s="68">
        <f t="shared" si="46"/>
        <v>0</v>
      </c>
      <c r="AM101" s="10"/>
      <c r="AN101" s="10"/>
      <c r="AO101" s="10"/>
      <c r="AP101" s="10"/>
      <c r="AQ101" s="10"/>
      <c r="AR101" s="10"/>
      <c r="AS101" s="10"/>
      <c r="AT101" s="10"/>
      <c r="AU101" s="10"/>
      <c r="AV101" s="68">
        <f t="shared" si="47"/>
        <v>0</v>
      </c>
      <c r="AW101" s="10"/>
      <c r="AX101" s="88"/>
      <c r="AY101" s="88"/>
    </row>
    <row r="102" spans="1:51">
      <c r="A102" s="34"/>
      <c r="B102" s="37" t="s">
        <v>438</v>
      </c>
      <c r="C102" s="16" t="s">
        <v>196</v>
      </c>
      <c r="D102" s="31">
        <v>6</v>
      </c>
      <c r="E102" s="17"/>
      <c r="F102" s="17"/>
      <c r="G102" s="18">
        <v>0</v>
      </c>
      <c r="H102" s="17">
        <v>0</v>
      </c>
      <c r="I102" s="19">
        <f t="shared" si="51"/>
        <v>6</v>
      </c>
      <c r="J102" s="19">
        <f t="shared" si="52"/>
        <v>6</v>
      </c>
      <c r="K102" s="20">
        <v>6</v>
      </c>
      <c r="L102" s="20">
        <f t="shared" si="41"/>
        <v>6</v>
      </c>
      <c r="M102" s="20"/>
      <c r="N102" s="75">
        <f t="shared" si="42"/>
        <v>0</v>
      </c>
      <c r="O102" s="74">
        <f t="shared" si="43"/>
        <v>6</v>
      </c>
      <c r="P102" s="22">
        <f t="shared" si="48"/>
        <v>6</v>
      </c>
      <c r="Q102" s="10"/>
      <c r="R102" s="10">
        <v>6</v>
      </c>
      <c r="S102" s="10"/>
      <c r="T102" s="10"/>
      <c r="U102" s="10"/>
      <c r="V102" s="10"/>
      <c r="W102" s="76">
        <f t="shared" si="44"/>
        <v>6</v>
      </c>
      <c r="X102" s="10">
        <v>6</v>
      </c>
      <c r="Y102" s="10"/>
      <c r="Z102" s="10"/>
      <c r="AA102" s="10"/>
      <c r="AB102" s="10"/>
      <c r="AC102" s="10"/>
      <c r="AD102" s="76">
        <f t="shared" si="45"/>
        <v>0</v>
      </c>
      <c r="AE102" s="10"/>
      <c r="AF102" s="10"/>
      <c r="AG102" s="10"/>
      <c r="AH102" s="10"/>
      <c r="AI102" s="10"/>
      <c r="AJ102" s="10"/>
      <c r="AK102" s="10"/>
      <c r="AL102" s="76">
        <f t="shared" si="46"/>
        <v>0</v>
      </c>
      <c r="AM102" s="10"/>
      <c r="AN102" s="10"/>
      <c r="AO102" s="10"/>
      <c r="AP102" s="10"/>
      <c r="AQ102" s="10"/>
      <c r="AR102" s="10"/>
      <c r="AS102" s="10"/>
      <c r="AT102" s="10"/>
      <c r="AU102" s="10"/>
      <c r="AV102" s="68">
        <f t="shared" si="47"/>
        <v>0</v>
      </c>
      <c r="AW102" s="10"/>
      <c r="AX102" s="88"/>
      <c r="AY102" s="88"/>
    </row>
    <row r="103" spans="1:51">
      <c r="A103" s="16" t="s">
        <v>216</v>
      </c>
      <c r="B103" s="16" t="s">
        <v>217</v>
      </c>
      <c r="C103" s="16" t="s">
        <v>196</v>
      </c>
      <c r="D103" s="17">
        <v>0</v>
      </c>
      <c r="E103" s="17">
        <v>0</v>
      </c>
      <c r="F103" s="17">
        <v>0</v>
      </c>
      <c r="G103" s="18">
        <v>0</v>
      </c>
      <c r="H103" s="17">
        <v>0</v>
      </c>
      <c r="I103" s="19">
        <f t="shared" si="51"/>
        <v>0</v>
      </c>
      <c r="J103" s="19">
        <f t="shared" si="52"/>
        <v>0</v>
      </c>
      <c r="K103" s="23">
        <v>0</v>
      </c>
      <c r="L103" s="20">
        <f t="shared" si="41"/>
        <v>0</v>
      </c>
      <c r="M103" s="20"/>
      <c r="N103" s="75">
        <f t="shared" si="42"/>
        <v>0</v>
      </c>
      <c r="O103" s="74">
        <f t="shared" si="43"/>
        <v>0</v>
      </c>
      <c r="P103" s="22">
        <f t="shared" si="48"/>
        <v>0</v>
      </c>
      <c r="Q103" s="10"/>
      <c r="R103" s="10"/>
      <c r="S103" s="10"/>
      <c r="T103" s="10"/>
      <c r="U103" s="10"/>
      <c r="V103" s="10"/>
      <c r="W103" s="68">
        <f t="shared" si="44"/>
        <v>0</v>
      </c>
      <c r="X103" s="10"/>
      <c r="Y103" s="10"/>
      <c r="Z103" s="10"/>
      <c r="AA103" s="10"/>
      <c r="AB103" s="10"/>
      <c r="AC103" s="10"/>
      <c r="AD103" s="68">
        <f t="shared" si="45"/>
        <v>0</v>
      </c>
      <c r="AE103" s="10"/>
      <c r="AF103" s="10"/>
      <c r="AG103" s="10"/>
      <c r="AH103" s="10"/>
      <c r="AI103" s="10"/>
      <c r="AJ103" s="10"/>
      <c r="AK103" s="10"/>
      <c r="AL103" s="68">
        <f t="shared" si="46"/>
        <v>0</v>
      </c>
      <c r="AM103" s="10"/>
      <c r="AN103" s="10"/>
      <c r="AO103" s="10"/>
      <c r="AP103" s="10"/>
      <c r="AQ103" s="10"/>
      <c r="AR103" s="10"/>
      <c r="AS103" s="10"/>
      <c r="AT103" s="10"/>
      <c r="AU103" s="10"/>
      <c r="AV103" s="76">
        <f t="shared" si="47"/>
        <v>0</v>
      </c>
      <c r="AW103" s="10"/>
      <c r="AX103" s="88"/>
      <c r="AY103" s="88"/>
    </row>
    <row r="104" spans="1:51">
      <c r="A104" s="16" t="s">
        <v>218</v>
      </c>
      <c r="B104" s="78" t="s">
        <v>219</v>
      </c>
      <c r="C104" s="16" t="s">
        <v>196</v>
      </c>
      <c r="D104" s="17">
        <v>176</v>
      </c>
      <c r="E104" s="17">
        <v>0</v>
      </c>
      <c r="F104" s="17">
        <v>0</v>
      </c>
      <c r="G104" s="18">
        <v>0</v>
      </c>
      <c r="H104" s="17">
        <v>63</v>
      </c>
      <c r="I104" s="19">
        <f t="shared" si="51"/>
        <v>113</v>
      </c>
      <c r="J104" s="19">
        <f t="shared" si="52"/>
        <v>113</v>
      </c>
      <c r="K104" s="23">
        <v>130</v>
      </c>
      <c r="L104" s="20">
        <f t="shared" si="41"/>
        <v>87</v>
      </c>
      <c r="M104" s="20">
        <v>20</v>
      </c>
      <c r="N104" s="75">
        <f t="shared" si="42"/>
        <v>0</v>
      </c>
      <c r="O104" s="74">
        <f t="shared" si="43"/>
        <v>87</v>
      </c>
      <c r="P104" s="22">
        <f t="shared" si="48"/>
        <v>87</v>
      </c>
      <c r="Q104" s="10">
        <v>50</v>
      </c>
      <c r="R104" s="10"/>
      <c r="S104" s="10"/>
      <c r="T104" s="10"/>
      <c r="U104" s="10"/>
      <c r="V104" s="10">
        <v>50</v>
      </c>
      <c r="W104" s="76">
        <f t="shared" si="44"/>
        <v>50</v>
      </c>
      <c r="X104" s="10">
        <v>37</v>
      </c>
      <c r="Y104" s="10"/>
      <c r="Z104" s="10"/>
      <c r="AA104" s="10">
        <v>37</v>
      </c>
      <c r="AB104" s="10"/>
      <c r="AC104" s="10"/>
      <c r="AD104" s="76">
        <f t="shared" si="45"/>
        <v>37</v>
      </c>
      <c r="AE104" s="10">
        <v>0</v>
      </c>
      <c r="AF104" s="10"/>
      <c r="AG104" s="10"/>
      <c r="AH104" s="10"/>
      <c r="AI104" s="10"/>
      <c r="AJ104" s="10"/>
      <c r="AK104" s="10"/>
      <c r="AL104" s="76">
        <f t="shared" si="46"/>
        <v>0</v>
      </c>
      <c r="AM104" s="10"/>
      <c r="AN104" s="10"/>
      <c r="AO104" s="10"/>
      <c r="AP104" s="10"/>
      <c r="AQ104" s="10"/>
      <c r="AR104" s="10"/>
      <c r="AS104" s="10"/>
      <c r="AT104" s="10"/>
      <c r="AU104" s="10"/>
      <c r="AV104" s="68">
        <f t="shared" si="47"/>
        <v>0</v>
      </c>
      <c r="AW104" s="10"/>
      <c r="AX104" s="88"/>
      <c r="AY104" s="88"/>
    </row>
    <row r="105" spans="1:51">
      <c r="A105" s="16" t="s">
        <v>220</v>
      </c>
      <c r="B105" s="16" t="s">
        <v>221</v>
      </c>
      <c r="C105" s="16" t="s">
        <v>196</v>
      </c>
      <c r="D105" s="17">
        <v>60</v>
      </c>
      <c r="E105" s="17">
        <v>0</v>
      </c>
      <c r="F105" s="17">
        <v>0</v>
      </c>
      <c r="G105" s="18">
        <v>0</v>
      </c>
      <c r="H105" s="17">
        <v>0</v>
      </c>
      <c r="I105" s="19">
        <f t="shared" si="51"/>
        <v>60</v>
      </c>
      <c r="J105" s="19">
        <f t="shared" si="52"/>
        <v>60</v>
      </c>
      <c r="K105" s="23">
        <v>0</v>
      </c>
      <c r="L105" s="20">
        <f t="shared" si="41"/>
        <v>0</v>
      </c>
      <c r="M105" s="20"/>
      <c r="N105" s="75">
        <f t="shared" si="42"/>
        <v>0</v>
      </c>
      <c r="O105" s="74">
        <f t="shared" si="43"/>
        <v>0</v>
      </c>
      <c r="P105" s="22">
        <f t="shared" si="48"/>
        <v>0</v>
      </c>
      <c r="Q105" s="10"/>
      <c r="R105" s="10"/>
      <c r="S105" s="10"/>
      <c r="T105" s="10"/>
      <c r="U105" s="10"/>
      <c r="V105" s="10"/>
      <c r="W105" s="68">
        <f t="shared" si="44"/>
        <v>0</v>
      </c>
      <c r="X105" s="10"/>
      <c r="Y105" s="10"/>
      <c r="Z105" s="10"/>
      <c r="AA105" s="10"/>
      <c r="AB105" s="10"/>
      <c r="AC105" s="10"/>
      <c r="AD105" s="68">
        <f t="shared" si="45"/>
        <v>0</v>
      </c>
      <c r="AE105" s="10"/>
      <c r="AF105" s="10"/>
      <c r="AG105" s="10"/>
      <c r="AH105" s="10"/>
      <c r="AI105" s="10"/>
      <c r="AJ105" s="10"/>
      <c r="AK105" s="10"/>
      <c r="AL105" s="68">
        <f t="shared" si="46"/>
        <v>0</v>
      </c>
      <c r="AM105" s="10"/>
      <c r="AN105" s="10"/>
      <c r="AO105" s="10"/>
      <c r="AP105" s="10"/>
      <c r="AQ105" s="10"/>
      <c r="AR105" s="10"/>
      <c r="AS105" s="10"/>
      <c r="AT105" s="10"/>
      <c r="AU105" s="10"/>
      <c r="AV105" s="76">
        <f t="shared" si="47"/>
        <v>0</v>
      </c>
      <c r="AW105" s="10"/>
      <c r="AX105" s="88"/>
      <c r="AY105" s="88"/>
    </row>
    <row r="106" spans="1:51">
      <c r="A106" s="16" t="s">
        <v>222</v>
      </c>
      <c r="B106" s="78" t="s">
        <v>223</v>
      </c>
      <c r="C106" s="16" t="s">
        <v>196</v>
      </c>
      <c r="D106" s="17">
        <v>80</v>
      </c>
      <c r="E106" s="17">
        <v>0</v>
      </c>
      <c r="F106" s="17">
        <v>0</v>
      </c>
      <c r="G106" s="18">
        <v>0</v>
      </c>
      <c r="H106" s="17">
        <v>-50</v>
      </c>
      <c r="I106" s="19">
        <f t="shared" si="51"/>
        <v>130</v>
      </c>
      <c r="J106" s="19">
        <f t="shared" si="52"/>
        <v>130</v>
      </c>
      <c r="K106" s="26">
        <f>50+20</f>
        <v>70</v>
      </c>
      <c r="L106" s="20">
        <f t="shared" si="41"/>
        <v>120</v>
      </c>
      <c r="M106" s="20"/>
      <c r="N106" s="75">
        <f t="shared" si="42"/>
        <v>0</v>
      </c>
      <c r="O106" s="74">
        <f t="shared" si="43"/>
        <v>120</v>
      </c>
      <c r="P106" s="22">
        <f t="shared" si="48"/>
        <v>90</v>
      </c>
      <c r="Q106" s="10">
        <v>20</v>
      </c>
      <c r="R106" s="10"/>
      <c r="S106" s="10"/>
      <c r="T106" s="10"/>
      <c r="U106" s="10">
        <v>20</v>
      </c>
      <c r="V106" s="10"/>
      <c r="W106" s="76">
        <f t="shared" si="44"/>
        <v>20</v>
      </c>
      <c r="X106" s="10">
        <v>50</v>
      </c>
      <c r="Y106" s="10"/>
      <c r="Z106" s="10"/>
      <c r="AA106" s="10">
        <v>50</v>
      </c>
      <c r="AB106" s="10"/>
      <c r="AC106" s="10"/>
      <c r="AD106" s="76">
        <f t="shared" si="45"/>
        <v>50</v>
      </c>
      <c r="AE106" s="10">
        <v>20</v>
      </c>
      <c r="AF106" s="10"/>
      <c r="AG106" s="10"/>
      <c r="AH106" s="10">
        <v>50</v>
      </c>
      <c r="AI106" s="10"/>
      <c r="AJ106" s="10"/>
      <c r="AK106" s="10"/>
      <c r="AL106" s="76">
        <f t="shared" si="46"/>
        <v>50</v>
      </c>
      <c r="AM106" s="10"/>
      <c r="AN106" s="10"/>
      <c r="AO106" s="10"/>
      <c r="AP106" s="10"/>
      <c r="AQ106" s="10"/>
      <c r="AR106" s="10"/>
      <c r="AS106" s="10"/>
      <c r="AT106" s="10"/>
      <c r="AU106" s="10"/>
      <c r="AV106" s="68">
        <f t="shared" si="47"/>
        <v>0</v>
      </c>
      <c r="AW106" s="10"/>
      <c r="AX106" s="88"/>
      <c r="AY106" s="88"/>
    </row>
    <row r="107" spans="1:51">
      <c r="A107" s="16"/>
      <c r="B107" s="78" t="s">
        <v>507</v>
      </c>
      <c r="C107" s="16" t="s">
        <v>196</v>
      </c>
      <c r="D107" s="17"/>
      <c r="E107" s="17"/>
      <c r="F107" s="17"/>
      <c r="G107" s="18"/>
      <c r="H107" s="17"/>
      <c r="I107" s="19"/>
      <c r="J107" s="19"/>
      <c r="K107" s="26"/>
      <c r="L107" s="20">
        <f t="shared" si="41"/>
        <v>20</v>
      </c>
      <c r="M107" s="20">
        <v>20</v>
      </c>
      <c r="N107" s="75">
        <f t="shared" si="42"/>
        <v>0</v>
      </c>
      <c r="O107" s="74">
        <f t="shared" si="43"/>
        <v>20</v>
      </c>
      <c r="P107" s="22"/>
      <c r="Q107" s="10"/>
      <c r="R107" s="10"/>
      <c r="S107" s="10"/>
      <c r="T107" s="10"/>
      <c r="U107" s="10"/>
      <c r="V107" s="10"/>
      <c r="W107" s="76">
        <f t="shared" si="44"/>
        <v>0</v>
      </c>
      <c r="X107" s="10"/>
      <c r="Y107" s="10"/>
      <c r="Z107" s="10"/>
      <c r="AA107" s="10"/>
      <c r="AB107" s="10"/>
      <c r="AC107" s="10"/>
      <c r="AD107" s="76">
        <f t="shared" si="45"/>
        <v>0</v>
      </c>
      <c r="AE107" s="10"/>
      <c r="AF107" s="10"/>
      <c r="AG107" s="10"/>
      <c r="AH107" s="10"/>
      <c r="AI107" s="10"/>
      <c r="AJ107" s="10"/>
      <c r="AK107" s="10"/>
      <c r="AL107" s="76">
        <f t="shared" si="46"/>
        <v>0</v>
      </c>
      <c r="AM107" s="10">
        <v>20</v>
      </c>
      <c r="AN107" s="10"/>
      <c r="AO107" s="10">
        <v>20</v>
      </c>
      <c r="AP107" s="10"/>
      <c r="AQ107" s="10"/>
      <c r="AR107" s="10"/>
      <c r="AS107" s="10"/>
      <c r="AT107" s="10"/>
      <c r="AU107" s="10"/>
      <c r="AV107" s="68">
        <f t="shared" si="47"/>
        <v>20</v>
      </c>
      <c r="AW107" s="10"/>
      <c r="AX107" s="88"/>
      <c r="AY107" s="88"/>
    </row>
    <row r="108" spans="1:51">
      <c r="A108" s="16" t="s">
        <v>225</v>
      </c>
      <c r="B108" s="16" t="s">
        <v>226</v>
      </c>
      <c r="C108" s="16" t="s">
        <v>196</v>
      </c>
      <c r="D108" s="17">
        <v>40</v>
      </c>
      <c r="E108" s="17">
        <v>0</v>
      </c>
      <c r="F108" s="17">
        <v>0</v>
      </c>
      <c r="G108" s="18">
        <v>0</v>
      </c>
      <c r="H108" s="17">
        <v>0</v>
      </c>
      <c r="I108" s="19">
        <f t="shared" si="51"/>
        <v>40</v>
      </c>
      <c r="J108" s="19">
        <f t="shared" si="52"/>
        <v>40</v>
      </c>
      <c r="K108" s="23">
        <v>50</v>
      </c>
      <c r="L108" s="20">
        <f t="shared" si="41"/>
        <v>50</v>
      </c>
      <c r="M108" s="20"/>
      <c r="N108" s="75">
        <f t="shared" si="42"/>
        <v>0</v>
      </c>
      <c r="O108" s="74">
        <f t="shared" si="43"/>
        <v>50</v>
      </c>
      <c r="P108" s="22">
        <f t="shared" si="48"/>
        <v>50</v>
      </c>
      <c r="Q108" s="10"/>
      <c r="R108" s="10">
        <v>10</v>
      </c>
      <c r="S108" s="10"/>
      <c r="T108" s="10"/>
      <c r="U108" s="10"/>
      <c r="V108" s="10"/>
      <c r="W108" s="76">
        <f t="shared" si="44"/>
        <v>10</v>
      </c>
      <c r="X108" s="10">
        <v>20</v>
      </c>
      <c r="Y108" s="10"/>
      <c r="Z108" s="10"/>
      <c r="AA108" s="10">
        <v>10</v>
      </c>
      <c r="AB108" s="10"/>
      <c r="AC108" s="10"/>
      <c r="AD108" s="76">
        <f t="shared" si="45"/>
        <v>10</v>
      </c>
      <c r="AE108" s="10">
        <v>20</v>
      </c>
      <c r="AF108" s="10"/>
      <c r="AG108" s="10"/>
      <c r="AH108" s="10"/>
      <c r="AI108" s="10"/>
      <c r="AJ108" s="10"/>
      <c r="AK108" s="10"/>
      <c r="AL108" s="76">
        <f t="shared" si="46"/>
        <v>0</v>
      </c>
      <c r="AM108" s="10">
        <v>10</v>
      </c>
      <c r="AN108" s="10">
        <v>30</v>
      </c>
      <c r="AO108" s="10"/>
      <c r="AP108" s="10"/>
      <c r="AQ108" s="10"/>
      <c r="AR108" s="10"/>
      <c r="AS108" s="10"/>
      <c r="AT108" s="10"/>
      <c r="AU108" s="10"/>
      <c r="AV108" s="76">
        <f t="shared" si="47"/>
        <v>30</v>
      </c>
      <c r="AW108" s="10" t="s">
        <v>224</v>
      </c>
      <c r="AX108" s="88"/>
      <c r="AY108" s="88"/>
    </row>
    <row r="109" spans="1:51">
      <c r="A109" s="16" t="s">
        <v>227</v>
      </c>
      <c r="B109" s="16" t="s">
        <v>228</v>
      </c>
      <c r="C109" s="16" t="s">
        <v>196</v>
      </c>
      <c r="D109" s="17">
        <v>30</v>
      </c>
      <c r="E109" s="17">
        <v>0</v>
      </c>
      <c r="F109" s="17">
        <v>0</v>
      </c>
      <c r="G109" s="18">
        <v>0</v>
      </c>
      <c r="H109" s="17">
        <v>0</v>
      </c>
      <c r="I109" s="19">
        <f t="shared" si="51"/>
        <v>30</v>
      </c>
      <c r="J109" s="19">
        <f t="shared" si="52"/>
        <v>30</v>
      </c>
      <c r="K109" s="23">
        <v>50</v>
      </c>
      <c r="L109" s="20">
        <f t="shared" si="41"/>
        <v>50</v>
      </c>
      <c r="M109" s="20"/>
      <c r="N109" s="75">
        <f t="shared" si="42"/>
        <v>0</v>
      </c>
      <c r="O109" s="74">
        <f t="shared" si="43"/>
        <v>50</v>
      </c>
      <c r="P109" s="22">
        <f t="shared" si="48"/>
        <v>50</v>
      </c>
      <c r="Q109" s="10"/>
      <c r="R109" s="10"/>
      <c r="S109" s="10"/>
      <c r="T109" s="10"/>
      <c r="U109" s="10"/>
      <c r="V109" s="10"/>
      <c r="W109" s="76">
        <f t="shared" si="44"/>
        <v>0</v>
      </c>
      <c r="X109" s="10">
        <v>10</v>
      </c>
      <c r="Y109" s="10"/>
      <c r="Z109" s="10"/>
      <c r="AA109" s="10">
        <v>10</v>
      </c>
      <c r="AB109" s="10"/>
      <c r="AC109" s="10"/>
      <c r="AD109" s="76">
        <f t="shared" si="45"/>
        <v>10</v>
      </c>
      <c r="AE109" s="10">
        <v>20</v>
      </c>
      <c r="AF109" s="10"/>
      <c r="AG109" s="10"/>
      <c r="AH109" s="10"/>
      <c r="AI109" s="10"/>
      <c r="AJ109" s="10"/>
      <c r="AK109" s="10"/>
      <c r="AL109" s="76">
        <f t="shared" si="46"/>
        <v>0</v>
      </c>
      <c r="AM109" s="10">
        <v>20</v>
      </c>
      <c r="AN109" s="10">
        <v>40</v>
      </c>
      <c r="AO109" s="10"/>
      <c r="AP109" s="10"/>
      <c r="AQ109" s="10"/>
      <c r="AR109" s="10"/>
      <c r="AS109" s="10"/>
      <c r="AT109" s="10"/>
      <c r="AU109" s="10"/>
      <c r="AV109" s="76">
        <f t="shared" si="47"/>
        <v>40</v>
      </c>
      <c r="AW109" s="10"/>
      <c r="AX109" s="88"/>
      <c r="AY109" s="88"/>
    </row>
    <row r="110" spans="1:51">
      <c r="A110" s="16" t="s">
        <v>232</v>
      </c>
      <c r="B110" s="16" t="s">
        <v>233</v>
      </c>
      <c r="C110" s="16" t="s">
        <v>196</v>
      </c>
      <c r="D110" s="17">
        <v>195</v>
      </c>
      <c r="E110" s="17">
        <v>0</v>
      </c>
      <c r="F110" s="17">
        <v>0</v>
      </c>
      <c r="G110" s="18">
        <v>0</v>
      </c>
      <c r="H110" s="17">
        <v>-16</v>
      </c>
      <c r="I110" s="19">
        <f t="shared" si="51"/>
        <v>211</v>
      </c>
      <c r="J110" s="19">
        <f t="shared" si="52"/>
        <v>211</v>
      </c>
      <c r="K110" s="26">
        <v>180</v>
      </c>
      <c r="L110" s="20">
        <f t="shared" si="41"/>
        <v>196</v>
      </c>
      <c r="M110" s="20"/>
      <c r="N110" s="75">
        <f t="shared" si="42"/>
        <v>0</v>
      </c>
      <c r="O110" s="74">
        <f t="shared" si="43"/>
        <v>196</v>
      </c>
      <c r="P110" s="22">
        <f t="shared" si="48"/>
        <v>196</v>
      </c>
      <c r="Q110" s="10">
        <v>50</v>
      </c>
      <c r="R110" s="10"/>
      <c r="S110" s="10"/>
      <c r="T110" s="10">
        <v>50</v>
      </c>
      <c r="U110" s="10"/>
      <c r="V110" s="10"/>
      <c r="W110" s="76">
        <f t="shared" si="44"/>
        <v>50</v>
      </c>
      <c r="X110" s="10">
        <v>50</v>
      </c>
      <c r="Y110" s="10"/>
      <c r="Z110" s="10"/>
      <c r="AA110" s="10"/>
      <c r="AB110" s="10">
        <v>50</v>
      </c>
      <c r="AC110" s="10"/>
      <c r="AD110" s="76">
        <f t="shared" si="45"/>
        <v>50</v>
      </c>
      <c r="AE110" s="10">
        <f>50+16</f>
        <v>66</v>
      </c>
      <c r="AF110" s="10"/>
      <c r="AG110" s="10"/>
      <c r="AH110" s="10">
        <v>16</v>
      </c>
      <c r="AI110" s="10"/>
      <c r="AJ110" s="10">
        <v>80</v>
      </c>
      <c r="AK110" s="10"/>
      <c r="AL110" s="76">
        <f t="shared" si="46"/>
        <v>96</v>
      </c>
      <c r="AM110" s="10">
        <v>30</v>
      </c>
      <c r="AN110" s="10"/>
      <c r="AO110" s="10"/>
      <c r="AP110" s="10"/>
      <c r="AQ110" s="10"/>
      <c r="AR110" s="10"/>
      <c r="AS110" s="10"/>
      <c r="AT110" s="10"/>
      <c r="AU110" s="10"/>
      <c r="AV110" s="76">
        <f t="shared" si="47"/>
        <v>0</v>
      </c>
      <c r="AW110" s="10"/>
      <c r="AX110" s="88"/>
      <c r="AY110" s="88"/>
    </row>
    <row r="111" spans="1:51">
      <c r="A111" s="16" t="s">
        <v>229</v>
      </c>
      <c r="B111" s="16" t="s">
        <v>230</v>
      </c>
      <c r="C111" s="16" t="s">
        <v>196</v>
      </c>
      <c r="D111" s="17">
        <v>58</v>
      </c>
      <c r="E111" s="17">
        <v>0</v>
      </c>
      <c r="F111" s="17">
        <v>0</v>
      </c>
      <c r="G111" s="18">
        <v>0</v>
      </c>
      <c r="H111" s="17">
        <v>10</v>
      </c>
      <c r="I111" s="19">
        <f t="shared" si="51"/>
        <v>48</v>
      </c>
      <c r="J111" s="19">
        <f t="shared" si="52"/>
        <v>48</v>
      </c>
      <c r="K111" s="23">
        <v>34</v>
      </c>
      <c r="L111" s="20">
        <f t="shared" si="41"/>
        <v>24</v>
      </c>
      <c r="M111" s="20"/>
      <c r="N111" s="75">
        <f t="shared" si="42"/>
        <v>0</v>
      </c>
      <c r="O111" s="74">
        <f t="shared" si="43"/>
        <v>24</v>
      </c>
      <c r="P111" s="22">
        <f t="shared" si="48"/>
        <v>24</v>
      </c>
      <c r="Q111" s="10">
        <v>24</v>
      </c>
      <c r="R111" s="10"/>
      <c r="S111" s="10"/>
      <c r="T111" s="10">
        <v>24</v>
      </c>
      <c r="U111" s="10"/>
      <c r="V111" s="10"/>
      <c r="W111" s="76">
        <f t="shared" si="44"/>
        <v>24</v>
      </c>
      <c r="X111" s="10"/>
      <c r="Y111" s="10"/>
      <c r="Z111" s="10"/>
      <c r="AA111" s="10"/>
      <c r="AB111" s="10"/>
      <c r="AC111" s="10"/>
      <c r="AD111" s="76">
        <f t="shared" si="45"/>
        <v>0</v>
      </c>
      <c r="AE111" s="10"/>
      <c r="AF111" s="10"/>
      <c r="AG111" s="10"/>
      <c r="AH111" s="10"/>
      <c r="AI111" s="10"/>
      <c r="AJ111" s="10"/>
      <c r="AK111" s="10"/>
      <c r="AL111" s="76">
        <f t="shared" si="46"/>
        <v>0</v>
      </c>
      <c r="AM111" s="10"/>
      <c r="AN111" s="10"/>
      <c r="AO111" s="10"/>
      <c r="AP111" s="10"/>
      <c r="AQ111" s="10"/>
      <c r="AR111" s="10"/>
      <c r="AS111" s="10"/>
      <c r="AT111" s="10"/>
      <c r="AU111" s="10"/>
      <c r="AV111" s="76">
        <f t="shared" si="47"/>
        <v>0</v>
      </c>
      <c r="AW111" s="10" t="s">
        <v>234</v>
      </c>
      <c r="AX111" s="88"/>
      <c r="AY111" s="88"/>
    </row>
    <row r="112" spans="1:51">
      <c r="A112" s="16" t="s">
        <v>235</v>
      </c>
      <c r="B112" s="16" t="s">
        <v>236</v>
      </c>
      <c r="C112" s="16" t="s">
        <v>196</v>
      </c>
      <c r="D112" s="17">
        <v>120</v>
      </c>
      <c r="E112" s="17">
        <v>0</v>
      </c>
      <c r="F112" s="17">
        <v>0</v>
      </c>
      <c r="G112" s="18">
        <v>0</v>
      </c>
      <c r="H112" s="17">
        <v>2</v>
      </c>
      <c r="I112" s="19">
        <f t="shared" si="51"/>
        <v>118</v>
      </c>
      <c r="J112" s="19">
        <f t="shared" si="52"/>
        <v>118</v>
      </c>
      <c r="K112" s="23">
        <v>100</v>
      </c>
      <c r="L112" s="20">
        <f t="shared" si="41"/>
        <v>118</v>
      </c>
      <c r="M112" s="20">
        <v>20</v>
      </c>
      <c r="N112" s="75">
        <f t="shared" si="42"/>
        <v>0</v>
      </c>
      <c r="O112" s="74">
        <f t="shared" si="43"/>
        <v>118</v>
      </c>
      <c r="P112" s="22">
        <f t="shared" si="48"/>
        <v>118</v>
      </c>
      <c r="Q112" s="10"/>
      <c r="R112" s="10"/>
      <c r="S112" s="10"/>
      <c r="T112" s="10"/>
      <c r="U112" s="10"/>
      <c r="V112" s="10"/>
      <c r="W112" s="76">
        <f t="shared" si="44"/>
        <v>0</v>
      </c>
      <c r="X112" s="10">
        <v>20</v>
      </c>
      <c r="Y112" s="10"/>
      <c r="Z112" s="10"/>
      <c r="AA112" s="10"/>
      <c r="AB112" s="10">
        <v>20</v>
      </c>
      <c r="AC112" s="10"/>
      <c r="AD112" s="76">
        <f t="shared" si="45"/>
        <v>20</v>
      </c>
      <c r="AE112" s="10">
        <v>40</v>
      </c>
      <c r="AF112" s="10"/>
      <c r="AG112" s="10"/>
      <c r="AH112" s="10"/>
      <c r="AI112" s="10"/>
      <c r="AJ112" s="10">
        <v>80</v>
      </c>
      <c r="AK112" s="10"/>
      <c r="AL112" s="76">
        <f t="shared" si="46"/>
        <v>80</v>
      </c>
      <c r="AM112" s="10">
        <f>40+18</f>
        <v>58</v>
      </c>
      <c r="AN112" s="10"/>
      <c r="AO112" s="10">
        <v>18</v>
      </c>
      <c r="AP112" s="10"/>
      <c r="AQ112" s="10"/>
      <c r="AR112" s="10"/>
      <c r="AS112" s="10"/>
      <c r="AT112" s="10"/>
      <c r="AU112" s="10"/>
      <c r="AV112" s="76">
        <f t="shared" si="47"/>
        <v>18</v>
      </c>
      <c r="AW112" s="10" t="s">
        <v>231</v>
      </c>
      <c r="AX112" s="88"/>
      <c r="AY112" s="88"/>
    </row>
    <row r="113" spans="1:51">
      <c r="A113" s="16" t="s">
        <v>237</v>
      </c>
      <c r="B113" s="16" t="s">
        <v>238</v>
      </c>
      <c r="C113" s="16" t="s">
        <v>196</v>
      </c>
      <c r="D113" s="17">
        <v>70</v>
      </c>
      <c r="E113" s="17">
        <v>0</v>
      </c>
      <c r="F113" s="17">
        <v>0</v>
      </c>
      <c r="G113" s="18">
        <v>0</v>
      </c>
      <c r="H113" s="17">
        <v>0</v>
      </c>
      <c r="I113" s="19">
        <f t="shared" si="51"/>
        <v>70</v>
      </c>
      <c r="J113" s="19">
        <f t="shared" si="52"/>
        <v>70</v>
      </c>
      <c r="K113" s="23">
        <v>100</v>
      </c>
      <c r="L113" s="20">
        <f t="shared" si="41"/>
        <v>120</v>
      </c>
      <c r="M113" s="20">
        <v>20</v>
      </c>
      <c r="N113" s="75">
        <f t="shared" si="42"/>
        <v>0</v>
      </c>
      <c r="O113" s="74">
        <f t="shared" si="43"/>
        <v>120</v>
      </c>
      <c r="P113" s="22">
        <f t="shared" si="48"/>
        <v>120</v>
      </c>
      <c r="Q113" s="10"/>
      <c r="R113" s="10"/>
      <c r="S113" s="10"/>
      <c r="T113" s="10"/>
      <c r="U113" s="10"/>
      <c r="V113" s="10"/>
      <c r="W113" s="76">
        <f t="shared" si="44"/>
        <v>0</v>
      </c>
      <c r="X113" s="10">
        <v>20</v>
      </c>
      <c r="Y113" s="10"/>
      <c r="Z113" s="10"/>
      <c r="AA113" s="10"/>
      <c r="AB113" s="10">
        <v>20</v>
      </c>
      <c r="AC113" s="10"/>
      <c r="AD113" s="76">
        <f t="shared" si="45"/>
        <v>20</v>
      </c>
      <c r="AE113" s="10">
        <v>40</v>
      </c>
      <c r="AF113" s="10"/>
      <c r="AG113" s="10"/>
      <c r="AH113" s="10"/>
      <c r="AI113" s="10"/>
      <c r="AJ113" s="10">
        <v>80</v>
      </c>
      <c r="AK113" s="10"/>
      <c r="AL113" s="76">
        <f t="shared" si="46"/>
        <v>80</v>
      </c>
      <c r="AM113" s="10">
        <f>40+20</f>
        <v>60</v>
      </c>
      <c r="AN113" s="10"/>
      <c r="AO113" s="10">
        <v>20</v>
      </c>
      <c r="AP113" s="10"/>
      <c r="AQ113" s="10"/>
      <c r="AR113" s="10"/>
      <c r="AS113" s="10"/>
      <c r="AT113" s="10"/>
      <c r="AU113" s="10"/>
      <c r="AV113" s="76">
        <f t="shared" si="47"/>
        <v>20</v>
      </c>
      <c r="AW113" s="10"/>
      <c r="AX113" s="88"/>
      <c r="AY113" s="88"/>
    </row>
    <row r="114" spans="1:51">
      <c r="A114" s="16" t="s">
        <v>239</v>
      </c>
      <c r="B114" s="16" t="s">
        <v>240</v>
      </c>
      <c r="C114" s="16" t="s">
        <v>196</v>
      </c>
      <c r="D114" s="17">
        <v>40</v>
      </c>
      <c r="E114" s="17">
        <v>0</v>
      </c>
      <c r="F114" s="17">
        <v>0</v>
      </c>
      <c r="G114" s="18">
        <v>0</v>
      </c>
      <c r="H114" s="17">
        <v>0</v>
      </c>
      <c r="I114" s="19">
        <f t="shared" si="51"/>
        <v>40</v>
      </c>
      <c r="J114" s="19">
        <f t="shared" si="52"/>
        <v>40</v>
      </c>
      <c r="K114" s="23">
        <v>50</v>
      </c>
      <c r="L114" s="20">
        <f t="shared" si="41"/>
        <v>50</v>
      </c>
      <c r="M114" s="20"/>
      <c r="N114" s="75">
        <f t="shared" si="42"/>
        <v>0</v>
      </c>
      <c r="O114" s="74">
        <f t="shared" si="43"/>
        <v>50</v>
      </c>
      <c r="P114" s="22">
        <f t="shared" si="48"/>
        <v>50</v>
      </c>
      <c r="Q114" s="10">
        <v>50</v>
      </c>
      <c r="R114" s="10"/>
      <c r="S114" s="10"/>
      <c r="T114" s="10"/>
      <c r="U114" s="10">
        <v>50</v>
      </c>
      <c r="V114" s="10"/>
      <c r="W114" s="76">
        <f t="shared" si="44"/>
        <v>50</v>
      </c>
      <c r="X114" s="10"/>
      <c r="Y114" s="10"/>
      <c r="Z114" s="10"/>
      <c r="AA114" s="10"/>
      <c r="AB114" s="10"/>
      <c r="AC114" s="10"/>
      <c r="AD114" s="76">
        <f t="shared" si="45"/>
        <v>0</v>
      </c>
      <c r="AE114" s="10"/>
      <c r="AF114" s="10"/>
      <c r="AG114" s="10"/>
      <c r="AH114" s="10"/>
      <c r="AI114" s="10"/>
      <c r="AJ114" s="10"/>
      <c r="AK114" s="10"/>
      <c r="AL114" s="76">
        <f t="shared" si="46"/>
        <v>0</v>
      </c>
      <c r="AM114" s="10"/>
      <c r="AN114" s="10"/>
      <c r="AO114" s="10"/>
      <c r="AP114" s="10"/>
      <c r="AQ114" s="10"/>
      <c r="AR114" s="10"/>
      <c r="AS114" s="10"/>
      <c r="AT114" s="10"/>
      <c r="AU114" s="10"/>
      <c r="AV114" s="76">
        <f t="shared" si="47"/>
        <v>0</v>
      </c>
      <c r="AW114" s="10"/>
      <c r="AX114" s="88"/>
      <c r="AY114" s="88"/>
    </row>
    <row r="115" spans="1:51">
      <c r="A115" s="16" t="s">
        <v>241</v>
      </c>
      <c r="B115" s="16" t="s">
        <v>242</v>
      </c>
      <c r="C115" s="16" t="s">
        <v>196</v>
      </c>
      <c r="D115" s="17">
        <v>60</v>
      </c>
      <c r="E115" s="17">
        <v>0</v>
      </c>
      <c r="F115" s="17">
        <v>0</v>
      </c>
      <c r="G115" s="18">
        <v>0</v>
      </c>
      <c r="H115" s="17">
        <v>0</v>
      </c>
      <c r="I115" s="19">
        <f t="shared" si="51"/>
        <v>60</v>
      </c>
      <c r="J115" s="19">
        <f t="shared" si="52"/>
        <v>60</v>
      </c>
      <c r="K115" s="23">
        <v>30</v>
      </c>
      <c r="L115" s="20">
        <f t="shared" si="41"/>
        <v>50</v>
      </c>
      <c r="M115" s="20">
        <v>20</v>
      </c>
      <c r="N115" s="75">
        <f t="shared" si="42"/>
        <v>0</v>
      </c>
      <c r="O115" s="74">
        <f t="shared" si="43"/>
        <v>50</v>
      </c>
      <c r="P115" s="22">
        <f t="shared" si="48"/>
        <v>50</v>
      </c>
      <c r="Q115" s="10"/>
      <c r="R115" s="10"/>
      <c r="S115" s="10"/>
      <c r="T115" s="10"/>
      <c r="U115" s="10"/>
      <c r="V115" s="10"/>
      <c r="W115" s="76">
        <f t="shared" si="44"/>
        <v>0</v>
      </c>
      <c r="X115" s="10">
        <v>30</v>
      </c>
      <c r="Y115" s="10"/>
      <c r="Z115" s="10"/>
      <c r="AA115" s="10"/>
      <c r="AB115" s="10">
        <v>30</v>
      </c>
      <c r="AC115" s="10"/>
      <c r="AD115" s="76">
        <f t="shared" si="45"/>
        <v>30</v>
      </c>
      <c r="AE115" s="10"/>
      <c r="AF115" s="10"/>
      <c r="AG115" s="10"/>
      <c r="AH115" s="10"/>
      <c r="AI115" s="10"/>
      <c r="AJ115" s="10"/>
      <c r="AK115" s="10"/>
      <c r="AL115" s="76">
        <f t="shared" si="46"/>
        <v>0</v>
      </c>
      <c r="AM115" s="10">
        <v>20</v>
      </c>
      <c r="AN115" s="10"/>
      <c r="AO115" s="10">
        <v>20</v>
      </c>
      <c r="AP115" s="10"/>
      <c r="AQ115" s="10"/>
      <c r="AR115" s="10"/>
      <c r="AS115" s="10"/>
      <c r="AT115" s="10"/>
      <c r="AU115" s="10"/>
      <c r="AV115" s="76">
        <f t="shared" si="47"/>
        <v>20</v>
      </c>
      <c r="AW115" s="10"/>
      <c r="AX115" s="88"/>
      <c r="AY115" s="88"/>
    </row>
    <row r="116" spans="1:51">
      <c r="A116" s="16" t="s">
        <v>243</v>
      </c>
      <c r="B116" s="16" t="s">
        <v>244</v>
      </c>
      <c r="C116" s="16" t="s">
        <v>196</v>
      </c>
      <c r="D116" s="17">
        <v>42</v>
      </c>
      <c r="E116" s="17">
        <v>0</v>
      </c>
      <c r="F116" s="17">
        <v>0</v>
      </c>
      <c r="G116" s="18">
        <v>0</v>
      </c>
      <c r="H116" s="17">
        <v>0</v>
      </c>
      <c r="I116" s="19">
        <f t="shared" si="51"/>
        <v>42</v>
      </c>
      <c r="J116" s="19">
        <f t="shared" si="52"/>
        <v>42</v>
      </c>
      <c r="K116" s="23">
        <v>50</v>
      </c>
      <c r="L116" s="20">
        <f t="shared" si="41"/>
        <v>50</v>
      </c>
      <c r="M116" s="20"/>
      <c r="N116" s="75">
        <f t="shared" si="42"/>
        <v>0</v>
      </c>
      <c r="O116" s="74">
        <f t="shared" si="43"/>
        <v>50</v>
      </c>
      <c r="P116" s="22">
        <f t="shared" si="48"/>
        <v>50</v>
      </c>
      <c r="Q116" s="10">
        <v>50</v>
      </c>
      <c r="R116" s="10"/>
      <c r="S116" s="10"/>
      <c r="T116" s="10"/>
      <c r="U116" s="10"/>
      <c r="V116" s="10">
        <v>50</v>
      </c>
      <c r="W116" s="76">
        <f t="shared" si="44"/>
        <v>50</v>
      </c>
      <c r="X116" s="10"/>
      <c r="Y116" s="10"/>
      <c r="Z116" s="10"/>
      <c r="AA116" s="10"/>
      <c r="AB116" s="10"/>
      <c r="AC116" s="10"/>
      <c r="AD116" s="76">
        <f t="shared" si="45"/>
        <v>0</v>
      </c>
      <c r="AE116" s="10"/>
      <c r="AF116" s="10"/>
      <c r="AG116" s="10"/>
      <c r="AH116" s="10"/>
      <c r="AI116" s="10"/>
      <c r="AJ116" s="10"/>
      <c r="AK116" s="10"/>
      <c r="AL116" s="76">
        <f t="shared" si="46"/>
        <v>0</v>
      </c>
      <c r="AM116" s="10"/>
      <c r="AN116" s="10"/>
      <c r="AO116" s="10"/>
      <c r="AP116" s="10"/>
      <c r="AQ116" s="10"/>
      <c r="AR116" s="10"/>
      <c r="AS116" s="10"/>
      <c r="AT116" s="10"/>
      <c r="AU116" s="10"/>
      <c r="AV116" s="76">
        <f t="shared" si="47"/>
        <v>0</v>
      </c>
      <c r="AW116" s="10"/>
      <c r="AX116" s="88"/>
      <c r="AY116" s="88"/>
    </row>
    <row r="117" spans="1:51">
      <c r="A117" s="16" t="s">
        <v>245</v>
      </c>
      <c r="B117" s="16" t="s">
        <v>246</v>
      </c>
      <c r="C117" s="16" t="s">
        <v>196</v>
      </c>
      <c r="D117" s="17">
        <v>40</v>
      </c>
      <c r="E117" s="17">
        <v>0</v>
      </c>
      <c r="F117" s="17">
        <v>0</v>
      </c>
      <c r="G117" s="18">
        <v>0</v>
      </c>
      <c r="H117" s="17">
        <v>0</v>
      </c>
      <c r="I117" s="19">
        <f t="shared" si="51"/>
        <v>40</v>
      </c>
      <c r="J117" s="19">
        <f t="shared" si="52"/>
        <v>40</v>
      </c>
      <c r="K117" s="23">
        <v>40</v>
      </c>
      <c r="L117" s="20">
        <f t="shared" si="41"/>
        <v>100</v>
      </c>
      <c r="M117" s="20">
        <v>60</v>
      </c>
      <c r="N117" s="75">
        <f t="shared" si="42"/>
        <v>0</v>
      </c>
      <c r="O117" s="74">
        <f t="shared" si="43"/>
        <v>100</v>
      </c>
      <c r="P117" s="22">
        <f t="shared" si="48"/>
        <v>100</v>
      </c>
      <c r="Q117" s="10">
        <v>40</v>
      </c>
      <c r="R117" s="10"/>
      <c r="S117" s="10"/>
      <c r="T117" s="10"/>
      <c r="U117" s="10"/>
      <c r="V117" s="10">
        <v>40</v>
      </c>
      <c r="W117" s="76">
        <f t="shared" si="44"/>
        <v>40</v>
      </c>
      <c r="X117" s="10"/>
      <c r="Y117" s="10"/>
      <c r="Z117" s="10"/>
      <c r="AA117" s="10"/>
      <c r="AB117" s="10"/>
      <c r="AC117" s="10"/>
      <c r="AD117" s="76">
        <f t="shared" si="45"/>
        <v>0</v>
      </c>
      <c r="AE117" s="10"/>
      <c r="AF117" s="10"/>
      <c r="AG117" s="10"/>
      <c r="AH117" s="10"/>
      <c r="AI117" s="10"/>
      <c r="AJ117" s="10"/>
      <c r="AK117" s="10"/>
      <c r="AL117" s="76">
        <f t="shared" si="46"/>
        <v>0</v>
      </c>
      <c r="AM117" s="10">
        <v>60</v>
      </c>
      <c r="AN117" s="10"/>
      <c r="AO117" s="10"/>
      <c r="AP117" s="10">
        <v>60</v>
      </c>
      <c r="AQ117" s="10"/>
      <c r="AR117" s="10"/>
      <c r="AS117" s="10"/>
      <c r="AT117" s="10"/>
      <c r="AU117" s="10"/>
      <c r="AV117" s="76">
        <f t="shared" si="47"/>
        <v>60</v>
      </c>
      <c r="AW117" s="10"/>
      <c r="AX117" s="88"/>
      <c r="AY117" s="88"/>
    </row>
    <row r="118" spans="1:51">
      <c r="A118" s="16" t="s">
        <v>247</v>
      </c>
      <c r="B118" s="16" t="s">
        <v>248</v>
      </c>
      <c r="C118" s="16" t="s">
        <v>196</v>
      </c>
      <c r="D118" s="17">
        <v>20</v>
      </c>
      <c r="E118" s="17">
        <v>0</v>
      </c>
      <c r="F118" s="17">
        <v>0</v>
      </c>
      <c r="G118" s="18">
        <v>0</v>
      </c>
      <c r="H118" s="17">
        <v>0</v>
      </c>
      <c r="I118" s="19">
        <f t="shared" si="51"/>
        <v>20</v>
      </c>
      <c r="J118" s="19">
        <f t="shared" si="52"/>
        <v>20</v>
      </c>
      <c r="K118" s="23">
        <v>0</v>
      </c>
      <c r="L118" s="20">
        <f t="shared" si="41"/>
        <v>20</v>
      </c>
      <c r="M118" s="20">
        <v>20</v>
      </c>
      <c r="N118" s="75">
        <f t="shared" si="42"/>
        <v>0</v>
      </c>
      <c r="O118" s="74">
        <f t="shared" si="43"/>
        <v>20</v>
      </c>
      <c r="P118" s="22">
        <f t="shared" si="48"/>
        <v>20</v>
      </c>
      <c r="Q118" s="10"/>
      <c r="R118" s="10"/>
      <c r="S118" s="10"/>
      <c r="T118" s="10"/>
      <c r="U118" s="10"/>
      <c r="V118" s="10"/>
      <c r="W118" s="68">
        <f t="shared" si="44"/>
        <v>0</v>
      </c>
      <c r="X118" s="10"/>
      <c r="Y118" s="10"/>
      <c r="Z118" s="10"/>
      <c r="AA118" s="10"/>
      <c r="AB118" s="10"/>
      <c r="AC118" s="10"/>
      <c r="AD118" s="68">
        <f t="shared" si="45"/>
        <v>0</v>
      </c>
      <c r="AE118" s="10"/>
      <c r="AF118" s="10"/>
      <c r="AG118" s="10"/>
      <c r="AH118" s="10"/>
      <c r="AI118" s="10"/>
      <c r="AJ118" s="10"/>
      <c r="AK118" s="10"/>
      <c r="AL118" s="68">
        <f t="shared" si="46"/>
        <v>0</v>
      </c>
      <c r="AM118" s="10">
        <v>20</v>
      </c>
      <c r="AN118" s="10"/>
      <c r="AO118" s="10"/>
      <c r="AP118" s="10">
        <v>20</v>
      </c>
      <c r="AQ118" s="10"/>
      <c r="AR118" s="10"/>
      <c r="AS118" s="10"/>
      <c r="AT118" s="10"/>
      <c r="AU118" s="10"/>
      <c r="AV118" s="76">
        <f t="shared" si="47"/>
        <v>20</v>
      </c>
      <c r="AW118" s="10"/>
      <c r="AX118" s="88"/>
      <c r="AY118" s="88"/>
    </row>
    <row r="119" spans="1:51">
      <c r="A119" s="16" t="s">
        <v>249</v>
      </c>
      <c r="B119" s="16" t="s">
        <v>250</v>
      </c>
      <c r="C119" s="16" t="s">
        <v>196</v>
      </c>
      <c r="D119" s="17">
        <v>20</v>
      </c>
      <c r="E119" s="17">
        <v>0</v>
      </c>
      <c r="F119" s="17">
        <v>0</v>
      </c>
      <c r="G119" s="18">
        <v>0</v>
      </c>
      <c r="H119" s="17">
        <v>0</v>
      </c>
      <c r="I119" s="19">
        <f t="shared" si="51"/>
        <v>20</v>
      </c>
      <c r="J119" s="19">
        <f t="shared" si="52"/>
        <v>20</v>
      </c>
      <c r="K119" s="23">
        <v>20</v>
      </c>
      <c r="L119" s="20">
        <f t="shared" si="41"/>
        <v>40</v>
      </c>
      <c r="M119" s="20">
        <v>20</v>
      </c>
      <c r="N119" s="75">
        <f t="shared" si="42"/>
        <v>0</v>
      </c>
      <c r="O119" s="74">
        <f t="shared" si="43"/>
        <v>40</v>
      </c>
      <c r="P119" s="22">
        <f t="shared" si="48"/>
        <v>40</v>
      </c>
      <c r="Q119" s="10">
        <v>20</v>
      </c>
      <c r="R119" s="10"/>
      <c r="S119" s="10"/>
      <c r="T119" s="10"/>
      <c r="U119" s="10"/>
      <c r="V119" s="10">
        <v>20</v>
      </c>
      <c r="W119" s="76">
        <f t="shared" si="44"/>
        <v>20</v>
      </c>
      <c r="X119" s="10">
        <v>0</v>
      </c>
      <c r="Y119" s="10"/>
      <c r="Z119" s="10"/>
      <c r="AA119" s="10"/>
      <c r="AB119" s="10"/>
      <c r="AC119" s="10"/>
      <c r="AD119" s="76">
        <f t="shared" si="45"/>
        <v>0</v>
      </c>
      <c r="AE119" s="10">
        <v>0</v>
      </c>
      <c r="AF119" s="10"/>
      <c r="AG119" s="10"/>
      <c r="AH119" s="10"/>
      <c r="AI119" s="10"/>
      <c r="AJ119" s="10"/>
      <c r="AK119" s="10"/>
      <c r="AL119" s="76">
        <f t="shared" si="46"/>
        <v>0</v>
      </c>
      <c r="AM119" s="10">
        <v>20</v>
      </c>
      <c r="AN119" s="10"/>
      <c r="AO119" s="10"/>
      <c r="AP119" s="10">
        <v>20</v>
      </c>
      <c r="AQ119" s="10"/>
      <c r="AR119" s="10"/>
      <c r="AS119" s="10"/>
      <c r="AT119" s="10"/>
      <c r="AU119" s="10"/>
      <c r="AV119" s="68">
        <f t="shared" si="47"/>
        <v>20</v>
      </c>
      <c r="AW119" s="10"/>
      <c r="AX119" s="88"/>
      <c r="AY119" s="88"/>
    </row>
    <row r="120" spans="1:51">
      <c r="A120" s="16" t="s">
        <v>251</v>
      </c>
      <c r="B120" s="16" t="s">
        <v>252</v>
      </c>
      <c r="C120" s="16" t="s">
        <v>196</v>
      </c>
      <c r="D120" s="17">
        <v>100</v>
      </c>
      <c r="E120" s="17">
        <v>0</v>
      </c>
      <c r="F120" s="17">
        <v>0</v>
      </c>
      <c r="G120" s="18">
        <v>0</v>
      </c>
      <c r="H120" s="17">
        <v>0</v>
      </c>
      <c r="I120" s="19">
        <f t="shared" si="51"/>
        <v>100</v>
      </c>
      <c r="J120" s="19">
        <f t="shared" si="52"/>
        <v>100</v>
      </c>
      <c r="K120" s="23">
        <v>50</v>
      </c>
      <c r="L120" s="20">
        <f t="shared" si="41"/>
        <v>70</v>
      </c>
      <c r="M120" s="20">
        <v>20</v>
      </c>
      <c r="N120" s="75">
        <f t="shared" si="42"/>
        <v>0</v>
      </c>
      <c r="O120" s="74">
        <f t="shared" si="43"/>
        <v>70</v>
      </c>
      <c r="P120" s="22">
        <f t="shared" si="48"/>
        <v>70</v>
      </c>
      <c r="Q120" s="10">
        <v>30</v>
      </c>
      <c r="R120" s="10">
        <v>30</v>
      </c>
      <c r="S120" s="10"/>
      <c r="T120" s="10"/>
      <c r="U120" s="10"/>
      <c r="V120" s="10"/>
      <c r="W120" s="76">
        <f t="shared" si="44"/>
        <v>30</v>
      </c>
      <c r="X120" s="10">
        <v>20</v>
      </c>
      <c r="Y120" s="10"/>
      <c r="Z120" s="10"/>
      <c r="AA120" s="10"/>
      <c r="AB120" s="10">
        <v>20</v>
      </c>
      <c r="AC120" s="10"/>
      <c r="AD120" s="76">
        <f t="shared" si="45"/>
        <v>20</v>
      </c>
      <c r="AE120" s="10"/>
      <c r="AF120" s="10"/>
      <c r="AG120" s="10"/>
      <c r="AH120" s="10"/>
      <c r="AI120" s="10"/>
      <c r="AJ120" s="10"/>
      <c r="AK120" s="10"/>
      <c r="AL120" s="76">
        <f t="shared" si="46"/>
        <v>0</v>
      </c>
      <c r="AM120" s="10">
        <v>20</v>
      </c>
      <c r="AN120" s="10"/>
      <c r="AO120" s="10"/>
      <c r="AP120" s="10">
        <v>20</v>
      </c>
      <c r="AQ120" s="10"/>
      <c r="AR120" s="10"/>
      <c r="AS120" s="10"/>
      <c r="AT120" s="10"/>
      <c r="AU120" s="10"/>
      <c r="AV120" s="76">
        <f t="shared" si="47"/>
        <v>20</v>
      </c>
      <c r="AW120" s="10"/>
      <c r="AX120" s="88"/>
      <c r="AY120" s="88"/>
    </row>
    <row r="121" spans="1:51">
      <c r="A121" s="16" t="s">
        <v>253</v>
      </c>
      <c r="B121" s="16" t="s">
        <v>254</v>
      </c>
      <c r="C121" s="16" t="s">
        <v>196</v>
      </c>
      <c r="D121" s="17">
        <v>40</v>
      </c>
      <c r="E121" s="17">
        <v>0</v>
      </c>
      <c r="F121" s="17">
        <v>0</v>
      </c>
      <c r="G121" s="18">
        <v>0</v>
      </c>
      <c r="H121" s="17">
        <v>0</v>
      </c>
      <c r="I121" s="19">
        <f t="shared" si="51"/>
        <v>40</v>
      </c>
      <c r="J121" s="19">
        <f t="shared" si="52"/>
        <v>40</v>
      </c>
      <c r="K121" s="23">
        <v>20</v>
      </c>
      <c r="L121" s="20">
        <f t="shared" si="41"/>
        <v>20</v>
      </c>
      <c r="M121" s="20"/>
      <c r="N121" s="75">
        <f t="shared" si="42"/>
        <v>0</v>
      </c>
      <c r="O121" s="74">
        <f t="shared" si="43"/>
        <v>20</v>
      </c>
      <c r="P121" s="22">
        <f t="shared" si="48"/>
        <v>20</v>
      </c>
      <c r="Q121" s="10"/>
      <c r="R121" s="10"/>
      <c r="S121" s="10"/>
      <c r="T121" s="10"/>
      <c r="U121" s="10"/>
      <c r="V121" s="10"/>
      <c r="W121" s="76">
        <f t="shared" si="44"/>
        <v>0</v>
      </c>
      <c r="X121" s="10">
        <v>20</v>
      </c>
      <c r="Y121" s="10"/>
      <c r="Z121" s="10"/>
      <c r="AA121" s="10"/>
      <c r="AB121" s="10">
        <v>20</v>
      </c>
      <c r="AC121" s="10"/>
      <c r="AD121" s="76">
        <f t="shared" si="45"/>
        <v>20</v>
      </c>
      <c r="AE121" s="10"/>
      <c r="AF121" s="10"/>
      <c r="AG121" s="10"/>
      <c r="AH121" s="10"/>
      <c r="AI121" s="10"/>
      <c r="AJ121" s="10"/>
      <c r="AK121" s="10"/>
      <c r="AL121" s="76">
        <f t="shared" si="46"/>
        <v>0</v>
      </c>
      <c r="AM121" s="10"/>
      <c r="AN121" s="10"/>
      <c r="AO121" s="10"/>
      <c r="AP121" s="10"/>
      <c r="AQ121" s="10"/>
      <c r="AR121" s="10"/>
      <c r="AS121" s="10"/>
      <c r="AT121" s="10"/>
      <c r="AU121" s="10"/>
      <c r="AV121" s="76">
        <f t="shared" si="47"/>
        <v>0</v>
      </c>
      <c r="AW121" s="10"/>
      <c r="AX121" s="88"/>
      <c r="AY121" s="88"/>
    </row>
    <row r="122" spans="1:51">
      <c r="A122" s="16" t="s">
        <v>343</v>
      </c>
      <c r="B122" s="16" t="s">
        <v>344</v>
      </c>
      <c r="C122" s="16" t="s">
        <v>196</v>
      </c>
      <c r="D122" s="17">
        <v>3</v>
      </c>
      <c r="E122" s="17">
        <v>0</v>
      </c>
      <c r="F122" s="17">
        <v>0</v>
      </c>
      <c r="G122" s="18">
        <v>0</v>
      </c>
      <c r="H122" s="17">
        <v>-3</v>
      </c>
      <c r="I122" s="19">
        <f t="shared" si="51"/>
        <v>6</v>
      </c>
      <c r="J122" s="19">
        <f t="shared" si="52"/>
        <v>6</v>
      </c>
      <c r="K122" s="23">
        <v>0</v>
      </c>
      <c r="L122" s="20">
        <f>IF(K122+M122+(H122*-1)&lt;0,0,(K122+M122+(H122*-1)))</f>
        <v>3</v>
      </c>
      <c r="M122" s="20"/>
      <c r="N122" s="75">
        <f t="shared" si="42"/>
        <v>0</v>
      </c>
      <c r="O122" s="74">
        <f t="shared" si="43"/>
        <v>3</v>
      </c>
      <c r="P122" s="22">
        <f t="shared" si="48"/>
        <v>3</v>
      </c>
      <c r="Q122" s="10"/>
      <c r="R122" s="10"/>
      <c r="S122" s="10"/>
      <c r="T122" s="10"/>
      <c r="U122" s="10"/>
      <c r="V122" s="10"/>
      <c r="W122" s="68">
        <f t="shared" si="44"/>
        <v>0</v>
      </c>
      <c r="X122" s="10"/>
      <c r="Y122" s="10"/>
      <c r="Z122" s="10"/>
      <c r="AA122" s="10"/>
      <c r="AB122" s="10"/>
      <c r="AC122" s="10"/>
      <c r="AD122" s="68">
        <f t="shared" si="45"/>
        <v>0</v>
      </c>
      <c r="AE122" s="10">
        <v>3</v>
      </c>
      <c r="AF122" s="10"/>
      <c r="AG122" s="10"/>
      <c r="AH122" s="10">
        <v>3</v>
      </c>
      <c r="AI122" s="10"/>
      <c r="AJ122" s="10"/>
      <c r="AK122" s="10"/>
      <c r="AL122" s="68">
        <f t="shared" si="46"/>
        <v>3</v>
      </c>
      <c r="AM122" s="10"/>
      <c r="AN122" s="10"/>
      <c r="AO122" s="10"/>
      <c r="AP122" s="10"/>
      <c r="AQ122" s="10"/>
      <c r="AR122" s="10"/>
      <c r="AS122" s="10"/>
      <c r="AT122" s="10"/>
      <c r="AU122" s="10"/>
      <c r="AV122" s="76">
        <f t="shared" si="47"/>
        <v>0</v>
      </c>
      <c r="AW122" s="10"/>
      <c r="AX122" s="88"/>
      <c r="AY122" s="88"/>
    </row>
    <row r="123" spans="1:51">
      <c r="A123" s="16" t="s">
        <v>341</v>
      </c>
      <c r="B123" s="16" t="s">
        <v>342</v>
      </c>
      <c r="C123" s="16" t="s">
        <v>196</v>
      </c>
      <c r="D123" s="17">
        <v>5</v>
      </c>
      <c r="E123" s="17">
        <v>0</v>
      </c>
      <c r="F123" s="17">
        <v>0</v>
      </c>
      <c r="G123" s="18">
        <v>0</v>
      </c>
      <c r="H123" s="17">
        <v>-5</v>
      </c>
      <c r="I123" s="19">
        <f t="shared" si="51"/>
        <v>10</v>
      </c>
      <c r="J123" s="19">
        <f t="shared" si="52"/>
        <v>10</v>
      </c>
      <c r="K123" s="23">
        <v>0</v>
      </c>
      <c r="L123" s="20">
        <f t="shared" ref="L123:L192" si="53">IF(K123+M123+(H123*-1)&lt;0,0,(K123+M123+(H123*-1)))</f>
        <v>5</v>
      </c>
      <c r="M123" s="20"/>
      <c r="N123" s="75">
        <f t="shared" si="42"/>
        <v>0</v>
      </c>
      <c r="O123" s="74">
        <f t="shared" si="43"/>
        <v>5</v>
      </c>
      <c r="P123" s="22">
        <f t="shared" si="48"/>
        <v>5</v>
      </c>
      <c r="Q123" s="10"/>
      <c r="R123" s="10"/>
      <c r="S123" s="10"/>
      <c r="T123" s="10"/>
      <c r="U123" s="10"/>
      <c r="V123" s="10"/>
      <c r="W123" s="68">
        <f t="shared" si="44"/>
        <v>0</v>
      </c>
      <c r="X123" s="10"/>
      <c r="Y123" s="10"/>
      <c r="Z123" s="10"/>
      <c r="AA123" s="10"/>
      <c r="AB123" s="10"/>
      <c r="AC123" s="10"/>
      <c r="AD123" s="68">
        <f t="shared" si="45"/>
        <v>0</v>
      </c>
      <c r="AE123" s="10">
        <v>5</v>
      </c>
      <c r="AF123" s="10"/>
      <c r="AG123" s="10"/>
      <c r="AH123" s="10">
        <v>5</v>
      </c>
      <c r="AI123" s="10"/>
      <c r="AJ123" s="10"/>
      <c r="AK123" s="10"/>
      <c r="AL123" s="68">
        <f t="shared" si="46"/>
        <v>5</v>
      </c>
      <c r="AM123" s="10"/>
      <c r="AN123" s="10"/>
      <c r="AO123" s="10"/>
      <c r="AP123" s="10"/>
      <c r="AQ123" s="10"/>
      <c r="AR123" s="10"/>
      <c r="AS123" s="10"/>
      <c r="AT123" s="10"/>
      <c r="AU123" s="10"/>
      <c r="AV123" s="68">
        <f t="shared" si="47"/>
        <v>0</v>
      </c>
      <c r="AW123" s="10"/>
      <c r="AX123" s="88"/>
      <c r="AY123" s="88"/>
    </row>
    <row r="124" spans="1:51">
      <c r="A124" s="34" t="s">
        <v>345</v>
      </c>
      <c r="B124" s="16" t="s">
        <v>346</v>
      </c>
      <c r="C124" s="16" t="s">
        <v>196</v>
      </c>
      <c r="D124" s="17">
        <v>1</v>
      </c>
      <c r="E124" s="17">
        <v>0</v>
      </c>
      <c r="F124" s="17">
        <v>0</v>
      </c>
      <c r="G124" s="18">
        <v>0</v>
      </c>
      <c r="H124" s="17">
        <v>-1</v>
      </c>
      <c r="I124" s="19">
        <f t="shared" si="51"/>
        <v>2</v>
      </c>
      <c r="J124" s="19">
        <f t="shared" si="52"/>
        <v>2</v>
      </c>
      <c r="K124" s="23">
        <v>0</v>
      </c>
      <c r="L124" s="20">
        <f t="shared" si="53"/>
        <v>1</v>
      </c>
      <c r="M124" s="20"/>
      <c r="N124" s="75">
        <f t="shared" si="42"/>
        <v>0</v>
      </c>
      <c r="O124" s="74">
        <f t="shared" si="43"/>
        <v>1</v>
      </c>
      <c r="P124" s="22">
        <f t="shared" si="48"/>
        <v>1</v>
      </c>
      <c r="Q124" s="10"/>
      <c r="R124" s="10"/>
      <c r="S124" s="10"/>
      <c r="T124" s="10"/>
      <c r="U124" s="10"/>
      <c r="V124" s="10"/>
      <c r="W124" s="68">
        <f t="shared" si="44"/>
        <v>0</v>
      </c>
      <c r="X124" s="10"/>
      <c r="Y124" s="10"/>
      <c r="Z124" s="10"/>
      <c r="AA124" s="10"/>
      <c r="AB124" s="10"/>
      <c r="AC124" s="10"/>
      <c r="AD124" s="68">
        <f t="shared" si="45"/>
        <v>0</v>
      </c>
      <c r="AE124" s="10">
        <v>1</v>
      </c>
      <c r="AF124" s="10"/>
      <c r="AG124" s="10"/>
      <c r="AH124" s="10">
        <v>1</v>
      </c>
      <c r="AI124" s="10"/>
      <c r="AJ124" s="10"/>
      <c r="AK124" s="10"/>
      <c r="AL124" s="68">
        <f t="shared" si="46"/>
        <v>1</v>
      </c>
      <c r="AM124" s="10"/>
      <c r="AN124" s="10"/>
      <c r="AO124" s="10"/>
      <c r="AP124" s="10"/>
      <c r="AQ124" s="10"/>
      <c r="AR124" s="10"/>
      <c r="AS124" s="10"/>
      <c r="AT124" s="10"/>
      <c r="AU124" s="10"/>
      <c r="AV124" s="68">
        <f t="shared" si="47"/>
        <v>0</v>
      </c>
      <c r="AW124" s="10"/>
      <c r="AX124" s="88"/>
      <c r="AY124" s="88"/>
    </row>
    <row r="125" spans="1:51">
      <c r="A125" s="16" t="s">
        <v>255</v>
      </c>
      <c r="B125" s="16" t="s">
        <v>256</v>
      </c>
      <c r="C125" s="16" t="s">
        <v>196</v>
      </c>
      <c r="D125" s="17">
        <v>5</v>
      </c>
      <c r="E125" s="17">
        <v>0</v>
      </c>
      <c r="F125" s="17">
        <v>0</v>
      </c>
      <c r="G125" s="18">
        <v>0</v>
      </c>
      <c r="H125" s="17">
        <v>0</v>
      </c>
      <c r="I125" s="19">
        <f t="shared" si="51"/>
        <v>5</v>
      </c>
      <c r="J125" s="19">
        <f t="shared" si="52"/>
        <v>5</v>
      </c>
      <c r="K125" s="23">
        <v>0</v>
      </c>
      <c r="L125" s="20">
        <f t="shared" si="53"/>
        <v>0</v>
      </c>
      <c r="M125" s="20"/>
      <c r="N125" s="75">
        <f t="shared" si="42"/>
        <v>0</v>
      </c>
      <c r="O125" s="74">
        <f t="shared" si="43"/>
        <v>0</v>
      </c>
      <c r="P125" s="22">
        <f t="shared" si="48"/>
        <v>0</v>
      </c>
      <c r="Q125" s="10">
        <v>0</v>
      </c>
      <c r="R125" s="10"/>
      <c r="S125" s="10"/>
      <c r="T125" s="10"/>
      <c r="U125" s="10"/>
      <c r="V125" s="10"/>
      <c r="W125" s="68">
        <f t="shared" si="44"/>
        <v>0</v>
      </c>
      <c r="X125" s="10"/>
      <c r="Y125" s="10"/>
      <c r="Z125" s="10"/>
      <c r="AA125" s="10"/>
      <c r="AB125" s="10"/>
      <c r="AC125" s="10"/>
      <c r="AD125" s="68">
        <f t="shared" si="45"/>
        <v>0</v>
      </c>
      <c r="AE125" s="10"/>
      <c r="AF125" s="10"/>
      <c r="AG125" s="10"/>
      <c r="AH125" s="10"/>
      <c r="AI125" s="10"/>
      <c r="AJ125" s="10"/>
      <c r="AK125" s="10"/>
      <c r="AL125" s="68">
        <f t="shared" si="46"/>
        <v>0</v>
      </c>
      <c r="AM125" s="10"/>
      <c r="AN125" s="10"/>
      <c r="AO125" s="10"/>
      <c r="AP125" s="10"/>
      <c r="AQ125" s="10"/>
      <c r="AR125" s="10"/>
      <c r="AS125" s="10"/>
      <c r="AT125" s="10"/>
      <c r="AU125" s="10"/>
      <c r="AV125" s="68">
        <f t="shared" si="47"/>
        <v>0</v>
      </c>
      <c r="AW125" s="10"/>
      <c r="AX125" s="88"/>
      <c r="AY125" s="88"/>
    </row>
    <row r="126" spans="1:51">
      <c r="A126" s="16"/>
      <c r="B126" s="16" t="s">
        <v>508</v>
      </c>
      <c r="C126" s="16" t="s">
        <v>196</v>
      </c>
      <c r="D126" s="17"/>
      <c r="E126" s="17"/>
      <c r="F126" s="17"/>
      <c r="G126" s="18"/>
      <c r="H126" s="17"/>
      <c r="I126" s="19"/>
      <c r="J126" s="19"/>
      <c r="K126" s="23"/>
      <c r="L126" s="20">
        <f t="shared" si="53"/>
        <v>34</v>
      </c>
      <c r="M126" s="20">
        <v>34</v>
      </c>
      <c r="N126" s="75">
        <f t="shared" si="42"/>
        <v>0</v>
      </c>
      <c r="O126" s="74">
        <f t="shared" si="43"/>
        <v>34</v>
      </c>
      <c r="P126" s="22"/>
      <c r="Q126" s="10"/>
      <c r="R126" s="10"/>
      <c r="S126" s="10"/>
      <c r="T126" s="10"/>
      <c r="U126" s="10"/>
      <c r="V126" s="10"/>
      <c r="W126" s="68">
        <f t="shared" si="44"/>
        <v>0</v>
      </c>
      <c r="X126" s="10"/>
      <c r="Y126" s="10"/>
      <c r="Z126" s="10"/>
      <c r="AA126" s="10"/>
      <c r="AB126" s="10"/>
      <c r="AC126" s="10"/>
      <c r="AD126" s="68">
        <f t="shared" si="45"/>
        <v>0</v>
      </c>
      <c r="AE126" s="10"/>
      <c r="AF126" s="10"/>
      <c r="AG126" s="10"/>
      <c r="AH126" s="10"/>
      <c r="AI126" s="10"/>
      <c r="AJ126" s="10"/>
      <c r="AK126" s="10"/>
      <c r="AL126" s="68">
        <f t="shared" si="46"/>
        <v>0</v>
      </c>
      <c r="AM126" s="10">
        <v>34</v>
      </c>
      <c r="AN126" s="10"/>
      <c r="AO126" s="10"/>
      <c r="AP126" s="10"/>
      <c r="AQ126" s="10">
        <v>34</v>
      </c>
      <c r="AR126" s="10"/>
      <c r="AS126" s="10"/>
      <c r="AT126" s="10"/>
      <c r="AU126" s="10"/>
      <c r="AV126" s="68">
        <f t="shared" si="47"/>
        <v>34</v>
      </c>
      <c r="AW126" s="10"/>
      <c r="AX126" s="88"/>
      <c r="AY126" s="88"/>
    </row>
    <row r="127" spans="1:51">
      <c r="A127" s="16"/>
      <c r="B127" s="16" t="s">
        <v>509</v>
      </c>
      <c r="C127" s="16" t="s">
        <v>196</v>
      </c>
      <c r="D127" s="17"/>
      <c r="E127" s="17"/>
      <c r="F127" s="17"/>
      <c r="G127" s="18"/>
      <c r="H127" s="17"/>
      <c r="I127" s="19"/>
      <c r="J127" s="19"/>
      <c r="K127" s="23"/>
      <c r="L127" s="20">
        <f t="shared" si="53"/>
        <v>20</v>
      </c>
      <c r="M127" s="20">
        <v>20</v>
      </c>
      <c r="N127" s="75">
        <f t="shared" si="42"/>
        <v>0</v>
      </c>
      <c r="O127" s="74">
        <f t="shared" si="43"/>
        <v>20</v>
      </c>
      <c r="P127" s="22"/>
      <c r="Q127" s="10"/>
      <c r="R127" s="10"/>
      <c r="S127" s="10"/>
      <c r="T127" s="10"/>
      <c r="U127" s="10"/>
      <c r="V127" s="10"/>
      <c r="W127" s="68">
        <f t="shared" si="44"/>
        <v>0</v>
      </c>
      <c r="X127" s="10"/>
      <c r="Y127" s="10"/>
      <c r="Z127" s="10"/>
      <c r="AA127" s="10"/>
      <c r="AB127" s="10"/>
      <c r="AC127" s="10"/>
      <c r="AD127" s="68">
        <f t="shared" si="45"/>
        <v>0</v>
      </c>
      <c r="AE127" s="10"/>
      <c r="AF127" s="10"/>
      <c r="AG127" s="10"/>
      <c r="AH127" s="10"/>
      <c r="AI127" s="10"/>
      <c r="AJ127" s="10"/>
      <c r="AK127" s="10"/>
      <c r="AL127" s="68">
        <f t="shared" si="46"/>
        <v>0</v>
      </c>
      <c r="AM127" s="10">
        <v>20</v>
      </c>
      <c r="AN127" s="10"/>
      <c r="AO127" s="10"/>
      <c r="AP127" s="10"/>
      <c r="AQ127" s="10">
        <v>20</v>
      </c>
      <c r="AR127" s="10"/>
      <c r="AS127" s="10"/>
      <c r="AT127" s="10"/>
      <c r="AU127" s="10"/>
      <c r="AV127" s="68">
        <f t="shared" si="47"/>
        <v>20</v>
      </c>
      <c r="AW127" s="10"/>
      <c r="AX127" s="88"/>
      <c r="AY127" s="88"/>
    </row>
    <row r="128" spans="1:51">
      <c r="A128" s="16"/>
      <c r="B128" s="16" t="s">
        <v>258</v>
      </c>
      <c r="C128" s="16" t="s">
        <v>196</v>
      </c>
      <c r="D128" s="17">
        <v>1</v>
      </c>
      <c r="E128" s="17">
        <v>0</v>
      </c>
      <c r="F128" s="17">
        <v>0</v>
      </c>
      <c r="G128" s="18">
        <v>0</v>
      </c>
      <c r="H128" s="17">
        <v>0</v>
      </c>
      <c r="I128" s="19">
        <f t="shared" si="51"/>
        <v>1</v>
      </c>
      <c r="J128" s="19">
        <f t="shared" si="52"/>
        <v>1</v>
      </c>
      <c r="K128" s="23">
        <v>0</v>
      </c>
      <c r="L128" s="20">
        <f t="shared" si="53"/>
        <v>0</v>
      </c>
      <c r="M128" s="20"/>
      <c r="N128" s="75">
        <f t="shared" si="42"/>
        <v>0</v>
      </c>
      <c r="O128" s="74">
        <f t="shared" si="43"/>
        <v>0</v>
      </c>
      <c r="P128" s="22">
        <f t="shared" si="48"/>
        <v>0</v>
      </c>
      <c r="Q128" s="10"/>
      <c r="R128" s="10"/>
      <c r="S128" s="10"/>
      <c r="T128" s="10"/>
      <c r="U128" s="10"/>
      <c r="V128" s="10"/>
      <c r="W128" s="68">
        <f t="shared" si="44"/>
        <v>0</v>
      </c>
      <c r="X128" s="10"/>
      <c r="Y128" s="10"/>
      <c r="Z128" s="10"/>
      <c r="AA128" s="10"/>
      <c r="AB128" s="10"/>
      <c r="AC128" s="10"/>
      <c r="AD128" s="68">
        <f t="shared" si="45"/>
        <v>0</v>
      </c>
      <c r="AE128" s="10"/>
      <c r="AF128" s="10"/>
      <c r="AG128" s="10"/>
      <c r="AH128" s="10"/>
      <c r="AI128" s="10"/>
      <c r="AJ128" s="10"/>
      <c r="AK128" s="10"/>
      <c r="AL128" s="68">
        <f t="shared" si="46"/>
        <v>0</v>
      </c>
      <c r="AM128" s="10"/>
      <c r="AN128" s="10"/>
      <c r="AO128" s="10"/>
      <c r="AP128" s="10"/>
      <c r="AQ128" s="10"/>
      <c r="AR128" s="10"/>
      <c r="AS128" s="10"/>
      <c r="AT128" s="10"/>
      <c r="AU128" s="10"/>
      <c r="AV128" s="68">
        <f t="shared" si="47"/>
        <v>0</v>
      </c>
      <c r="AW128" s="10" t="s">
        <v>257</v>
      </c>
      <c r="AX128" s="88"/>
      <c r="AY128" s="88"/>
    </row>
    <row r="129" spans="1:51">
      <c r="A129" s="16"/>
      <c r="B129" s="16" t="s">
        <v>370</v>
      </c>
      <c r="C129" s="16" t="s">
        <v>196</v>
      </c>
      <c r="D129" s="31">
        <v>5</v>
      </c>
      <c r="E129" s="17"/>
      <c r="F129" s="17"/>
      <c r="G129" s="18">
        <v>0</v>
      </c>
      <c r="H129" s="17">
        <v>0</v>
      </c>
      <c r="I129" s="19">
        <f t="shared" si="51"/>
        <v>5</v>
      </c>
      <c r="J129" s="19">
        <f t="shared" si="52"/>
        <v>5</v>
      </c>
      <c r="K129" s="23">
        <v>5</v>
      </c>
      <c r="L129" s="20">
        <f t="shared" si="53"/>
        <v>5</v>
      </c>
      <c r="M129" s="20"/>
      <c r="N129" s="75">
        <f t="shared" si="42"/>
        <v>0</v>
      </c>
      <c r="O129" s="74">
        <f t="shared" si="43"/>
        <v>5</v>
      </c>
      <c r="P129" s="22">
        <f t="shared" si="48"/>
        <v>5</v>
      </c>
      <c r="Q129" s="10"/>
      <c r="R129" s="10"/>
      <c r="S129" s="10"/>
      <c r="T129" s="10"/>
      <c r="U129" s="10"/>
      <c r="V129" s="10"/>
      <c r="W129" s="76">
        <f t="shared" si="44"/>
        <v>0</v>
      </c>
      <c r="X129" s="10">
        <v>5</v>
      </c>
      <c r="Y129" s="10"/>
      <c r="Z129" s="10"/>
      <c r="AA129" s="10"/>
      <c r="AB129" s="10">
        <v>5</v>
      </c>
      <c r="AC129" s="10"/>
      <c r="AD129" s="76">
        <f t="shared" si="45"/>
        <v>5</v>
      </c>
      <c r="AE129" s="10"/>
      <c r="AF129" s="10"/>
      <c r="AG129" s="10"/>
      <c r="AH129" s="10"/>
      <c r="AI129" s="10"/>
      <c r="AJ129" s="10"/>
      <c r="AK129" s="10"/>
      <c r="AL129" s="76">
        <f t="shared" si="46"/>
        <v>0</v>
      </c>
      <c r="AM129" s="10"/>
      <c r="AN129" s="10"/>
      <c r="AO129" s="10"/>
      <c r="AP129" s="10"/>
      <c r="AQ129" s="10"/>
      <c r="AR129" s="10"/>
      <c r="AS129" s="10"/>
      <c r="AT129" s="10"/>
      <c r="AU129" s="10"/>
      <c r="AV129" s="68">
        <f t="shared" si="47"/>
        <v>0</v>
      </c>
      <c r="AW129" s="10"/>
      <c r="AX129" s="88"/>
      <c r="AY129" s="88"/>
    </row>
    <row r="130" spans="1:51">
      <c r="A130" s="16"/>
      <c r="B130" s="16" t="s">
        <v>371</v>
      </c>
      <c r="C130" s="16" t="s">
        <v>196</v>
      </c>
      <c r="D130" s="31">
        <v>5</v>
      </c>
      <c r="E130" s="17"/>
      <c r="F130" s="17"/>
      <c r="G130" s="18">
        <v>0</v>
      </c>
      <c r="H130" s="17">
        <v>0</v>
      </c>
      <c r="I130" s="19">
        <f t="shared" si="51"/>
        <v>5</v>
      </c>
      <c r="J130" s="19">
        <f t="shared" si="52"/>
        <v>5</v>
      </c>
      <c r="K130" s="23">
        <v>5</v>
      </c>
      <c r="L130" s="20">
        <f t="shared" si="53"/>
        <v>5</v>
      </c>
      <c r="M130" s="20"/>
      <c r="N130" s="75">
        <f t="shared" ref="N130:N193" si="54">+O130-L130</f>
        <v>0</v>
      </c>
      <c r="O130" s="74">
        <f t="shared" ref="O130:O193" si="55">W130+AD130+AL130+AV130</f>
        <v>5</v>
      </c>
      <c r="P130" s="22">
        <f t="shared" si="48"/>
        <v>5</v>
      </c>
      <c r="Q130" s="10"/>
      <c r="R130" s="10"/>
      <c r="S130" s="10"/>
      <c r="T130" s="10"/>
      <c r="U130" s="10"/>
      <c r="V130" s="10"/>
      <c r="W130" s="76">
        <f t="shared" si="44"/>
        <v>0</v>
      </c>
      <c r="X130" s="10">
        <v>5</v>
      </c>
      <c r="Y130" s="10"/>
      <c r="Z130" s="10"/>
      <c r="AA130" s="10"/>
      <c r="AB130" s="10">
        <v>5</v>
      </c>
      <c r="AC130" s="10"/>
      <c r="AD130" s="76">
        <f t="shared" si="45"/>
        <v>5</v>
      </c>
      <c r="AE130" s="10"/>
      <c r="AF130" s="10"/>
      <c r="AG130" s="10"/>
      <c r="AH130" s="10"/>
      <c r="AI130" s="10"/>
      <c r="AJ130" s="10"/>
      <c r="AK130" s="10"/>
      <c r="AL130" s="76">
        <f t="shared" si="46"/>
        <v>0</v>
      </c>
      <c r="AM130" s="10"/>
      <c r="AN130" s="10"/>
      <c r="AO130" s="10"/>
      <c r="AP130" s="10"/>
      <c r="AQ130" s="10"/>
      <c r="AR130" s="10"/>
      <c r="AS130" s="10"/>
      <c r="AT130" s="10"/>
      <c r="AU130" s="10"/>
      <c r="AV130" s="76">
        <f t="shared" si="47"/>
        <v>0</v>
      </c>
      <c r="AW130" s="10"/>
      <c r="AX130" s="88"/>
      <c r="AY130" s="88"/>
    </row>
    <row r="131" spans="1:51">
      <c r="A131" s="38"/>
      <c r="B131" s="38" t="s">
        <v>459</v>
      </c>
      <c r="C131" s="16" t="s">
        <v>196</v>
      </c>
      <c r="D131" s="38">
        <v>1</v>
      </c>
      <c r="E131" s="38"/>
      <c r="F131" s="38"/>
      <c r="G131" s="18">
        <v>0</v>
      </c>
      <c r="H131" s="38">
        <v>0</v>
      </c>
      <c r="I131" s="38"/>
      <c r="J131" s="38"/>
      <c r="K131" s="40">
        <v>1</v>
      </c>
      <c r="L131" s="20">
        <f t="shared" si="53"/>
        <v>1</v>
      </c>
      <c r="M131" s="20"/>
      <c r="N131" s="75">
        <f t="shared" si="54"/>
        <v>0</v>
      </c>
      <c r="O131" s="74">
        <f t="shared" si="55"/>
        <v>1</v>
      </c>
      <c r="P131" s="22">
        <f t="shared" si="48"/>
        <v>1</v>
      </c>
      <c r="Q131" s="40"/>
      <c r="R131" s="40"/>
      <c r="S131" s="40"/>
      <c r="T131" s="40"/>
      <c r="U131" s="40"/>
      <c r="V131" s="40"/>
      <c r="W131" s="76">
        <f t="shared" si="44"/>
        <v>0</v>
      </c>
      <c r="X131" s="40">
        <v>1</v>
      </c>
      <c r="Y131" s="40"/>
      <c r="Z131" s="40"/>
      <c r="AA131" s="40"/>
      <c r="AB131" s="40">
        <v>1</v>
      </c>
      <c r="AC131" s="40"/>
      <c r="AD131" s="76">
        <f t="shared" si="45"/>
        <v>1</v>
      </c>
      <c r="AE131" s="40"/>
      <c r="AF131" s="40"/>
      <c r="AG131" s="40"/>
      <c r="AH131" s="40"/>
      <c r="AI131" s="40"/>
      <c r="AJ131" s="40"/>
      <c r="AK131" s="40"/>
      <c r="AL131" s="76">
        <f t="shared" si="46"/>
        <v>0</v>
      </c>
      <c r="AM131" s="40"/>
      <c r="AN131" s="10"/>
      <c r="AO131" s="10"/>
      <c r="AP131" s="10"/>
      <c r="AQ131" s="10"/>
      <c r="AR131" s="10"/>
      <c r="AS131" s="10"/>
      <c r="AT131" s="10"/>
      <c r="AU131" s="10"/>
      <c r="AV131" s="76">
        <f t="shared" si="47"/>
        <v>0</v>
      </c>
      <c r="AW131" s="10"/>
      <c r="AX131" s="88"/>
      <c r="AY131" s="88"/>
    </row>
    <row r="132" spans="1:51">
      <c r="A132" s="38"/>
      <c r="B132" s="38" t="s">
        <v>458</v>
      </c>
      <c r="C132" s="16" t="s">
        <v>196</v>
      </c>
      <c r="D132" s="38">
        <v>3</v>
      </c>
      <c r="E132" s="38"/>
      <c r="F132" s="38"/>
      <c r="G132" s="18">
        <v>0</v>
      </c>
      <c r="H132" s="38">
        <v>0</v>
      </c>
      <c r="I132" s="38"/>
      <c r="J132" s="38"/>
      <c r="K132" s="40">
        <v>3</v>
      </c>
      <c r="L132" s="20">
        <f t="shared" si="53"/>
        <v>3</v>
      </c>
      <c r="M132" s="20"/>
      <c r="N132" s="75">
        <f t="shared" si="54"/>
        <v>0</v>
      </c>
      <c r="O132" s="74">
        <f t="shared" si="55"/>
        <v>3</v>
      </c>
      <c r="P132" s="22">
        <f t="shared" si="48"/>
        <v>3</v>
      </c>
      <c r="Q132" s="40"/>
      <c r="R132" s="40"/>
      <c r="S132" s="40"/>
      <c r="T132" s="40"/>
      <c r="U132" s="40"/>
      <c r="V132" s="40"/>
      <c r="W132" s="76">
        <f t="shared" si="44"/>
        <v>0</v>
      </c>
      <c r="X132" s="40">
        <v>3</v>
      </c>
      <c r="Y132" s="40"/>
      <c r="Z132" s="40"/>
      <c r="AA132" s="40"/>
      <c r="AB132" s="40">
        <v>3</v>
      </c>
      <c r="AC132" s="40"/>
      <c r="AD132" s="76">
        <f t="shared" si="45"/>
        <v>3</v>
      </c>
      <c r="AE132" s="40"/>
      <c r="AF132" s="40"/>
      <c r="AG132" s="40"/>
      <c r="AH132" s="40"/>
      <c r="AI132" s="40"/>
      <c r="AJ132" s="40"/>
      <c r="AK132" s="40"/>
      <c r="AL132" s="76">
        <f t="shared" si="46"/>
        <v>0</v>
      </c>
      <c r="AM132" s="40"/>
      <c r="AN132" s="40"/>
      <c r="AO132" s="40"/>
      <c r="AP132" s="40"/>
      <c r="AQ132" s="40"/>
      <c r="AR132" s="40"/>
      <c r="AS132" s="40"/>
      <c r="AT132" s="40"/>
      <c r="AU132" s="40"/>
      <c r="AV132" s="76">
        <f t="shared" si="47"/>
        <v>0</v>
      </c>
      <c r="AW132" s="38"/>
      <c r="AX132" s="88"/>
      <c r="AY132" s="88"/>
    </row>
    <row r="133" spans="1:51">
      <c r="A133" s="38"/>
      <c r="B133" s="79" t="s">
        <v>455</v>
      </c>
      <c r="C133" s="16" t="s">
        <v>196</v>
      </c>
      <c r="D133" s="38">
        <v>64</v>
      </c>
      <c r="E133" s="38"/>
      <c r="F133" s="38"/>
      <c r="G133" s="18">
        <v>0</v>
      </c>
      <c r="H133" s="38">
        <v>0</v>
      </c>
      <c r="I133" s="38"/>
      <c r="J133" s="38"/>
      <c r="K133" s="40">
        <v>64</v>
      </c>
      <c r="L133" s="20">
        <f t="shared" si="53"/>
        <v>64</v>
      </c>
      <c r="M133" s="20"/>
      <c r="N133" s="75">
        <f t="shared" si="54"/>
        <v>0</v>
      </c>
      <c r="O133" s="74">
        <f t="shared" si="55"/>
        <v>64</v>
      </c>
      <c r="P133" s="22">
        <f t="shared" si="48"/>
        <v>64</v>
      </c>
      <c r="Q133" s="40"/>
      <c r="R133" s="40"/>
      <c r="S133" s="40"/>
      <c r="T133" s="40"/>
      <c r="U133" s="40"/>
      <c r="V133" s="40"/>
      <c r="W133" s="76">
        <f t="shared" si="44"/>
        <v>0</v>
      </c>
      <c r="X133" s="40">
        <v>64</v>
      </c>
      <c r="Y133" s="40"/>
      <c r="Z133" s="40"/>
      <c r="AA133" s="40"/>
      <c r="AB133" s="40">
        <v>64</v>
      </c>
      <c r="AC133" s="40"/>
      <c r="AD133" s="76">
        <f t="shared" si="45"/>
        <v>64</v>
      </c>
      <c r="AE133" s="40"/>
      <c r="AF133" s="40"/>
      <c r="AG133" s="40"/>
      <c r="AH133" s="40"/>
      <c r="AI133" s="40"/>
      <c r="AJ133" s="40"/>
      <c r="AK133" s="40"/>
      <c r="AL133" s="76">
        <f t="shared" si="46"/>
        <v>0</v>
      </c>
      <c r="AM133" s="40"/>
      <c r="AN133" s="40"/>
      <c r="AO133" s="40"/>
      <c r="AP133" s="40"/>
      <c r="AQ133" s="40"/>
      <c r="AR133" s="40"/>
      <c r="AS133" s="40"/>
      <c r="AT133" s="40"/>
      <c r="AU133" s="40"/>
      <c r="AV133" s="76">
        <f t="shared" si="47"/>
        <v>0</v>
      </c>
      <c r="AW133" s="38"/>
      <c r="AX133" s="88"/>
      <c r="AY133" s="88"/>
    </row>
    <row r="134" spans="1:51">
      <c r="A134" s="16"/>
      <c r="B134" s="16" t="s">
        <v>259</v>
      </c>
      <c r="C134" s="16" t="s">
        <v>196</v>
      </c>
      <c r="D134" s="17">
        <v>8</v>
      </c>
      <c r="E134" s="17">
        <v>0</v>
      </c>
      <c r="F134" s="17">
        <v>0</v>
      </c>
      <c r="G134" s="18">
        <v>0</v>
      </c>
      <c r="H134" s="17">
        <v>0</v>
      </c>
      <c r="I134" s="19">
        <f t="shared" ref="I134:I154" si="56">(F134+D134+E134)-(G134+H134)</f>
        <v>8</v>
      </c>
      <c r="J134" s="19">
        <f t="shared" ref="J134:J154" si="57">IF(I134&gt;0,I134,0)</f>
        <v>8</v>
      </c>
      <c r="K134" s="23">
        <v>0</v>
      </c>
      <c r="L134" s="20">
        <f t="shared" si="53"/>
        <v>0</v>
      </c>
      <c r="M134" s="20"/>
      <c r="N134" s="75">
        <f t="shared" si="54"/>
        <v>0</v>
      </c>
      <c r="O134" s="74">
        <f t="shared" si="55"/>
        <v>0</v>
      </c>
      <c r="P134" s="22">
        <f t="shared" si="48"/>
        <v>0</v>
      </c>
      <c r="Q134" s="10"/>
      <c r="R134" s="10"/>
      <c r="S134" s="10"/>
      <c r="T134" s="10"/>
      <c r="U134" s="10"/>
      <c r="V134" s="10"/>
      <c r="W134" s="68">
        <f t="shared" si="44"/>
        <v>0</v>
      </c>
      <c r="X134" s="10"/>
      <c r="Y134" s="10"/>
      <c r="Z134" s="10"/>
      <c r="AA134" s="10"/>
      <c r="AB134" s="10"/>
      <c r="AC134" s="10"/>
      <c r="AD134" s="68">
        <f t="shared" si="45"/>
        <v>0</v>
      </c>
      <c r="AE134" s="10"/>
      <c r="AF134" s="10"/>
      <c r="AG134" s="10"/>
      <c r="AH134" s="10"/>
      <c r="AI134" s="10"/>
      <c r="AJ134" s="10"/>
      <c r="AK134" s="10"/>
      <c r="AL134" s="68">
        <f t="shared" si="46"/>
        <v>0</v>
      </c>
      <c r="AM134" s="10"/>
      <c r="AN134" s="40"/>
      <c r="AO134" s="40"/>
      <c r="AP134" s="40"/>
      <c r="AQ134" s="40"/>
      <c r="AR134" s="40"/>
      <c r="AS134" s="40"/>
      <c r="AT134" s="40"/>
      <c r="AU134" s="40"/>
      <c r="AV134" s="76">
        <f t="shared" si="47"/>
        <v>0</v>
      </c>
      <c r="AW134" s="38"/>
      <c r="AX134" s="88"/>
      <c r="AY134" s="88"/>
    </row>
    <row r="135" spans="1:51">
      <c r="A135" s="16"/>
      <c r="B135" s="78" t="s">
        <v>372</v>
      </c>
      <c r="C135" s="16" t="s">
        <v>196</v>
      </c>
      <c r="D135" s="31">
        <v>5</v>
      </c>
      <c r="E135" s="17"/>
      <c r="F135" s="17"/>
      <c r="G135" s="18">
        <v>0</v>
      </c>
      <c r="H135" s="17">
        <v>0</v>
      </c>
      <c r="I135" s="19">
        <f t="shared" si="56"/>
        <v>5</v>
      </c>
      <c r="J135" s="19">
        <f t="shared" si="57"/>
        <v>5</v>
      </c>
      <c r="K135" s="23">
        <v>5</v>
      </c>
      <c r="L135" s="20">
        <f t="shared" si="53"/>
        <v>5</v>
      </c>
      <c r="M135" s="20"/>
      <c r="N135" s="75">
        <f t="shared" si="54"/>
        <v>0</v>
      </c>
      <c r="O135" s="74">
        <f t="shared" si="55"/>
        <v>5</v>
      </c>
      <c r="P135" s="22">
        <f t="shared" si="48"/>
        <v>5</v>
      </c>
      <c r="Q135" s="10"/>
      <c r="R135" s="10"/>
      <c r="S135" s="10"/>
      <c r="T135" s="10"/>
      <c r="U135" s="10"/>
      <c r="V135" s="10"/>
      <c r="W135" s="76">
        <f t="shared" ref="W135:W203" si="58">SUM(R135:V135)</f>
        <v>0</v>
      </c>
      <c r="X135" s="10"/>
      <c r="Y135" s="10"/>
      <c r="Z135" s="10"/>
      <c r="AA135" s="10"/>
      <c r="AB135" s="10"/>
      <c r="AC135" s="10"/>
      <c r="AD135" s="76">
        <f t="shared" ref="AD135:AD203" si="59">SUM(Y135:AC135)</f>
        <v>0</v>
      </c>
      <c r="AE135" s="10">
        <v>5</v>
      </c>
      <c r="AF135" s="10"/>
      <c r="AG135" s="10"/>
      <c r="AH135" s="10"/>
      <c r="AI135" s="10">
        <v>5</v>
      </c>
      <c r="AJ135" s="10"/>
      <c r="AK135" s="10"/>
      <c r="AL135" s="76">
        <f t="shared" ref="AL135:AL203" si="60">SUM(AF135:AK135)</f>
        <v>5</v>
      </c>
      <c r="AM135" s="10"/>
      <c r="AN135" s="10"/>
      <c r="AO135" s="10"/>
      <c r="AP135" s="10"/>
      <c r="AQ135" s="10"/>
      <c r="AR135" s="10"/>
      <c r="AS135" s="10"/>
      <c r="AT135" s="10"/>
      <c r="AU135" s="10"/>
      <c r="AV135" s="68">
        <f t="shared" ref="AV135:AV203" si="61">SUM(AN135:AU135)</f>
        <v>0</v>
      </c>
      <c r="AW135" s="10"/>
      <c r="AX135" s="88"/>
      <c r="AY135" s="88"/>
    </row>
    <row r="136" spans="1:51">
      <c r="A136" s="16"/>
      <c r="B136" s="78" t="s">
        <v>373</v>
      </c>
      <c r="C136" s="16" t="s">
        <v>196</v>
      </c>
      <c r="D136" s="31">
        <v>16</v>
      </c>
      <c r="E136" s="17"/>
      <c r="F136" s="17"/>
      <c r="G136" s="18">
        <v>0</v>
      </c>
      <c r="H136" s="17">
        <v>16</v>
      </c>
      <c r="I136" s="19">
        <f t="shared" si="56"/>
        <v>0</v>
      </c>
      <c r="J136" s="19">
        <f t="shared" si="57"/>
        <v>0</v>
      </c>
      <c r="K136" s="23">
        <v>16</v>
      </c>
      <c r="L136" s="20">
        <f t="shared" si="53"/>
        <v>0</v>
      </c>
      <c r="M136" s="20"/>
      <c r="N136" s="75">
        <f t="shared" si="54"/>
        <v>0</v>
      </c>
      <c r="O136" s="74">
        <f t="shared" si="55"/>
        <v>0</v>
      </c>
      <c r="P136" s="22">
        <f t="shared" si="48"/>
        <v>0</v>
      </c>
      <c r="Q136" s="10">
        <v>0</v>
      </c>
      <c r="R136" s="10"/>
      <c r="S136" s="10"/>
      <c r="T136" s="10"/>
      <c r="U136" s="10"/>
      <c r="V136" s="10"/>
      <c r="W136" s="76">
        <f t="shared" si="58"/>
        <v>0</v>
      </c>
      <c r="X136" s="10"/>
      <c r="Y136" s="10"/>
      <c r="Z136" s="10"/>
      <c r="AA136" s="10"/>
      <c r="AB136" s="10"/>
      <c r="AC136" s="10"/>
      <c r="AD136" s="76">
        <f t="shared" si="59"/>
        <v>0</v>
      </c>
      <c r="AE136" s="10">
        <v>0</v>
      </c>
      <c r="AF136" s="10"/>
      <c r="AG136" s="10"/>
      <c r="AH136" s="10"/>
      <c r="AI136" s="10"/>
      <c r="AJ136" s="10"/>
      <c r="AK136" s="10"/>
      <c r="AL136" s="76">
        <f t="shared" si="60"/>
        <v>0</v>
      </c>
      <c r="AM136" s="10"/>
      <c r="AN136" s="10"/>
      <c r="AO136" s="10"/>
      <c r="AP136" s="10"/>
      <c r="AQ136" s="10"/>
      <c r="AR136" s="10"/>
      <c r="AS136" s="10"/>
      <c r="AT136" s="10"/>
      <c r="AU136" s="10"/>
      <c r="AV136" s="76">
        <f t="shared" si="61"/>
        <v>0</v>
      </c>
      <c r="AW136" s="10"/>
      <c r="AX136" s="88"/>
      <c r="AY136" s="88"/>
    </row>
    <row r="137" spans="1:51">
      <c r="A137" s="16"/>
      <c r="B137" s="80" t="s">
        <v>375</v>
      </c>
      <c r="C137" s="16" t="s">
        <v>196</v>
      </c>
      <c r="D137" s="31">
        <v>8</v>
      </c>
      <c r="E137" s="17"/>
      <c r="F137" s="17"/>
      <c r="G137" s="18">
        <v>0</v>
      </c>
      <c r="H137" s="17">
        <v>48</v>
      </c>
      <c r="I137" s="19">
        <f t="shared" si="56"/>
        <v>-40</v>
      </c>
      <c r="J137" s="19">
        <f t="shared" si="57"/>
        <v>0</v>
      </c>
      <c r="K137" s="26">
        <v>48</v>
      </c>
      <c r="L137" s="20">
        <f t="shared" si="53"/>
        <v>0</v>
      </c>
      <c r="M137" s="20"/>
      <c r="N137" s="75">
        <f t="shared" si="54"/>
        <v>0</v>
      </c>
      <c r="O137" s="74">
        <f t="shared" si="55"/>
        <v>0</v>
      </c>
      <c r="P137" s="22">
        <f t="shared" ref="P137:P205" si="62">+Q137+X137+AE137+AM137</f>
        <v>0</v>
      </c>
      <c r="Q137" s="10">
        <v>0</v>
      </c>
      <c r="R137" s="10"/>
      <c r="S137" s="10"/>
      <c r="T137" s="10"/>
      <c r="U137" s="10"/>
      <c r="V137" s="10"/>
      <c r="W137" s="76">
        <f t="shared" si="58"/>
        <v>0</v>
      </c>
      <c r="X137" s="10"/>
      <c r="Y137" s="10"/>
      <c r="Z137" s="10"/>
      <c r="AA137" s="10"/>
      <c r="AB137" s="10"/>
      <c r="AC137" s="10"/>
      <c r="AD137" s="76">
        <f t="shared" si="59"/>
        <v>0</v>
      </c>
      <c r="AE137" s="10"/>
      <c r="AF137" s="10"/>
      <c r="AG137" s="10"/>
      <c r="AH137" s="10"/>
      <c r="AI137" s="10"/>
      <c r="AJ137" s="10"/>
      <c r="AK137" s="10"/>
      <c r="AL137" s="76">
        <f t="shared" si="60"/>
        <v>0</v>
      </c>
      <c r="AM137" s="10"/>
      <c r="AN137" s="10"/>
      <c r="AO137" s="10"/>
      <c r="AP137" s="10"/>
      <c r="AQ137" s="10"/>
      <c r="AR137" s="10"/>
      <c r="AS137" s="10"/>
      <c r="AT137" s="10"/>
      <c r="AU137" s="10"/>
      <c r="AV137" s="76">
        <f t="shared" si="61"/>
        <v>0</v>
      </c>
      <c r="AW137" s="10"/>
      <c r="AX137" s="88"/>
      <c r="AY137" s="88"/>
    </row>
    <row r="138" spans="1:51">
      <c r="A138" s="16"/>
      <c r="B138" s="78" t="s">
        <v>374</v>
      </c>
      <c r="C138" s="16" t="s">
        <v>196</v>
      </c>
      <c r="D138" s="31">
        <v>8</v>
      </c>
      <c r="E138" s="17"/>
      <c r="F138" s="17"/>
      <c r="G138" s="18">
        <v>0</v>
      </c>
      <c r="H138" s="17">
        <v>0</v>
      </c>
      <c r="I138" s="19">
        <f t="shared" si="56"/>
        <v>8</v>
      </c>
      <c r="J138" s="19">
        <f t="shared" si="57"/>
        <v>8</v>
      </c>
      <c r="K138" s="23">
        <v>8</v>
      </c>
      <c r="L138" s="20">
        <f t="shared" si="53"/>
        <v>8</v>
      </c>
      <c r="M138" s="20"/>
      <c r="N138" s="75">
        <f t="shared" si="54"/>
        <v>0</v>
      </c>
      <c r="O138" s="74">
        <f t="shared" si="55"/>
        <v>8</v>
      </c>
      <c r="P138" s="22">
        <f t="shared" si="62"/>
        <v>8</v>
      </c>
      <c r="Q138" s="10"/>
      <c r="R138" s="10"/>
      <c r="S138" s="10"/>
      <c r="T138" s="10"/>
      <c r="U138" s="10"/>
      <c r="V138" s="10"/>
      <c r="W138" s="76">
        <f t="shared" si="58"/>
        <v>0</v>
      </c>
      <c r="X138" s="10"/>
      <c r="Y138" s="10"/>
      <c r="Z138" s="10"/>
      <c r="AA138" s="10"/>
      <c r="AB138" s="10"/>
      <c r="AC138" s="10"/>
      <c r="AD138" s="76">
        <f t="shared" si="59"/>
        <v>0</v>
      </c>
      <c r="AE138" s="10">
        <v>8</v>
      </c>
      <c r="AF138" s="10"/>
      <c r="AG138" s="10"/>
      <c r="AH138" s="10"/>
      <c r="AI138" s="10">
        <v>8</v>
      </c>
      <c r="AJ138" s="10"/>
      <c r="AK138" s="10"/>
      <c r="AL138" s="76">
        <f t="shared" si="60"/>
        <v>8</v>
      </c>
      <c r="AM138" s="10"/>
      <c r="AN138" s="10"/>
      <c r="AO138" s="10"/>
      <c r="AP138" s="10"/>
      <c r="AQ138" s="10"/>
      <c r="AR138" s="10"/>
      <c r="AS138" s="10"/>
      <c r="AT138" s="10"/>
      <c r="AU138" s="10"/>
      <c r="AV138" s="76">
        <f t="shared" si="61"/>
        <v>0</v>
      </c>
      <c r="AW138" s="10" t="s">
        <v>376</v>
      </c>
      <c r="AX138" s="88"/>
      <c r="AY138" s="88"/>
    </row>
    <row r="139" spans="1:51">
      <c r="A139" s="38" t="s">
        <v>377</v>
      </c>
      <c r="B139" s="79" t="s">
        <v>378</v>
      </c>
      <c r="C139" s="16" t="s">
        <v>196</v>
      </c>
      <c r="D139" s="31">
        <v>8</v>
      </c>
      <c r="E139" s="17"/>
      <c r="F139" s="17"/>
      <c r="G139" s="18">
        <v>0</v>
      </c>
      <c r="H139" s="17">
        <v>0</v>
      </c>
      <c r="I139" s="19">
        <f t="shared" si="56"/>
        <v>8</v>
      </c>
      <c r="J139" s="19">
        <f t="shared" si="57"/>
        <v>8</v>
      </c>
      <c r="K139" s="26">
        <v>8</v>
      </c>
      <c r="L139" s="20">
        <f t="shared" si="53"/>
        <v>8</v>
      </c>
      <c r="M139" s="20"/>
      <c r="N139" s="75">
        <f t="shared" si="54"/>
        <v>0</v>
      </c>
      <c r="O139" s="74">
        <f t="shared" si="55"/>
        <v>8</v>
      </c>
      <c r="P139" s="22">
        <f t="shared" si="62"/>
        <v>8</v>
      </c>
      <c r="Q139" s="10">
        <v>8</v>
      </c>
      <c r="R139" s="10"/>
      <c r="S139" s="10"/>
      <c r="T139" s="10">
        <v>8</v>
      </c>
      <c r="U139" s="10"/>
      <c r="V139" s="10"/>
      <c r="W139" s="76">
        <f t="shared" si="58"/>
        <v>8</v>
      </c>
      <c r="X139" s="10"/>
      <c r="Y139" s="10"/>
      <c r="Z139" s="10"/>
      <c r="AA139" s="10"/>
      <c r="AB139" s="10"/>
      <c r="AC139" s="10"/>
      <c r="AD139" s="76">
        <f t="shared" si="59"/>
        <v>0</v>
      </c>
      <c r="AE139" s="10"/>
      <c r="AF139" s="10"/>
      <c r="AG139" s="10"/>
      <c r="AH139" s="10"/>
      <c r="AI139" s="10"/>
      <c r="AJ139" s="10"/>
      <c r="AK139" s="10"/>
      <c r="AL139" s="76">
        <f t="shared" si="60"/>
        <v>0</v>
      </c>
      <c r="AM139" s="10"/>
      <c r="AN139" s="10"/>
      <c r="AO139" s="10"/>
      <c r="AP139" s="10"/>
      <c r="AQ139" s="10"/>
      <c r="AR139" s="10"/>
      <c r="AS139" s="10"/>
      <c r="AT139" s="10"/>
      <c r="AU139" s="10"/>
      <c r="AV139" s="76">
        <f t="shared" si="61"/>
        <v>0</v>
      </c>
      <c r="AW139" s="10"/>
      <c r="AX139" s="88"/>
      <c r="AY139" s="88"/>
    </row>
    <row r="140" spans="1:51">
      <c r="A140" s="16"/>
      <c r="B140" s="78" t="s">
        <v>379</v>
      </c>
      <c r="C140" s="16" t="s">
        <v>196</v>
      </c>
      <c r="D140" s="31">
        <v>4</v>
      </c>
      <c r="E140" s="17"/>
      <c r="F140" s="17"/>
      <c r="G140" s="18">
        <v>0</v>
      </c>
      <c r="H140" s="17">
        <v>0</v>
      </c>
      <c r="I140" s="19">
        <f t="shared" si="56"/>
        <v>4</v>
      </c>
      <c r="J140" s="19">
        <f t="shared" si="57"/>
        <v>4</v>
      </c>
      <c r="K140" s="23">
        <v>4</v>
      </c>
      <c r="L140" s="20">
        <f t="shared" si="53"/>
        <v>4</v>
      </c>
      <c r="M140" s="20"/>
      <c r="N140" s="75">
        <f t="shared" si="54"/>
        <v>0</v>
      </c>
      <c r="O140" s="74">
        <f t="shared" si="55"/>
        <v>4</v>
      </c>
      <c r="P140" s="22">
        <f t="shared" si="62"/>
        <v>4</v>
      </c>
      <c r="Q140" s="10"/>
      <c r="R140" s="10"/>
      <c r="S140" s="10"/>
      <c r="T140" s="10"/>
      <c r="U140" s="10"/>
      <c r="V140" s="10"/>
      <c r="W140" s="76">
        <f t="shared" si="58"/>
        <v>0</v>
      </c>
      <c r="X140" s="10">
        <v>4</v>
      </c>
      <c r="Y140" s="10"/>
      <c r="Z140" s="10"/>
      <c r="AA140" s="10"/>
      <c r="AB140" s="10">
        <v>4</v>
      </c>
      <c r="AC140" s="10"/>
      <c r="AD140" s="76">
        <f t="shared" si="59"/>
        <v>4</v>
      </c>
      <c r="AE140" s="10"/>
      <c r="AF140" s="10"/>
      <c r="AG140" s="10"/>
      <c r="AH140" s="10"/>
      <c r="AI140" s="10"/>
      <c r="AJ140" s="10"/>
      <c r="AK140" s="10"/>
      <c r="AL140" s="76">
        <f t="shared" si="60"/>
        <v>0</v>
      </c>
      <c r="AM140" s="10"/>
      <c r="AN140" s="10"/>
      <c r="AO140" s="10"/>
      <c r="AP140" s="10"/>
      <c r="AQ140" s="10"/>
      <c r="AR140" s="10"/>
      <c r="AS140" s="10"/>
      <c r="AT140" s="10"/>
      <c r="AU140" s="10"/>
      <c r="AV140" s="76">
        <f t="shared" si="61"/>
        <v>0</v>
      </c>
      <c r="AW140" s="10" t="s">
        <v>182</v>
      </c>
      <c r="AX140" s="88"/>
      <c r="AY140" s="88"/>
    </row>
    <row r="141" spans="1:51">
      <c r="A141" s="34"/>
      <c r="B141" s="78" t="s">
        <v>433</v>
      </c>
      <c r="C141" s="16" t="s">
        <v>196</v>
      </c>
      <c r="D141" s="31">
        <v>15</v>
      </c>
      <c r="E141" s="17"/>
      <c r="F141" s="17"/>
      <c r="G141" s="18">
        <v>0</v>
      </c>
      <c r="H141" s="17">
        <v>0</v>
      </c>
      <c r="I141" s="19">
        <f t="shared" si="56"/>
        <v>15</v>
      </c>
      <c r="J141" s="19">
        <f t="shared" si="57"/>
        <v>15</v>
      </c>
      <c r="K141" s="23">
        <v>15</v>
      </c>
      <c r="L141" s="20">
        <f t="shared" si="53"/>
        <v>20</v>
      </c>
      <c r="M141" s="20">
        <v>5</v>
      </c>
      <c r="N141" s="75">
        <f t="shared" si="54"/>
        <v>0</v>
      </c>
      <c r="O141" s="74">
        <f t="shared" si="55"/>
        <v>20</v>
      </c>
      <c r="P141" s="22">
        <f t="shared" si="62"/>
        <v>20</v>
      </c>
      <c r="Q141" s="10"/>
      <c r="R141" s="10"/>
      <c r="S141" s="10"/>
      <c r="T141" s="10"/>
      <c r="U141" s="10"/>
      <c r="V141" s="10"/>
      <c r="W141" s="76">
        <f t="shared" si="58"/>
        <v>0</v>
      </c>
      <c r="X141" s="10"/>
      <c r="Y141" s="10"/>
      <c r="Z141" s="10"/>
      <c r="AA141" s="10"/>
      <c r="AB141" s="10"/>
      <c r="AC141" s="10"/>
      <c r="AD141" s="76">
        <f t="shared" si="59"/>
        <v>0</v>
      </c>
      <c r="AE141" s="10">
        <v>15</v>
      </c>
      <c r="AF141" s="10"/>
      <c r="AG141" s="10"/>
      <c r="AH141" s="10"/>
      <c r="AI141" s="10">
        <v>15</v>
      </c>
      <c r="AJ141" s="10"/>
      <c r="AK141" s="10"/>
      <c r="AL141" s="76">
        <f t="shared" si="60"/>
        <v>15</v>
      </c>
      <c r="AM141" s="10">
        <v>5</v>
      </c>
      <c r="AN141" s="10"/>
      <c r="AO141" s="10"/>
      <c r="AP141" s="10"/>
      <c r="AQ141" s="10">
        <v>5</v>
      </c>
      <c r="AR141" s="10"/>
      <c r="AS141" s="10"/>
      <c r="AT141" s="10"/>
      <c r="AU141" s="10"/>
      <c r="AV141" s="76">
        <f t="shared" si="61"/>
        <v>5</v>
      </c>
      <c r="AW141" s="10"/>
      <c r="AX141" s="88"/>
      <c r="AY141" s="88"/>
    </row>
    <row r="142" spans="1:51">
      <c r="A142" s="34"/>
      <c r="B142" s="78" t="s">
        <v>432</v>
      </c>
      <c r="C142" s="16" t="s">
        <v>196</v>
      </c>
      <c r="D142" s="31">
        <v>15</v>
      </c>
      <c r="E142" s="17"/>
      <c r="F142" s="17"/>
      <c r="G142" s="18">
        <v>0</v>
      </c>
      <c r="H142" s="17">
        <v>0</v>
      </c>
      <c r="I142" s="19">
        <f t="shared" si="56"/>
        <v>15</v>
      </c>
      <c r="J142" s="19">
        <f t="shared" si="57"/>
        <v>15</v>
      </c>
      <c r="K142" s="23">
        <v>15</v>
      </c>
      <c r="L142" s="20">
        <f t="shared" si="53"/>
        <v>15</v>
      </c>
      <c r="M142" s="20"/>
      <c r="N142" s="75">
        <f t="shared" si="54"/>
        <v>0</v>
      </c>
      <c r="O142" s="74">
        <f t="shared" si="55"/>
        <v>15</v>
      </c>
      <c r="P142" s="22">
        <f t="shared" si="62"/>
        <v>15</v>
      </c>
      <c r="Q142" s="10"/>
      <c r="R142" s="10"/>
      <c r="S142" s="10"/>
      <c r="T142" s="10"/>
      <c r="U142" s="10"/>
      <c r="V142" s="10"/>
      <c r="W142" s="76">
        <f t="shared" si="58"/>
        <v>0</v>
      </c>
      <c r="X142" s="10"/>
      <c r="Y142" s="10"/>
      <c r="Z142" s="10"/>
      <c r="AA142" s="10"/>
      <c r="AB142" s="10"/>
      <c r="AC142" s="10"/>
      <c r="AD142" s="76">
        <f t="shared" si="59"/>
        <v>0</v>
      </c>
      <c r="AE142" s="10">
        <v>15</v>
      </c>
      <c r="AF142" s="10"/>
      <c r="AG142" s="10"/>
      <c r="AH142" s="10"/>
      <c r="AI142" s="10">
        <v>15</v>
      </c>
      <c r="AJ142" s="10"/>
      <c r="AK142" s="10"/>
      <c r="AL142" s="76">
        <f t="shared" si="60"/>
        <v>15</v>
      </c>
      <c r="AM142" s="10"/>
      <c r="AN142" s="10"/>
      <c r="AO142" s="10"/>
      <c r="AP142" s="10"/>
      <c r="AQ142" s="10"/>
      <c r="AR142" s="10"/>
      <c r="AS142" s="10"/>
      <c r="AT142" s="10"/>
      <c r="AU142" s="10"/>
      <c r="AV142" s="76">
        <f t="shared" si="61"/>
        <v>0</v>
      </c>
      <c r="AW142" s="10"/>
      <c r="AX142" s="88"/>
      <c r="AY142" s="88"/>
    </row>
    <row r="143" spans="1:51">
      <c r="A143" s="16" t="s">
        <v>260</v>
      </c>
      <c r="B143" s="78" t="s">
        <v>261</v>
      </c>
      <c r="C143" s="16" t="s">
        <v>196</v>
      </c>
      <c r="D143" s="17">
        <f>100+50</f>
        <v>150</v>
      </c>
      <c r="E143" s="17">
        <v>0</v>
      </c>
      <c r="F143" s="17">
        <v>0</v>
      </c>
      <c r="G143" s="18">
        <v>0</v>
      </c>
      <c r="H143" s="17">
        <v>72</v>
      </c>
      <c r="I143" s="19">
        <f t="shared" si="56"/>
        <v>78</v>
      </c>
      <c r="J143" s="19">
        <f t="shared" si="57"/>
        <v>78</v>
      </c>
      <c r="K143" s="23">
        <v>100</v>
      </c>
      <c r="L143" s="20">
        <f t="shared" si="53"/>
        <v>28</v>
      </c>
      <c r="M143" s="20"/>
      <c r="N143" s="75">
        <f t="shared" si="54"/>
        <v>0</v>
      </c>
      <c r="O143" s="74">
        <f t="shared" si="55"/>
        <v>28</v>
      </c>
      <c r="P143" s="22">
        <f t="shared" si="62"/>
        <v>28</v>
      </c>
      <c r="Q143" s="10">
        <v>0</v>
      </c>
      <c r="R143" s="10"/>
      <c r="S143" s="10"/>
      <c r="T143" s="10"/>
      <c r="U143" s="10"/>
      <c r="V143" s="10"/>
      <c r="W143" s="76">
        <f t="shared" si="58"/>
        <v>0</v>
      </c>
      <c r="X143" s="10">
        <v>28</v>
      </c>
      <c r="Y143" s="10">
        <v>28</v>
      </c>
      <c r="Z143" s="10"/>
      <c r="AA143" s="10"/>
      <c r="AB143" s="10"/>
      <c r="AC143" s="10"/>
      <c r="AD143" s="76">
        <f t="shared" si="59"/>
        <v>28</v>
      </c>
      <c r="AE143" s="10">
        <v>0</v>
      </c>
      <c r="AF143" s="10"/>
      <c r="AG143" s="10"/>
      <c r="AH143" s="10"/>
      <c r="AI143" s="10"/>
      <c r="AJ143" s="10"/>
      <c r="AK143" s="10"/>
      <c r="AL143" s="76">
        <f t="shared" si="60"/>
        <v>0</v>
      </c>
      <c r="AM143" s="10">
        <v>0</v>
      </c>
      <c r="AN143" s="10"/>
      <c r="AO143" s="10"/>
      <c r="AP143" s="10"/>
      <c r="AQ143" s="10"/>
      <c r="AR143" s="10"/>
      <c r="AS143" s="10"/>
      <c r="AT143" s="10"/>
      <c r="AU143" s="10"/>
      <c r="AV143" s="76">
        <f t="shared" si="61"/>
        <v>0</v>
      </c>
      <c r="AW143" s="10"/>
      <c r="AX143" s="88"/>
      <c r="AY143" s="88"/>
    </row>
    <row r="144" spans="1:51">
      <c r="A144" s="16" t="s">
        <v>262</v>
      </c>
      <c r="B144" s="16" t="s">
        <v>263</v>
      </c>
      <c r="C144" s="16" t="s">
        <v>196</v>
      </c>
      <c r="D144" s="17">
        <v>50</v>
      </c>
      <c r="E144" s="17">
        <v>0</v>
      </c>
      <c r="F144" s="17">
        <v>0</v>
      </c>
      <c r="G144" s="18">
        <v>0</v>
      </c>
      <c r="H144" s="17">
        <v>0</v>
      </c>
      <c r="I144" s="19">
        <f t="shared" si="56"/>
        <v>50</v>
      </c>
      <c r="J144" s="19">
        <f t="shared" si="57"/>
        <v>50</v>
      </c>
      <c r="K144" s="23">
        <v>100</v>
      </c>
      <c r="L144" s="20">
        <f t="shared" si="53"/>
        <v>100</v>
      </c>
      <c r="M144" s="20"/>
      <c r="N144" s="75">
        <f t="shared" si="54"/>
        <v>0</v>
      </c>
      <c r="O144" s="74">
        <f t="shared" si="55"/>
        <v>100</v>
      </c>
      <c r="P144" s="22">
        <f t="shared" si="62"/>
        <v>100</v>
      </c>
      <c r="Q144" s="10">
        <v>50</v>
      </c>
      <c r="R144" s="10"/>
      <c r="S144" s="10"/>
      <c r="T144" s="10">
        <v>50</v>
      </c>
      <c r="U144" s="10"/>
      <c r="V144" s="10"/>
      <c r="W144" s="76">
        <f t="shared" si="58"/>
        <v>50</v>
      </c>
      <c r="X144" s="10">
        <v>30</v>
      </c>
      <c r="Y144" s="10"/>
      <c r="Z144" s="10">
        <v>30</v>
      </c>
      <c r="AA144" s="10"/>
      <c r="AB144" s="10"/>
      <c r="AC144" s="10"/>
      <c r="AD144" s="76">
        <f t="shared" si="59"/>
        <v>30</v>
      </c>
      <c r="AE144" s="10">
        <v>20</v>
      </c>
      <c r="AF144" s="10"/>
      <c r="AG144" s="10"/>
      <c r="AH144" s="10"/>
      <c r="AI144" s="10"/>
      <c r="AJ144" s="10"/>
      <c r="AK144" s="10"/>
      <c r="AL144" s="76">
        <f t="shared" si="60"/>
        <v>0</v>
      </c>
      <c r="AM144" s="10"/>
      <c r="AN144" s="10">
        <v>20</v>
      </c>
      <c r="AO144" s="10"/>
      <c r="AP144" s="10"/>
      <c r="AQ144" s="10"/>
      <c r="AR144" s="10"/>
      <c r="AS144" s="10"/>
      <c r="AT144" s="10"/>
      <c r="AU144" s="10"/>
      <c r="AV144" s="76">
        <f t="shared" si="61"/>
        <v>20</v>
      </c>
      <c r="AW144" s="10"/>
      <c r="AX144" s="88"/>
      <c r="AY144" s="88"/>
    </row>
    <row r="145" spans="1:51">
      <c r="A145" s="16" t="s">
        <v>264</v>
      </c>
      <c r="B145" s="16" t="s">
        <v>265</v>
      </c>
      <c r="C145" s="16" t="s">
        <v>196</v>
      </c>
      <c r="D145" s="17">
        <v>130</v>
      </c>
      <c r="E145" s="17">
        <v>0</v>
      </c>
      <c r="F145" s="17">
        <v>0</v>
      </c>
      <c r="G145" s="18">
        <v>0</v>
      </c>
      <c r="H145" s="17">
        <v>17</v>
      </c>
      <c r="I145" s="19">
        <f t="shared" si="56"/>
        <v>113</v>
      </c>
      <c r="J145" s="19">
        <f t="shared" si="57"/>
        <v>113</v>
      </c>
      <c r="K145" s="23">
        <v>150</v>
      </c>
      <c r="L145" s="20">
        <f t="shared" si="53"/>
        <v>143</v>
      </c>
      <c r="M145" s="20">
        <v>10</v>
      </c>
      <c r="N145" s="75">
        <f t="shared" si="54"/>
        <v>0</v>
      </c>
      <c r="O145" s="74">
        <f t="shared" si="55"/>
        <v>143</v>
      </c>
      <c r="P145" s="22">
        <f t="shared" si="62"/>
        <v>143</v>
      </c>
      <c r="Q145" s="10">
        <v>50</v>
      </c>
      <c r="R145" s="10"/>
      <c r="S145" s="10"/>
      <c r="T145" s="10">
        <v>50</v>
      </c>
      <c r="U145" s="10"/>
      <c r="V145" s="10"/>
      <c r="W145" s="76">
        <f t="shared" si="58"/>
        <v>50</v>
      </c>
      <c r="X145" s="10">
        <v>50</v>
      </c>
      <c r="Y145" s="10"/>
      <c r="Z145" s="10"/>
      <c r="AA145" s="10">
        <v>50</v>
      </c>
      <c r="AB145" s="10"/>
      <c r="AC145" s="10"/>
      <c r="AD145" s="76">
        <f t="shared" si="59"/>
        <v>50</v>
      </c>
      <c r="AE145" s="10">
        <v>20</v>
      </c>
      <c r="AF145" s="10">
        <v>43</v>
      </c>
      <c r="AG145" s="10"/>
      <c r="AH145" s="10"/>
      <c r="AI145" s="10"/>
      <c r="AJ145" s="10"/>
      <c r="AK145" s="10"/>
      <c r="AL145" s="76">
        <f t="shared" si="60"/>
        <v>43</v>
      </c>
      <c r="AM145" s="10">
        <v>23</v>
      </c>
      <c r="AN145" s="10"/>
      <c r="AO145" s="10"/>
      <c r="AP145" s="10"/>
      <c r="AQ145" s="10"/>
      <c r="AR145" s="10"/>
      <c r="AS145" s="10"/>
      <c r="AT145" s="10"/>
      <c r="AU145" s="10"/>
      <c r="AV145" s="76">
        <f t="shared" si="61"/>
        <v>0</v>
      </c>
      <c r="AW145" s="10"/>
      <c r="AX145" s="88"/>
      <c r="AY145" s="88"/>
    </row>
    <row r="146" spans="1:51">
      <c r="A146" s="16" t="s">
        <v>266</v>
      </c>
      <c r="B146" s="16" t="s">
        <v>267</v>
      </c>
      <c r="C146" s="16" t="s">
        <v>196</v>
      </c>
      <c r="D146" s="17">
        <v>0</v>
      </c>
      <c r="E146" s="17">
        <v>0</v>
      </c>
      <c r="F146" s="17">
        <v>0</v>
      </c>
      <c r="G146" s="18">
        <v>0</v>
      </c>
      <c r="H146" s="17">
        <v>25</v>
      </c>
      <c r="I146" s="19">
        <f t="shared" si="56"/>
        <v>-25</v>
      </c>
      <c r="J146" s="19">
        <f t="shared" si="57"/>
        <v>0</v>
      </c>
      <c r="K146" s="23">
        <v>50</v>
      </c>
      <c r="L146" s="20">
        <f t="shared" si="53"/>
        <v>25</v>
      </c>
      <c r="M146" s="20"/>
      <c r="N146" s="75">
        <f t="shared" si="54"/>
        <v>0</v>
      </c>
      <c r="O146" s="74">
        <f t="shared" si="55"/>
        <v>25</v>
      </c>
      <c r="P146" s="22">
        <f t="shared" si="62"/>
        <v>45</v>
      </c>
      <c r="Q146" s="10">
        <v>25</v>
      </c>
      <c r="R146" s="10"/>
      <c r="S146" s="10"/>
      <c r="T146" s="10"/>
      <c r="U146" s="10">
        <v>5</v>
      </c>
      <c r="V146" s="10"/>
      <c r="W146" s="76">
        <f t="shared" si="58"/>
        <v>5</v>
      </c>
      <c r="X146" s="10">
        <v>20</v>
      </c>
      <c r="Y146" s="10"/>
      <c r="Z146" s="10"/>
      <c r="AA146" s="10"/>
      <c r="AB146" s="10">
        <v>20</v>
      </c>
      <c r="AC146" s="10"/>
      <c r="AD146" s="76">
        <f t="shared" si="59"/>
        <v>20</v>
      </c>
      <c r="AE146" s="10"/>
      <c r="AF146" s="10"/>
      <c r="AG146" s="10"/>
      <c r="AH146" s="10"/>
      <c r="AI146" s="10"/>
      <c r="AJ146" s="10"/>
      <c r="AK146" s="10"/>
      <c r="AL146" s="76">
        <f t="shared" si="60"/>
        <v>0</v>
      </c>
      <c r="AM146" s="10"/>
      <c r="AN146" s="10"/>
      <c r="AO146" s="10"/>
      <c r="AP146" s="10"/>
      <c r="AQ146" s="10"/>
      <c r="AR146" s="10"/>
      <c r="AS146" s="10"/>
      <c r="AT146" s="10"/>
      <c r="AU146" s="10"/>
      <c r="AV146" s="76">
        <f t="shared" si="61"/>
        <v>0</v>
      </c>
      <c r="AW146" s="10"/>
      <c r="AX146" s="88"/>
      <c r="AY146" s="88"/>
    </row>
    <row r="147" spans="1:51">
      <c r="A147" s="16" t="s">
        <v>268</v>
      </c>
      <c r="B147" s="16" t="s">
        <v>269</v>
      </c>
      <c r="C147" s="16" t="s">
        <v>196</v>
      </c>
      <c r="D147" s="17">
        <v>40</v>
      </c>
      <c r="E147" s="17">
        <v>0</v>
      </c>
      <c r="F147" s="17">
        <v>0</v>
      </c>
      <c r="G147" s="18">
        <v>0</v>
      </c>
      <c r="H147" s="17">
        <v>0</v>
      </c>
      <c r="I147" s="19">
        <f t="shared" si="56"/>
        <v>40</v>
      </c>
      <c r="J147" s="19">
        <f t="shared" si="57"/>
        <v>40</v>
      </c>
      <c r="K147" s="23">
        <v>100</v>
      </c>
      <c r="L147" s="20">
        <f t="shared" si="53"/>
        <v>100</v>
      </c>
      <c r="M147" s="20"/>
      <c r="N147" s="75">
        <f t="shared" si="54"/>
        <v>0</v>
      </c>
      <c r="O147" s="74">
        <f t="shared" si="55"/>
        <v>100</v>
      </c>
      <c r="P147" s="22">
        <f t="shared" si="62"/>
        <v>100</v>
      </c>
      <c r="Q147" s="10">
        <v>50</v>
      </c>
      <c r="R147" s="10"/>
      <c r="S147" s="10"/>
      <c r="T147" s="10"/>
      <c r="U147" s="10"/>
      <c r="V147" s="10">
        <v>50</v>
      </c>
      <c r="W147" s="76">
        <f t="shared" si="58"/>
        <v>50</v>
      </c>
      <c r="X147" s="10">
        <v>25</v>
      </c>
      <c r="Y147" s="10"/>
      <c r="Z147" s="10"/>
      <c r="AA147" s="10"/>
      <c r="AB147" s="10">
        <v>25</v>
      </c>
      <c r="AC147" s="10"/>
      <c r="AD147" s="76">
        <f t="shared" si="59"/>
        <v>25</v>
      </c>
      <c r="AE147" s="10">
        <v>10</v>
      </c>
      <c r="AF147" s="10"/>
      <c r="AG147" s="10">
        <v>25</v>
      </c>
      <c r="AH147" s="10"/>
      <c r="AI147" s="10"/>
      <c r="AJ147" s="10"/>
      <c r="AK147" s="10"/>
      <c r="AL147" s="76">
        <f t="shared" si="60"/>
        <v>25</v>
      </c>
      <c r="AM147" s="10">
        <v>15</v>
      </c>
      <c r="AN147" s="10"/>
      <c r="AO147" s="10"/>
      <c r="AP147" s="10"/>
      <c r="AQ147" s="10"/>
      <c r="AR147" s="10"/>
      <c r="AS147" s="10"/>
      <c r="AT147" s="10"/>
      <c r="AU147" s="10"/>
      <c r="AV147" s="76">
        <f t="shared" si="61"/>
        <v>0</v>
      </c>
      <c r="AW147" s="10"/>
      <c r="AX147" s="88"/>
      <c r="AY147" s="88"/>
    </row>
    <row r="148" spans="1:51" ht="28.5">
      <c r="A148" s="16"/>
      <c r="B148" s="81" t="s">
        <v>387</v>
      </c>
      <c r="C148" s="16" t="s">
        <v>196</v>
      </c>
      <c r="D148" s="31">
        <v>195</v>
      </c>
      <c r="E148" s="17"/>
      <c r="F148" s="17"/>
      <c r="G148" s="18">
        <v>0</v>
      </c>
      <c r="H148" s="17">
        <v>0</v>
      </c>
      <c r="I148" s="19">
        <f t="shared" si="56"/>
        <v>195</v>
      </c>
      <c r="J148" s="19">
        <f t="shared" si="57"/>
        <v>195</v>
      </c>
      <c r="K148" s="23">
        <v>195</v>
      </c>
      <c r="L148" s="20">
        <f t="shared" si="53"/>
        <v>195</v>
      </c>
      <c r="M148" s="20"/>
      <c r="N148" s="75">
        <f t="shared" si="54"/>
        <v>0</v>
      </c>
      <c r="O148" s="74">
        <f t="shared" si="55"/>
        <v>195</v>
      </c>
      <c r="P148" s="22">
        <f t="shared" si="62"/>
        <v>195</v>
      </c>
      <c r="Q148" s="10"/>
      <c r="R148" s="10"/>
      <c r="S148" s="10"/>
      <c r="T148" s="10"/>
      <c r="U148" s="10"/>
      <c r="V148" s="10"/>
      <c r="W148" s="76">
        <f t="shared" si="58"/>
        <v>0</v>
      </c>
      <c r="X148" s="10">
        <v>195</v>
      </c>
      <c r="Y148" s="10"/>
      <c r="Z148" s="10"/>
      <c r="AA148" s="10"/>
      <c r="AB148" s="10">
        <v>195</v>
      </c>
      <c r="AC148" s="10"/>
      <c r="AD148" s="76">
        <f t="shared" si="59"/>
        <v>195</v>
      </c>
      <c r="AE148" s="10"/>
      <c r="AF148" s="10"/>
      <c r="AG148" s="10"/>
      <c r="AH148" s="10"/>
      <c r="AI148" s="10"/>
      <c r="AJ148" s="10"/>
      <c r="AK148" s="10"/>
      <c r="AL148" s="76">
        <f t="shared" si="60"/>
        <v>0</v>
      </c>
      <c r="AM148" s="10"/>
      <c r="AN148" s="10"/>
      <c r="AO148" s="10"/>
      <c r="AP148" s="10"/>
      <c r="AQ148" s="10"/>
      <c r="AR148" s="10"/>
      <c r="AS148" s="10"/>
      <c r="AT148" s="10"/>
      <c r="AU148" s="10"/>
      <c r="AV148" s="76">
        <f t="shared" si="61"/>
        <v>0</v>
      </c>
      <c r="AW148" s="10"/>
      <c r="AX148" s="88"/>
      <c r="AY148" s="88"/>
    </row>
    <row r="149" spans="1:51">
      <c r="A149" s="16"/>
      <c r="B149" s="82" t="s">
        <v>388</v>
      </c>
      <c r="C149" s="16" t="s">
        <v>196</v>
      </c>
      <c r="D149" s="31">
        <v>72</v>
      </c>
      <c r="E149" s="17"/>
      <c r="F149" s="17"/>
      <c r="G149" s="18">
        <v>0</v>
      </c>
      <c r="H149" s="17">
        <v>0</v>
      </c>
      <c r="I149" s="19">
        <f t="shared" si="56"/>
        <v>72</v>
      </c>
      <c r="J149" s="19">
        <f t="shared" si="57"/>
        <v>72</v>
      </c>
      <c r="K149" s="23">
        <v>72</v>
      </c>
      <c r="L149" s="20">
        <f t="shared" si="53"/>
        <v>72</v>
      </c>
      <c r="M149" s="20"/>
      <c r="N149" s="75">
        <f t="shared" si="54"/>
        <v>0</v>
      </c>
      <c r="O149" s="74">
        <f t="shared" si="55"/>
        <v>72</v>
      </c>
      <c r="P149" s="22">
        <f t="shared" si="62"/>
        <v>72</v>
      </c>
      <c r="Q149" s="10">
        <v>72</v>
      </c>
      <c r="R149" s="10"/>
      <c r="S149" s="10"/>
      <c r="T149" s="10"/>
      <c r="U149" s="10"/>
      <c r="V149" s="10">
        <v>72</v>
      </c>
      <c r="W149" s="76">
        <f t="shared" si="58"/>
        <v>72</v>
      </c>
      <c r="X149" s="10"/>
      <c r="Y149" s="10"/>
      <c r="Z149" s="10"/>
      <c r="AA149" s="10"/>
      <c r="AB149" s="10"/>
      <c r="AC149" s="10"/>
      <c r="AD149" s="76">
        <f t="shared" si="59"/>
        <v>0</v>
      </c>
      <c r="AE149" s="10"/>
      <c r="AF149" s="10"/>
      <c r="AG149" s="10"/>
      <c r="AH149" s="10"/>
      <c r="AI149" s="10"/>
      <c r="AJ149" s="10"/>
      <c r="AK149" s="10"/>
      <c r="AL149" s="76">
        <f t="shared" si="60"/>
        <v>0</v>
      </c>
      <c r="AM149" s="10"/>
      <c r="AN149" s="10"/>
      <c r="AO149" s="10"/>
      <c r="AP149" s="10"/>
      <c r="AQ149" s="10"/>
      <c r="AR149" s="10"/>
      <c r="AS149" s="10"/>
      <c r="AT149" s="10"/>
      <c r="AU149" s="10"/>
      <c r="AV149" s="76">
        <f t="shared" si="61"/>
        <v>0</v>
      </c>
      <c r="AW149" s="10"/>
      <c r="AX149" s="88"/>
      <c r="AY149" s="88"/>
    </row>
    <row r="150" spans="1:51">
      <c r="A150" s="16"/>
      <c r="B150" s="81" t="s">
        <v>389</v>
      </c>
      <c r="C150" s="16" t="s">
        <v>196</v>
      </c>
      <c r="D150" s="55">
        <v>20</v>
      </c>
      <c r="E150" s="17"/>
      <c r="F150" s="17"/>
      <c r="G150" s="18">
        <v>0</v>
      </c>
      <c r="H150" s="17">
        <v>0</v>
      </c>
      <c r="I150" s="19">
        <f t="shared" si="56"/>
        <v>20</v>
      </c>
      <c r="J150" s="19">
        <f t="shared" si="57"/>
        <v>20</v>
      </c>
      <c r="K150" s="23">
        <v>20</v>
      </c>
      <c r="L150" s="20">
        <f t="shared" si="53"/>
        <v>20</v>
      </c>
      <c r="M150" s="20"/>
      <c r="N150" s="75">
        <f t="shared" si="54"/>
        <v>0</v>
      </c>
      <c r="O150" s="74">
        <f t="shared" si="55"/>
        <v>20</v>
      </c>
      <c r="P150" s="22">
        <f t="shared" si="62"/>
        <v>20</v>
      </c>
      <c r="Q150" s="10">
        <v>20</v>
      </c>
      <c r="R150" s="10"/>
      <c r="S150" s="10"/>
      <c r="T150" s="10"/>
      <c r="U150" s="10"/>
      <c r="V150" s="10">
        <v>20</v>
      </c>
      <c r="W150" s="76">
        <f t="shared" si="58"/>
        <v>20</v>
      </c>
      <c r="X150" s="10"/>
      <c r="Y150" s="10"/>
      <c r="Z150" s="10"/>
      <c r="AA150" s="10"/>
      <c r="AB150" s="10"/>
      <c r="AC150" s="10"/>
      <c r="AD150" s="76">
        <f t="shared" si="59"/>
        <v>0</v>
      </c>
      <c r="AE150" s="10"/>
      <c r="AF150" s="10"/>
      <c r="AG150" s="10"/>
      <c r="AH150" s="10"/>
      <c r="AI150" s="10"/>
      <c r="AJ150" s="10"/>
      <c r="AK150" s="10"/>
      <c r="AL150" s="76">
        <f t="shared" si="60"/>
        <v>0</v>
      </c>
      <c r="AM150" s="10"/>
      <c r="AN150" s="10"/>
      <c r="AO150" s="10"/>
      <c r="AP150" s="10"/>
      <c r="AQ150" s="10"/>
      <c r="AR150" s="10"/>
      <c r="AS150" s="10"/>
      <c r="AT150" s="10"/>
      <c r="AU150" s="10"/>
      <c r="AV150" s="76">
        <f t="shared" si="61"/>
        <v>0</v>
      </c>
      <c r="AW150" s="10"/>
      <c r="AX150" s="88"/>
      <c r="AY150" s="88"/>
    </row>
    <row r="151" spans="1:51">
      <c r="A151" s="16"/>
      <c r="B151" s="47" t="s">
        <v>390</v>
      </c>
      <c r="C151" s="16" t="s">
        <v>196</v>
      </c>
      <c r="D151" s="31">
        <v>3</v>
      </c>
      <c r="E151" s="17"/>
      <c r="F151" s="17"/>
      <c r="G151" s="18">
        <v>0</v>
      </c>
      <c r="H151" s="17">
        <v>0</v>
      </c>
      <c r="I151" s="19">
        <f t="shared" si="56"/>
        <v>3</v>
      </c>
      <c r="J151" s="19">
        <f t="shared" si="57"/>
        <v>3</v>
      </c>
      <c r="K151" s="23">
        <v>3</v>
      </c>
      <c r="L151" s="20">
        <f t="shared" si="53"/>
        <v>3</v>
      </c>
      <c r="M151" s="20"/>
      <c r="N151" s="75">
        <f t="shared" si="54"/>
        <v>0</v>
      </c>
      <c r="O151" s="74">
        <f t="shared" si="55"/>
        <v>3</v>
      </c>
      <c r="P151" s="22">
        <f t="shared" si="62"/>
        <v>3</v>
      </c>
      <c r="Q151" s="10"/>
      <c r="R151" s="10"/>
      <c r="S151" s="10"/>
      <c r="T151" s="10"/>
      <c r="U151" s="10"/>
      <c r="V151" s="10"/>
      <c r="W151" s="76">
        <f t="shared" si="58"/>
        <v>0</v>
      </c>
      <c r="X151" s="10">
        <v>3</v>
      </c>
      <c r="Y151" s="10">
        <v>3</v>
      </c>
      <c r="Z151" s="10"/>
      <c r="AA151" s="10"/>
      <c r="AB151" s="10"/>
      <c r="AC151" s="10"/>
      <c r="AD151" s="76">
        <f t="shared" si="59"/>
        <v>3</v>
      </c>
      <c r="AE151" s="10"/>
      <c r="AF151" s="10"/>
      <c r="AG151" s="10"/>
      <c r="AH151" s="10"/>
      <c r="AI151" s="10"/>
      <c r="AJ151" s="10"/>
      <c r="AK151" s="10"/>
      <c r="AL151" s="76">
        <f t="shared" si="60"/>
        <v>0</v>
      </c>
      <c r="AM151" s="10"/>
      <c r="AN151" s="10"/>
      <c r="AO151" s="10"/>
      <c r="AP151" s="10"/>
      <c r="AQ151" s="10"/>
      <c r="AR151" s="10"/>
      <c r="AS151" s="10"/>
      <c r="AT151" s="10"/>
      <c r="AU151" s="10"/>
      <c r="AV151" s="76">
        <f t="shared" si="61"/>
        <v>0</v>
      </c>
      <c r="AW151" s="10"/>
      <c r="AX151" s="88"/>
      <c r="AY151" s="88"/>
    </row>
    <row r="152" spans="1:51" ht="30">
      <c r="A152" s="16"/>
      <c r="B152" s="47" t="s">
        <v>510</v>
      </c>
      <c r="C152" s="16" t="s">
        <v>196</v>
      </c>
      <c r="D152" s="31"/>
      <c r="E152" s="17"/>
      <c r="F152" s="17"/>
      <c r="G152" s="18"/>
      <c r="H152" s="17"/>
      <c r="I152" s="19"/>
      <c r="J152" s="19"/>
      <c r="K152" s="23"/>
      <c r="L152" s="20">
        <f t="shared" si="53"/>
        <v>30</v>
      </c>
      <c r="M152" s="20">
        <v>30</v>
      </c>
      <c r="N152" s="75">
        <f t="shared" si="54"/>
        <v>0</v>
      </c>
      <c r="O152" s="74">
        <f t="shared" si="55"/>
        <v>30</v>
      </c>
      <c r="P152" s="22"/>
      <c r="Q152" s="10"/>
      <c r="R152" s="10"/>
      <c r="S152" s="10"/>
      <c r="T152" s="10"/>
      <c r="U152" s="10"/>
      <c r="V152" s="10"/>
      <c r="W152" s="76">
        <f t="shared" si="58"/>
        <v>0</v>
      </c>
      <c r="X152" s="10"/>
      <c r="Y152" s="10"/>
      <c r="Z152" s="10"/>
      <c r="AA152" s="10"/>
      <c r="AB152" s="10"/>
      <c r="AC152" s="10"/>
      <c r="AD152" s="76">
        <f t="shared" si="59"/>
        <v>0</v>
      </c>
      <c r="AE152" s="10"/>
      <c r="AF152" s="10"/>
      <c r="AG152" s="10"/>
      <c r="AH152" s="10"/>
      <c r="AI152" s="10"/>
      <c r="AJ152" s="10"/>
      <c r="AK152" s="10"/>
      <c r="AL152" s="76">
        <f t="shared" si="60"/>
        <v>0</v>
      </c>
      <c r="AM152" s="10"/>
      <c r="AN152" s="10"/>
      <c r="AO152" s="10"/>
      <c r="AP152" s="10"/>
      <c r="AQ152" s="10">
        <v>30</v>
      </c>
      <c r="AR152" s="10"/>
      <c r="AS152" s="10"/>
      <c r="AT152" s="10"/>
      <c r="AU152" s="10"/>
      <c r="AV152" s="76">
        <f t="shared" si="61"/>
        <v>30</v>
      </c>
      <c r="AW152" s="10"/>
      <c r="AX152" s="88"/>
      <c r="AY152" s="88"/>
    </row>
    <row r="153" spans="1:51">
      <c r="A153" s="16"/>
      <c r="B153" s="49" t="s">
        <v>391</v>
      </c>
      <c r="C153" s="16" t="s">
        <v>196</v>
      </c>
      <c r="D153" s="31">
        <v>3</v>
      </c>
      <c r="E153" s="17"/>
      <c r="F153" s="17"/>
      <c r="G153" s="18">
        <v>0</v>
      </c>
      <c r="H153" s="17">
        <v>0</v>
      </c>
      <c r="I153" s="19">
        <f t="shared" si="56"/>
        <v>3</v>
      </c>
      <c r="J153" s="19">
        <f t="shared" si="57"/>
        <v>3</v>
      </c>
      <c r="K153" s="23">
        <v>3</v>
      </c>
      <c r="L153" s="20">
        <f t="shared" si="53"/>
        <v>3</v>
      </c>
      <c r="M153" s="20"/>
      <c r="N153" s="75">
        <f t="shared" si="54"/>
        <v>0</v>
      </c>
      <c r="O153" s="74">
        <f t="shared" si="55"/>
        <v>3</v>
      </c>
      <c r="P153" s="22">
        <f t="shared" si="62"/>
        <v>3</v>
      </c>
      <c r="Q153" s="10">
        <v>3</v>
      </c>
      <c r="R153" s="10"/>
      <c r="S153" s="10">
        <v>3</v>
      </c>
      <c r="T153" s="10"/>
      <c r="U153" s="10"/>
      <c r="V153" s="10"/>
      <c r="W153" s="76">
        <f t="shared" si="58"/>
        <v>3</v>
      </c>
      <c r="X153" s="10"/>
      <c r="Y153" s="10"/>
      <c r="Z153" s="10"/>
      <c r="AA153" s="10"/>
      <c r="AB153" s="10"/>
      <c r="AC153" s="10"/>
      <c r="AD153" s="76">
        <f t="shared" si="59"/>
        <v>0</v>
      </c>
      <c r="AE153" s="10"/>
      <c r="AF153" s="10"/>
      <c r="AG153" s="10"/>
      <c r="AH153" s="10"/>
      <c r="AI153" s="10"/>
      <c r="AJ153" s="10"/>
      <c r="AK153" s="10"/>
      <c r="AL153" s="76">
        <f t="shared" si="60"/>
        <v>0</v>
      </c>
      <c r="AM153" s="10"/>
      <c r="AN153" s="10"/>
      <c r="AO153" s="10"/>
      <c r="AP153" s="10"/>
      <c r="AQ153" s="10"/>
      <c r="AR153" s="10"/>
      <c r="AS153" s="10"/>
      <c r="AT153" s="10"/>
      <c r="AU153" s="10"/>
      <c r="AV153" s="76">
        <f t="shared" si="61"/>
        <v>0</v>
      </c>
      <c r="AW153" s="10"/>
      <c r="AX153" s="88"/>
      <c r="AY153" s="88"/>
    </row>
    <row r="154" spans="1:51">
      <c r="A154" s="16"/>
      <c r="B154" s="47" t="s">
        <v>392</v>
      </c>
      <c r="C154" s="16" t="s">
        <v>196</v>
      </c>
      <c r="D154" s="31">
        <v>20</v>
      </c>
      <c r="E154" s="17"/>
      <c r="F154" s="17"/>
      <c r="G154" s="18">
        <v>0</v>
      </c>
      <c r="H154" s="17">
        <v>0</v>
      </c>
      <c r="I154" s="19">
        <f t="shared" si="56"/>
        <v>20</v>
      </c>
      <c r="J154" s="19">
        <f t="shared" si="57"/>
        <v>20</v>
      </c>
      <c r="K154" s="23">
        <v>20</v>
      </c>
      <c r="L154" s="20">
        <f t="shared" si="53"/>
        <v>20</v>
      </c>
      <c r="M154" s="20"/>
      <c r="N154" s="75">
        <f t="shared" si="54"/>
        <v>0</v>
      </c>
      <c r="O154" s="74">
        <f t="shared" si="55"/>
        <v>20</v>
      </c>
      <c r="P154" s="22">
        <f t="shared" si="62"/>
        <v>20</v>
      </c>
      <c r="Q154" s="10"/>
      <c r="R154" s="10"/>
      <c r="S154" s="10"/>
      <c r="T154" s="10"/>
      <c r="U154" s="10"/>
      <c r="V154" s="10"/>
      <c r="W154" s="76">
        <f t="shared" si="58"/>
        <v>0</v>
      </c>
      <c r="X154" s="10">
        <v>20</v>
      </c>
      <c r="Y154" s="10">
        <v>20</v>
      </c>
      <c r="Z154" s="10"/>
      <c r="AA154" s="10"/>
      <c r="AB154" s="10"/>
      <c r="AC154" s="10"/>
      <c r="AD154" s="76">
        <f t="shared" si="59"/>
        <v>20</v>
      </c>
      <c r="AE154" s="10"/>
      <c r="AF154" s="10"/>
      <c r="AG154" s="10"/>
      <c r="AH154" s="10"/>
      <c r="AI154" s="10"/>
      <c r="AJ154" s="10"/>
      <c r="AK154" s="10"/>
      <c r="AL154" s="76">
        <f t="shared" si="60"/>
        <v>0</v>
      </c>
      <c r="AM154" s="10"/>
      <c r="AN154" s="10"/>
      <c r="AO154" s="10"/>
      <c r="AP154" s="10"/>
      <c r="AQ154" s="10"/>
      <c r="AR154" s="10"/>
      <c r="AS154" s="10"/>
      <c r="AT154" s="10"/>
      <c r="AU154" s="10"/>
      <c r="AV154" s="76">
        <f t="shared" si="61"/>
        <v>0</v>
      </c>
      <c r="AW154" s="10"/>
      <c r="AX154" s="88"/>
      <c r="AY154" s="88"/>
    </row>
    <row r="155" spans="1:51" ht="30">
      <c r="A155" s="38"/>
      <c r="B155" s="41" t="s">
        <v>463</v>
      </c>
      <c r="C155" s="16" t="s">
        <v>196</v>
      </c>
      <c r="D155" s="38">
        <v>1</v>
      </c>
      <c r="E155" s="38"/>
      <c r="F155" s="38"/>
      <c r="G155" s="18">
        <v>0</v>
      </c>
      <c r="H155" s="38">
        <v>0</v>
      </c>
      <c r="I155" s="38"/>
      <c r="J155" s="38"/>
      <c r="K155" s="40">
        <v>1</v>
      </c>
      <c r="L155" s="20">
        <f t="shared" si="53"/>
        <v>1</v>
      </c>
      <c r="M155" s="20"/>
      <c r="N155" s="75">
        <f t="shared" si="54"/>
        <v>0</v>
      </c>
      <c r="O155" s="74">
        <f t="shared" si="55"/>
        <v>1</v>
      </c>
      <c r="P155" s="22">
        <f t="shared" si="62"/>
        <v>1</v>
      </c>
      <c r="Q155" s="40"/>
      <c r="R155" s="40"/>
      <c r="S155" s="40"/>
      <c r="T155" s="40"/>
      <c r="U155" s="40"/>
      <c r="V155" s="40"/>
      <c r="W155" s="76">
        <f t="shared" si="58"/>
        <v>0</v>
      </c>
      <c r="X155" s="40">
        <v>1</v>
      </c>
      <c r="Y155" s="40"/>
      <c r="Z155" s="40">
        <v>1</v>
      </c>
      <c r="AA155" s="40"/>
      <c r="AB155" s="40"/>
      <c r="AC155" s="40"/>
      <c r="AD155" s="76">
        <f t="shared" si="59"/>
        <v>1</v>
      </c>
      <c r="AE155" s="40"/>
      <c r="AF155" s="40"/>
      <c r="AG155" s="40"/>
      <c r="AH155" s="40"/>
      <c r="AI155" s="40"/>
      <c r="AJ155" s="40"/>
      <c r="AK155" s="40"/>
      <c r="AL155" s="76">
        <f t="shared" si="60"/>
        <v>0</v>
      </c>
      <c r="AM155" s="40"/>
      <c r="AN155" s="10"/>
      <c r="AO155" s="10"/>
      <c r="AP155" s="10"/>
      <c r="AQ155" s="10"/>
      <c r="AR155" s="10"/>
      <c r="AS155" s="10"/>
      <c r="AT155" s="10"/>
      <c r="AU155" s="10"/>
      <c r="AV155" s="76">
        <f t="shared" si="61"/>
        <v>0</v>
      </c>
      <c r="AW155" s="10"/>
      <c r="AX155" s="88"/>
      <c r="AY155" s="88"/>
    </row>
    <row r="156" spans="1:51">
      <c r="A156" s="16" t="s">
        <v>270</v>
      </c>
      <c r="B156" s="16" t="s">
        <v>271</v>
      </c>
      <c r="C156" s="16" t="s">
        <v>196</v>
      </c>
      <c r="D156" s="17">
        <f>30+5</f>
        <v>35</v>
      </c>
      <c r="E156" s="17">
        <v>0</v>
      </c>
      <c r="F156" s="17">
        <v>0</v>
      </c>
      <c r="G156" s="18">
        <v>0</v>
      </c>
      <c r="H156" s="17">
        <v>0</v>
      </c>
      <c r="I156" s="19">
        <f>(F156+D156+E156)-(G156+H156)</f>
        <v>35</v>
      </c>
      <c r="J156" s="19">
        <f>IF(I156&gt;0,I156,0)</f>
        <v>35</v>
      </c>
      <c r="K156" s="23">
        <v>40</v>
      </c>
      <c r="L156" s="20">
        <f t="shared" si="53"/>
        <v>60</v>
      </c>
      <c r="M156" s="20">
        <v>20</v>
      </c>
      <c r="N156" s="75">
        <f t="shared" si="54"/>
        <v>0</v>
      </c>
      <c r="O156" s="74">
        <f t="shared" si="55"/>
        <v>60</v>
      </c>
      <c r="P156" s="22">
        <f t="shared" si="62"/>
        <v>40</v>
      </c>
      <c r="Q156" s="10">
        <v>10</v>
      </c>
      <c r="R156" s="10">
        <v>10</v>
      </c>
      <c r="S156" s="10"/>
      <c r="T156" s="10"/>
      <c r="U156" s="10"/>
      <c r="V156" s="10"/>
      <c r="W156" s="76">
        <f t="shared" si="58"/>
        <v>10</v>
      </c>
      <c r="X156" s="10">
        <v>20</v>
      </c>
      <c r="Y156" s="10"/>
      <c r="Z156" s="10">
        <v>20</v>
      </c>
      <c r="AA156" s="10"/>
      <c r="AB156" s="10"/>
      <c r="AC156" s="10"/>
      <c r="AD156" s="76">
        <f t="shared" si="59"/>
        <v>20</v>
      </c>
      <c r="AE156" s="10">
        <v>10</v>
      </c>
      <c r="AF156" s="10"/>
      <c r="AG156" s="10">
        <v>10</v>
      </c>
      <c r="AH156" s="10"/>
      <c r="AI156" s="10"/>
      <c r="AJ156" s="10"/>
      <c r="AK156" s="10"/>
      <c r="AL156" s="76">
        <f t="shared" si="60"/>
        <v>10</v>
      </c>
      <c r="AM156" s="10"/>
      <c r="AN156" s="40"/>
      <c r="AO156" s="40"/>
      <c r="AP156" s="40"/>
      <c r="AQ156" s="40">
        <v>20</v>
      </c>
      <c r="AR156" s="40"/>
      <c r="AS156" s="40"/>
      <c r="AT156" s="40"/>
      <c r="AU156" s="40"/>
      <c r="AV156" s="76">
        <f t="shared" si="61"/>
        <v>20</v>
      </c>
      <c r="AW156" s="38"/>
      <c r="AX156" s="88"/>
      <c r="AY156" s="88"/>
    </row>
    <row r="157" spans="1:51">
      <c r="A157" s="38"/>
      <c r="B157" s="38" t="s">
        <v>450</v>
      </c>
      <c r="C157" s="16" t="s">
        <v>196</v>
      </c>
      <c r="D157" s="38">
        <v>4</v>
      </c>
      <c r="E157" s="38"/>
      <c r="F157" s="38"/>
      <c r="G157" s="18">
        <v>0</v>
      </c>
      <c r="H157" s="38">
        <v>0</v>
      </c>
      <c r="I157" s="38"/>
      <c r="J157" s="38"/>
      <c r="K157" s="40">
        <v>4</v>
      </c>
      <c r="L157" s="20">
        <f t="shared" si="53"/>
        <v>4</v>
      </c>
      <c r="M157" s="20"/>
      <c r="N157" s="75">
        <f t="shared" si="54"/>
        <v>0</v>
      </c>
      <c r="O157" s="74">
        <f t="shared" si="55"/>
        <v>4</v>
      </c>
      <c r="P157" s="22">
        <f t="shared" si="62"/>
        <v>4</v>
      </c>
      <c r="Q157" s="40"/>
      <c r="R157" s="40"/>
      <c r="S157" s="40"/>
      <c r="T157" s="40"/>
      <c r="U157" s="40"/>
      <c r="V157" s="40"/>
      <c r="W157" s="76">
        <f t="shared" si="58"/>
        <v>0</v>
      </c>
      <c r="X157" s="40">
        <v>4</v>
      </c>
      <c r="Y157" s="40"/>
      <c r="Z157" s="40">
        <v>4</v>
      </c>
      <c r="AA157" s="40"/>
      <c r="AB157" s="40"/>
      <c r="AC157" s="40"/>
      <c r="AD157" s="76">
        <f t="shared" si="59"/>
        <v>4</v>
      </c>
      <c r="AE157" s="40"/>
      <c r="AF157" s="40"/>
      <c r="AG157" s="40"/>
      <c r="AH157" s="40"/>
      <c r="AI157" s="40"/>
      <c r="AJ157" s="40"/>
      <c r="AK157" s="40"/>
      <c r="AL157" s="76">
        <f t="shared" si="60"/>
        <v>0</v>
      </c>
      <c r="AM157" s="40"/>
      <c r="AN157" s="10"/>
      <c r="AO157" s="10"/>
      <c r="AP157" s="10"/>
      <c r="AQ157" s="10"/>
      <c r="AR157" s="10"/>
      <c r="AS157" s="10"/>
      <c r="AT157" s="10"/>
      <c r="AU157" s="10"/>
      <c r="AV157" s="76">
        <f t="shared" si="61"/>
        <v>0</v>
      </c>
      <c r="AW157" s="10"/>
      <c r="AX157" s="88"/>
      <c r="AY157" s="88"/>
    </row>
    <row r="158" spans="1:51">
      <c r="A158" s="38"/>
      <c r="B158" s="38" t="s">
        <v>511</v>
      </c>
      <c r="C158" s="16"/>
      <c r="D158" s="38"/>
      <c r="E158" s="38"/>
      <c r="F158" s="38"/>
      <c r="G158" s="18"/>
      <c r="H158" s="38"/>
      <c r="I158" s="38"/>
      <c r="J158" s="38"/>
      <c r="K158" s="40"/>
      <c r="L158" s="20">
        <f t="shared" si="53"/>
        <v>20</v>
      </c>
      <c r="M158" s="20">
        <v>20</v>
      </c>
      <c r="N158" s="75">
        <f t="shared" si="54"/>
        <v>0</v>
      </c>
      <c r="O158" s="74">
        <f t="shared" si="55"/>
        <v>20</v>
      </c>
      <c r="P158" s="22"/>
      <c r="Q158" s="40"/>
      <c r="R158" s="40"/>
      <c r="S158" s="40"/>
      <c r="T158" s="40"/>
      <c r="U158" s="40"/>
      <c r="V158" s="40"/>
      <c r="W158" s="76">
        <f t="shared" si="58"/>
        <v>0</v>
      </c>
      <c r="X158" s="40"/>
      <c r="Y158" s="40"/>
      <c r="Z158" s="40"/>
      <c r="AA158" s="40"/>
      <c r="AB158" s="40"/>
      <c r="AC158" s="40"/>
      <c r="AD158" s="76">
        <f t="shared" si="59"/>
        <v>0</v>
      </c>
      <c r="AE158" s="40"/>
      <c r="AF158" s="40"/>
      <c r="AG158" s="40"/>
      <c r="AH158" s="40"/>
      <c r="AI158" s="40"/>
      <c r="AJ158" s="40"/>
      <c r="AK158" s="40"/>
      <c r="AL158" s="76">
        <f t="shared" si="60"/>
        <v>0</v>
      </c>
      <c r="AM158" s="40"/>
      <c r="AN158" s="10"/>
      <c r="AO158" s="10"/>
      <c r="AP158" s="10"/>
      <c r="AQ158" s="10">
        <v>20</v>
      </c>
      <c r="AR158" s="10"/>
      <c r="AS158" s="10"/>
      <c r="AT158" s="10"/>
      <c r="AU158" s="10"/>
      <c r="AV158" s="76">
        <f t="shared" si="61"/>
        <v>20</v>
      </c>
      <c r="AW158" s="10"/>
      <c r="AX158" s="88"/>
      <c r="AY158" s="88"/>
    </row>
    <row r="159" spans="1:51">
      <c r="A159" s="16"/>
      <c r="B159" s="16" t="s">
        <v>272</v>
      </c>
      <c r="C159" s="16" t="s">
        <v>196</v>
      </c>
      <c r="D159" s="17">
        <f>130+50</f>
        <v>180</v>
      </c>
      <c r="E159" s="17">
        <v>0</v>
      </c>
      <c r="F159" s="17">
        <v>0</v>
      </c>
      <c r="G159" s="18">
        <v>0</v>
      </c>
      <c r="H159" s="17">
        <v>-5</v>
      </c>
      <c r="I159" s="19">
        <f>(F159+D159+E159)-(G159+H159)</f>
        <v>185</v>
      </c>
      <c r="J159" s="19">
        <f>IF(I159&gt;0,I159,0)</f>
        <v>185</v>
      </c>
      <c r="K159" s="23">
        <v>180</v>
      </c>
      <c r="L159" s="20">
        <f t="shared" si="53"/>
        <v>215</v>
      </c>
      <c r="M159" s="20">
        <v>30</v>
      </c>
      <c r="N159" s="75">
        <f t="shared" si="54"/>
        <v>0</v>
      </c>
      <c r="O159" s="74">
        <f t="shared" si="55"/>
        <v>215</v>
      </c>
      <c r="P159" s="22">
        <f t="shared" si="62"/>
        <v>180</v>
      </c>
      <c r="Q159" s="10">
        <v>50</v>
      </c>
      <c r="R159" s="10">
        <v>50</v>
      </c>
      <c r="S159" s="10"/>
      <c r="T159" s="10"/>
      <c r="U159" s="10"/>
      <c r="V159" s="10"/>
      <c r="W159" s="76">
        <f t="shared" si="58"/>
        <v>50</v>
      </c>
      <c r="X159" s="10">
        <v>50</v>
      </c>
      <c r="Y159" s="10"/>
      <c r="Z159" s="10">
        <v>50</v>
      </c>
      <c r="AA159" s="10"/>
      <c r="AB159" s="10"/>
      <c r="AC159" s="10"/>
      <c r="AD159" s="76">
        <f t="shared" si="59"/>
        <v>50</v>
      </c>
      <c r="AE159" s="10">
        <v>40</v>
      </c>
      <c r="AF159" s="10">
        <v>80</v>
      </c>
      <c r="AG159" s="10"/>
      <c r="AH159" s="10"/>
      <c r="AI159" s="10"/>
      <c r="AJ159" s="10"/>
      <c r="AK159" s="10"/>
      <c r="AL159" s="76">
        <f t="shared" si="60"/>
        <v>80</v>
      </c>
      <c r="AM159" s="10">
        <v>40</v>
      </c>
      <c r="AN159" s="40"/>
      <c r="AO159" s="40"/>
      <c r="AP159" s="40"/>
      <c r="AQ159" s="40">
        <v>35</v>
      </c>
      <c r="AR159" s="40"/>
      <c r="AS159" s="40"/>
      <c r="AT159" s="40"/>
      <c r="AU159" s="40"/>
      <c r="AV159" s="76">
        <f t="shared" si="61"/>
        <v>35</v>
      </c>
      <c r="AW159" s="38"/>
      <c r="AX159" s="88"/>
      <c r="AY159" s="88"/>
    </row>
    <row r="160" spans="1:51">
      <c r="A160" s="16" t="s">
        <v>273</v>
      </c>
      <c r="B160" s="16" t="s">
        <v>274</v>
      </c>
      <c r="C160" s="16" t="s">
        <v>196</v>
      </c>
      <c r="D160" s="17">
        <f>15+50</f>
        <v>65</v>
      </c>
      <c r="E160" s="17">
        <v>0</v>
      </c>
      <c r="F160" s="17">
        <v>0</v>
      </c>
      <c r="G160" s="18">
        <v>0</v>
      </c>
      <c r="H160" s="17">
        <v>0</v>
      </c>
      <c r="I160" s="19">
        <f>(F160+D160+E160)-(G160+H160)</f>
        <v>65</v>
      </c>
      <c r="J160" s="19">
        <f>IF(I160&gt;0,I160,0)</f>
        <v>65</v>
      </c>
      <c r="K160" s="23">
        <v>115</v>
      </c>
      <c r="L160" s="20">
        <f t="shared" si="53"/>
        <v>115</v>
      </c>
      <c r="M160" s="20"/>
      <c r="N160" s="75">
        <f t="shared" si="54"/>
        <v>0</v>
      </c>
      <c r="O160" s="74">
        <f t="shared" si="55"/>
        <v>115</v>
      </c>
      <c r="P160" s="22">
        <f t="shared" si="62"/>
        <v>115</v>
      </c>
      <c r="Q160" s="10">
        <v>50</v>
      </c>
      <c r="R160" s="10">
        <v>50</v>
      </c>
      <c r="S160" s="10"/>
      <c r="T160" s="10"/>
      <c r="U160" s="10"/>
      <c r="V160" s="10"/>
      <c r="W160" s="76">
        <f t="shared" si="58"/>
        <v>50</v>
      </c>
      <c r="X160" s="10">
        <v>30</v>
      </c>
      <c r="Y160" s="10"/>
      <c r="Z160" s="10"/>
      <c r="AA160" s="10">
        <v>30</v>
      </c>
      <c r="AB160" s="10"/>
      <c r="AC160" s="10"/>
      <c r="AD160" s="76">
        <f t="shared" si="59"/>
        <v>30</v>
      </c>
      <c r="AE160" s="10">
        <v>20</v>
      </c>
      <c r="AF160" s="10"/>
      <c r="AG160" s="10">
        <v>35</v>
      </c>
      <c r="AH160" s="10"/>
      <c r="AI160" s="10"/>
      <c r="AJ160" s="10"/>
      <c r="AK160" s="10"/>
      <c r="AL160" s="76">
        <f t="shared" si="60"/>
        <v>35</v>
      </c>
      <c r="AM160" s="10">
        <v>15</v>
      </c>
      <c r="AN160" s="10"/>
      <c r="AO160" s="10"/>
      <c r="AP160" s="10"/>
      <c r="AQ160" s="10"/>
      <c r="AR160" s="10"/>
      <c r="AS160" s="10"/>
      <c r="AT160" s="10"/>
      <c r="AU160" s="10"/>
      <c r="AV160" s="76">
        <f t="shared" si="61"/>
        <v>0</v>
      </c>
      <c r="AW160" s="10"/>
      <c r="AX160" s="88"/>
      <c r="AY160" s="88"/>
    </row>
    <row r="161" spans="1:51">
      <c r="A161" s="16" t="s">
        <v>275</v>
      </c>
      <c r="B161" s="16" t="s">
        <v>276</v>
      </c>
      <c r="C161" s="16" t="s">
        <v>196</v>
      </c>
      <c r="D161" s="17">
        <f>50+20</f>
        <v>70</v>
      </c>
      <c r="E161" s="17">
        <v>0</v>
      </c>
      <c r="F161" s="17">
        <v>0</v>
      </c>
      <c r="G161" s="18">
        <v>0</v>
      </c>
      <c r="H161" s="17">
        <v>0</v>
      </c>
      <c r="I161" s="19">
        <f>(F161+D161+E161)-(G161+H161)</f>
        <v>70</v>
      </c>
      <c r="J161" s="19">
        <f>IF(I161&gt;0,I161,0)</f>
        <v>70</v>
      </c>
      <c r="K161" s="23">
        <v>90</v>
      </c>
      <c r="L161" s="20">
        <f t="shared" si="53"/>
        <v>190</v>
      </c>
      <c r="M161" s="20">
        <v>100</v>
      </c>
      <c r="N161" s="75">
        <f t="shared" si="54"/>
        <v>0</v>
      </c>
      <c r="O161" s="74">
        <f t="shared" si="55"/>
        <v>190</v>
      </c>
      <c r="P161" s="22">
        <f t="shared" si="62"/>
        <v>90</v>
      </c>
      <c r="Q161" s="10">
        <v>30</v>
      </c>
      <c r="R161" s="10"/>
      <c r="S161" s="10">
        <v>30</v>
      </c>
      <c r="T161" s="10"/>
      <c r="U161" s="10"/>
      <c r="V161" s="10"/>
      <c r="W161" s="76">
        <f t="shared" si="58"/>
        <v>30</v>
      </c>
      <c r="X161" s="10">
        <v>30</v>
      </c>
      <c r="Y161" s="10"/>
      <c r="Z161" s="10"/>
      <c r="AA161" s="10">
        <v>30</v>
      </c>
      <c r="AB161" s="10"/>
      <c r="AC161" s="10"/>
      <c r="AD161" s="76">
        <f t="shared" si="59"/>
        <v>30</v>
      </c>
      <c r="AE161" s="10">
        <v>30</v>
      </c>
      <c r="AF161" s="10"/>
      <c r="AG161" s="10"/>
      <c r="AH161" s="10">
        <v>30</v>
      </c>
      <c r="AI161" s="10"/>
      <c r="AJ161" s="10"/>
      <c r="AK161" s="10"/>
      <c r="AL161" s="76">
        <f t="shared" si="60"/>
        <v>30</v>
      </c>
      <c r="AM161" s="10"/>
      <c r="AN161" s="10"/>
      <c r="AO161" s="10"/>
      <c r="AP161" s="10"/>
      <c r="AQ161" s="10">
        <v>100</v>
      </c>
      <c r="AR161" s="10"/>
      <c r="AS161" s="10"/>
      <c r="AT161" s="10"/>
      <c r="AU161" s="10"/>
      <c r="AV161" s="76">
        <f t="shared" si="61"/>
        <v>100</v>
      </c>
      <c r="AW161" s="10"/>
      <c r="AX161" s="88"/>
      <c r="AY161" s="88"/>
    </row>
    <row r="162" spans="1:51">
      <c r="A162" s="38"/>
      <c r="B162" s="38" t="s">
        <v>449</v>
      </c>
      <c r="C162" s="16" t="s">
        <v>196</v>
      </c>
      <c r="D162" s="38">
        <v>3</v>
      </c>
      <c r="E162" s="38"/>
      <c r="F162" s="38"/>
      <c r="G162" s="18">
        <v>0</v>
      </c>
      <c r="H162" s="38">
        <v>0</v>
      </c>
      <c r="I162" s="38"/>
      <c r="J162" s="38"/>
      <c r="K162" s="40">
        <v>3</v>
      </c>
      <c r="L162" s="20">
        <f t="shared" si="53"/>
        <v>3</v>
      </c>
      <c r="M162" s="20"/>
      <c r="N162" s="75">
        <f t="shared" si="54"/>
        <v>0</v>
      </c>
      <c r="O162" s="74">
        <f t="shared" si="55"/>
        <v>3</v>
      </c>
      <c r="P162" s="22">
        <f t="shared" si="62"/>
        <v>3</v>
      </c>
      <c r="Q162" s="40"/>
      <c r="R162" s="40"/>
      <c r="S162" s="40"/>
      <c r="T162" s="40"/>
      <c r="U162" s="40"/>
      <c r="V162" s="40"/>
      <c r="W162" s="76">
        <f t="shared" si="58"/>
        <v>0</v>
      </c>
      <c r="X162" s="40">
        <v>3</v>
      </c>
      <c r="Y162" s="40"/>
      <c r="Z162" s="40"/>
      <c r="AA162" s="40">
        <v>3</v>
      </c>
      <c r="AB162" s="40"/>
      <c r="AC162" s="40"/>
      <c r="AD162" s="76">
        <f t="shared" si="59"/>
        <v>3</v>
      </c>
      <c r="AE162" s="40"/>
      <c r="AF162" s="40"/>
      <c r="AG162" s="40"/>
      <c r="AH162" s="40"/>
      <c r="AI162" s="40"/>
      <c r="AJ162" s="40"/>
      <c r="AK162" s="40"/>
      <c r="AL162" s="76">
        <f t="shared" si="60"/>
        <v>0</v>
      </c>
      <c r="AM162" s="40"/>
      <c r="AN162" s="10"/>
      <c r="AO162" s="10"/>
      <c r="AP162" s="10"/>
      <c r="AQ162" s="10"/>
      <c r="AR162" s="10"/>
      <c r="AS162" s="10"/>
      <c r="AT162" s="10"/>
      <c r="AU162" s="10"/>
      <c r="AV162" s="76">
        <f t="shared" si="61"/>
        <v>0</v>
      </c>
      <c r="AW162" s="10"/>
      <c r="AX162" s="88"/>
      <c r="AY162" s="88"/>
    </row>
    <row r="163" spans="1:51">
      <c r="A163" s="16" t="s">
        <v>277</v>
      </c>
      <c r="B163" s="16" t="s">
        <v>278</v>
      </c>
      <c r="C163" s="16" t="s">
        <v>196</v>
      </c>
      <c r="D163" s="17">
        <f>50+4</f>
        <v>54</v>
      </c>
      <c r="E163" s="17">
        <v>0</v>
      </c>
      <c r="F163" s="17">
        <v>0</v>
      </c>
      <c r="G163" s="18">
        <v>0</v>
      </c>
      <c r="H163" s="17">
        <v>1</v>
      </c>
      <c r="I163" s="19">
        <f>(F163+D163+E163)-(G163+H163)</f>
        <v>53</v>
      </c>
      <c r="J163" s="19">
        <f>IF(I163&gt;0,I163,0)</f>
        <v>53</v>
      </c>
      <c r="K163" s="26">
        <f>75+6</f>
        <v>81</v>
      </c>
      <c r="L163" s="20">
        <f t="shared" si="53"/>
        <v>100</v>
      </c>
      <c r="M163" s="20">
        <v>20</v>
      </c>
      <c r="N163" s="75">
        <f t="shared" si="54"/>
        <v>0</v>
      </c>
      <c r="O163" s="74">
        <f t="shared" si="55"/>
        <v>100</v>
      </c>
      <c r="P163" s="22">
        <f t="shared" si="62"/>
        <v>81</v>
      </c>
      <c r="Q163" s="10">
        <v>30</v>
      </c>
      <c r="R163" s="10"/>
      <c r="S163" s="10">
        <v>30</v>
      </c>
      <c r="T163" s="10"/>
      <c r="U163" s="10"/>
      <c r="V163" s="10"/>
      <c r="W163" s="76">
        <f t="shared" si="58"/>
        <v>30</v>
      </c>
      <c r="X163" s="10">
        <v>26</v>
      </c>
      <c r="Y163" s="10"/>
      <c r="Z163" s="10"/>
      <c r="AA163" s="10"/>
      <c r="AB163" s="10">
        <v>26</v>
      </c>
      <c r="AC163" s="10"/>
      <c r="AD163" s="76">
        <f t="shared" si="59"/>
        <v>26</v>
      </c>
      <c r="AE163" s="10">
        <v>25</v>
      </c>
      <c r="AF163" s="10"/>
      <c r="AG163" s="10"/>
      <c r="AH163" s="10">
        <v>25</v>
      </c>
      <c r="AI163" s="10"/>
      <c r="AJ163" s="10"/>
      <c r="AK163" s="10"/>
      <c r="AL163" s="76">
        <f t="shared" si="60"/>
        <v>25</v>
      </c>
      <c r="AM163" s="10"/>
      <c r="AN163" s="40"/>
      <c r="AO163" s="40"/>
      <c r="AP163" s="40"/>
      <c r="AQ163" s="40">
        <v>19</v>
      </c>
      <c r="AR163" s="40"/>
      <c r="AS163" s="40"/>
      <c r="AT163" s="40"/>
      <c r="AU163" s="40"/>
      <c r="AV163" s="76">
        <f t="shared" si="61"/>
        <v>19</v>
      </c>
      <c r="AW163" s="38"/>
      <c r="AX163" s="88"/>
      <c r="AY163" s="88"/>
    </row>
    <row r="164" spans="1:51">
      <c r="A164" s="38"/>
      <c r="B164" s="38" t="s">
        <v>453</v>
      </c>
      <c r="C164" s="16" t="s">
        <v>196</v>
      </c>
      <c r="D164" s="38">
        <v>4</v>
      </c>
      <c r="E164" s="38"/>
      <c r="F164" s="38"/>
      <c r="G164" s="18">
        <v>0</v>
      </c>
      <c r="H164" s="38">
        <v>0</v>
      </c>
      <c r="I164" s="38"/>
      <c r="J164" s="38"/>
      <c r="K164" s="40">
        <v>4</v>
      </c>
      <c r="L164" s="20">
        <f t="shared" si="53"/>
        <v>4</v>
      </c>
      <c r="M164" s="20"/>
      <c r="N164" s="75">
        <f t="shared" si="54"/>
        <v>0</v>
      </c>
      <c r="O164" s="74">
        <f t="shared" si="55"/>
        <v>4</v>
      </c>
      <c r="P164" s="22">
        <f t="shared" si="62"/>
        <v>4</v>
      </c>
      <c r="Q164" s="40"/>
      <c r="R164" s="40"/>
      <c r="S164" s="40"/>
      <c r="T164" s="40"/>
      <c r="U164" s="40"/>
      <c r="V164" s="40"/>
      <c r="W164" s="76">
        <f t="shared" si="58"/>
        <v>0</v>
      </c>
      <c r="X164" s="40">
        <v>4</v>
      </c>
      <c r="Y164" s="40"/>
      <c r="Z164" s="40"/>
      <c r="AA164" s="40"/>
      <c r="AB164" s="40">
        <v>4</v>
      </c>
      <c r="AC164" s="40"/>
      <c r="AD164" s="76">
        <f t="shared" si="59"/>
        <v>4</v>
      </c>
      <c r="AE164" s="40"/>
      <c r="AF164" s="40"/>
      <c r="AG164" s="40"/>
      <c r="AH164" s="40"/>
      <c r="AI164" s="40"/>
      <c r="AJ164" s="40"/>
      <c r="AK164" s="40"/>
      <c r="AL164" s="76">
        <f t="shared" si="60"/>
        <v>0</v>
      </c>
      <c r="AM164" s="40"/>
      <c r="AN164" s="10"/>
      <c r="AO164" s="10"/>
      <c r="AP164" s="10"/>
      <c r="AQ164" s="10"/>
      <c r="AR164" s="10"/>
      <c r="AS164" s="10"/>
      <c r="AT164" s="10"/>
      <c r="AU164" s="10"/>
      <c r="AV164" s="76">
        <f t="shared" si="61"/>
        <v>0</v>
      </c>
      <c r="AW164" s="10" t="s">
        <v>199</v>
      </c>
      <c r="AX164" s="88"/>
      <c r="AY164" s="88"/>
    </row>
    <row r="165" spans="1:51">
      <c r="A165" s="16" t="s">
        <v>279</v>
      </c>
      <c r="B165" s="16" t="s">
        <v>280</v>
      </c>
      <c r="C165" s="16" t="s">
        <v>196</v>
      </c>
      <c r="D165" s="17">
        <f>88+20</f>
        <v>108</v>
      </c>
      <c r="E165" s="17">
        <v>0</v>
      </c>
      <c r="F165" s="17">
        <v>0</v>
      </c>
      <c r="G165" s="18">
        <v>0</v>
      </c>
      <c r="H165" s="17">
        <v>0</v>
      </c>
      <c r="I165" s="19">
        <f>(F165+D165+E165)-(G165+H165)</f>
        <v>108</v>
      </c>
      <c r="J165" s="19">
        <f>IF(I165&gt;0,I165,0)</f>
        <v>108</v>
      </c>
      <c r="K165" s="23">
        <v>100</v>
      </c>
      <c r="L165" s="20">
        <f t="shared" si="53"/>
        <v>100</v>
      </c>
      <c r="M165" s="20"/>
      <c r="N165" s="75">
        <f t="shared" si="54"/>
        <v>0</v>
      </c>
      <c r="O165" s="74">
        <f t="shared" si="55"/>
        <v>100</v>
      </c>
      <c r="P165" s="22">
        <f t="shared" si="62"/>
        <v>100</v>
      </c>
      <c r="Q165" s="10">
        <v>50</v>
      </c>
      <c r="R165" s="10"/>
      <c r="S165" s="10">
        <v>50</v>
      </c>
      <c r="T165" s="10"/>
      <c r="U165" s="10"/>
      <c r="V165" s="10"/>
      <c r="W165" s="76">
        <f t="shared" si="58"/>
        <v>50</v>
      </c>
      <c r="X165" s="10">
        <v>25</v>
      </c>
      <c r="Y165" s="10"/>
      <c r="Z165" s="10"/>
      <c r="AA165" s="10"/>
      <c r="AB165" s="10">
        <v>25</v>
      </c>
      <c r="AC165" s="10"/>
      <c r="AD165" s="76">
        <f t="shared" si="59"/>
        <v>25</v>
      </c>
      <c r="AE165" s="10">
        <v>25</v>
      </c>
      <c r="AF165" s="10">
        <v>25</v>
      </c>
      <c r="AG165" s="10"/>
      <c r="AH165" s="10"/>
      <c r="AI165" s="10"/>
      <c r="AJ165" s="10"/>
      <c r="AK165" s="10"/>
      <c r="AL165" s="76">
        <f t="shared" si="60"/>
        <v>25</v>
      </c>
      <c r="AM165" s="10"/>
      <c r="AN165" s="40"/>
      <c r="AO165" s="40"/>
      <c r="AP165" s="40"/>
      <c r="AQ165" s="40"/>
      <c r="AR165" s="40"/>
      <c r="AS165" s="40"/>
      <c r="AT165" s="40"/>
      <c r="AU165" s="40"/>
      <c r="AV165" s="76">
        <f t="shared" si="61"/>
        <v>0</v>
      </c>
      <c r="AW165" s="38"/>
      <c r="AX165" s="88"/>
      <c r="AY165" s="88"/>
    </row>
    <row r="166" spans="1:51">
      <c r="A166" s="16" t="s">
        <v>281</v>
      </c>
      <c r="B166" s="16" t="s">
        <v>282</v>
      </c>
      <c r="C166" s="16" t="s">
        <v>196</v>
      </c>
      <c r="D166" s="17">
        <f>10+10</f>
        <v>20</v>
      </c>
      <c r="E166" s="17">
        <v>0</v>
      </c>
      <c r="F166" s="17">
        <v>0</v>
      </c>
      <c r="G166" s="18">
        <v>0</v>
      </c>
      <c r="H166" s="17">
        <v>0</v>
      </c>
      <c r="I166" s="19">
        <f>(F166+D166+E166)-(G166+H166)</f>
        <v>20</v>
      </c>
      <c r="J166" s="19">
        <f>IF(I166&gt;0,I166,0)</f>
        <v>20</v>
      </c>
      <c r="K166" s="23">
        <v>40</v>
      </c>
      <c r="L166" s="20">
        <f t="shared" si="53"/>
        <v>40</v>
      </c>
      <c r="M166" s="20"/>
      <c r="N166" s="75">
        <f t="shared" si="54"/>
        <v>0</v>
      </c>
      <c r="O166" s="74">
        <f t="shared" si="55"/>
        <v>40</v>
      </c>
      <c r="P166" s="22">
        <f t="shared" si="62"/>
        <v>40</v>
      </c>
      <c r="Q166" s="10">
        <v>15</v>
      </c>
      <c r="R166" s="10"/>
      <c r="S166" s="10"/>
      <c r="T166" s="10">
        <v>15</v>
      </c>
      <c r="U166" s="10"/>
      <c r="V166" s="10"/>
      <c r="W166" s="76">
        <f t="shared" si="58"/>
        <v>15</v>
      </c>
      <c r="X166" s="10">
        <v>15</v>
      </c>
      <c r="Y166" s="10"/>
      <c r="Z166" s="10"/>
      <c r="AA166" s="10"/>
      <c r="AB166" s="10">
        <v>15</v>
      </c>
      <c r="AC166" s="10"/>
      <c r="AD166" s="76">
        <f t="shared" si="59"/>
        <v>15</v>
      </c>
      <c r="AE166" s="10">
        <v>5</v>
      </c>
      <c r="AF166" s="10"/>
      <c r="AG166" s="10"/>
      <c r="AH166" s="10">
        <v>10</v>
      </c>
      <c r="AI166" s="10"/>
      <c r="AJ166" s="10"/>
      <c r="AK166" s="10"/>
      <c r="AL166" s="76">
        <f t="shared" si="60"/>
        <v>10</v>
      </c>
      <c r="AM166" s="10">
        <v>5</v>
      </c>
      <c r="AN166" s="10"/>
      <c r="AO166" s="10"/>
      <c r="AP166" s="10"/>
      <c r="AQ166" s="10"/>
      <c r="AR166" s="10"/>
      <c r="AS166" s="10"/>
      <c r="AT166" s="10"/>
      <c r="AU166" s="10"/>
      <c r="AV166" s="76">
        <f t="shared" si="61"/>
        <v>0</v>
      </c>
      <c r="AW166" s="10"/>
      <c r="AX166" s="88"/>
      <c r="AY166" s="88"/>
    </row>
    <row r="167" spans="1:51">
      <c r="A167" s="38"/>
      <c r="B167" s="38" t="s">
        <v>451</v>
      </c>
      <c r="C167" s="16" t="s">
        <v>196</v>
      </c>
      <c r="D167" s="38">
        <v>1</v>
      </c>
      <c r="E167" s="38"/>
      <c r="F167" s="38"/>
      <c r="G167" s="18">
        <v>0</v>
      </c>
      <c r="H167" s="38">
        <v>0</v>
      </c>
      <c r="I167" s="38"/>
      <c r="J167" s="38"/>
      <c r="K167" s="40">
        <v>1</v>
      </c>
      <c r="L167" s="20">
        <f t="shared" si="53"/>
        <v>1</v>
      </c>
      <c r="M167" s="20"/>
      <c r="N167" s="75">
        <f t="shared" si="54"/>
        <v>0</v>
      </c>
      <c r="O167" s="74">
        <f t="shared" si="55"/>
        <v>1</v>
      </c>
      <c r="P167" s="22">
        <f t="shared" si="62"/>
        <v>1</v>
      </c>
      <c r="Q167" s="40"/>
      <c r="R167" s="40"/>
      <c r="S167" s="40"/>
      <c r="T167" s="40"/>
      <c r="U167" s="40"/>
      <c r="V167" s="40"/>
      <c r="W167" s="76">
        <f t="shared" si="58"/>
        <v>0</v>
      </c>
      <c r="X167" s="40">
        <v>1</v>
      </c>
      <c r="Y167" s="40"/>
      <c r="Z167" s="40"/>
      <c r="AA167" s="40"/>
      <c r="AB167" s="40">
        <v>1</v>
      </c>
      <c r="AC167" s="40"/>
      <c r="AD167" s="76">
        <f t="shared" si="59"/>
        <v>1</v>
      </c>
      <c r="AE167" s="40"/>
      <c r="AF167" s="40"/>
      <c r="AG167" s="40"/>
      <c r="AH167" s="40"/>
      <c r="AI167" s="40"/>
      <c r="AJ167" s="40"/>
      <c r="AK167" s="40"/>
      <c r="AL167" s="76">
        <f t="shared" si="60"/>
        <v>0</v>
      </c>
      <c r="AM167" s="40"/>
      <c r="AN167" s="10"/>
      <c r="AO167" s="10"/>
      <c r="AP167" s="10"/>
      <c r="AQ167" s="10"/>
      <c r="AR167" s="10"/>
      <c r="AS167" s="10"/>
      <c r="AT167" s="10"/>
      <c r="AU167" s="10"/>
      <c r="AV167" s="76">
        <f t="shared" si="61"/>
        <v>0</v>
      </c>
      <c r="AW167" s="10"/>
      <c r="AX167" s="88"/>
      <c r="AY167" s="88"/>
    </row>
    <row r="168" spans="1:51">
      <c r="A168" s="16" t="s">
        <v>283</v>
      </c>
      <c r="B168" s="16" t="s">
        <v>284</v>
      </c>
      <c r="C168" s="16" t="s">
        <v>196</v>
      </c>
      <c r="D168" s="17">
        <f>10+5</f>
        <v>15</v>
      </c>
      <c r="E168" s="17">
        <v>0</v>
      </c>
      <c r="F168" s="17">
        <v>0</v>
      </c>
      <c r="G168" s="18">
        <v>0</v>
      </c>
      <c r="H168" s="17">
        <v>2</v>
      </c>
      <c r="I168" s="19">
        <f t="shared" ref="I168:I185" si="63">(F168+D168+E168)-(G168+H168)</f>
        <v>13</v>
      </c>
      <c r="J168" s="19">
        <f t="shared" ref="J168:J185" si="64">IF(I168&gt;0,I168,0)</f>
        <v>13</v>
      </c>
      <c r="K168" s="23">
        <v>40</v>
      </c>
      <c r="L168" s="20">
        <f t="shared" si="53"/>
        <v>58</v>
      </c>
      <c r="M168" s="20">
        <v>20</v>
      </c>
      <c r="N168" s="75">
        <f t="shared" si="54"/>
        <v>0</v>
      </c>
      <c r="O168" s="74">
        <f t="shared" si="55"/>
        <v>58</v>
      </c>
      <c r="P168" s="22">
        <f t="shared" si="62"/>
        <v>40</v>
      </c>
      <c r="Q168" s="10">
        <v>10</v>
      </c>
      <c r="R168" s="10">
        <v>10</v>
      </c>
      <c r="S168" s="10"/>
      <c r="T168" s="10"/>
      <c r="U168" s="10"/>
      <c r="V168" s="10"/>
      <c r="W168" s="76">
        <f t="shared" si="58"/>
        <v>10</v>
      </c>
      <c r="X168" s="10">
        <v>10</v>
      </c>
      <c r="Y168" s="10">
        <v>10</v>
      </c>
      <c r="Z168" s="10"/>
      <c r="AA168" s="10"/>
      <c r="AB168" s="10"/>
      <c r="AC168" s="10"/>
      <c r="AD168" s="76">
        <f t="shared" si="59"/>
        <v>10</v>
      </c>
      <c r="AE168" s="10">
        <v>10</v>
      </c>
      <c r="AF168" s="10"/>
      <c r="AG168" s="10"/>
      <c r="AH168" s="10">
        <v>20</v>
      </c>
      <c r="AI168" s="10"/>
      <c r="AJ168" s="10"/>
      <c r="AK168" s="10"/>
      <c r="AL168" s="76">
        <f t="shared" si="60"/>
        <v>20</v>
      </c>
      <c r="AM168" s="10">
        <v>10</v>
      </c>
      <c r="AN168" s="40"/>
      <c r="AO168" s="40"/>
      <c r="AP168" s="40"/>
      <c r="AQ168" s="40">
        <v>18</v>
      </c>
      <c r="AR168" s="40"/>
      <c r="AS168" s="40"/>
      <c r="AT168" s="40"/>
      <c r="AU168" s="40"/>
      <c r="AV168" s="76">
        <f t="shared" si="61"/>
        <v>18</v>
      </c>
      <c r="AW168" s="38"/>
      <c r="AX168" s="88"/>
      <c r="AY168" s="88"/>
    </row>
    <row r="169" spans="1:51">
      <c r="A169" s="16" t="s">
        <v>285</v>
      </c>
      <c r="B169" s="16" t="s">
        <v>286</v>
      </c>
      <c r="C169" s="16" t="s">
        <v>196</v>
      </c>
      <c r="D169" s="17">
        <f>100+50</f>
        <v>150</v>
      </c>
      <c r="E169" s="17">
        <v>0</v>
      </c>
      <c r="F169" s="17">
        <v>0</v>
      </c>
      <c r="G169" s="18">
        <v>0</v>
      </c>
      <c r="H169" s="17">
        <v>0</v>
      </c>
      <c r="I169" s="19">
        <f t="shared" si="63"/>
        <v>150</v>
      </c>
      <c r="J169" s="19">
        <f t="shared" si="64"/>
        <v>150</v>
      </c>
      <c r="K169" s="23">
        <v>220</v>
      </c>
      <c r="L169" s="20">
        <f t="shared" si="53"/>
        <v>270</v>
      </c>
      <c r="M169" s="20">
        <v>50</v>
      </c>
      <c r="N169" s="75">
        <f t="shared" si="54"/>
        <v>0</v>
      </c>
      <c r="O169" s="74">
        <f t="shared" si="55"/>
        <v>270</v>
      </c>
      <c r="P169" s="22">
        <f t="shared" si="62"/>
        <v>220</v>
      </c>
      <c r="Q169" s="10">
        <v>50</v>
      </c>
      <c r="R169" s="10"/>
      <c r="S169" s="10">
        <v>50</v>
      </c>
      <c r="T169" s="10"/>
      <c r="U169" s="10"/>
      <c r="V169" s="10"/>
      <c r="W169" s="76">
        <f t="shared" si="58"/>
        <v>50</v>
      </c>
      <c r="X169" s="10">
        <v>100</v>
      </c>
      <c r="Y169" s="10">
        <v>100</v>
      </c>
      <c r="Z169" s="10"/>
      <c r="AA169" s="10"/>
      <c r="AB169" s="10"/>
      <c r="AC169" s="10"/>
      <c r="AD169" s="76">
        <f t="shared" si="59"/>
        <v>100</v>
      </c>
      <c r="AE169" s="10">
        <v>50</v>
      </c>
      <c r="AF169" s="10"/>
      <c r="AG169" s="10"/>
      <c r="AH169" s="10"/>
      <c r="AI169" s="10">
        <v>70</v>
      </c>
      <c r="AJ169" s="10"/>
      <c r="AK169" s="10"/>
      <c r="AL169" s="76">
        <f t="shared" si="60"/>
        <v>70</v>
      </c>
      <c r="AM169" s="10">
        <v>20</v>
      </c>
      <c r="AN169" s="10"/>
      <c r="AO169" s="10"/>
      <c r="AP169" s="10"/>
      <c r="AQ169" s="10">
        <v>50</v>
      </c>
      <c r="AR169" s="10"/>
      <c r="AS169" s="10"/>
      <c r="AT169" s="10"/>
      <c r="AU169" s="10"/>
      <c r="AV169" s="76">
        <f t="shared" si="61"/>
        <v>50</v>
      </c>
      <c r="AW169" s="10"/>
      <c r="AX169" s="88"/>
      <c r="AY169" s="88"/>
    </row>
    <row r="170" spans="1:51">
      <c r="A170" s="16"/>
      <c r="B170" s="16" t="s">
        <v>289</v>
      </c>
      <c r="C170" s="16" t="s">
        <v>196</v>
      </c>
      <c r="D170" s="17">
        <v>4</v>
      </c>
      <c r="E170" s="17">
        <v>0</v>
      </c>
      <c r="F170" s="17">
        <v>0</v>
      </c>
      <c r="G170" s="18">
        <v>0</v>
      </c>
      <c r="H170" s="17">
        <v>0</v>
      </c>
      <c r="I170" s="19">
        <f t="shared" si="63"/>
        <v>4</v>
      </c>
      <c r="J170" s="19">
        <f t="shared" si="64"/>
        <v>4</v>
      </c>
      <c r="K170" s="26">
        <v>4</v>
      </c>
      <c r="L170" s="20">
        <f t="shared" si="53"/>
        <v>4</v>
      </c>
      <c r="M170" s="20"/>
      <c r="N170" s="75">
        <f t="shared" si="54"/>
        <v>0</v>
      </c>
      <c r="O170" s="74">
        <f t="shared" si="55"/>
        <v>4</v>
      </c>
      <c r="P170" s="22">
        <f t="shared" si="62"/>
        <v>4</v>
      </c>
      <c r="Q170" s="10"/>
      <c r="R170" s="10"/>
      <c r="S170" s="10"/>
      <c r="T170" s="10"/>
      <c r="U170" s="10"/>
      <c r="V170" s="10"/>
      <c r="W170" s="76">
        <f t="shared" si="58"/>
        <v>0</v>
      </c>
      <c r="X170" s="10">
        <v>4</v>
      </c>
      <c r="Y170" s="10">
        <v>4</v>
      </c>
      <c r="Z170" s="10"/>
      <c r="AA170" s="10"/>
      <c r="AB170" s="10"/>
      <c r="AC170" s="10"/>
      <c r="AD170" s="76">
        <f t="shared" si="59"/>
        <v>4</v>
      </c>
      <c r="AE170" s="10"/>
      <c r="AF170" s="10"/>
      <c r="AG170" s="10"/>
      <c r="AH170" s="10"/>
      <c r="AI170" s="10"/>
      <c r="AJ170" s="10"/>
      <c r="AK170" s="10"/>
      <c r="AL170" s="76">
        <f t="shared" si="60"/>
        <v>0</v>
      </c>
      <c r="AM170" s="10"/>
      <c r="AN170" s="10"/>
      <c r="AO170" s="10"/>
      <c r="AP170" s="10"/>
      <c r="AQ170" s="10"/>
      <c r="AR170" s="10"/>
      <c r="AS170" s="10"/>
      <c r="AT170" s="10"/>
      <c r="AU170" s="10"/>
      <c r="AV170" s="76">
        <f t="shared" si="61"/>
        <v>0</v>
      </c>
      <c r="AW170" s="10"/>
      <c r="AX170" s="88"/>
      <c r="AY170" s="88"/>
    </row>
    <row r="171" spans="1:51">
      <c r="A171" s="16" t="s">
        <v>287</v>
      </c>
      <c r="B171" s="16" t="s">
        <v>288</v>
      </c>
      <c r="C171" s="16" t="s">
        <v>196</v>
      </c>
      <c r="D171" s="17">
        <f>100+10</f>
        <v>110</v>
      </c>
      <c r="E171" s="17">
        <v>0</v>
      </c>
      <c r="F171" s="17">
        <v>0</v>
      </c>
      <c r="G171" s="18">
        <v>0</v>
      </c>
      <c r="H171" s="17">
        <v>0</v>
      </c>
      <c r="I171" s="19">
        <f t="shared" si="63"/>
        <v>110</v>
      </c>
      <c r="J171" s="19">
        <f t="shared" si="64"/>
        <v>110</v>
      </c>
      <c r="K171" s="23">
        <v>187</v>
      </c>
      <c r="L171" s="20">
        <f t="shared" si="53"/>
        <v>237</v>
      </c>
      <c r="M171" s="20">
        <v>50</v>
      </c>
      <c r="N171" s="75">
        <f t="shared" si="54"/>
        <v>0</v>
      </c>
      <c r="O171" s="74">
        <f t="shared" si="55"/>
        <v>237</v>
      </c>
      <c r="P171" s="22">
        <f t="shared" si="62"/>
        <v>187</v>
      </c>
      <c r="Q171" s="10">
        <v>50</v>
      </c>
      <c r="R171" s="10"/>
      <c r="S171" s="10"/>
      <c r="T171" s="10"/>
      <c r="U171" s="10">
        <v>50</v>
      </c>
      <c r="V171" s="10"/>
      <c r="W171" s="76">
        <f t="shared" si="58"/>
        <v>50</v>
      </c>
      <c r="X171" s="10">
        <v>40</v>
      </c>
      <c r="Y171" s="10">
        <v>40</v>
      </c>
      <c r="Z171" s="10"/>
      <c r="AA171" s="10"/>
      <c r="AB171" s="10"/>
      <c r="AC171" s="10"/>
      <c r="AD171" s="76">
        <f t="shared" si="59"/>
        <v>40</v>
      </c>
      <c r="AE171" s="10">
        <v>50</v>
      </c>
      <c r="AF171" s="10"/>
      <c r="AG171" s="10"/>
      <c r="AH171" s="10"/>
      <c r="AI171" s="10"/>
      <c r="AJ171" s="10">
        <v>97</v>
      </c>
      <c r="AK171" s="10"/>
      <c r="AL171" s="76">
        <f t="shared" si="60"/>
        <v>97</v>
      </c>
      <c r="AM171" s="10">
        <v>47</v>
      </c>
      <c r="AN171" s="10"/>
      <c r="AO171" s="10"/>
      <c r="AP171" s="10"/>
      <c r="AQ171" s="10">
        <v>50</v>
      </c>
      <c r="AR171" s="10"/>
      <c r="AS171" s="10"/>
      <c r="AT171" s="10"/>
      <c r="AU171" s="10"/>
      <c r="AV171" s="76">
        <f t="shared" si="61"/>
        <v>50</v>
      </c>
      <c r="AW171" s="10" t="s">
        <v>182</v>
      </c>
      <c r="AX171" s="88"/>
      <c r="AY171" s="88"/>
    </row>
    <row r="172" spans="1:51">
      <c r="A172" s="16" t="s">
        <v>290</v>
      </c>
      <c r="B172" s="16" t="s">
        <v>291</v>
      </c>
      <c r="C172" s="16" t="s">
        <v>196</v>
      </c>
      <c r="D172" s="17">
        <v>20</v>
      </c>
      <c r="E172" s="17">
        <v>0</v>
      </c>
      <c r="F172" s="17">
        <v>0</v>
      </c>
      <c r="G172" s="18">
        <v>0</v>
      </c>
      <c r="H172" s="17">
        <v>0</v>
      </c>
      <c r="I172" s="19">
        <f t="shared" si="63"/>
        <v>20</v>
      </c>
      <c r="J172" s="19">
        <f t="shared" si="64"/>
        <v>20</v>
      </c>
      <c r="K172" s="23">
        <v>40</v>
      </c>
      <c r="L172" s="20">
        <f t="shared" si="53"/>
        <v>20</v>
      </c>
      <c r="M172" s="20">
        <v>-20</v>
      </c>
      <c r="N172" s="75">
        <f t="shared" si="54"/>
        <v>0</v>
      </c>
      <c r="O172" s="74">
        <f t="shared" si="55"/>
        <v>20</v>
      </c>
      <c r="P172" s="22">
        <f t="shared" si="62"/>
        <v>40</v>
      </c>
      <c r="Q172" s="10">
        <v>20</v>
      </c>
      <c r="R172" s="10"/>
      <c r="S172" s="10"/>
      <c r="T172" s="10"/>
      <c r="U172" s="10"/>
      <c r="V172" s="10"/>
      <c r="W172" s="76">
        <f t="shared" si="58"/>
        <v>0</v>
      </c>
      <c r="X172" s="10">
        <v>20</v>
      </c>
      <c r="Y172" s="10">
        <v>20</v>
      </c>
      <c r="Z172" s="10"/>
      <c r="AA172" s="10"/>
      <c r="AB172" s="10"/>
      <c r="AC172" s="10"/>
      <c r="AD172" s="76">
        <f t="shared" si="59"/>
        <v>20</v>
      </c>
      <c r="AE172" s="10"/>
      <c r="AF172" s="10"/>
      <c r="AG172" s="10"/>
      <c r="AH172" s="10"/>
      <c r="AI172" s="10"/>
      <c r="AJ172" s="10"/>
      <c r="AK172" s="10"/>
      <c r="AL172" s="76">
        <f t="shared" si="60"/>
        <v>0</v>
      </c>
      <c r="AM172" s="10"/>
      <c r="AN172" s="10"/>
      <c r="AO172" s="10"/>
      <c r="AP172" s="10"/>
      <c r="AQ172" s="10"/>
      <c r="AR172" s="10"/>
      <c r="AS172" s="10"/>
      <c r="AT172" s="10"/>
      <c r="AU172" s="10"/>
      <c r="AV172" s="76">
        <f t="shared" si="61"/>
        <v>0</v>
      </c>
      <c r="AW172" s="10"/>
      <c r="AX172" s="88"/>
      <c r="AY172" s="88"/>
    </row>
    <row r="173" spans="1:51">
      <c r="A173" s="16" t="s">
        <v>292</v>
      </c>
      <c r="B173" s="16" t="s">
        <v>293</v>
      </c>
      <c r="C173" s="16" t="s">
        <v>196</v>
      </c>
      <c r="D173" s="17">
        <v>10</v>
      </c>
      <c r="E173" s="17">
        <v>0</v>
      </c>
      <c r="F173" s="17">
        <v>0</v>
      </c>
      <c r="G173" s="18">
        <v>0</v>
      </c>
      <c r="H173" s="17">
        <v>0</v>
      </c>
      <c r="I173" s="19">
        <f t="shared" si="63"/>
        <v>10</v>
      </c>
      <c r="J173" s="19">
        <f t="shared" si="64"/>
        <v>10</v>
      </c>
      <c r="K173" s="23">
        <v>10</v>
      </c>
      <c r="L173" s="20">
        <f t="shared" si="53"/>
        <v>10</v>
      </c>
      <c r="M173" s="20"/>
      <c r="N173" s="75">
        <f t="shared" si="54"/>
        <v>0</v>
      </c>
      <c r="O173" s="74">
        <f t="shared" si="55"/>
        <v>10</v>
      </c>
      <c r="P173" s="22">
        <f t="shared" si="62"/>
        <v>10</v>
      </c>
      <c r="Q173" s="10">
        <v>10</v>
      </c>
      <c r="R173" s="10"/>
      <c r="S173" s="10"/>
      <c r="T173" s="10"/>
      <c r="U173" s="10">
        <v>10</v>
      </c>
      <c r="V173" s="10"/>
      <c r="W173" s="76">
        <f t="shared" si="58"/>
        <v>10</v>
      </c>
      <c r="X173" s="10"/>
      <c r="Y173" s="10"/>
      <c r="Z173" s="10"/>
      <c r="AA173" s="10"/>
      <c r="AB173" s="10"/>
      <c r="AC173" s="10"/>
      <c r="AD173" s="76">
        <f t="shared" si="59"/>
        <v>0</v>
      </c>
      <c r="AE173" s="10"/>
      <c r="AF173" s="10"/>
      <c r="AG173" s="10"/>
      <c r="AH173" s="10"/>
      <c r="AI173" s="10"/>
      <c r="AJ173" s="10"/>
      <c r="AK173" s="10"/>
      <c r="AL173" s="76">
        <f t="shared" si="60"/>
        <v>0</v>
      </c>
      <c r="AM173" s="10"/>
      <c r="AN173" s="10"/>
      <c r="AO173" s="10"/>
      <c r="AP173" s="10"/>
      <c r="AQ173" s="10"/>
      <c r="AR173" s="10"/>
      <c r="AS173" s="10"/>
      <c r="AT173" s="10"/>
      <c r="AU173" s="10"/>
      <c r="AV173" s="76">
        <f t="shared" si="61"/>
        <v>0</v>
      </c>
      <c r="AW173" s="10"/>
      <c r="AX173" s="88"/>
      <c r="AY173" s="88"/>
    </row>
    <row r="174" spans="1:51">
      <c r="A174" s="16"/>
      <c r="B174" s="16" t="s">
        <v>353</v>
      </c>
      <c r="C174" s="16" t="s">
        <v>196</v>
      </c>
      <c r="D174" s="17">
        <v>50</v>
      </c>
      <c r="E174" s="17">
        <v>0</v>
      </c>
      <c r="F174" s="17">
        <v>0</v>
      </c>
      <c r="G174" s="18">
        <v>0</v>
      </c>
      <c r="H174" s="17">
        <v>0</v>
      </c>
      <c r="I174" s="19">
        <f t="shared" si="63"/>
        <v>50</v>
      </c>
      <c r="J174" s="19">
        <f t="shared" si="64"/>
        <v>50</v>
      </c>
      <c r="K174" s="23">
        <v>50</v>
      </c>
      <c r="L174" s="20">
        <f t="shared" si="53"/>
        <v>50</v>
      </c>
      <c r="M174" s="20"/>
      <c r="N174" s="75">
        <f t="shared" si="54"/>
        <v>0</v>
      </c>
      <c r="O174" s="74">
        <f t="shared" si="55"/>
        <v>50</v>
      </c>
      <c r="P174" s="22">
        <f t="shared" si="62"/>
        <v>50</v>
      </c>
      <c r="Q174" s="10"/>
      <c r="R174" s="10"/>
      <c r="S174" s="10"/>
      <c r="T174" s="10"/>
      <c r="U174" s="10"/>
      <c r="V174" s="10"/>
      <c r="W174" s="76">
        <f t="shared" si="58"/>
        <v>0</v>
      </c>
      <c r="X174" s="10">
        <v>50</v>
      </c>
      <c r="Y174" s="10"/>
      <c r="Z174" s="10">
        <v>50</v>
      </c>
      <c r="AA174" s="10"/>
      <c r="AB174" s="10"/>
      <c r="AC174" s="10"/>
      <c r="AD174" s="76">
        <f t="shared" si="59"/>
        <v>50</v>
      </c>
      <c r="AE174" s="10"/>
      <c r="AF174" s="10"/>
      <c r="AG174" s="10"/>
      <c r="AH174" s="10"/>
      <c r="AI174" s="10"/>
      <c r="AJ174" s="10"/>
      <c r="AK174" s="10"/>
      <c r="AL174" s="76">
        <f t="shared" si="60"/>
        <v>0</v>
      </c>
      <c r="AM174" s="10"/>
      <c r="AN174" s="10"/>
      <c r="AO174" s="10"/>
      <c r="AP174" s="10"/>
      <c r="AQ174" s="10"/>
      <c r="AR174" s="10"/>
      <c r="AS174" s="10"/>
      <c r="AT174" s="10"/>
      <c r="AU174" s="10"/>
      <c r="AV174" s="76">
        <f t="shared" si="61"/>
        <v>0</v>
      </c>
      <c r="AW174" s="10"/>
      <c r="AX174" s="88"/>
      <c r="AY174" s="88"/>
    </row>
    <row r="175" spans="1:51">
      <c r="A175" s="34"/>
      <c r="B175" s="78" t="s">
        <v>415</v>
      </c>
      <c r="C175" s="16" t="s">
        <v>196</v>
      </c>
      <c r="D175" s="31">
        <v>20</v>
      </c>
      <c r="E175" s="17"/>
      <c r="F175" s="17"/>
      <c r="G175" s="18">
        <v>0</v>
      </c>
      <c r="H175" s="17">
        <v>0</v>
      </c>
      <c r="I175" s="19">
        <f t="shared" si="63"/>
        <v>20</v>
      </c>
      <c r="J175" s="19">
        <f t="shared" si="64"/>
        <v>20</v>
      </c>
      <c r="K175" s="23">
        <v>20</v>
      </c>
      <c r="L175" s="20">
        <f t="shared" si="53"/>
        <v>20</v>
      </c>
      <c r="M175" s="20"/>
      <c r="N175" s="75">
        <f t="shared" si="54"/>
        <v>0</v>
      </c>
      <c r="O175" s="74">
        <f t="shared" si="55"/>
        <v>20</v>
      </c>
      <c r="P175" s="22">
        <f t="shared" si="62"/>
        <v>20</v>
      </c>
      <c r="Q175" s="10">
        <v>20</v>
      </c>
      <c r="R175" s="10"/>
      <c r="S175" s="10"/>
      <c r="T175" s="10"/>
      <c r="U175" s="10">
        <v>20</v>
      </c>
      <c r="V175" s="10"/>
      <c r="W175" s="76">
        <f t="shared" si="58"/>
        <v>20</v>
      </c>
      <c r="X175" s="10"/>
      <c r="Y175" s="10"/>
      <c r="Z175" s="10"/>
      <c r="AA175" s="10"/>
      <c r="AB175" s="10"/>
      <c r="AC175" s="10"/>
      <c r="AD175" s="76">
        <f t="shared" si="59"/>
        <v>0</v>
      </c>
      <c r="AE175" s="10"/>
      <c r="AF175" s="10"/>
      <c r="AG175" s="10"/>
      <c r="AH175" s="10"/>
      <c r="AI175" s="10"/>
      <c r="AJ175" s="10"/>
      <c r="AK175" s="10"/>
      <c r="AL175" s="76">
        <f t="shared" si="60"/>
        <v>0</v>
      </c>
      <c r="AM175" s="10"/>
      <c r="AN175" s="10"/>
      <c r="AO175" s="10"/>
      <c r="AP175" s="10"/>
      <c r="AQ175" s="10"/>
      <c r="AR175" s="10"/>
      <c r="AS175" s="10"/>
      <c r="AT175" s="10"/>
      <c r="AU175" s="10"/>
      <c r="AV175" s="76">
        <f t="shared" si="61"/>
        <v>0</v>
      </c>
      <c r="AW175" s="10"/>
      <c r="AX175" s="88"/>
      <c r="AY175" s="88"/>
    </row>
    <row r="176" spans="1:51">
      <c r="A176" s="1"/>
      <c r="B176" s="83" t="s">
        <v>416</v>
      </c>
      <c r="C176" s="16" t="s">
        <v>196</v>
      </c>
      <c r="D176" s="31">
        <v>70</v>
      </c>
      <c r="E176" s="17"/>
      <c r="F176" s="17"/>
      <c r="G176" s="18">
        <v>0</v>
      </c>
      <c r="H176" s="17">
        <v>50</v>
      </c>
      <c r="I176" s="19">
        <f t="shared" si="63"/>
        <v>20</v>
      </c>
      <c r="J176" s="19">
        <f t="shared" si="64"/>
        <v>20</v>
      </c>
      <c r="K176" s="23">
        <v>70</v>
      </c>
      <c r="L176" s="20">
        <f t="shared" si="53"/>
        <v>20</v>
      </c>
      <c r="M176" s="20"/>
      <c r="N176" s="75">
        <f t="shared" si="54"/>
        <v>0</v>
      </c>
      <c r="O176" s="74">
        <f t="shared" si="55"/>
        <v>20</v>
      </c>
      <c r="P176" s="22">
        <f t="shared" si="62"/>
        <v>70</v>
      </c>
      <c r="Q176" s="10">
        <v>50</v>
      </c>
      <c r="R176" s="10"/>
      <c r="S176" s="10"/>
      <c r="T176" s="10"/>
      <c r="U176" s="10"/>
      <c r="V176" s="10"/>
      <c r="W176" s="76">
        <f t="shared" si="58"/>
        <v>0</v>
      </c>
      <c r="X176" s="10">
        <v>20</v>
      </c>
      <c r="Y176" s="10"/>
      <c r="Z176" s="10">
        <v>20</v>
      </c>
      <c r="AA176" s="10"/>
      <c r="AB176" s="10"/>
      <c r="AC176" s="10"/>
      <c r="AD176" s="76">
        <f t="shared" si="59"/>
        <v>20</v>
      </c>
      <c r="AE176" s="10"/>
      <c r="AF176" s="10"/>
      <c r="AG176" s="10"/>
      <c r="AH176" s="10"/>
      <c r="AI176" s="10"/>
      <c r="AJ176" s="10"/>
      <c r="AK176" s="10"/>
      <c r="AL176" s="76">
        <f t="shared" si="60"/>
        <v>0</v>
      </c>
      <c r="AM176" s="10"/>
      <c r="AN176" s="10"/>
      <c r="AO176" s="10"/>
      <c r="AP176" s="10"/>
      <c r="AQ176" s="10"/>
      <c r="AR176" s="10"/>
      <c r="AS176" s="10"/>
      <c r="AT176" s="10"/>
      <c r="AU176" s="10"/>
      <c r="AV176" s="76">
        <f t="shared" si="61"/>
        <v>0</v>
      </c>
      <c r="AW176" s="10"/>
      <c r="AX176" s="88"/>
      <c r="AY176" s="88"/>
    </row>
    <row r="177" spans="1:51">
      <c r="A177" s="34"/>
      <c r="B177" s="34" t="s">
        <v>417</v>
      </c>
      <c r="C177" s="16" t="s">
        <v>196</v>
      </c>
      <c r="D177" s="31">
        <v>10</v>
      </c>
      <c r="E177" s="17"/>
      <c r="F177" s="17"/>
      <c r="G177" s="18">
        <v>0</v>
      </c>
      <c r="H177" s="17">
        <v>0</v>
      </c>
      <c r="I177" s="19">
        <f t="shared" si="63"/>
        <v>10</v>
      </c>
      <c r="J177" s="19">
        <f t="shared" si="64"/>
        <v>10</v>
      </c>
      <c r="K177" s="23">
        <v>10</v>
      </c>
      <c r="L177" s="20">
        <f t="shared" si="53"/>
        <v>10</v>
      </c>
      <c r="M177" s="20"/>
      <c r="N177" s="75">
        <f t="shared" si="54"/>
        <v>0</v>
      </c>
      <c r="O177" s="74">
        <f t="shared" si="55"/>
        <v>10</v>
      </c>
      <c r="P177" s="22">
        <f t="shared" si="62"/>
        <v>10</v>
      </c>
      <c r="Q177" s="10">
        <v>10</v>
      </c>
      <c r="R177" s="10"/>
      <c r="S177" s="10"/>
      <c r="T177" s="10"/>
      <c r="U177" s="10"/>
      <c r="V177" s="10">
        <v>10</v>
      </c>
      <c r="W177" s="76">
        <f t="shared" si="58"/>
        <v>10</v>
      </c>
      <c r="X177" s="10"/>
      <c r="Y177" s="10"/>
      <c r="Z177" s="10"/>
      <c r="AA177" s="10"/>
      <c r="AB177" s="10"/>
      <c r="AC177" s="10"/>
      <c r="AD177" s="76">
        <f t="shared" si="59"/>
        <v>0</v>
      </c>
      <c r="AE177" s="10"/>
      <c r="AF177" s="10"/>
      <c r="AG177" s="10"/>
      <c r="AH177" s="10"/>
      <c r="AI177" s="10"/>
      <c r="AJ177" s="10"/>
      <c r="AK177" s="10"/>
      <c r="AL177" s="76">
        <f t="shared" si="60"/>
        <v>0</v>
      </c>
      <c r="AM177" s="10"/>
      <c r="AN177" s="10"/>
      <c r="AO177" s="10"/>
      <c r="AP177" s="10"/>
      <c r="AQ177" s="10"/>
      <c r="AR177" s="10"/>
      <c r="AS177" s="10"/>
      <c r="AT177" s="10"/>
      <c r="AU177" s="10"/>
      <c r="AV177" s="76">
        <f t="shared" si="61"/>
        <v>0</v>
      </c>
      <c r="AW177" s="10"/>
      <c r="AX177" s="88"/>
      <c r="AY177" s="88"/>
    </row>
    <row r="178" spans="1:51">
      <c r="A178" s="59"/>
      <c r="B178" s="59" t="s">
        <v>418</v>
      </c>
      <c r="C178" s="16" t="s">
        <v>196</v>
      </c>
      <c r="D178" s="31">
        <v>50</v>
      </c>
      <c r="E178" s="17"/>
      <c r="F178" s="17"/>
      <c r="G178" s="18">
        <v>0</v>
      </c>
      <c r="H178" s="17">
        <v>0</v>
      </c>
      <c r="I178" s="19">
        <f t="shared" si="63"/>
        <v>50</v>
      </c>
      <c r="J178" s="19">
        <f t="shared" si="64"/>
        <v>50</v>
      </c>
      <c r="K178" s="23">
        <v>50</v>
      </c>
      <c r="L178" s="20">
        <f t="shared" si="53"/>
        <v>50</v>
      </c>
      <c r="M178" s="20"/>
      <c r="N178" s="75">
        <f t="shared" si="54"/>
        <v>0</v>
      </c>
      <c r="O178" s="74">
        <f t="shared" si="55"/>
        <v>50</v>
      </c>
      <c r="P178" s="22">
        <f t="shared" si="62"/>
        <v>50</v>
      </c>
      <c r="Q178" s="10"/>
      <c r="R178" s="10"/>
      <c r="S178" s="10"/>
      <c r="T178" s="10"/>
      <c r="U178" s="10"/>
      <c r="V178" s="10"/>
      <c r="W178" s="76">
        <f t="shared" si="58"/>
        <v>0</v>
      </c>
      <c r="X178" s="10">
        <v>50</v>
      </c>
      <c r="Y178" s="10"/>
      <c r="Z178" s="10">
        <v>50</v>
      </c>
      <c r="AA178" s="10"/>
      <c r="AB178" s="10"/>
      <c r="AC178" s="10"/>
      <c r="AD178" s="76">
        <f t="shared" si="59"/>
        <v>50</v>
      </c>
      <c r="AE178" s="10"/>
      <c r="AF178" s="10"/>
      <c r="AG178" s="10"/>
      <c r="AH178" s="10"/>
      <c r="AI178" s="10"/>
      <c r="AJ178" s="10"/>
      <c r="AK178" s="10"/>
      <c r="AL178" s="76">
        <f t="shared" si="60"/>
        <v>0</v>
      </c>
      <c r="AM178" s="10"/>
      <c r="AN178" s="10"/>
      <c r="AO178" s="10"/>
      <c r="AP178" s="10"/>
      <c r="AQ178" s="10"/>
      <c r="AR178" s="10"/>
      <c r="AS178" s="10"/>
      <c r="AT178" s="10"/>
      <c r="AU178" s="10"/>
      <c r="AV178" s="76">
        <f t="shared" si="61"/>
        <v>0</v>
      </c>
      <c r="AW178" s="10"/>
      <c r="AX178" s="88"/>
      <c r="AY178" s="88"/>
    </row>
    <row r="179" spans="1:51">
      <c r="A179" s="16" t="s">
        <v>294</v>
      </c>
      <c r="B179" s="78" t="s">
        <v>295</v>
      </c>
      <c r="C179" s="16" t="s">
        <v>196</v>
      </c>
      <c r="D179" s="17">
        <f>170+100+20+20</f>
        <v>310</v>
      </c>
      <c r="E179" s="17">
        <v>0</v>
      </c>
      <c r="F179" s="17">
        <v>0</v>
      </c>
      <c r="G179" s="18">
        <v>0</v>
      </c>
      <c r="H179" s="17">
        <v>30</v>
      </c>
      <c r="I179" s="19">
        <f t="shared" si="63"/>
        <v>280</v>
      </c>
      <c r="J179" s="19">
        <f t="shared" si="64"/>
        <v>280</v>
      </c>
      <c r="K179" s="23">
        <v>250</v>
      </c>
      <c r="L179" s="20">
        <f t="shared" si="53"/>
        <v>220</v>
      </c>
      <c r="M179" s="20"/>
      <c r="N179" s="75">
        <f t="shared" si="54"/>
        <v>0</v>
      </c>
      <c r="O179" s="74">
        <f t="shared" si="55"/>
        <v>220</v>
      </c>
      <c r="P179" s="22">
        <f t="shared" si="62"/>
        <v>270</v>
      </c>
      <c r="Q179" s="10">
        <v>50</v>
      </c>
      <c r="R179" s="10"/>
      <c r="S179" s="10"/>
      <c r="T179" s="10"/>
      <c r="U179" s="10"/>
      <c r="V179" s="10"/>
      <c r="W179" s="76">
        <f t="shared" si="58"/>
        <v>0</v>
      </c>
      <c r="X179" s="10">
        <v>100</v>
      </c>
      <c r="Y179" s="10"/>
      <c r="Z179" s="10"/>
      <c r="AA179" s="10"/>
      <c r="AB179" s="10">
        <v>100</v>
      </c>
      <c r="AC179" s="10"/>
      <c r="AD179" s="76">
        <f t="shared" si="59"/>
        <v>100</v>
      </c>
      <c r="AE179" s="10">
        <v>120</v>
      </c>
      <c r="AF179" s="10"/>
      <c r="AG179" s="10"/>
      <c r="AH179" s="10"/>
      <c r="AI179" s="10"/>
      <c r="AJ179" s="10">
        <v>120</v>
      </c>
      <c r="AK179" s="10"/>
      <c r="AL179" s="76">
        <f t="shared" si="60"/>
        <v>120</v>
      </c>
      <c r="AM179" s="10"/>
      <c r="AN179" s="10"/>
      <c r="AO179" s="10"/>
      <c r="AP179" s="10"/>
      <c r="AQ179" s="10"/>
      <c r="AR179" s="10"/>
      <c r="AS179" s="10"/>
      <c r="AT179" s="10"/>
      <c r="AU179" s="10"/>
      <c r="AV179" s="76">
        <f t="shared" si="61"/>
        <v>0</v>
      </c>
      <c r="AW179" s="10"/>
      <c r="AX179" s="88"/>
      <c r="AY179" s="88"/>
    </row>
    <row r="180" spans="1:51">
      <c r="A180" s="58"/>
      <c r="B180" s="34" t="s">
        <v>419</v>
      </c>
      <c r="C180" s="16" t="s">
        <v>196</v>
      </c>
      <c r="D180" s="31">
        <v>30</v>
      </c>
      <c r="E180" s="17"/>
      <c r="F180" s="17"/>
      <c r="G180" s="18">
        <v>0</v>
      </c>
      <c r="H180" s="17">
        <v>0</v>
      </c>
      <c r="I180" s="19">
        <f t="shared" si="63"/>
        <v>30</v>
      </c>
      <c r="J180" s="19">
        <f t="shared" si="64"/>
        <v>30</v>
      </c>
      <c r="K180" s="23">
        <v>30</v>
      </c>
      <c r="L180" s="20">
        <f t="shared" si="53"/>
        <v>30</v>
      </c>
      <c r="M180" s="20"/>
      <c r="N180" s="75">
        <f t="shared" si="54"/>
        <v>0</v>
      </c>
      <c r="O180" s="74">
        <f t="shared" si="55"/>
        <v>30</v>
      </c>
      <c r="P180" s="22">
        <f t="shared" si="62"/>
        <v>30</v>
      </c>
      <c r="Q180" s="10"/>
      <c r="R180" s="10"/>
      <c r="S180" s="10"/>
      <c r="T180" s="10"/>
      <c r="U180" s="10"/>
      <c r="V180" s="10"/>
      <c r="W180" s="76">
        <f t="shared" si="58"/>
        <v>0</v>
      </c>
      <c r="X180" s="10">
        <v>30</v>
      </c>
      <c r="Y180" s="10"/>
      <c r="Z180" s="10"/>
      <c r="AA180" s="10"/>
      <c r="AB180" s="10">
        <v>30</v>
      </c>
      <c r="AC180" s="10"/>
      <c r="AD180" s="76">
        <f t="shared" si="59"/>
        <v>30</v>
      </c>
      <c r="AE180" s="10"/>
      <c r="AF180" s="10"/>
      <c r="AG180" s="10"/>
      <c r="AH180" s="10"/>
      <c r="AI180" s="10"/>
      <c r="AJ180" s="10"/>
      <c r="AK180" s="10"/>
      <c r="AL180" s="76">
        <f t="shared" si="60"/>
        <v>0</v>
      </c>
      <c r="AM180" s="10"/>
      <c r="AN180" s="10"/>
      <c r="AO180" s="10"/>
      <c r="AP180" s="10"/>
      <c r="AQ180" s="10"/>
      <c r="AR180" s="10"/>
      <c r="AS180" s="10"/>
      <c r="AT180" s="10"/>
      <c r="AU180" s="10"/>
      <c r="AV180" s="76">
        <f t="shared" si="61"/>
        <v>0</v>
      </c>
      <c r="AW180" s="10"/>
      <c r="AX180" s="88"/>
      <c r="AY180" s="88"/>
    </row>
    <row r="181" spans="1:51">
      <c r="A181" s="29" t="s">
        <v>296</v>
      </c>
      <c r="B181" s="16" t="s">
        <v>297</v>
      </c>
      <c r="C181" s="16" t="s">
        <v>196</v>
      </c>
      <c r="D181" s="17">
        <v>60</v>
      </c>
      <c r="E181" s="17">
        <v>0</v>
      </c>
      <c r="F181" s="17">
        <v>0</v>
      </c>
      <c r="G181" s="18">
        <v>0</v>
      </c>
      <c r="H181" s="17">
        <v>36</v>
      </c>
      <c r="I181" s="19">
        <f t="shared" si="63"/>
        <v>24</v>
      </c>
      <c r="J181" s="19">
        <f t="shared" si="64"/>
        <v>24</v>
      </c>
      <c r="K181" s="23">
        <v>48</v>
      </c>
      <c r="L181" s="20">
        <f t="shared" si="53"/>
        <v>12</v>
      </c>
      <c r="M181" s="20"/>
      <c r="N181" s="75">
        <f t="shared" si="54"/>
        <v>0</v>
      </c>
      <c r="O181" s="74">
        <f t="shared" si="55"/>
        <v>12</v>
      </c>
      <c r="P181" s="22">
        <f t="shared" si="62"/>
        <v>12</v>
      </c>
      <c r="Q181" s="10">
        <v>12</v>
      </c>
      <c r="R181" s="10">
        <v>12</v>
      </c>
      <c r="S181" s="10"/>
      <c r="T181" s="10"/>
      <c r="U181" s="10"/>
      <c r="V181" s="10"/>
      <c r="W181" s="76">
        <f t="shared" si="58"/>
        <v>12</v>
      </c>
      <c r="X181" s="10"/>
      <c r="Y181" s="10"/>
      <c r="Z181" s="10"/>
      <c r="AA181" s="10"/>
      <c r="AB181" s="10"/>
      <c r="AC181" s="10"/>
      <c r="AD181" s="76">
        <f t="shared" si="59"/>
        <v>0</v>
      </c>
      <c r="AE181" s="10"/>
      <c r="AF181" s="10"/>
      <c r="AG181" s="10"/>
      <c r="AH181" s="10"/>
      <c r="AI181" s="10"/>
      <c r="AJ181" s="10"/>
      <c r="AK181" s="10"/>
      <c r="AL181" s="76">
        <f t="shared" si="60"/>
        <v>0</v>
      </c>
      <c r="AM181" s="10"/>
      <c r="AN181" s="10"/>
      <c r="AO181" s="10"/>
      <c r="AP181" s="10"/>
      <c r="AQ181" s="10"/>
      <c r="AR181" s="10"/>
      <c r="AS181" s="10"/>
      <c r="AT181" s="10"/>
      <c r="AU181" s="10"/>
      <c r="AV181" s="76">
        <f t="shared" si="61"/>
        <v>0</v>
      </c>
      <c r="AW181" s="10"/>
      <c r="AX181" s="88"/>
      <c r="AY181" s="88"/>
    </row>
    <row r="182" spans="1:51">
      <c r="A182" s="29"/>
      <c r="B182" s="16" t="s">
        <v>383</v>
      </c>
      <c r="C182" s="16" t="s">
        <v>196</v>
      </c>
      <c r="D182" s="31">
        <v>10</v>
      </c>
      <c r="E182" s="17"/>
      <c r="F182" s="17"/>
      <c r="G182" s="18">
        <v>0</v>
      </c>
      <c r="H182" s="17">
        <v>0</v>
      </c>
      <c r="I182" s="19">
        <f t="shared" si="63"/>
        <v>10</v>
      </c>
      <c r="J182" s="19">
        <f t="shared" si="64"/>
        <v>10</v>
      </c>
      <c r="K182" s="23">
        <v>10</v>
      </c>
      <c r="L182" s="20">
        <f t="shared" si="53"/>
        <v>10</v>
      </c>
      <c r="M182" s="20"/>
      <c r="N182" s="75">
        <f t="shared" si="54"/>
        <v>0</v>
      </c>
      <c r="O182" s="74">
        <f t="shared" si="55"/>
        <v>10</v>
      </c>
      <c r="P182" s="22">
        <f t="shared" si="62"/>
        <v>10</v>
      </c>
      <c r="Q182" s="10"/>
      <c r="R182" s="10"/>
      <c r="S182" s="10"/>
      <c r="T182" s="10"/>
      <c r="U182" s="10"/>
      <c r="V182" s="10"/>
      <c r="W182" s="76">
        <f t="shared" si="58"/>
        <v>0</v>
      </c>
      <c r="X182" s="10"/>
      <c r="Y182" s="10"/>
      <c r="Z182" s="10"/>
      <c r="AA182" s="10"/>
      <c r="AB182" s="10"/>
      <c r="AC182" s="10"/>
      <c r="AD182" s="76">
        <f t="shared" si="59"/>
        <v>0</v>
      </c>
      <c r="AE182" s="10"/>
      <c r="AF182" s="10"/>
      <c r="AG182" s="10"/>
      <c r="AH182" s="10"/>
      <c r="AI182" s="10">
        <v>10</v>
      </c>
      <c r="AJ182" s="10"/>
      <c r="AK182" s="10"/>
      <c r="AL182" s="76">
        <f t="shared" si="60"/>
        <v>10</v>
      </c>
      <c r="AM182" s="10">
        <v>10</v>
      </c>
      <c r="AN182" s="10"/>
      <c r="AO182" s="10"/>
      <c r="AP182" s="10"/>
      <c r="AQ182" s="10"/>
      <c r="AR182" s="10"/>
      <c r="AS182" s="10"/>
      <c r="AT182" s="10"/>
      <c r="AU182" s="10"/>
      <c r="AV182" s="76">
        <f t="shared" si="61"/>
        <v>0</v>
      </c>
      <c r="AW182" s="10"/>
      <c r="AX182" s="88"/>
      <c r="AY182" s="88"/>
    </row>
    <row r="183" spans="1:51">
      <c r="A183" s="58"/>
      <c r="B183" s="16" t="s">
        <v>434</v>
      </c>
      <c r="C183" s="34" t="s">
        <v>196</v>
      </c>
      <c r="D183" s="31">
        <v>1</v>
      </c>
      <c r="E183" s="17"/>
      <c r="F183" s="17"/>
      <c r="G183" s="18">
        <v>0</v>
      </c>
      <c r="H183" s="17">
        <v>0</v>
      </c>
      <c r="I183" s="19">
        <f t="shared" si="63"/>
        <v>1</v>
      </c>
      <c r="J183" s="19">
        <f t="shared" si="64"/>
        <v>1</v>
      </c>
      <c r="K183" s="23">
        <v>1</v>
      </c>
      <c r="L183" s="20">
        <f t="shared" si="53"/>
        <v>11</v>
      </c>
      <c r="M183" s="20">
        <v>10</v>
      </c>
      <c r="N183" s="75">
        <f t="shared" si="54"/>
        <v>0</v>
      </c>
      <c r="O183" s="74">
        <f t="shared" si="55"/>
        <v>11</v>
      </c>
      <c r="P183" s="22">
        <f>1+10</f>
        <v>11</v>
      </c>
      <c r="Q183" s="10"/>
      <c r="R183" s="10"/>
      <c r="S183" s="10"/>
      <c r="T183" s="10"/>
      <c r="U183" s="10"/>
      <c r="V183" s="10"/>
      <c r="W183" s="76">
        <f t="shared" si="58"/>
        <v>0</v>
      </c>
      <c r="X183" s="10"/>
      <c r="Y183" s="10"/>
      <c r="Z183" s="10"/>
      <c r="AA183" s="10"/>
      <c r="AB183" s="10"/>
      <c r="AC183" s="10"/>
      <c r="AD183" s="76">
        <f t="shared" si="59"/>
        <v>0</v>
      </c>
      <c r="AE183" s="10"/>
      <c r="AF183" s="10"/>
      <c r="AG183" s="10"/>
      <c r="AH183" s="10"/>
      <c r="AI183" s="10">
        <v>11</v>
      </c>
      <c r="AJ183" s="10"/>
      <c r="AK183" s="10"/>
      <c r="AL183" s="76">
        <f t="shared" si="60"/>
        <v>11</v>
      </c>
      <c r="AM183" s="10">
        <v>1</v>
      </c>
      <c r="AN183" s="10"/>
      <c r="AO183" s="10"/>
      <c r="AP183" s="10"/>
      <c r="AQ183" s="10"/>
      <c r="AR183" s="10"/>
      <c r="AS183" s="10"/>
      <c r="AT183" s="10"/>
      <c r="AU183" s="10"/>
      <c r="AV183" s="76">
        <f t="shared" si="61"/>
        <v>0</v>
      </c>
      <c r="AW183" s="10"/>
      <c r="AX183" s="88"/>
      <c r="AY183" s="88"/>
    </row>
    <row r="184" spans="1:51">
      <c r="A184" s="29" t="s">
        <v>298</v>
      </c>
      <c r="B184" s="29" t="s">
        <v>299</v>
      </c>
      <c r="C184" s="16" t="s">
        <v>196</v>
      </c>
      <c r="D184" s="17">
        <v>4</v>
      </c>
      <c r="E184" s="17">
        <v>0</v>
      </c>
      <c r="F184" s="17">
        <v>0</v>
      </c>
      <c r="G184" s="18">
        <v>0</v>
      </c>
      <c r="H184" s="17">
        <v>-1</v>
      </c>
      <c r="I184" s="19">
        <f t="shared" si="63"/>
        <v>5</v>
      </c>
      <c r="J184" s="19">
        <f t="shared" si="64"/>
        <v>5</v>
      </c>
      <c r="K184" s="23">
        <v>4</v>
      </c>
      <c r="L184" s="20">
        <f t="shared" si="53"/>
        <v>5</v>
      </c>
      <c r="M184" s="20"/>
      <c r="N184" s="75">
        <f t="shared" si="54"/>
        <v>0</v>
      </c>
      <c r="O184" s="74">
        <f t="shared" si="55"/>
        <v>5</v>
      </c>
      <c r="P184" s="22">
        <f t="shared" si="62"/>
        <v>5</v>
      </c>
      <c r="Q184" s="10">
        <v>5</v>
      </c>
      <c r="R184" s="10"/>
      <c r="S184" s="10"/>
      <c r="T184" s="10"/>
      <c r="U184" s="10"/>
      <c r="V184" s="10">
        <v>5</v>
      </c>
      <c r="W184" s="76">
        <f t="shared" si="58"/>
        <v>5</v>
      </c>
      <c r="X184" s="10"/>
      <c r="Y184" s="10"/>
      <c r="Z184" s="10"/>
      <c r="AA184" s="10"/>
      <c r="AB184" s="10"/>
      <c r="AC184" s="10"/>
      <c r="AD184" s="76">
        <f t="shared" si="59"/>
        <v>0</v>
      </c>
      <c r="AE184" s="10"/>
      <c r="AF184" s="10"/>
      <c r="AG184" s="10"/>
      <c r="AH184" s="10"/>
      <c r="AI184" s="10"/>
      <c r="AJ184" s="10"/>
      <c r="AK184" s="10"/>
      <c r="AL184" s="76">
        <f t="shared" si="60"/>
        <v>0</v>
      </c>
      <c r="AM184" s="10"/>
      <c r="AN184" s="10"/>
      <c r="AO184" s="10"/>
      <c r="AP184" s="10"/>
      <c r="AQ184" s="10"/>
      <c r="AR184" s="10"/>
      <c r="AS184" s="10"/>
      <c r="AT184" s="10"/>
      <c r="AU184" s="10"/>
      <c r="AV184" s="76">
        <f t="shared" si="61"/>
        <v>0</v>
      </c>
      <c r="AW184" s="10"/>
      <c r="AX184" s="88"/>
      <c r="AY184" s="88"/>
    </row>
    <row r="185" spans="1:51">
      <c r="A185" s="58"/>
      <c r="B185" s="27" t="s">
        <v>429</v>
      </c>
      <c r="C185" s="34" t="s">
        <v>196</v>
      </c>
      <c r="D185" s="31">
        <v>15</v>
      </c>
      <c r="E185" s="17"/>
      <c r="F185" s="17"/>
      <c r="G185" s="18">
        <v>0</v>
      </c>
      <c r="H185" s="17">
        <v>0</v>
      </c>
      <c r="I185" s="19">
        <f t="shared" si="63"/>
        <v>15</v>
      </c>
      <c r="J185" s="19">
        <f t="shared" si="64"/>
        <v>15</v>
      </c>
      <c r="K185" s="23">
        <v>15</v>
      </c>
      <c r="L185" s="20">
        <f t="shared" si="53"/>
        <v>15</v>
      </c>
      <c r="M185" s="20"/>
      <c r="N185" s="75">
        <f t="shared" si="54"/>
        <v>0</v>
      </c>
      <c r="O185" s="74">
        <f t="shared" si="55"/>
        <v>15</v>
      </c>
      <c r="P185" s="22">
        <f t="shared" si="62"/>
        <v>15</v>
      </c>
      <c r="Q185" s="10">
        <v>15</v>
      </c>
      <c r="R185" s="10"/>
      <c r="S185" s="10"/>
      <c r="T185" s="10">
        <v>15</v>
      </c>
      <c r="U185" s="10"/>
      <c r="V185" s="10"/>
      <c r="W185" s="76">
        <f t="shared" si="58"/>
        <v>15</v>
      </c>
      <c r="X185" s="10"/>
      <c r="Y185" s="10"/>
      <c r="Z185" s="10"/>
      <c r="AA185" s="10"/>
      <c r="AB185" s="10"/>
      <c r="AC185" s="10"/>
      <c r="AD185" s="76">
        <f t="shared" si="59"/>
        <v>0</v>
      </c>
      <c r="AE185" s="10"/>
      <c r="AF185" s="10"/>
      <c r="AG185" s="10"/>
      <c r="AH185" s="10"/>
      <c r="AI185" s="10"/>
      <c r="AJ185" s="10"/>
      <c r="AK185" s="10"/>
      <c r="AL185" s="76">
        <f t="shared" si="60"/>
        <v>0</v>
      </c>
      <c r="AM185" s="10"/>
      <c r="AN185" s="10"/>
      <c r="AO185" s="10"/>
      <c r="AP185" s="10"/>
      <c r="AQ185" s="10"/>
      <c r="AR185" s="10"/>
      <c r="AS185" s="10"/>
      <c r="AT185" s="10"/>
      <c r="AU185" s="10"/>
      <c r="AV185" s="76">
        <f t="shared" si="61"/>
        <v>0</v>
      </c>
      <c r="AW185" s="10" t="s">
        <v>300</v>
      </c>
      <c r="AX185" s="88"/>
      <c r="AY185" s="88"/>
    </row>
    <row r="186" spans="1:51">
      <c r="A186" s="58"/>
      <c r="B186" s="27" t="s">
        <v>513</v>
      </c>
      <c r="C186" s="34"/>
      <c r="D186" s="31"/>
      <c r="E186" s="17"/>
      <c r="F186" s="17"/>
      <c r="G186" s="18"/>
      <c r="H186" s="17"/>
      <c r="I186" s="19"/>
      <c r="J186" s="19"/>
      <c r="K186" s="23"/>
      <c r="L186" s="20">
        <f t="shared" si="53"/>
        <v>6</v>
      </c>
      <c r="M186" s="20">
        <v>6</v>
      </c>
      <c r="N186" s="75">
        <f t="shared" si="54"/>
        <v>0</v>
      </c>
      <c r="O186" s="74">
        <f t="shared" si="55"/>
        <v>6</v>
      </c>
      <c r="P186" s="22">
        <f t="shared" si="62"/>
        <v>6</v>
      </c>
      <c r="Q186" s="10"/>
      <c r="R186" s="10"/>
      <c r="S186" s="10"/>
      <c r="T186" s="10"/>
      <c r="U186" s="10"/>
      <c r="V186" s="10"/>
      <c r="W186" s="76">
        <f t="shared" si="58"/>
        <v>0</v>
      </c>
      <c r="X186" s="10"/>
      <c r="Y186" s="10"/>
      <c r="Z186" s="10"/>
      <c r="AA186" s="10"/>
      <c r="AB186" s="10"/>
      <c r="AC186" s="10"/>
      <c r="AD186" s="76">
        <f t="shared" si="59"/>
        <v>0</v>
      </c>
      <c r="AE186" s="10"/>
      <c r="AF186" s="10"/>
      <c r="AG186" s="10"/>
      <c r="AH186" s="10"/>
      <c r="AI186" s="10"/>
      <c r="AJ186" s="10"/>
      <c r="AK186" s="10"/>
      <c r="AL186" s="76">
        <f t="shared" si="60"/>
        <v>0</v>
      </c>
      <c r="AM186" s="10">
        <v>6</v>
      </c>
      <c r="AN186" s="10">
        <v>6</v>
      </c>
      <c r="AO186" s="10"/>
      <c r="AP186" s="10"/>
      <c r="AQ186" s="10"/>
      <c r="AR186" s="10"/>
      <c r="AS186" s="10"/>
      <c r="AT186" s="10"/>
      <c r="AU186" s="10"/>
      <c r="AV186" s="76">
        <f t="shared" si="61"/>
        <v>6</v>
      </c>
      <c r="AW186" s="10"/>
      <c r="AX186" s="88"/>
      <c r="AY186" s="88"/>
    </row>
    <row r="187" spans="1:51">
      <c r="A187" s="58"/>
      <c r="B187" s="27" t="s">
        <v>514</v>
      </c>
      <c r="C187" s="34"/>
      <c r="D187" s="31"/>
      <c r="E187" s="17"/>
      <c r="F187" s="17"/>
      <c r="G187" s="18"/>
      <c r="H187" s="17"/>
      <c r="I187" s="19"/>
      <c r="J187" s="19"/>
      <c r="K187" s="23"/>
      <c r="L187" s="20">
        <f t="shared" si="53"/>
        <v>30</v>
      </c>
      <c r="M187" s="20">
        <v>30</v>
      </c>
      <c r="N187" s="75">
        <f t="shared" si="54"/>
        <v>0</v>
      </c>
      <c r="O187" s="74">
        <f t="shared" si="55"/>
        <v>30</v>
      </c>
      <c r="P187" s="22">
        <f t="shared" si="62"/>
        <v>30</v>
      </c>
      <c r="Q187" s="10"/>
      <c r="R187" s="10"/>
      <c r="S187" s="10"/>
      <c r="T187" s="10"/>
      <c r="U187" s="10"/>
      <c r="V187" s="10"/>
      <c r="W187" s="76">
        <f t="shared" si="58"/>
        <v>0</v>
      </c>
      <c r="X187" s="10"/>
      <c r="Y187" s="10"/>
      <c r="Z187" s="10"/>
      <c r="AA187" s="10"/>
      <c r="AB187" s="10"/>
      <c r="AC187" s="10"/>
      <c r="AD187" s="76">
        <f t="shared" si="59"/>
        <v>0</v>
      </c>
      <c r="AE187" s="10"/>
      <c r="AF187" s="10"/>
      <c r="AG187" s="10"/>
      <c r="AH187" s="10"/>
      <c r="AI187" s="10"/>
      <c r="AJ187" s="10"/>
      <c r="AK187" s="10"/>
      <c r="AL187" s="76">
        <f t="shared" si="60"/>
        <v>0</v>
      </c>
      <c r="AM187" s="10">
        <v>30</v>
      </c>
      <c r="AN187" s="10">
        <v>30</v>
      </c>
      <c r="AO187" s="10"/>
      <c r="AP187" s="10"/>
      <c r="AQ187" s="10"/>
      <c r="AR187" s="10"/>
      <c r="AS187" s="10"/>
      <c r="AT187" s="10"/>
      <c r="AU187" s="10"/>
      <c r="AV187" s="76">
        <f t="shared" si="61"/>
        <v>30</v>
      </c>
      <c r="AW187" s="10"/>
      <c r="AX187" s="88"/>
      <c r="AY187" s="88"/>
    </row>
    <row r="188" spans="1:51">
      <c r="A188" s="85"/>
      <c r="B188" s="38" t="s">
        <v>454</v>
      </c>
      <c r="C188" s="16" t="s">
        <v>196</v>
      </c>
      <c r="D188" s="38">
        <v>2</v>
      </c>
      <c r="E188" s="38"/>
      <c r="F188" s="38"/>
      <c r="G188" s="18">
        <v>0</v>
      </c>
      <c r="H188" s="38">
        <v>0</v>
      </c>
      <c r="I188" s="38"/>
      <c r="J188" s="38"/>
      <c r="K188" s="40">
        <v>2</v>
      </c>
      <c r="L188" s="20">
        <f t="shared" si="53"/>
        <v>2</v>
      </c>
      <c r="M188" s="20"/>
      <c r="N188" s="75">
        <f t="shared" si="54"/>
        <v>0</v>
      </c>
      <c r="O188" s="74">
        <f t="shared" si="55"/>
        <v>2</v>
      </c>
      <c r="P188" s="22">
        <f t="shared" si="62"/>
        <v>2</v>
      </c>
      <c r="Q188" s="40"/>
      <c r="R188" s="40"/>
      <c r="S188" s="40"/>
      <c r="T188" s="40"/>
      <c r="U188" s="40"/>
      <c r="V188" s="40"/>
      <c r="W188" s="76">
        <f t="shared" si="58"/>
        <v>0</v>
      </c>
      <c r="X188" s="40">
        <v>2</v>
      </c>
      <c r="Y188" s="40"/>
      <c r="Z188" s="40"/>
      <c r="AA188" s="40">
        <v>2</v>
      </c>
      <c r="AB188" s="40"/>
      <c r="AC188" s="40"/>
      <c r="AD188" s="76">
        <f t="shared" si="59"/>
        <v>2</v>
      </c>
      <c r="AE188" s="40"/>
      <c r="AF188" s="40"/>
      <c r="AG188" s="40"/>
      <c r="AH188" s="40"/>
      <c r="AI188" s="40"/>
      <c r="AJ188" s="40"/>
      <c r="AK188" s="40"/>
      <c r="AL188" s="76">
        <f t="shared" si="60"/>
        <v>0</v>
      </c>
      <c r="AM188" s="40"/>
      <c r="AN188" s="10"/>
      <c r="AO188" s="10"/>
      <c r="AP188" s="10"/>
      <c r="AQ188" s="10"/>
      <c r="AR188" s="10"/>
      <c r="AS188" s="10"/>
      <c r="AT188" s="10"/>
      <c r="AU188" s="10"/>
      <c r="AV188" s="76">
        <f t="shared" si="61"/>
        <v>0</v>
      </c>
      <c r="AW188" s="10"/>
      <c r="AX188" s="88"/>
      <c r="AY188" s="88"/>
    </row>
    <row r="189" spans="1:51">
      <c r="A189" s="60"/>
      <c r="B189" s="38" t="s">
        <v>452</v>
      </c>
      <c r="C189" s="16" t="s">
        <v>196</v>
      </c>
      <c r="D189" s="38">
        <v>25</v>
      </c>
      <c r="E189" s="38"/>
      <c r="F189" s="38"/>
      <c r="G189" s="18">
        <v>0</v>
      </c>
      <c r="H189" s="38">
        <v>0</v>
      </c>
      <c r="I189" s="38"/>
      <c r="J189" s="38"/>
      <c r="K189" s="40">
        <v>25</v>
      </c>
      <c r="L189" s="20">
        <f t="shared" si="53"/>
        <v>25</v>
      </c>
      <c r="M189" s="20"/>
      <c r="N189" s="75">
        <f t="shared" si="54"/>
        <v>0</v>
      </c>
      <c r="O189" s="74">
        <f>W189+AD189+AL189+AV189</f>
        <v>25</v>
      </c>
      <c r="P189" s="22">
        <f t="shared" si="62"/>
        <v>25</v>
      </c>
      <c r="Q189" s="40"/>
      <c r="R189" s="40"/>
      <c r="S189" s="40"/>
      <c r="T189" s="40"/>
      <c r="U189" s="40"/>
      <c r="V189" s="40"/>
      <c r="W189" s="76">
        <f>SUM(R189:V189)</f>
        <v>0</v>
      </c>
      <c r="X189" s="40">
        <v>25</v>
      </c>
      <c r="Y189" s="40"/>
      <c r="Z189" s="40"/>
      <c r="AA189" s="40">
        <v>25</v>
      </c>
      <c r="AB189" s="40"/>
      <c r="AC189" s="40"/>
      <c r="AD189" s="76">
        <f>SUM(Y189:AC189)</f>
        <v>25</v>
      </c>
      <c r="AE189" s="40"/>
      <c r="AF189" s="40"/>
      <c r="AG189" s="40"/>
      <c r="AH189" s="40"/>
      <c r="AI189" s="40"/>
      <c r="AJ189" s="40"/>
      <c r="AK189" s="40"/>
      <c r="AL189" s="76">
        <f>SUM(AF189:AK189)</f>
        <v>0</v>
      </c>
      <c r="AM189" s="40"/>
      <c r="AN189" s="40"/>
      <c r="AO189" s="40"/>
      <c r="AP189" s="40"/>
      <c r="AQ189" s="40"/>
      <c r="AR189" s="40"/>
      <c r="AS189" s="40"/>
      <c r="AT189" s="40"/>
      <c r="AU189" s="40"/>
      <c r="AV189" s="76">
        <f t="shared" si="61"/>
        <v>0</v>
      </c>
      <c r="AW189" s="38"/>
      <c r="AX189" s="88"/>
      <c r="AY189" s="88"/>
    </row>
    <row r="190" spans="1:51">
      <c r="A190" s="16"/>
      <c r="B190" s="16" t="s">
        <v>382</v>
      </c>
      <c r="C190" s="16" t="s">
        <v>196</v>
      </c>
      <c r="D190" s="31">
        <v>24</v>
      </c>
      <c r="E190" s="17"/>
      <c r="F190" s="17"/>
      <c r="G190" s="18">
        <v>0</v>
      </c>
      <c r="H190" s="17">
        <v>0</v>
      </c>
      <c r="I190" s="19">
        <f t="shared" ref="I190:I220" si="65">(F190+D190+E190)-(G190+H190)</f>
        <v>24</v>
      </c>
      <c r="J190" s="19">
        <f>IF(I190&gt;0,I190,0)</f>
        <v>24</v>
      </c>
      <c r="K190" s="23">
        <v>24</v>
      </c>
      <c r="L190" s="20">
        <f t="shared" si="53"/>
        <v>24</v>
      </c>
      <c r="M190" s="20"/>
      <c r="N190" s="75">
        <f t="shared" si="54"/>
        <v>0</v>
      </c>
      <c r="O190" s="74">
        <f>W190+AD190+AL190+AV190</f>
        <v>24</v>
      </c>
      <c r="P190" s="22">
        <f t="shared" si="62"/>
        <v>24</v>
      </c>
      <c r="Q190" s="10">
        <v>24</v>
      </c>
      <c r="R190" s="10">
        <v>24</v>
      </c>
      <c r="S190" s="10"/>
      <c r="T190" s="10"/>
      <c r="U190" s="10"/>
      <c r="V190" s="10"/>
      <c r="W190" s="76">
        <f>SUM(R190:V190)</f>
        <v>24</v>
      </c>
      <c r="X190" s="10"/>
      <c r="Y190" s="10"/>
      <c r="Z190" s="10"/>
      <c r="AA190" s="10"/>
      <c r="AB190" s="10"/>
      <c r="AC190" s="10"/>
      <c r="AD190" s="76">
        <f>SUM(Y190:AC190)</f>
        <v>0</v>
      </c>
      <c r="AE190" s="10"/>
      <c r="AF190" s="10"/>
      <c r="AG190" s="10"/>
      <c r="AH190" s="10"/>
      <c r="AI190" s="10"/>
      <c r="AJ190" s="10"/>
      <c r="AK190" s="10"/>
      <c r="AL190" s="76">
        <f>SUM(AF190:AK190)</f>
        <v>0</v>
      </c>
      <c r="AM190" s="10"/>
      <c r="AN190" s="40"/>
      <c r="AO190" s="40"/>
      <c r="AP190" s="40"/>
      <c r="AQ190" s="40"/>
      <c r="AR190" s="40"/>
      <c r="AS190" s="40"/>
      <c r="AT190" s="40"/>
      <c r="AU190" s="40"/>
      <c r="AV190" s="76">
        <f t="shared" si="61"/>
        <v>0</v>
      </c>
      <c r="AW190" s="38"/>
      <c r="AX190" s="88"/>
      <c r="AY190" s="88"/>
    </row>
    <row r="191" spans="1:51">
      <c r="A191" s="44" t="s">
        <v>301</v>
      </c>
      <c r="B191" s="42" t="s">
        <v>302</v>
      </c>
      <c r="C191" s="16" t="s">
        <v>196</v>
      </c>
      <c r="D191" s="17">
        <v>240</v>
      </c>
      <c r="E191" s="17">
        <v>0</v>
      </c>
      <c r="F191" s="17">
        <v>0</v>
      </c>
      <c r="G191" s="18">
        <v>0</v>
      </c>
      <c r="H191" s="17">
        <v>0</v>
      </c>
      <c r="I191" s="19">
        <f t="shared" si="65"/>
        <v>240</v>
      </c>
      <c r="J191" s="19">
        <f t="shared" ref="J191:J227" si="66">IF(I191&gt;0,I191,0)</f>
        <v>240</v>
      </c>
      <c r="K191" s="23">
        <v>240</v>
      </c>
      <c r="L191" s="20">
        <f t="shared" si="53"/>
        <v>240</v>
      </c>
      <c r="M191" s="20"/>
      <c r="N191" s="75">
        <f t="shared" si="54"/>
        <v>0</v>
      </c>
      <c r="O191" s="74">
        <f t="shared" si="55"/>
        <v>240</v>
      </c>
      <c r="P191" s="22">
        <f t="shared" si="62"/>
        <v>240</v>
      </c>
      <c r="Q191" s="10">
        <v>140</v>
      </c>
      <c r="R191" s="10"/>
      <c r="S191" s="10">
        <v>140</v>
      </c>
      <c r="T191" s="10"/>
      <c r="U191" s="10"/>
      <c r="V191" s="10"/>
      <c r="W191" s="76">
        <f t="shared" si="58"/>
        <v>140</v>
      </c>
      <c r="X191" s="10">
        <v>100</v>
      </c>
      <c r="Y191" s="10"/>
      <c r="Z191" s="10">
        <v>50</v>
      </c>
      <c r="AA191" s="10">
        <v>50</v>
      </c>
      <c r="AB191" s="10"/>
      <c r="AC191" s="10"/>
      <c r="AD191" s="76">
        <f t="shared" si="59"/>
        <v>100</v>
      </c>
      <c r="AE191" s="10"/>
      <c r="AF191" s="10"/>
      <c r="AG191" s="10"/>
      <c r="AH191" s="10"/>
      <c r="AI191" s="10"/>
      <c r="AJ191" s="10"/>
      <c r="AK191" s="10"/>
      <c r="AL191" s="76">
        <f t="shared" si="60"/>
        <v>0</v>
      </c>
      <c r="AM191" s="10"/>
      <c r="AN191" s="10"/>
      <c r="AO191" s="10"/>
      <c r="AP191" s="10"/>
      <c r="AQ191" s="10"/>
      <c r="AR191" s="10"/>
      <c r="AS191" s="10"/>
      <c r="AT191" s="10"/>
      <c r="AU191" s="10"/>
      <c r="AV191" s="76">
        <f t="shared" si="61"/>
        <v>0</v>
      </c>
      <c r="AW191" s="10"/>
      <c r="AX191" s="88"/>
      <c r="AY191" s="88"/>
    </row>
    <row r="192" spans="1:51">
      <c r="A192" s="16"/>
      <c r="B192" s="16" t="s">
        <v>303</v>
      </c>
      <c r="C192" s="16" t="s">
        <v>196</v>
      </c>
      <c r="D192" s="17">
        <v>200</v>
      </c>
      <c r="E192" s="17">
        <v>0</v>
      </c>
      <c r="F192" s="17">
        <v>0</v>
      </c>
      <c r="G192" s="18">
        <v>0</v>
      </c>
      <c r="H192" s="17">
        <v>0</v>
      </c>
      <c r="I192" s="19">
        <f t="shared" si="65"/>
        <v>200</v>
      </c>
      <c r="J192" s="19">
        <f t="shared" si="66"/>
        <v>200</v>
      </c>
      <c r="K192" s="23">
        <v>200</v>
      </c>
      <c r="L192" s="20">
        <f t="shared" si="53"/>
        <v>200</v>
      </c>
      <c r="M192" s="20"/>
      <c r="N192" s="75">
        <f t="shared" si="54"/>
        <v>0</v>
      </c>
      <c r="O192" s="74">
        <f t="shared" si="55"/>
        <v>200</v>
      </c>
      <c r="P192" s="22">
        <f t="shared" si="62"/>
        <v>200</v>
      </c>
      <c r="Q192" s="10">
        <v>200</v>
      </c>
      <c r="R192" s="10"/>
      <c r="S192" s="10"/>
      <c r="T192" s="10">
        <v>100</v>
      </c>
      <c r="U192" s="10">
        <v>100</v>
      </c>
      <c r="V192" s="10"/>
      <c r="W192" s="76">
        <f t="shared" si="58"/>
        <v>200</v>
      </c>
      <c r="X192" s="10"/>
      <c r="Y192" s="10"/>
      <c r="Z192" s="10"/>
      <c r="AA192" s="10"/>
      <c r="AB192" s="10"/>
      <c r="AC192" s="10"/>
      <c r="AD192" s="76">
        <f t="shared" si="59"/>
        <v>0</v>
      </c>
      <c r="AE192" s="10"/>
      <c r="AF192" s="10"/>
      <c r="AG192" s="10"/>
      <c r="AH192" s="10"/>
      <c r="AI192" s="10"/>
      <c r="AJ192" s="10"/>
      <c r="AK192" s="10"/>
      <c r="AL192" s="76">
        <f t="shared" si="60"/>
        <v>0</v>
      </c>
      <c r="AM192" s="10"/>
      <c r="AN192" s="10"/>
      <c r="AO192" s="10"/>
      <c r="AP192" s="10"/>
      <c r="AQ192" s="10"/>
      <c r="AR192" s="10"/>
      <c r="AS192" s="10"/>
      <c r="AT192" s="10"/>
      <c r="AU192" s="10"/>
      <c r="AV192" s="76">
        <f t="shared" si="61"/>
        <v>0</v>
      </c>
      <c r="AW192" s="10"/>
      <c r="AX192" s="88"/>
      <c r="AY192" s="88"/>
    </row>
    <row r="193" spans="1:51">
      <c r="A193" s="16" t="s">
        <v>304</v>
      </c>
      <c r="B193" s="16" t="s">
        <v>305</v>
      </c>
      <c r="C193" s="16" t="s">
        <v>196</v>
      </c>
      <c r="D193" s="17">
        <v>200</v>
      </c>
      <c r="E193" s="17">
        <v>0</v>
      </c>
      <c r="F193" s="17">
        <v>0</v>
      </c>
      <c r="G193" s="18">
        <v>0</v>
      </c>
      <c r="H193" s="17">
        <v>70</v>
      </c>
      <c r="I193" s="19">
        <f t="shared" si="65"/>
        <v>130</v>
      </c>
      <c r="J193" s="19">
        <f t="shared" si="66"/>
        <v>130</v>
      </c>
      <c r="K193" s="23">
        <f>120+30</f>
        <v>150</v>
      </c>
      <c r="L193" s="20">
        <f t="shared" ref="L193:L248" si="67">IF(K193+M193+(H193*-1)&lt;0,0,(K193+M193+(H193*-1)))</f>
        <v>120</v>
      </c>
      <c r="M193" s="20">
        <v>40</v>
      </c>
      <c r="N193" s="75">
        <f t="shared" si="54"/>
        <v>0</v>
      </c>
      <c r="O193" s="74">
        <f t="shared" si="55"/>
        <v>120</v>
      </c>
      <c r="P193" s="22">
        <f t="shared" si="62"/>
        <v>150</v>
      </c>
      <c r="Q193" s="10">
        <v>50</v>
      </c>
      <c r="R193" s="10"/>
      <c r="S193" s="10"/>
      <c r="T193" s="10"/>
      <c r="U193" s="10"/>
      <c r="V193" s="10">
        <v>50</v>
      </c>
      <c r="W193" s="76">
        <f t="shared" si="58"/>
        <v>50</v>
      </c>
      <c r="X193" s="10">
        <v>50</v>
      </c>
      <c r="Y193" s="10">
        <v>50</v>
      </c>
      <c r="Z193" s="10"/>
      <c r="AA193" s="10"/>
      <c r="AB193" s="10"/>
      <c r="AC193" s="10"/>
      <c r="AD193" s="76">
        <f t="shared" si="59"/>
        <v>50</v>
      </c>
      <c r="AE193" s="10">
        <v>50</v>
      </c>
      <c r="AF193" s="10"/>
      <c r="AG193" s="10">
        <v>20</v>
      </c>
      <c r="AH193" s="10"/>
      <c r="AI193" s="10"/>
      <c r="AJ193" s="10"/>
      <c r="AK193" s="10"/>
      <c r="AL193" s="76">
        <f t="shared" si="60"/>
        <v>20</v>
      </c>
      <c r="AM193" s="10"/>
      <c r="AN193" s="10"/>
      <c r="AO193" s="10"/>
      <c r="AP193" s="10"/>
      <c r="AQ193" s="10"/>
      <c r="AR193" s="10"/>
      <c r="AS193" s="10"/>
      <c r="AT193" s="10"/>
      <c r="AU193" s="10"/>
      <c r="AV193" s="76">
        <f t="shared" si="61"/>
        <v>0</v>
      </c>
      <c r="AW193" s="10"/>
      <c r="AX193" s="88"/>
      <c r="AY193" s="88"/>
    </row>
    <row r="194" spans="1:51">
      <c r="A194" s="16" t="s">
        <v>306</v>
      </c>
      <c r="B194" s="16" t="s">
        <v>307</v>
      </c>
      <c r="C194" s="16" t="s">
        <v>196</v>
      </c>
      <c r="D194" s="17">
        <v>14</v>
      </c>
      <c r="E194" s="17">
        <v>0</v>
      </c>
      <c r="F194" s="17">
        <v>0</v>
      </c>
      <c r="G194" s="18">
        <v>0</v>
      </c>
      <c r="H194" s="17">
        <v>0</v>
      </c>
      <c r="I194" s="19">
        <f t="shared" si="65"/>
        <v>14</v>
      </c>
      <c r="J194" s="19">
        <f t="shared" si="66"/>
        <v>14</v>
      </c>
      <c r="K194" s="23">
        <v>20</v>
      </c>
      <c r="L194" s="20">
        <f t="shared" si="67"/>
        <v>20</v>
      </c>
      <c r="M194" s="20"/>
      <c r="N194" s="75">
        <f t="shared" ref="N194:N248" si="68">+O194-L194</f>
        <v>0</v>
      </c>
      <c r="O194" s="74">
        <f t="shared" ref="O194:O248" si="69">W194+AD194+AL194+AV194</f>
        <v>20</v>
      </c>
      <c r="P194" s="22">
        <f t="shared" si="62"/>
        <v>20</v>
      </c>
      <c r="Q194" s="10"/>
      <c r="R194" s="10"/>
      <c r="S194" s="10"/>
      <c r="T194" s="10"/>
      <c r="U194" s="10"/>
      <c r="V194" s="10"/>
      <c r="W194" s="76">
        <f t="shared" si="58"/>
        <v>0</v>
      </c>
      <c r="X194" s="10"/>
      <c r="Y194" s="10"/>
      <c r="Z194" s="10"/>
      <c r="AA194" s="10"/>
      <c r="AB194" s="10"/>
      <c r="AC194" s="10"/>
      <c r="AD194" s="76">
        <f t="shared" si="59"/>
        <v>0</v>
      </c>
      <c r="AE194" s="10">
        <v>20</v>
      </c>
      <c r="AF194" s="10"/>
      <c r="AG194" s="10">
        <v>20</v>
      </c>
      <c r="AH194" s="10"/>
      <c r="AI194" s="10"/>
      <c r="AJ194" s="10"/>
      <c r="AK194" s="10"/>
      <c r="AL194" s="76">
        <f t="shared" si="60"/>
        <v>20</v>
      </c>
      <c r="AM194" s="10"/>
      <c r="AN194" s="10"/>
      <c r="AO194" s="10"/>
      <c r="AP194" s="10"/>
      <c r="AQ194" s="10"/>
      <c r="AR194" s="10"/>
      <c r="AS194" s="10"/>
      <c r="AT194" s="10"/>
      <c r="AU194" s="10"/>
      <c r="AV194" s="76">
        <f t="shared" si="61"/>
        <v>0</v>
      </c>
      <c r="AW194" s="10"/>
      <c r="AX194" s="88"/>
      <c r="AY194" s="88"/>
    </row>
    <row r="195" spans="1:51">
      <c r="A195" s="34"/>
      <c r="B195" s="34" t="s">
        <v>435</v>
      </c>
      <c r="C195" s="34" t="s">
        <v>196</v>
      </c>
      <c r="D195" s="31">
        <v>45</v>
      </c>
      <c r="E195" s="17"/>
      <c r="F195" s="17"/>
      <c r="G195" s="18">
        <v>0</v>
      </c>
      <c r="H195" s="17">
        <v>0</v>
      </c>
      <c r="I195" s="19">
        <f t="shared" si="65"/>
        <v>45</v>
      </c>
      <c r="J195" s="19">
        <f t="shared" si="66"/>
        <v>45</v>
      </c>
      <c r="K195" s="23">
        <v>45</v>
      </c>
      <c r="L195" s="20">
        <f t="shared" si="67"/>
        <v>55</v>
      </c>
      <c r="M195" s="20">
        <v>10</v>
      </c>
      <c r="N195" s="75">
        <f t="shared" si="68"/>
        <v>0</v>
      </c>
      <c r="O195" s="74">
        <f t="shared" si="69"/>
        <v>55</v>
      </c>
      <c r="P195" s="22">
        <f t="shared" si="62"/>
        <v>55</v>
      </c>
      <c r="Q195" s="10"/>
      <c r="R195" s="10"/>
      <c r="S195" s="10"/>
      <c r="T195" s="10"/>
      <c r="U195" s="10"/>
      <c r="V195" s="10"/>
      <c r="W195" s="76">
        <f t="shared" si="58"/>
        <v>0</v>
      </c>
      <c r="X195" s="10">
        <f>45+10</f>
        <v>55</v>
      </c>
      <c r="Y195" s="10"/>
      <c r="Z195" s="10"/>
      <c r="AA195" s="10"/>
      <c r="AB195" s="10">
        <v>55</v>
      </c>
      <c r="AC195" s="10"/>
      <c r="AD195" s="76">
        <f t="shared" si="59"/>
        <v>55</v>
      </c>
      <c r="AE195" s="10"/>
      <c r="AF195" s="10"/>
      <c r="AG195" s="10"/>
      <c r="AH195" s="10"/>
      <c r="AI195" s="10"/>
      <c r="AJ195" s="10"/>
      <c r="AK195" s="10"/>
      <c r="AL195" s="76">
        <f t="shared" si="60"/>
        <v>0</v>
      </c>
      <c r="AM195" s="10"/>
      <c r="AN195" s="10"/>
      <c r="AO195" s="10"/>
      <c r="AP195" s="10"/>
      <c r="AQ195" s="10"/>
      <c r="AR195" s="10"/>
      <c r="AS195" s="10"/>
      <c r="AT195" s="10"/>
      <c r="AU195" s="10"/>
      <c r="AV195" s="76">
        <f t="shared" si="61"/>
        <v>0</v>
      </c>
      <c r="AW195" s="10" t="s">
        <v>182</v>
      </c>
      <c r="AX195" s="88"/>
      <c r="AY195" s="88"/>
    </row>
    <row r="196" spans="1:51">
      <c r="A196" s="34"/>
      <c r="B196" s="34" t="s">
        <v>512</v>
      </c>
      <c r="C196" s="34" t="s">
        <v>196</v>
      </c>
      <c r="D196" s="31"/>
      <c r="E196" s="17"/>
      <c r="F196" s="17"/>
      <c r="G196" s="18"/>
      <c r="H196" s="17"/>
      <c r="I196" s="19"/>
      <c r="J196" s="19"/>
      <c r="K196" s="23"/>
      <c r="L196" s="20">
        <f t="shared" si="67"/>
        <v>10</v>
      </c>
      <c r="M196" s="20">
        <v>10</v>
      </c>
      <c r="N196" s="75">
        <f t="shared" si="68"/>
        <v>0</v>
      </c>
      <c r="O196" s="74">
        <f t="shared" si="69"/>
        <v>10</v>
      </c>
      <c r="P196" s="22">
        <f t="shared" si="62"/>
        <v>10</v>
      </c>
      <c r="Q196" s="10"/>
      <c r="R196" s="10"/>
      <c r="S196" s="10"/>
      <c r="T196" s="10"/>
      <c r="U196" s="10"/>
      <c r="V196" s="10"/>
      <c r="W196" s="76">
        <f t="shared" si="58"/>
        <v>0</v>
      </c>
      <c r="X196" s="10"/>
      <c r="Y196" s="10"/>
      <c r="Z196" s="10"/>
      <c r="AA196" s="10"/>
      <c r="AB196" s="10"/>
      <c r="AC196" s="10"/>
      <c r="AD196" s="76">
        <f t="shared" si="59"/>
        <v>0</v>
      </c>
      <c r="AE196" s="10"/>
      <c r="AF196" s="10"/>
      <c r="AG196" s="10"/>
      <c r="AH196" s="10"/>
      <c r="AI196" s="10"/>
      <c r="AJ196" s="10"/>
      <c r="AK196" s="10"/>
      <c r="AL196" s="76">
        <f t="shared" si="60"/>
        <v>0</v>
      </c>
      <c r="AM196" s="10">
        <v>10</v>
      </c>
      <c r="AN196" s="10">
        <v>10</v>
      </c>
      <c r="AO196" s="10"/>
      <c r="AP196" s="10"/>
      <c r="AQ196" s="10"/>
      <c r="AR196" s="10"/>
      <c r="AS196" s="10"/>
      <c r="AT196" s="10"/>
      <c r="AU196" s="10"/>
      <c r="AV196" s="76">
        <f t="shared" si="61"/>
        <v>10</v>
      </c>
      <c r="AW196" s="10"/>
      <c r="AX196" s="88"/>
      <c r="AY196" s="88"/>
    </row>
    <row r="197" spans="1:51">
      <c r="A197" s="16" t="s">
        <v>480</v>
      </c>
      <c r="B197" s="47" t="s">
        <v>360</v>
      </c>
      <c r="C197" s="16" t="s">
        <v>310</v>
      </c>
      <c r="D197" s="30">
        <v>4</v>
      </c>
      <c r="E197" s="17"/>
      <c r="F197" s="17"/>
      <c r="G197" s="18">
        <v>0</v>
      </c>
      <c r="H197" s="17">
        <v>0</v>
      </c>
      <c r="I197" s="19">
        <f t="shared" si="65"/>
        <v>4</v>
      </c>
      <c r="J197" s="19">
        <f t="shared" si="66"/>
        <v>4</v>
      </c>
      <c r="K197" s="23">
        <v>4</v>
      </c>
      <c r="L197" s="20">
        <f t="shared" si="67"/>
        <v>4</v>
      </c>
      <c r="M197" s="20"/>
      <c r="N197" s="75">
        <f t="shared" si="68"/>
        <v>0</v>
      </c>
      <c r="O197" s="74">
        <f t="shared" si="69"/>
        <v>4</v>
      </c>
      <c r="P197" s="22">
        <f t="shared" si="62"/>
        <v>4</v>
      </c>
      <c r="Q197" s="10">
        <v>4</v>
      </c>
      <c r="R197" s="10"/>
      <c r="S197" s="10">
        <v>4</v>
      </c>
      <c r="T197" s="10"/>
      <c r="U197" s="10"/>
      <c r="V197" s="10"/>
      <c r="W197" s="76">
        <f t="shared" si="58"/>
        <v>4</v>
      </c>
      <c r="X197" s="10"/>
      <c r="Y197" s="10"/>
      <c r="Z197" s="10"/>
      <c r="AA197" s="10"/>
      <c r="AB197" s="10"/>
      <c r="AC197" s="10"/>
      <c r="AD197" s="76">
        <f t="shared" si="59"/>
        <v>0</v>
      </c>
      <c r="AE197" s="10"/>
      <c r="AF197" s="10"/>
      <c r="AG197" s="10"/>
      <c r="AH197" s="10"/>
      <c r="AI197" s="10"/>
      <c r="AJ197" s="10"/>
      <c r="AK197" s="10"/>
      <c r="AL197" s="76">
        <f t="shared" si="60"/>
        <v>0</v>
      </c>
      <c r="AM197" s="10"/>
      <c r="AN197" s="10"/>
      <c r="AO197" s="10"/>
      <c r="AP197" s="10"/>
      <c r="AQ197" s="10"/>
      <c r="AR197" s="10"/>
      <c r="AS197" s="10"/>
      <c r="AT197" s="10"/>
      <c r="AU197" s="10"/>
      <c r="AV197" s="76">
        <f t="shared" si="61"/>
        <v>0</v>
      </c>
      <c r="AW197" s="10"/>
      <c r="AX197" s="88"/>
      <c r="AY197" s="88"/>
    </row>
    <row r="198" spans="1:51">
      <c r="A198" s="16" t="s">
        <v>480</v>
      </c>
      <c r="B198" s="16" t="s">
        <v>386</v>
      </c>
      <c r="C198" s="16" t="s">
        <v>310</v>
      </c>
      <c r="D198" s="31">
        <v>5</v>
      </c>
      <c r="E198" s="17"/>
      <c r="F198" s="17"/>
      <c r="G198" s="18">
        <v>0</v>
      </c>
      <c r="H198" s="17">
        <v>0</v>
      </c>
      <c r="I198" s="19">
        <f t="shared" si="65"/>
        <v>5</v>
      </c>
      <c r="J198" s="19">
        <f t="shared" si="66"/>
        <v>5</v>
      </c>
      <c r="K198" s="23">
        <v>5</v>
      </c>
      <c r="L198" s="20">
        <f t="shared" si="67"/>
        <v>5</v>
      </c>
      <c r="M198" s="20"/>
      <c r="N198" s="75">
        <f t="shared" si="68"/>
        <v>0</v>
      </c>
      <c r="O198" s="74">
        <f t="shared" si="69"/>
        <v>5</v>
      </c>
      <c r="P198" s="22">
        <f t="shared" si="62"/>
        <v>5</v>
      </c>
      <c r="Q198" s="10"/>
      <c r="R198" s="10"/>
      <c r="S198" s="10"/>
      <c r="T198" s="10"/>
      <c r="U198" s="10"/>
      <c r="V198" s="10"/>
      <c r="W198" s="76">
        <f t="shared" si="58"/>
        <v>0</v>
      </c>
      <c r="X198" s="10"/>
      <c r="Y198" s="10"/>
      <c r="Z198" s="10"/>
      <c r="AA198" s="10"/>
      <c r="AB198" s="10"/>
      <c r="AC198" s="10"/>
      <c r="AD198" s="76">
        <f t="shared" si="59"/>
        <v>0</v>
      </c>
      <c r="AE198" s="10"/>
      <c r="AF198" s="10"/>
      <c r="AG198" s="10">
        <v>5</v>
      </c>
      <c r="AH198" s="10"/>
      <c r="AI198" s="10"/>
      <c r="AJ198" s="10"/>
      <c r="AK198" s="10"/>
      <c r="AL198" s="76">
        <f t="shared" si="60"/>
        <v>5</v>
      </c>
      <c r="AM198" s="10">
        <v>5</v>
      </c>
      <c r="AN198" s="10"/>
      <c r="AO198" s="10"/>
      <c r="AP198" s="10"/>
      <c r="AQ198" s="10"/>
      <c r="AR198" s="10"/>
      <c r="AS198" s="10"/>
      <c r="AT198" s="10"/>
      <c r="AU198" s="10"/>
      <c r="AV198" s="76">
        <f t="shared" si="61"/>
        <v>0</v>
      </c>
      <c r="AW198" s="10"/>
      <c r="AX198" s="88"/>
      <c r="AY198" s="88"/>
    </row>
    <row r="199" spans="1:51">
      <c r="A199" s="16" t="s">
        <v>480</v>
      </c>
      <c r="B199" s="16" t="s">
        <v>309</v>
      </c>
      <c r="C199" s="16" t="s">
        <v>310</v>
      </c>
      <c r="D199" s="17">
        <v>0</v>
      </c>
      <c r="E199" s="17">
        <v>0</v>
      </c>
      <c r="F199" s="17">
        <v>0</v>
      </c>
      <c r="G199" s="18">
        <v>0</v>
      </c>
      <c r="H199" s="17">
        <v>0</v>
      </c>
      <c r="I199" s="19">
        <f t="shared" si="65"/>
        <v>0</v>
      </c>
      <c r="J199" s="19">
        <f t="shared" si="66"/>
        <v>0</v>
      </c>
      <c r="K199" s="23">
        <v>0</v>
      </c>
      <c r="L199" s="20">
        <f t="shared" si="67"/>
        <v>0</v>
      </c>
      <c r="M199" s="20"/>
      <c r="N199" s="75">
        <f t="shared" si="68"/>
        <v>0</v>
      </c>
      <c r="O199" s="74">
        <f t="shared" si="69"/>
        <v>0</v>
      </c>
      <c r="P199" s="22">
        <f t="shared" si="62"/>
        <v>0</v>
      </c>
      <c r="Q199" s="10"/>
      <c r="R199" s="10"/>
      <c r="S199" s="10"/>
      <c r="T199" s="10"/>
      <c r="U199" s="10"/>
      <c r="V199" s="10"/>
      <c r="W199" s="68">
        <f t="shared" si="58"/>
        <v>0</v>
      </c>
      <c r="X199" s="10"/>
      <c r="Y199" s="10"/>
      <c r="Z199" s="10"/>
      <c r="AA199" s="10"/>
      <c r="AB199" s="10"/>
      <c r="AC199" s="10"/>
      <c r="AD199" s="68">
        <f t="shared" si="59"/>
        <v>0</v>
      </c>
      <c r="AE199" s="10"/>
      <c r="AF199" s="10"/>
      <c r="AG199" s="10"/>
      <c r="AH199" s="10"/>
      <c r="AI199" s="10"/>
      <c r="AJ199" s="10"/>
      <c r="AK199" s="10"/>
      <c r="AL199" s="68">
        <f t="shared" si="60"/>
        <v>0</v>
      </c>
      <c r="AM199" s="10"/>
      <c r="AN199" s="10"/>
      <c r="AO199" s="10"/>
      <c r="AP199" s="10"/>
      <c r="AQ199" s="10"/>
      <c r="AR199" s="10"/>
      <c r="AS199" s="10"/>
      <c r="AT199" s="10"/>
      <c r="AU199" s="10"/>
      <c r="AV199" s="76">
        <f t="shared" si="61"/>
        <v>0</v>
      </c>
      <c r="AW199" s="10"/>
      <c r="AX199" s="88"/>
      <c r="AY199" s="88"/>
    </row>
    <row r="200" spans="1:51">
      <c r="A200" s="16" t="s">
        <v>480</v>
      </c>
      <c r="B200" s="47" t="s">
        <v>309</v>
      </c>
      <c r="C200" s="16" t="s">
        <v>310</v>
      </c>
      <c r="D200" s="30">
        <v>2</v>
      </c>
      <c r="E200" s="17"/>
      <c r="F200" s="17"/>
      <c r="G200" s="18">
        <v>0</v>
      </c>
      <c r="H200" s="17">
        <v>0</v>
      </c>
      <c r="I200" s="19">
        <f t="shared" si="65"/>
        <v>2</v>
      </c>
      <c r="J200" s="19">
        <f t="shared" si="66"/>
        <v>2</v>
      </c>
      <c r="K200" s="23">
        <v>2</v>
      </c>
      <c r="L200" s="20">
        <f t="shared" si="67"/>
        <v>2</v>
      </c>
      <c r="M200" s="20"/>
      <c r="N200" s="75">
        <f t="shared" si="68"/>
        <v>0</v>
      </c>
      <c r="O200" s="74">
        <f t="shared" si="69"/>
        <v>2</v>
      </c>
      <c r="P200" s="22">
        <f t="shared" si="62"/>
        <v>2</v>
      </c>
      <c r="Q200" s="10">
        <v>2</v>
      </c>
      <c r="R200" s="10"/>
      <c r="S200" s="10">
        <v>2</v>
      </c>
      <c r="T200" s="10"/>
      <c r="U200" s="10"/>
      <c r="V200" s="10"/>
      <c r="W200" s="76">
        <f t="shared" si="58"/>
        <v>2</v>
      </c>
      <c r="X200" s="10"/>
      <c r="Y200" s="10"/>
      <c r="Z200" s="10"/>
      <c r="AA200" s="10"/>
      <c r="AB200" s="10"/>
      <c r="AC200" s="10"/>
      <c r="AD200" s="76">
        <f t="shared" si="59"/>
        <v>0</v>
      </c>
      <c r="AE200" s="10"/>
      <c r="AF200" s="10"/>
      <c r="AG200" s="10"/>
      <c r="AH200" s="10"/>
      <c r="AI200" s="10"/>
      <c r="AJ200" s="10"/>
      <c r="AK200" s="10"/>
      <c r="AL200" s="76">
        <f t="shared" si="60"/>
        <v>0</v>
      </c>
      <c r="AM200" s="10"/>
      <c r="AN200" s="10"/>
      <c r="AO200" s="10"/>
      <c r="AP200" s="10"/>
      <c r="AQ200" s="10"/>
      <c r="AR200" s="10"/>
      <c r="AS200" s="10"/>
      <c r="AT200" s="10"/>
      <c r="AU200" s="10"/>
      <c r="AV200" s="68">
        <f t="shared" si="61"/>
        <v>0</v>
      </c>
      <c r="AW200" s="10"/>
      <c r="AX200" s="88"/>
      <c r="AY200" s="88"/>
    </row>
    <row r="201" spans="1:51">
      <c r="A201" s="16" t="s">
        <v>311</v>
      </c>
      <c r="B201" s="16" t="s">
        <v>312</v>
      </c>
      <c r="C201" s="16" t="s">
        <v>310</v>
      </c>
      <c r="D201" s="17">
        <v>0</v>
      </c>
      <c r="E201" s="17">
        <v>0</v>
      </c>
      <c r="F201" s="17">
        <v>0</v>
      </c>
      <c r="G201" s="18">
        <v>0</v>
      </c>
      <c r="H201" s="17">
        <v>0</v>
      </c>
      <c r="I201" s="19">
        <f t="shared" si="65"/>
        <v>0</v>
      </c>
      <c r="J201" s="19">
        <f t="shared" si="66"/>
        <v>0</v>
      </c>
      <c r="K201" s="23">
        <v>0</v>
      </c>
      <c r="L201" s="20">
        <f t="shared" si="67"/>
        <v>0</v>
      </c>
      <c r="M201" s="20"/>
      <c r="N201" s="75">
        <f t="shared" si="68"/>
        <v>0</v>
      </c>
      <c r="O201" s="74">
        <f t="shared" si="69"/>
        <v>0</v>
      </c>
      <c r="P201" s="22">
        <f t="shared" si="62"/>
        <v>0</v>
      </c>
      <c r="Q201" s="10"/>
      <c r="R201" s="10"/>
      <c r="S201" s="10"/>
      <c r="T201" s="10"/>
      <c r="U201" s="10"/>
      <c r="V201" s="10"/>
      <c r="W201" s="68">
        <f t="shared" si="58"/>
        <v>0</v>
      </c>
      <c r="X201" s="10"/>
      <c r="Y201" s="10"/>
      <c r="Z201" s="10"/>
      <c r="AA201" s="10"/>
      <c r="AB201" s="10"/>
      <c r="AC201" s="10"/>
      <c r="AD201" s="68">
        <f t="shared" si="59"/>
        <v>0</v>
      </c>
      <c r="AE201" s="10"/>
      <c r="AF201" s="10"/>
      <c r="AG201" s="10"/>
      <c r="AH201" s="10"/>
      <c r="AI201" s="10"/>
      <c r="AJ201" s="10"/>
      <c r="AK201" s="10"/>
      <c r="AL201" s="68">
        <f t="shared" si="60"/>
        <v>0</v>
      </c>
      <c r="AM201" s="10"/>
      <c r="AN201" s="10"/>
      <c r="AO201" s="10"/>
      <c r="AP201" s="10"/>
      <c r="AQ201" s="10"/>
      <c r="AR201" s="10"/>
      <c r="AS201" s="10"/>
      <c r="AT201" s="10"/>
      <c r="AU201" s="10"/>
      <c r="AV201" s="76">
        <f t="shared" si="61"/>
        <v>0</v>
      </c>
      <c r="AW201" s="10"/>
      <c r="AX201" s="88"/>
      <c r="AY201" s="88"/>
    </row>
    <row r="202" spans="1:51">
      <c r="A202" s="16" t="s">
        <v>311</v>
      </c>
      <c r="B202" s="47" t="s">
        <v>312</v>
      </c>
      <c r="C202" s="16" t="s">
        <v>310</v>
      </c>
      <c r="D202" s="30">
        <v>5</v>
      </c>
      <c r="E202" s="17"/>
      <c r="F202" s="17"/>
      <c r="G202" s="18">
        <v>0</v>
      </c>
      <c r="H202" s="17">
        <v>0</v>
      </c>
      <c r="I202" s="19">
        <f t="shared" si="65"/>
        <v>5</v>
      </c>
      <c r="J202" s="19">
        <f t="shared" si="66"/>
        <v>5</v>
      </c>
      <c r="K202" s="23">
        <v>5</v>
      </c>
      <c r="L202" s="20">
        <f t="shared" si="67"/>
        <v>5</v>
      </c>
      <c r="M202" s="20"/>
      <c r="N202" s="75">
        <f t="shared" si="68"/>
        <v>0</v>
      </c>
      <c r="O202" s="74">
        <f t="shared" si="69"/>
        <v>5</v>
      </c>
      <c r="P202" s="22">
        <f t="shared" si="62"/>
        <v>5</v>
      </c>
      <c r="Q202" s="10">
        <v>5</v>
      </c>
      <c r="R202" s="10"/>
      <c r="S202" s="10">
        <v>5</v>
      </c>
      <c r="T202" s="10"/>
      <c r="U202" s="10"/>
      <c r="V202" s="10"/>
      <c r="W202" s="76">
        <f t="shared" si="58"/>
        <v>5</v>
      </c>
      <c r="X202" s="10"/>
      <c r="Y202" s="10"/>
      <c r="Z202" s="10"/>
      <c r="AA202" s="10"/>
      <c r="AB202" s="10"/>
      <c r="AC202" s="10"/>
      <c r="AD202" s="76">
        <f t="shared" si="59"/>
        <v>0</v>
      </c>
      <c r="AE202" s="10"/>
      <c r="AF202" s="10"/>
      <c r="AG202" s="10"/>
      <c r="AH202" s="10"/>
      <c r="AI202" s="10"/>
      <c r="AJ202" s="10"/>
      <c r="AK202" s="10"/>
      <c r="AL202" s="76">
        <f t="shared" si="60"/>
        <v>0</v>
      </c>
      <c r="AM202" s="10"/>
      <c r="AN202" s="10"/>
      <c r="AO202" s="10"/>
      <c r="AP202" s="10"/>
      <c r="AQ202" s="10"/>
      <c r="AR202" s="10"/>
      <c r="AS202" s="10"/>
      <c r="AT202" s="10"/>
      <c r="AU202" s="10"/>
      <c r="AV202" s="68">
        <f t="shared" si="61"/>
        <v>0</v>
      </c>
      <c r="AW202" s="10"/>
      <c r="AX202" s="88"/>
      <c r="AY202" s="88"/>
    </row>
    <row r="203" spans="1:51">
      <c r="A203" s="16" t="s">
        <v>480</v>
      </c>
      <c r="B203" s="47" t="s">
        <v>361</v>
      </c>
      <c r="C203" s="16" t="s">
        <v>310</v>
      </c>
      <c r="D203" s="17">
        <v>3</v>
      </c>
      <c r="E203" s="17"/>
      <c r="F203" s="17"/>
      <c r="G203" s="18">
        <v>0</v>
      </c>
      <c r="H203" s="17">
        <v>0</v>
      </c>
      <c r="I203" s="19">
        <f t="shared" si="65"/>
        <v>3</v>
      </c>
      <c r="J203" s="19">
        <f t="shared" si="66"/>
        <v>3</v>
      </c>
      <c r="K203" s="23">
        <v>3</v>
      </c>
      <c r="L203" s="20">
        <f t="shared" si="67"/>
        <v>3</v>
      </c>
      <c r="M203" s="20"/>
      <c r="N203" s="75">
        <f t="shared" si="68"/>
        <v>0</v>
      </c>
      <c r="O203" s="74">
        <f t="shared" si="69"/>
        <v>3</v>
      </c>
      <c r="P203" s="22">
        <f t="shared" si="62"/>
        <v>3</v>
      </c>
      <c r="Q203" s="10">
        <v>3</v>
      </c>
      <c r="R203" s="10"/>
      <c r="S203" s="10">
        <v>3</v>
      </c>
      <c r="T203" s="10"/>
      <c r="U203" s="10"/>
      <c r="V203" s="10"/>
      <c r="W203" s="76">
        <f t="shared" si="58"/>
        <v>3</v>
      </c>
      <c r="X203" s="10"/>
      <c r="Y203" s="10"/>
      <c r="Z203" s="10"/>
      <c r="AA203" s="10"/>
      <c r="AB203" s="10"/>
      <c r="AC203" s="10"/>
      <c r="AD203" s="76">
        <f t="shared" si="59"/>
        <v>0</v>
      </c>
      <c r="AE203" s="10"/>
      <c r="AF203" s="10"/>
      <c r="AG203" s="10"/>
      <c r="AH203" s="10"/>
      <c r="AI203" s="10"/>
      <c r="AJ203" s="10"/>
      <c r="AK203" s="10"/>
      <c r="AL203" s="76">
        <f t="shared" si="60"/>
        <v>0</v>
      </c>
      <c r="AM203" s="10"/>
      <c r="AN203" s="10"/>
      <c r="AO203" s="10"/>
      <c r="AP203" s="10"/>
      <c r="AQ203" s="10"/>
      <c r="AR203" s="10"/>
      <c r="AS203" s="10"/>
      <c r="AT203" s="10"/>
      <c r="AU203" s="10"/>
      <c r="AV203" s="76">
        <f t="shared" si="61"/>
        <v>0</v>
      </c>
      <c r="AW203" s="10"/>
      <c r="AX203" s="88"/>
      <c r="AY203" s="88"/>
    </row>
    <row r="204" spans="1:51">
      <c r="A204" s="16" t="s">
        <v>313</v>
      </c>
      <c r="B204" s="45" t="s">
        <v>314</v>
      </c>
      <c r="C204" s="16" t="s">
        <v>310</v>
      </c>
      <c r="D204" s="17">
        <v>56</v>
      </c>
      <c r="E204" s="17">
        <v>0</v>
      </c>
      <c r="F204" s="17">
        <v>0</v>
      </c>
      <c r="G204" s="18">
        <v>0</v>
      </c>
      <c r="H204" s="17">
        <v>0</v>
      </c>
      <c r="I204" s="19">
        <f t="shared" si="65"/>
        <v>56</v>
      </c>
      <c r="J204" s="19">
        <f t="shared" si="66"/>
        <v>56</v>
      </c>
      <c r="K204" s="23">
        <v>0</v>
      </c>
      <c r="L204" s="20">
        <f t="shared" si="67"/>
        <v>0</v>
      </c>
      <c r="M204" s="20"/>
      <c r="N204" s="75">
        <f t="shared" si="68"/>
        <v>0</v>
      </c>
      <c r="O204" s="74">
        <f t="shared" si="69"/>
        <v>0</v>
      </c>
      <c r="P204" s="22">
        <f t="shared" si="62"/>
        <v>0</v>
      </c>
      <c r="Q204" s="10"/>
      <c r="R204" s="10"/>
      <c r="S204" s="10"/>
      <c r="T204" s="10"/>
      <c r="U204" s="10"/>
      <c r="V204" s="10"/>
      <c r="W204" s="68">
        <f t="shared" ref="W204:W248" si="70">SUM(R204:V204)</f>
        <v>0</v>
      </c>
      <c r="X204" s="10"/>
      <c r="Y204" s="10"/>
      <c r="Z204" s="10"/>
      <c r="AA204" s="10"/>
      <c r="AB204" s="10"/>
      <c r="AC204" s="10"/>
      <c r="AD204" s="68">
        <f t="shared" ref="AD204:AD248" si="71">SUM(Y204:AC204)</f>
        <v>0</v>
      </c>
      <c r="AE204" s="10"/>
      <c r="AF204" s="10"/>
      <c r="AG204" s="10"/>
      <c r="AH204" s="10"/>
      <c r="AI204" s="10"/>
      <c r="AJ204" s="10"/>
      <c r="AK204" s="10"/>
      <c r="AL204" s="68">
        <f t="shared" ref="AL204:AL248" si="72">SUM(AF204:AK204)</f>
        <v>0</v>
      </c>
      <c r="AM204" s="10"/>
      <c r="AN204" s="10"/>
      <c r="AO204" s="10"/>
      <c r="AP204" s="10"/>
      <c r="AQ204" s="10"/>
      <c r="AR204" s="10"/>
      <c r="AS204" s="10"/>
      <c r="AT204" s="10"/>
      <c r="AU204" s="10"/>
      <c r="AV204" s="76">
        <f t="shared" ref="AV204:AV248" si="73">SUM(AN204:AU204)</f>
        <v>0</v>
      </c>
      <c r="AW204" s="10"/>
      <c r="AX204" s="88"/>
      <c r="AY204" s="88"/>
    </row>
    <row r="205" spans="1:51">
      <c r="A205" s="16" t="s">
        <v>315</v>
      </c>
      <c r="B205" s="45" t="s">
        <v>316</v>
      </c>
      <c r="C205" s="16" t="s">
        <v>310</v>
      </c>
      <c r="D205" s="17">
        <v>13</v>
      </c>
      <c r="E205" s="17">
        <v>0</v>
      </c>
      <c r="F205" s="17">
        <v>0</v>
      </c>
      <c r="G205" s="18">
        <v>0</v>
      </c>
      <c r="H205" s="17">
        <v>0</v>
      </c>
      <c r="I205" s="19">
        <f t="shared" si="65"/>
        <v>13</v>
      </c>
      <c r="J205" s="19">
        <f t="shared" si="66"/>
        <v>13</v>
      </c>
      <c r="K205" s="23">
        <v>0</v>
      </c>
      <c r="L205" s="20">
        <f t="shared" si="67"/>
        <v>0</v>
      </c>
      <c r="M205" s="20"/>
      <c r="N205" s="75">
        <f t="shared" si="68"/>
        <v>0</v>
      </c>
      <c r="O205" s="74">
        <f t="shared" si="69"/>
        <v>0</v>
      </c>
      <c r="P205" s="22">
        <f t="shared" si="62"/>
        <v>0</v>
      </c>
      <c r="Q205" s="10"/>
      <c r="R205" s="10"/>
      <c r="S205" s="10"/>
      <c r="T205" s="10"/>
      <c r="U205" s="10"/>
      <c r="V205" s="10"/>
      <c r="W205" s="68">
        <f t="shared" si="70"/>
        <v>0</v>
      </c>
      <c r="X205" s="10"/>
      <c r="Y205" s="10"/>
      <c r="Z205" s="10"/>
      <c r="AA205" s="10"/>
      <c r="AB205" s="10"/>
      <c r="AC205" s="10"/>
      <c r="AD205" s="68">
        <f t="shared" si="71"/>
        <v>0</v>
      </c>
      <c r="AE205" s="10"/>
      <c r="AF205" s="10"/>
      <c r="AG205" s="10"/>
      <c r="AH205" s="10"/>
      <c r="AI205" s="10"/>
      <c r="AJ205" s="10"/>
      <c r="AK205" s="10"/>
      <c r="AL205" s="68">
        <f t="shared" si="72"/>
        <v>0</v>
      </c>
      <c r="AM205" s="10"/>
      <c r="AN205" s="10"/>
      <c r="AO205" s="10"/>
      <c r="AP205" s="10"/>
      <c r="AQ205" s="10"/>
      <c r="AR205" s="10"/>
      <c r="AS205" s="10"/>
      <c r="AT205" s="10"/>
      <c r="AU205" s="10"/>
      <c r="AV205" s="68">
        <f t="shared" si="73"/>
        <v>0</v>
      </c>
      <c r="AW205" s="10"/>
      <c r="AX205" s="88"/>
      <c r="AY205" s="88"/>
    </row>
    <row r="206" spans="1:51">
      <c r="A206" s="16" t="s">
        <v>480</v>
      </c>
      <c r="B206" s="45" t="s">
        <v>358</v>
      </c>
      <c r="C206" s="16" t="s">
        <v>310</v>
      </c>
      <c r="D206" s="30">
        <v>76</v>
      </c>
      <c r="E206" s="17"/>
      <c r="F206" s="17"/>
      <c r="G206" s="18">
        <v>0</v>
      </c>
      <c r="H206" s="17">
        <v>0</v>
      </c>
      <c r="I206" s="19">
        <f t="shared" si="65"/>
        <v>76</v>
      </c>
      <c r="J206" s="19">
        <f t="shared" si="66"/>
        <v>76</v>
      </c>
      <c r="K206" s="23">
        <v>76</v>
      </c>
      <c r="L206" s="20">
        <f t="shared" si="67"/>
        <v>76</v>
      </c>
      <c r="M206" s="20"/>
      <c r="N206" s="75">
        <f t="shared" si="68"/>
        <v>0</v>
      </c>
      <c r="O206" s="74">
        <f t="shared" si="69"/>
        <v>76</v>
      </c>
      <c r="P206" s="22">
        <f t="shared" ref="P206:P248" si="74">+Q206+X206+AE206+AM206</f>
        <v>76</v>
      </c>
      <c r="Q206" s="10">
        <v>76</v>
      </c>
      <c r="R206" s="10">
        <v>76</v>
      </c>
      <c r="S206" s="10"/>
      <c r="T206" s="10"/>
      <c r="U206" s="10"/>
      <c r="V206" s="10"/>
      <c r="W206" s="76">
        <f t="shared" si="70"/>
        <v>76</v>
      </c>
      <c r="X206" s="10"/>
      <c r="Y206" s="10"/>
      <c r="Z206" s="10"/>
      <c r="AA206" s="10"/>
      <c r="AB206" s="10"/>
      <c r="AC206" s="10"/>
      <c r="AD206" s="76">
        <f t="shared" si="71"/>
        <v>0</v>
      </c>
      <c r="AE206" s="10"/>
      <c r="AF206" s="10"/>
      <c r="AG206" s="10"/>
      <c r="AH206" s="10"/>
      <c r="AI206" s="10"/>
      <c r="AJ206" s="10"/>
      <c r="AK206" s="10"/>
      <c r="AL206" s="76">
        <f t="shared" si="72"/>
        <v>0</v>
      </c>
      <c r="AM206" s="10"/>
      <c r="AN206" s="10"/>
      <c r="AO206" s="10"/>
      <c r="AP206" s="10"/>
      <c r="AQ206" s="10"/>
      <c r="AR206" s="10"/>
      <c r="AS206" s="10"/>
      <c r="AT206" s="10"/>
      <c r="AU206" s="10"/>
      <c r="AV206" s="68">
        <f t="shared" si="73"/>
        <v>0</v>
      </c>
      <c r="AW206" s="10"/>
      <c r="AX206" s="88"/>
      <c r="AY206" s="88"/>
    </row>
    <row r="207" spans="1:51">
      <c r="A207" s="16" t="s">
        <v>317</v>
      </c>
      <c r="B207" s="45" t="s">
        <v>318</v>
      </c>
      <c r="C207" s="16" t="s">
        <v>310</v>
      </c>
      <c r="D207" s="17">
        <v>70</v>
      </c>
      <c r="E207" s="17">
        <v>0</v>
      </c>
      <c r="F207" s="17">
        <v>0</v>
      </c>
      <c r="G207" s="18">
        <v>0</v>
      </c>
      <c r="H207" s="17">
        <v>0</v>
      </c>
      <c r="I207" s="19">
        <f t="shared" si="65"/>
        <v>70</v>
      </c>
      <c r="J207" s="19">
        <f t="shared" si="66"/>
        <v>70</v>
      </c>
      <c r="K207" s="23">
        <v>0</v>
      </c>
      <c r="L207" s="20">
        <f t="shared" si="67"/>
        <v>0</v>
      </c>
      <c r="M207" s="20"/>
      <c r="N207" s="75">
        <f t="shared" si="68"/>
        <v>0</v>
      </c>
      <c r="O207" s="74">
        <f t="shared" si="69"/>
        <v>0</v>
      </c>
      <c r="P207" s="22">
        <f t="shared" si="74"/>
        <v>0</v>
      </c>
      <c r="Q207" s="10"/>
      <c r="R207" s="10"/>
      <c r="S207" s="10"/>
      <c r="T207" s="10"/>
      <c r="U207" s="10"/>
      <c r="V207" s="10"/>
      <c r="W207" s="68">
        <f t="shared" si="70"/>
        <v>0</v>
      </c>
      <c r="X207" s="10"/>
      <c r="Y207" s="10"/>
      <c r="Z207" s="10"/>
      <c r="AA207" s="10"/>
      <c r="AB207" s="10"/>
      <c r="AC207" s="10"/>
      <c r="AD207" s="68">
        <f t="shared" si="71"/>
        <v>0</v>
      </c>
      <c r="AE207" s="10"/>
      <c r="AF207" s="10"/>
      <c r="AG207" s="10"/>
      <c r="AH207" s="10"/>
      <c r="AI207" s="10"/>
      <c r="AJ207" s="10"/>
      <c r="AK207" s="10"/>
      <c r="AL207" s="68">
        <f t="shared" si="72"/>
        <v>0</v>
      </c>
      <c r="AM207" s="10"/>
      <c r="AN207" s="10"/>
      <c r="AO207" s="10"/>
      <c r="AP207" s="10"/>
      <c r="AQ207" s="10"/>
      <c r="AR207" s="10"/>
      <c r="AS207" s="10"/>
      <c r="AT207" s="10"/>
      <c r="AU207" s="10"/>
      <c r="AV207" s="76">
        <f t="shared" si="73"/>
        <v>0</v>
      </c>
      <c r="AW207" s="10"/>
      <c r="AX207" s="88"/>
      <c r="AY207" s="88"/>
    </row>
    <row r="208" spans="1:51">
      <c r="A208" s="16" t="s">
        <v>480</v>
      </c>
      <c r="B208" s="16" t="s">
        <v>359</v>
      </c>
      <c r="C208" s="16" t="s">
        <v>310</v>
      </c>
      <c r="D208" s="30">
        <v>24</v>
      </c>
      <c r="E208" s="17"/>
      <c r="F208" s="17"/>
      <c r="G208" s="18">
        <v>0</v>
      </c>
      <c r="H208" s="17">
        <v>0</v>
      </c>
      <c r="I208" s="19">
        <f t="shared" si="65"/>
        <v>24</v>
      </c>
      <c r="J208" s="19">
        <f t="shared" si="66"/>
        <v>24</v>
      </c>
      <c r="K208" s="23">
        <v>24</v>
      </c>
      <c r="L208" s="20">
        <f t="shared" si="67"/>
        <v>24</v>
      </c>
      <c r="M208" s="20"/>
      <c r="N208" s="75">
        <f t="shared" si="68"/>
        <v>0</v>
      </c>
      <c r="O208" s="74">
        <f t="shared" si="69"/>
        <v>24</v>
      </c>
      <c r="P208" s="22">
        <f t="shared" si="74"/>
        <v>24</v>
      </c>
      <c r="Q208" s="10">
        <v>24</v>
      </c>
      <c r="R208" s="10">
        <v>24</v>
      </c>
      <c r="S208" s="10"/>
      <c r="T208" s="10"/>
      <c r="U208" s="10"/>
      <c r="V208" s="10"/>
      <c r="W208" s="76">
        <f t="shared" si="70"/>
        <v>24</v>
      </c>
      <c r="X208" s="10"/>
      <c r="Y208" s="10"/>
      <c r="Z208" s="10"/>
      <c r="AA208" s="10"/>
      <c r="AB208" s="10"/>
      <c r="AC208" s="10"/>
      <c r="AD208" s="76">
        <f t="shared" si="71"/>
        <v>0</v>
      </c>
      <c r="AE208" s="10"/>
      <c r="AF208" s="10"/>
      <c r="AG208" s="10"/>
      <c r="AH208" s="10"/>
      <c r="AI208" s="10"/>
      <c r="AJ208" s="10"/>
      <c r="AK208" s="10"/>
      <c r="AL208" s="76">
        <f t="shared" si="72"/>
        <v>0</v>
      </c>
      <c r="AM208" s="10"/>
      <c r="AN208" s="10"/>
      <c r="AO208" s="10"/>
      <c r="AP208" s="10"/>
      <c r="AQ208" s="10"/>
      <c r="AR208" s="10"/>
      <c r="AS208" s="10"/>
      <c r="AT208" s="10"/>
      <c r="AU208" s="10"/>
      <c r="AV208" s="68">
        <f t="shared" si="73"/>
        <v>0</v>
      </c>
      <c r="AW208" s="10"/>
      <c r="AX208" s="88"/>
      <c r="AY208" s="88"/>
    </row>
    <row r="209" spans="1:55">
      <c r="A209" s="16" t="s">
        <v>480</v>
      </c>
      <c r="B209" s="16" t="s">
        <v>327</v>
      </c>
      <c r="C209" s="16" t="s">
        <v>310</v>
      </c>
      <c r="D209" s="17">
        <v>50</v>
      </c>
      <c r="E209" s="17">
        <v>0</v>
      </c>
      <c r="F209" s="17">
        <v>0</v>
      </c>
      <c r="G209" s="18">
        <v>0</v>
      </c>
      <c r="H209" s="17">
        <v>0</v>
      </c>
      <c r="I209" s="19">
        <f t="shared" si="65"/>
        <v>50</v>
      </c>
      <c r="J209" s="19">
        <f t="shared" si="66"/>
        <v>50</v>
      </c>
      <c r="K209" s="23">
        <v>0</v>
      </c>
      <c r="L209" s="20">
        <f t="shared" si="67"/>
        <v>0</v>
      </c>
      <c r="M209" s="20"/>
      <c r="N209" s="75">
        <f t="shared" si="68"/>
        <v>0</v>
      </c>
      <c r="O209" s="74">
        <f t="shared" si="69"/>
        <v>0</v>
      </c>
      <c r="P209" s="22">
        <f t="shared" si="74"/>
        <v>0</v>
      </c>
      <c r="Q209" s="10"/>
      <c r="R209" s="10"/>
      <c r="S209" s="10"/>
      <c r="T209" s="10"/>
      <c r="U209" s="10"/>
      <c r="V209" s="10"/>
      <c r="W209" s="68">
        <f t="shared" si="70"/>
        <v>0</v>
      </c>
      <c r="X209" s="10"/>
      <c r="Y209" s="10"/>
      <c r="Z209" s="10"/>
      <c r="AA209" s="10"/>
      <c r="AB209" s="10"/>
      <c r="AC209" s="10"/>
      <c r="AD209" s="68">
        <f t="shared" si="71"/>
        <v>0</v>
      </c>
      <c r="AE209" s="10"/>
      <c r="AF209" s="10"/>
      <c r="AG209" s="10"/>
      <c r="AH209" s="10"/>
      <c r="AI209" s="10"/>
      <c r="AJ209" s="10"/>
      <c r="AK209" s="10"/>
      <c r="AL209" s="68">
        <f t="shared" si="72"/>
        <v>0</v>
      </c>
      <c r="AM209" s="10"/>
      <c r="AN209" s="10"/>
      <c r="AO209" s="10"/>
      <c r="AP209" s="10"/>
      <c r="AQ209" s="10"/>
      <c r="AR209" s="10"/>
      <c r="AS209" s="10"/>
      <c r="AT209" s="10"/>
      <c r="AU209" s="10"/>
      <c r="AV209" s="76">
        <f t="shared" si="73"/>
        <v>0</v>
      </c>
      <c r="AW209" s="10"/>
      <c r="AX209" s="88"/>
      <c r="AY209" s="88"/>
    </row>
    <row r="210" spans="1:55">
      <c r="A210" s="16" t="s">
        <v>480</v>
      </c>
      <c r="B210" s="87" t="s">
        <v>328</v>
      </c>
      <c r="C210" s="53" t="s">
        <v>310</v>
      </c>
      <c r="D210" s="54">
        <v>36</v>
      </c>
      <c r="E210" s="17">
        <v>0</v>
      </c>
      <c r="F210" s="17">
        <v>0</v>
      </c>
      <c r="G210" s="18">
        <v>0</v>
      </c>
      <c r="H210" s="17">
        <v>0</v>
      </c>
      <c r="I210" s="19">
        <f t="shared" si="65"/>
        <v>36</v>
      </c>
      <c r="J210" s="19">
        <f t="shared" si="66"/>
        <v>36</v>
      </c>
      <c r="K210" s="23">
        <v>0</v>
      </c>
      <c r="L210" s="20">
        <f t="shared" si="67"/>
        <v>0</v>
      </c>
      <c r="M210" s="20"/>
      <c r="N210" s="75">
        <f t="shared" si="68"/>
        <v>0</v>
      </c>
      <c r="O210" s="74">
        <f t="shared" si="69"/>
        <v>0</v>
      </c>
      <c r="P210" s="22">
        <f t="shared" si="74"/>
        <v>0</v>
      </c>
      <c r="Q210" s="10"/>
      <c r="R210" s="10"/>
      <c r="S210" s="10"/>
      <c r="T210" s="10"/>
      <c r="U210" s="10"/>
      <c r="V210" s="10"/>
      <c r="W210" s="68">
        <f t="shared" si="70"/>
        <v>0</v>
      </c>
      <c r="X210" s="10"/>
      <c r="Y210" s="10"/>
      <c r="Z210" s="10"/>
      <c r="AA210" s="10"/>
      <c r="AB210" s="10"/>
      <c r="AC210" s="10"/>
      <c r="AD210" s="68">
        <f t="shared" si="71"/>
        <v>0</v>
      </c>
      <c r="AE210" s="10"/>
      <c r="AF210" s="10"/>
      <c r="AG210" s="10"/>
      <c r="AH210" s="10"/>
      <c r="AI210" s="10"/>
      <c r="AJ210" s="10"/>
      <c r="AK210" s="10"/>
      <c r="AL210" s="68">
        <f t="shared" si="72"/>
        <v>0</v>
      </c>
      <c r="AM210" s="10"/>
      <c r="AN210" s="10"/>
      <c r="AO210" s="10"/>
      <c r="AP210" s="10"/>
      <c r="AQ210" s="10"/>
      <c r="AR210" s="10"/>
      <c r="AS210" s="10"/>
      <c r="AT210" s="10"/>
      <c r="AU210" s="10"/>
      <c r="AV210" s="68">
        <f t="shared" si="73"/>
        <v>0</v>
      </c>
      <c r="AW210" s="10"/>
      <c r="AX210" s="88"/>
      <c r="AY210" s="88"/>
    </row>
    <row r="211" spans="1:55">
      <c r="A211" s="34" t="s">
        <v>319</v>
      </c>
      <c r="B211" s="57" t="s">
        <v>320</v>
      </c>
      <c r="C211" s="16" t="s">
        <v>310</v>
      </c>
      <c r="D211" s="17">
        <v>0</v>
      </c>
      <c r="E211" s="17">
        <v>0</v>
      </c>
      <c r="F211" s="17">
        <v>0</v>
      </c>
      <c r="G211" s="18">
        <v>0</v>
      </c>
      <c r="H211" s="17">
        <v>0</v>
      </c>
      <c r="I211" s="19">
        <f t="shared" si="65"/>
        <v>0</v>
      </c>
      <c r="J211" s="19">
        <f t="shared" si="66"/>
        <v>0</v>
      </c>
      <c r="K211" s="23">
        <v>0</v>
      </c>
      <c r="L211" s="20">
        <f t="shared" si="67"/>
        <v>0</v>
      </c>
      <c r="M211" s="20"/>
      <c r="N211" s="75">
        <f t="shared" si="68"/>
        <v>0</v>
      </c>
      <c r="O211" s="74">
        <f t="shared" si="69"/>
        <v>0</v>
      </c>
      <c r="P211" s="22">
        <f t="shared" si="74"/>
        <v>0</v>
      </c>
      <c r="Q211" s="10"/>
      <c r="R211" s="10"/>
      <c r="S211" s="10"/>
      <c r="T211" s="10"/>
      <c r="U211" s="10"/>
      <c r="V211" s="10"/>
      <c r="W211" s="68">
        <f t="shared" si="70"/>
        <v>0</v>
      </c>
      <c r="X211" s="10"/>
      <c r="Y211" s="10"/>
      <c r="Z211" s="10"/>
      <c r="AA211" s="10"/>
      <c r="AB211" s="10"/>
      <c r="AC211" s="10"/>
      <c r="AD211" s="68">
        <f t="shared" si="71"/>
        <v>0</v>
      </c>
      <c r="AE211" s="10"/>
      <c r="AF211" s="10"/>
      <c r="AG211" s="10"/>
      <c r="AH211" s="10"/>
      <c r="AI211" s="10"/>
      <c r="AJ211" s="10"/>
      <c r="AK211" s="10"/>
      <c r="AL211" s="68">
        <f t="shared" si="72"/>
        <v>0</v>
      </c>
      <c r="AM211" s="10"/>
      <c r="AN211" s="10"/>
      <c r="AO211" s="10"/>
      <c r="AP211" s="10"/>
      <c r="AQ211" s="10"/>
      <c r="AR211" s="10"/>
      <c r="AS211" s="10"/>
      <c r="AT211" s="10"/>
      <c r="AU211" s="10"/>
      <c r="AV211" s="68">
        <f t="shared" si="73"/>
        <v>0</v>
      </c>
      <c r="AW211" s="10"/>
      <c r="AX211" s="88"/>
      <c r="AY211" s="88"/>
    </row>
    <row r="212" spans="1:55">
      <c r="A212" s="16" t="s">
        <v>319</v>
      </c>
      <c r="B212" s="45" t="s">
        <v>320</v>
      </c>
      <c r="C212" s="16" t="s">
        <v>310</v>
      </c>
      <c r="D212" s="17">
        <v>100</v>
      </c>
      <c r="E212" s="17">
        <v>0</v>
      </c>
      <c r="F212" s="17">
        <v>0</v>
      </c>
      <c r="G212" s="18">
        <v>0</v>
      </c>
      <c r="H212" s="17">
        <v>0</v>
      </c>
      <c r="I212" s="19">
        <f t="shared" si="65"/>
        <v>100</v>
      </c>
      <c r="J212" s="19">
        <f t="shared" si="66"/>
        <v>100</v>
      </c>
      <c r="K212" s="23">
        <v>0</v>
      </c>
      <c r="L212" s="20">
        <f t="shared" si="67"/>
        <v>0</v>
      </c>
      <c r="M212" s="20"/>
      <c r="N212" s="75">
        <f t="shared" si="68"/>
        <v>0</v>
      </c>
      <c r="O212" s="74">
        <f t="shared" si="69"/>
        <v>0</v>
      </c>
      <c r="P212" s="22">
        <f t="shared" si="74"/>
        <v>0</v>
      </c>
      <c r="Q212" s="10"/>
      <c r="R212" s="10"/>
      <c r="S212" s="10"/>
      <c r="T212" s="10"/>
      <c r="U212" s="10"/>
      <c r="V212" s="10"/>
      <c r="W212" s="68">
        <f t="shared" si="70"/>
        <v>0</v>
      </c>
      <c r="X212" s="10"/>
      <c r="Y212" s="10"/>
      <c r="Z212" s="10"/>
      <c r="AA212" s="10"/>
      <c r="AB212" s="10"/>
      <c r="AC212" s="10"/>
      <c r="AD212" s="68">
        <f t="shared" si="71"/>
        <v>0</v>
      </c>
      <c r="AE212" s="10"/>
      <c r="AF212" s="10"/>
      <c r="AG212" s="10"/>
      <c r="AH212" s="10"/>
      <c r="AI212" s="10"/>
      <c r="AJ212" s="10"/>
      <c r="AK212" s="10"/>
      <c r="AL212" s="68">
        <f t="shared" si="72"/>
        <v>0</v>
      </c>
      <c r="AM212" s="10"/>
      <c r="AN212" s="10"/>
      <c r="AO212" s="10"/>
      <c r="AP212" s="10"/>
      <c r="AQ212" s="10"/>
      <c r="AR212" s="10"/>
      <c r="AS212" s="10"/>
      <c r="AT212" s="10"/>
      <c r="AU212" s="10"/>
      <c r="AV212" s="68">
        <f t="shared" si="73"/>
        <v>0</v>
      </c>
      <c r="AW212" s="10"/>
      <c r="AX212" s="88"/>
      <c r="AY212" s="88"/>
    </row>
    <row r="213" spans="1:55">
      <c r="A213" s="16" t="s">
        <v>329</v>
      </c>
      <c r="B213" s="16" t="s">
        <v>330</v>
      </c>
      <c r="C213" s="16" t="s">
        <v>310</v>
      </c>
      <c r="D213" s="17">
        <v>0</v>
      </c>
      <c r="E213" s="17">
        <v>0</v>
      </c>
      <c r="F213" s="17">
        <v>0</v>
      </c>
      <c r="G213" s="18">
        <v>0</v>
      </c>
      <c r="H213" s="17">
        <v>0</v>
      </c>
      <c r="I213" s="19">
        <f t="shared" si="65"/>
        <v>0</v>
      </c>
      <c r="J213" s="19">
        <f t="shared" si="66"/>
        <v>0</v>
      </c>
      <c r="K213" s="23">
        <v>0</v>
      </c>
      <c r="L213" s="20">
        <f t="shared" si="67"/>
        <v>0</v>
      </c>
      <c r="M213" s="20"/>
      <c r="N213" s="75">
        <f t="shared" si="68"/>
        <v>0</v>
      </c>
      <c r="O213" s="74">
        <f t="shared" si="69"/>
        <v>0</v>
      </c>
      <c r="P213" s="22">
        <f t="shared" si="74"/>
        <v>0</v>
      </c>
      <c r="Q213" s="10"/>
      <c r="R213" s="10"/>
      <c r="S213" s="10"/>
      <c r="T213" s="10"/>
      <c r="U213" s="10"/>
      <c r="V213" s="10"/>
      <c r="W213" s="68">
        <f t="shared" si="70"/>
        <v>0</v>
      </c>
      <c r="X213" s="10"/>
      <c r="Y213" s="10"/>
      <c r="Z213" s="10"/>
      <c r="AA213" s="10"/>
      <c r="AB213" s="10"/>
      <c r="AC213" s="10"/>
      <c r="AD213" s="68">
        <f t="shared" si="71"/>
        <v>0</v>
      </c>
      <c r="AE213" s="10"/>
      <c r="AF213" s="10"/>
      <c r="AG213" s="10"/>
      <c r="AH213" s="10"/>
      <c r="AI213" s="10"/>
      <c r="AJ213" s="10"/>
      <c r="AK213" s="10"/>
      <c r="AL213" s="68">
        <f t="shared" si="72"/>
        <v>0</v>
      </c>
      <c r="AM213" s="10"/>
      <c r="AN213" s="10"/>
      <c r="AO213" s="10"/>
      <c r="AP213" s="10"/>
      <c r="AQ213" s="10"/>
      <c r="AR213" s="10"/>
      <c r="AS213" s="10"/>
      <c r="AT213" s="10"/>
      <c r="AU213" s="10"/>
      <c r="AV213" s="68">
        <f t="shared" si="73"/>
        <v>0</v>
      </c>
      <c r="AW213" s="10"/>
      <c r="AX213" s="88"/>
      <c r="AY213" s="88"/>
    </row>
    <row r="214" spans="1:55">
      <c r="A214" s="16" t="s">
        <v>482</v>
      </c>
      <c r="B214" s="16" t="s">
        <v>325</v>
      </c>
      <c r="C214" s="16" t="s">
        <v>310</v>
      </c>
      <c r="D214" s="17">
        <v>0</v>
      </c>
      <c r="E214" s="17">
        <v>0</v>
      </c>
      <c r="F214" s="17">
        <v>0</v>
      </c>
      <c r="G214" s="18">
        <v>0</v>
      </c>
      <c r="H214" s="17">
        <v>0</v>
      </c>
      <c r="I214" s="19">
        <f t="shared" si="65"/>
        <v>0</v>
      </c>
      <c r="J214" s="19">
        <f t="shared" si="66"/>
        <v>0</v>
      </c>
      <c r="K214" s="23">
        <v>0</v>
      </c>
      <c r="L214" s="20">
        <f t="shared" si="67"/>
        <v>0</v>
      </c>
      <c r="M214" s="20"/>
      <c r="N214" s="75">
        <f t="shared" si="68"/>
        <v>0</v>
      </c>
      <c r="O214" s="74">
        <f t="shared" si="69"/>
        <v>0</v>
      </c>
      <c r="P214" s="22">
        <f t="shared" si="74"/>
        <v>0</v>
      </c>
      <c r="Q214" s="10"/>
      <c r="R214" s="10"/>
      <c r="S214" s="10"/>
      <c r="T214" s="10"/>
      <c r="U214" s="10"/>
      <c r="V214" s="10"/>
      <c r="W214" s="68">
        <f t="shared" si="70"/>
        <v>0</v>
      </c>
      <c r="X214" s="10"/>
      <c r="Y214" s="10"/>
      <c r="Z214" s="10"/>
      <c r="AA214" s="10"/>
      <c r="AB214" s="10"/>
      <c r="AC214" s="10"/>
      <c r="AD214" s="68">
        <f t="shared" si="71"/>
        <v>0</v>
      </c>
      <c r="AE214" s="10"/>
      <c r="AF214" s="10"/>
      <c r="AG214" s="10"/>
      <c r="AH214" s="10"/>
      <c r="AI214" s="10"/>
      <c r="AJ214" s="10"/>
      <c r="AK214" s="10"/>
      <c r="AL214" s="68">
        <f t="shared" si="72"/>
        <v>0</v>
      </c>
      <c r="AM214" s="10"/>
      <c r="AN214" s="10"/>
      <c r="AO214" s="10"/>
      <c r="AP214" s="10"/>
      <c r="AQ214" s="10"/>
      <c r="AR214" s="10"/>
      <c r="AS214" s="10"/>
      <c r="AT214" s="10"/>
      <c r="AU214" s="10"/>
      <c r="AV214" s="68">
        <f t="shared" si="73"/>
        <v>0</v>
      </c>
      <c r="AW214" s="10"/>
      <c r="AX214" s="88"/>
      <c r="AY214" s="88"/>
    </row>
    <row r="215" spans="1:55">
      <c r="A215" s="16" t="s">
        <v>321</v>
      </c>
      <c r="B215" s="16" t="s">
        <v>322</v>
      </c>
      <c r="C215" s="16" t="s">
        <v>310</v>
      </c>
      <c r="D215" s="17">
        <v>242</v>
      </c>
      <c r="E215" s="17">
        <v>0</v>
      </c>
      <c r="F215" s="17">
        <v>0</v>
      </c>
      <c r="G215" s="18">
        <v>0</v>
      </c>
      <c r="H215" s="17">
        <v>0</v>
      </c>
      <c r="I215" s="19">
        <f t="shared" si="65"/>
        <v>242</v>
      </c>
      <c r="J215" s="19">
        <f t="shared" si="66"/>
        <v>242</v>
      </c>
      <c r="K215" s="23">
        <v>0</v>
      </c>
      <c r="L215" s="20">
        <f t="shared" si="67"/>
        <v>200</v>
      </c>
      <c r="M215" s="20">
        <v>200</v>
      </c>
      <c r="N215" s="75">
        <f t="shared" si="68"/>
        <v>0</v>
      </c>
      <c r="O215" s="74">
        <f t="shared" si="69"/>
        <v>200</v>
      </c>
      <c r="P215" s="22">
        <f t="shared" si="74"/>
        <v>200</v>
      </c>
      <c r="Q215" s="10"/>
      <c r="R215" s="10"/>
      <c r="S215" s="10"/>
      <c r="T215" s="10"/>
      <c r="U215" s="10"/>
      <c r="V215" s="10"/>
      <c r="W215" s="68">
        <f t="shared" si="70"/>
        <v>0</v>
      </c>
      <c r="X215" s="10"/>
      <c r="Y215" s="10"/>
      <c r="Z215" s="10"/>
      <c r="AA215" s="10"/>
      <c r="AB215" s="10"/>
      <c r="AC215" s="10"/>
      <c r="AD215" s="68">
        <f t="shared" si="71"/>
        <v>0</v>
      </c>
      <c r="AE215" s="10">
        <v>200</v>
      </c>
      <c r="AF215" s="10">
        <v>200</v>
      </c>
      <c r="AG215" s="10"/>
      <c r="AH215" s="10"/>
      <c r="AI215" s="10"/>
      <c r="AJ215" s="10"/>
      <c r="AK215" s="10"/>
      <c r="AL215" s="68">
        <f t="shared" si="72"/>
        <v>200</v>
      </c>
      <c r="AM215" s="10"/>
      <c r="AN215" s="10"/>
      <c r="AO215" s="10"/>
      <c r="AP215" s="10"/>
      <c r="AQ215" s="10"/>
      <c r="AR215" s="10"/>
      <c r="AS215" s="10"/>
      <c r="AT215" s="10"/>
      <c r="AU215" s="10"/>
      <c r="AV215" s="68">
        <f t="shared" si="73"/>
        <v>0</v>
      </c>
      <c r="AW215" s="10"/>
      <c r="AX215" s="88"/>
      <c r="AY215" s="88"/>
    </row>
    <row r="216" spans="1:55">
      <c r="A216" s="16" t="s">
        <v>483</v>
      </c>
      <c r="B216" s="16" t="s">
        <v>326</v>
      </c>
      <c r="C216" s="16" t="s">
        <v>310</v>
      </c>
      <c r="D216" s="17">
        <v>0</v>
      </c>
      <c r="E216" s="17">
        <v>0</v>
      </c>
      <c r="F216" s="17">
        <v>0</v>
      </c>
      <c r="G216" s="18">
        <v>0</v>
      </c>
      <c r="H216" s="17">
        <v>0</v>
      </c>
      <c r="I216" s="19">
        <f t="shared" si="65"/>
        <v>0</v>
      </c>
      <c r="J216" s="19">
        <f t="shared" si="66"/>
        <v>0</v>
      </c>
      <c r="K216" s="23">
        <v>0</v>
      </c>
      <c r="L216" s="20">
        <f t="shared" si="67"/>
        <v>1050</v>
      </c>
      <c r="M216" s="20">
        <v>1050</v>
      </c>
      <c r="N216" s="75">
        <f t="shared" si="68"/>
        <v>0</v>
      </c>
      <c r="O216" s="74">
        <f t="shared" si="69"/>
        <v>1050</v>
      </c>
      <c r="P216" s="22">
        <f t="shared" si="74"/>
        <v>1050</v>
      </c>
      <c r="Q216" s="10"/>
      <c r="R216" s="10"/>
      <c r="S216" s="10"/>
      <c r="T216" s="10"/>
      <c r="U216" s="10"/>
      <c r="V216" s="10"/>
      <c r="W216" s="68">
        <f t="shared" si="70"/>
        <v>0</v>
      </c>
      <c r="X216" s="10"/>
      <c r="Y216" s="10"/>
      <c r="Z216" s="10"/>
      <c r="AA216" s="10"/>
      <c r="AB216" s="10"/>
      <c r="AC216" s="10"/>
      <c r="AD216" s="68">
        <f t="shared" si="71"/>
        <v>0</v>
      </c>
      <c r="AE216" s="10">
        <v>1050</v>
      </c>
      <c r="AF216" s="10"/>
      <c r="AG216" s="10">
        <v>500</v>
      </c>
      <c r="AH216" s="10"/>
      <c r="AI216" s="10"/>
      <c r="AJ216" s="10"/>
      <c r="AK216" s="10">
        <v>550</v>
      </c>
      <c r="AL216" s="68">
        <f t="shared" si="72"/>
        <v>1050</v>
      </c>
      <c r="AM216" s="10"/>
      <c r="AN216" s="10"/>
      <c r="AO216" s="10"/>
      <c r="AP216" s="10"/>
      <c r="AQ216" s="10"/>
      <c r="AR216" s="10"/>
      <c r="AS216" s="10"/>
      <c r="AT216" s="10"/>
      <c r="AU216" s="10"/>
      <c r="AV216" s="68">
        <f t="shared" si="73"/>
        <v>0</v>
      </c>
      <c r="AW216" s="10"/>
      <c r="AX216" s="88"/>
      <c r="AY216" s="88"/>
    </row>
    <row r="217" spans="1:55">
      <c r="A217" s="16" t="s">
        <v>323</v>
      </c>
      <c r="B217" s="16" t="s">
        <v>324</v>
      </c>
      <c r="C217" s="16" t="s">
        <v>310</v>
      </c>
      <c r="D217" s="17">
        <v>468</v>
      </c>
      <c r="E217" s="17">
        <v>0</v>
      </c>
      <c r="F217" s="17">
        <v>0</v>
      </c>
      <c r="G217" s="18">
        <v>0</v>
      </c>
      <c r="H217" s="17">
        <v>96</v>
      </c>
      <c r="I217" s="19">
        <f t="shared" si="65"/>
        <v>372</v>
      </c>
      <c r="J217" s="19">
        <f t="shared" si="66"/>
        <v>372</v>
      </c>
      <c r="K217" s="23">
        <v>0</v>
      </c>
      <c r="L217" s="20">
        <f t="shared" si="67"/>
        <v>0</v>
      </c>
      <c r="M217" s="20"/>
      <c r="N217" s="75">
        <f t="shared" si="68"/>
        <v>0</v>
      </c>
      <c r="O217" s="74">
        <f t="shared" si="69"/>
        <v>0</v>
      </c>
      <c r="P217" s="22">
        <f t="shared" si="74"/>
        <v>0</v>
      </c>
      <c r="Q217" s="10"/>
      <c r="R217" s="10"/>
      <c r="S217" s="10"/>
      <c r="T217" s="10"/>
      <c r="U217" s="10"/>
      <c r="V217" s="10"/>
      <c r="W217" s="68">
        <f t="shared" si="70"/>
        <v>0</v>
      </c>
      <c r="X217" s="10"/>
      <c r="Y217" s="10"/>
      <c r="Z217" s="10"/>
      <c r="AA217" s="10"/>
      <c r="AB217" s="10"/>
      <c r="AC217" s="10"/>
      <c r="AD217" s="68">
        <f t="shared" si="71"/>
        <v>0</v>
      </c>
      <c r="AE217" s="10"/>
      <c r="AF217" s="10"/>
      <c r="AG217" s="10"/>
      <c r="AH217" s="10"/>
      <c r="AI217" s="10"/>
      <c r="AJ217" s="10"/>
      <c r="AK217" s="10"/>
      <c r="AL217" s="68">
        <f t="shared" si="72"/>
        <v>0</v>
      </c>
      <c r="AM217" s="10"/>
      <c r="AN217" s="10"/>
      <c r="AO217" s="10"/>
      <c r="AP217" s="10"/>
      <c r="AQ217" s="10"/>
      <c r="AR217" s="10"/>
      <c r="AS217" s="10"/>
      <c r="AT217" s="10"/>
      <c r="AU217" s="10"/>
      <c r="AV217" s="68">
        <f t="shared" si="73"/>
        <v>0</v>
      </c>
      <c r="AW217" s="10"/>
      <c r="AX217" s="88"/>
      <c r="AY217" s="88"/>
    </row>
    <row r="218" spans="1:55">
      <c r="A218" s="16"/>
      <c r="B218" s="16" t="s">
        <v>362</v>
      </c>
      <c r="C218" s="16" t="s">
        <v>310</v>
      </c>
      <c r="D218" s="31">
        <v>158</v>
      </c>
      <c r="E218" s="17"/>
      <c r="F218" s="17"/>
      <c r="G218" s="18">
        <v>0</v>
      </c>
      <c r="H218" s="17">
        <v>0</v>
      </c>
      <c r="I218" s="19">
        <f t="shared" si="65"/>
        <v>158</v>
      </c>
      <c r="J218" s="19">
        <f t="shared" si="66"/>
        <v>158</v>
      </c>
      <c r="K218" s="23">
        <v>158</v>
      </c>
      <c r="L218" s="20">
        <f t="shared" si="67"/>
        <v>158</v>
      </c>
      <c r="M218" s="20"/>
      <c r="N218" s="75">
        <f t="shared" si="68"/>
        <v>0</v>
      </c>
      <c r="O218" s="74">
        <f t="shared" si="69"/>
        <v>158</v>
      </c>
      <c r="P218" s="22">
        <f t="shared" si="74"/>
        <v>158</v>
      </c>
      <c r="Q218" s="10">
        <v>158</v>
      </c>
      <c r="R218" s="10"/>
      <c r="S218" s="10"/>
      <c r="T218" s="10">
        <v>100</v>
      </c>
      <c r="U218" s="10">
        <v>58</v>
      </c>
      <c r="V218" s="10"/>
      <c r="W218" s="76">
        <f t="shared" si="70"/>
        <v>158</v>
      </c>
      <c r="X218" s="10"/>
      <c r="Y218" s="10"/>
      <c r="Z218" s="10"/>
      <c r="AA218" s="10"/>
      <c r="AB218" s="10"/>
      <c r="AC218" s="10"/>
      <c r="AD218" s="76">
        <f t="shared" si="71"/>
        <v>0</v>
      </c>
      <c r="AE218" s="10"/>
      <c r="AF218" s="10"/>
      <c r="AG218" s="10"/>
      <c r="AH218" s="10"/>
      <c r="AI218" s="10"/>
      <c r="AJ218" s="10"/>
      <c r="AK218" s="10"/>
      <c r="AL218" s="76">
        <f t="shared" si="72"/>
        <v>0</v>
      </c>
      <c r="AM218" s="10"/>
      <c r="AN218" s="10"/>
      <c r="AO218" s="10"/>
      <c r="AP218" s="10"/>
      <c r="AQ218" s="10"/>
      <c r="AR218" s="10"/>
      <c r="AS218" s="10"/>
      <c r="AT218" s="10"/>
      <c r="AU218" s="10"/>
      <c r="AV218" s="68">
        <f t="shared" si="73"/>
        <v>0</v>
      </c>
      <c r="AW218" s="10"/>
      <c r="AX218" s="88"/>
      <c r="AY218" s="88"/>
    </row>
    <row r="219" spans="1:55">
      <c r="A219" s="16"/>
      <c r="B219" s="16" t="s">
        <v>367</v>
      </c>
      <c r="C219" s="16" t="s">
        <v>310</v>
      </c>
      <c r="D219" s="31">
        <v>61</v>
      </c>
      <c r="E219" s="17"/>
      <c r="F219" s="17"/>
      <c r="G219" s="18">
        <v>0</v>
      </c>
      <c r="H219" s="17">
        <v>0</v>
      </c>
      <c r="I219" s="19">
        <f t="shared" si="65"/>
        <v>61</v>
      </c>
      <c r="J219" s="19">
        <f t="shared" si="66"/>
        <v>61</v>
      </c>
      <c r="K219" s="23">
        <v>61</v>
      </c>
      <c r="L219" s="20">
        <f t="shared" si="67"/>
        <v>61</v>
      </c>
      <c r="M219" s="20"/>
      <c r="N219" s="75">
        <f t="shared" si="68"/>
        <v>0</v>
      </c>
      <c r="O219" s="74">
        <f t="shared" si="69"/>
        <v>61</v>
      </c>
      <c r="P219" s="22">
        <f t="shared" si="74"/>
        <v>61</v>
      </c>
      <c r="Q219" s="10">
        <v>61</v>
      </c>
      <c r="R219" s="10"/>
      <c r="S219" s="10"/>
      <c r="T219" s="10"/>
      <c r="U219" s="10">
        <v>61</v>
      </c>
      <c r="V219" s="10"/>
      <c r="W219" s="76">
        <f t="shared" si="70"/>
        <v>61</v>
      </c>
      <c r="X219" s="10"/>
      <c r="Y219" s="10"/>
      <c r="Z219" s="10"/>
      <c r="AA219" s="10"/>
      <c r="AB219" s="10"/>
      <c r="AC219" s="10"/>
      <c r="AD219" s="76">
        <f t="shared" si="71"/>
        <v>0</v>
      </c>
      <c r="AE219" s="10"/>
      <c r="AF219" s="10"/>
      <c r="AG219" s="10"/>
      <c r="AH219" s="10"/>
      <c r="AI219" s="10"/>
      <c r="AJ219" s="10"/>
      <c r="AK219" s="10"/>
      <c r="AL219" s="76">
        <f t="shared" si="72"/>
        <v>0</v>
      </c>
      <c r="AM219" s="10"/>
      <c r="AN219" s="10"/>
      <c r="AO219" s="10"/>
      <c r="AP219" s="10"/>
      <c r="AQ219" s="10"/>
      <c r="AR219" s="10"/>
      <c r="AS219" s="10"/>
      <c r="AT219" s="10"/>
      <c r="AU219" s="10"/>
      <c r="AV219" s="76">
        <f t="shared" si="73"/>
        <v>0</v>
      </c>
      <c r="AW219" s="10"/>
      <c r="AX219" s="88"/>
      <c r="AY219" s="88"/>
    </row>
    <row r="220" spans="1:55">
      <c r="A220" s="16"/>
      <c r="B220" s="16" t="s">
        <v>368</v>
      </c>
      <c r="C220" s="16" t="s">
        <v>310</v>
      </c>
      <c r="D220" s="31">
        <v>100</v>
      </c>
      <c r="E220" s="17"/>
      <c r="F220" s="17"/>
      <c r="G220" s="18">
        <v>0</v>
      </c>
      <c r="H220" s="17">
        <v>0</v>
      </c>
      <c r="I220" s="19">
        <f t="shared" si="65"/>
        <v>100</v>
      </c>
      <c r="J220" s="19">
        <f t="shared" si="66"/>
        <v>100</v>
      </c>
      <c r="K220" s="23">
        <v>100</v>
      </c>
      <c r="L220" s="20">
        <f t="shared" si="67"/>
        <v>170</v>
      </c>
      <c r="M220" s="20">
        <v>70</v>
      </c>
      <c r="N220" s="75">
        <f t="shared" si="68"/>
        <v>0</v>
      </c>
      <c r="O220" s="74">
        <f t="shared" si="69"/>
        <v>170</v>
      </c>
      <c r="P220" s="22">
        <f t="shared" si="74"/>
        <v>170</v>
      </c>
      <c r="Q220" s="10">
        <v>170</v>
      </c>
      <c r="R220" s="10"/>
      <c r="S220" s="10"/>
      <c r="T220" s="10"/>
      <c r="U220" s="10"/>
      <c r="V220" s="10">
        <v>170</v>
      </c>
      <c r="W220" s="76">
        <f t="shared" si="70"/>
        <v>170</v>
      </c>
      <c r="X220" s="10"/>
      <c r="Y220" s="10"/>
      <c r="Z220" s="10"/>
      <c r="AA220" s="10"/>
      <c r="AB220" s="10"/>
      <c r="AC220" s="10"/>
      <c r="AD220" s="76">
        <f t="shared" si="71"/>
        <v>0</v>
      </c>
      <c r="AE220" s="10"/>
      <c r="AF220" s="10"/>
      <c r="AG220" s="10"/>
      <c r="AH220" s="10"/>
      <c r="AI220" s="10"/>
      <c r="AJ220" s="10"/>
      <c r="AK220" s="10"/>
      <c r="AL220" s="76">
        <f t="shared" si="72"/>
        <v>0</v>
      </c>
      <c r="AM220" s="10"/>
      <c r="AN220" s="10"/>
      <c r="AO220" s="10"/>
      <c r="AP220" s="10"/>
      <c r="AQ220" s="10"/>
      <c r="AR220" s="10"/>
      <c r="AS220" s="10"/>
      <c r="AT220" s="10"/>
      <c r="AU220" s="10"/>
      <c r="AV220" s="76">
        <f t="shared" si="73"/>
        <v>0</v>
      </c>
      <c r="AW220" s="10"/>
      <c r="AX220" s="88"/>
      <c r="AY220" s="88"/>
    </row>
    <row r="221" spans="1:55">
      <c r="A221" s="16"/>
      <c r="B221" s="16" t="s">
        <v>495</v>
      </c>
      <c r="C221" s="16" t="s">
        <v>310</v>
      </c>
      <c r="D221" s="31"/>
      <c r="E221" s="17"/>
      <c r="F221" s="17"/>
      <c r="G221" s="18">
        <f>IFERROR(VLOOKUP(B221,[1]Sheet2!$A:$B,2,0),0)</f>
        <v>0</v>
      </c>
      <c r="H221" s="17">
        <v>0</v>
      </c>
      <c r="I221" s="17">
        <f>IFERROR(VLOOKUP(B221,'[2]PV MAN'!$A:$B,2,0),0)</f>
        <v>0</v>
      </c>
      <c r="J221" s="17">
        <f t="shared" ref="J221:J224" si="75">I221-H221</f>
        <v>0</v>
      </c>
      <c r="K221" s="19">
        <f>(F221+D221+E221)-(G221+H221)</f>
        <v>0</v>
      </c>
      <c r="L221" s="20">
        <f t="shared" si="67"/>
        <v>200</v>
      </c>
      <c r="M221" s="20">
        <v>200</v>
      </c>
      <c r="N221" s="75">
        <f t="shared" si="68"/>
        <v>0</v>
      </c>
      <c r="O221" s="74">
        <f>W221+AD221+AL221+AV221</f>
        <v>200</v>
      </c>
      <c r="P221" s="22">
        <f t="shared" si="74"/>
        <v>400</v>
      </c>
      <c r="Q221" s="20">
        <f t="shared" ref="Q221:Q224" si="76">O221+(J221*-1)</f>
        <v>200</v>
      </c>
      <c r="R221" s="75"/>
      <c r="S221" s="74"/>
      <c r="T221" s="22"/>
      <c r="U221" s="10"/>
      <c r="V221" s="10"/>
      <c r="W221" s="76">
        <f t="shared" si="70"/>
        <v>0</v>
      </c>
      <c r="X221" s="10"/>
      <c r="Y221" s="10"/>
      <c r="Z221" s="10"/>
      <c r="AA221" s="76">
        <f t="shared" ref="AA221:AA224" si="77">SUM(V221:Z221)</f>
        <v>0</v>
      </c>
      <c r="AB221" s="10"/>
      <c r="AC221" s="10"/>
      <c r="AD221" s="76">
        <f t="shared" si="71"/>
        <v>0</v>
      </c>
      <c r="AE221" s="10"/>
      <c r="AF221" s="10"/>
      <c r="AG221" s="10"/>
      <c r="AH221" s="76"/>
      <c r="AI221" s="10"/>
      <c r="AJ221" s="10"/>
      <c r="AK221" s="10"/>
      <c r="AL221" s="76">
        <f t="shared" si="72"/>
        <v>0</v>
      </c>
      <c r="AM221" s="10">
        <v>200</v>
      </c>
      <c r="AN221" s="10"/>
      <c r="AO221" s="10"/>
      <c r="AP221" s="76">
        <f t="shared" ref="AP221:AP224" si="78">SUM(AJ221:AO221)</f>
        <v>200</v>
      </c>
      <c r="AQ221" s="10"/>
      <c r="AR221" s="10"/>
      <c r="AS221" s="10"/>
      <c r="AT221" s="10"/>
      <c r="AU221" s="10"/>
      <c r="AV221" s="68">
        <f t="shared" si="73"/>
        <v>200</v>
      </c>
      <c r="AW221" s="10"/>
      <c r="AX221" s="10"/>
      <c r="AY221" s="10"/>
      <c r="AZ221" s="76">
        <f t="shared" ref="AZ221:AZ224" si="79">SUM(AR221:AY221)</f>
        <v>200</v>
      </c>
      <c r="BA221" s="10"/>
      <c r="BC221" s="88"/>
    </row>
    <row r="222" spans="1:55">
      <c r="A222" s="16"/>
      <c r="B222" s="16" t="s">
        <v>496</v>
      </c>
      <c r="C222" s="16" t="s">
        <v>310</v>
      </c>
      <c r="D222" s="31"/>
      <c r="E222" s="17"/>
      <c r="F222" s="17"/>
      <c r="G222" s="18">
        <f>IFERROR(VLOOKUP(B222,[1]Sheet2!$A:$B,2,0),0)</f>
        <v>1</v>
      </c>
      <c r="H222" s="17">
        <v>0</v>
      </c>
      <c r="I222" s="17">
        <f>IFERROR(VLOOKUP(B222,'[2]PV MAN'!$A:$B,2,0),0)</f>
        <v>0</v>
      </c>
      <c r="J222" s="17">
        <f t="shared" si="75"/>
        <v>0</v>
      </c>
      <c r="K222" s="19">
        <v>0</v>
      </c>
      <c r="L222" s="20">
        <f t="shared" si="67"/>
        <v>200</v>
      </c>
      <c r="M222" s="20">
        <v>200</v>
      </c>
      <c r="N222" s="75">
        <f t="shared" si="68"/>
        <v>0</v>
      </c>
      <c r="O222" s="74">
        <f t="shared" si="69"/>
        <v>200</v>
      </c>
      <c r="P222" s="22">
        <f t="shared" si="74"/>
        <v>400</v>
      </c>
      <c r="Q222" s="20">
        <f t="shared" si="76"/>
        <v>200</v>
      </c>
      <c r="R222" s="75"/>
      <c r="S222" s="74"/>
      <c r="T222" s="22"/>
      <c r="U222" s="10"/>
      <c r="V222" s="10"/>
      <c r="W222" s="76">
        <f t="shared" si="70"/>
        <v>0</v>
      </c>
      <c r="X222" s="10"/>
      <c r="Y222" s="10"/>
      <c r="Z222" s="10"/>
      <c r="AA222" s="76">
        <f t="shared" si="77"/>
        <v>0</v>
      </c>
      <c r="AB222" s="10"/>
      <c r="AC222" s="10"/>
      <c r="AD222" s="76">
        <f t="shared" si="71"/>
        <v>0</v>
      </c>
      <c r="AE222" s="10"/>
      <c r="AF222" s="10"/>
      <c r="AG222" s="10"/>
      <c r="AH222" s="76"/>
      <c r="AI222" s="10"/>
      <c r="AJ222" s="10"/>
      <c r="AK222" s="10"/>
      <c r="AL222" s="76">
        <f t="shared" si="72"/>
        <v>0</v>
      </c>
      <c r="AM222" s="10">
        <v>200</v>
      </c>
      <c r="AN222" s="10"/>
      <c r="AO222" s="10"/>
      <c r="AP222" s="76">
        <f t="shared" si="78"/>
        <v>200</v>
      </c>
      <c r="AQ222" s="10"/>
      <c r="AR222" s="10"/>
      <c r="AS222" s="10"/>
      <c r="AT222" s="10"/>
      <c r="AU222" s="10"/>
      <c r="AV222" s="68">
        <f t="shared" si="73"/>
        <v>200</v>
      </c>
      <c r="AW222" s="10"/>
      <c r="AX222" s="10"/>
      <c r="AY222" s="10"/>
      <c r="AZ222" s="76">
        <f t="shared" si="79"/>
        <v>200</v>
      </c>
      <c r="BA222" s="10"/>
      <c r="BC222" s="88"/>
    </row>
    <row r="223" spans="1:55">
      <c r="A223" s="16"/>
      <c r="B223" s="16" t="s">
        <v>497</v>
      </c>
      <c r="C223" s="16" t="s">
        <v>310</v>
      </c>
      <c r="D223" s="31"/>
      <c r="E223" s="17"/>
      <c r="F223" s="17"/>
      <c r="G223" s="18">
        <f>IFERROR(VLOOKUP(B223,[1]Sheet2!$A:$B,2,0),0)</f>
        <v>59</v>
      </c>
      <c r="H223" s="17">
        <v>0</v>
      </c>
      <c r="I223" s="17">
        <f>IFERROR(VLOOKUP(B223,'[2]PV MAN'!$A:$B,2,0),0)</f>
        <v>0</v>
      </c>
      <c r="J223" s="17">
        <f t="shared" si="75"/>
        <v>0</v>
      </c>
      <c r="K223" s="19">
        <v>0</v>
      </c>
      <c r="L223" s="20">
        <f t="shared" si="67"/>
        <v>35</v>
      </c>
      <c r="M223" s="20">
        <v>35</v>
      </c>
      <c r="N223" s="75">
        <f t="shared" si="68"/>
        <v>0</v>
      </c>
      <c r="O223" s="74">
        <f t="shared" si="69"/>
        <v>35</v>
      </c>
      <c r="P223" s="22">
        <f t="shared" si="74"/>
        <v>70</v>
      </c>
      <c r="Q223" s="20">
        <f t="shared" si="76"/>
        <v>35</v>
      </c>
      <c r="R223" s="75"/>
      <c r="S223" s="74"/>
      <c r="T223" s="22"/>
      <c r="U223" s="10"/>
      <c r="V223" s="10"/>
      <c r="W223" s="76">
        <f t="shared" si="70"/>
        <v>0</v>
      </c>
      <c r="X223" s="10"/>
      <c r="Y223" s="10"/>
      <c r="Z223" s="10"/>
      <c r="AA223" s="76">
        <f t="shared" si="77"/>
        <v>0</v>
      </c>
      <c r="AB223" s="10"/>
      <c r="AC223" s="10"/>
      <c r="AD223" s="76">
        <f t="shared" si="71"/>
        <v>0</v>
      </c>
      <c r="AE223" s="10"/>
      <c r="AF223" s="10"/>
      <c r="AG223" s="10"/>
      <c r="AH223" s="76"/>
      <c r="AI223" s="10"/>
      <c r="AJ223" s="10"/>
      <c r="AK223" s="10"/>
      <c r="AL223" s="76">
        <f t="shared" si="72"/>
        <v>0</v>
      </c>
      <c r="AM223" s="10">
        <v>35</v>
      </c>
      <c r="AN223" s="10"/>
      <c r="AO223" s="10"/>
      <c r="AP223" s="76">
        <f t="shared" si="78"/>
        <v>35</v>
      </c>
      <c r="AQ223" s="10"/>
      <c r="AR223" s="10"/>
      <c r="AS223" s="10"/>
      <c r="AT223" s="10"/>
      <c r="AU223" s="10"/>
      <c r="AV223" s="68">
        <f t="shared" si="73"/>
        <v>35</v>
      </c>
      <c r="AW223" s="10"/>
      <c r="AX223" s="10"/>
      <c r="AY223" s="10"/>
      <c r="AZ223" s="76">
        <f t="shared" si="79"/>
        <v>35</v>
      </c>
      <c r="BA223" s="10"/>
      <c r="BC223" s="88"/>
    </row>
    <row r="224" spans="1:55">
      <c r="A224" s="16"/>
      <c r="B224" s="16" t="s">
        <v>498</v>
      </c>
      <c r="C224" s="16" t="s">
        <v>310</v>
      </c>
      <c r="D224" s="31"/>
      <c r="E224" s="17"/>
      <c r="F224" s="17"/>
      <c r="G224" s="18">
        <f>IFERROR(VLOOKUP(B224,[1]Sheet2!$A:$B,2,0),0)</f>
        <v>0</v>
      </c>
      <c r="H224" s="17">
        <v>0</v>
      </c>
      <c r="I224" s="17">
        <f>IFERROR(VLOOKUP(B224,'[2]PV MAN'!$A:$B,2,0),0)</f>
        <v>0</v>
      </c>
      <c r="J224" s="17">
        <f t="shared" si="75"/>
        <v>0</v>
      </c>
      <c r="K224" s="19">
        <f>(F224+D224+E224)-(G224+H224)</f>
        <v>0</v>
      </c>
      <c r="L224" s="20">
        <f t="shared" si="67"/>
        <v>80</v>
      </c>
      <c r="M224" s="20">
        <v>80</v>
      </c>
      <c r="N224" s="75">
        <f t="shared" si="68"/>
        <v>0</v>
      </c>
      <c r="O224" s="74">
        <f t="shared" si="69"/>
        <v>80</v>
      </c>
      <c r="P224" s="22">
        <f t="shared" si="74"/>
        <v>160</v>
      </c>
      <c r="Q224" s="20">
        <f t="shared" si="76"/>
        <v>80</v>
      </c>
      <c r="R224" s="75"/>
      <c r="S224" s="74"/>
      <c r="T224" s="22"/>
      <c r="U224" s="10"/>
      <c r="V224" s="10"/>
      <c r="W224" s="76">
        <f t="shared" si="70"/>
        <v>0</v>
      </c>
      <c r="X224" s="10"/>
      <c r="Y224" s="10"/>
      <c r="Z224" s="10"/>
      <c r="AA224" s="76">
        <f t="shared" si="77"/>
        <v>0</v>
      </c>
      <c r="AB224" s="10"/>
      <c r="AC224" s="10"/>
      <c r="AD224" s="76">
        <f t="shared" si="71"/>
        <v>0</v>
      </c>
      <c r="AE224" s="10"/>
      <c r="AF224" s="10"/>
      <c r="AG224" s="10"/>
      <c r="AH224" s="76"/>
      <c r="AI224" s="10"/>
      <c r="AJ224" s="10"/>
      <c r="AK224" s="10"/>
      <c r="AL224" s="76">
        <f t="shared" si="72"/>
        <v>0</v>
      </c>
      <c r="AM224" s="10">
        <v>80</v>
      </c>
      <c r="AN224" s="10"/>
      <c r="AO224" s="10"/>
      <c r="AP224" s="76">
        <f t="shared" si="78"/>
        <v>80</v>
      </c>
      <c r="AQ224" s="10"/>
      <c r="AR224" s="10"/>
      <c r="AS224" s="10"/>
      <c r="AT224" s="10"/>
      <c r="AU224" s="10"/>
      <c r="AV224" s="68">
        <f t="shared" si="73"/>
        <v>80</v>
      </c>
      <c r="AW224" s="10"/>
      <c r="AX224" s="10"/>
      <c r="AY224" s="10"/>
      <c r="AZ224" s="76">
        <f t="shared" si="79"/>
        <v>80</v>
      </c>
      <c r="BA224" s="10"/>
      <c r="BC224" s="88"/>
    </row>
    <row r="225" spans="1:51">
      <c r="A225" s="34"/>
      <c r="B225" s="45" t="s">
        <v>428</v>
      </c>
      <c r="C225" s="34" t="s">
        <v>310</v>
      </c>
      <c r="D225" s="31">
        <v>53</v>
      </c>
      <c r="E225" s="17"/>
      <c r="F225" s="17"/>
      <c r="G225" s="18">
        <v>0</v>
      </c>
      <c r="H225" s="17">
        <v>0</v>
      </c>
      <c r="I225" s="19">
        <f>(F225+D225+E225)-(G225+H225)</f>
        <v>53</v>
      </c>
      <c r="J225" s="19">
        <f t="shared" si="66"/>
        <v>53</v>
      </c>
      <c r="K225" s="23">
        <v>53</v>
      </c>
      <c r="L225" s="20">
        <f t="shared" si="67"/>
        <v>53</v>
      </c>
      <c r="M225" s="20"/>
      <c r="N225" s="75">
        <f t="shared" si="68"/>
        <v>0</v>
      </c>
      <c r="O225" s="74">
        <f t="shared" si="69"/>
        <v>53</v>
      </c>
      <c r="P225" s="22">
        <f t="shared" si="74"/>
        <v>53</v>
      </c>
      <c r="Q225" s="10"/>
      <c r="R225" s="10"/>
      <c r="S225" s="10"/>
      <c r="T225" s="10"/>
      <c r="U225" s="10"/>
      <c r="V225" s="10"/>
      <c r="W225" s="76">
        <f t="shared" si="70"/>
        <v>0</v>
      </c>
      <c r="X225" s="10"/>
      <c r="Y225" s="10"/>
      <c r="Z225" s="10"/>
      <c r="AA225" s="10"/>
      <c r="AB225" s="10"/>
      <c r="AC225" s="10"/>
      <c r="AD225" s="76">
        <f t="shared" si="71"/>
        <v>0</v>
      </c>
      <c r="AE225" s="10"/>
      <c r="AF225" s="10"/>
      <c r="AG225" s="10">
        <v>53</v>
      </c>
      <c r="AH225" s="10"/>
      <c r="AI225" s="10"/>
      <c r="AJ225" s="10"/>
      <c r="AK225" s="10"/>
      <c r="AL225" s="76">
        <f t="shared" si="72"/>
        <v>53</v>
      </c>
      <c r="AM225" s="10">
        <v>53</v>
      </c>
      <c r="AN225" s="10"/>
      <c r="AO225" s="10"/>
      <c r="AP225" s="10"/>
      <c r="AQ225" s="10"/>
      <c r="AR225" s="10"/>
      <c r="AS225" s="10"/>
      <c r="AT225" s="10"/>
      <c r="AU225" s="10"/>
      <c r="AV225" s="76">
        <f t="shared" si="73"/>
        <v>0</v>
      </c>
      <c r="AW225" s="10"/>
      <c r="AX225" s="88"/>
      <c r="AY225" s="88"/>
    </row>
    <row r="226" spans="1:51">
      <c r="A226" s="34"/>
      <c r="B226" s="34" t="s">
        <v>431</v>
      </c>
      <c r="C226" s="34" t="s">
        <v>310</v>
      </c>
      <c r="D226" s="31">
        <v>200</v>
      </c>
      <c r="E226" s="17"/>
      <c r="F226" s="17"/>
      <c r="G226" s="18">
        <v>0</v>
      </c>
      <c r="H226" s="17">
        <v>0</v>
      </c>
      <c r="I226" s="19">
        <f>(F226+D226+E226)-(G226+H226)</f>
        <v>200</v>
      </c>
      <c r="J226" s="19">
        <f t="shared" si="66"/>
        <v>200</v>
      </c>
      <c r="K226" s="23">
        <v>200</v>
      </c>
      <c r="L226" s="20">
        <f t="shared" si="67"/>
        <v>200</v>
      </c>
      <c r="M226" s="20"/>
      <c r="N226" s="75">
        <f t="shared" si="68"/>
        <v>0</v>
      </c>
      <c r="O226" s="74">
        <f t="shared" si="69"/>
        <v>200</v>
      </c>
      <c r="P226" s="22">
        <f t="shared" si="74"/>
        <v>200</v>
      </c>
      <c r="Q226" s="10"/>
      <c r="R226" s="10"/>
      <c r="S226" s="10"/>
      <c r="T226" s="10"/>
      <c r="U226" s="10"/>
      <c r="V226" s="10"/>
      <c r="W226" s="76">
        <f t="shared" si="70"/>
        <v>0</v>
      </c>
      <c r="X226" s="10"/>
      <c r="Y226" s="10"/>
      <c r="Z226" s="10"/>
      <c r="AA226" s="10"/>
      <c r="AB226" s="10"/>
      <c r="AC226" s="10"/>
      <c r="AD226" s="76">
        <f t="shared" si="71"/>
        <v>0</v>
      </c>
      <c r="AE226" s="10"/>
      <c r="AF226" s="10">
        <v>100</v>
      </c>
      <c r="AG226" s="10">
        <v>100</v>
      </c>
      <c r="AH226" s="10"/>
      <c r="AI226" s="10"/>
      <c r="AJ226" s="10"/>
      <c r="AK226" s="10"/>
      <c r="AL226" s="76">
        <f t="shared" si="72"/>
        <v>200</v>
      </c>
      <c r="AM226" s="10">
        <v>200</v>
      </c>
      <c r="AN226" s="10"/>
      <c r="AO226" s="10"/>
      <c r="AP226" s="10"/>
      <c r="AQ226" s="10"/>
      <c r="AR226" s="10"/>
      <c r="AS226" s="10"/>
      <c r="AT226" s="10"/>
      <c r="AU226" s="10"/>
      <c r="AV226" s="76">
        <f t="shared" si="73"/>
        <v>0</v>
      </c>
      <c r="AW226" s="10"/>
      <c r="AX226" s="88"/>
      <c r="AY226" s="88"/>
    </row>
    <row r="227" spans="1:51">
      <c r="A227" s="59"/>
      <c r="B227" s="86" t="s">
        <v>439</v>
      </c>
      <c r="C227" s="34" t="s">
        <v>196</v>
      </c>
      <c r="D227" s="31">
        <v>1</v>
      </c>
      <c r="E227" s="17"/>
      <c r="F227" s="17"/>
      <c r="G227" s="18">
        <v>0</v>
      </c>
      <c r="H227" s="17">
        <v>0</v>
      </c>
      <c r="I227" s="19">
        <f>(F227+D227+E227)-(G227+H227)</f>
        <v>1</v>
      </c>
      <c r="J227" s="19">
        <f t="shared" si="66"/>
        <v>1</v>
      </c>
      <c r="K227" s="20">
        <v>1</v>
      </c>
      <c r="L227" s="20">
        <f t="shared" si="67"/>
        <v>1</v>
      </c>
      <c r="M227" s="20"/>
      <c r="N227" s="75">
        <f t="shared" si="68"/>
        <v>0</v>
      </c>
      <c r="O227" s="74">
        <f t="shared" si="69"/>
        <v>1</v>
      </c>
      <c r="P227" s="22">
        <f t="shared" si="74"/>
        <v>1</v>
      </c>
      <c r="Q227" s="10"/>
      <c r="R227" s="10"/>
      <c r="S227" s="10"/>
      <c r="T227" s="10"/>
      <c r="U227" s="10"/>
      <c r="V227" s="10"/>
      <c r="W227" s="76">
        <f t="shared" si="70"/>
        <v>0</v>
      </c>
      <c r="X227" s="10"/>
      <c r="Y227" s="10"/>
      <c r="Z227" s="10"/>
      <c r="AA227" s="10"/>
      <c r="AB227" s="10"/>
      <c r="AC227" s="10"/>
      <c r="AD227" s="76">
        <f t="shared" si="71"/>
        <v>0</v>
      </c>
      <c r="AE227" s="10"/>
      <c r="AF227" s="10">
        <v>1</v>
      </c>
      <c r="AG227" s="10"/>
      <c r="AH227" s="10"/>
      <c r="AI227" s="10"/>
      <c r="AJ227" s="10"/>
      <c r="AK227" s="10"/>
      <c r="AL227" s="76">
        <f t="shared" si="72"/>
        <v>1</v>
      </c>
      <c r="AM227" s="10">
        <v>1</v>
      </c>
      <c r="AN227" s="10"/>
      <c r="AO227" s="10"/>
      <c r="AP227" s="10"/>
      <c r="AQ227" s="10"/>
      <c r="AR227" s="10"/>
      <c r="AS227" s="10"/>
      <c r="AT227" s="10"/>
      <c r="AU227" s="10"/>
      <c r="AV227" s="76">
        <f t="shared" si="73"/>
        <v>0</v>
      </c>
      <c r="AW227" s="10"/>
      <c r="AX227" s="88"/>
      <c r="AY227" s="88"/>
    </row>
    <row r="228" spans="1:51" ht="30">
      <c r="A228" s="38"/>
      <c r="B228" s="41" t="s">
        <v>467</v>
      </c>
      <c r="C228" s="38" t="s">
        <v>146</v>
      </c>
      <c r="D228" s="38">
        <v>4</v>
      </c>
      <c r="E228" s="38"/>
      <c r="F228" s="38"/>
      <c r="G228" s="18">
        <v>0</v>
      </c>
      <c r="H228" s="38">
        <v>0</v>
      </c>
      <c r="I228" s="38"/>
      <c r="J228" s="38"/>
      <c r="K228" s="40">
        <v>4</v>
      </c>
      <c r="L228" s="20">
        <f t="shared" si="67"/>
        <v>4</v>
      </c>
      <c r="M228" s="20"/>
      <c r="N228" s="75">
        <f t="shared" si="68"/>
        <v>0</v>
      </c>
      <c r="O228" s="74">
        <f t="shared" si="69"/>
        <v>4</v>
      </c>
      <c r="P228" s="22">
        <f t="shared" si="74"/>
        <v>4</v>
      </c>
      <c r="Q228" s="40"/>
      <c r="R228" s="40"/>
      <c r="S228" s="40"/>
      <c r="T228" s="40"/>
      <c r="U228" s="40"/>
      <c r="V228" s="40"/>
      <c r="W228" s="76">
        <f t="shared" si="70"/>
        <v>0</v>
      </c>
      <c r="X228" s="40">
        <v>4</v>
      </c>
      <c r="Y228" s="40"/>
      <c r="Z228" s="40">
        <v>4</v>
      </c>
      <c r="AA228" s="40"/>
      <c r="AB228" s="40"/>
      <c r="AC228" s="40"/>
      <c r="AD228" s="76">
        <f t="shared" si="71"/>
        <v>4</v>
      </c>
      <c r="AE228" s="40"/>
      <c r="AF228" s="40"/>
      <c r="AG228" s="40"/>
      <c r="AH228" s="40"/>
      <c r="AI228" s="40"/>
      <c r="AJ228" s="40"/>
      <c r="AK228" s="40"/>
      <c r="AL228" s="76">
        <f t="shared" si="72"/>
        <v>0</v>
      </c>
      <c r="AM228" s="40"/>
      <c r="AN228" s="10"/>
      <c r="AO228" s="10"/>
      <c r="AP228" s="10"/>
      <c r="AQ228" s="10"/>
      <c r="AR228" s="10"/>
      <c r="AS228" s="10"/>
      <c r="AT228" s="10"/>
      <c r="AU228" s="10"/>
      <c r="AV228" s="76">
        <f t="shared" si="73"/>
        <v>0</v>
      </c>
      <c r="AW228" s="38"/>
      <c r="AX228" s="88"/>
      <c r="AY228" s="88"/>
    </row>
    <row r="229" spans="1:51" ht="30">
      <c r="A229" s="38"/>
      <c r="B229" s="41" t="s">
        <v>466</v>
      </c>
      <c r="C229" s="38" t="s">
        <v>146</v>
      </c>
      <c r="D229" s="38">
        <v>3</v>
      </c>
      <c r="E229" s="38"/>
      <c r="F229" s="38"/>
      <c r="G229" s="18">
        <v>0</v>
      </c>
      <c r="H229" s="38">
        <v>0</v>
      </c>
      <c r="I229" s="38"/>
      <c r="J229" s="38"/>
      <c r="K229" s="40">
        <v>3</v>
      </c>
      <c r="L229" s="20">
        <f t="shared" si="67"/>
        <v>3</v>
      </c>
      <c r="M229" s="20"/>
      <c r="N229" s="75">
        <f t="shared" si="68"/>
        <v>0</v>
      </c>
      <c r="O229" s="74">
        <f t="shared" si="69"/>
        <v>3</v>
      </c>
      <c r="P229" s="22">
        <f t="shared" si="74"/>
        <v>3</v>
      </c>
      <c r="Q229" s="40"/>
      <c r="R229" s="40"/>
      <c r="S229" s="40"/>
      <c r="T229" s="40"/>
      <c r="U229" s="40"/>
      <c r="V229" s="40"/>
      <c r="W229" s="76">
        <f t="shared" si="70"/>
        <v>0</v>
      </c>
      <c r="X229" s="40">
        <v>3</v>
      </c>
      <c r="Y229" s="40"/>
      <c r="Z229" s="40">
        <v>3</v>
      </c>
      <c r="AA229" s="40"/>
      <c r="AB229" s="40"/>
      <c r="AC229" s="40"/>
      <c r="AD229" s="76">
        <f t="shared" si="71"/>
        <v>3</v>
      </c>
      <c r="AE229" s="40"/>
      <c r="AF229" s="40"/>
      <c r="AG229" s="40"/>
      <c r="AH229" s="40"/>
      <c r="AI229" s="40"/>
      <c r="AJ229" s="40"/>
      <c r="AK229" s="40"/>
      <c r="AL229" s="76">
        <f t="shared" si="72"/>
        <v>0</v>
      </c>
      <c r="AM229" s="40"/>
      <c r="AN229" s="40"/>
      <c r="AO229" s="40"/>
      <c r="AP229" s="40"/>
      <c r="AQ229" s="40"/>
      <c r="AR229" s="40"/>
      <c r="AS229" s="40"/>
      <c r="AT229" s="40"/>
      <c r="AU229" s="40"/>
      <c r="AV229" s="76">
        <f t="shared" si="73"/>
        <v>0</v>
      </c>
      <c r="AW229" s="38"/>
      <c r="AX229" s="88"/>
      <c r="AY229" s="88"/>
    </row>
    <row r="230" spans="1:51">
      <c r="A230" s="34"/>
      <c r="B230" s="50" t="s">
        <v>403</v>
      </c>
      <c r="C230" s="16"/>
      <c r="D230" s="31">
        <v>0</v>
      </c>
      <c r="E230" s="17"/>
      <c r="F230" s="17"/>
      <c r="G230" s="18">
        <v>0</v>
      </c>
      <c r="H230" s="17">
        <v>0</v>
      </c>
      <c r="I230" s="19">
        <f>(F230+D230+E230)-(G230+H230)</f>
        <v>0</v>
      </c>
      <c r="J230" s="19">
        <f>IF(I230&gt;0,I230,0)</f>
        <v>0</v>
      </c>
      <c r="K230" s="23">
        <v>0</v>
      </c>
      <c r="L230" s="20">
        <f t="shared" si="67"/>
        <v>0</v>
      </c>
      <c r="M230" s="20"/>
      <c r="N230" s="75">
        <f t="shared" si="68"/>
        <v>0</v>
      </c>
      <c r="O230" s="74">
        <f t="shared" si="69"/>
        <v>0</v>
      </c>
      <c r="P230" s="22">
        <f t="shared" si="74"/>
        <v>0</v>
      </c>
      <c r="Q230" s="10"/>
      <c r="R230" s="10"/>
      <c r="S230" s="10"/>
      <c r="T230" s="10"/>
      <c r="U230" s="10"/>
      <c r="V230" s="10"/>
      <c r="W230" s="76">
        <f t="shared" si="70"/>
        <v>0</v>
      </c>
      <c r="X230" s="10"/>
      <c r="Y230" s="10"/>
      <c r="Z230" s="10"/>
      <c r="AA230" s="10"/>
      <c r="AB230" s="10"/>
      <c r="AC230" s="10"/>
      <c r="AD230" s="76">
        <f t="shared" si="71"/>
        <v>0</v>
      </c>
      <c r="AE230" s="10"/>
      <c r="AF230" s="10"/>
      <c r="AG230" s="10"/>
      <c r="AH230" s="10"/>
      <c r="AI230" s="10"/>
      <c r="AJ230" s="10"/>
      <c r="AK230" s="10"/>
      <c r="AL230" s="76">
        <f t="shared" si="72"/>
        <v>0</v>
      </c>
      <c r="AM230" s="10"/>
      <c r="AN230" s="40"/>
      <c r="AO230" s="40"/>
      <c r="AP230" s="40"/>
      <c r="AQ230" s="40"/>
      <c r="AR230" s="40"/>
      <c r="AS230" s="40"/>
      <c r="AT230" s="40"/>
      <c r="AU230" s="40"/>
      <c r="AV230" s="76">
        <f t="shared" si="73"/>
        <v>0</v>
      </c>
      <c r="AW230" s="38"/>
      <c r="AX230" s="88"/>
      <c r="AY230" s="88"/>
    </row>
    <row r="231" spans="1:51">
      <c r="A231" s="34"/>
      <c r="B231" s="50" t="s">
        <v>404</v>
      </c>
      <c r="C231" s="34"/>
      <c r="D231" s="31">
        <v>0</v>
      </c>
      <c r="E231" s="17"/>
      <c r="F231" s="17"/>
      <c r="G231" s="18">
        <v>0</v>
      </c>
      <c r="H231" s="17">
        <v>0</v>
      </c>
      <c r="I231" s="19">
        <f>(F231+D231+E231)-(G231+H231)</f>
        <v>0</v>
      </c>
      <c r="J231" s="19">
        <f>IF(I231&gt;0,I231,0)</f>
        <v>0</v>
      </c>
      <c r="K231" s="23">
        <v>0</v>
      </c>
      <c r="L231" s="20">
        <f t="shared" si="67"/>
        <v>0</v>
      </c>
      <c r="M231" s="20"/>
      <c r="N231" s="75">
        <f t="shared" si="68"/>
        <v>0</v>
      </c>
      <c r="O231" s="74">
        <f t="shared" si="69"/>
        <v>0</v>
      </c>
      <c r="P231" s="22">
        <f t="shared" si="74"/>
        <v>0</v>
      </c>
      <c r="Q231" s="10"/>
      <c r="R231" s="10"/>
      <c r="S231" s="10"/>
      <c r="T231" s="10"/>
      <c r="U231" s="10"/>
      <c r="V231" s="10"/>
      <c r="W231" s="76">
        <f t="shared" si="70"/>
        <v>0</v>
      </c>
      <c r="X231" s="10"/>
      <c r="Y231" s="10"/>
      <c r="Z231" s="10"/>
      <c r="AA231" s="10"/>
      <c r="AB231" s="10"/>
      <c r="AC231" s="10"/>
      <c r="AD231" s="76">
        <f t="shared" si="71"/>
        <v>0</v>
      </c>
      <c r="AE231" s="10"/>
      <c r="AF231" s="10"/>
      <c r="AG231" s="10"/>
      <c r="AH231" s="10"/>
      <c r="AI231" s="10"/>
      <c r="AJ231" s="10"/>
      <c r="AK231" s="10"/>
      <c r="AL231" s="76">
        <f t="shared" si="72"/>
        <v>0</v>
      </c>
      <c r="AM231" s="10"/>
      <c r="AN231" s="10"/>
      <c r="AO231" s="10"/>
      <c r="AP231" s="10"/>
      <c r="AQ231" s="10"/>
      <c r="AR231" s="10"/>
      <c r="AS231" s="10"/>
      <c r="AT231" s="10"/>
      <c r="AU231" s="10"/>
      <c r="AV231" s="76">
        <f t="shared" si="73"/>
        <v>0</v>
      </c>
      <c r="AW231" s="10"/>
      <c r="AX231" s="88"/>
      <c r="AY231" s="88"/>
    </row>
    <row r="232" spans="1:51" ht="30">
      <c r="A232" s="38"/>
      <c r="B232" s="41" t="s">
        <v>469</v>
      </c>
      <c r="C232" s="38" t="s">
        <v>146</v>
      </c>
      <c r="D232" s="38">
        <v>5</v>
      </c>
      <c r="E232" s="38"/>
      <c r="F232" s="38"/>
      <c r="G232" s="18">
        <v>0</v>
      </c>
      <c r="H232" s="38">
        <v>0</v>
      </c>
      <c r="I232" s="38"/>
      <c r="J232" s="38"/>
      <c r="K232" s="40">
        <f>5</f>
        <v>5</v>
      </c>
      <c r="L232" s="20">
        <f t="shared" si="67"/>
        <v>6</v>
      </c>
      <c r="M232" s="20">
        <v>1</v>
      </c>
      <c r="N232" s="75">
        <f t="shared" si="68"/>
        <v>0</v>
      </c>
      <c r="O232" s="74">
        <f t="shared" si="69"/>
        <v>6</v>
      </c>
      <c r="P232" s="22">
        <f t="shared" si="74"/>
        <v>6</v>
      </c>
      <c r="Q232" s="40"/>
      <c r="R232" s="40"/>
      <c r="S232" s="40"/>
      <c r="T232" s="40"/>
      <c r="U232" s="40"/>
      <c r="V232" s="40"/>
      <c r="W232" s="76">
        <f t="shared" si="70"/>
        <v>0</v>
      </c>
      <c r="X232" s="40">
        <v>6</v>
      </c>
      <c r="Y232" s="40"/>
      <c r="Z232" s="40"/>
      <c r="AA232" s="40">
        <v>6</v>
      </c>
      <c r="AB232" s="40"/>
      <c r="AC232" s="40"/>
      <c r="AD232" s="76">
        <f t="shared" si="71"/>
        <v>6</v>
      </c>
      <c r="AE232" s="40"/>
      <c r="AF232" s="40"/>
      <c r="AG232" s="40"/>
      <c r="AH232" s="40"/>
      <c r="AI232" s="40"/>
      <c r="AJ232" s="40"/>
      <c r="AK232" s="40"/>
      <c r="AL232" s="76">
        <f t="shared" si="72"/>
        <v>0</v>
      </c>
      <c r="AM232" s="40"/>
      <c r="AN232" s="10"/>
      <c r="AO232" s="10"/>
      <c r="AP232" s="10"/>
      <c r="AQ232" s="10"/>
      <c r="AR232" s="10"/>
      <c r="AS232" s="10"/>
      <c r="AT232" s="10"/>
      <c r="AU232" s="10"/>
      <c r="AV232" s="76">
        <f t="shared" si="73"/>
        <v>0</v>
      </c>
      <c r="AW232" s="22"/>
      <c r="AX232" s="88"/>
      <c r="AY232" s="88"/>
    </row>
    <row r="233" spans="1:51" ht="58.5">
      <c r="A233" s="38"/>
      <c r="B233" s="41" t="s">
        <v>468</v>
      </c>
      <c r="C233" s="38" t="s">
        <v>146</v>
      </c>
      <c r="D233" s="38">
        <v>12</v>
      </c>
      <c r="E233" s="38"/>
      <c r="F233" s="38"/>
      <c r="G233" s="18">
        <v>0</v>
      </c>
      <c r="H233" s="38">
        <v>0</v>
      </c>
      <c r="I233" s="38"/>
      <c r="J233" s="38"/>
      <c r="K233" s="40">
        <v>12</v>
      </c>
      <c r="L233" s="20">
        <f t="shared" si="67"/>
        <v>12</v>
      </c>
      <c r="M233" s="20"/>
      <c r="N233" s="75">
        <f t="shared" si="68"/>
        <v>0</v>
      </c>
      <c r="O233" s="74">
        <f t="shared" si="69"/>
        <v>12</v>
      </c>
      <c r="P233" s="22">
        <f t="shared" si="74"/>
        <v>12</v>
      </c>
      <c r="Q233" s="40"/>
      <c r="R233" s="40"/>
      <c r="S233" s="40"/>
      <c r="T233" s="40"/>
      <c r="U233" s="40"/>
      <c r="V233" s="40"/>
      <c r="W233" s="76">
        <f t="shared" si="70"/>
        <v>0</v>
      </c>
      <c r="X233" s="40">
        <v>12</v>
      </c>
      <c r="Y233" s="40"/>
      <c r="Z233" s="40"/>
      <c r="AA233" s="40">
        <v>12</v>
      </c>
      <c r="AB233" s="40"/>
      <c r="AC233" s="40"/>
      <c r="AD233" s="76">
        <f t="shared" si="71"/>
        <v>12</v>
      </c>
      <c r="AE233" s="40"/>
      <c r="AF233" s="40"/>
      <c r="AG233" s="40"/>
      <c r="AH233" s="40"/>
      <c r="AI233" s="40"/>
      <c r="AJ233" s="40"/>
      <c r="AK233" s="40"/>
      <c r="AL233" s="76">
        <f t="shared" si="72"/>
        <v>0</v>
      </c>
      <c r="AM233" s="40"/>
      <c r="AN233" s="10"/>
      <c r="AO233" s="10"/>
      <c r="AP233" s="10"/>
      <c r="AQ233" s="10"/>
      <c r="AR233" s="10"/>
      <c r="AS233" s="10"/>
      <c r="AT233" s="10"/>
      <c r="AU233" s="10"/>
      <c r="AV233" s="76">
        <f t="shared" si="73"/>
        <v>0</v>
      </c>
      <c r="AW233" s="22"/>
      <c r="AX233" s="88"/>
      <c r="AY233" s="88"/>
    </row>
    <row r="234" spans="1:51">
      <c r="A234" s="34"/>
      <c r="B234" s="84" t="s">
        <v>409</v>
      </c>
      <c r="C234" s="35"/>
      <c r="D234" s="36">
        <v>0</v>
      </c>
      <c r="E234" s="17"/>
      <c r="F234" s="17"/>
      <c r="G234" s="18">
        <v>0</v>
      </c>
      <c r="H234" s="17">
        <v>0</v>
      </c>
      <c r="I234" s="19">
        <f>(F234+D234+E234)-(G234+H234)</f>
        <v>0</v>
      </c>
      <c r="J234" s="19">
        <f>IF(I234&gt;0,I234,0)</f>
        <v>0</v>
      </c>
      <c r="K234" s="23">
        <v>0</v>
      </c>
      <c r="L234" s="20">
        <f t="shared" si="67"/>
        <v>0</v>
      </c>
      <c r="M234" s="20"/>
      <c r="N234" s="75">
        <f t="shared" si="68"/>
        <v>0</v>
      </c>
      <c r="O234" s="74">
        <f t="shared" si="69"/>
        <v>0</v>
      </c>
      <c r="P234" s="22">
        <f t="shared" si="74"/>
        <v>0</v>
      </c>
      <c r="Q234" s="10"/>
      <c r="R234" s="10"/>
      <c r="S234" s="10"/>
      <c r="T234" s="10"/>
      <c r="U234" s="10"/>
      <c r="V234" s="10"/>
      <c r="W234" s="76">
        <f t="shared" si="70"/>
        <v>0</v>
      </c>
      <c r="X234" s="10"/>
      <c r="Y234" s="10"/>
      <c r="Z234" s="10"/>
      <c r="AA234" s="10"/>
      <c r="AB234" s="10"/>
      <c r="AC234" s="10"/>
      <c r="AD234" s="76">
        <f t="shared" si="71"/>
        <v>0</v>
      </c>
      <c r="AE234" s="10"/>
      <c r="AF234" s="10"/>
      <c r="AG234" s="10"/>
      <c r="AH234" s="10"/>
      <c r="AI234" s="10"/>
      <c r="AJ234" s="10"/>
      <c r="AK234" s="10"/>
      <c r="AL234" s="76">
        <f t="shared" si="72"/>
        <v>0</v>
      </c>
      <c r="AM234" s="10"/>
      <c r="AN234" s="10"/>
      <c r="AO234" s="10"/>
      <c r="AP234" s="10"/>
      <c r="AQ234" s="10"/>
      <c r="AR234" s="10"/>
      <c r="AS234" s="10"/>
      <c r="AT234" s="10"/>
      <c r="AU234" s="10"/>
      <c r="AV234" s="76">
        <f t="shared" si="73"/>
        <v>0</v>
      </c>
      <c r="AW234" s="22"/>
      <c r="AX234" s="88"/>
      <c r="AY234" s="88"/>
    </row>
    <row r="235" spans="1:51">
      <c r="A235" s="34"/>
      <c r="B235" s="69" t="s">
        <v>410</v>
      </c>
      <c r="C235" s="35"/>
      <c r="D235" s="36">
        <v>0</v>
      </c>
      <c r="E235" s="17"/>
      <c r="F235" s="17"/>
      <c r="G235" s="18">
        <v>0</v>
      </c>
      <c r="H235" s="17">
        <v>0</v>
      </c>
      <c r="I235" s="19">
        <f>(F235+D235+E235)-(G235+H235)</f>
        <v>0</v>
      </c>
      <c r="J235" s="19">
        <f>IF(I235&gt;0,I235,0)</f>
        <v>0</v>
      </c>
      <c r="K235" s="23">
        <v>0</v>
      </c>
      <c r="L235" s="20">
        <f t="shared" si="67"/>
        <v>0</v>
      </c>
      <c r="M235" s="20"/>
      <c r="N235" s="75">
        <f t="shared" si="68"/>
        <v>0</v>
      </c>
      <c r="O235" s="74">
        <f t="shared" si="69"/>
        <v>0</v>
      </c>
      <c r="P235" s="22">
        <f t="shared" si="74"/>
        <v>0</v>
      </c>
      <c r="Q235" s="10"/>
      <c r="R235" s="10"/>
      <c r="S235" s="10"/>
      <c r="T235" s="10"/>
      <c r="U235" s="10"/>
      <c r="V235" s="10"/>
      <c r="W235" s="76">
        <f t="shared" si="70"/>
        <v>0</v>
      </c>
      <c r="X235" s="10"/>
      <c r="Y235" s="10"/>
      <c r="Z235" s="10"/>
      <c r="AA235" s="10"/>
      <c r="AB235" s="10"/>
      <c r="AC235" s="10"/>
      <c r="AD235" s="76">
        <f t="shared" si="71"/>
        <v>0</v>
      </c>
      <c r="AE235" s="10"/>
      <c r="AF235" s="10"/>
      <c r="AG235" s="10"/>
      <c r="AH235" s="10"/>
      <c r="AI235" s="10"/>
      <c r="AJ235" s="10"/>
      <c r="AK235" s="10"/>
      <c r="AL235" s="76">
        <f t="shared" si="72"/>
        <v>0</v>
      </c>
      <c r="AM235" s="10"/>
      <c r="AN235" s="10"/>
      <c r="AO235" s="10"/>
      <c r="AP235" s="10"/>
      <c r="AQ235" s="10"/>
      <c r="AR235" s="10"/>
      <c r="AS235" s="10"/>
      <c r="AT235" s="10"/>
      <c r="AU235" s="10"/>
      <c r="AV235" s="76">
        <f t="shared" si="73"/>
        <v>0</v>
      </c>
      <c r="AW235" s="22"/>
      <c r="AX235" s="88"/>
      <c r="AY235" s="88"/>
    </row>
    <row r="236" spans="1:51">
      <c r="A236" s="34"/>
      <c r="B236" s="69" t="s">
        <v>410</v>
      </c>
      <c r="C236" s="35"/>
      <c r="D236" s="36">
        <v>0</v>
      </c>
      <c r="E236" s="17"/>
      <c r="F236" s="17"/>
      <c r="G236" s="18">
        <v>0</v>
      </c>
      <c r="H236" s="17">
        <v>0</v>
      </c>
      <c r="I236" s="19">
        <f>(F236+D236+E236)-(G236+H236)</f>
        <v>0</v>
      </c>
      <c r="J236" s="19">
        <f>IF(I236&gt;0,I236,0)</f>
        <v>0</v>
      </c>
      <c r="K236" s="23">
        <v>0</v>
      </c>
      <c r="L236" s="20">
        <f t="shared" si="67"/>
        <v>0</v>
      </c>
      <c r="M236" s="20"/>
      <c r="N236" s="75">
        <f t="shared" si="68"/>
        <v>0</v>
      </c>
      <c r="O236" s="74">
        <f t="shared" si="69"/>
        <v>0</v>
      </c>
      <c r="P236" s="22">
        <f t="shared" si="74"/>
        <v>0</v>
      </c>
      <c r="Q236" s="10"/>
      <c r="R236" s="10"/>
      <c r="S236" s="10"/>
      <c r="T236" s="10"/>
      <c r="U236" s="10"/>
      <c r="V236" s="10"/>
      <c r="W236" s="76">
        <f t="shared" si="70"/>
        <v>0</v>
      </c>
      <c r="X236" s="10"/>
      <c r="Y236" s="10"/>
      <c r="Z236" s="10"/>
      <c r="AA236" s="10"/>
      <c r="AB236" s="10"/>
      <c r="AC236" s="10"/>
      <c r="AD236" s="76">
        <f t="shared" si="71"/>
        <v>0</v>
      </c>
      <c r="AE236" s="10"/>
      <c r="AF236" s="10"/>
      <c r="AG236" s="10"/>
      <c r="AH236" s="10"/>
      <c r="AI236" s="10"/>
      <c r="AJ236" s="10"/>
      <c r="AK236" s="10"/>
      <c r="AL236" s="76">
        <f t="shared" si="72"/>
        <v>0</v>
      </c>
      <c r="AM236" s="10"/>
      <c r="AN236" s="10"/>
      <c r="AO236" s="10"/>
      <c r="AP236" s="10"/>
      <c r="AQ236" s="10"/>
      <c r="AR236" s="10"/>
      <c r="AS236" s="10"/>
      <c r="AT236" s="10"/>
      <c r="AU236" s="10"/>
      <c r="AV236" s="76">
        <f t="shared" si="73"/>
        <v>0</v>
      </c>
      <c r="AW236" s="22"/>
      <c r="AX236" s="88"/>
      <c r="AY236" s="88"/>
    </row>
    <row r="237" spans="1:51" ht="25.5">
      <c r="A237" s="34"/>
      <c r="B237" s="70" t="s">
        <v>411</v>
      </c>
      <c r="C237" s="71" t="s">
        <v>155</v>
      </c>
      <c r="D237" s="72">
        <v>36</v>
      </c>
      <c r="E237" s="17"/>
      <c r="F237" s="17"/>
      <c r="G237" s="18">
        <v>0</v>
      </c>
      <c r="H237" s="17">
        <v>0</v>
      </c>
      <c r="I237" s="19">
        <f>(F237+D237+E237)-(G237+H237)</f>
        <v>36</v>
      </c>
      <c r="J237" s="19">
        <f>IF(I237&gt;0,I237,0)</f>
        <v>36</v>
      </c>
      <c r="K237" s="23">
        <v>36</v>
      </c>
      <c r="L237" s="20">
        <f t="shared" si="67"/>
        <v>36</v>
      </c>
      <c r="M237" s="20"/>
      <c r="N237" s="75">
        <f t="shared" si="68"/>
        <v>0</v>
      </c>
      <c r="O237" s="74">
        <f t="shared" si="69"/>
        <v>36</v>
      </c>
      <c r="P237" s="22">
        <f t="shared" si="74"/>
        <v>36</v>
      </c>
      <c r="Q237" s="10">
        <v>36</v>
      </c>
      <c r="R237" s="10">
        <v>36</v>
      </c>
      <c r="S237" s="10"/>
      <c r="T237" s="10"/>
      <c r="U237" s="10"/>
      <c r="V237" s="10"/>
      <c r="W237" s="76">
        <f t="shared" si="70"/>
        <v>36</v>
      </c>
      <c r="X237" s="10"/>
      <c r="Y237" s="10"/>
      <c r="Z237" s="10"/>
      <c r="AA237" s="10"/>
      <c r="AB237" s="10"/>
      <c r="AC237" s="10"/>
      <c r="AD237" s="76">
        <f t="shared" si="71"/>
        <v>0</v>
      </c>
      <c r="AE237" s="10"/>
      <c r="AF237" s="10"/>
      <c r="AG237" s="10"/>
      <c r="AH237" s="10"/>
      <c r="AI237" s="10"/>
      <c r="AJ237" s="10"/>
      <c r="AK237" s="10"/>
      <c r="AL237" s="76">
        <f t="shared" si="72"/>
        <v>0</v>
      </c>
      <c r="AM237" s="10"/>
      <c r="AN237" s="10"/>
      <c r="AO237" s="10"/>
      <c r="AP237" s="10"/>
      <c r="AQ237" s="10"/>
      <c r="AR237" s="10"/>
      <c r="AS237" s="10"/>
      <c r="AT237" s="10"/>
      <c r="AU237" s="10"/>
      <c r="AV237" s="76">
        <f t="shared" si="73"/>
        <v>0</v>
      </c>
      <c r="AW237" s="10"/>
      <c r="AX237" s="88"/>
      <c r="AY237" s="88"/>
    </row>
    <row r="238" spans="1:51" ht="45">
      <c r="A238" s="38"/>
      <c r="B238" s="48" t="s">
        <v>470</v>
      </c>
      <c r="C238" s="38" t="s">
        <v>146</v>
      </c>
      <c r="D238" s="38">
        <v>1</v>
      </c>
      <c r="E238" s="38"/>
      <c r="F238" s="38"/>
      <c r="G238" s="18">
        <v>0</v>
      </c>
      <c r="H238" s="38">
        <v>0</v>
      </c>
      <c r="I238" s="38"/>
      <c r="J238" s="38"/>
      <c r="K238" s="40">
        <v>1</v>
      </c>
      <c r="L238" s="20">
        <f t="shared" si="67"/>
        <v>1</v>
      </c>
      <c r="M238" s="20"/>
      <c r="N238" s="75">
        <f t="shared" si="68"/>
        <v>0</v>
      </c>
      <c r="O238" s="74">
        <f t="shared" si="69"/>
        <v>1</v>
      </c>
      <c r="P238" s="22">
        <f t="shared" si="74"/>
        <v>1</v>
      </c>
      <c r="Q238" s="40"/>
      <c r="R238" s="40"/>
      <c r="S238" s="40"/>
      <c r="T238" s="40"/>
      <c r="U238" s="40"/>
      <c r="V238" s="40"/>
      <c r="W238" s="76">
        <f t="shared" si="70"/>
        <v>0</v>
      </c>
      <c r="X238" s="40">
        <v>1</v>
      </c>
      <c r="Y238" s="40"/>
      <c r="Z238" s="40"/>
      <c r="AA238" s="40"/>
      <c r="AB238" s="40">
        <v>1</v>
      </c>
      <c r="AC238" s="40"/>
      <c r="AD238" s="76">
        <f t="shared" si="71"/>
        <v>1</v>
      </c>
      <c r="AE238" s="40"/>
      <c r="AF238" s="40"/>
      <c r="AG238" s="40"/>
      <c r="AH238" s="40"/>
      <c r="AI238" s="40"/>
      <c r="AJ238" s="40"/>
      <c r="AK238" s="40"/>
      <c r="AL238" s="76">
        <f t="shared" si="72"/>
        <v>0</v>
      </c>
      <c r="AM238" s="40"/>
      <c r="AN238" s="10"/>
      <c r="AO238" s="10"/>
      <c r="AP238" s="10"/>
      <c r="AQ238" s="10"/>
      <c r="AR238" s="10"/>
      <c r="AS238" s="10"/>
      <c r="AT238" s="10"/>
      <c r="AU238" s="10"/>
      <c r="AV238" s="76">
        <f t="shared" si="73"/>
        <v>0</v>
      </c>
      <c r="AW238" s="10"/>
      <c r="AX238" s="88"/>
      <c r="AY238" s="88"/>
    </row>
    <row r="239" spans="1:51" ht="45">
      <c r="A239" s="38"/>
      <c r="B239" s="48" t="s">
        <v>471</v>
      </c>
      <c r="C239" s="38" t="s">
        <v>146</v>
      </c>
      <c r="D239" s="38">
        <v>1</v>
      </c>
      <c r="E239" s="38"/>
      <c r="F239" s="38"/>
      <c r="G239" s="18">
        <v>0</v>
      </c>
      <c r="H239" s="38">
        <v>0</v>
      </c>
      <c r="I239" s="38"/>
      <c r="J239" s="38"/>
      <c r="K239" s="40">
        <v>1</v>
      </c>
      <c r="L239" s="20">
        <f t="shared" si="67"/>
        <v>1</v>
      </c>
      <c r="M239" s="20"/>
      <c r="N239" s="75">
        <f t="shared" si="68"/>
        <v>0</v>
      </c>
      <c r="O239" s="74">
        <f t="shared" si="69"/>
        <v>1</v>
      </c>
      <c r="P239" s="22">
        <f t="shared" si="74"/>
        <v>1</v>
      </c>
      <c r="Q239" s="40"/>
      <c r="R239" s="40"/>
      <c r="S239" s="40"/>
      <c r="T239" s="40"/>
      <c r="U239" s="40"/>
      <c r="V239" s="40"/>
      <c r="W239" s="76">
        <f t="shared" si="70"/>
        <v>0</v>
      </c>
      <c r="X239" s="40">
        <v>1</v>
      </c>
      <c r="Y239" s="40"/>
      <c r="Z239" s="40"/>
      <c r="AA239" s="40"/>
      <c r="AB239" s="40">
        <v>1</v>
      </c>
      <c r="AC239" s="40"/>
      <c r="AD239" s="76">
        <f t="shared" si="71"/>
        <v>1</v>
      </c>
      <c r="AE239" s="40"/>
      <c r="AF239" s="40"/>
      <c r="AG239" s="40"/>
      <c r="AH239" s="40"/>
      <c r="AI239" s="40"/>
      <c r="AJ239" s="40"/>
      <c r="AK239" s="40"/>
      <c r="AL239" s="76">
        <f t="shared" si="72"/>
        <v>0</v>
      </c>
      <c r="AM239" s="40"/>
      <c r="AN239" s="10"/>
      <c r="AO239" s="10"/>
      <c r="AP239" s="10"/>
      <c r="AQ239" s="10"/>
      <c r="AR239" s="10"/>
      <c r="AS239" s="10"/>
      <c r="AT239" s="10"/>
      <c r="AU239" s="10"/>
      <c r="AV239" s="76">
        <f t="shared" si="73"/>
        <v>0</v>
      </c>
      <c r="AW239" s="10"/>
      <c r="AX239" s="88"/>
      <c r="AY239" s="88"/>
    </row>
    <row r="240" spans="1:51" ht="30">
      <c r="A240" s="38"/>
      <c r="B240" s="48" t="s">
        <v>472</v>
      </c>
      <c r="C240" s="38" t="s">
        <v>146</v>
      </c>
      <c r="D240" s="38">
        <v>1</v>
      </c>
      <c r="E240" s="38"/>
      <c r="F240" s="38"/>
      <c r="G240" s="18">
        <v>0</v>
      </c>
      <c r="H240" s="38">
        <v>0</v>
      </c>
      <c r="I240" s="38"/>
      <c r="J240" s="38"/>
      <c r="K240" s="40">
        <v>1</v>
      </c>
      <c r="L240" s="20">
        <f t="shared" si="67"/>
        <v>1</v>
      </c>
      <c r="M240" s="20"/>
      <c r="N240" s="75">
        <f t="shared" si="68"/>
        <v>0</v>
      </c>
      <c r="O240" s="74">
        <f t="shared" si="69"/>
        <v>1</v>
      </c>
      <c r="P240" s="22">
        <f t="shared" si="74"/>
        <v>1</v>
      </c>
      <c r="Q240" s="40"/>
      <c r="R240" s="40"/>
      <c r="S240" s="40"/>
      <c r="T240" s="40"/>
      <c r="U240" s="40"/>
      <c r="V240" s="40"/>
      <c r="W240" s="76">
        <f t="shared" si="70"/>
        <v>0</v>
      </c>
      <c r="X240" s="40">
        <v>1</v>
      </c>
      <c r="Y240" s="40"/>
      <c r="Z240" s="40"/>
      <c r="AA240" s="40"/>
      <c r="AB240" s="40">
        <v>1</v>
      </c>
      <c r="AC240" s="40"/>
      <c r="AD240" s="76">
        <f t="shared" si="71"/>
        <v>1</v>
      </c>
      <c r="AE240" s="40"/>
      <c r="AF240" s="40"/>
      <c r="AG240" s="40"/>
      <c r="AH240" s="40"/>
      <c r="AI240" s="40"/>
      <c r="AJ240" s="40"/>
      <c r="AK240" s="40"/>
      <c r="AL240" s="76">
        <f t="shared" si="72"/>
        <v>0</v>
      </c>
      <c r="AM240" s="40"/>
      <c r="AN240" s="10"/>
      <c r="AO240" s="10"/>
      <c r="AP240" s="10"/>
      <c r="AQ240" s="10"/>
      <c r="AR240" s="10"/>
      <c r="AS240" s="10"/>
      <c r="AT240" s="10"/>
      <c r="AU240" s="10"/>
      <c r="AV240" s="76">
        <f t="shared" si="73"/>
        <v>0</v>
      </c>
      <c r="AW240" s="10"/>
      <c r="AX240" s="88"/>
      <c r="AY240" s="88"/>
    </row>
    <row r="241" spans="1:51">
      <c r="A241" s="34"/>
      <c r="B241" s="32" t="s">
        <v>420</v>
      </c>
      <c r="C241" s="34" t="s">
        <v>146</v>
      </c>
      <c r="D241" s="31">
        <v>7</v>
      </c>
      <c r="E241" s="17"/>
      <c r="F241" s="17"/>
      <c r="G241" s="18">
        <v>0</v>
      </c>
      <c r="H241" s="17">
        <v>0</v>
      </c>
      <c r="I241" s="19">
        <f>(F241+D241+E241)-(G241+H241)</f>
        <v>7</v>
      </c>
      <c r="J241" s="19">
        <f>IF(I241&gt;0,I241,0)</f>
        <v>7</v>
      </c>
      <c r="K241" s="23">
        <v>7</v>
      </c>
      <c r="L241" s="20">
        <f t="shared" si="67"/>
        <v>7</v>
      </c>
      <c r="M241" s="20"/>
      <c r="N241" s="75">
        <f t="shared" si="68"/>
        <v>0</v>
      </c>
      <c r="O241" s="74">
        <f t="shared" si="69"/>
        <v>7</v>
      </c>
      <c r="P241" s="22">
        <f t="shared" si="74"/>
        <v>7</v>
      </c>
      <c r="Q241" s="10">
        <v>7</v>
      </c>
      <c r="R241" s="10"/>
      <c r="S241" s="10"/>
      <c r="T241" s="10">
        <v>7</v>
      </c>
      <c r="U241" s="10"/>
      <c r="V241" s="10"/>
      <c r="W241" s="76">
        <f t="shared" si="70"/>
        <v>7</v>
      </c>
      <c r="X241" s="10"/>
      <c r="Y241" s="10"/>
      <c r="Z241" s="10"/>
      <c r="AA241" s="10"/>
      <c r="AB241" s="10"/>
      <c r="AC241" s="10"/>
      <c r="AD241" s="76">
        <f t="shared" si="71"/>
        <v>0</v>
      </c>
      <c r="AE241" s="10"/>
      <c r="AF241" s="10"/>
      <c r="AG241" s="10"/>
      <c r="AH241" s="10"/>
      <c r="AI241" s="10"/>
      <c r="AJ241" s="10"/>
      <c r="AK241" s="10"/>
      <c r="AL241" s="76">
        <f t="shared" si="72"/>
        <v>0</v>
      </c>
      <c r="AM241" s="10"/>
      <c r="AN241" s="10"/>
      <c r="AO241" s="10"/>
      <c r="AP241" s="10"/>
      <c r="AQ241" s="10"/>
      <c r="AR241" s="10"/>
      <c r="AS241" s="10"/>
      <c r="AT241" s="10"/>
      <c r="AU241" s="10"/>
      <c r="AV241" s="76">
        <f t="shared" si="73"/>
        <v>0</v>
      </c>
      <c r="AW241" s="10"/>
      <c r="AX241" s="88"/>
      <c r="AY241" s="88"/>
    </row>
    <row r="242" spans="1:51">
      <c r="A242" s="38"/>
      <c r="B242" s="51" t="s">
        <v>442</v>
      </c>
      <c r="C242" s="34" t="s">
        <v>148</v>
      </c>
      <c r="D242" s="31">
        <v>50</v>
      </c>
      <c r="E242" s="17"/>
      <c r="F242" s="17"/>
      <c r="G242" s="18">
        <v>0</v>
      </c>
      <c r="H242" s="17">
        <v>0</v>
      </c>
      <c r="I242" s="19"/>
      <c r="J242" s="19"/>
      <c r="K242" s="39">
        <v>100</v>
      </c>
      <c r="L242" s="20">
        <f t="shared" si="67"/>
        <v>100</v>
      </c>
      <c r="M242" s="20"/>
      <c r="N242" s="75">
        <f t="shared" si="68"/>
        <v>0</v>
      </c>
      <c r="O242" s="74">
        <f t="shared" si="69"/>
        <v>100</v>
      </c>
      <c r="P242" s="22">
        <f t="shared" si="74"/>
        <v>100</v>
      </c>
      <c r="Q242" s="10"/>
      <c r="R242" s="10"/>
      <c r="S242" s="10"/>
      <c r="T242" s="10"/>
      <c r="U242" s="10"/>
      <c r="V242" s="10"/>
      <c r="W242" s="76">
        <f t="shared" si="70"/>
        <v>0</v>
      </c>
      <c r="X242" s="10"/>
      <c r="Y242" s="10"/>
      <c r="Z242" s="10"/>
      <c r="AA242" s="10"/>
      <c r="AB242" s="10"/>
      <c r="AC242" s="10"/>
      <c r="AD242" s="76">
        <f t="shared" si="71"/>
        <v>0</v>
      </c>
      <c r="AE242" s="10">
        <v>100</v>
      </c>
      <c r="AF242" s="10"/>
      <c r="AG242" s="10"/>
      <c r="AH242" s="10">
        <v>100</v>
      </c>
      <c r="AI242" s="10"/>
      <c r="AJ242" s="10"/>
      <c r="AK242" s="10"/>
      <c r="AL242" s="76">
        <f t="shared" si="72"/>
        <v>100</v>
      </c>
      <c r="AM242" s="10"/>
      <c r="AN242" s="10"/>
      <c r="AO242" s="10"/>
      <c r="AP242" s="10"/>
      <c r="AQ242" s="10"/>
      <c r="AR242" s="10"/>
      <c r="AS242" s="10"/>
      <c r="AT242" s="10"/>
      <c r="AU242" s="10"/>
      <c r="AV242" s="76">
        <f t="shared" si="73"/>
        <v>0</v>
      </c>
      <c r="AW242" s="22"/>
      <c r="AX242" s="88"/>
      <c r="AY242" s="88"/>
    </row>
    <row r="243" spans="1:51">
      <c r="A243" s="16" t="s">
        <v>85</v>
      </c>
      <c r="B243" s="16" t="s">
        <v>86</v>
      </c>
      <c r="C243" s="16" t="s">
        <v>69</v>
      </c>
      <c r="D243" s="17">
        <v>200</v>
      </c>
      <c r="E243" s="17">
        <v>0</v>
      </c>
      <c r="F243" s="17">
        <v>0</v>
      </c>
      <c r="G243" s="18">
        <v>0</v>
      </c>
      <c r="H243" s="17">
        <v>130</v>
      </c>
      <c r="I243" s="19">
        <f>(F243+D243+E243)-(G243+H243)</f>
        <v>70</v>
      </c>
      <c r="J243" s="19">
        <f>IF(I243&gt;0,I243,0)</f>
        <v>70</v>
      </c>
      <c r="K243" s="23">
        <v>100</v>
      </c>
      <c r="L243" s="20">
        <f t="shared" si="67"/>
        <v>0</v>
      </c>
      <c r="M243" s="20"/>
      <c r="N243" s="75">
        <f t="shared" si="68"/>
        <v>0</v>
      </c>
      <c r="O243" s="74">
        <f>W243+AD243+AL243+AV243</f>
        <v>0</v>
      </c>
      <c r="P243" s="22">
        <f t="shared" si="74"/>
        <v>0</v>
      </c>
      <c r="Q243" s="10"/>
      <c r="R243" s="10"/>
      <c r="S243" s="10"/>
      <c r="T243" s="10"/>
      <c r="U243" s="10"/>
      <c r="V243" s="10"/>
      <c r="W243" s="76">
        <f>SUM(R243:V243)</f>
        <v>0</v>
      </c>
      <c r="X243" s="10"/>
      <c r="Y243" s="10"/>
      <c r="Z243" s="10"/>
      <c r="AA243" s="10"/>
      <c r="AB243" s="10"/>
      <c r="AC243" s="10"/>
      <c r="AD243" s="76">
        <f>SUM(Y243:AC243)</f>
        <v>0</v>
      </c>
      <c r="AE243" s="10"/>
      <c r="AF243" s="10"/>
      <c r="AG243" s="10"/>
      <c r="AH243" s="10"/>
      <c r="AI243" s="10"/>
      <c r="AJ243" s="10"/>
      <c r="AK243" s="10"/>
      <c r="AL243" s="76">
        <f>SUM(AF243:AK243)</f>
        <v>0</v>
      </c>
      <c r="AM243" s="10"/>
      <c r="AN243" s="10"/>
      <c r="AO243" s="10"/>
      <c r="AP243" s="10"/>
      <c r="AQ243" s="10"/>
      <c r="AR243" s="10"/>
      <c r="AS243" s="10"/>
      <c r="AT243" s="10"/>
      <c r="AU243" s="10"/>
      <c r="AV243" s="76">
        <f>SUM(AN243:AU243)</f>
        <v>0</v>
      </c>
      <c r="AW243" s="2"/>
      <c r="AX243" s="88"/>
      <c r="AY243" s="88"/>
    </row>
    <row r="244" spans="1:51">
      <c r="A244" s="34"/>
      <c r="B244" s="45" t="s">
        <v>421</v>
      </c>
      <c r="C244" s="34" t="s">
        <v>69</v>
      </c>
      <c r="D244" s="31">
        <v>60</v>
      </c>
      <c r="E244" s="17"/>
      <c r="F244" s="17"/>
      <c r="G244" s="18">
        <v>0</v>
      </c>
      <c r="H244" s="17">
        <v>0</v>
      </c>
      <c r="I244" s="19">
        <f>(F244+D244+E244)-(G244+H244)</f>
        <v>60</v>
      </c>
      <c r="J244" s="19">
        <f>IF(I244&gt;0,I244,0)</f>
        <v>60</v>
      </c>
      <c r="K244" s="23">
        <v>60</v>
      </c>
      <c r="L244" s="20">
        <f t="shared" si="67"/>
        <v>60</v>
      </c>
      <c r="M244" s="20"/>
      <c r="N244" s="75">
        <f t="shared" si="68"/>
        <v>0</v>
      </c>
      <c r="O244" s="74">
        <f t="shared" si="69"/>
        <v>60</v>
      </c>
      <c r="P244" s="22">
        <f t="shared" si="74"/>
        <v>60</v>
      </c>
      <c r="Q244" s="10">
        <v>60</v>
      </c>
      <c r="R244" s="10"/>
      <c r="S244" s="10"/>
      <c r="T244" s="10">
        <v>60</v>
      </c>
      <c r="U244" s="10"/>
      <c r="V244" s="10"/>
      <c r="W244" s="76">
        <f t="shared" si="70"/>
        <v>60</v>
      </c>
      <c r="X244" s="10"/>
      <c r="Y244" s="10"/>
      <c r="Z244" s="10"/>
      <c r="AA244" s="10"/>
      <c r="AB244" s="10"/>
      <c r="AC244" s="10"/>
      <c r="AD244" s="76">
        <f t="shared" si="71"/>
        <v>0</v>
      </c>
      <c r="AE244" s="10"/>
      <c r="AF244" s="10"/>
      <c r="AG244" s="10"/>
      <c r="AH244" s="10"/>
      <c r="AI244" s="10"/>
      <c r="AJ244" s="10"/>
      <c r="AK244" s="10"/>
      <c r="AL244" s="76">
        <f t="shared" si="72"/>
        <v>0</v>
      </c>
      <c r="AM244" s="10"/>
      <c r="AN244" s="10"/>
      <c r="AO244" s="10"/>
      <c r="AP244" s="10"/>
      <c r="AQ244" s="10"/>
      <c r="AR244" s="10"/>
      <c r="AS244" s="10"/>
      <c r="AT244" s="10"/>
      <c r="AU244" s="10"/>
      <c r="AV244" s="76">
        <f t="shared" si="73"/>
        <v>0</v>
      </c>
      <c r="AW244" s="22"/>
      <c r="AX244" s="88"/>
      <c r="AY244" s="88"/>
    </row>
    <row r="245" spans="1:51">
      <c r="A245" s="34"/>
      <c r="B245" s="45" t="s">
        <v>422</v>
      </c>
      <c r="C245" s="34" t="s">
        <v>69</v>
      </c>
      <c r="D245" s="31">
        <v>60</v>
      </c>
      <c r="E245" s="17"/>
      <c r="F245" s="17"/>
      <c r="G245" s="18">
        <v>0</v>
      </c>
      <c r="H245" s="17">
        <v>0</v>
      </c>
      <c r="I245" s="19">
        <f>(F245+D245+E245)-(G245+H245)</f>
        <v>60</v>
      </c>
      <c r="J245" s="19">
        <f>IF(I245&gt;0,I245,0)</f>
        <v>60</v>
      </c>
      <c r="K245" s="23">
        <v>60</v>
      </c>
      <c r="L245" s="20">
        <f t="shared" si="67"/>
        <v>60</v>
      </c>
      <c r="M245" s="20"/>
      <c r="N245" s="75">
        <f t="shared" si="68"/>
        <v>0</v>
      </c>
      <c r="O245" s="74">
        <f t="shared" si="69"/>
        <v>60</v>
      </c>
      <c r="P245" s="22">
        <f t="shared" si="74"/>
        <v>60</v>
      </c>
      <c r="Q245" s="10">
        <v>60</v>
      </c>
      <c r="R245" s="10"/>
      <c r="S245" s="10"/>
      <c r="T245" s="10">
        <v>60</v>
      </c>
      <c r="U245" s="10"/>
      <c r="V245" s="10"/>
      <c r="W245" s="76">
        <f t="shared" si="70"/>
        <v>60</v>
      </c>
      <c r="X245" s="10"/>
      <c r="Y245" s="10"/>
      <c r="Z245" s="10"/>
      <c r="AA245" s="10"/>
      <c r="AB245" s="10"/>
      <c r="AC245" s="10"/>
      <c r="AD245" s="76">
        <f t="shared" si="71"/>
        <v>0</v>
      </c>
      <c r="AE245" s="10"/>
      <c r="AF245" s="10"/>
      <c r="AG245" s="10"/>
      <c r="AH245" s="10"/>
      <c r="AI245" s="10"/>
      <c r="AJ245" s="10"/>
      <c r="AK245" s="10"/>
      <c r="AL245" s="76">
        <f t="shared" si="72"/>
        <v>0</v>
      </c>
      <c r="AM245" s="10"/>
      <c r="AN245" s="10"/>
      <c r="AO245" s="10"/>
      <c r="AP245" s="10"/>
      <c r="AQ245" s="10"/>
      <c r="AR245" s="10"/>
      <c r="AS245" s="10"/>
      <c r="AT245" s="10"/>
      <c r="AU245" s="10"/>
      <c r="AV245" s="76">
        <f t="shared" si="73"/>
        <v>0</v>
      </c>
      <c r="AW245" s="10"/>
      <c r="AX245" s="88"/>
      <c r="AY245" s="88"/>
    </row>
    <row r="246" spans="1:51">
      <c r="A246" s="38"/>
      <c r="B246" s="52" t="s">
        <v>474</v>
      </c>
      <c r="C246" s="38" t="s">
        <v>146</v>
      </c>
      <c r="D246" s="38">
        <v>600</v>
      </c>
      <c r="E246" s="38"/>
      <c r="F246" s="38"/>
      <c r="G246" s="18">
        <v>0</v>
      </c>
      <c r="H246" s="38">
        <v>0</v>
      </c>
      <c r="I246" s="38"/>
      <c r="J246" s="38"/>
      <c r="K246" s="40">
        <v>600</v>
      </c>
      <c r="L246" s="20">
        <f t="shared" si="67"/>
        <v>600</v>
      </c>
      <c r="M246" s="20"/>
      <c r="N246" s="75">
        <f t="shared" si="68"/>
        <v>0</v>
      </c>
      <c r="O246" s="74">
        <f t="shared" si="69"/>
        <v>600</v>
      </c>
      <c r="P246" s="22">
        <f t="shared" si="74"/>
        <v>600</v>
      </c>
      <c r="Q246" s="40"/>
      <c r="R246" s="40"/>
      <c r="S246" s="40"/>
      <c r="T246" s="40"/>
      <c r="U246" s="40"/>
      <c r="V246" s="40"/>
      <c r="W246" s="76">
        <f t="shared" si="70"/>
        <v>0</v>
      </c>
      <c r="X246" s="40"/>
      <c r="Y246" s="40"/>
      <c r="Z246" s="40"/>
      <c r="AA246" s="40"/>
      <c r="AB246" s="40"/>
      <c r="AC246" s="40"/>
      <c r="AD246" s="76">
        <f t="shared" si="71"/>
        <v>0</v>
      </c>
      <c r="AE246" s="40"/>
      <c r="AF246" s="40"/>
      <c r="AG246" s="40"/>
      <c r="AH246" s="40"/>
      <c r="AI246" s="40">
        <v>100</v>
      </c>
      <c r="AJ246" s="40"/>
      <c r="AK246" s="40"/>
      <c r="AL246" s="76">
        <f t="shared" si="72"/>
        <v>100</v>
      </c>
      <c r="AM246" s="40">
        <v>600</v>
      </c>
      <c r="AN246" s="10">
        <v>100</v>
      </c>
      <c r="AO246" s="10">
        <v>100</v>
      </c>
      <c r="AP246" s="10">
        <v>100</v>
      </c>
      <c r="AQ246" s="10">
        <v>100</v>
      </c>
      <c r="AR246" s="10">
        <v>100</v>
      </c>
      <c r="AS246" s="10"/>
      <c r="AT246" s="10"/>
      <c r="AU246" s="10"/>
      <c r="AV246" s="76">
        <f t="shared" si="73"/>
        <v>500</v>
      </c>
      <c r="AW246" s="10"/>
      <c r="AX246" s="88"/>
      <c r="AY246" s="88"/>
    </row>
    <row r="247" spans="1:51" ht="30">
      <c r="A247" s="38"/>
      <c r="B247" s="48" t="s">
        <v>465</v>
      </c>
      <c r="C247" s="38" t="s">
        <v>146</v>
      </c>
      <c r="D247" s="38">
        <v>6</v>
      </c>
      <c r="E247" s="38"/>
      <c r="F247" s="38"/>
      <c r="G247" s="18">
        <v>0</v>
      </c>
      <c r="H247" s="38">
        <v>0</v>
      </c>
      <c r="I247" s="38"/>
      <c r="J247" s="38"/>
      <c r="K247" s="40">
        <v>6</v>
      </c>
      <c r="L247" s="20">
        <f t="shared" si="67"/>
        <v>6</v>
      </c>
      <c r="M247" s="20"/>
      <c r="N247" s="75">
        <f t="shared" si="68"/>
        <v>0</v>
      </c>
      <c r="O247" s="74">
        <f t="shared" si="69"/>
        <v>6</v>
      </c>
      <c r="P247" s="22">
        <f t="shared" si="74"/>
        <v>6</v>
      </c>
      <c r="Q247" s="40"/>
      <c r="R247" s="40"/>
      <c r="S247" s="40"/>
      <c r="T247" s="40"/>
      <c r="U247" s="40"/>
      <c r="V247" s="40"/>
      <c r="W247" s="76">
        <f t="shared" si="70"/>
        <v>0</v>
      </c>
      <c r="X247" s="40">
        <v>6</v>
      </c>
      <c r="Y247" s="40"/>
      <c r="Z247" s="40"/>
      <c r="AA247" s="40"/>
      <c r="AB247" s="40">
        <v>6</v>
      </c>
      <c r="AC247" s="40"/>
      <c r="AD247" s="76">
        <f t="shared" si="71"/>
        <v>6</v>
      </c>
      <c r="AE247" s="40"/>
      <c r="AF247" s="40"/>
      <c r="AG247" s="40"/>
      <c r="AH247" s="40"/>
      <c r="AI247" s="40"/>
      <c r="AJ247" s="40"/>
      <c r="AK247" s="40"/>
      <c r="AL247" s="76">
        <f t="shared" si="72"/>
        <v>0</v>
      </c>
      <c r="AM247" s="40"/>
      <c r="AN247" s="10"/>
      <c r="AO247" s="10"/>
      <c r="AP247" s="10"/>
      <c r="AQ247" s="10"/>
      <c r="AR247" s="10"/>
      <c r="AS247" s="10"/>
      <c r="AT247" s="10"/>
      <c r="AU247" s="10"/>
      <c r="AV247" s="76">
        <f t="shared" si="73"/>
        <v>0</v>
      </c>
      <c r="AW247" s="10"/>
      <c r="AX247" s="88"/>
      <c r="AY247" s="88"/>
    </row>
    <row r="248" spans="1:51">
      <c r="A248" s="16"/>
      <c r="B248" s="45" t="s">
        <v>385</v>
      </c>
      <c r="C248" s="16" t="s">
        <v>148</v>
      </c>
      <c r="D248" s="31">
        <v>20</v>
      </c>
      <c r="E248" s="17"/>
      <c r="F248" s="17"/>
      <c r="G248" s="18">
        <v>0</v>
      </c>
      <c r="H248" s="17">
        <v>0</v>
      </c>
      <c r="I248" s="19">
        <f>(F248+D248+E248)-(G248+H248)</f>
        <v>20</v>
      </c>
      <c r="J248" s="19">
        <f>IF(I248&gt;0,I248,0)</f>
        <v>20</v>
      </c>
      <c r="K248" s="23">
        <v>20</v>
      </c>
      <c r="L248" s="20">
        <f t="shared" si="67"/>
        <v>20</v>
      </c>
      <c r="M248" s="20"/>
      <c r="N248" s="75">
        <f t="shared" si="68"/>
        <v>0</v>
      </c>
      <c r="O248" s="74">
        <f t="shared" si="69"/>
        <v>20</v>
      </c>
      <c r="P248" s="22">
        <f t="shared" si="74"/>
        <v>20</v>
      </c>
      <c r="Q248" s="10">
        <v>20</v>
      </c>
      <c r="R248" s="10"/>
      <c r="S248" s="10"/>
      <c r="T248" s="10">
        <v>20</v>
      </c>
      <c r="U248" s="10"/>
      <c r="V248" s="10"/>
      <c r="W248" s="76">
        <f t="shared" si="70"/>
        <v>20</v>
      </c>
      <c r="X248" s="10"/>
      <c r="Y248" s="10"/>
      <c r="Z248" s="10"/>
      <c r="AA248" s="10"/>
      <c r="AB248" s="10"/>
      <c r="AC248" s="10"/>
      <c r="AD248" s="76">
        <f t="shared" si="71"/>
        <v>0</v>
      </c>
      <c r="AE248" s="10"/>
      <c r="AF248" s="10"/>
      <c r="AG248" s="10"/>
      <c r="AH248" s="10"/>
      <c r="AI248" s="10"/>
      <c r="AJ248" s="10"/>
      <c r="AK248" s="10"/>
      <c r="AL248" s="76">
        <f t="shared" si="72"/>
        <v>0</v>
      </c>
      <c r="AM248" s="10"/>
      <c r="AN248" s="10"/>
      <c r="AO248" s="10"/>
      <c r="AP248" s="10"/>
      <c r="AQ248" s="10"/>
      <c r="AR248" s="10"/>
      <c r="AS248" s="10"/>
      <c r="AT248" s="10"/>
      <c r="AU248" s="10"/>
      <c r="AV248" s="76">
        <f t="shared" si="73"/>
        <v>0</v>
      </c>
      <c r="AW248" s="10"/>
      <c r="AX248" s="88"/>
      <c r="AY248" s="88"/>
    </row>
  </sheetData>
  <autoFilter ref="A6:BC248"/>
  <pageMargins left="0.7" right="0.7" top="0.75" bottom="0.75" header="0.3" footer="0.3"/>
  <pageSetup paperSize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CO971"/>
  <sheetViews>
    <sheetView topLeftCell="A180" workbookViewId="0">
      <selection activeCell="K185" sqref="K185"/>
    </sheetView>
  </sheetViews>
  <sheetFormatPr defaultColWidth="13" defaultRowHeight="15"/>
  <cols>
    <col min="1" max="1" width="4" customWidth="1"/>
    <col min="4" max="4" width="36.42578125" customWidth="1"/>
    <col min="5" max="6" width="10" customWidth="1"/>
    <col min="7" max="8" width="10" hidden="1" customWidth="1"/>
    <col min="9" max="9" width="1.5703125" customWidth="1"/>
    <col min="10" max="11" width="7.28515625" customWidth="1"/>
    <col min="12" max="12" width="6.5703125" customWidth="1"/>
    <col min="13" max="15" width="7.28515625" customWidth="1"/>
    <col min="16" max="16" width="18.28515625" customWidth="1"/>
    <col min="17" max="17" width="2.85546875" customWidth="1"/>
    <col min="18" max="18" width="4.5703125" customWidth="1"/>
    <col min="20" max="20" width="11.42578125" customWidth="1"/>
    <col min="21" max="21" width="33.85546875" customWidth="1"/>
    <col min="22" max="23" width="9.140625" customWidth="1"/>
    <col min="24" max="25" width="9.140625" hidden="1" customWidth="1"/>
    <col min="26" max="26" width="1.85546875" customWidth="1"/>
    <col min="27" max="28" width="9" customWidth="1"/>
    <col min="29" max="29" width="9.5703125" customWidth="1"/>
    <col min="30" max="30" width="7.85546875" customWidth="1"/>
    <col min="31" max="32" width="8.140625" customWidth="1"/>
    <col min="33" max="33" width="18" customWidth="1"/>
    <col min="34" max="34" width="3.5703125" customWidth="1"/>
    <col min="35" max="35" width="5.28515625" customWidth="1"/>
    <col min="38" max="38" width="38.7109375" customWidth="1"/>
    <col min="39" max="40" width="8.140625" customWidth="1"/>
    <col min="41" max="41" width="1.85546875" customWidth="1"/>
    <col min="42" max="45" width="8.5703125" customWidth="1"/>
    <col min="46" max="47" width="6.42578125" customWidth="1"/>
    <col min="48" max="48" width="18.7109375" customWidth="1"/>
    <col min="49" max="49" width="5.140625" customWidth="1"/>
    <col min="50" max="50" width="6.5703125" customWidth="1"/>
    <col min="53" max="53" width="31.5703125" customWidth="1"/>
    <col min="54" max="55" width="9" customWidth="1"/>
    <col min="56" max="56" width="2" customWidth="1"/>
    <col min="57" max="58" width="9" customWidth="1"/>
    <col min="59" max="60" width="9.42578125" customWidth="1"/>
    <col min="61" max="61" width="6.5703125" customWidth="1"/>
    <col min="62" max="62" width="7.42578125" customWidth="1"/>
    <col min="63" max="63" width="18.140625" customWidth="1"/>
    <col min="64" max="64" width="4.28515625" customWidth="1"/>
    <col min="65" max="65" width="6.85546875" customWidth="1"/>
    <col min="68" max="68" width="32.7109375" customWidth="1"/>
    <col min="69" max="70" width="10" customWidth="1"/>
    <col min="71" max="71" width="1.5703125" customWidth="1"/>
    <col min="72" max="73" width="7.7109375" customWidth="1"/>
    <col min="74" max="77" width="8.42578125" customWidth="1"/>
    <col min="78" max="78" width="19.28515625" customWidth="1"/>
    <col min="79" max="79" width="3.7109375" customWidth="1"/>
    <col min="80" max="80" width="4.85546875" customWidth="1"/>
    <col min="83" max="83" width="32.140625" customWidth="1"/>
    <col min="84" max="85" width="9.5703125" customWidth="1"/>
    <col min="86" max="86" width="1.85546875" customWidth="1"/>
    <col min="87" max="88" width="10.7109375" customWidth="1"/>
    <col min="89" max="90" width="7.7109375" customWidth="1"/>
    <col min="91" max="92" width="6.7109375" customWidth="1"/>
    <col min="93" max="93" width="19.7109375" customWidth="1"/>
  </cols>
  <sheetData>
    <row r="1" spans="1:93" ht="15.75" hidden="1">
      <c r="A1" s="124" t="s">
        <v>642</v>
      </c>
      <c r="R1" s="124" t="s">
        <v>642</v>
      </c>
      <c r="AI1" s="124" t="s">
        <v>642</v>
      </c>
      <c r="AX1" s="124" t="s">
        <v>642</v>
      </c>
      <c r="BM1" s="124" t="s">
        <v>642</v>
      </c>
      <c r="CB1" s="124" t="s">
        <v>642</v>
      </c>
    </row>
    <row r="2" spans="1:93" ht="15.75" hidden="1">
      <c r="A2" s="124" t="s">
        <v>643</v>
      </c>
      <c r="R2" s="124" t="s">
        <v>643</v>
      </c>
      <c r="AI2" s="124" t="s">
        <v>643</v>
      </c>
      <c r="AX2" s="124" t="s">
        <v>643</v>
      </c>
      <c r="BM2" s="124" t="s">
        <v>643</v>
      </c>
      <c r="CB2" s="124" t="s">
        <v>643</v>
      </c>
    </row>
    <row r="3" spans="1:93" ht="15.75" hidden="1" thickBot="1"/>
    <row r="4" spans="1:93" ht="16.5" hidden="1" thickTop="1">
      <c r="C4" s="112" t="s">
        <v>639</v>
      </c>
      <c r="D4" s="113"/>
      <c r="E4" s="113">
        <v>1</v>
      </c>
      <c r="F4" s="114"/>
      <c r="G4" s="114"/>
      <c r="H4" s="114"/>
      <c r="I4" s="113"/>
      <c r="J4" s="115"/>
      <c r="K4" s="116"/>
      <c r="L4" s="116"/>
      <c r="M4" s="116"/>
      <c r="N4" s="117"/>
      <c r="T4" s="112" t="s">
        <v>639</v>
      </c>
      <c r="U4" s="113"/>
      <c r="V4" s="113">
        <v>2</v>
      </c>
      <c r="W4" s="114"/>
      <c r="X4" s="114"/>
      <c r="Y4" s="114"/>
      <c r="Z4" s="113"/>
      <c r="AA4" s="115"/>
      <c r="AB4" s="116"/>
      <c r="AC4" s="116"/>
      <c r="AD4" s="116"/>
      <c r="AE4" s="117"/>
      <c r="AK4" s="112" t="s">
        <v>639</v>
      </c>
      <c r="AL4" s="113"/>
      <c r="AM4" s="113">
        <v>3</v>
      </c>
      <c r="AN4" s="114"/>
      <c r="AO4" s="113"/>
      <c r="AP4" s="115"/>
      <c r="AQ4" s="116"/>
      <c r="AR4" s="116"/>
      <c r="AS4" s="116"/>
      <c r="AT4" s="117"/>
      <c r="AZ4" s="112" t="s">
        <v>639</v>
      </c>
      <c r="BA4" s="113"/>
      <c r="BB4" s="113">
        <v>4</v>
      </c>
      <c r="BC4" s="114"/>
      <c r="BD4" s="113"/>
      <c r="BE4" s="115"/>
      <c r="BF4" s="116"/>
      <c r="BG4" s="116"/>
      <c r="BH4" s="116"/>
      <c r="BI4" s="117"/>
      <c r="BO4" s="112" t="s">
        <v>639</v>
      </c>
      <c r="BP4" s="113"/>
      <c r="BQ4" s="113">
        <v>5</v>
      </c>
      <c r="BR4" s="114"/>
      <c r="BS4" s="113"/>
      <c r="BT4" s="115"/>
      <c r="BU4" s="116"/>
      <c r="BV4" s="116"/>
      <c r="BW4" s="116"/>
      <c r="BX4" s="117"/>
      <c r="CD4" s="112" t="s">
        <v>639</v>
      </c>
      <c r="CE4" s="113"/>
      <c r="CF4" s="113" t="s">
        <v>586</v>
      </c>
      <c r="CG4" s="114"/>
      <c r="CH4" s="113"/>
      <c r="CI4" s="115"/>
      <c r="CJ4" s="116"/>
      <c r="CK4" s="116"/>
      <c r="CL4" s="116"/>
      <c r="CM4" s="117"/>
    </row>
    <row r="5" spans="1:93" ht="16.5" hidden="1" thickBot="1">
      <c r="C5" s="118" t="s">
        <v>640</v>
      </c>
      <c r="D5" s="119"/>
      <c r="E5" s="119" t="s">
        <v>692</v>
      </c>
      <c r="F5" s="120"/>
      <c r="G5" s="120"/>
      <c r="H5" s="120"/>
      <c r="I5" s="119"/>
      <c r="J5" s="121"/>
      <c r="K5" s="122"/>
      <c r="L5" s="122"/>
      <c r="M5" s="122"/>
      <c r="N5" s="123"/>
      <c r="T5" s="118" t="s">
        <v>640</v>
      </c>
      <c r="U5" s="119"/>
      <c r="V5" s="119" t="s">
        <v>645</v>
      </c>
      <c r="W5" s="120"/>
      <c r="X5" s="120"/>
      <c r="Y5" s="120"/>
      <c r="Z5" s="119"/>
      <c r="AA5" s="121"/>
      <c r="AB5" s="122"/>
      <c r="AC5" s="122"/>
      <c r="AD5" s="122"/>
      <c r="AE5" s="123"/>
      <c r="AK5" s="118" t="s">
        <v>640</v>
      </c>
      <c r="AL5" s="119"/>
      <c r="AM5" s="119" t="s">
        <v>660</v>
      </c>
      <c r="AN5" s="120"/>
      <c r="AO5" s="119"/>
      <c r="AP5" s="121"/>
      <c r="AQ5" s="122"/>
      <c r="AR5" s="122"/>
      <c r="AS5" s="122"/>
      <c r="AT5" s="123"/>
      <c r="AZ5" s="118" t="s">
        <v>640</v>
      </c>
      <c r="BA5" s="119"/>
      <c r="BB5" s="119" t="s">
        <v>662</v>
      </c>
      <c r="BC5" s="120"/>
      <c r="BD5" s="119"/>
      <c r="BE5" s="121"/>
      <c r="BF5" s="122"/>
      <c r="BG5" s="122"/>
      <c r="BH5" s="122"/>
      <c r="BI5" s="123"/>
      <c r="BO5" s="118" t="s">
        <v>640</v>
      </c>
      <c r="BP5" s="119"/>
      <c r="BQ5" s="119" t="s">
        <v>663</v>
      </c>
      <c r="BR5" s="120"/>
      <c r="BS5" s="119"/>
      <c r="BT5" s="121"/>
      <c r="BU5" s="122"/>
      <c r="BV5" s="122"/>
      <c r="BW5" s="122"/>
      <c r="BX5" s="123"/>
      <c r="CD5" s="118" t="s">
        <v>640</v>
      </c>
      <c r="CE5" s="119"/>
      <c r="CF5" s="119" t="s">
        <v>772</v>
      </c>
      <c r="CG5" s="120"/>
      <c r="CH5" s="119"/>
      <c r="CI5" s="121"/>
      <c r="CJ5" s="122"/>
      <c r="CK5" s="122"/>
      <c r="CL5" s="122"/>
      <c r="CM5" s="123"/>
    </row>
    <row r="6" spans="1:93" ht="15.75" hidden="1" thickTop="1">
      <c r="C6" s="298" t="s">
        <v>641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T6" s="298" t="s">
        <v>641</v>
      </c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K6" s="298" t="s">
        <v>641</v>
      </c>
      <c r="AL6" s="298"/>
      <c r="AM6" s="298"/>
      <c r="AN6" s="298"/>
      <c r="AO6" s="298"/>
      <c r="AP6" s="298"/>
      <c r="AQ6" s="298"/>
      <c r="AR6" s="298"/>
      <c r="AS6" s="298"/>
      <c r="AT6" s="298"/>
      <c r="AZ6" s="298" t="s">
        <v>641</v>
      </c>
      <c r="BA6" s="298"/>
      <c r="BB6" s="298"/>
      <c r="BC6" s="298"/>
      <c r="BD6" s="298"/>
      <c r="BE6" s="298"/>
      <c r="BF6" s="298"/>
      <c r="BG6" s="298"/>
      <c r="BH6" s="298"/>
      <c r="BI6" s="298"/>
      <c r="BO6" s="298" t="s">
        <v>641</v>
      </c>
      <c r="BP6" s="298"/>
      <c r="BQ6" s="298"/>
      <c r="BR6" s="298"/>
      <c r="BS6" s="298"/>
      <c r="BT6" s="298"/>
      <c r="BU6" s="298"/>
      <c r="BV6" s="298"/>
      <c r="BW6" s="298"/>
      <c r="BX6" s="298"/>
      <c r="CD6" s="298" t="s">
        <v>641</v>
      </c>
      <c r="CE6" s="298"/>
      <c r="CF6" s="298"/>
      <c r="CG6" s="298"/>
      <c r="CH6" s="298"/>
      <c r="CI6" s="298"/>
      <c r="CJ6" s="298"/>
      <c r="CK6" s="298"/>
      <c r="CL6" s="298"/>
      <c r="CM6" s="298"/>
    </row>
    <row r="7" spans="1:93" hidden="1">
      <c r="A7" s="125"/>
      <c r="B7" s="125"/>
      <c r="C7" s="125"/>
      <c r="D7" s="125"/>
      <c r="E7" s="280" t="s">
        <v>585</v>
      </c>
      <c r="F7" s="280"/>
      <c r="G7" s="200"/>
      <c r="H7" s="200"/>
      <c r="I7" s="126"/>
      <c r="J7" s="280" t="s">
        <v>586</v>
      </c>
      <c r="K7" s="280"/>
      <c r="L7" s="280" t="s">
        <v>638</v>
      </c>
      <c r="M7" s="280"/>
      <c r="N7" s="280" t="s">
        <v>630</v>
      </c>
      <c r="O7" s="280"/>
      <c r="P7" s="125" t="s">
        <v>488</v>
      </c>
      <c r="R7" s="125"/>
      <c r="S7" s="125"/>
      <c r="T7" s="125"/>
      <c r="U7" s="125"/>
      <c r="V7" s="280" t="s">
        <v>585</v>
      </c>
      <c r="W7" s="280"/>
      <c r="X7" s="205"/>
      <c r="Y7" s="205"/>
      <c r="Z7" s="126"/>
      <c r="AA7" s="280" t="s">
        <v>586</v>
      </c>
      <c r="AB7" s="280"/>
      <c r="AC7" s="280" t="s">
        <v>638</v>
      </c>
      <c r="AD7" s="280"/>
      <c r="AE7" s="280" t="s">
        <v>630</v>
      </c>
      <c r="AF7" s="280"/>
      <c r="AG7" s="125" t="s">
        <v>488</v>
      </c>
      <c r="AI7" s="125"/>
      <c r="AJ7" s="125"/>
      <c r="AK7" s="125"/>
      <c r="AL7" s="125"/>
      <c r="AM7" s="280" t="s">
        <v>585</v>
      </c>
      <c r="AN7" s="280"/>
      <c r="AO7" s="126"/>
      <c r="AP7" s="280" t="s">
        <v>586</v>
      </c>
      <c r="AQ7" s="280"/>
      <c r="AR7" s="280" t="s">
        <v>638</v>
      </c>
      <c r="AS7" s="280"/>
      <c r="AT7" s="280" t="s">
        <v>630</v>
      </c>
      <c r="AU7" s="280"/>
      <c r="AV7" s="125" t="s">
        <v>488</v>
      </c>
      <c r="AX7" s="125"/>
      <c r="AY7" s="125"/>
      <c r="AZ7" s="125"/>
      <c r="BA7" s="125"/>
      <c r="BB7" s="280" t="s">
        <v>585</v>
      </c>
      <c r="BC7" s="280"/>
      <c r="BD7" s="126"/>
      <c r="BE7" s="280" t="s">
        <v>586</v>
      </c>
      <c r="BF7" s="280"/>
      <c r="BG7" s="280" t="s">
        <v>638</v>
      </c>
      <c r="BH7" s="280"/>
      <c r="BI7" s="280" t="s">
        <v>630</v>
      </c>
      <c r="BJ7" s="280"/>
      <c r="BK7" s="125" t="s">
        <v>488</v>
      </c>
      <c r="BM7" s="125"/>
      <c r="BN7" s="125"/>
      <c r="BO7" s="125"/>
      <c r="BP7" s="125"/>
      <c r="BQ7" s="280" t="s">
        <v>585</v>
      </c>
      <c r="BR7" s="280"/>
      <c r="BS7" s="126"/>
      <c r="BT7" s="280" t="s">
        <v>586</v>
      </c>
      <c r="BU7" s="280"/>
      <c r="BV7" s="280" t="s">
        <v>638</v>
      </c>
      <c r="BW7" s="280"/>
      <c r="BX7" s="280" t="s">
        <v>630</v>
      </c>
      <c r="BY7" s="280"/>
      <c r="BZ7" s="125" t="s">
        <v>488</v>
      </c>
      <c r="CB7" s="125"/>
      <c r="CC7" s="125"/>
      <c r="CD7" s="125"/>
      <c r="CE7" s="125"/>
      <c r="CF7" s="280" t="s">
        <v>585</v>
      </c>
      <c r="CG7" s="280"/>
      <c r="CH7" s="171"/>
      <c r="CI7" s="280" t="s">
        <v>586</v>
      </c>
      <c r="CJ7" s="280"/>
      <c r="CK7" s="280" t="s">
        <v>638</v>
      </c>
      <c r="CL7" s="280"/>
      <c r="CM7" s="280" t="s">
        <v>630</v>
      </c>
      <c r="CN7" s="280"/>
      <c r="CO7" s="125" t="s">
        <v>488</v>
      </c>
    </row>
    <row r="8" spans="1:93" ht="45" hidden="1">
      <c r="A8" s="125" t="s">
        <v>633</v>
      </c>
      <c r="B8" s="125" t="s">
        <v>628</v>
      </c>
      <c r="C8" s="127" t="s">
        <v>6</v>
      </c>
      <c r="D8" s="127" t="s">
        <v>7</v>
      </c>
      <c r="E8" s="125" t="s">
        <v>584</v>
      </c>
      <c r="F8" s="125" t="s">
        <v>589</v>
      </c>
      <c r="G8" s="125"/>
      <c r="H8" s="125"/>
      <c r="I8" s="125"/>
      <c r="J8" s="125" t="s">
        <v>584</v>
      </c>
      <c r="K8" s="125" t="s">
        <v>589</v>
      </c>
      <c r="L8" s="125" t="s">
        <v>585</v>
      </c>
      <c r="M8" s="125" t="s">
        <v>586</v>
      </c>
      <c r="N8" s="125" t="s">
        <v>631</v>
      </c>
      <c r="O8" s="128" t="s">
        <v>632</v>
      </c>
      <c r="P8" s="125"/>
      <c r="R8" s="125" t="s">
        <v>633</v>
      </c>
      <c r="S8" s="125" t="s">
        <v>628</v>
      </c>
      <c r="T8" s="127" t="s">
        <v>6</v>
      </c>
      <c r="U8" s="127" t="s">
        <v>7</v>
      </c>
      <c r="V8" s="125" t="s">
        <v>584</v>
      </c>
      <c r="W8" s="125" t="s">
        <v>589</v>
      </c>
      <c r="X8" s="125"/>
      <c r="Y8" s="125"/>
      <c r="Z8" s="125"/>
      <c r="AA8" s="125" t="s">
        <v>584</v>
      </c>
      <c r="AB8" s="125" t="s">
        <v>589</v>
      </c>
      <c r="AC8" s="125" t="s">
        <v>585</v>
      </c>
      <c r="AD8" s="125" t="s">
        <v>586</v>
      </c>
      <c r="AE8" s="125" t="s">
        <v>631</v>
      </c>
      <c r="AF8" s="128" t="s">
        <v>632</v>
      </c>
      <c r="AG8" s="125"/>
      <c r="AI8" s="125" t="s">
        <v>633</v>
      </c>
      <c r="AJ8" s="125" t="s">
        <v>628</v>
      </c>
      <c r="AK8" s="127" t="s">
        <v>6</v>
      </c>
      <c r="AL8" s="127" t="s">
        <v>7</v>
      </c>
      <c r="AM8" s="125" t="s">
        <v>584</v>
      </c>
      <c r="AN8" s="125" t="s">
        <v>589</v>
      </c>
      <c r="AO8" s="125"/>
      <c r="AP8" s="125" t="s">
        <v>584</v>
      </c>
      <c r="AQ8" s="125" t="s">
        <v>589</v>
      </c>
      <c r="AR8" s="125" t="s">
        <v>585</v>
      </c>
      <c r="AS8" s="125" t="s">
        <v>586</v>
      </c>
      <c r="AT8" s="125" t="s">
        <v>631</v>
      </c>
      <c r="AU8" s="128" t="s">
        <v>632</v>
      </c>
      <c r="AV8" s="125"/>
      <c r="AX8" s="125" t="s">
        <v>633</v>
      </c>
      <c r="AY8" s="125" t="s">
        <v>628</v>
      </c>
      <c r="AZ8" s="127" t="s">
        <v>6</v>
      </c>
      <c r="BA8" s="127" t="s">
        <v>7</v>
      </c>
      <c r="BB8" s="125" t="s">
        <v>584</v>
      </c>
      <c r="BC8" s="125" t="s">
        <v>589</v>
      </c>
      <c r="BD8" s="125"/>
      <c r="BE8" s="125" t="s">
        <v>584</v>
      </c>
      <c r="BF8" s="125" t="s">
        <v>589</v>
      </c>
      <c r="BG8" s="125" t="s">
        <v>585</v>
      </c>
      <c r="BH8" s="125" t="s">
        <v>586</v>
      </c>
      <c r="BI8" s="125" t="s">
        <v>631</v>
      </c>
      <c r="BJ8" s="128" t="s">
        <v>632</v>
      </c>
      <c r="BK8" s="125"/>
      <c r="BM8" s="125" t="s">
        <v>633</v>
      </c>
      <c r="BN8" s="125" t="s">
        <v>628</v>
      </c>
      <c r="BO8" s="127" t="s">
        <v>6</v>
      </c>
      <c r="BP8" s="127" t="s">
        <v>7</v>
      </c>
      <c r="BQ8" s="125" t="s">
        <v>584</v>
      </c>
      <c r="BR8" s="125" t="s">
        <v>589</v>
      </c>
      <c r="BS8" s="125"/>
      <c r="BT8" s="125" t="s">
        <v>584</v>
      </c>
      <c r="BU8" s="125" t="s">
        <v>589</v>
      </c>
      <c r="BV8" s="125" t="s">
        <v>585</v>
      </c>
      <c r="BW8" s="125" t="s">
        <v>586</v>
      </c>
      <c r="BX8" s="125" t="s">
        <v>631</v>
      </c>
      <c r="BY8" s="128" t="s">
        <v>632</v>
      </c>
      <c r="BZ8" s="125"/>
      <c r="CB8" s="125" t="s">
        <v>633</v>
      </c>
      <c r="CC8" s="125" t="s">
        <v>628</v>
      </c>
      <c r="CD8" s="127" t="s">
        <v>6</v>
      </c>
      <c r="CE8" s="127" t="s">
        <v>7</v>
      </c>
      <c r="CF8" s="125" t="s">
        <v>584</v>
      </c>
      <c r="CG8" s="125" t="s">
        <v>589</v>
      </c>
      <c r="CH8" s="125"/>
      <c r="CI8" s="125" t="s">
        <v>584</v>
      </c>
      <c r="CJ8" s="125" t="s">
        <v>589</v>
      </c>
      <c r="CK8" s="125" t="s">
        <v>585</v>
      </c>
      <c r="CL8" s="125" t="s">
        <v>586</v>
      </c>
      <c r="CM8" s="125" t="s">
        <v>631</v>
      </c>
      <c r="CN8" s="128" t="s">
        <v>632</v>
      </c>
      <c r="CO8" s="125"/>
    </row>
    <row r="9" spans="1:93" hidden="1">
      <c r="A9" s="129">
        <v>1</v>
      </c>
      <c r="B9" s="283" t="s">
        <v>629</v>
      </c>
      <c r="C9" s="129"/>
      <c r="D9" s="129" t="s">
        <v>667</v>
      </c>
      <c r="E9" s="129">
        <v>800</v>
      </c>
      <c r="F9" s="129">
        <v>425</v>
      </c>
      <c r="G9" s="129"/>
      <c r="H9" s="129"/>
      <c r="I9" s="129"/>
      <c r="J9" s="129"/>
      <c r="K9" s="129"/>
      <c r="L9" s="129"/>
      <c r="M9" s="129"/>
      <c r="N9" s="129"/>
      <c r="O9" s="129"/>
      <c r="P9" s="294" t="s">
        <v>669</v>
      </c>
      <c r="R9" s="129">
        <v>1</v>
      </c>
      <c r="S9" s="283" t="s">
        <v>629</v>
      </c>
      <c r="T9" s="129"/>
      <c r="U9" s="129" t="s">
        <v>667</v>
      </c>
      <c r="V9" s="129">
        <v>400</v>
      </c>
      <c r="W9" s="129">
        <v>400</v>
      </c>
      <c r="X9" s="129"/>
      <c r="Y9" s="129"/>
      <c r="Z9" s="129"/>
      <c r="AA9" s="129"/>
      <c r="AB9" s="129"/>
      <c r="AC9" s="129"/>
      <c r="AD9" s="129"/>
      <c r="AE9" s="129"/>
      <c r="AF9" s="129"/>
      <c r="AG9" s="295" t="s">
        <v>702</v>
      </c>
      <c r="AI9" s="129">
        <v>1</v>
      </c>
      <c r="AJ9" s="284" t="s">
        <v>629</v>
      </c>
      <c r="AK9" s="129"/>
      <c r="AL9" s="129" t="s">
        <v>712</v>
      </c>
      <c r="AM9" s="129">
        <v>200</v>
      </c>
      <c r="AN9" s="129">
        <v>200</v>
      </c>
      <c r="AO9" s="129"/>
      <c r="AP9" s="129"/>
      <c r="AQ9" s="129"/>
      <c r="AR9" s="129"/>
      <c r="AS9" s="129"/>
      <c r="AT9" s="129"/>
      <c r="AU9" s="129"/>
      <c r="AV9" s="286" t="s">
        <v>715</v>
      </c>
      <c r="AX9" s="129">
        <v>1</v>
      </c>
      <c r="AY9" s="284" t="s">
        <v>629</v>
      </c>
      <c r="AZ9" s="129"/>
      <c r="BA9" s="129" t="s">
        <v>726</v>
      </c>
      <c r="BB9" s="129"/>
      <c r="BC9" s="129">
        <v>870</v>
      </c>
      <c r="BD9" s="129"/>
      <c r="BE9" s="129"/>
      <c r="BF9" s="129"/>
      <c r="BG9" s="129"/>
      <c r="BH9" s="129"/>
      <c r="BI9" s="129"/>
      <c r="BJ9" s="129"/>
      <c r="BK9" s="281"/>
      <c r="BM9" s="129">
        <v>1</v>
      </c>
      <c r="BN9" s="284" t="s">
        <v>629</v>
      </c>
      <c r="BO9" s="129"/>
      <c r="BP9" s="129" t="s">
        <v>714</v>
      </c>
      <c r="BQ9" s="129"/>
      <c r="BR9" s="129">
        <v>100</v>
      </c>
      <c r="BS9" s="129"/>
      <c r="BT9" s="129"/>
      <c r="BU9" s="129"/>
      <c r="BV9" s="129"/>
      <c r="BW9" s="129"/>
      <c r="BX9" s="129"/>
      <c r="BY9" s="129"/>
      <c r="BZ9" s="286" t="s">
        <v>793</v>
      </c>
      <c r="CB9" s="129">
        <v>1</v>
      </c>
      <c r="CC9" s="284" t="s">
        <v>629</v>
      </c>
      <c r="CD9" s="129"/>
      <c r="CE9" s="129" t="s">
        <v>779</v>
      </c>
      <c r="CF9" s="129"/>
      <c r="CG9" s="129"/>
      <c r="CH9" s="129"/>
      <c r="CI9" s="129"/>
      <c r="CJ9" s="129">
        <v>800</v>
      </c>
      <c r="CK9" s="129"/>
      <c r="CL9" s="129"/>
      <c r="CM9" s="129"/>
      <c r="CN9" s="129"/>
      <c r="CO9" s="281"/>
    </row>
    <row r="10" spans="1:93" hidden="1">
      <c r="A10" s="129">
        <v>2</v>
      </c>
      <c r="B10" s="283"/>
      <c r="C10" s="129"/>
      <c r="D10" s="129" t="s">
        <v>668</v>
      </c>
      <c r="E10" s="129"/>
      <c r="F10" s="129">
        <v>375</v>
      </c>
      <c r="G10" s="129"/>
      <c r="H10" s="129"/>
      <c r="I10" s="129"/>
      <c r="J10" s="129"/>
      <c r="K10" s="129"/>
      <c r="L10" s="129"/>
      <c r="M10" s="129"/>
      <c r="N10" s="129"/>
      <c r="O10" s="129"/>
      <c r="P10" s="294"/>
      <c r="R10" s="129">
        <v>2</v>
      </c>
      <c r="S10" s="283"/>
      <c r="T10" s="129"/>
      <c r="U10" s="129" t="s">
        <v>668</v>
      </c>
      <c r="V10" s="129">
        <v>200</v>
      </c>
      <c r="W10" s="129">
        <v>200</v>
      </c>
      <c r="X10" s="129"/>
      <c r="Y10" s="129"/>
      <c r="Z10" s="129"/>
      <c r="AA10" s="129"/>
      <c r="AB10" s="129"/>
      <c r="AC10" s="129"/>
      <c r="AD10" s="129"/>
      <c r="AE10" s="129"/>
      <c r="AF10" s="129"/>
      <c r="AG10" s="296"/>
      <c r="AI10" s="129">
        <v>2</v>
      </c>
      <c r="AJ10" s="284"/>
      <c r="AK10" s="129"/>
      <c r="AL10" s="129" t="s">
        <v>713</v>
      </c>
      <c r="AM10" s="129">
        <v>190</v>
      </c>
      <c r="AN10" s="129">
        <v>190</v>
      </c>
      <c r="AO10" s="129"/>
      <c r="AP10" s="129"/>
      <c r="AQ10" s="129"/>
      <c r="AR10" s="129"/>
      <c r="AS10" s="129"/>
      <c r="AT10" s="129"/>
      <c r="AU10" s="129"/>
      <c r="AV10" s="287"/>
      <c r="AX10" s="129">
        <v>2</v>
      </c>
      <c r="AY10" s="284"/>
      <c r="AZ10" s="129"/>
      <c r="BA10" s="129" t="s">
        <v>727</v>
      </c>
      <c r="BB10" s="129"/>
      <c r="BC10" s="129">
        <v>230</v>
      </c>
      <c r="BD10" s="129"/>
      <c r="BE10" s="129"/>
      <c r="BF10" s="129"/>
      <c r="BG10" s="129"/>
      <c r="BH10" s="129"/>
      <c r="BI10" s="129"/>
      <c r="BJ10" s="129"/>
      <c r="BK10" s="281"/>
      <c r="BM10" s="129">
        <v>2</v>
      </c>
      <c r="BN10" s="284"/>
      <c r="BO10" s="129"/>
      <c r="BP10" s="129" t="s">
        <v>667</v>
      </c>
      <c r="BQ10" s="129"/>
      <c r="BR10" s="129">
        <v>300</v>
      </c>
      <c r="BS10" s="129"/>
      <c r="BT10" s="129"/>
      <c r="BU10" s="129"/>
      <c r="BV10" s="129"/>
      <c r="BW10" s="129"/>
      <c r="BX10" s="129"/>
      <c r="BY10" s="129"/>
      <c r="BZ10" s="287"/>
      <c r="CB10" s="129">
        <v>2</v>
      </c>
      <c r="CC10" s="284"/>
      <c r="CD10" s="129"/>
      <c r="CE10" s="129" t="s">
        <v>713</v>
      </c>
      <c r="CF10" s="129"/>
      <c r="CG10" s="129"/>
      <c r="CH10" s="129"/>
      <c r="CI10" s="129"/>
      <c r="CJ10" s="129">
        <v>100</v>
      </c>
      <c r="CK10" s="129"/>
      <c r="CL10" s="129"/>
      <c r="CM10" s="129"/>
      <c r="CN10" s="129"/>
      <c r="CO10" s="281"/>
    </row>
    <row r="11" spans="1:93" hidden="1">
      <c r="A11" s="129">
        <v>3</v>
      </c>
      <c r="B11" s="283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294"/>
      <c r="R11" s="129">
        <v>3</v>
      </c>
      <c r="S11" s="283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296"/>
      <c r="AI11" s="129">
        <v>3</v>
      </c>
      <c r="AJ11" s="284"/>
      <c r="AK11" s="129"/>
      <c r="AL11" s="129" t="s">
        <v>668</v>
      </c>
      <c r="AM11" s="129">
        <v>100</v>
      </c>
      <c r="AN11" s="129"/>
      <c r="AO11" s="129"/>
      <c r="AP11" s="129"/>
      <c r="AQ11" s="129"/>
      <c r="AR11" s="129"/>
      <c r="AS11" s="129"/>
      <c r="AT11" s="129"/>
      <c r="AU11" s="129"/>
      <c r="AV11" s="287"/>
      <c r="AX11" s="129">
        <v>3</v>
      </c>
      <c r="AY11" s="284"/>
      <c r="AZ11" s="129"/>
      <c r="BA11" s="129" t="s">
        <v>713</v>
      </c>
      <c r="BB11" s="129"/>
      <c r="BC11" s="129">
        <v>100</v>
      </c>
      <c r="BD11" s="129"/>
      <c r="BE11" s="129"/>
      <c r="BF11" s="129"/>
      <c r="BG11" s="129"/>
      <c r="BH11" s="129"/>
      <c r="BI11" s="129"/>
      <c r="BJ11" s="129"/>
      <c r="BK11" s="281"/>
      <c r="BM11" s="129">
        <v>3</v>
      </c>
      <c r="BN11" s="284"/>
      <c r="BO11" s="129"/>
      <c r="BP11" s="129" t="s">
        <v>713</v>
      </c>
      <c r="BQ11" s="129"/>
      <c r="BR11" s="129">
        <v>100</v>
      </c>
      <c r="BS11" s="129"/>
      <c r="BT11" s="129"/>
      <c r="BU11" s="129"/>
      <c r="BV11" s="129"/>
      <c r="BW11" s="129"/>
      <c r="BX11" s="129"/>
      <c r="BY11" s="129"/>
      <c r="BZ11" s="287"/>
      <c r="CB11" s="129">
        <v>3</v>
      </c>
      <c r="CC11" s="284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281"/>
    </row>
    <row r="12" spans="1:93" hidden="1">
      <c r="A12" s="129">
        <v>4</v>
      </c>
      <c r="B12" s="283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294"/>
      <c r="R12" s="129">
        <v>4</v>
      </c>
      <c r="S12" s="283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296"/>
      <c r="AI12" s="129">
        <v>4</v>
      </c>
      <c r="AJ12" s="284"/>
      <c r="AK12" s="129"/>
      <c r="AL12" s="129" t="s">
        <v>667</v>
      </c>
      <c r="AM12" s="129">
        <v>300</v>
      </c>
      <c r="AN12" s="129">
        <v>120</v>
      </c>
      <c r="AO12" s="129"/>
      <c r="AP12" s="129"/>
      <c r="AQ12" s="129"/>
      <c r="AR12" s="129"/>
      <c r="AS12" s="129"/>
      <c r="AT12" s="129"/>
      <c r="AU12" s="129"/>
      <c r="AV12" s="287"/>
      <c r="AX12" s="129">
        <v>4</v>
      </c>
      <c r="AY12" s="284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281"/>
      <c r="BM12" s="129">
        <v>4</v>
      </c>
      <c r="BN12" s="284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287"/>
      <c r="CB12" s="129">
        <v>4</v>
      </c>
      <c r="CC12" s="284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281"/>
    </row>
    <row r="13" spans="1:93" hidden="1">
      <c r="A13" s="129">
        <v>5</v>
      </c>
      <c r="B13" s="283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294"/>
      <c r="R13" s="129">
        <v>5</v>
      </c>
      <c r="S13" s="283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296"/>
      <c r="AI13" s="129">
        <v>5</v>
      </c>
      <c r="AJ13" s="284"/>
      <c r="AK13" s="129"/>
      <c r="AL13" s="129" t="s">
        <v>714</v>
      </c>
      <c r="AM13" s="129">
        <v>100</v>
      </c>
      <c r="AN13" s="129">
        <v>100</v>
      </c>
      <c r="AO13" s="129"/>
      <c r="AP13" s="129"/>
      <c r="AQ13" s="129"/>
      <c r="AR13" s="129"/>
      <c r="AS13" s="129"/>
      <c r="AT13" s="129"/>
      <c r="AU13" s="129"/>
      <c r="AV13" s="287"/>
      <c r="AX13" s="129">
        <v>5</v>
      </c>
      <c r="AY13" s="284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281"/>
      <c r="BM13" s="129">
        <v>5</v>
      </c>
      <c r="BN13" s="284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287"/>
      <c r="CB13" s="129">
        <v>5</v>
      </c>
      <c r="CC13" s="284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281"/>
    </row>
    <row r="14" spans="1:93" hidden="1">
      <c r="A14" s="129">
        <v>6</v>
      </c>
      <c r="B14" s="283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294"/>
      <c r="R14" s="129">
        <v>6</v>
      </c>
      <c r="S14" s="283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296"/>
      <c r="AI14" s="129">
        <v>6</v>
      </c>
      <c r="AJ14" s="284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287"/>
      <c r="AX14" s="129">
        <v>6</v>
      </c>
      <c r="AY14" s="284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281"/>
      <c r="BM14" s="129">
        <v>6</v>
      </c>
      <c r="BN14" s="284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287"/>
      <c r="CB14" s="129">
        <v>6</v>
      </c>
      <c r="CC14" s="284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281"/>
    </row>
    <row r="15" spans="1:93" hidden="1">
      <c r="A15" s="129">
        <v>7</v>
      </c>
      <c r="B15" s="283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294"/>
      <c r="R15" s="129">
        <v>7</v>
      </c>
      <c r="S15" s="283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296"/>
      <c r="AI15" s="129">
        <v>7</v>
      </c>
      <c r="AJ15" s="284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287"/>
      <c r="AX15" s="129">
        <v>7</v>
      </c>
      <c r="AY15" s="284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281"/>
      <c r="BM15" s="129">
        <v>7</v>
      </c>
      <c r="BN15" s="284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287"/>
      <c r="CB15" s="129">
        <v>7</v>
      </c>
      <c r="CC15" s="284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281"/>
    </row>
    <row r="16" spans="1:93" hidden="1">
      <c r="A16" s="129">
        <v>8</v>
      </c>
      <c r="B16" s="283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294"/>
      <c r="R16" s="129">
        <v>8</v>
      </c>
      <c r="S16" s="283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296"/>
      <c r="AI16" s="129">
        <v>8</v>
      </c>
      <c r="AJ16" s="284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287"/>
      <c r="AX16" s="129">
        <v>8</v>
      </c>
      <c r="AY16" s="284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281"/>
      <c r="BM16" s="129">
        <v>8</v>
      </c>
      <c r="BN16" s="284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287"/>
      <c r="CB16" s="129">
        <v>8</v>
      </c>
      <c r="CC16" s="284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281"/>
    </row>
    <row r="17" spans="1:93" hidden="1">
      <c r="A17" s="129">
        <v>9</v>
      </c>
      <c r="B17" s="283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294"/>
      <c r="R17" s="129">
        <v>9</v>
      </c>
      <c r="S17" s="283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296"/>
      <c r="AI17" s="129">
        <v>9</v>
      </c>
      <c r="AJ17" s="284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287"/>
      <c r="AX17" s="129">
        <v>9</v>
      </c>
      <c r="AY17" s="284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281"/>
      <c r="BM17" s="129">
        <v>9</v>
      </c>
      <c r="BN17" s="284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287"/>
      <c r="CB17" s="129">
        <v>9</v>
      </c>
      <c r="CC17" s="284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281"/>
    </row>
    <row r="18" spans="1:93" hidden="1">
      <c r="A18" s="129">
        <v>10</v>
      </c>
      <c r="B18" s="283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294"/>
      <c r="R18" s="129">
        <v>10</v>
      </c>
      <c r="S18" s="283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296"/>
      <c r="AI18" s="129">
        <v>10</v>
      </c>
      <c r="AJ18" s="284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287"/>
      <c r="AX18" s="129">
        <v>10</v>
      </c>
      <c r="AY18" s="284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281"/>
      <c r="BM18" s="129">
        <v>10</v>
      </c>
      <c r="BN18" s="284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287"/>
      <c r="CB18" s="129">
        <v>10</v>
      </c>
      <c r="CC18" s="284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281"/>
    </row>
    <row r="19" spans="1:93" hidden="1">
      <c r="A19" s="129">
        <v>11</v>
      </c>
      <c r="B19" s="283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294"/>
      <c r="R19" s="129">
        <v>11</v>
      </c>
      <c r="S19" s="283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296"/>
      <c r="AI19" s="129">
        <v>11</v>
      </c>
      <c r="AJ19" s="284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287"/>
      <c r="AX19" s="129">
        <v>11</v>
      </c>
      <c r="AY19" s="284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281"/>
      <c r="BM19" s="129">
        <v>11</v>
      </c>
      <c r="BN19" s="284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287"/>
      <c r="CB19" s="129">
        <v>11</v>
      </c>
      <c r="CC19" s="284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281"/>
    </row>
    <row r="20" spans="1:93" hidden="1">
      <c r="A20" s="129">
        <v>12</v>
      </c>
      <c r="B20" s="283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294"/>
      <c r="R20" s="129">
        <v>12</v>
      </c>
      <c r="S20" s="283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296"/>
      <c r="AI20" s="129">
        <v>12</v>
      </c>
      <c r="AJ20" s="284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287"/>
      <c r="AX20" s="129">
        <v>12</v>
      </c>
      <c r="AY20" s="284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281"/>
      <c r="BM20" s="129">
        <v>12</v>
      </c>
      <c r="BN20" s="284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287"/>
      <c r="CB20" s="129">
        <v>12</v>
      </c>
      <c r="CC20" s="284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281"/>
    </row>
    <row r="21" spans="1:93" hidden="1">
      <c r="A21" s="129">
        <v>13</v>
      </c>
      <c r="B21" s="283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294"/>
      <c r="R21" s="129">
        <v>13</v>
      </c>
      <c r="S21" s="283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296"/>
      <c r="AI21" s="129">
        <v>13</v>
      </c>
      <c r="AJ21" s="284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287"/>
      <c r="AX21" s="129">
        <v>13</v>
      </c>
      <c r="AY21" s="284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281"/>
      <c r="BM21" s="129">
        <v>13</v>
      </c>
      <c r="BN21" s="284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287"/>
      <c r="CB21" s="129">
        <v>13</v>
      </c>
      <c r="CC21" s="284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281"/>
    </row>
    <row r="22" spans="1:93" hidden="1">
      <c r="A22" s="129">
        <v>14</v>
      </c>
      <c r="B22" s="283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294"/>
      <c r="R22" s="129">
        <v>14</v>
      </c>
      <c r="S22" s="283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296"/>
      <c r="AI22" s="129">
        <v>14</v>
      </c>
      <c r="AJ22" s="284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287"/>
      <c r="AX22" s="129">
        <v>14</v>
      </c>
      <c r="AY22" s="284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281"/>
      <c r="BM22" s="129">
        <v>14</v>
      </c>
      <c r="BN22" s="284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287"/>
      <c r="CB22" s="129">
        <v>14</v>
      </c>
      <c r="CC22" s="284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281"/>
    </row>
    <row r="23" spans="1:93" hidden="1">
      <c r="A23" s="129">
        <v>15</v>
      </c>
      <c r="B23" s="283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294"/>
      <c r="R23" s="129">
        <v>15</v>
      </c>
      <c r="S23" s="283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297"/>
      <c r="AI23" s="129">
        <v>15</v>
      </c>
      <c r="AJ23" s="284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288"/>
      <c r="AX23" s="129">
        <v>15</v>
      </c>
      <c r="AY23" s="284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281"/>
      <c r="BM23" s="129">
        <v>15</v>
      </c>
      <c r="BN23" s="284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288"/>
      <c r="CB23" s="129">
        <v>15</v>
      </c>
      <c r="CC23" s="284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281"/>
    </row>
    <row r="24" spans="1:93" ht="15.75" hidden="1">
      <c r="A24" s="280" t="s">
        <v>644</v>
      </c>
      <c r="B24" s="280"/>
      <c r="C24" s="129"/>
      <c r="D24" s="129"/>
      <c r="E24" s="125">
        <f>SUM(E9:E23)</f>
        <v>800</v>
      </c>
      <c r="F24" s="125">
        <f>SUM(F9:F23)</f>
        <v>800</v>
      </c>
      <c r="G24" s="125"/>
      <c r="H24" s="125"/>
      <c r="I24" s="129"/>
      <c r="J24" s="129">
        <f t="shared" ref="J24:K24" si="0">SUM(J9:J23)</f>
        <v>0</v>
      </c>
      <c r="K24" s="129">
        <f t="shared" si="0"/>
        <v>0</v>
      </c>
      <c r="L24" s="130">
        <f>IF(F24=0,0,(F24/E24*100))</f>
        <v>100</v>
      </c>
      <c r="M24" s="130">
        <f>IF(K24=0,0,(K24/J24*100))</f>
        <v>0</v>
      </c>
      <c r="N24" s="129">
        <v>8</v>
      </c>
      <c r="O24" s="129">
        <v>3</v>
      </c>
      <c r="P24" s="129"/>
      <c r="R24" s="280" t="s">
        <v>593</v>
      </c>
      <c r="S24" s="280"/>
      <c r="T24" s="125"/>
      <c r="U24" s="125"/>
      <c r="V24" s="125">
        <f>SUM(V9:V23)</f>
        <v>600</v>
      </c>
      <c r="W24" s="125">
        <f>SUM(W9:W23)</f>
        <v>600</v>
      </c>
      <c r="X24" s="125"/>
      <c r="Y24" s="125"/>
      <c r="Z24" s="125"/>
      <c r="AA24" s="125">
        <f t="shared" ref="AA24:AB24" si="1">SUM(AA9:AA23)</f>
        <v>0</v>
      </c>
      <c r="AB24" s="125">
        <f t="shared" si="1"/>
        <v>0</v>
      </c>
      <c r="AC24" s="130">
        <f>IF(W24=0,0,(W24/V24*100))</f>
        <v>100</v>
      </c>
      <c r="AD24" s="130">
        <f>IF(AB24=0,0,(AB24/AA24*100))</f>
        <v>0</v>
      </c>
      <c r="AE24" s="125">
        <v>9</v>
      </c>
      <c r="AF24" s="125">
        <v>2</v>
      </c>
      <c r="AG24" s="129"/>
      <c r="AI24" s="281" t="s">
        <v>593</v>
      </c>
      <c r="AJ24" s="281"/>
      <c r="AK24" s="129"/>
      <c r="AL24" s="129"/>
      <c r="AM24" s="129">
        <f>SUM(AM9:AM23)</f>
        <v>890</v>
      </c>
      <c r="AN24" s="129">
        <f>SUM(AN9:AN23)</f>
        <v>610</v>
      </c>
      <c r="AO24" s="129"/>
      <c r="AP24" s="129">
        <f t="shared" ref="AP24:AQ24" si="2">SUM(AP9:AP23)</f>
        <v>0</v>
      </c>
      <c r="AQ24" s="129">
        <f t="shared" si="2"/>
        <v>0</v>
      </c>
      <c r="AR24" s="130">
        <f>IF(AN24=0,0,(AN24/AM24*100))</f>
        <v>68.539325842696627</v>
      </c>
      <c r="AS24" s="130">
        <f>IF(AQ24=0,0,(AQ24/AP24*100))</f>
        <v>0</v>
      </c>
      <c r="AT24" s="129">
        <v>10</v>
      </c>
      <c r="AU24" s="129">
        <v>0</v>
      </c>
      <c r="AV24" s="129"/>
      <c r="AX24" s="281" t="s">
        <v>593</v>
      </c>
      <c r="AY24" s="281"/>
      <c r="AZ24" s="129"/>
      <c r="BA24" s="129"/>
      <c r="BB24" s="129">
        <f>SUM(BB9:BB23)</f>
        <v>0</v>
      </c>
      <c r="BC24" s="129">
        <f>SUM(BC9:BC23)</f>
        <v>1200</v>
      </c>
      <c r="BD24" s="129"/>
      <c r="BE24" s="129">
        <f t="shared" ref="BE24:BF24" si="3">SUM(BE9:BE23)</f>
        <v>0</v>
      </c>
      <c r="BF24" s="129">
        <f t="shared" si="3"/>
        <v>0</v>
      </c>
      <c r="BG24" s="130" t="e">
        <f>IF(BC24=0,0,(BC24/BB24*100))</f>
        <v>#DIV/0!</v>
      </c>
      <c r="BH24" s="130">
        <f>IF(BF24=0,0,(BF24/BE24*100))</f>
        <v>0</v>
      </c>
      <c r="BI24" s="129"/>
      <c r="BJ24" s="129"/>
      <c r="BK24" s="129"/>
      <c r="BM24" s="281" t="s">
        <v>593</v>
      </c>
      <c r="BN24" s="281"/>
      <c r="BO24" s="129"/>
      <c r="BP24" s="129"/>
      <c r="BQ24" s="129">
        <f>SUM(BQ9:BQ23)</f>
        <v>0</v>
      </c>
      <c r="BR24" s="129">
        <f>SUM(BR9:BR23)</f>
        <v>500</v>
      </c>
      <c r="BS24" s="129"/>
      <c r="BT24" s="129">
        <f t="shared" ref="BT24:BU24" si="4">SUM(BT9:BT23)</f>
        <v>0</v>
      </c>
      <c r="BU24" s="129">
        <f t="shared" si="4"/>
        <v>0</v>
      </c>
      <c r="BV24" s="130" t="e">
        <f>IF(BR24=0,0,(BR24/BQ24*100))</f>
        <v>#DIV/0!</v>
      </c>
      <c r="BW24" s="130">
        <f>IF(BU24=0,0,(BU24/BT24*100))</f>
        <v>0</v>
      </c>
      <c r="BX24" s="129">
        <v>9</v>
      </c>
      <c r="BY24" s="129">
        <v>1</v>
      </c>
      <c r="BZ24" s="129"/>
      <c r="CB24" s="281" t="s">
        <v>593</v>
      </c>
      <c r="CC24" s="281"/>
      <c r="CD24" s="129"/>
      <c r="CE24" s="129"/>
      <c r="CF24" s="129">
        <f>SUM(CF9:CF23)</f>
        <v>0</v>
      </c>
      <c r="CG24" s="129">
        <f>SUM(CG9:CG23)</f>
        <v>0</v>
      </c>
      <c r="CH24" s="129"/>
      <c r="CI24" s="129">
        <f t="shared" ref="CI24:CJ24" si="5">SUM(CI9:CI23)</f>
        <v>0</v>
      </c>
      <c r="CJ24" s="129">
        <f t="shared" si="5"/>
        <v>900</v>
      </c>
      <c r="CK24" s="130">
        <f>IF(CG24=0,0,(CG24/CF24*100))</f>
        <v>0</v>
      </c>
      <c r="CL24" s="130" t="e">
        <f>IF(CJ24=0,0,(CJ24/CI24*100))</f>
        <v>#DIV/0!</v>
      </c>
      <c r="CM24" s="129"/>
      <c r="CN24" s="129"/>
      <c r="CO24" s="129"/>
    </row>
    <row r="25" spans="1:93" hidden="1">
      <c r="A25" s="129">
        <v>1</v>
      </c>
      <c r="B25" s="283" t="s">
        <v>634</v>
      </c>
      <c r="C25" s="16" t="s">
        <v>33</v>
      </c>
      <c r="D25" s="24" t="s">
        <v>34</v>
      </c>
      <c r="E25" s="129">
        <v>200</v>
      </c>
      <c r="F25" s="129">
        <v>200</v>
      </c>
      <c r="G25" s="129"/>
      <c r="H25" s="129"/>
      <c r="I25" s="129"/>
      <c r="J25" s="129"/>
      <c r="K25" s="129"/>
      <c r="L25" s="129"/>
      <c r="M25" s="129"/>
      <c r="N25" s="129"/>
      <c r="O25" s="129"/>
      <c r="P25" s="284" t="s">
        <v>670</v>
      </c>
      <c r="R25" s="129">
        <v>1</v>
      </c>
      <c r="S25" s="283" t="s">
        <v>634</v>
      </c>
      <c r="T25" s="16" t="s">
        <v>53</v>
      </c>
      <c r="U25" s="16" t="s">
        <v>54</v>
      </c>
      <c r="V25" s="129">
        <v>200</v>
      </c>
      <c r="W25" s="129">
        <v>70</v>
      </c>
      <c r="X25" s="129"/>
      <c r="Y25" s="129"/>
      <c r="Z25" s="129"/>
      <c r="AA25" s="129"/>
      <c r="AB25" s="129"/>
      <c r="AC25" s="129"/>
      <c r="AD25" s="129"/>
      <c r="AE25" s="129"/>
      <c r="AF25" s="129"/>
      <c r="AG25" s="286" t="s">
        <v>703</v>
      </c>
      <c r="AI25" s="129">
        <v>1</v>
      </c>
      <c r="AJ25" s="284" t="s">
        <v>634</v>
      </c>
      <c r="AK25" s="16" t="s">
        <v>21</v>
      </c>
      <c r="AL25" s="16" t="s">
        <v>22</v>
      </c>
      <c r="AM25" s="129">
        <v>100</v>
      </c>
      <c r="AN25" s="129">
        <v>225</v>
      </c>
      <c r="AO25" s="129"/>
      <c r="AP25" s="129"/>
      <c r="AQ25" s="129"/>
      <c r="AR25" s="129"/>
      <c r="AS25" s="129"/>
      <c r="AT25" s="129"/>
      <c r="AU25" s="129"/>
      <c r="AV25" s="286" t="s">
        <v>716</v>
      </c>
      <c r="AX25" s="129">
        <v>1</v>
      </c>
      <c r="AY25" s="284" t="s">
        <v>634</v>
      </c>
      <c r="AZ25" s="16" t="s">
        <v>21</v>
      </c>
      <c r="BA25" s="16" t="s">
        <v>22</v>
      </c>
      <c r="BB25" s="129">
        <v>100</v>
      </c>
      <c r="BC25" s="129">
        <v>200</v>
      </c>
      <c r="BD25" s="129"/>
      <c r="BE25" s="129"/>
      <c r="BF25" s="129"/>
      <c r="BG25" s="129"/>
      <c r="BH25" s="129"/>
      <c r="BI25" s="129"/>
      <c r="BJ25" s="129"/>
      <c r="BK25" s="286" t="s">
        <v>728</v>
      </c>
      <c r="BM25" s="129">
        <v>1</v>
      </c>
      <c r="BN25" s="284" t="s">
        <v>634</v>
      </c>
      <c r="BO25" s="16" t="s">
        <v>21</v>
      </c>
      <c r="BP25" s="16" t="s">
        <v>22</v>
      </c>
      <c r="BQ25" s="129">
        <v>350</v>
      </c>
      <c r="BR25" s="129">
        <v>60</v>
      </c>
      <c r="BS25" s="129"/>
      <c r="BT25" s="129"/>
      <c r="BU25" s="129"/>
      <c r="BV25" s="129"/>
      <c r="BW25" s="129"/>
      <c r="BX25" s="129"/>
      <c r="BY25" s="129"/>
      <c r="BZ25" s="286" t="s">
        <v>754</v>
      </c>
      <c r="CB25" s="129">
        <v>1</v>
      </c>
      <c r="CC25" s="284" t="s">
        <v>634</v>
      </c>
      <c r="CD25" s="16"/>
      <c r="CE25" s="16"/>
      <c r="CF25" s="129"/>
      <c r="CG25" s="129"/>
      <c r="CH25" s="129"/>
      <c r="CI25" s="129"/>
      <c r="CJ25" s="129"/>
      <c r="CK25" s="129"/>
      <c r="CL25" s="129"/>
      <c r="CM25" s="129"/>
      <c r="CN25" s="129"/>
      <c r="CO25" s="286"/>
    </row>
    <row r="26" spans="1:93" hidden="1">
      <c r="A26" s="129">
        <v>2</v>
      </c>
      <c r="B26" s="283"/>
      <c r="C26" s="16" t="s">
        <v>67</v>
      </c>
      <c r="D26" s="16" t="s">
        <v>68</v>
      </c>
      <c r="E26" s="129">
        <v>800</v>
      </c>
      <c r="F26" s="129">
        <v>478</v>
      </c>
      <c r="G26" s="129"/>
      <c r="H26" s="129"/>
      <c r="I26" s="129"/>
      <c r="J26" s="129"/>
      <c r="K26" s="129"/>
      <c r="L26" s="129"/>
      <c r="M26" s="129"/>
      <c r="N26" s="129"/>
      <c r="O26" s="129"/>
      <c r="P26" s="284"/>
      <c r="R26" s="129">
        <v>2</v>
      </c>
      <c r="S26" s="283"/>
      <c r="T26" s="16" t="s">
        <v>59</v>
      </c>
      <c r="U26" s="16" t="s">
        <v>60</v>
      </c>
      <c r="V26" s="129">
        <v>100</v>
      </c>
      <c r="W26" s="129">
        <v>152</v>
      </c>
      <c r="X26" s="129"/>
      <c r="Y26" s="129"/>
      <c r="Z26" s="129"/>
      <c r="AA26" s="129"/>
      <c r="AB26" s="129"/>
      <c r="AC26" s="129"/>
      <c r="AD26" s="129"/>
      <c r="AE26" s="129"/>
      <c r="AF26" s="129"/>
      <c r="AG26" s="287"/>
      <c r="AI26" s="129">
        <v>2</v>
      </c>
      <c r="AJ26" s="284"/>
      <c r="AK26" s="16" t="s">
        <v>23</v>
      </c>
      <c r="AL26" s="16" t="s">
        <v>24</v>
      </c>
      <c r="AM26" s="129">
        <v>200</v>
      </c>
      <c r="AN26" s="129">
        <v>200</v>
      </c>
      <c r="AO26" s="129"/>
      <c r="AP26" s="129"/>
      <c r="AQ26" s="129"/>
      <c r="AR26" s="129"/>
      <c r="AS26" s="129"/>
      <c r="AT26" s="129"/>
      <c r="AU26" s="129"/>
      <c r="AV26" s="287"/>
      <c r="AX26" s="129">
        <v>2</v>
      </c>
      <c r="AY26" s="284"/>
      <c r="AZ26" s="16" t="s">
        <v>33</v>
      </c>
      <c r="BA26" s="24" t="s">
        <v>34</v>
      </c>
      <c r="BB26" s="129">
        <v>100</v>
      </c>
      <c r="BC26" s="129">
        <v>100</v>
      </c>
      <c r="BD26" s="129"/>
      <c r="BE26" s="129"/>
      <c r="BF26" s="129"/>
      <c r="BG26" s="129"/>
      <c r="BH26" s="129"/>
      <c r="BI26" s="129"/>
      <c r="BJ26" s="129"/>
      <c r="BK26" s="287"/>
      <c r="BM26" s="129">
        <v>2</v>
      </c>
      <c r="BN26" s="284"/>
      <c r="BO26" s="43" t="s">
        <v>339</v>
      </c>
      <c r="BP26" s="16" t="s">
        <v>340</v>
      </c>
      <c r="BQ26" s="129">
        <v>100</v>
      </c>
      <c r="BR26" s="129">
        <v>110</v>
      </c>
      <c r="BS26" s="129"/>
      <c r="BT26" s="129"/>
      <c r="BU26" s="129"/>
      <c r="BV26" s="129"/>
      <c r="BW26" s="129"/>
      <c r="BX26" s="129"/>
      <c r="BY26" s="129"/>
      <c r="BZ26" s="287"/>
      <c r="CB26" s="129">
        <v>2</v>
      </c>
      <c r="CC26" s="284"/>
      <c r="CD26" s="43"/>
      <c r="CE26" s="16"/>
      <c r="CF26" s="129"/>
      <c r="CG26" s="129"/>
      <c r="CH26" s="129"/>
      <c r="CI26" s="129"/>
      <c r="CJ26" s="129"/>
      <c r="CK26" s="129"/>
      <c r="CL26" s="129"/>
      <c r="CM26" s="129"/>
      <c r="CN26" s="129"/>
      <c r="CO26" s="287"/>
    </row>
    <row r="27" spans="1:93" hidden="1">
      <c r="A27" s="129">
        <v>3</v>
      </c>
      <c r="B27" s="283"/>
      <c r="C27" s="16" t="s">
        <v>59</v>
      </c>
      <c r="D27" s="16" t="s">
        <v>60</v>
      </c>
      <c r="E27" s="129"/>
      <c r="F27" s="129">
        <v>266</v>
      </c>
      <c r="G27" s="129"/>
      <c r="H27" s="129"/>
      <c r="I27" s="129"/>
      <c r="J27" s="129"/>
      <c r="K27" s="129"/>
      <c r="L27" s="129"/>
      <c r="M27" s="129"/>
      <c r="N27" s="129"/>
      <c r="O27" s="129"/>
      <c r="P27" s="284"/>
      <c r="R27" s="129">
        <v>3</v>
      </c>
      <c r="S27" s="283"/>
      <c r="T27" s="34" t="s">
        <v>519</v>
      </c>
      <c r="U27" s="16" t="s">
        <v>412</v>
      </c>
      <c r="V27" s="129">
        <v>600</v>
      </c>
      <c r="W27" s="129">
        <v>398</v>
      </c>
      <c r="X27" s="129"/>
      <c r="Y27" s="129"/>
      <c r="Z27" s="129"/>
      <c r="AA27" s="129"/>
      <c r="AB27" s="129"/>
      <c r="AC27" s="129"/>
      <c r="AD27" s="129"/>
      <c r="AE27" s="129"/>
      <c r="AF27" s="129"/>
      <c r="AG27" s="287"/>
      <c r="AI27" s="129">
        <v>3</v>
      </c>
      <c r="AJ27" s="284"/>
      <c r="AK27" s="16" t="s">
        <v>53</v>
      </c>
      <c r="AL27" s="16" t="s">
        <v>54</v>
      </c>
      <c r="AM27" s="129">
        <v>200</v>
      </c>
      <c r="AN27" s="129">
        <v>210</v>
      </c>
      <c r="AO27" s="129"/>
      <c r="AP27" s="129"/>
      <c r="AQ27" s="129"/>
      <c r="AR27" s="129"/>
      <c r="AS27" s="129"/>
      <c r="AT27" s="129"/>
      <c r="AU27" s="129"/>
      <c r="AV27" s="287"/>
      <c r="AX27" s="129">
        <v>3</v>
      </c>
      <c r="AY27" s="284"/>
      <c r="AZ27" s="16" t="s">
        <v>53</v>
      </c>
      <c r="BA27" s="16" t="s">
        <v>54</v>
      </c>
      <c r="BB27" s="129">
        <v>304</v>
      </c>
      <c r="BC27" s="129">
        <v>192</v>
      </c>
      <c r="BD27" s="129"/>
      <c r="BE27" s="129"/>
      <c r="BF27" s="129"/>
      <c r="BG27" s="129"/>
      <c r="BH27" s="129"/>
      <c r="BI27" s="129"/>
      <c r="BJ27" s="129"/>
      <c r="BK27" s="287"/>
      <c r="BM27" s="129">
        <v>3</v>
      </c>
      <c r="BN27" s="284"/>
      <c r="BO27" s="16" t="s">
        <v>53</v>
      </c>
      <c r="BP27" s="16" t="s">
        <v>54</v>
      </c>
      <c r="BQ27" s="129">
        <v>350</v>
      </c>
      <c r="BR27" s="129">
        <v>376</v>
      </c>
      <c r="BS27" s="129"/>
      <c r="BT27" s="129"/>
      <c r="BU27" s="129"/>
      <c r="BV27" s="129"/>
      <c r="BW27" s="129"/>
      <c r="BX27" s="129"/>
      <c r="BY27" s="129"/>
      <c r="BZ27" s="287"/>
      <c r="CB27" s="129">
        <v>3</v>
      </c>
      <c r="CC27" s="284"/>
      <c r="CD27" s="16"/>
      <c r="CE27" s="16"/>
      <c r="CF27" s="129"/>
      <c r="CG27" s="129"/>
      <c r="CH27" s="129"/>
      <c r="CI27" s="129"/>
      <c r="CJ27" s="129"/>
      <c r="CK27" s="129"/>
      <c r="CL27" s="129"/>
      <c r="CM27" s="129"/>
      <c r="CN27" s="129"/>
      <c r="CO27" s="287"/>
    </row>
    <row r="28" spans="1:93" hidden="1">
      <c r="A28" s="129">
        <v>4</v>
      </c>
      <c r="B28" s="283"/>
      <c r="C28" s="16" t="s">
        <v>53</v>
      </c>
      <c r="D28" s="16" t="s">
        <v>54</v>
      </c>
      <c r="E28" s="129"/>
      <c r="F28" s="129">
        <v>70</v>
      </c>
      <c r="G28" s="129"/>
      <c r="H28" s="129"/>
      <c r="I28" s="129"/>
      <c r="J28" s="129"/>
      <c r="K28" s="129"/>
      <c r="L28" s="129"/>
      <c r="M28" s="129"/>
      <c r="N28" s="129"/>
      <c r="O28" s="129"/>
      <c r="P28" s="284"/>
      <c r="R28" s="129">
        <v>4</v>
      </c>
      <c r="S28" s="283"/>
      <c r="T28" s="16" t="s">
        <v>65</v>
      </c>
      <c r="U28" s="16" t="s">
        <v>66</v>
      </c>
      <c r="V28" s="129">
        <v>100</v>
      </c>
      <c r="W28" s="129">
        <v>168</v>
      </c>
      <c r="X28" s="129"/>
      <c r="Y28" s="129"/>
      <c r="Z28" s="129"/>
      <c r="AA28" s="129"/>
      <c r="AB28" s="129"/>
      <c r="AC28" s="129"/>
      <c r="AD28" s="129"/>
      <c r="AE28" s="129"/>
      <c r="AF28" s="129"/>
      <c r="AG28" s="287"/>
      <c r="AI28" s="129">
        <v>4</v>
      </c>
      <c r="AJ28" s="284"/>
      <c r="AK28" s="16" t="s">
        <v>515</v>
      </c>
      <c r="AL28" s="57" t="s">
        <v>477</v>
      </c>
      <c r="AM28" s="129">
        <v>200</v>
      </c>
      <c r="AN28" s="129">
        <v>205</v>
      </c>
      <c r="AO28" s="129"/>
      <c r="AP28" s="129"/>
      <c r="AQ28" s="129"/>
      <c r="AR28" s="129"/>
      <c r="AS28" s="129"/>
      <c r="AT28" s="129"/>
      <c r="AU28" s="129"/>
      <c r="AV28" s="287"/>
      <c r="AX28" s="129">
        <v>4</v>
      </c>
      <c r="AY28" s="284"/>
      <c r="AZ28" s="16" t="s">
        <v>41</v>
      </c>
      <c r="BA28" s="16" t="s">
        <v>42</v>
      </c>
      <c r="BB28" s="129">
        <v>100</v>
      </c>
      <c r="BC28" s="129">
        <v>100</v>
      </c>
      <c r="BD28" s="129"/>
      <c r="BE28" s="129"/>
      <c r="BF28" s="129"/>
      <c r="BG28" s="129"/>
      <c r="BH28" s="129"/>
      <c r="BI28" s="129"/>
      <c r="BJ28" s="129"/>
      <c r="BK28" s="287"/>
      <c r="BM28" s="129">
        <v>4</v>
      </c>
      <c r="BN28" s="284"/>
      <c r="BO28" s="16" t="s">
        <v>41</v>
      </c>
      <c r="BP28" s="16" t="s">
        <v>42</v>
      </c>
      <c r="BQ28" s="129">
        <v>100</v>
      </c>
      <c r="BR28" s="129">
        <v>100</v>
      </c>
      <c r="BS28" s="129"/>
      <c r="BT28" s="129"/>
      <c r="BU28" s="129"/>
      <c r="BV28" s="129"/>
      <c r="BW28" s="129"/>
      <c r="BX28" s="129"/>
      <c r="BY28" s="129"/>
      <c r="BZ28" s="287"/>
      <c r="CB28" s="129">
        <v>4</v>
      </c>
      <c r="CC28" s="284"/>
      <c r="CD28" s="16"/>
      <c r="CE28" s="16"/>
      <c r="CF28" s="129"/>
      <c r="CG28" s="129"/>
      <c r="CH28" s="129"/>
      <c r="CI28" s="129"/>
      <c r="CJ28" s="129"/>
      <c r="CK28" s="129"/>
      <c r="CL28" s="129"/>
      <c r="CM28" s="129"/>
      <c r="CN28" s="129"/>
      <c r="CO28" s="287"/>
    </row>
    <row r="29" spans="1:93" hidden="1">
      <c r="A29" s="129">
        <v>5</v>
      </c>
      <c r="B29" s="283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284"/>
      <c r="R29" s="129">
        <v>5</v>
      </c>
      <c r="S29" s="283"/>
      <c r="T29" s="16" t="s">
        <v>21</v>
      </c>
      <c r="U29" s="16" t="s">
        <v>22</v>
      </c>
      <c r="V29" s="129"/>
      <c r="W29" s="129">
        <v>100</v>
      </c>
      <c r="X29" s="129"/>
      <c r="Y29" s="129"/>
      <c r="Z29" s="129"/>
      <c r="AA29" s="129"/>
      <c r="AB29" s="129"/>
      <c r="AC29" s="129"/>
      <c r="AD29" s="129"/>
      <c r="AE29" s="129"/>
      <c r="AF29" s="129"/>
      <c r="AG29" s="287"/>
      <c r="AI29" s="129">
        <v>5</v>
      </c>
      <c r="AJ29" s="284"/>
      <c r="AK29" s="16" t="s">
        <v>41</v>
      </c>
      <c r="AL29" s="16" t="s">
        <v>42</v>
      </c>
      <c r="AM29" s="129">
        <v>100</v>
      </c>
      <c r="AN29" s="129">
        <v>105</v>
      </c>
      <c r="AO29" s="129"/>
      <c r="AP29" s="129"/>
      <c r="AQ29" s="129"/>
      <c r="AR29" s="129"/>
      <c r="AS29" s="129"/>
      <c r="AT29" s="129"/>
      <c r="AU29" s="129"/>
      <c r="AV29" s="287"/>
      <c r="AX29" s="129">
        <v>5</v>
      </c>
      <c r="AY29" s="284"/>
      <c r="AZ29" s="16" t="s">
        <v>67</v>
      </c>
      <c r="BA29" s="16" t="s">
        <v>68</v>
      </c>
      <c r="BB29" s="129">
        <v>200</v>
      </c>
      <c r="BC29" s="129">
        <v>32</v>
      </c>
      <c r="BD29" s="129"/>
      <c r="BE29" s="129"/>
      <c r="BF29" s="129"/>
      <c r="BG29" s="129"/>
      <c r="BH29" s="129"/>
      <c r="BI29" s="129"/>
      <c r="BJ29" s="129"/>
      <c r="BK29" s="287"/>
      <c r="BM29" s="129">
        <v>5</v>
      </c>
      <c r="BN29" s="284"/>
      <c r="BO29" s="34" t="s">
        <v>519</v>
      </c>
      <c r="BP29" s="16" t="s">
        <v>412</v>
      </c>
      <c r="BQ29" s="129">
        <v>306</v>
      </c>
      <c r="BR29" s="129">
        <v>334</v>
      </c>
      <c r="BS29" s="129"/>
      <c r="BT29" s="129"/>
      <c r="BU29" s="129"/>
      <c r="BV29" s="129"/>
      <c r="BW29" s="129"/>
      <c r="BX29" s="129"/>
      <c r="BY29" s="129"/>
      <c r="BZ29" s="287"/>
      <c r="CB29" s="129">
        <v>5</v>
      </c>
      <c r="CC29" s="284"/>
      <c r="CD29" s="34"/>
      <c r="CE29" s="16"/>
      <c r="CF29" s="129"/>
      <c r="CG29" s="129"/>
      <c r="CH29" s="129"/>
      <c r="CI29" s="129"/>
      <c r="CJ29" s="129"/>
      <c r="CK29" s="129"/>
      <c r="CL29" s="129"/>
      <c r="CM29" s="129"/>
      <c r="CN29" s="129"/>
      <c r="CO29" s="287"/>
    </row>
    <row r="30" spans="1:93" hidden="1">
      <c r="A30" s="129">
        <v>6</v>
      </c>
      <c r="B30" s="283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284"/>
      <c r="R30" s="129">
        <v>6</v>
      </c>
      <c r="S30" s="283"/>
      <c r="T30" s="16" t="s">
        <v>23</v>
      </c>
      <c r="U30" s="16" t="s">
        <v>24</v>
      </c>
      <c r="V30" s="129"/>
      <c r="W30" s="129">
        <v>70</v>
      </c>
      <c r="X30" s="129"/>
      <c r="Y30" s="129"/>
      <c r="Z30" s="129"/>
      <c r="AA30" s="129"/>
      <c r="AB30" s="129"/>
      <c r="AC30" s="129"/>
      <c r="AD30" s="129"/>
      <c r="AE30" s="129"/>
      <c r="AF30" s="129"/>
      <c r="AG30" s="287"/>
      <c r="AI30" s="129">
        <v>6</v>
      </c>
      <c r="AJ30" s="284"/>
      <c r="AK30" s="16" t="s">
        <v>43</v>
      </c>
      <c r="AL30" s="16" t="s">
        <v>44</v>
      </c>
      <c r="AM30" s="129">
        <v>90</v>
      </c>
      <c r="AN30" s="129">
        <v>90</v>
      </c>
      <c r="AO30" s="129"/>
      <c r="AP30" s="129"/>
      <c r="AQ30" s="129"/>
      <c r="AR30" s="129"/>
      <c r="AS30" s="129"/>
      <c r="AT30" s="129"/>
      <c r="AU30" s="129"/>
      <c r="AV30" s="287"/>
      <c r="AX30" s="129">
        <v>6</v>
      </c>
      <c r="AY30" s="284"/>
      <c r="AZ30" s="16" t="s">
        <v>45</v>
      </c>
      <c r="BA30" s="16" t="s">
        <v>46</v>
      </c>
      <c r="BB30" s="129">
        <v>400</v>
      </c>
      <c r="BC30" s="129">
        <v>500</v>
      </c>
      <c r="BD30" s="129"/>
      <c r="BE30" s="129"/>
      <c r="BF30" s="129"/>
      <c r="BG30" s="129"/>
      <c r="BH30" s="129"/>
      <c r="BI30" s="129"/>
      <c r="BJ30" s="129"/>
      <c r="BK30" s="287"/>
      <c r="BM30" s="129">
        <v>6</v>
      </c>
      <c r="BN30" s="284"/>
      <c r="BO30" s="16" t="s">
        <v>45</v>
      </c>
      <c r="BP30" s="16" t="s">
        <v>46</v>
      </c>
      <c r="BQ30" s="129"/>
      <c r="BR30" s="129">
        <v>370</v>
      </c>
      <c r="BS30" s="129"/>
      <c r="BT30" s="129"/>
      <c r="BU30" s="129"/>
      <c r="BV30" s="129"/>
      <c r="BW30" s="129"/>
      <c r="BX30" s="129"/>
      <c r="BY30" s="129"/>
      <c r="BZ30" s="287"/>
      <c r="CB30" s="129">
        <v>6</v>
      </c>
      <c r="CC30" s="284"/>
      <c r="CD30" s="16"/>
      <c r="CE30" s="16"/>
      <c r="CF30" s="129"/>
      <c r="CG30" s="129"/>
      <c r="CH30" s="129"/>
      <c r="CI30" s="129"/>
      <c r="CJ30" s="129"/>
      <c r="CK30" s="129"/>
      <c r="CL30" s="129"/>
      <c r="CM30" s="129"/>
      <c r="CN30" s="129"/>
      <c r="CO30" s="287"/>
    </row>
    <row r="31" spans="1:93" hidden="1">
      <c r="A31" s="129">
        <v>7</v>
      </c>
      <c r="B31" s="283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284"/>
      <c r="R31" s="129">
        <v>7</v>
      </c>
      <c r="S31" s="283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287"/>
      <c r="AI31" s="129">
        <v>7</v>
      </c>
      <c r="AJ31" s="284"/>
      <c r="AK31" s="16" t="s">
        <v>65</v>
      </c>
      <c r="AL31" s="16" t="s">
        <v>66</v>
      </c>
      <c r="AM31" s="129">
        <v>100</v>
      </c>
      <c r="AN31" s="129">
        <v>142</v>
      </c>
      <c r="AO31" s="129"/>
      <c r="AP31" s="129"/>
      <c r="AQ31" s="129"/>
      <c r="AR31" s="129"/>
      <c r="AS31" s="129"/>
      <c r="AT31" s="129"/>
      <c r="AU31" s="129"/>
      <c r="AV31" s="287"/>
      <c r="AX31" s="129">
        <v>7</v>
      </c>
      <c r="AY31" s="284"/>
      <c r="AZ31" s="16" t="s">
        <v>47</v>
      </c>
      <c r="BA31" s="16" t="s">
        <v>48</v>
      </c>
      <c r="BB31" s="129">
        <v>200</v>
      </c>
      <c r="BC31" s="129">
        <v>100</v>
      </c>
      <c r="BD31" s="129"/>
      <c r="BE31" s="129"/>
      <c r="BF31" s="129"/>
      <c r="BG31" s="129"/>
      <c r="BH31" s="129"/>
      <c r="BI31" s="129"/>
      <c r="BJ31" s="129"/>
      <c r="BK31" s="287"/>
      <c r="BM31" s="129">
        <v>7</v>
      </c>
      <c r="BN31" s="284"/>
      <c r="BO31" s="16" t="s">
        <v>47</v>
      </c>
      <c r="BP31" s="16" t="s">
        <v>48</v>
      </c>
      <c r="BQ31" s="129">
        <v>300</v>
      </c>
      <c r="BR31" s="129"/>
      <c r="BS31" s="129"/>
      <c r="BT31" s="129"/>
      <c r="BU31" s="129"/>
      <c r="BV31" s="129"/>
      <c r="BW31" s="129"/>
      <c r="BX31" s="129"/>
      <c r="BY31" s="129"/>
      <c r="BZ31" s="287"/>
      <c r="CB31" s="129">
        <v>7</v>
      </c>
      <c r="CC31" s="284"/>
      <c r="CD31" s="16"/>
      <c r="CE31" s="16"/>
      <c r="CF31" s="129"/>
      <c r="CG31" s="129"/>
      <c r="CH31" s="129"/>
      <c r="CI31" s="129"/>
      <c r="CJ31" s="129"/>
      <c r="CK31" s="129"/>
      <c r="CL31" s="129"/>
      <c r="CM31" s="129"/>
      <c r="CN31" s="129"/>
      <c r="CO31" s="287"/>
    </row>
    <row r="32" spans="1:93" hidden="1">
      <c r="A32" s="129">
        <v>8</v>
      </c>
      <c r="B32" s="283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284"/>
      <c r="R32" s="129">
        <v>8</v>
      </c>
      <c r="S32" s="283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287"/>
      <c r="AI32" s="129">
        <v>8</v>
      </c>
      <c r="AJ32" s="284"/>
      <c r="AK32" s="34" t="s">
        <v>519</v>
      </c>
      <c r="AL32" s="16" t="s">
        <v>412</v>
      </c>
      <c r="AM32" s="129">
        <v>300</v>
      </c>
      <c r="AN32" s="129">
        <v>124</v>
      </c>
      <c r="AO32" s="129"/>
      <c r="AP32" s="129"/>
      <c r="AQ32" s="129"/>
      <c r="AR32" s="129"/>
      <c r="AS32" s="129"/>
      <c r="AT32" s="129"/>
      <c r="AU32" s="129"/>
      <c r="AV32" s="287"/>
      <c r="AX32" s="129">
        <v>8</v>
      </c>
      <c r="AY32" s="284"/>
      <c r="AZ32" s="34" t="s">
        <v>519</v>
      </c>
      <c r="BA32" s="16" t="s">
        <v>412</v>
      </c>
      <c r="BB32" s="129"/>
      <c r="BC32" s="129">
        <v>170</v>
      </c>
      <c r="BD32" s="129"/>
      <c r="BE32" s="129"/>
      <c r="BF32" s="129"/>
      <c r="BG32" s="129"/>
      <c r="BH32" s="129"/>
      <c r="BI32" s="129"/>
      <c r="BJ32" s="129"/>
      <c r="BK32" s="287"/>
      <c r="BM32" s="129">
        <v>8</v>
      </c>
      <c r="BN32" s="284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287"/>
      <c r="CB32" s="129">
        <v>8</v>
      </c>
      <c r="CC32" s="284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287"/>
    </row>
    <row r="33" spans="1:93" hidden="1">
      <c r="A33" s="129">
        <v>9</v>
      </c>
      <c r="B33" s="283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284"/>
      <c r="R33" s="129">
        <v>9</v>
      </c>
      <c r="S33" s="283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287"/>
      <c r="AI33" s="129">
        <v>9</v>
      </c>
      <c r="AJ33" s="284"/>
      <c r="AK33" s="16" t="s">
        <v>45</v>
      </c>
      <c r="AL33" s="16" t="s">
        <v>46</v>
      </c>
      <c r="AM33" s="129">
        <v>100</v>
      </c>
      <c r="AN33" s="129">
        <v>100</v>
      </c>
      <c r="AO33" s="129"/>
      <c r="AP33" s="129"/>
      <c r="AQ33" s="129"/>
      <c r="AR33" s="129"/>
      <c r="AS33" s="129"/>
      <c r="AT33" s="129"/>
      <c r="AU33" s="129"/>
      <c r="AV33" s="287"/>
      <c r="AX33" s="129">
        <v>9</v>
      </c>
      <c r="AY33" s="284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287"/>
      <c r="BM33" s="129">
        <v>9</v>
      </c>
      <c r="BN33" s="284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287"/>
      <c r="CB33" s="129">
        <v>9</v>
      </c>
      <c r="CC33" s="284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287"/>
    </row>
    <row r="34" spans="1:93" hidden="1">
      <c r="A34" s="129">
        <v>10</v>
      </c>
      <c r="B34" s="283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284"/>
      <c r="R34" s="129">
        <v>10</v>
      </c>
      <c r="S34" s="283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287"/>
      <c r="AI34" s="129">
        <v>10</v>
      </c>
      <c r="AJ34" s="284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287"/>
      <c r="AX34" s="129">
        <v>10</v>
      </c>
      <c r="AY34" s="284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287"/>
      <c r="BM34" s="129">
        <v>10</v>
      </c>
      <c r="BN34" s="284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287"/>
      <c r="CB34" s="129">
        <v>10</v>
      </c>
      <c r="CC34" s="284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287"/>
    </row>
    <row r="35" spans="1:93" hidden="1">
      <c r="A35" s="129">
        <v>11</v>
      </c>
      <c r="B35" s="283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284"/>
      <c r="R35" s="129">
        <v>11</v>
      </c>
      <c r="S35" s="283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287"/>
      <c r="AI35" s="129">
        <v>11</v>
      </c>
      <c r="AJ35" s="284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287"/>
      <c r="AX35" s="129">
        <v>11</v>
      </c>
      <c r="AY35" s="284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287"/>
      <c r="BM35" s="129">
        <v>11</v>
      </c>
      <c r="BN35" s="284"/>
      <c r="BO35" s="129"/>
      <c r="BP35" s="129"/>
      <c r="BQ35" s="129"/>
      <c r="BR35" s="129"/>
      <c r="BS35" s="129"/>
      <c r="BT35" s="129"/>
      <c r="BU35" s="129"/>
      <c r="BV35" s="129"/>
      <c r="BW35" s="129"/>
      <c r="BX35" s="129"/>
      <c r="BY35" s="129"/>
      <c r="BZ35" s="287"/>
      <c r="CB35" s="129">
        <v>11</v>
      </c>
      <c r="CC35" s="284"/>
      <c r="CD35" s="129"/>
      <c r="CE35" s="129"/>
      <c r="CF35" s="129"/>
      <c r="CG35" s="129"/>
      <c r="CH35" s="129"/>
      <c r="CI35" s="129"/>
      <c r="CJ35" s="129"/>
      <c r="CK35" s="129"/>
      <c r="CL35" s="129"/>
      <c r="CM35" s="129"/>
      <c r="CN35" s="129"/>
      <c r="CO35" s="287"/>
    </row>
    <row r="36" spans="1:93" hidden="1">
      <c r="A36" s="129">
        <v>12</v>
      </c>
      <c r="B36" s="283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284"/>
      <c r="R36" s="129">
        <v>12</v>
      </c>
      <c r="S36" s="283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287"/>
      <c r="AI36" s="129">
        <v>12</v>
      </c>
      <c r="AJ36" s="284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287"/>
      <c r="AX36" s="129">
        <v>12</v>
      </c>
      <c r="AY36" s="284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287"/>
      <c r="BM36" s="129">
        <v>12</v>
      </c>
      <c r="BN36" s="284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287"/>
      <c r="CB36" s="129">
        <v>12</v>
      </c>
      <c r="CC36" s="284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287"/>
    </row>
    <row r="37" spans="1:93" hidden="1">
      <c r="A37" s="129">
        <v>13</v>
      </c>
      <c r="B37" s="283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284"/>
      <c r="R37" s="129">
        <v>13</v>
      </c>
      <c r="S37" s="283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287"/>
      <c r="AI37" s="129">
        <v>13</v>
      </c>
      <c r="AJ37" s="284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287"/>
      <c r="AX37" s="129">
        <v>13</v>
      </c>
      <c r="AY37" s="284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287"/>
      <c r="BM37" s="129">
        <v>13</v>
      </c>
      <c r="BN37" s="284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287"/>
      <c r="CB37" s="129">
        <v>13</v>
      </c>
      <c r="CC37" s="284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287"/>
    </row>
    <row r="38" spans="1:93" hidden="1">
      <c r="A38" s="129">
        <v>14</v>
      </c>
      <c r="B38" s="283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284"/>
      <c r="R38" s="129">
        <v>14</v>
      </c>
      <c r="S38" s="283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287"/>
      <c r="AI38" s="129">
        <v>14</v>
      </c>
      <c r="AJ38" s="284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287"/>
      <c r="AX38" s="129">
        <v>14</v>
      </c>
      <c r="AY38" s="284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287"/>
      <c r="BM38" s="129">
        <v>14</v>
      </c>
      <c r="BN38" s="284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287"/>
      <c r="CB38" s="129">
        <v>14</v>
      </c>
      <c r="CC38" s="284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287"/>
    </row>
    <row r="39" spans="1:93" hidden="1">
      <c r="A39" s="129">
        <v>15</v>
      </c>
      <c r="B39" s="283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284"/>
      <c r="R39" s="129">
        <v>15</v>
      </c>
      <c r="S39" s="283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288"/>
      <c r="AI39" s="129">
        <v>15</v>
      </c>
      <c r="AJ39" s="284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288"/>
      <c r="AX39" s="129">
        <v>15</v>
      </c>
      <c r="AY39" s="284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288"/>
      <c r="BM39" s="129">
        <v>15</v>
      </c>
      <c r="BN39" s="284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288"/>
      <c r="CB39" s="129">
        <v>15</v>
      </c>
      <c r="CC39" s="284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288"/>
    </row>
    <row r="40" spans="1:93" ht="15.75" hidden="1">
      <c r="A40" s="280" t="s">
        <v>644</v>
      </c>
      <c r="B40" s="280"/>
      <c r="C40" s="129"/>
      <c r="D40" s="129"/>
      <c r="E40" s="125">
        <f>SUM(E25:E39)</f>
        <v>1000</v>
      </c>
      <c r="F40" s="125">
        <f>SUM(F25:F39)</f>
        <v>1014</v>
      </c>
      <c r="G40" s="125"/>
      <c r="H40" s="125"/>
      <c r="I40" s="129"/>
      <c r="J40" s="129">
        <f t="shared" ref="J40" si="6">SUM(J25:J39)</f>
        <v>0</v>
      </c>
      <c r="K40" s="129">
        <f t="shared" ref="K40" si="7">SUM(K25:K39)</f>
        <v>0</v>
      </c>
      <c r="L40" s="130">
        <f>IF(F40=0,0,(F40/E40*100))</f>
        <v>101.4</v>
      </c>
      <c r="M40" s="130">
        <f>IF(K40=0,0,(K40/J40*100))</f>
        <v>0</v>
      </c>
      <c r="N40" s="129">
        <v>14</v>
      </c>
      <c r="O40" s="129">
        <v>0</v>
      </c>
      <c r="P40" s="129"/>
      <c r="R40" s="280" t="s">
        <v>644</v>
      </c>
      <c r="S40" s="280"/>
      <c r="T40" s="125"/>
      <c r="U40" s="125"/>
      <c r="V40" s="125">
        <f>SUM(V25:V39)</f>
        <v>1000</v>
      </c>
      <c r="W40" s="125">
        <f>SUM(W25:W39)</f>
        <v>958</v>
      </c>
      <c r="X40" s="125"/>
      <c r="Y40" s="125"/>
      <c r="Z40" s="125"/>
      <c r="AA40" s="125">
        <f t="shared" ref="AA40:AB40" si="8">SUM(AA25:AA39)</f>
        <v>0</v>
      </c>
      <c r="AB40" s="125">
        <f t="shared" si="8"/>
        <v>0</v>
      </c>
      <c r="AC40" s="130">
        <f>IF(W40=0,0,(W40/V40*100))</f>
        <v>95.8</v>
      </c>
      <c r="AD40" s="130">
        <f>IF(AB40=0,0,(AB40/AA40*100))</f>
        <v>0</v>
      </c>
      <c r="AE40" s="125">
        <v>9</v>
      </c>
      <c r="AF40" s="125">
        <v>2</v>
      </c>
      <c r="AG40" s="129"/>
      <c r="AI40" s="281" t="s">
        <v>644</v>
      </c>
      <c r="AJ40" s="281"/>
      <c r="AK40" s="129"/>
      <c r="AL40" s="129"/>
      <c r="AM40" s="129">
        <f>SUM(AM25:AM39)</f>
        <v>1390</v>
      </c>
      <c r="AN40" s="129">
        <f>SUM(AN25:AN39)</f>
        <v>1401</v>
      </c>
      <c r="AO40" s="129"/>
      <c r="AP40" s="129">
        <f t="shared" ref="AP40:AQ40" si="9">SUM(AP25:AP39)</f>
        <v>0</v>
      </c>
      <c r="AQ40" s="129">
        <f t="shared" si="9"/>
        <v>0</v>
      </c>
      <c r="AR40" s="130">
        <f>IF(AN40=0,0,(AN40/AM40*100))</f>
        <v>100.79136690647481</v>
      </c>
      <c r="AS40" s="130">
        <f>IF(AQ40=0,0,(AQ40/AP40*100))</f>
        <v>0</v>
      </c>
      <c r="AT40" s="129">
        <v>11</v>
      </c>
      <c r="AU40" s="129">
        <v>1</v>
      </c>
      <c r="AV40" s="129"/>
      <c r="AX40" s="281" t="s">
        <v>644</v>
      </c>
      <c r="AY40" s="281"/>
      <c r="AZ40" s="129"/>
      <c r="BA40" s="129"/>
      <c r="BB40" s="129">
        <f>SUM(BB25:BB39)</f>
        <v>1404</v>
      </c>
      <c r="BC40" s="129">
        <f>SUM(BC25:BC39)</f>
        <v>1394</v>
      </c>
      <c r="BD40" s="129"/>
      <c r="BE40" s="129">
        <f t="shared" ref="BE40:BF40" si="10">SUM(BE25:BE39)</f>
        <v>0</v>
      </c>
      <c r="BF40" s="129">
        <f t="shared" si="10"/>
        <v>0</v>
      </c>
      <c r="BG40" s="130">
        <f>IF(BC40=0,0,(BC40/BB40*100))</f>
        <v>99.287749287749278</v>
      </c>
      <c r="BH40" s="130">
        <f>IF(BF40=0,0,(BF40/BE40*100))</f>
        <v>0</v>
      </c>
      <c r="BI40" s="129">
        <v>11</v>
      </c>
      <c r="BJ40" s="129">
        <v>1</v>
      </c>
      <c r="BK40" s="129"/>
      <c r="BM40" s="281" t="s">
        <v>644</v>
      </c>
      <c r="BN40" s="281"/>
      <c r="BO40" s="129"/>
      <c r="BP40" s="129"/>
      <c r="BQ40" s="129">
        <f>SUM(BQ25:BQ39)</f>
        <v>1506</v>
      </c>
      <c r="BR40" s="129">
        <f>SUM(BR25:BR39)</f>
        <v>1350</v>
      </c>
      <c r="BS40" s="129"/>
      <c r="BT40" s="129">
        <f t="shared" ref="BT40:BU40" si="11">SUM(BT25:BT39)</f>
        <v>0</v>
      </c>
      <c r="BU40" s="129">
        <f t="shared" si="11"/>
        <v>0</v>
      </c>
      <c r="BV40" s="130">
        <f>IF(BR40=0,0,(BR40/BQ40*100))</f>
        <v>89.641434262948209</v>
      </c>
      <c r="BW40" s="130">
        <f>IF(BU40=0,0,(BU40/BT40*100))</f>
        <v>0</v>
      </c>
      <c r="BX40" s="129">
        <v>11</v>
      </c>
      <c r="BY40" s="129">
        <v>1</v>
      </c>
      <c r="BZ40" s="129"/>
      <c r="CB40" s="281" t="s">
        <v>644</v>
      </c>
      <c r="CC40" s="281"/>
      <c r="CD40" s="129"/>
      <c r="CE40" s="129"/>
      <c r="CF40" s="129">
        <f>SUM(CF25:CF39)</f>
        <v>0</v>
      </c>
      <c r="CG40" s="129">
        <f>SUM(CG25:CG39)</f>
        <v>0</v>
      </c>
      <c r="CH40" s="129"/>
      <c r="CI40" s="129">
        <f t="shared" ref="CI40:CJ40" si="12">SUM(CI25:CI39)</f>
        <v>0</v>
      </c>
      <c r="CJ40" s="129">
        <f t="shared" si="12"/>
        <v>0</v>
      </c>
      <c r="CK40" s="130">
        <f>IF(CG40=0,0,(CG40/CF40*100))</f>
        <v>0</v>
      </c>
      <c r="CL40" s="130">
        <f>IF(CJ40=0,0,(CJ40/CI40*100))</f>
        <v>0</v>
      </c>
      <c r="CM40" s="129"/>
      <c r="CN40" s="129"/>
      <c r="CO40" s="129"/>
    </row>
    <row r="41" spans="1:93" hidden="1">
      <c r="A41" s="129">
        <v>1</v>
      </c>
      <c r="B41" s="283" t="s">
        <v>635</v>
      </c>
      <c r="C41" s="16" t="s">
        <v>170</v>
      </c>
      <c r="D41" s="16" t="s">
        <v>171</v>
      </c>
      <c r="E41" s="129">
        <v>100</v>
      </c>
      <c r="F41" s="129">
        <v>100</v>
      </c>
      <c r="G41" s="129"/>
      <c r="H41" s="129"/>
      <c r="I41" s="129"/>
      <c r="J41" s="129"/>
      <c r="K41" s="129"/>
      <c r="L41" s="129"/>
      <c r="M41" s="129"/>
      <c r="N41" s="129"/>
      <c r="O41" s="129"/>
      <c r="P41" s="281"/>
      <c r="R41" s="129">
        <v>1</v>
      </c>
      <c r="S41" s="283" t="s">
        <v>635</v>
      </c>
      <c r="T41" s="16" t="s">
        <v>162</v>
      </c>
      <c r="U41" s="49" t="s">
        <v>400</v>
      </c>
      <c r="V41" s="129">
        <v>100</v>
      </c>
      <c r="W41" s="129">
        <v>164</v>
      </c>
      <c r="X41" s="129"/>
      <c r="Y41" s="129"/>
      <c r="Z41" s="129"/>
      <c r="AA41" s="129"/>
      <c r="AB41" s="129"/>
      <c r="AC41" s="129"/>
      <c r="AD41" s="129"/>
      <c r="AE41" s="129"/>
      <c r="AF41" s="129"/>
      <c r="AG41" s="281"/>
      <c r="AI41" s="129">
        <v>1</v>
      </c>
      <c r="AJ41" s="284" t="s">
        <v>635</v>
      </c>
      <c r="AK41" s="16" t="s">
        <v>162</v>
      </c>
      <c r="AL41" s="49" t="s">
        <v>400</v>
      </c>
      <c r="AM41" s="129">
        <v>192</v>
      </c>
      <c r="AN41" s="129">
        <v>156</v>
      </c>
      <c r="AO41" s="129"/>
      <c r="AP41" s="129"/>
      <c r="AQ41" s="129"/>
      <c r="AR41" s="129"/>
      <c r="AS41" s="129"/>
      <c r="AT41" s="129"/>
      <c r="AU41" s="129"/>
      <c r="AV41" s="286" t="s">
        <v>717</v>
      </c>
      <c r="AX41" s="129">
        <v>1</v>
      </c>
      <c r="AY41" s="284" t="s">
        <v>635</v>
      </c>
      <c r="AZ41" s="34" t="s">
        <v>581</v>
      </c>
      <c r="BA41" s="78" t="s">
        <v>415</v>
      </c>
      <c r="BB41" s="129">
        <v>20</v>
      </c>
      <c r="BC41" s="129">
        <v>20</v>
      </c>
      <c r="BD41" s="129"/>
      <c r="BE41" s="129"/>
      <c r="BF41" s="129"/>
      <c r="BG41" s="129"/>
      <c r="BH41" s="129"/>
      <c r="BI41" s="129"/>
      <c r="BJ41" s="129"/>
      <c r="BK41" s="286" t="s">
        <v>729</v>
      </c>
      <c r="BM41" s="129">
        <v>1</v>
      </c>
      <c r="BN41" s="284" t="s">
        <v>635</v>
      </c>
      <c r="BO41" s="16" t="s">
        <v>260</v>
      </c>
      <c r="BP41" s="78" t="s">
        <v>261</v>
      </c>
      <c r="BQ41" s="129">
        <v>28</v>
      </c>
      <c r="BR41" s="129">
        <v>24</v>
      </c>
      <c r="BS41" s="129"/>
      <c r="BT41" s="129"/>
      <c r="BU41" s="129"/>
      <c r="BV41" s="129"/>
      <c r="BW41" s="129"/>
      <c r="BX41" s="129"/>
      <c r="BY41" s="129"/>
      <c r="BZ41" s="281"/>
      <c r="CB41" s="129">
        <v>1</v>
      </c>
      <c r="CC41" s="284" t="s">
        <v>635</v>
      </c>
      <c r="CD41" s="16"/>
      <c r="CE41" s="78"/>
      <c r="CF41" s="129"/>
      <c r="CG41" s="129"/>
      <c r="CH41" s="129"/>
      <c r="CI41" s="129"/>
      <c r="CJ41" s="129"/>
      <c r="CK41" s="129"/>
      <c r="CL41" s="129"/>
      <c r="CM41" s="129"/>
      <c r="CN41" s="129"/>
      <c r="CO41" s="281"/>
    </row>
    <row r="42" spans="1:93" hidden="1">
      <c r="A42" s="129">
        <v>2</v>
      </c>
      <c r="B42" s="283"/>
      <c r="C42" s="16" t="s">
        <v>183</v>
      </c>
      <c r="D42" s="16" t="s">
        <v>184</v>
      </c>
      <c r="E42" s="129"/>
      <c r="F42" s="129">
        <v>56</v>
      </c>
      <c r="G42" s="129"/>
      <c r="H42" s="129"/>
      <c r="I42" s="129"/>
      <c r="J42" s="129"/>
      <c r="K42" s="129"/>
      <c r="L42" s="129"/>
      <c r="M42" s="129"/>
      <c r="N42" s="129"/>
      <c r="O42" s="129"/>
      <c r="P42" s="281"/>
      <c r="R42" s="129">
        <v>2</v>
      </c>
      <c r="S42" s="283"/>
      <c r="T42" s="16" t="s">
        <v>160</v>
      </c>
      <c r="U42" s="16" t="s">
        <v>161</v>
      </c>
      <c r="V42" s="129">
        <v>200</v>
      </c>
      <c r="W42" s="129">
        <v>100</v>
      </c>
      <c r="X42" s="129"/>
      <c r="Y42" s="129"/>
      <c r="Z42" s="129"/>
      <c r="AA42" s="129"/>
      <c r="AB42" s="129"/>
      <c r="AC42" s="129"/>
      <c r="AD42" s="129"/>
      <c r="AE42" s="129"/>
      <c r="AF42" s="129"/>
      <c r="AG42" s="281"/>
      <c r="AI42" s="129">
        <v>2</v>
      </c>
      <c r="AJ42" s="284"/>
      <c r="AK42" s="29" t="s">
        <v>296</v>
      </c>
      <c r="AL42" s="16" t="s">
        <v>297</v>
      </c>
      <c r="AM42" s="129">
        <v>12</v>
      </c>
      <c r="AN42" s="129">
        <v>12</v>
      </c>
      <c r="AO42" s="129"/>
      <c r="AP42" s="129"/>
      <c r="AQ42" s="129"/>
      <c r="AR42" s="129"/>
      <c r="AS42" s="129"/>
      <c r="AT42" s="129"/>
      <c r="AU42" s="129"/>
      <c r="AV42" s="287"/>
      <c r="AX42" s="129">
        <v>2</v>
      </c>
      <c r="AY42" s="284"/>
      <c r="AZ42" s="1" t="s">
        <v>582</v>
      </c>
      <c r="BA42" s="83" t="s">
        <v>416</v>
      </c>
      <c r="BB42" s="129">
        <v>20</v>
      </c>
      <c r="BC42" s="129">
        <v>16</v>
      </c>
      <c r="BD42" s="129"/>
      <c r="BE42" s="129"/>
      <c r="BF42" s="129"/>
      <c r="BG42" s="129"/>
      <c r="BH42" s="129"/>
      <c r="BI42" s="129"/>
      <c r="BJ42" s="129"/>
      <c r="BK42" s="287"/>
      <c r="BM42" s="129">
        <v>2</v>
      </c>
      <c r="BN42" s="284"/>
      <c r="BO42" s="16" t="s">
        <v>245</v>
      </c>
      <c r="BP42" s="16" t="s">
        <v>246</v>
      </c>
      <c r="BQ42" s="129">
        <v>56</v>
      </c>
      <c r="BR42" s="129">
        <v>56</v>
      </c>
      <c r="BS42" s="129"/>
      <c r="BT42" s="129"/>
      <c r="BU42" s="129"/>
      <c r="BV42" s="129"/>
      <c r="BW42" s="129"/>
      <c r="BX42" s="129"/>
      <c r="BY42" s="129"/>
      <c r="BZ42" s="281"/>
      <c r="CB42" s="129">
        <v>2</v>
      </c>
      <c r="CC42" s="284"/>
      <c r="CD42" s="16"/>
      <c r="CE42" s="16"/>
      <c r="CF42" s="129"/>
      <c r="CG42" s="129"/>
      <c r="CH42" s="129"/>
      <c r="CI42" s="129"/>
      <c r="CJ42" s="129"/>
      <c r="CK42" s="129"/>
      <c r="CL42" s="129"/>
      <c r="CM42" s="129"/>
      <c r="CN42" s="129"/>
      <c r="CO42" s="281"/>
    </row>
    <row r="43" spans="1:93" hidden="1">
      <c r="A43" s="129">
        <v>3</v>
      </c>
      <c r="B43" s="283"/>
      <c r="C43" s="153" t="s">
        <v>680</v>
      </c>
      <c r="D43" s="129" t="s">
        <v>681</v>
      </c>
      <c r="E43" s="129"/>
      <c r="F43" s="129">
        <v>50</v>
      </c>
      <c r="G43" s="129"/>
      <c r="H43" s="129"/>
      <c r="I43" s="129"/>
      <c r="J43" s="129"/>
      <c r="K43" s="129"/>
      <c r="L43" s="129"/>
      <c r="M43" s="129"/>
      <c r="N43" s="129"/>
      <c r="O43" s="129"/>
      <c r="P43" s="281"/>
      <c r="R43" s="129">
        <v>3</v>
      </c>
      <c r="S43" s="283"/>
      <c r="T43" s="16" t="s">
        <v>170</v>
      </c>
      <c r="U43" s="16" t="s">
        <v>171</v>
      </c>
      <c r="V43" s="129"/>
      <c r="W43" s="129">
        <v>24</v>
      </c>
      <c r="X43" s="129"/>
      <c r="Y43" s="129"/>
      <c r="Z43" s="129"/>
      <c r="AA43" s="129"/>
      <c r="AB43" s="129"/>
      <c r="AC43" s="129"/>
      <c r="AD43" s="129"/>
      <c r="AE43" s="129"/>
      <c r="AF43" s="129"/>
      <c r="AG43" s="281"/>
      <c r="AI43" s="129">
        <v>3</v>
      </c>
      <c r="AJ43" s="284"/>
      <c r="AK43" s="16" t="s">
        <v>185</v>
      </c>
      <c r="AL43" s="16" t="s">
        <v>186</v>
      </c>
      <c r="AM43" s="129">
        <v>50</v>
      </c>
      <c r="AN43" s="129">
        <v>52</v>
      </c>
      <c r="AO43" s="129"/>
      <c r="AP43" s="129"/>
      <c r="AQ43" s="129"/>
      <c r="AR43" s="129"/>
      <c r="AS43" s="129"/>
      <c r="AT43" s="129"/>
      <c r="AU43" s="129"/>
      <c r="AV43" s="287"/>
      <c r="AX43" s="129">
        <v>3</v>
      </c>
      <c r="AY43" s="284"/>
      <c r="AZ43" s="16" t="s">
        <v>183</v>
      </c>
      <c r="BA43" s="16" t="s">
        <v>184</v>
      </c>
      <c r="BB43" s="129">
        <v>100</v>
      </c>
      <c r="BC43" s="129">
        <v>100</v>
      </c>
      <c r="BD43" s="129"/>
      <c r="BE43" s="129"/>
      <c r="BF43" s="129"/>
      <c r="BG43" s="129"/>
      <c r="BH43" s="129"/>
      <c r="BI43" s="129"/>
      <c r="BJ43" s="129"/>
      <c r="BK43" s="287"/>
      <c r="BM43" s="129">
        <v>3</v>
      </c>
      <c r="BN43" s="284"/>
      <c r="BO43" s="129" t="s">
        <v>704</v>
      </c>
      <c r="BP43" s="16" t="s">
        <v>401</v>
      </c>
      <c r="BQ43" s="129">
        <v>20</v>
      </c>
      <c r="BR43" s="129">
        <v>20</v>
      </c>
      <c r="BS43" s="129"/>
      <c r="BT43" s="129"/>
      <c r="BU43" s="129"/>
      <c r="BV43" s="129"/>
      <c r="BW43" s="129"/>
      <c r="BX43" s="129"/>
      <c r="BY43" s="129"/>
      <c r="BZ43" s="281"/>
      <c r="CB43" s="129">
        <v>3</v>
      </c>
      <c r="CC43" s="284"/>
      <c r="CD43" s="129"/>
      <c r="CE43" s="16"/>
      <c r="CF43" s="129"/>
      <c r="CG43" s="129"/>
      <c r="CH43" s="129"/>
      <c r="CI43" s="129"/>
      <c r="CJ43" s="129"/>
      <c r="CK43" s="129"/>
      <c r="CL43" s="129"/>
      <c r="CM43" s="129"/>
      <c r="CN43" s="129"/>
      <c r="CO43" s="281"/>
    </row>
    <row r="44" spans="1:93" hidden="1">
      <c r="A44" s="129">
        <v>4</v>
      </c>
      <c r="B44" s="283"/>
      <c r="C44" s="16" t="s">
        <v>235</v>
      </c>
      <c r="D44" s="16" t="s">
        <v>236</v>
      </c>
      <c r="E44" s="129"/>
      <c r="F44" s="129">
        <v>58</v>
      </c>
      <c r="G44" s="129"/>
      <c r="H44" s="129"/>
      <c r="I44" s="129"/>
      <c r="J44" s="129"/>
      <c r="K44" s="129"/>
      <c r="L44" s="129"/>
      <c r="M44" s="129"/>
      <c r="N44" s="129"/>
      <c r="O44" s="129"/>
      <c r="P44" s="281"/>
      <c r="R44" s="129">
        <v>4</v>
      </c>
      <c r="S44" s="283"/>
      <c r="T44" s="16" t="s">
        <v>156</v>
      </c>
      <c r="U44" s="16" t="s">
        <v>157</v>
      </c>
      <c r="V44" s="129"/>
      <c r="W44" s="129">
        <v>40</v>
      </c>
      <c r="X44" s="129"/>
      <c r="Y44" s="129"/>
      <c r="Z44" s="129"/>
      <c r="AA44" s="129"/>
      <c r="AB44" s="129"/>
      <c r="AC44" s="129"/>
      <c r="AD44" s="129"/>
      <c r="AE44" s="129"/>
      <c r="AF44" s="129"/>
      <c r="AG44" s="281"/>
      <c r="AI44" s="129">
        <v>4</v>
      </c>
      <c r="AJ44" s="284"/>
      <c r="AK44" s="16" t="s">
        <v>180</v>
      </c>
      <c r="AL44" s="16" t="s">
        <v>181</v>
      </c>
      <c r="AM44" s="129">
        <v>86</v>
      </c>
      <c r="AN44" s="129">
        <v>52</v>
      </c>
      <c r="AO44" s="129"/>
      <c r="AP44" s="129"/>
      <c r="AQ44" s="129"/>
      <c r="AR44" s="129"/>
      <c r="AS44" s="129"/>
      <c r="AT44" s="129"/>
      <c r="AU44" s="129"/>
      <c r="AV44" s="287"/>
      <c r="AX44" s="129">
        <v>4</v>
      </c>
      <c r="AY44" s="284"/>
      <c r="AZ44" s="16" t="s">
        <v>170</v>
      </c>
      <c r="BA44" s="16" t="s">
        <v>171</v>
      </c>
      <c r="BB44" s="129">
        <v>72</v>
      </c>
      <c r="BC44" s="129">
        <v>76</v>
      </c>
      <c r="BD44" s="129"/>
      <c r="BE44" s="129"/>
      <c r="BF44" s="129"/>
      <c r="BG44" s="129"/>
      <c r="BH44" s="129"/>
      <c r="BI44" s="129"/>
      <c r="BJ44" s="129"/>
      <c r="BK44" s="287"/>
      <c r="BM44" s="129">
        <v>4</v>
      </c>
      <c r="BN44" s="284"/>
      <c r="BO44" s="16" t="s">
        <v>156</v>
      </c>
      <c r="BP44" s="16" t="s">
        <v>157</v>
      </c>
      <c r="BQ44" s="129"/>
      <c r="BR44" s="129">
        <v>40</v>
      </c>
      <c r="BS44" s="129"/>
      <c r="BT44" s="129"/>
      <c r="BU44" s="129"/>
      <c r="BV44" s="129"/>
      <c r="BW44" s="129"/>
      <c r="BX44" s="129"/>
      <c r="BY44" s="129"/>
      <c r="BZ44" s="281"/>
      <c r="CB44" s="129">
        <v>4</v>
      </c>
      <c r="CC44" s="284"/>
      <c r="CD44" s="16"/>
      <c r="CE44" s="16"/>
      <c r="CF44" s="129"/>
      <c r="CG44" s="129"/>
      <c r="CH44" s="129"/>
      <c r="CI44" s="129"/>
      <c r="CJ44" s="129"/>
      <c r="CK44" s="129"/>
      <c r="CL44" s="129"/>
      <c r="CM44" s="129"/>
      <c r="CN44" s="129"/>
      <c r="CO44" s="281"/>
    </row>
    <row r="45" spans="1:93" hidden="1">
      <c r="A45" s="129">
        <v>5</v>
      </c>
      <c r="B45" s="283"/>
      <c r="C45" s="16" t="s">
        <v>188</v>
      </c>
      <c r="D45" s="16" t="s">
        <v>189</v>
      </c>
      <c r="E45" s="129"/>
      <c r="F45" s="129">
        <v>40</v>
      </c>
      <c r="G45" s="129"/>
      <c r="H45" s="129"/>
      <c r="I45" s="129"/>
      <c r="J45" s="129"/>
      <c r="K45" s="129"/>
      <c r="L45" s="129"/>
      <c r="M45" s="129"/>
      <c r="N45" s="129"/>
      <c r="O45" s="129"/>
      <c r="P45" s="281"/>
      <c r="R45" s="129">
        <v>5</v>
      </c>
      <c r="S45" s="283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281"/>
      <c r="AI45" s="129">
        <v>5</v>
      </c>
      <c r="AJ45" s="284"/>
      <c r="AK45" s="16" t="s">
        <v>232</v>
      </c>
      <c r="AL45" s="16" t="s">
        <v>233</v>
      </c>
      <c r="AM45" s="129">
        <v>36</v>
      </c>
      <c r="AN45" s="129"/>
      <c r="AO45" s="129"/>
      <c r="AP45" s="129"/>
      <c r="AQ45" s="129"/>
      <c r="AR45" s="129"/>
      <c r="AS45" s="129"/>
      <c r="AT45" s="129"/>
      <c r="AU45" s="129"/>
      <c r="AV45" s="287"/>
      <c r="AX45" s="129">
        <v>5</v>
      </c>
      <c r="AY45" s="284"/>
      <c r="AZ45" s="16" t="s">
        <v>197</v>
      </c>
      <c r="BA45" s="16" t="s">
        <v>198</v>
      </c>
      <c r="BB45" s="129">
        <v>32</v>
      </c>
      <c r="BC45" s="129">
        <v>32</v>
      </c>
      <c r="BD45" s="129"/>
      <c r="BE45" s="129"/>
      <c r="BF45" s="129"/>
      <c r="BG45" s="129"/>
      <c r="BH45" s="129"/>
      <c r="BI45" s="129"/>
      <c r="BJ45" s="129"/>
      <c r="BK45" s="287"/>
      <c r="BM45" s="129">
        <v>5</v>
      </c>
      <c r="BN45" s="284"/>
      <c r="BO45" s="16" t="s">
        <v>183</v>
      </c>
      <c r="BP45" s="16" t="s">
        <v>184</v>
      </c>
      <c r="BQ45" s="129">
        <v>116</v>
      </c>
      <c r="BR45" s="129">
        <v>80</v>
      </c>
      <c r="BS45" s="129"/>
      <c r="BT45" s="129"/>
      <c r="BU45" s="129"/>
      <c r="BV45" s="129"/>
      <c r="BW45" s="129"/>
      <c r="BX45" s="129"/>
      <c r="BY45" s="129"/>
      <c r="BZ45" s="281"/>
      <c r="CB45" s="129">
        <v>5</v>
      </c>
      <c r="CC45" s="284"/>
      <c r="CD45" s="16"/>
      <c r="CE45" s="16"/>
      <c r="CF45" s="129"/>
      <c r="CG45" s="129"/>
      <c r="CH45" s="129"/>
      <c r="CI45" s="129"/>
      <c r="CJ45" s="129"/>
      <c r="CK45" s="129"/>
      <c r="CL45" s="129"/>
      <c r="CM45" s="129"/>
      <c r="CN45" s="129"/>
      <c r="CO45" s="281"/>
    </row>
    <row r="46" spans="1:93" hidden="1">
      <c r="A46" s="129">
        <v>6</v>
      </c>
      <c r="B46" s="283"/>
      <c r="C46" s="16" t="s">
        <v>162</v>
      </c>
      <c r="D46" s="49" t="s">
        <v>400</v>
      </c>
      <c r="E46" s="129">
        <v>200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281"/>
      <c r="R46" s="129">
        <v>6</v>
      </c>
      <c r="S46" s="283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281"/>
      <c r="AI46" s="129">
        <v>6</v>
      </c>
      <c r="AJ46" s="284"/>
      <c r="AK46" s="16" t="s">
        <v>170</v>
      </c>
      <c r="AL46" s="16" t="s">
        <v>171</v>
      </c>
      <c r="AM46" s="129"/>
      <c r="AN46" s="129">
        <v>52</v>
      </c>
      <c r="AO46" s="129"/>
      <c r="AP46" s="129"/>
      <c r="AQ46" s="129"/>
      <c r="AR46" s="129"/>
      <c r="AS46" s="129"/>
      <c r="AT46" s="129"/>
      <c r="AU46" s="129"/>
      <c r="AV46" s="287"/>
      <c r="AX46" s="129">
        <v>6</v>
      </c>
      <c r="AY46" s="284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287"/>
      <c r="BM46" s="129">
        <v>6</v>
      </c>
      <c r="BN46" s="284"/>
      <c r="BO46" s="62" t="s">
        <v>478</v>
      </c>
      <c r="BP46" s="62" t="s">
        <v>479</v>
      </c>
      <c r="BQ46" s="129">
        <v>46</v>
      </c>
      <c r="BR46" s="129"/>
      <c r="BS46" s="129"/>
      <c r="BT46" s="129"/>
      <c r="BU46" s="129"/>
      <c r="BV46" s="129"/>
      <c r="BW46" s="129"/>
      <c r="BX46" s="129"/>
      <c r="BY46" s="129"/>
      <c r="BZ46" s="281"/>
      <c r="CB46" s="129">
        <v>6</v>
      </c>
      <c r="CC46" s="284"/>
      <c r="CD46" s="62"/>
      <c r="CE46" s="62"/>
      <c r="CF46" s="129"/>
      <c r="CG46" s="129"/>
      <c r="CH46" s="129"/>
      <c r="CI46" s="129"/>
      <c r="CJ46" s="129"/>
      <c r="CK46" s="129"/>
      <c r="CL46" s="129"/>
      <c r="CM46" s="129"/>
      <c r="CN46" s="129"/>
      <c r="CO46" s="281"/>
    </row>
    <row r="47" spans="1:93" hidden="1">
      <c r="A47" s="129">
        <v>7</v>
      </c>
      <c r="B47" s="283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281"/>
      <c r="R47" s="129">
        <v>7</v>
      </c>
      <c r="S47" s="283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281"/>
      <c r="AI47" s="129">
        <v>7</v>
      </c>
      <c r="AJ47" s="284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287"/>
      <c r="AX47" s="129">
        <v>7</v>
      </c>
      <c r="AY47" s="284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287"/>
      <c r="BM47" s="129">
        <v>7</v>
      </c>
      <c r="BN47" s="284"/>
      <c r="BO47" s="16" t="s">
        <v>566</v>
      </c>
      <c r="BP47" s="78" t="s">
        <v>379</v>
      </c>
      <c r="BQ47" s="129">
        <v>4</v>
      </c>
      <c r="BR47" s="129"/>
      <c r="BS47" s="129"/>
      <c r="BT47" s="129"/>
      <c r="BU47" s="129"/>
      <c r="BV47" s="129"/>
      <c r="BW47" s="129"/>
      <c r="BX47" s="129"/>
      <c r="BY47" s="129"/>
      <c r="BZ47" s="281"/>
      <c r="CB47" s="129">
        <v>7</v>
      </c>
      <c r="CC47" s="284"/>
      <c r="CD47" s="16"/>
      <c r="CE47" s="78"/>
      <c r="CF47" s="129"/>
      <c r="CG47" s="129"/>
      <c r="CH47" s="129"/>
      <c r="CI47" s="129"/>
      <c r="CJ47" s="129"/>
      <c r="CK47" s="129"/>
      <c r="CL47" s="129"/>
      <c r="CM47" s="129"/>
      <c r="CN47" s="129"/>
      <c r="CO47" s="281"/>
    </row>
    <row r="48" spans="1:93" hidden="1">
      <c r="A48" s="129">
        <v>8</v>
      </c>
      <c r="B48" s="283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281"/>
      <c r="R48" s="129">
        <v>8</v>
      </c>
      <c r="S48" s="283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281"/>
      <c r="AI48" s="129">
        <v>8</v>
      </c>
      <c r="AJ48" s="284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287"/>
      <c r="AX48" s="129">
        <v>8</v>
      </c>
      <c r="AY48" s="284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287"/>
      <c r="BM48" s="129">
        <v>8</v>
      </c>
      <c r="BN48" s="284"/>
      <c r="BO48" s="34" t="s">
        <v>567</v>
      </c>
      <c r="BP48" s="78" t="s">
        <v>433</v>
      </c>
      <c r="BQ48" s="129">
        <v>15</v>
      </c>
      <c r="BR48" s="129"/>
      <c r="BS48" s="129"/>
      <c r="BT48" s="129"/>
      <c r="BU48" s="129"/>
      <c r="BV48" s="129"/>
      <c r="BW48" s="129"/>
      <c r="BX48" s="129"/>
      <c r="BY48" s="129"/>
      <c r="BZ48" s="281"/>
      <c r="CB48" s="129">
        <v>8</v>
      </c>
      <c r="CC48" s="284"/>
      <c r="CD48" s="34"/>
      <c r="CE48" s="78"/>
      <c r="CF48" s="129"/>
      <c r="CG48" s="129"/>
      <c r="CH48" s="129"/>
      <c r="CI48" s="129"/>
      <c r="CJ48" s="129"/>
      <c r="CK48" s="129"/>
      <c r="CL48" s="129"/>
      <c r="CM48" s="129"/>
      <c r="CN48" s="129"/>
      <c r="CO48" s="281"/>
    </row>
    <row r="49" spans="1:93" hidden="1">
      <c r="A49" s="129">
        <v>9</v>
      </c>
      <c r="B49" s="283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281"/>
      <c r="R49" s="129">
        <v>9</v>
      </c>
      <c r="S49" s="283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281"/>
      <c r="AI49" s="129">
        <v>9</v>
      </c>
      <c r="AJ49" s="284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287"/>
      <c r="AX49" s="129">
        <v>9</v>
      </c>
      <c r="AY49" s="284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287"/>
      <c r="BM49" s="129">
        <v>9</v>
      </c>
      <c r="BN49" s="284"/>
      <c r="BO49" s="16" t="s">
        <v>290</v>
      </c>
      <c r="BP49" s="16" t="s">
        <v>291</v>
      </c>
      <c r="BQ49" s="129">
        <v>14</v>
      </c>
      <c r="BR49" s="129"/>
      <c r="BS49" s="129"/>
      <c r="BT49" s="129"/>
      <c r="BU49" s="129"/>
      <c r="BV49" s="129"/>
      <c r="BW49" s="129"/>
      <c r="BX49" s="129"/>
      <c r="BY49" s="129"/>
      <c r="BZ49" s="281"/>
      <c r="CB49" s="129">
        <v>9</v>
      </c>
      <c r="CC49" s="284"/>
      <c r="CD49" s="16"/>
      <c r="CE49" s="16"/>
      <c r="CF49" s="129"/>
      <c r="CG49" s="129"/>
      <c r="CH49" s="129"/>
      <c r="CI49" s="129"/>
      <c r="CJ49" s="129"/>
      <c r="CK49" s="129"/>
      <c r="CL49" s="129"/>
      <c r="CM49" s="129"/>
      <c r="CN49" s="129"/>
      <c r="CO49" s="281"/>
    </row>
    <row r="50" spans="1:93" hidden="1">
      <c r="A50" s="129">
        <v>10</v>
      </c>
      <c r="B50" s="283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281"/>
      <c r="R50" s="129">
        <v>10</v>
      </c>
      <c r="S50" s="283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281"/>
      <c r="AI50" s="129">
        <v>10</v>
      </c>
      <c r="AJ50" s="284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287"/>
      <c r="AX50" s="129">
        <v>10</v>
      </c>
      <c r="AY50" s="284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287"/>
      <c r="BM50" s="129">
        <v>10</v>
      </c>
      <c r="BN50" s="284"/>
      <c r="BO50" s="129"/>
      <c r="BP50" s="129"/>
      <c r="BQ50" s="129"/>
      <c r="BR50" s="129"/>
      <c r="BS50" s="129"/>
      <c r="BT50" s="129"/>
      <c r="BU50" s="129"/>
      <c r="BV50" s="129"/>
      <c r="BW50" s="129"/>
      <c r="BX50" s="129"/>
      <c r="BY50" s="129"/>
      <c r="BZ50" s="281"/>
      <c r="CB50" s="129">
        <v>10</v>
      </c>
      <c r="CC50" s="284"/>
      <c r="CD50" s="129"/>
      <c r="CE50" s="129"/>
      <c r="CF50" s="129"/>
      <c r="CG50" s="129"/>
      <c r="CH50" s="129"/>
      <c r="CI50" s="129"/>
      <c r="CJ50" s="129"/>
      <c r="CK50" s="129"/>
      <c r="CL50" s="129"/>
      <c r="CM50" s="129"/>
      <c r="CN50" s="129"/>
      <c r="CO50" s="281"/>
    </row>
    <row r="51" spans="1:93" hidden="1">
      <c r="A51" s="129">
        <v>11</v>
      </c>
      <c r="B51" s="283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281"/>
      <c r="R51" s="129">
        <v>11</v>
      </c>
      <c r="S51" s="283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281"/>
      <c r="AI51" s="129">
        <v>11</v>
      </c>
      <c r="AJ51" s="284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287"/>
      <c r="AX51" s="129">
        <v>11</v>
      </c>
      <c r="AY51" s="284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287"/>
      <c r="BM51" s="129">
        <v>11</v>
      </c>
      <c r="BN51" s="284"/>
      <c r="BO51" s="129"/>
      <c r="BP51" s="129"/>
      <c r="BQ51" s="129"/>
      <c r="BR51" s="129"/>
      <c r="BS51" s="129"/>
      <c r="BT51" s="129"/>
      <c r="BU51" s="129"/>
      <c r="BV51" s="129"/>
      <c r="BW51" s="129"/>
      <c r="BX51" s="129"/>
      <c r="BY51" s="129"/>
      <c r="BZ51" s="281"/>
      <c r="CB51" s="129">
        <v>11</v>
      </c>
      <c r="CC51" s="284"/>
      <c r="CD51" s="129"/>
      <c r="CE51" s="129"/>
      <c r="CF51" s="129"/>
      <c r="CG51" s="129"/>
      <c r="CH51" s="129"/>
      <c r="CI51" s="129"/>
      <c r="CJ51" s="129"/>
      <c r="CK51" s="129"/>
      <c r="CL51" s="129"/>
      <c r="CM51" s="129"/>
      <c r="CN51" s="129"/>
      <c r="CO51" s="281"/>
    </row>
    <row r="52" spans="1:93" hidden="1">
      <c r="A52" s="129">
        <v>12</v>
      </c>
      <c r="B52" s="283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281"/>
      <c r="R52" s="129">
        <v>12</v>
      </c>
      <c r="S52" s="283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281"/>
      <c r="AI52" s="129">
        <v>12</v>
      </c>
      <c r="AJ52" s="284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287"/>
      <c r="AX52" s="129">
        <v>12</v>
      </c>
      <c r="AY52" s="284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287"/>
      <c r="BM52" s="129">
        <v>12</v>
      </c>
      <c r="BN52" s="284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281"/>
      <c r="CB52" s="129">
        <v>12</v>
      </c>
      <c r="CC52" s="284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281"/>
    </row>
    <row r="53" spans="1:93" hidden="1">
      <c r="A53" s="129">
        <v>13</v>
      </c>
      <c r="B53" s="283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281"/>
      <c r="R53" s="129">
        <v>13</v>
      </c>
      <c r="S53" s="283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281"/>
      <c r="AI53" s="129">
        <v>13</v>
      </c>
      <c r="AJ53" s="284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287"/>
      <c r="AX53" s="129">
        <v>13</v>
      </c>
      <c r="AY53" s="284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287"/>
      <c r="BM53" s="129">
        <v>13</v>
      </c>
      <c r="BN53" s="284"/>
      <c r="BO53" s="129"/>
      <c r="BP53" s="129"/>
      <c r="BQ53" s="129"/>
      <c r="BR53" s="129"/>
      <c r="BS53" s="129"/>
      <c r="BT53" s="129"/>
      <c r="BU53" s="129"/>
      <c r="BV53" s="129"/>
      <c r="BW53" s="129"/>
      <c r="BX53" s="129"/>
      <c r="BY53" s="129"/>
      <c r="BZ53" s="281"/>
      <c r="CB53" s="129">
        <v>13</v>
      </c>
      <c r="CC53" s="284"/>
      <c r="CD53" s="129"/>
      <c r="CE53" s="129"/>
      <c r="CF53" s="129"/>
      <c r="CG53" s="129"/>
      <c r="CH53" s="129"/>
      <c r="CI53" s="129"/>
      <c r="CJ53" s="129"/>
      <c r="CK53" s="129"/>
      <c r="CL53" s="129"/>
      <c r="CM53" s="129"/>
      <c r="CN53" s="129"/>
      <c r="CO53" s="281"/>
    </row>
    <row r="54" spans="1:93" hidden="1">
      <c r="A54" s="129">
        <v>14</v>
      </c>
      <c r="B54" s="283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281"/>
      <c r="R54" s="129">
        <v>14</v>
      </c>
      <c r="S54" s="283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281"/>
      <c r="AI54" s="129">
        <v>14</v>
      </c>
      <c r="AJ54" s="284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287"/>
      <c r="AX54" s="129">
        <v>14</v>
      </c>
      <c r="AY54" s="284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287"/>
      <c r="BM54" s="129">
        <v>14</v>
      </c>
      <c r="BN54" s="284"/>
      <c r="BO54" s="129"/>
      <c r="BP54" s="129"/>
      <c r="BQ54" s="129"/>
      <c r="BR54" s="129"/>
      <c r="BS54" s="129"/>
      <c r="BT54" s="129"/>
      <c r="BU54" s="129"/>
      <c r="BV54" s="129"/>
      <c r="BW54" s="129"/>
      <c r="BX54" s="129"/>
      <c r="BY54" s="129"/>
      <c r="BZ54" s="281"/>
      <c r="CB54" s="129">
        <v>14</v>
      </c>
      <c r="CC54" s="284"/>
      <c r="CD54" s="129"/>
      <c r="CE54" s="129"/>
      <c r="CF54" s="129"/>
      <c r="CG54" s="129"/>
      <c r="CH54" s="129"/>
      <c r="CI54" s="129"/>
      <c r="CJ54" s="129"/>
      <c r="CK54" s="129"/>
      <c r="CL54" s="129"/>
      <c r="CM54" s="129"/>
      <c r="CN54" s="129"/>
      <c r="CO54" s="281"/>
    </row>
    <row r="55" spans="1:93" hidden="1">
      <c r="A55" s="129">
        <v>15</v>
      </c>
      <c r="B55" s="283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281"/>
      <c r="R55" s="129">
        <v>15</v>
      </c>
      <c r="S55" s="283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281"/>
      <c r="AI55" s="129">
        <v>15</v>
      </c>
      <c r="AJ55" s="284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288"/>
      <c r="AX55" s="129">
        <v>15</v>
      </c>
      <c r="AY55" s="284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288"/>
      <c r="BM55" s="129">
        <v>15</v>
      </c>
      <c r="BN55" s="284"/>
      <c r="BO55" s="129"/>
      <c r="BP55" s="129"/>
      <c r="BQ55" s="129"/>
      <c r="BR55" s="129"/>
      <c r="BS55" s="129"/>
      <c r="BT55" s="129"/>
      <c r="BU55" s="129"/>
      <c r="BV55" s="129"/>
      <c r="BW55" s="129"/>
      <c r="BX55" s="129"/>
      <c r="BY55" s="129"/>
      <c r="BZ55" s="281"/>
      <c r="CB55" s="129">
        <v>15</v>
      </c>
      <c r="CC55" s="284"/>
      <c r="CD55" s="129"/>
      <c r="CE55" s="129"/>
      <c r="CF55" s="129"/>
      <c r="CG55" s="129"/>
      <c r="CH55" s="129"/>
      <c r="CI55" s="129"/>
      <c r="CJ55" s="129"/>
      <c r="CK55" s="129"/>
      <c r="CL55" s="129"/>
      <c r="CM55" s="129"/>
      <c r="CN55" s="129"/>
      <c r="CO55" s="281"/>
    </row>
    <row r="56" spans="1:93" ht="15.75" hidden="1">
      <c r="A56" s="280" t="s">
        <v>644</v>
      </c>
      <c r="B56" s="280"/>
      <c r="C56" s="129"/>
      <c r="D56" s="129"/>
      <c r="E56" s="125">
        <f>SUM(E41:E55)</f>
        <v>300</v>
      </c>
      <c r="F56" s="125">
        <f>SUM(F41:F55)</f>
        <v>304</v>
      </c>
      <c r="G56" s="125"/>
      <c r="H56" s="125"/>
      <c r="I56" s="129"/>
      <c r="J56" s="129">
        <f t="shared" ref="J56" si="13">SUM(J41:J55)</f>
        <v>0</v>
      </c>
      <c r="K56" s="129">
        <f t="shared" ref="K56" si="14">SUM(K41:K55)</f>
        <v>0</v>
      </c>
      <c r="L56" s="130">
        <f>IF(F56=0,0,(F56/E56*100))</f>
        <v>101.33333333333334</v>
      </c>
      <c r="M56" s="130">
        <f>IF(K56=0,0,(K56/J56*100))</f>
        <v>0</v>
      </c>
      <c r="N56" s="129">
        <v>7</v>
      </c>
      <c r="O56" s="129">
        <v>0</v>
      </c>
      <c r="P56" s="129"/>
      <c r="R56" s="280" t="s">
        <v>644</v>
      </c>
      <c r="S56" s="280"/>
      <c r="T56" s="125"/>
      <c r="U56" s="125"/>
      <c r="V56" s="125">
        <f>SUM(V41:V55)</f>
        <v>300</v>
      </c>
      <c r="W56" s="125">
        <f>SUM(W41:W55)</f>
        <v>328</v>
      </c>
      <c r="X56" s="125"/>
      <c r="Y56" s="125"/>
      <c r="Z56" s="125"/>
      <c r="AA56" s="125">
        <f t="shared" ref="AA56:AB56" si="15">SUM(AA41:AA55)</f>
        <v>0</v>
      </c>
      <c r="AB56" s="125">
        <f t="shared" si="15"/>
        <v>0</v>
      </c>
      <c r="AC56" s="130">
        <f>IF(W56=0,0,(W56/V56*100))</f>
        <v>109.33333333333333</v>
      </c>
      <c r="AD56" s="130">
        <f>IF(AB56=0,0,(AB56/AA56*100))</f>
        <v>0</v>
      </c>
      <c r="AE56" s="125">
        <v>6</v>
      </c>
      <c r="AF56" s="125">
        <v>0</v>
      </c>
      <c r="AG56" s="125"/>
      <c r="AI56" s="281" t="s">
        <v>644</v>
      </c>
      <c r="AJ56" s="281"/>
      <c r="AK56" s="129"/>
      <c r="AL56" s="129"/>
      <c r="AM56" s="129">
        <f>SUM(AM41:AM55)</f>
        <v>376</v>
      </c>
      <c r="AN56" s="129">
        <f>SUM(AN41:AN55)</f>
        <v>324</v>
      </c>
      <c r="AO56" s="129"/>
      <c r="AP56" s="129">
        <f t="shared" ref="AP56:AQ56" si="16">SUM(AP41:AP55)</f>
        <v>0</v>
      </c>
      <c r="AQ56" s="129">
        <f t="shared" si="16"/>
        <v>0</v>
      </c>
      <c r="AR56" s="130">
        <f>IF(AN56=0,0,(AN56/AM56*100))</f>
        <v>86.170212765957444</v>
      </c>
      <c r="AS56" s="130">
        <f>IF(AQ56=0,0,(AQ56/AP56*100))</f>
        <v>0</v>
      </c>
      <c r="AT56" s="129">
        <v>6</v>
      </c>
      <c r="AU56" s="129">
        <v>0</v>
      </c>
      <c r="AV56" s="129"/>
      <c r="AX56" s="281" t="s">
        <v>644</v>
      </c>
      <c r="AY56" s="281"/>
      <c r="AZ56" s="129"/>
      <c r="BA56" s="129"/>
      <c r="BB56" s="129">
        <f>SUM(BB41:BB55)</f>
        <v>244</v>
      </c>
      <c r="BC56" s="129">
        <f>SUM(BC41:BC55)</f>
        <v>244</v>
      </c>
      <c r="BD56" s="129"/>
      <c r="BE56" s="129">
        <f t="shared" ref="BE56:BF56" si="17">SUM(BE41:BE55)</f>
        <v>0</v>
      </c>
      <c r="BF56" s="129">
        <f t="shared" si="17"/>
        <v>0</v>
      </c>
      <c r="BG56" s="130">
        <f>IF(BC56=0,0,(BC56/BB56*100))</f>
        <v>100</v>
      </c>
      <c r="BH56" s="130">
        <f>IF(BF56=0,0,(BF56/BE56*100))</f>
        <v>0</v>
      </c>
      <c r="BI56" s="129">
        <v>6</v>
      </c>
      <c r="BJ56" s="129">
        <v>0</v>
      </c>
      <c r="BK56" s="129"/>
      <c r="BM56" s="281" t="s">
        <v>644</v>
      </c>
      <c r="BN56" s="281"/>
      <c r="BO56" s="129"/>
      <c r="BP56" s="129"/>
      <c r="BQ56" s="129">
        <f>SUM(BQ41:BQ55)</f>
        <v>299</v>
      </c>
      <c r="BR56" s="129">
        <f>SUM(BR41:BR55)</f>
        <v>220</v>
      </c>
      <c r="BS56" s="129"/>
      <c r="BT56" s="129">
        <f t="shared" ref="BT56:BU56" si="18">SUM(BT41:BT55)</f>
        <v>0</v>
      </c>
      <c r="BU56" s="129">
        <f t="shared" si="18"/>
        <v>0</v>
      </c>
      <c r="BV56" s="130">
        <f>IF(BR56=0,0,(BR56/BQ56*100))</f>
        <v>73.578595317725743</v>
      </c>
      <c r="BW56" s="130">
        <f>IF(BU56=0,0,(BU56/BT56*100))</f>
        <v>0</v>
      </c>
      <c r="BX56" s="129">
        <v>6</v>
      </c>
      <c r="BY56" s="129">
        <v>0</v>
      </c>
      <c r="BZ56" s="129"/>
      <c r="CB56" s="281" t="s">
        <v>644</v>
      </c>
      <c r="CC56" s="281"/>
      <c r="CD56" s="129"/>
      <c r="CE56" s="129"/>
      <c r="CF56" s="129">
        <f>SUM(CF41:CF55)</f>
        <v>0</v>
      </c>
      <c r="CG56" s="129">
        <f>SUM(CG41:CG55)</f>
        <v>0</v>
      </c>
      <c r="CH56" s="129"/>
      <c r="CI56" s="129">
        <f t="shared" ref="CI56:CJ56" si="19">SUM(CI41:CI55)</f>
        <v>0</v>
      </c>
      <c r="CJ56" s="129">
        <f t="shared" si="19"/>
        <v>0</v>
      </c>
      <c r="CK56" s="130">
        <f>IF(CG56=0,0,(CG56/CF56*100))</f>
        <v>0</v>
      </c>
      <c r="CL56" s="130">
        <f>IF(CJ56=0,0,(CJ56/CI56*100))</f>
        <v>0</v>
      </c>
      <c r="CM56" s="129"/>
      <c r="CN56" s="129"/>
      <c r="CO56" s="129"/>
    </row>
    <row r="57" spans="1:93" hidden="1">
      <c r="A57" s="129">
        <v>1</v>
      </c>
      <c r="B57" s="283" t="s">
        <v>636</v>
      </c>
      <c r="C57" s="153" t="s">
        <v>675</v>
      </c>
      <c r="D57" s="129" t="s">
        <v>674</v>
      </c>
      <c r="E57" s="129">
        <v>100</v>
      </c>
      <c r="F57" s="129">
        <v>84</v>
      </c>
      <c r="G57" s="129"/>
      <c r="H57" s="129"/>
      <c r="I57" s="129"/>
      <c r="J57" s="129"/>
      <c r="K57" s="129"/>
      <c r="L57" s="129"/>
      <c r="M57" s="129"/>
      <c r="N57" s="129"/>
      <c r="O57" s="129"/>
      <c r="P57" s="284" t="s">
        <v>672</v>
      </c>
      <c r="R57" s="129">
        <v>1</v>
      </c>
      <c r="S57" s="283" t="s">
        <v>636</v>
      </c>
      <c r="T57" s="16" t="s">
        <v>100</v>
      </c>
      <c r="U57" s="16" t="s">
        <v>101</v>
      </c>
      <c r="V57" s="129">
        <v>200</v>
      </c>
      <c r="W57" s="129">
        <v>200</v>
      </c>
      <c r="X57" s="129"/>
      <c r="Y57" s="129"/>
      <c r="Z57" s="129"/>
      <c r="AA57" s="129"/>
      <c r="AB57" s="129"/>
      <c r="AC57" s="129"/>
      <c r="AD57" s="129"/>
      <c r="AE57" s="129"/>
      <c r="AF57" s="129"/>
      <c r="AG57" s="286" t="s">
        <v>706</v>
      </c>
      <c r="AI57" s="129">
        <v>1</v>
      </c>
      <c r="AJ57" s="284" t="s">
        <v>636</v>
      </c>
      <c r="AK57" s="153" t="s">
        <v>675</v>
      </c>
      <c r="AL57" s="129" t="s">
        <v>674</v>
      </c>
      <c r="AM57" s="129">
        <v>240</v>
      </c>
      <c r="AN57" s="129">
        <v>96</v>
      </c>
      <c r="AO57" s="129"/>
      <c r="AP57" s="129"/>
      <c r="AQ57" s="129"/>
      <c r="AR57" s="129"/>
      <c r="AS57" s="129"/>
      <c r="AT57" s="129"/>
      <c r="AU57" s="129"/>
      <c r="AV57" s="281"/>
      <c r="AX57" s="129">
        <v>1</v>
      </c>
      <c r="AY57" s="284" t="s">
        <v>636</v>
      </c>
      <c r="AZ57" s="16" t="s">
        <v>17</v>
      </c>
      <c r="BA57" s="16" t="s">
        <v>17</v>
      </c>
      <c r="BB57" s="129">
        <v>152</v>
      </c>
      <c r="BC57" s="129"/>
      <c r="BD57" s="129"/>
      <c r="BE57" s="129"/>
      <c r="BF57" s="129"/>
      <c r="BG57" s="129"/>
      <c r="BH57" s="129"/>
      <c r="BI57" s="129"/>
      <c r="BJ57" s="129"/>
      <c r="BK57" s="286" t="s">
        <v>735</v>
      </c>
      <c r="BM57" s="129">
        <v>1</v>
      </c>
      <c r="BN57" s="284" t="s">
        <v>636</v>
      </c>
      <c r="BO57" s="16" t="s">
        <v>17</v>
      </c>
      <c r="BP57" s="16" t="s">
        <v>17</v>
      </c>
      <c r="BQ57" s="129">
        <v>200</v>
      </c>
      <c r="BR57" s="129"/>
      <c r="BS57" s="129"/>
      <c r="BT57" s="129"/>
      <c r="BU57" s="129"/>
      <c r="BV57" s="129"/>
      <c r="BW57" s="129"/>
      <c r="BX57" s="129"/>
      <c r="BY57" s="129"/>
      <c r="BZ57" s="281"/>
      <c r="CB57" s="129">
        <v>1</v>
      </c>
      <c r="CC57" s="284" t="s">
        <v>636</v>
      </c>
      <c r="CD57" s="129" t="s">
        <v>757</v>
      </c>
      <c r="CE57" s="129" t="s">
        <v>758</v>
      </c>
      <c r="CF57" s="129"/>
      <c r="CG57" s="129"/>
      <c r="CH57" s="129"/>
      <c r="CI57" s="129">
        <v>240</v>
      </c>
      <c r="CJ57" s="129">
        <v>188</v>
      </c>
      <c r="CK57" s="129"/>
      <c r="CL57" s="129"/>
      <c r="CM57" s="129"/>
      <c r="CN57" s="129"/>
      <c r="CO57" s="281"/>
    </row>
    <row r="58" spans="1:93" hidden="1">
      <c r="A58" s="129">
        <v>2</v>
      </c>
      <c r="B58" s="283"/>
      <c r="C58" s="16" t="s">
        <v>237</v>
      </c>
      <c r="D58" s="16" t="s">
        <v>238</v>
      </c>
      <c r="E58" s="129">
        <v>8</v>
      </c>
      <c r="F58" s="129">
        <v>8</v>
      </c>
      <c r="G58" s="129"/>
      <c r="H58" s="129"/>
      <c r="I58" s="129"/>
      <c r="J58" s="129"/>
      <c r="K58" s="129"/>
      <c r="L58" s="129"/>
      <c r="M58" s="129"/>
      <c r="N58" s="129"/>
      <c r="O58" s="129"/>
      <c r="P58" s="284"/>
      <c r="R58" s="129">
        <v>2</v>
      </c>
      <c r="S58" s="283"/>
      <c r="T58" s="16" t="s">
        <v>114</v>
      </c>
      <c r="U58" s="16" t="s">
        <v>115</v>
      </c>
      <c r="V58" s="129"/>
      <c r="W58" s="129">
        <v>100</v>
      </c>
      <c r="X58" s="129"/>
      <c r="Y58" s="129"/>
      <c r="Z58" s="129"/>
      <c r="AA58" s="129"/>
      <c r="AB58" s="129"/>
      <c r="AC58" s="129"/>
      <c r="AD58" s="129"/>
      <c r="AE58" s="129"/>
      <c r="AF58" s="129"/>
      <c r="AG58" s="287"/>
      <c r="AI58" s="129">
        <v>2</v>
      </c>
      <c r="AJ58" s="284"/>
      <c r="AK58" s="16" t="s">
        <v>156</v>
      </c>
      <c r="AL58" s="16" t="s">
        <v>157</v>
      </c>
      <c r="AM58" s="129"/>
      <c r="AN58" s="129">
        <v>72</v>
      </c>
      <c r="AO58" s="129"/>
      <c r="AP58" s="129"/>
      <c r="AQ58" s="129"/>
      <c r="AR58" s="129"/>
      <c r="AS58" s="129"/>
      <c r="AT58" s="129"/>
      <c r="AU58" s="129"/>
      <c r="AV58" s="281"/>
      <c r="AX58" s="129">
        <v>2</v>
      </c>
      <c r="AY58" s="284"/>
      <c r="AZ58" s="44" t="s">
        <v>301</v>
      </c>
      <c r="BA58" s="42" t="s">
        <v>302</v>
      </c>
      <c r="BB58" s="129">
        <v>25</v>
      </c>
      <c r="BC58" s="129">
        <v>25</v>
      </c>
      <c r="BD58" s="129"/>
      <c r="BE58" s="129"/>
      <c r="BF58" s="129"/>
      <c r="BG58" s="129"/>
      <c r="BH58" s="129"/>
      <c r="BI58" s="129"/>
      <c r="BJ58" s="129"/>
      <c r="BK58" s="287"/>
      <c r="BM58" s="129">
        <v>2</v>
      </c>
      <c r="BN58" s="284"/>
      <c r="BO58" s="153" t="s">
        <v>675</v>
      </c>
      <c r="BP58" s="129" t="s">
        <v>674</v>
      </c>
      <c r="BQ58" s="129"/>
      <c r="BR58" s="129">
        <v>36</v>
      </c>
      <c r="BS58" s="129"/>
      <c r="BT58" s="129"/>
      <c r="BU58" s="129"/>
      <c r="BV58" s="129"/>
      <c r="BW58" s="129"/>
      <c r="BX58" s="129"/>
      <c r="BY58" s="129"/>
      <c r="BZ58" s="281"/>
      <c r="CB58" s="129">
        <v>2</v>
      </c>
      <c r="CC58" s="284"/>
      <c r="CD58" s="16" t="s">
        <v>290</v>
      </c>
      <c r="CE58" s="16" t="s">
        <v>291</v>
      </c>
      <c r="CF58" s="129"/>
      <c r="CG58" s="129"/>
      <c r="CH58" s="129"/>
      <c r="CI58" s="129"/>
      <c r="CJ58" s="129">
        <v>20</v>
      </c>
      <c r="CK58" s="129"/>
      <c r="CL58" s="129"/>
      <c r="CM58" s="129"/>
      <c r="CN58" s="129"/>
      <c r="CO58" s="281"/>
    </row>
    <row r="59" spans="1:93" hidden="1">
      <c r="A59" s="129">
        <v>3</v>
      </c>
      <c r="B59" s="283"/>
      <c r="C59" s="16" t="s">
        <v>241</v>
      </c>
      <c r="D59" s="16" t="s">
        <v>242</v>
      </c>
      <c r="E59" s="129">
        <v>30</v>
      </c>
      <c r="F59" s="129">
        <v>28</v>
      </c>
      <c r="G59" s="129"/>
      <c r="H59" s="129"/>
      <c r="I59" s="129"/>
      <c r="J59" s="129"/>
      <c r="K59" s="129"/>
      <c r="L59" s="129"/>
      <c r="M59" s="129"/>
      <c r="N59" s="129"/>
      <c r="O59" s="129"/>
      <c r="P59" s="284"/>
      <c r="R59" s="129">
        <v>3</v>
      </c>
      <c r="S59" s="283"/>
      <c r="T59" s="153" t="s">
        <v>675</v>
      </c>
      <c r="U59" s="129" t="s">
        <v>674</v>
      </c>
      <c r="V59" s="129">
        <v>100</v>
      </c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287"/>
      <c r="AI59" s="129">
        <v>3</v>
      </c>
      <c r="AJ59" s="284"/>
      <c r="AK59" s="16" t="s">
        <v>164</v>
      </c>
      <c r="AL59" s="16" t="s">
        <v>165</v>
      </c>
      <c r="AM59" s="129"/>
      <c r="AN59" s="129">
        <v>10</v>
      </c>
      <c r="AO59" s="129"/>
      <c r="AP59" s="129"/>
      <c r="AQ59" s="129"/>
      <c r="AR59" s="129"/>
      <c r="AS59" s="129"/>
      <c r="AT59" s="129"/>
      <c r="AU59" s="129"/>
      <c r="AV59" s="281"/>
      <c r="AX59" s="129">
        <v>3</v>
      </c>
      <c r="AY59" s="284"/>
      <c r="AZ59" s="129" t="s">
        <v>730</v>
      </c>
      <c r="BA59" s="129" t="s">
        <v>303</v>
      </c>
      <c r="BB59" s="129">
        <v>24</v>
      </c>
      <c r="BC59" s="129">
        <v>10</v>
      </c>
      <c r="BD59" s="129"/>
      <c r="BE59" s="129"/>
      <c r="BF59" s="129"/>
      <c r="BG59" s="129"/>
      <c r="BH59" s="129"/>
      <c r="BI59" s="129"/>
      <c r="BJ59" s="129"/>
      <c r="BK59" s="287"/>
      <c r="BM59" s="129">
        <v>3</v>
      </c>
      <c r="BN59" s="284"/>
      <c r="BO59" s="129" t="s">
        <v>755</v>
      </c>
      <c r="BP59" s="129" t="s">
        <v>756</v>
      </c>
      <c r="BQ59" s="129"/>
      <c r="BR59" s="129">
        <v>100</v>
      </c>
      <c r="BS59" s="129"/>
      <c r="BT59" s="129"/>
      <c r="BU59" s="129"/>
      <c r="BV59" s="129"/>
      <c r="BW59" s="129"/>
      <c r="BX59" s="129"/>
      <c r="BY59" s="129"/>
      <c r="BZ59" s="281"/>
      <c r="CB59" s="129">
        <v>3</v>
      </c>
      <c r="CC59" s="284"/>
      <c r="CD59" s="62" t="s">
        <v>478</v>
      </c>
      <c r="CE59" s="62" t="s">
        <v>479</v>
      </c>
      <c r="CF59" s="129"/>
      <c r="CG59" s="129"/>
      <c r="CH59" s="129"/>
      <c r="CI59" s="129"/>
      <c r="CJ59" s="129">
        <v>46</v>
      </c>
      <c r="CK59" s="129"/>
      <c r="CL59" s="129"/>
      <c r="CM59" s="129"/>
      <c r="CN59" s="129"/>
      <c r="CO59" s="281"/>
    </row>
    <row r="60" spans="1:93" hidden="1">
      <c r="A60" s="129">
        <v>4</v>
      </c>
      <c r="B60" s="283"/>
      <c r="C60" s="16" t="s">
        <v>294</v>
      </c>
      <c r="D60" s="78" t="s">
        <v>295</v>
      </c>
      <c r="E60" s="129">
        <v>100</v>
      </c>
      <c r="F60" s="129">
        <v>100</v>
      </c>
      <c r="G60" s="129"/>
      <c r="H60" s="129"/>
      <c r="I60" s="129"/>
      <c r="J60" s="129"/>
      <c r="K60" s="129"/>
      <c r="L60" s="129"/>
      <c r="M60" s="129"/>
      <c r="N60" s="129"/>
      <c r="O60" s="129"/>
      <c r="P60" s="284"/>
      <c r="R60" s="129">
        <v>4</v>
      </c>
      <c r="S60" s="283"/>
      <c r="T60" s="34" t="s">
        <v>555</v>
      </c>
      <c r="U60" s="37" t="s">
        <v>438</v>
      </c>
      <c r="V60" s="129">
        <v>6</v>
      </c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287"/>
      <c r="AI60" s="129">
        <v>4</v>
      </c>
      <c r="AJ60" s="284"/>
      <c r="AK60" s="16" t="s">
        <v>232</v>
      </c>
      <c r="AL60" s="16" t="s">
        <v>233</v>
      </c>
      <c r="AM60" s="129"/>
      <c r="AN60" s="129">
        <v>36</v>
      </c>
      <c r="AO60" s="129"/>
      <c r="AP60" s="129"/>
      <c r="AQ60" s="129"/>
      <c r="AR60" s="129"/>
      <c r="AS60" s="129"/>
      <c r="AT60" s="129"/>
      <c r="AU60" s="129"/>
      <c r="AV60" s="281"/>
      <c r="AX60" s="129">
        <v>4</v>
      </c>
      <c r="AY60" s="284"/>
      <c r="AZ60" s="16" t="s">
        <v>306</v>
      </c>
      <c r="BA60" s="16" t="s">
        <v>307</v>
      </c>
      <c r="BB60" s="129">
        <v>20</v>
      </c>
      <c r="BC60" s="129">
        <v>20</v>
      </c>
      <c r="BD60" s="129"/>
      <c r="BE60" s="129"/>
      <c r="BF60" s="129"/>
      <c r="BG60" s="129"/>
      <c r="BH60" s="129"/>
      <c r="BI60" s="129"/>
      <c r="BJ60" s="129"/>
      <c r="BK60" s="287"/>
      <c r="BM60" s="129">
        <v>4</v>
      </c>
      <c r="BN60" s="284"/>
      <c r="BO60" s="129" t="s">
        <v>757</v>
      </c>
      <c r="BP60" s="129" t="s">
        <v>758</v>
      </c>
      <c r="BQ60" s="129"/>
      <c r="BR60" s="129">
        <v>64</v>
      </c>
      <c r="BS60" s="129"/>
      <c r="BT60" s="129"/>
      <c r="BU60" s="129"/>
      <c r="BV60" s="129"/>
      <c r="BW60" s="129"/>
      <c r="BX60" s="129"/>
      <c r="BY60" s="129"/>
      <c r="BZ60" s="281"/>
      <c r="CB60" s="129">
        <v>4</v>
      </c>
      <c r="CC60" s="284"/>
      <c r="CD60" s="16" t="s">
        <v>37</v>
      </c>
      <c r="CE60" s="24" t="s">
        <v>38</v>
      </c>
      <c r="CF60" s="129"/>
      <c r="CG60" s="129"/>
      <c r="CH60" s="129"/>
      <c r="CI60" s="129"/>
      <c r="CJ60" s="129">
        <v>24</v>
      </c>
      <c r="CK60" s="129"/>
      <c r="CL60" s="129"/>
      <c r="CM60" s="129"/>
      <c r="CN60" s="129"/>
      <c r="CO60" s="281"/>
    </row>
    <row r="61" spans="1:93" ht="25.5" hidden="1">
      <c r="A61" s="129">
        <v>5</v>
      </c>
      <c r="B61" s="283"/>
      <c r="C61" s="153" t="s">
        <v>676</v>
      </c>
      <c r="D61" s="129" t="s">
        <v>677</v>
      </c>
      <c r="E61" s="129"/>
      <c r="F61" s="129">
        <v>20</v>
      </c>
      <c r="G61" s="129"/>
      <c r="H61" s="129"/>
      <c r="I61" s="129"/>
      <c r="J61" s="129"/>
      <c r="K61" s="129"/>
      <c r="L61" s="129"/>
      <c r="M61" s="129"/>
      <c r="N61" s="129"/>
      <c r="O61" s="129"/>
      <c r="P61" s="284"/>
      <c r="R61" s="129">
        <v>5</v>
      </c>
      <c r="S61" s="283"/>
      <c r="T61" s="129" t="s">
        <v>705</v>
      </c>
      <c r="U61" s="70" t="s">
        <v>411</v>
      </c>
      <c r="V61" s="129"/>
      <c r="W61" s="129">
        <v>36</v>
      </c>
      <c r="X61" s="129"/>
      <c r="Y61" s="129"/>
      <c r="Z61" s="129"/>
      <c r="AA61" s="129"/>
      <c r="AB61" s="129"/>
      <c r="AC61" s="129"/>
      <c r="AD61" s="129"/>
      <c r="AE61" s="129"/>
      <c r="AF61" s="129"/>
      <c r="AG61" s="287"/>
      <c r="AI61" s="129">
        <v>5</v>
      </c>
      <c r="AJ61" s="284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281"/>
      <c r="AX61" s="129">
        <v>5</v>
      </c>
      <c r="AY61" s="284"/>
      <c r="AZ61" s="129" t="s">
        <v>731</v>
      </c>
      <c r="BA61" s="129" t="s">
        <v>732</v>
      </c>
      <c r="BB61" s="129"/>
      <c r="BC61" s="129">
        <v>60</v>
      </c>
      <c r="BD61" s="129"/>
      <c r="BE61" s="129"/>
      <c r="BF61" s="129"/>
      <c r="BG61" s="129"/>
      <c r="BH61" s="129"/>
      <c r="BI61" s="129"/>
      <c r="BJ61" s="129"/>
      <c r="BK61" s="287"/>
      <c r="BM61" s="129">
        <v>5</v>
      </c>
      <c r="BN61" s="284"/>
      <c r="BO61" s="129"/>
      <c r="BP61" s="129"/>
      <c r="BQ61" s="129"/>
      <c r="BR61" s="129"/>
      <c r="BS61" s="129"/>
      <c r="BT61" s="129"/>
      <c r="BU61" s="129"/>
      <c r="BV61" s="129"/>
      <c r="BW61" s="129"/>
      <c r="BX61" s="129"/>
      <c r="BY61" s="129"/>
      <c r="BZ61" s="281"/>
      <c r="CB61" s="129">
        <v>5</v>
      </c>
      <c r="CC61" s="284"/>
      <c r="CD61" s="129" t="s">
        <v>759</v>
      </c>
      <c r="CE61" s="129" t="s">
        <v>760</v>
      </c>
      <c r="CF61" s="129"/>
      <c r="CG61" s="129"/>
      <c r="CH61" s="129"/>
      <c r="CI61" s="129"/>
      <c r="CJ61" s="129">
        <v>10</v>
      </c>
      <c r="CK61" s="129"/>
      <c r="CL61" s="129"/>
      <c r="CM61" s="129"/>
      <c r="CN61" s="129"/>
      <c r="CO61" s="281"/>
    </row>
    <row r="62" spans="1:93" hidden="1">
      <c r="A62" s="129">
        <v>6</v>
      </c>
      <c r="B62" s="283"/>
      <c r="C62" s="16" t="s">
        <v>83</v>
      </c>
      <c r="D62" s="16" t="s">
        <v>84</v>
      </c>
      <c r="E62" s="129"/>
      <c r="F62" s="129">
        <v>46</v>
      </c>
      <c r="G62" s="129"/>
      <c r="H62" s="129"/>
      <c r="I62" s="129"/>
      <c r="J62" s="129"/>
      <c r="K62" s="129"/>
      <c r="L62" s="129"/>
      <c r="M62" s="129"/>
      <c r="N62" s="129"/>
      <c r="O62" s="129"/>
      <c r="P62" s="284"/>
      <c r="R62" s="129">
        <v>6</v>
      </c>
      <c r="S62" s="283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287"/>
      <c r="AI62" s="129">
        <v>6</v>
      </c>
      <c r="AJ62" s="284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281"/>
      <c r="AX62" s="129">
        <v>6</v>
      </c>
      <c r="AY62" s="284"/>
      <c r="AZ62" s="129" t="s">
        <v>733</v>
      </c>
      <c r="BA62" s="129" t="s">
        <v>734</v>
      </c>
      <c r="BB62" s="129"/>
      <c r="BC62" s="129">
        <v>60</v>
      </c>
      <c r="BD62" s="129"/>
      <c r="BE62" s="129"/>
      <c r="BF62" s="129"/>
      <c r="BG62" s="129"/>
      <c r="BH62" s="129"/>
      <c r="BI62" s="129"/>
      <c r="BJ62" s="129"/>
      <c r="BK62" s="287"/>
      <c r="BM62" s="129">
        <v>6</v>
      </c>
      <c r="BN62" s="284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281"/>
      <c r="CB62" s="129">
        <v>6</v>
      </c>
      <c r="CC62" s="284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281"/>
    </row>
    <row r="63" spans="1:93" hidden="1">
      <c r="A63" s="129">
        <v>7</v>
      </c>
      <c r="B63" s="283"/>
      <c r="C63" s="153" t="s">
        <v>678</v>
      </c>
      <c r="D63" s="129" t="s">
        <v>679</v>
      </c>
      <c r="E63" s="129">
        <v>24</v>
      </c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284"/>
      <c r="R63" s="129">
        <v>7</v>
      </c>
      <c r="S63" s="283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287"/>
      <c r="AI63" s="129">
        <v>7</v>
      </c>
      <c r="AJ63" s="284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281"/>
      <c r="AX63" s="129">
        <v>7</v>
      </c>
      <c r="AY63" s="284"/>
      <c r="AZ63" s="16" t="s">
        <v>247</v>
      </c>
      <c r="BA63" s="16" t="s">
        <v>248</v>
      </c>
      <c r="BB63" s="129"/>
      <c r="BC63" s="129">
        <v>20</v>
      </c>
      <c r="BD63" s="129"/>
      <c r="BE63" s="129"/>
      <c r="BF63" s="129"/>
      <c r="BG63" s="129"/>
      <c r="BH63" s="129"/>
      <c r="BI63" s="129"/>
      <c r="BJ63" s="129"/>
      <c r="BK63" s="287"/>
      <c r="BM63" s="129">
        <v>7</v>
      </c>
      <c r="BN63" s="284"/>
      <c r="BO63" s="129"/>
      <c r="BP63" s="129"/>
      <c r="BQ63" s="129"/>
      <c r="BR63" s="129"/>
      <c r="BS63" s="129"/>
      <c r="BT63" s="129"/>
      <c r="BU63" s="129"/>
      <c r="BV63" s="129"/>
      <c r="BW63" s="129"/>
      <c r="BX63" s="129"/>
      <c r="BY63" s="129"/>
      <c r="BZ63" s="281"/>
      <c r="CB63" s="129">
        <v>7</v>
      </c>
      <c r="CC63" s="284"/>
      <c r="CD63" s="129"/>
      <c r="CE63" s="129"/>
      <c r="CF63" s="129"/>
      <c r="CG63" s="129"/>
      <c r="CH63" s="129"/>
      <c r="CI63" s="129"/>
      <c r="CJ63" s="129"/>
      <c r="CK63" s="129"/>
      <c r="CL63" s="129"/>
      <c r="CM63" s="129"/>
      <c r="CN63" s="129"/>
      <c r="CO63" s="281"/>
    </row>
    <row r="64" spans="1:93" hidden="1">
      <c r="A64" s="129">
        <v>8</v>
      </c>
      <c r="B64" s="283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284"/>
      <c r="R64" s="129">
        <v>8</v>
      </c>
      <c r="S64" s="283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287"/>
      <c r="AI64" s="129">
        <v>8</v>
      </c>
      <c r="AJ64" s="284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281"/>
      <c r="AX64" s="129">
        <v>8</v>
      </c>
      <c r="AY64" s="284"/>
      <c r="AZ64" s="16" t="s">
        <v>249</v>
      </c>
      <c r="BA64" s="16" t="s">
        <v>250</v>
      </c>
      <c r="BB64" s="129"/>
      <c r="BC64" s="129">
        <v>30</v>
      </c>
      <c r="BD64" s="129"/>
      <c r="BE64" s="129"/>
      <c r="BF64" s="129"/>
      <c r="BG64" s="129"/>
      <c r="BH64" s="129"/>
      <c r="BI64" s="129"/>
      <c r="BJ64" s="129"/>
      <c r="BK64" s="287"/>
      <c r="BM64" s="129">
        <v>8</v>
      </c>
      <c r="BN64" s="284"/>
      <c r="BO64" s="129"/>
      <c r="BP64" s="129"/>
      <c r="BQ64" s="129"/>
      <c r="BR64" s="129"/>
      <c r="BS64" s="129"/>
      <c r="BT64" s="129"/>
      <c r="BU64" s="129"/>
      <c r="BV64" s="129"/>
      <c r="BW64" s="129"/>
      <c r="BX64" s="129"/>
      <c r="BY64" s="129"/>
      <c r="BZ64" s="281"/>
      <c r="CB64" s="129">
        <v>8</v>
      </c>
      <c r="CC64" s="284"/>
      <c r="CD64" s="129"/>
      <c r="CE64" s="129"/>
      <c r="CF64" s="129"/>
      <c r="CG64" s="129"/>
      <c r="CH64" s="129"/>
      <c r="CI64" s="129"/>
      <c r="CJ64" s="129"/>
      <c r="CK64" s="129"/>
      <c r="CL64" s="129"/>
      <c r="CM64" s="129"/>
      <c r="CN64" s="129"/>
      <c r="CO64" s="281"/>
    </row>
    <row r="65" spans="1:93" hidden="1">
      <c r="A65" s="129">
        <v>9</v>
      </c>
      <c r="B65" s="283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284"/>
      <c r="R65" s="129">
        <v>9</v>
      </c>
      <c r="S65" s="283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287"/>
      <c r="AI65" s="129">
        <v>9</v>
      </c>
      <c r="AJ65" s="284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281"/>
      <c r="AX65" s="129">
        <v>9</v>
      </c>
      <c r="AY65" s="284"/>
      <c r="AZ65" s="16" t="s">
        <v>162</v>
      </c>
      <c r="BA65" s="49" t="s">
        <v>400</v>
      </c>
      <c r="BB65" s="129"/>
      <c r="BC65" s="129">
        <v>24</v>
      </c>
      <c r="BD65" s="129"/>
      <c r="BE65" s="129"/>
      <c r="BF65" s="129"/>
      <c r="BG65" s="129"/>
      <c r="BH65" s="129"/>
      <c r="BI65" s="129"/>
      <c r="BJ65" s="129"/>
      <c r="BK65" s="287"/>
      <c r="BM65" s="129">
        <v>9</v>
      </c>
      <c r="BN65" s="284"/>
      <c r="BO65" s="129"/>
      <c r="BP65" s="129"/>
      <c r="BQ65" s="129"/>
      <c r="BR65" s="129"/>
      <c r="BS65" s="129"/>
      <c r="BT65" s="129"/>
      <c r="BU65" s="129"/>
      <c r="BV65" s="129"/>
      <c r="BW65" s="129"/>
      <c r="BX65" s="129"/>
      <c r="BY65" s="129"/>
      <c r="BZ65" s="281"/>
      <c r="CB65" s="129">
        <v>9</v>
      </c>
      <c r="CC65" s="284"/>
      <c r="CD65" s="129"/>
      <c r="CE65" s="129"/>
      <c r="CF65" s="129"/>
      <c r="CG65" s="129"/>
      <c r="CH65" s="129"/>
      <c r="CI65" s="129"/>
      <c r="CJ65" s="129"/>
      <c r="CK65" s="129"/>
      <c r="CL65" s="129"/>
      <c r="CM65" s="129"/>
      <c r="CN65" s="129"/>
      <c r="CO65" s="281"/>
    </row>
    <row r="66" spans="1:93" hidden="1">
      <c r="A66" s="129">
        <v>10</v>
      </c>
      <c r="B66" s="283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284"/>
      <c r="R66" s="129">
        <v>10</v>
      </c>
      <c r="S66" s="283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287"/>
      <c r="AI66" s="129">
        <v>10</v>
      </c>
      <c r="AJ66" s="284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281"/>
      <c r="AX66" s="129">
        <v>10</v>
      </c>
      <c r="AY66" s="284"/>
      <c r="AZ66" s="16" t="s">
        <v>304</v>
      </c>
      <c r="BA66" s="16" t="s">
        <v>305</v>
      </c>
      <c r="BB66" s="129"/>
      <c r="BC66" s="129">
        <v>18</v>
      </c>
      <c r="BD66" s="129"/>
      <c r="BE66" s="129"/>
      <c r="BF66" s="129"/>
      <c r="BG66" s="129"/>
      <c r="BH66" s="129"/>
      <c r="BI66" s="129"/>
      <c r="BJ66" s="129"/>
      <c r="BK66" s="287"/>
      <c r="BM66" s="129">
        <v>10</v>
      </c>
      <c r="BN66" s="284"/>
      <c r="BO66" s="129"/>
      <c r="BP66" s="129"/>
      <c r="BQ66" s="129"/>
      <c r="BR66" s="129"/>
      <c r="BS66" s="129"/>
      <c r="BT66" s="129"/>
      <c r="BU66" s="129"/>
      <c r="BV66" s="129"/>
      <c r="BW66" s="129"/>
      <c r="BX66" s="129"/>
      <c r="BY66" s="129"/>
      <c r="BZ66" s="281"/>
      <c r="CB66" s="129">
        <v>10</v>
      </c>
      <c r="CC66" s="284"/>
      <c r="CD66" s="129"/>
      <c r="CE66" s="129"/>
      <c r="CF66" s="129"/>
      <c r="CG66" s="129"/>
      <c r="CH66" s="129"/>
      <c r="CI66" s="129"/>
      <c r="CJ66" s="129"/>
      <c r="CK66" s="129"/>
      <c r="CL66" s="129"/>
      <c r="CM66" s="129"/>
      <c r="CN66" s="129"/>
      <c r="CO66" s="281"/>
    </row>
    <row r="67" spans="1:93" hidden="1">
      <c r="A67" s="129">
        <v>11</v>
      </c>
      <c r="B67" s="283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284"/>
      <c r="R67" s="129">
        <v>11</v>
      </c>
      <c r="S67" s="283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287"/>
      <c r="AI67" s="129">
        <v>11</v>
      </c>
      <c r="AJ67" s="284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281"/>
      <c r="AX67" s="129">
        <v>11</v>
      </c>
      <c r="AY67" s="284"/>
      <c r="AZ67" s="129"/>
      <c r="BA67" s="129"/>
      <c r="BB67" s="129"/>
      <c r="BC67" s="129"/>
      <c r="BD67" s="129"/>
      <c r="BE67" s="129"/>
      <c r="BF67" s="129"/>
      <c r="BG67" s="129"/>
      <c r="BH67" s="129"/>
      <c r="BI67" s="129"/>
      <c r="BJ67" s="129"/>
      <c r="BK67" s="287"/>
      <c r="BM67" s="129">
        <v>11</v>
      </c>
      <c r="BN67" s="284"/>
      <c r="BO67" s="129"/>
      <c r="BP67" s="129"/>
      <c r="BQ67" s="129"/>
      <c r="BR67" s="129"/>
      <c r="BS67" s="129"/>
      <c r="BT67" s="129"/>
      <c r="BU67" s="129"/>
      <c r="BV67" s="129"/>
      <c r="BW67" s="129"/>
      <c r="BX67" s="129"/>
      <c r="BY67" s="129"/>
      <c r="BZ67" s="281"/>
      <c r="CB67" s="129">
        <v>11</v>
      </c>
      <c r="CC67" s="284"/>
      <c r="CD67" s="129"/>
      <c r="CE67" s="129"/>
      <c r="CF67" s="129"/>
      <c r="CG67" s="129"/>
      <c r="CH67" s="129"/>
      <c r="CI67" s="129"/>
      <c r="CJ67" s="129"/>
      <c r="CK67" s="129"/>
      <c r="CL67" s="129"/>
      <c r="CM67" s="129"/>
      <c r="CN67" s="129"/>
      <c r="CO67" s="281"/>
    </row>
    <row r="68" spans="1:93" hidden="1">
      <c r="A68" s="129">
        <v>12</v>
      </c>
      <c r="B68" s="283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284"/>
      <c r="R68" s="129">
        <v>12</v>
      </c>
      <c r="S68" s="283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287"/>
      <c r="AI68" s="129">
        <v>12</v>
      </c>
      <c r="AJ68" s="284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281"/>
      <c r="AX68" s="129">
        <v>12</v>
      </c>
      <c r="AY68" s="284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287"/>
      <c r="BM68" s="129">
        <v>12</v>
      </c>
      <c r="BN68" s="284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281"/>
      <c r="CB68" s="129">
        <v>12</v>
      </c>
      <c r="CC68" s="284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281"/>
    </row>
    <row r="69" spans="1:93" hidden="1">
      <c r="A69" s="129">
        <v>13</v>
      </c>
      <c r="B69" s="283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284"/>
      <c r="R69" s="129">
        <v>13</v>
      </c>
      <c r="S69" s="283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287"/>
      <c r="AI69" s="129">
        <v>13</v>
      </c>
      <c r="AJ69" s="284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281"/>
      <c r="AX69" s="129">
        <v>13</v>
      </c>
      <c r="AY69" s="284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287"/>
      <c r="BM69" s="129">
        <v>13</v>
      </c>
      <c r="BN69" s="284"/>
      <c r="BO69" s="129"/>
      <c r="BP69" s="129"/>
      <c r="BQ69" s="129"/>
      <c r="BR69" s="129"/>
      <c r="BS69" s="129"/>
      <c r="BT69" s="129"/>
      <c r="BU69" s="129"/>
      <c r="BV69" s="129"/>
      <c r="BW69" s="129"/>
      <c r="BX69" s="129"/>
      <c r="BY69" s="129"/>
      <c r="BZ69" s="281"/>
      <c r="CB69" s="129">
        <v>13</v>
      </c>
      <c r="CC69" s="284"/>
      <c r="CD69" s="129"/>
      <c r="CE69" s="129"/>
      <c r="CF69" s="129"/>
      <c r="CG69" s="129"/>
      <c r="CH69" s="129"/>
      <c r="CI69" s="129"/>
      <c r="CJ69" s="129"/>
      <c r="CK69" s="129"/>
      <c r="CL69" s="129"/>
      <c r="CM69" s="129"/>
      <c r="CN69" s="129"/>
      <c r="CO69" s="281"/>
    </row>
    <row r="70" spans="1:93" hidden="1">
      <c r="A70" s="129">
        <v>14</v>
      </c>
      <c r="B70" s="283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284"/>
      <c r="R70" s="129">
        <v>14</v>
      </c>
      <c r="S70" s="283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287"/>
      <c r="AI70" s="129">
        <v>14</v>
      </c>
      <c r="AJ70" s="284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281"/>
      <c r="AX70" s="129">
        <v>14</v>
      </c>
      <c r="AY70" s="284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287"/>
      <c r="BM70" s="129">
        <v>14</v>
      </c>
      <c r="BN70" s="284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281"/>
      <c r="CB70" s="129">
        <v>14</v>
      </c>
      <c r="CC70" s="284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281"/>
    </row>
    <row r="71" spans="1:93" hidden="1">
      <c r="A71" s="129">
        <v>15</v>
      </c>
      <c r="B71" s="283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284"/>
      <c r="R71" s="129">
        <v>15</v>
      </c>
      <c r="S71" s="283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288"/>
      <c r="AI71" s="129">
        <v>15</v>
      </c>
      <c r="AJ71" s="284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281"/>
      <c r="AX71" s="129">
        <v>15</v>
      </c>
      <c r="AY71" s="284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288"/>
      <c r="BM71" s="129">
        <v>15</v>
      </c>
      <c r="BN71" s="284"/>
      <c r="BO71" s="129"/>
      <c r="BP71" s="129"/>
      <c r="BQ71" s="129"/>
      <c r="BR71" s="129"/>
      <c r="BS71" s="129"/>
      <c r="BT71" s="129"/>
      <c r="BU71" s="129"/>
      <c r="BV71" s="129"/>
      <c r="BW71" s="129"/>
      <c r="BX71" s="129"/>
      <c r="BY71" s="129"/>
      <c r="BZ71" s="281"/>
      <c r="CB71" s="129">
        <v>15</v>
      </c>
      <c r="CC71" s="284"/>
      <c r="CD71" s="129"/>
      <c r="CE71" s="129"/>
      <c r="CF71" s="129"/>
      <c r="CG71" s="129"/>
      <c r="CH71" s="129"/>
      <c r="CI71" s="129"/>
      <c r="CJ71" s="129"/>
      <c r="CK71" s="129"/>
      <c r="CL71" s="129"/>
      <c r="CM71" s="129"/>
      <c r="CN71" s="129"/>
      <c r="CO71" s="281"/>
    </row>
    <row r="72" spans="1:93" ht="15.75" hidden="1">
      <c r="A72" s="280" t="s">
        <v>644</v>
      </c>
      <c r="B72" s="280"/>
      <c r="C72" s="129"/>
      <c r="D72" s="129"/>
      <c r="E72" s="125">
        <f>SUM(E57:E71)</f>
        <v>262</v>
      </c>
      <c r="F72" s="125">
        <f>SUM(F57:F71)</f>
        <v>286</v>
      </c>
      <c r="G72" s="125"/>
      <c r="H72" s="125"/>
      <c r="I72" s="129"/>
      <c r="J72" s="129">
        <f t="shared" ref="J72" si="20">SUM(J57:J71)</f>
        <v>0</v>
      </c>
      <c r="K72" s="129">
        <f t="shared" ref="K72" si="21">SUM(K57:K71)</f>
        <v>0</v>
      </c>
      <c r="L72" s="130">
        <f>IF(F72=0,0,(F72/E72*100))</f>
        <v>109.16030534351144</v>
      </c>
      <c r="M72" s="130">
        <f>IF(K72=0,0,(K72/J72*100))</f>
        <v>0</v>
      </c>
      <c r="N72" s="129">
        <v>7</v>
      </c>
      <c r="O72" s="129">
        <v>0</v>
      </c>
      <c r="P72" s="129"/>
      <c r="R72" s="280" t="s">
        <v>644</v>
      </c>
      <c r="S72" s="280"/>
      <c r="T72" s="125"/>
      <c r="U72" s="125"/>
      <c r="V72" s="125">
        <f>SUM(V57:V71)</f>
        <v>306</v>
      </c>
      <c r="W72" s="125">
        <f>SUM(W57:W71)</f>
        <v>336</v>
      </c>
      <c r="X72" s="125"/>
      <c r="Y72" s="125"/>
      <c r="Z72" s="125"/>
      <c r="AA72" s="125">
        <f t="shared" ref="AA72:AB72" si="22">SUM(AA57:AA71)</f>
        <v>0</v>
      </c>
      <c r="AB72" s="125">
        <f t="shared" si="22"/>
        <v>0</v>
      </c>
      <c r="AC72" s="130">
        <f>IF(W72=0,0,(W72/V72*100))</f>
        <v>109.80392156862746</v>
      </c>
      <c r="AD72" s="130">
        <f>IF(AB72=0,0,(AB72/AA72*100))</f>
        <v>0</v>
      </c>
      <c r="AE72" s="125">
        <v>6</v>
      </c>
      <c r="AF72" s="125">
        <v>0</v>
      </c>
      <c r="AG72" s="129"/>
      <c r="AI72" s="281" t="s">
        <v>644</v>
      </c>
      <c r="AJ72" s="281"/>
      <c r="AK72" s="129"/>
      <c r="AL72" s="129"/>
      <c r="AM72" s="129">
        <f>SUM(AM57:AM71)</f>
        <v>240</v>
      </c>
      <c r="AN72" s="129">
        <f>SUM(AN57:AN71)</f>
        <v>214</v>
      </c>
      <c r="AO72" s="129"/>
      <c r="AP72" s="129">
        <f t="shared" ref="AP72:AQ72" si="23">SUM(AP57:AP71)</f>
        <v>0</v>
      </c>
      <c r="AQ72" s="129">
        <f t="shared" si="23"/>
        <v>0</v>
      </c>
      <c r="AR72" s="130">
        <f>IF(AN72=0,0,(AN72/AM72*100))</f>
        <v>89.166666666666671</v>
      </c>
      <c r="AS72" s="130">
        <f>IF(AQ72=0,0,(AQ72/AP72*100))</f>
        <v>0</v>
      </c>
      <c r="AT72" s="129">
        <v>6</v>
      </c>
      <c r="AU72" s="129">
        <v>0</v>
      </c>
      <c r="AV72" s="129"/>
      <c r="AX72" s="281" t="s">
        <v>644</v>
      </c>
      <c r="AY72" s="281"/>
      <c r="AZ72" s="129"/>
      <c r="BA72" s="129"/>
      <c r="BB72" s="129">
        <f>SUM(BB57:BB71)</f>
        <v>221</v>
      </c>
      <c r="BC72" s="129">
        <f>SUM(BC57:BC71)</f>
        <v>267</v>
      </c>
      <c r="BD72" s="129"/>
      <c r="BE72" s="129">
        <f t="shared" ref="BE72:BF72" si="24">SUM(BE57:BE71)</f>
        <v>0</v>
      </c>
      <c r="BF72" s="129">
        <f t="shared" si="24"/>
        <v>0</v>
      </c>
      <c r="BG72" s="130">
        <f>IF(BC72=0,0,(BC72/BB72*100))</f>
        <v>120.81447963800905</v>
      </c>
      <c r="BH72" s="130">
        <f>IF(BF72=0,0,(BF72/BE72*100))</f>
        <v>0</v>
      </c>
      <c r="BI72" s="129">
        <v>5</v>
      </c>
      <c r="BJ72" s="129">
        <v>1</v>
      </c>
      <c r="BK72" s="129"/>
      <c r="BM72" s="281" t="s">
        <v>644</v>
      </c>
      <c r="BN72" s="281"/>
      <c r="BO72" s="129"/>
      <c r="BP72" s="129"/>
      <c r="BQ72" s="129">
        <f>SUM(BQ57:BQ71)</f>
        <v>200</v>
      </c>
      <c r="BR72" s="129">
        <f>SUM(BR57:BR71)</f>
        <v>200</v>
      </c>
      <c r="BS72" s="129"/>
      <c r="BT72" s="129">
        <f t="shared" ref="BT72:BU72" si="25">SUM(BT57:BT71)</f>
        <v>0</v>
      </c>
      <c r="BU72" s="129">
        <f t="shared" si="25"/>
        <v>0</v>
      </c>
      <c r="BV72" s="130">
        <f>IF(BR72=0,0,(BR72/BQ72*100))</f>
        <v>100</v>
      </c>
      <c r="BW72" s="130">
        <f>IF(BU72=0,0,(BU72/BT72*100))</f>
        <v>0</v>
      </c>
      <c r="BX72" s="129"/>
      <c r="BY72" s="129"/>
      <c r="BZ72" s="129"/>
      <c r="CB72" s="281" t="s">
        <v>644</v>
      </c>
      <c r="CC72" s="281"/>
      <c r="CD72" s="129"/>
      <c r="CE72" s="129"/>
      <c r="CF72" s="129">
        <f>SUM(CF57:CF71)</f>
        <v>0</v>
      </c>
      <c r="CG72" s="129">
        <f>SUM(CG57:CG71)</f>
        <v>0</v>
      </c>
      <c r="CH72" s="129"/>
      <c r="CI72" s="129">
        <f t="shared" ref="CI72:CJ72" si="26">SUM(CI57:CI71)</f>
        <v>240</v>
      </c>
      <c r="CJ72" s="129">
        <f t="shared" si="26"/>
        <v>288</v>
      </c>
      <c r="CK72" s="130">
        <f>IF(CG72=0,0,(CG72/CF72*100))</f>
        <v>0</v>
      </c>
      <c r="CL72" s="130">
        <f>IF(CJ72=0,0,(CJ72/CI72*100))</f>
        <v>120</v>
      </c>
      <c r="CM72" s="129"/>
      <c r="CN72" s="129"/>
      <c r="CO72" s="129"/>
    </row>
    <row r="73" spans="1:93" hidden="1">
      <c r="A73" s="129">
        <v>1</v>
      </c>
      <c r="B73" s="284" t="s">
        <v>637</v>
      </c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281"/>
      <c r="R73" s="129">
        <v>1</v>
      </c>
      <c r="S73" s="283" t="s">
        <v>637</v>
      </c>
      <c r="T73" s="16" t="s">
        <v>183</v>
      </c>
      <c r="U73" s="16" t="s">
        <v>184</v>
      </c>
      <c r="V73" s="129">
        <v>100</v>
      </c>
      <c r="W73" s="129">
        <v>100</v>
      </c>
      <c r="X73" s="129"/>
      <c r="Y73" s="129"/>
      <c r="Z73" s="129"/>
      <c r="AA73" s="129"/>
      <c r="AB73" s="129"/>
      <c r="AC73" s="129"/>
      <c r="AD73" s="129"/>
      <c r="AE73" s="129"/>
      <c r="AF73" s="129"/>
      <c r="AG73" s="281"/>
      <c r="AI73" s="129">
        <v>1</v>
      </c>
      <c r="AJ73" s="284" t="s">
        <v>637</v>
      </c>
      <c r="AK73" s="16" t="s">
        <v>100</v>
      </c>
      <c r="AL73" s="16" t="s">
        <v>101</v>
      </c>
      <c r="AM73" s="129">
        <v>300</v>
      </c>
      <c r="AN73" s="129">
        <v>300</v>
      </c>
      <c r="AO73" s="129"/>
      <c r="AP73" s="129"/>
      <c r="AQ73" s="129"/>
      <c r="AR73" s="129"/>
      <c r="AS73" s="129"/>
      <c r="AT73" s="129"/>
      <c r="AU73" s="129"/>
      <c r="AV73" s="281"/>
      <c r="AX73" s="129">
        <v>1</v>
      </c>
      <c r="AY73" s="284" t="s">
        <v>637</v>
      </c>
      <c r="AZ73" s="16" t="s">
        <v>130</v>
      </c>
      <c r="BA73" s="16" t="s">
        <v>131</v>
      </c>
      <c r="BB73" s="129">
        <v>300</v>
      </c>
      <c r="BC73" s="129">
        <v>276</v>
      </c>
      <c r="BD73" s="129"/>
      <c r="BE73" s="129"/>
      <c r="BF73" s="129"/>
      <c r="BG73" s="129"/>
      <c r="BH73" s="129"/>
      <c r="BI73" s="129"/>
      <c r="BJ73" s="129"/>
      <c r="BK73" s="281"/>
      <c r="BM73" s="129">
        <v>1</v>
      </c>
      <c r="BN73" s="284" t="s">
        <v>637</v>
      </c>
      <c r="BO73" s="129" t="s">
        <v>759</v>
      </c>
      <c r="BP73" s="129" t="s">
        <v>760</v>
      </c>
      <c r="BQ73" s="129">
        <v>30</v>
      </c>
      <c r="BR73" s="129">
        <v>20</v>
      </c>
      <c r="BS73" s="129"/>
      <c r="BT73" s="129"/>
      <c r="BU73" s="129"/>
      <c r="BV73" s="129"/>
      <c r="BW73" s="129"/>
      <c r="BX73" s="129"/>
      <c r="BY73" s="129"/>
      <c r="BZ73" s="281"/>
      <c r="CB73" s="129">
        <v>1</v>
      </c>
      <c r="CC73" s="284" t="s">
        <v>637</v>
      </c>
      <c r="CD73" s="16" t="s">
        <v>130</v>
      </c>
      <c r="CE73" s="16" t="s">
        <v>131</v>
      </c>
      <c r="CF73" s="129"/>
      <c r="CG73" s="129"/>
      <c r="CH73" s="129"/>
      <c r="CI73" s="129">
        <v>540</v>
      </c>
      <c r="CJ73" s="129">
        <v>448</v>
      </c>
      <c r="CK73" s="129"/>
      <c r="CL73" s="129"/>
      <c r="CM73" s="129"/>
      <c r="CN73" s="129"/>
      <c r="CO73" s="281"/>
    </row>
    <row r="74" spans="1:93" hidden="1">
      <c r="A74" s="129">
        <v>2</v>
      </c>
      <c r="B74" s="284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281"/>
      <c r="R74" s="129">
        <v>2</v>
      </c>
      <c r="S74" s="283"/>
      <c r="T74" s="129" t="s">
        <v>707</v>
      </c>
      <c r="U74" s="129" t="s">
        <v>708</v>
      </c>
      <c r="V74" s="129">
        <v>64</v>
      </c>
      <c r="W74" s="129">
        <v>64</v>
      </c>
      <c r="X74" s="129"/>
      <c r="Y74" s="129"/>
      <c r="Z74" s="129"/>
      <c r="AA74" s="129"/>
      <c r="AB74" s="129"/>
      <c r="AC74" s="129"/>
      <c r="AD74" s="129"/>
      <c r="AE74" s="129"/>
      <c r="AF74" s="129"/>
      <c r="AG74" s="281"/>
      <c r="AI74" s="129">
        <v>2</v>
      </c>
      <c r="AJ74" s="284"/>
      <c r="AK74" s="16" t="s">
        <v>527</v>
      </c>
      <c r="AL74" s="16" t="s">
        <v>384</v>
      </c>
      <c r="AM74" s="129">
        <v>20</v>
      </c>
      <c r="AN74" s="129">
        <v>20</v>
      </c>
      <c r="AO74" s="129"/>
      <c r="AP74" s="129"/>
      <c r="AQ74" s="129"/>
      <c r="AR74" s="129"/>
      <c r="AS74" s="129"/>
      <c r="AT74" s="129"/>
      <c r="AU74" s="129"/>
      <c r="AV74" s="281"/>
      <c r="AX74" s="129">
        <v>2</v>
      </c>
      <c r="AY74" s="284"/>
      <c r="AZ74" s="16" t="s">
        <v>132</v>
      </c>
      <c r="BA74" s="16" t="s">
        <v>133</v>
      </c>
      <c r="BB74" s="129"/>
      <c r="BC74" s="129">
        <v>24</v>
      </c>
      <c r="BD74" s="129"/>
      <c r="BE74" s="129"/>
      <c r="BF74" s="129"/>
      <c r="BG74" s="129"/>
      <c r="BH74" s="129"/>
      <c r="BI74" s="129"/>
      <c r="BJ74" s="129"/>
      <c r="BK74" s="281"/>
      <c r="BM74" s="129">
        <v>2</v>
      </c>
      <c r="BN74" s="284"/>
      <c r="BO74" s="16" t="s">
        <v>87</v>
      </c>
      <c r="BP74" s="16" t="s">
        <v>88</v>
      </c>
      <c r="BQ74" s="129">
        <v>128</v>
      </c>
      <c r="BR74" s="129">
        <v>128</v>
      </c>
      <c r="BS74" s="129"/>
      <c r="BT74" s="129"/>
      <c r="BU74" s="129"/>
      <c r="BV74" s="129"/>
      <c r="BW74" s="129"/>
      <c r="BX74" s="129"/>
      <c r="BY74" s="129"/>
      <c r="BZ74" s="281"/>
      <c r="CB74" s="129">
        <v>2</v>
      </c>
      <c r="CC74" s="284"/>
      <c r="CD74" s="16" t="s">
        <v>100</v>
      </c>
      <c r="CE74" s="16" t="s">
        <v>101</v>
      </c>
      <c r="CF74" s="129"/>
      <c r="CG74" s="129"/>
      <c r="CH74" s="129"/>
      <c r="CI74" s="129"/>
      <c r="CJ74" s="129">
        <v>100</v>
      </c>
      <c r="CK74" s="129"/>
      <c r="CL74" s="129"/>
      <c r="CM74" s="129"/>
      <c r="CN74" s="129"/>
      <c r="CO74" s="281"/>
    </row>
    <row r="75" spans="1:93" ht="25.5" hidden="1">
      <c r="A75" s="129">
        <v>3</v>
      </c>
      <c r="B75" s="284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281"/>
      <c r="R75" s="129">
        <v>3</v>
      </c>
      <c r="S75" s="283"/>
      <c r="T75" s="129" t="s">
        <v>705</v>
      </c>
      <c r="U75" s="70" t="s">
        <v>411</v>
      </c>
      <c r="V75" s="129">
        <v>36</v>
      </c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281"/>
      <c r="AI75" s="129">
        <v>3</v>
      </c>
      <c r="AJ75" s="284"/>
      <c r="AK75" s="34" t="s">
        <v>531</v>
      </c>
      <c r="AL75" s="77" t="s">
        <v>405</v>
      </c>
      <c r="AM75" s="129">
        <v>10</v>
      </c>
      <c r="AN75" s="129">
        <v>10</v>
      </c>
      <c r="AO75" s="129"/>
      <c r="AP75" s="129"/>
      <c r="AQ75" s="129"/>
      <c r="AR75" s="129"/>
      <c r="AS75" s="129"/>
      <c r="AT75" s="129"/>
      <c r="AU75" s="129"/>
      <c r="AV75" s="281"/>
      <c r="AX75" s="129">
        <v>3</v>
      </c>
      <c r="AY75" s="284"/>
      <c r="AZ75" s="129"/>
      <c r="BA75" s="16"/>
      <c r="BB75" s="129"/>
      <c r="BC75" s="129"/>
      <c r="BD75" s="129"/>
      <c r="BE75" s="129"/>
      <c r="BF75" s="129"/>
      <c r="BG75" s="129"/>
      <c r="BH75" s="129"/>
      <c r="BI75" s="129"/>
      <c r="BJ75" s="129"/>
      <c r="BK75" s="281"/>
      <c r="BM75" s="129">
        <v>3</v>
      </c>
      <c r="BN75" s="284"/>
      <c r="BO75" s="34" t="s">
        <v>532</v>
      </c>
      <c r="BP75" s="16" t="s">
        <v>423</v>
      </c>
      <c r="BQ75" s="129">
        <v>42</v>
      </c>
      <c r="BR75" s="129">
        <v>42</v>
      </c>
      <c r="BS75" s="129"/>
      <c r="BT75" s="129"/>
      <c r="BU75" s="129"/>
      <c r="BV75" s="129"/>
      <c r="BW75" s="129"/>
      <c r="BX75" s="129"/>
      <c r="BY75" s="129"/>
      <c r="BZ75" s="281"/>
      <c r="CB75" s="129">
        <v>3</v>
      </c>
      <c r="CC75" s="284"/>
      <c r="CD75" s="34"/>
      <c r="CE75" s="16"/>
      <c r="CF75" s="129"/>
      <c r="CG75" s="129"/>
      <c r="CH75" s="129"/>
      <c r="CI75" s="129"/>
      <c r="CJ75" s="129"/>
      <c r="CK75" s="129"/>
      <c r="CL75" s="129"/>
      <c r="CM75" s="129"/>
      <c r="CN75" s="129"/>
      <c r="CO75" s="281"/>
    </row>
    <row r="76" spans="1:93" hidden="1">
      <c r="A76" s="129">
        <v>4</v>
      </c>
      <c r="B76" s="284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281"/>
      <c r="R76" s="129">
        <v>4</v>
      </c>
      <c r="S76" s="283"/>
      <c r="T76" s="16" t="s">
        <v>545</v>
      </c>
      <c r="U76" s="49" t="s">
        <v>399</v>
      </c>
      <c r="V76" s="129"/>
      <c r="W76" s="129">
        <v>10</v>
      </c>
      <c r="X76" s="129"/>
      <c r="Y76" s="129"/>
      <c r="Z76" s="129"/>
      <c r="AA76" s="129"/>
      <c r="AB76" s="129"/>
      <c r="AC76" s="129"/>
      <c r="AD76" s="129"/>
      <c r="AE76" s="129"/>
      <c r="AF76" s="129"/>
      <c r="AG76" s="281"/>
      <c r="AI76" s="129">
        <v>4</v>
      </c>
      <c r="AJ76" s="284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281"/>
      <c r="AX76" s="129">
        <v>4</v>
      </c>
      <c r="AY76" s="284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281"/>
      <c r="BM76" s="129">
        <v>4</v>
      </c>
      <c r="BN76" s="284"/>
      <c r="BO76" s="16" t="s">
        <v>304</v>
      </c>
      <c r="BP76" s="16" t="s">
        <v>305</v>
      </c>
      <c r="BQ76" s="129">
        <v>50</v>
      </c>
      <c r="BR76" s="129">
        <v>50</v>
      </c>
      <c r="BS76" s="129"/>
      <c r="BT76" s="129"/>
      <c r="BU76" s="129"/>
      <c r="BV76" s="129"/>
      <c r="BW76" s="129"/>
      <c r="BX76" s="129"/>
      <c r="BY76" s="129"/>
      <c r="BZ76" s="281"/>
      <c r="CB76" s="129">
        <v>4</v>
      </c>
      <c r="CC76" s="284"/>
      <c r="CD76" s="16"/>
      <c r="CE76" s="16"/>
      <c r="CF76" s="129"/>
      <c r="CG76" s="129"/>
      <c r="CH76" s="129"/>
      <c r="CI76" s="129"/>
      <c r="CJ76" s="129"/>
      <c r="CK76" s="129"/>
      <c r="CL76" s="129"/>
      <c r="CM76" s="129"/>
      <c r="CN76" s="129"/>
      <c r="CO76" s="281"/>
    </row>
    <row r="77" spans="1:93" hidden="1">
      <c r="A77" s="129">
        <v>5</v>
      </c>
      <c r="B77" s="284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281"/>
      <c r="R77" s="129">
        <v>5</v>
      </c>
      <c r="S77" s="283"/>
      <c r="T77" s="16" t="s">
        <v>526</v>
      </c>
      <c r="U77" s="24" t="s">
        <v>75</v>
      </c>
      <c r="V77" s="129"/>
      <c r="W77" s="129">
        <v>36</v>
      </c>
      <c r="X77" s="129"/>
      <c r="Y77" s="129"/>
      <c r="Z77" s="129"/>
      <c r="AA77" s="129"/>
      <c r="AB77" s="129"/>
      <c r="AC77" s="129"/>
      <c r="AD77" s="129"/>
      <c r="AE77" s="129"/>
      <c r="AF77" s="129"/>
      <c r="AG77" s="281"/>
      <c r="AI77" s="129">
        <v>5</v>
      </c>
      <c r="AJ77" s="284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281"/>
      <c r="AX77" s="129">
        <v>5</v>
      </c>
      <c r="AY77" s="284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281"/>
      <c r="BM77" s="129">
        <v>5</v>
      </c>
      <c r="BN77" s="284"/>
      <c r="BO77" s="34" t="s">
        <v>583</v>
      </c>
      <c r="BP77" s="34" t="s">
        <v>417</v>
      </c>
      <c r="BQ77" s="129">
        <v>10</v>
      </c>
      <c r="BR77" s="129">
        <v>10</v>
      </c>
      <c r="BS77" s="129"/>
      <c r="BT77" s="129"/>
      <c r="BU77" s="129"/>
      <c r="BV77" s="129"/>
      <c r="BW77" s="129"/>
      <c r="BX77" s="129"/>
      <c r="BY77" s="129"/>
      <c r="BZ77" s="281"/>
      <c r="CB77" s="129">
        <v>5</v>
      </c>
      <c r="CC77" s="284"/>
      <c r="CD77" s="34"/>
      <c r="CE77" s="34"/>
      <c r="CF77" s="129"/>
      <c r="CG77" s="129"/>
      <c r="CH77" s="129"/>
      <c r="CI77" s="129"/>
      <c r="CJ77" s="129"/>
      <c r="CK77" s="129"/>
      <c r="CL77" s="129"/>
      <c r="CM77" s="129"/>
      <c r="CN77" s="129"/>
      <c r="CO77" s="281"/>
    </row>
    <row r="78" spans="1:93" hidden="1">
      <c r="A78" s="129">
        <v>6</v>
      </c>
      <c r="B78" s="284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281"/>
      <c r="R78" s="129">
        <v>6</v>
      </c>
      <c r="S78" s="283"/>
      <c r="T78" s="129" t="s">
        <v>709</v>
      </c>
      <c r="U78" s="129" t="s">
        <v>710</v>
      </c>
      <c r="V78" s="129"/>
      <c r="W78" s="129">
        <v>14</v>
      </c>
      <c r="X78" s="129"/>
      <c r="Y78" s="129"/>
      <c r="Z78" s="129"/>
      <c r="AA78" s="129"/>
      <c r="AB78" s="129"/>
      <c r="AC78" s="129"/>
      <c r="AD78" s="129"/>
      <c r="AE78" s="129"/>
      <c r="AF78" s="129"/>
      <c r="AG78" s="281"/>
      <c r="AI78" s="129">
        <v>6</v>
      </c>
      <c r="AJ78" s="284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281"/>
      <c r="AX78" s="129">
        <v>6</v>
      </c>
      <c r="AY78" s="284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281"/>
      <c r="BM78" s="129">
        <v>6</v>
      </c>
      <c r="BN78" s="284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281"/>
      <c r="CB78" s="129">
        <v>6</v>
      </c>
      <c r="CC78" s="284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281"/>
    </row>
    <row r="79" spans="1:93" hidden="1">
      <c r="A79" s="129">
        <v>7</v>
      </c>
      <c r="B79" s="284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281"/>
      <c r="R79" s="129">
        <v>7</v>
      </c>
      <c r="S79" s="283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281"/>
      <c r="AI79" s="129">
        <v>7</v>
      </c>
      <c r="AJ79" s="284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281"/>
      <c r="AX79" s="129">
        <v>7</v>
      </c>
      <c r="AY79" s="284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281"/>
      <c r="BM79" s="129">
        <v>7</v>
      </c>
      <c r="BN79" s="284"/>
      <c r="BO79" s="129"/>
      <c r="BP79" s="129"/>
      <c r="BQ79" s="129"/>
      <c r="BR79" s="129"/>
      <c r="BS79" s="129"/>
      <c r="BT79" s="129"/>
      <c r="BU79" s="129"/>
      <c r="BV79" s="129"/>
      <c r="BW79" s="129"/>
      <c r="BX79" s="129"/>
      <c r="BY79" s="129"/>
      <c r="BZ79" s="281"/>
      <c r="CB79" s="129">
        <v>7</v>
      </c>
      <c r="CC79" s="284"/>
      <c r="CD79" s="129"/>
      <c r="CE79" s="129"/>
      <c r="CF79" s="129"/>
      <c r="CG79" s="129"/>
      <c r="CH79" s="129"/>
      <c r="CI79" s="129"/>
      <c r="CJ79" s="129"/>
      <c r="CK79" s="129"/>
      <c r="CL79" s="129"/>
      <c r="CM79" s="129"/>
      <c r="CN79" s="129"/>
      <c r="CO79" s="281"/>
    </row>
    <row r="80" spans="1:93" hidden="1">
      <c r="A80" s="129">
        <v>8</v>
      </c>
      <c r="B80" s="284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281"/>
      <c r="R80" s="129">
        <v>8</v>
      </c>
      <c r="S80" s="283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281"/>
      <c r="AI80" s="129">
        <v>8</v>
      </c>
      <c r="AJ80" s="284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281"/>
      <c r="AX80" s="129">
        <v>8</v>
      </c>
      <c r="AY80" s="284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281"/>
      <c r="BM80" s="129">
        <v>8</v>
      </c>
      <c r="BN80" s="284"/>
      <c r="BO80" s="129"/>
      <c r="BP80" s="129"/>
      <c r="BQ80" s="129"/>
      <c r="BR80" s="129"/>
      <c r="BS80" s="129"/>
      <c r="BT80" s="129"/>
      <c r="BU80" s="129"/>
      <c r="BV80" s="129"/>
      <c r="BW80" s="129"/>
      <c r="BX80" s="129"/>
      <c r="BY80" s="129"/>
      <c r="BZ80" s="281"/>
      <c r="CB80" s="129">
        <v>8</v>
      </c>
      <c r="CC80" s="284"/>
      <c r="CD80" s="129"/>
      <c r="CE80" s="129"/>
      <c r="CF80" s="129"/>
      <c r="CG80" s="129"/>
      <c r="CH80" s="129"/>
      <c r="CI80" s="129"/>
      <c r="CJ80" s="129"/>
      <c r="CK80" s="129"/>
      <c r="CL80" s="129"/>
      <c r="CM80" s="129"/>
      <c r="CN80" s="129"/>
      <c r="CO80" s="281"/>
    </row>
    <row r="81" spans="1:93" hidden="1">
      <c r="A81" s="129">
        <v>9</v>
      </c>
      <c r="B81" s="284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281"/>
      <c r="R81" s="129">
        <v>9</v>
      </c>
      <c r="S81" s="283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281"/>
      <c r="AI81" s="129">
        <v>9</v>
      </c>
      <c r="AJ81" s="284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281"/>
      <c r="AX81" s="129">
        <v>9</v>
      </c>
      <c r="AY81" s="284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281"/>
      <c r="BM81" s="129">
        <v>9</v>
      </c>
      <c r="BN81" s="284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281"/>
      <c r="CB81" s="129">
        <v>9</v>
      </c>
      <c r="CC81" s="284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281"/>
    </row>
    <row r="82" spans="1:93" hidden="1">
      <c r="A82" s="129">
        <v>10</v>
      </c>
      <c r="B82" s="284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281"/>
      <c r="R82" s="129">
        <v>10</v>
      </c>
      <c r="S82" s="283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281"/>
      <c r="AI82" s="129">
        <v>10</v>
      </c>
      <c r="AJ82" s="284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281"/>
      <c r="AX82" s="129">
        <v>10</v>
      </c>
      <c r="AY82" s="284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281"/>
      <c r="BM82" s="129">
        <v>10</v>
      </c>
      <c r="BN82" s="284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281"/>
      <c r="CB82" s="129">
        <v>10</v>
      </c>
      <c r="CC82" s="284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281"/>
    </row>
    <row r="83" spans="1:93" hidden="1">
      <c r="A83" s="129">
        <v>11</v>
      </c>
      <c r="B83" s="284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281"/>
      <c r="R83" s="129">
        <v>11</v>
      </c>
      <c r="S83" s="283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281"/>
      <c r="AI83" s="129">
        <v>11</v>
      </c>
      <c r="AJ83" s="284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281"/>
      <c r="AX83" s="129">
        <v>11</v>
      </c>
      <c r="AY83" s="284"/>
      <c r="AZ83" s="129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281"/>
      <c r="BM83" s="129">
        <v>11</v>
      </c>
      <c r="BN83" s="284"/>
      <c r="BO83" s="129"/>
      <c r="BP83" s="129"/>
      <c r="BQ83" s="129"/>
      <c r="BR83" s="129"/>
      <c r="BS83" s="129"/>
      <c r="BT83" s="129"/>
      <c r="BU83" s="129"/>
      <c r="BV83" s="129"/>
      <c r="BW83" s="129"/>
      <c r="BX83" s="129"/>
      <c r="BY83" s="129"/>
      <c r="BZ83" s="281"/>
      <c r="CB83" s="129">
        <v>11</v>
      </c>
      <c r="CC83" s="284"/>
      <c r="CD83" s="129"/>
      <c r="CE83" s="129"/>
      <c r="CF83" s="129"/>
      <c r="CG83" s="129"/>
      <c r="CH83" s="129"/>
      <c r="CI83" s="129"/>
      <c r="CJ83" s="129"/>
      <c r="CK83" s="129"/>
      <c r="CL83" s="129"/>
      <c r="CM83" s="129"/>
      <c r="CN83" s="129"/>
      <c r="CO83" s="281"/>
    </row>
    <row r="84" spans="1:93" hidden="1">
      <c r="A84" s="129">
        <v>12</v>
      </c>
      <c r="B84" s="284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281"/>
      <c r="R84" s="129">
        <v>12</v>
      </c>
      <c r="S84" s="283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281"/>
      <c r="AI84" s="129">
        <v>12</v>
      </c>
      <c r="AJ84" s="284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281"/>
      <c r="AX84" s="129">
        <v>12</v>
      </c>
      <c r="AY84" s="284"/>
      <c r="AZ84" s="129"/>
      <c r="BA84" s="129"/>
      <c r="BB84" s="129"/>
      <c r="BC84" s="129"/>
      <c r="BD84" s="129"/>
      <c r="BE84" s="129"/>
      <c r="BF84" s="129"/>
      <c r="BG84" s="129"/>
      <c r="BH84" s="129"/>
      <c r="BI84" s="129"/>
      <c r="BJ84" s="129"/>
      <c r="BK84" s="281"/>
      <c r="BM84" s="129">
        <v>12</v>
      </c>
      <c r="BN84" s="284"/>
      <c r="BO84" s="129"/>
      <c r="BP84" s="129"/>
      <c r="BQ84" s="129"/>
      <c r="BR84" s="129"/>
      <c r="BS84" s="129"/>
      <c r="BT84" s="129"/>
      <c r="BU84" s="129"/>
      <c r="BV84" s="129"/>
      <c r="BW84" s="129"/>
      <c r="BX84" s="129"/>
      <c r="BY84" s="129"/>
      <c r="BZ84" s="281"/>
      <c r="CB84" s="129">
        <v>12</v>
      </c>
      <c r="CC84" s="284"/>
      <c r="CD84" s="129"/>
      <c r="CE84" s="129"/>
      <c r="CF84" s="129"/>
      <c r="CG84" s="129"/>
      <c r="CH84" s="129"/>
      <c r="CI84" s="129"/>
      <c r="CJ84" s="129"/>
      <c r="CK84" s="129"/>
      <c r="CL84" s="129"/>
      <c r="CM84" s="129"/>
      <c r="CN84" s="129"/>
      <c r="CO84" s="281"/>
    </row>
    <row r="85" spans="1:93" hidden="1">
      <c r="A85" s="129">
        <v>13</v>
      </c>
      <c r="B85" s="284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281"/>
      <c r="R85" s="129">
        <v>13</v>
      </c>
      <c r="S85" s="283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281"/>
      <c r="AI85" s="129">
        <v>13</v>
      </c>
      <c r="AJ85" s="284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281"/>
      <c r="AX85" s="129">
        <v>13</v>
      </c>
      <c r="AY85" s="284"/>
      <c r="AZ85" s="129"/>
      <c r="BA85" s="129"/>
      <c r="BB85" s="129"/>
      <c r="BC85" s="129"/>
      <c r="BD85" s="129"/>
      <c r="BE85" s="129"/>
      <c r="BF85" s="129"/>
      <c r="BG85" s="129"/>
      <c r="BH85" s="129"/>
      <c r="BI85" s="129"/>
      <c r="BJ85" s="129"/>
      <c r="BK85" s="281"/>
      <c r="BM85" s="129">
        <v>13</v>
      </c>
      <c r="BN85" s="284"/>
      <c r="BO85" s="129"/>
      <c r="BP85" s="129"/>
      <c r="BQ85" s="129"/>
      <c r="BR85" s="129"/>
      <c r="BS85" s="129"/>
      <c r="BT85" s="129"/>
      <c r="BU85" s="129"/>
      <c r="BV85" s="129"/>
      <c r="BW85" s="129"/>
      <c r="BX85" s="129"/>
      <c r="BY85" s="129"/>
      <c r="BZ85" s="281"/>
      <c r="CB85" s="129">
        <v>13</v>
      </c>
      <c r="CC85" s="284"/>
      <c r="CD85" s="129"/>
      <c r="CE85" s="129"/>
      <c r="CF85" s="129"/>
      <c r="CG85" s="129"/>
      <c r="CH85" s="129"/>
      <c r="CI85" s="129"/>
      <c r="CJ85" s="129"/>
      <c r="CK85" s="129"/>
      <c r="CL85" s="129"/>
      <c r="CM85" s="129"/>
      <c r="CN85" s="129"/>
      <c r="CO85" s="281"/>
    </row>
    <row r="86" spans="1:93" hidden="1">
      <c r="A86" s="129">
        <v>14</v>
      </c>
      <c r="B86" s="284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281"/>
      <c r="R86" s="129">
        <v>14</v>
      </c>
      <c r="S86" s="283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281"/>
      <c r="AI86" s="129">
        <v>14</v>
      </c>
      <c r="AJ86" s="284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281"/>
      <c r="AX86" s="129">
        <v>14</v>
      </c>
      <c r="AY86" s="284"/>
      <c r="AZ86" s="129"/>
      <c r="BA86" s="129"/>
      <c r="BB86" s="129"/>
      <c r="BC86" s="129"/>
      <c r="BD86" s="129"/>
      <c r="BE86" s="129"/>
      <c r="BF86" s="129"/>
      <c r="BG86" s="129"/>
      <c r="BH86" s="129"/>
      <c r="BI86" s="129"/>
      <c r="BJ86" s="129"/>
      <c r="BK86" s="281"/>
      <c r="BM86" s="129">
        <v>14</v>
      </c>
      <c r="BN86" s="284"/>
      <c r="BO86" s="129"/>
      <c r="BP86" s="129"/>
      <c r="BQ86" s="129"/>
      <c r="BR86" s="129"/>
      <c r="BS86" s="129"/>
      <c r="BT86" s="129"/>
      <c r="BU86" s="129"/>
      <c r="BV86" s="129"/>
      <c r="BW86" s="129"/>
      <c r="BX86" s="129"/>
      <c r="BY86" s="129"/>
      <c r="BZ86" s="281"/>
      <c r="CB86" s="129">
        <v>14</v>
      </c>
      <c r="CC86" s="284"/>
      <c r="CD86" s="129"/>
      <c r="CE86" s="129"/>
      <c r="CF86" s="129"/>
      <c r="CG86" s="129"/>
      <c r="CH86" s="129"/>
      <c r="CI86" s="129"/>
      <c r="CJ86" s="129"/>
      <c r="CK86" s="129"/>
      <c r="CL86" s="129"/>
      <c r="CM86" s="129"/>
      <c r="CN86" s="129"/>
      <c r="CO86" s="281"/>
    </row>
    <row r="87" spans="1:93" hidden="1">
      <c r="A87" s="129">
        <v>15</v>
      </c>
      <c r="B87" s="284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281"/>
      <c r="R87" s="129">
        <v>15</v>
      </c>
      <c r="S87" s="283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281"/>
      <c r="AI87" s="129">
        <v>15</v>
      </c>
      <c r="AJ87" s="284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281"/>
      <c r="AX87" s="129">
        <v>15</v>
      </c>
      <c r="AY87" s="284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281"/>
      <c r="BM87" s="129">
        <v>15</v>
      </c>
      <c r="BN87" s="284"/>
      <c r="BO87" s="129"/>
      <c r="BP87" s="129"/>
      <c r="BQ87" s="129"/>
      <c r="BR87" s="129"/>
      <c r="BS87" s="129"/>
      <c r="BT87" s="129"/>
      <c r="BU87" s="129"/>
      <c r="BV87" s="129"/>
      <c r="BW87" s="129"/>
      <c r="BX87" s="129"/>
      <c r="BY87" s="129"/>
      <c r="BZ87" s="281"/>
      <c r="CB87" s="129">
        <v>15</v>
      </c>
      <c r="CC87" s="284"/>
      <c r="CD87" s="129"/>
      <c r="CE87" s="129"/>
      <c r="CF87" s="129"/>
      <c r="CG87" s="129"/>
      <c r="CH87" s="129"/>
      <c r="CI87" s="129"/>
      <c r="CJ87" s="129"/>
      <c r="CK87" s="129"/>
      <c r="CL87" s="129"/>
      <c r="CM87" s="129"/>
      <c r="CN87" s="129"/>
      <c r="CO87" s="281"/>
    </row>
    <row r="88" spans="1:93" ht="15.75" hidden="1">
      <c r="A88" s="281" t="s">
        <v>644</v>
      </c>
      <c r="B88" s="281"/>
      <c r="C88" s="129"/>
      <c r="D88" s="129"/>
      <c r="E88" s="129">
        <f>SUM(E73:E87)</f>
        <v>0</v>
      </c>
      <c r="F88" s="129">
        <f>SUM(F73:F87)</f>
        <v>0</v>
      </c>
      <c r="G88" s="129"/>
      <c r="H88" s="129"/>
      <c r="I88" s="129"/>
      <c r="J88" s="129">
        <f t="shared" ref="J88" si="27">SUM(J73:J87)</f>
        <v>0</v>
      </c>
      <c r="K88" s="129">
        <f t="shared" ref="K88" si="28">SUM(K73:K87)</f>
        <v>0</v>
      </c>
      <c r="L88" s="130">
        <f>IF(F88=0,0,(F88/E88*100))</f>
        <v>0</v>
      </c>
      <c r="M88" s="130">
        <f>IF(K88=0,0,(K88/J88*100))</f>
        <v>0</v>
      </c>
      <c r="N88" s="129"/>
      <c r="O88" s="129"/>
      <c r="P88" s="129"/>
      <c r="R88" s="280" t="s">
        <v>644</v>
      </c>
      <c r="S88" s="280"/>
      <c r="T88" s="125"/>
      <c r="U88" s="125"/>
      <c r="V88" s="125">
        <f>SUM(V73:V87)</f>
        <v>200</v>
      </c>
      <c r="W88" s="125">
        <f>SUM(W73:W87)</f>
        <v>224</v>
      </c>
      <c r="X88" s="125"/>
      <c r="Y88" s="125"/>
      <c r="Z88" s="125"/>
      <c r="AA88" s="125">
        <f t="shared" ref="AA88:AB88" si="29">SUM(AA73:AA87)</f>
        <v>0</v>
      </c>
      <c r="AB88" s="125">
        <f t="shared" si="29"/>
        <v>0</v>
      </c>
      <c r="AC88" s="130">
        <f>IF(W88=0,0,(W88/V88*100))</f>
        <v>112.00000000000001</v>
      </c>
      <c r="AD88" s="130">
        <f>IF(AB88=0,0,(AB88/AA88*100))</f>
        <v>0</v>
      </c>
      <c r="AE88" s="125">
        <v>6</v>
      </c>
      <c r="AF88" s="125">
        <v>0</v>
      </c>
      <c r="AG88" s="129"/>
      <c r="AI88" s="281" t="s">
        <v>644</v>
      </c>
      <c r="AJ88" s="281"/>
      <c r="AK88" s="129"/>
      <c r="AL88" s="129"/>
      <c r="AM88" s="129">
        <f>SUM(AM73:AM87)</f>
        <v>330</v>
      </c>
      <c r="AN88" s="129">
        <f>SUM(AN73:AN87)</f>
        <v>330</v>
      </c>
      <c r="AO88" s="129"/>
      <c r="AP88" s="129">
        <f t="shared" ref="AP88:AQ88" si="30">SUM(AP73:AP87)</f>
        <v>0</v>
      </c>
      <c r="AQ88" s="129">
        <f t="shared" si="30"/>
        <v>0</v>
      </c>
      <c r="AR88" s="130">
        <f>IF(AN88=0,0,(AN88/AM88*100))</f>
        <v>100</v>
      </c>
      <c r="AS88" s="130">
        <f>IF(AQ88=0,0,(AQ88/AP88*100))</f>
        <v>0</v>
      </c>
      <c r="AT88" s="129">
        <v>6</v>
      </c>
      <c r="AU88" s="129">
        <v>0</v>
      </c>
      <c r="AV88" s="129"/>
      <c r="AX88" s="281" t="s">
        <v>644</v>
      </c>
      <c r="AY88" s="281"/>
      <c r="AZ88" s="129"/>
      <c r="BA88" s="129"/>
      <c r="BB88" s="129">
        <f>SUM(BB73:BB87)</f>
        <v>300</v>
      </c>
      <c r="BC88" s="129">
        <f>SUM(BC73:BC87)</f>
        <v>300</v>
      </c>
      <c r="BD88" s="129"/>
      <c r="BE88" s="129">
        <f t="shared" ref="BE88:BF88" si="31">SUM(BE73:BE87)</f>
        <v>0</v>
      </c>
      <c r="BF88" s="129">
        <f t="shared" si="31"/>
        <v>0</v>
      </c>
      <c r="BG88" s="130">
        <f>IF(BC88=0,0,(BC88/BB88*100))</f>
        <v>100</v>
      </c>
      <c r="BH88" s="130">
        <f>IF(BF88=0,0,(BF88/BE88*100))</f>
        <v>0</v>
      </c>
      <c r="BI88" s="129"/>
      <c r="BJ88" s="129"/>
      <c r="BK88" s="129"/>
      <c r="BM88" s="281" t="s">
        <v>644</v>
      </c>
      <c r="BN88" s="281"/>
      <c r="BO88" s="129"/>
      <c r="BP88" s="129"/>
      <c r="BQ88" s="129">
        <f>SUM(BQ73:BQ87)</f>
        <v>260</v>
      </c>
      <c r="BR88" s="129">
        <f>SUM(BR73:BR87)</f>
        <v>250</v>
      </c>
      <c r="BS88" s="129"/>
      <c r="BT88" s="129">
        <f t="shared" ref="BT88:BU88" si="32">SUM(BT73:BT87)</f>
        <v>0</v>
      </c>
      <c r="BU88" s="129">
        <f t="shared" si="32"/>
        <v>0</v>
      </c>
      <c r="BV88" s="130">
        <f>IF(BR88=0,0,(BR88/BQ88*100))</f>
        <v>96.15384615384616</v>
      </c>
      <c r="BW88" s="130">
        <f>IF(BU88=0,0,(BU88/BT88*100))</f>
        <v>0</v>
      </c>
      <c r="BX88" s="129">
        <v>6</v>
      </c>
      <c r="BY88" s="129">
        <v>0</v>
      </c>
      <c r="BZ88" s="129"/>
      <c r="CB88" s="281" t="s">
        <v>644</v>
      </c>
      <c r="CC88" s="281"/>
      <c r="CD88" s="129"/>
      <c r="CE88" s="129"/>
      <c r="CF88" s="129">
        <f>SUM(CF73:CF87)</f>
        <v>0</v>
      </c>
      <c r="CG88" s="129">
        <f>SUM(CG73:CG87)</f>
        <v>0</v>
      </c>
      <c r="CH88" s="129"/>
      <c r="CI88" s="129">
        <f t="shared" ref="CI88:CJ88" si="33">SUM(CI73:CI87)</f>
        <v>540</v>
      </c>
      <c r="CJ88" s="129">
        <f t="shared" si="33"/>
        <v>548</v>
      </c>
      <c r="CK88" s="130">
        <f>IF(CG88=0,0,(CG88/CF88*100))</f>
        <v>0</v>
      </c>
      <c r="CL88" s="130">
        <f>IF(CJ88=0,0,(CJ88/CI88*100))</f>
        <v>101.48148148148148</v>
      </c>
      <c r="CM88" s="129">
        <v>8</v>
      </c>
      <c r="CN88" s="129">
        <v>0</v>
      </c>
      <c r="CO88" s="129"/>
    </row>
    <row r="89" spans="1:93" ht="15.75" hidden="1">
      <c r="A89" s="170"/>
      <c r="B89" s="170"/>
      <c r="C89" s="60"/>
      <c r="D89" s="60"/>
      <c r="E89" s="129"/>
      <c r="F89" s="129"/>
      <c r="G89" s="129"/>
      <c r="H89" s="129"/>
      <c r="I89" s="129"/>
      <c r="J89" s="129"/>
      <c r="K89" s="129"/>
      <c r="L89" s="130"/>
      <c r="M89" s="130"/>
      <c r="N89" s="129"/>
      <c r="O89" s="129"/>
      <c r="P89" s="129"/>
      <c r="R89" s="171"/>
      <c r="S89" s="171"/>
      <c r="T89" s="174"/>
      <c r="U89" s="174"/>
      <c r="V89" s="125"/>
      <c r="W89" s="125"/>
      <c r="X89" s="125"/>
      <c r="Y89" s="125"/>
      <c r="Z89" s="125"/>
      <c r="AA89" s="125"/>
      <c r="AB89" s="125"/>
      <c r="AC89" s="130"/>
      <c r="AD89" s="130"/>
      <c r="AE89" s="125"/>
      <c r="AF89" s="125"/>
      <c r="AG89" s="129"/>
      <c r="AI89" s="170"/>
      <c r="AJ89" s="170"/>
      <c r="AK89" s="60"/>
      <c r="AL89" s="60"/>
      <c r="AM89" s="129"/>
      <c r="AN89" s="129"/>
      <c r="AO89" s="129"/>
      <c r="AP89" s="129"/>
      <c r="AQ89" s="129"/>
      <c r="AR89" s="130"/>
      <c r="AS89" s="130"/>
      <c r="AT89" s="129"/>
      <c r="AU89" s="129"/>
      <c r="AV89" s="175"/>
      <c r="AX89" s="170"/>
      <c r="AY89" s="170"/>
      <c r="AZ89" s="60"/>
      <c r="BA89" s="60"/>
      <c r="BB89" s="129"/>
      <c r="BC89" s="129"/>
      <c r="BD89" s="129"/>
      <c r="BE89" s="129"/>
      <c r="BF89" s="129"/>
      <c r="BG89" s="130"/>
      <c r="BH89" s="130"/>
      <c r="BI89" s="129"/>
      <c r="BJ89" s="129"/>
      <c r="BK89" s="175"/>
      <c r="BM89" s="129">
        <v>1</v>
      </c>
      <c r="BN89" s="284" t="s">
        <v>753</v>
      </c>
      <c r="BO89" s="16" t="s">
        <v>130</v>
      </c>
      <c r="BP89" s="16" t="s">
        <v>131</v>
      </c>
      <c r="BQ89" s="129">
        <v>300</v>
      </c>
      <c r="BR89" s="129">
        <v>172</v>
      </c>
      <c r="BS89" s="129"/>
      <c r="BT89" s="129"/>
      <c r="BU89" s="129"/>
      <c r="BV89" s="176"/>
      <c r="BW89" s="176"/>
      <c r="BX89" s="129"/>
      <c r="BY89" s="129"/>
      <c r="BZ89" s="129"/>
      <c r="CB89" s="129">
        <v>1</v>
      </c>
      <c r="CC89" s="284" t="s">
        <v>753</v>
      </c>
      <c r="CD89" s="16"/>
      <c r="CE89" s="16"/>
      <c r="CF89" s="129"/>
      <c r="CG89" s="129"/>
      <c r="CH89" s="129"/>
      <c r="CI89" s="129"/>
      <c r="CJ89" s="129"/>
      <c r="CK89" s="176"/>
      <c r="CL89" s="176"/>
      <c r="CM89" s="129"/>
      <c r="CN89" s="129"/>
      <c r="CO89" s="129"/>
    </row>
    <row r="90" spans="1:93" ht="15.75" hidden="1">
      <c r="A90" s="170"/>
      <c r="B90" s="170"/>
      <c r="C90" s="60"/>
      <c r="D90" s="60"/>
      <c r="E90" s="129"/>
      <c r="F90" s="129"/>
      <c r="G90" s="129"/>
      <c r="H90" s="129"/>
      <c r="I90" s="129"/>
      <c r="J90" s="129"/>
      <c r="K90" s="129"/>
      <c r="L90" s="130"/>
      <c r="M90" s="130"/>
      <c r="N90" s="129"/>
      <c r="O90" s="129"/>
      <c r="P90" s="129"/>
      <c r="R90" s="171"/>
      <c r="S90" s="171"/>
      <c r="T90" s="174"/>
      <c r="U90" s="174"/>
      <c r="V90" s="125"/>
      <c r="W90" s="125"/>
      <c r="X90" s="125"/>
      <c r="Y90" s="125"/>
      <c r="Z90" s="125"/>
      <c r="AA90" s="125"/>
      <c r="AB90" s="125"/>
      <c r="AC90" s="130"/>
      <c r="AD90" s="130"/>
      <c r="AE90" s="125"/>
      <c r="AF90" s="125"/>
      <c r="AG90" s="129"/>
      <c r="AI90" s="170"/>
      <c r="AJ90" s="170"/>
      <c r="AK90" s="60"/>
      <c r="AL90" s="60"/>
      <c r="AM90" s="129"/>
      <c r="AN90" s="129"/>
      <c r="AO90" s="129"/>
      <c r="AP90" s="129"/>
      <c r="AQ90" s="129"/>
      <c r="AR90" s="130"/>
      <c r="AS90" s="130"/>
      <c r="AT90" s="129"/>
      <c r="AU90" s="129"/>
      <c r="AV90" s="175"/>
      <c r="AX90" s="170"/>
      <c r="AY90" s="170"/>
      <c r="AZ90" s="60"/>
      <c r="BA90" s="60"/>
      <c r="BB90" s="129"/>
      <c r="BC90" s="129"/>
      <c r="BD90" s="129"/>
      <c r="BE90" s="129"/>
      <c r="BF90" s="129"/>
      <c r="BG90" s="130"/>
      <c r="BH90" s="130"/>
      <c r="BI90" s="129"/>
      <c r="BJ90" s="129"/>
      <c r="BK90" s="175"/>
      <c r="BM90" s="129">
        <v>2</v>
      </c>
      <c r="BN90" s="284"/>
      <c r="BO90" s="16" t="s">
        <v>106</v>
      </c>
      <c r="BP90" s="16" t="s">
        <v>107</v>
      </c>
      <c r="BQ90" s="129"/>
      <c r="BR90" s="129">
        <v>188</v>
      </c>
      <c r="BS90" s="129"/>
      <c r="BT90" s="129"/>
      <c r="BU90" s="129"/>
      <c r="BV90" s="176"/>
      <c r="BW90" s="176"/>
      <c r="BX90" s="129"/>
      <c r="BY90" s="129"/>
      <c r="BZ90" s="129"/>
      <c r="CB90" s="129">
        <v>2</v>
      </c>
      <c r="CC90" s="284"/>
      <c r="CD90" s="16"/>
      <c r="CE90" s="16"/>
      <c r="CF90" s="129"/>
      <c r="CG90" s="129"/>
      <c r="CH90" s="129"/>
      <c r="CI90" s="129"/>
      <c r="CJ90" s="129"/>
      <c r="CK90" s="176"/>
      <c r="CL90" s="176"/>
      <c r="CM90" s="129"/>
      <c r="CN90" s="129"/>
      <c r="CO90" s="129"/>
    </row>
    <row r="91" spans="1:93" ht="15.75" hidden="1">
      <c r="A91" s="170"/>
      <c r="B91" s="170"/>
      <c r="C91" s="60"/>
      <c r="D91" s="60"/>
      <c r="E91" s="129"/>
      <c r="F91" s="129"/>
      <c r="G91" s="129"/>
      <c r="H91" s="129"/>
      <c r="I91" s="129"/>
      <c r="J91" s="129"/>
      <c r="K91" s="129"/>
      <c r="L91" s="130"/>
      <c r="M91" s="130"/>
      <c r="N91" s="129"/>
      <c r="O91" s="129"/>
      <c r="P91" s="129"/>
      <c r="R91" s="171"/>
      <c r="S91" s="171"/>
      <c r="T91" s="174"/>
      <c r="U91" s="174"/>
      <c r="V91" s="125"/>
      <c r="W91" s="125"/>
      <c r="X91" s="125"/>
      <c r="Y91" s="125"/>
      <c r="Z91" s="125"/>
      <c r="AA91" s="125"/>
      <c r="AB91" s="125"/>
      <c r="AC91" s="130"/>
      <c r="AD91" s="130"/>
      <c r="AE91" s="125"/>
      <c r="AF91" s="125"/>
      <c r="AG91" s="129"/>
      <c r="AI91" s="170"/>
      <c r="AJ91" s="170"/>
      <c r="AK91" s="60"/>
      <c r="AL91" s="60"/>
      <c r="AM91" s="129"/>
      <c r="AN91" s="129"/>
      <c r="AO91" s="129"/>
      <c r="AP91" s="129"/>
      <c r="AQ91" s="129"/>
      <c r="AR91" s="130"/>
      <c r="AS91" s="130"/>
      <c r="AT91" s="129"/>
      <c r="AU91" s="129"/>
      <c r="AV91" s="175"/>
      <c r="AX91" s="170"/>
      <c r="AY91" s="170"/>
      <c r="AZ91" s="60"/>
      <c r="BA91" s="60"/>
      <c r="BB91" s="129"/>
      <c r="BC91" s="129"/>
      <c r="BD91" s="129"/>
      <c r="BE91" s="129"/>
      <c r="BF91" s="129"/>
      <c r="BG91" s="130"/>
      <c r="BH91" s="130"/>
      <c r="BI91" s="129"/>
      <c r="BJ91" s="129"/>
      <c r="BK91" s="175"/>
      <c r="BM91" s="129">
        <v>3</v>
      </c>
      <c r="BN91" s="284"/>
      <c r="BO91" s="16" t="s">
        <v>37</v>
      </c>
      <c r="BP91" s="24" t="s">
        <v>38</v>
      </c>
      <c r="BQ91" s="129">
        <v>30</v>
      </c>
      <c r="BR91" s="129"/>
      <c r="BS91" s="129"/>
      <c r="BT91" s="129"/>
      <c r="BU91" s="129"/>
      <c r="BV91" s="176"/>
      <c r="BW91" s="176"/>
      <c r="BX91" s="129"/>
      <c r="BY91" s="129"/>
      <c r="BZ91" s="129"/>
      <c r="CB91" s="129">
        <v>3</v>
      </c>
      <c r="CC91" s="284"/>
      <c r="CD91" s="16"/>
      <c r="CE91" s="24"/>
      <c r="CF91" s="129"/>
      <c r="CG91" s="129"/>
      <c r="CH91" s="129"/>
      <c r="CI91" s="129"/>
      <c r="CJ91" s="129"/>
      <c r="CK91" s="176"/>
      <c r="CL91" s="176"/>
      <c r="CM91" s="129"/>
      <c r="CN91" s="129"/>
      <c r="CO91" s="129"/>
    </row>
    <row r="92" spans="1:93" ht="15.75" hidden="1">
      <c r="A92" s="170"/>
      <c r="B92" s="170"/>
      <c r="C92" s="60"/>
      <c r="D92" s="60"/>
      <c r="E92" s="129"/>
      <c r="F92" s="129"/>
      <c r="G92" s="129"/>
      <c r="H92" s="129"/>
      <c r="I92" s="129"/>
      <c r="J92" s="129"/>
      <c r="K92" s="129"/>
      <c r="L92" s="130"/>
      <c r="M92" s="130"/>
      <c r="N92" s="129"/>
      <c r="O92" s="129"/>
      <c r="P92" s="129"/>
      <c r="R92" s="171"/>
      <c r="S92" s="171"/>
      <c r="T92" s="174"/>
      <c r="U92" s="174"/>
      <c r="V92" s="125"/>
      <c r="W92" s="125"/>
      <c r="X92" s="125"/>
      <c r="Y92" s="125"/>
      <c r="Z92" s="125"/>
      <c r="AA92" s="125"/>
      <c r="AB92" s="125"/>
      <c r="AC92" s="130"/>
      <c r="AD92" s="130"/>
      <c r="AE92" s="125"/>
      <c r="AF92" s="125"/>
      <c r="AG92" s="129"/>
      <c r="AI92" s="170"/>
      <c r="AJ92" s="170"/>
      <c r="AK92" s="60"/>
      <c r="AL92" s="60"/>
      <c r="AM92" s="129"/>
      <c r="AN92" s="129"/>
      <c r="AO92" s="129"/>
      <c r="AP92" s="129"/>
      <c r="AQ92" s="129"/>
      <c r="AR92" s="130"/>
      <c r="AS92" s="130"/>
      <c r="AT92" s="129"/>
      <c r="AU92" s="129"/>
      <c r="AV92" s="175"/>
      <c r="AX92" s="170"/>
      <c r="AY92" s="170"/>
      <c r="AZ92" s="60"/>
      <c r="BA92" s="60"/>
      <c r="BB92" s="129"/>
      <c r="BC92" s="129"/>
      <c r="BD92" s="129"/>
      <c r="BE92" s="129"/>
      <c r="BF92" s="129"/>
      <c r="BG92" s="130"/>
      <c r="BH92" s="130"/>
      <c r="BI92" s="129"/>
      <c r="BJ92" s="129"/>
      <c r="BK92" s="175"/>
      <c r="BM92" s="129">
        <v>4</v>
      </c>
      <c r="BN92" s="284"/>
      <c r="BO92" s="129"/>
      <c r="BP92" s="129"/>
      <c r="BQ92" s="129"/>
      <c r="BR92" s="129"/>
      <c r="BS92" s="129"/>
      <c r="BT92" s="129"/>
      <c r="BU92" s="129"/>
      <c r="BV92" s="176"/>
      <c r="BW92" s="176"/>
      <c r="BX92" s="129"/>
      <c r="BY92" s="129"/>
      <c r="BZ92" s="129"/>
      <c r="CB92" s="129">
        <v>4</v>
      </c>
      <c r="CC92" s="284"/>
      <c r="CD92" s="129"/>
      <c r="CE92" s="129"/>
      <c r="CF92" s="129"/>
      <c r="CG92" s="129"/>
      <c r="CH92" s="129"/>
      <c r="CI92" s="129"/>
      <c r="CJ92" s="129"/>
      <c r="CK92" s="176"/>
      <c r="CL92" s="176"/>
      <c r="CM92" s="129"/>
      <c r="CN92" s="129"/>
      <c r="CO92" s="129"/>
    </row>
    <row r="93" spans="1:93" ht="15.75" hidden="1">
      <c r="A93" s="170"/>
      <c r="B93" s="170"/>
      <c r="C93" s="60"/>
      <c r="D93" s="60"/>
      <c r="E93" s="129"/>
      <c r="F93" s="129"/>
      <c r="G93" s="129"/>
      <c r="H93" s="129"/>
      <c r="I93" s="129"/>
      <c r="J93" s="129"/>
      <c r="K93" s="129"/>
      <c r="L93" s="130"/>
      <c r="M93" s="130"/>
      <c r="N93" s="129"/>
      <c r="O93" s="129"/>
      <c r="P93" s="129"/>
      <c r="R93" s="171"/>
      <c r="S93" s="171"/>
      <c r="T93" s="174"/>
      <c r="U93" s="174"/>
      <c r="V93" s="125"/>
      <c r="W93" s="125"/>
      <c r="X93" s="125"/>
      <c r="Y93" s="125"/>
      <c r="Z93" s="125"/>
      <c r="AA93" s="125"/>
      <c r="AB93" s="125"/>
      <c r="AC93" s="130"/>
      <c r="AD93" s="130"/>
      <c r="AE93" s="125"/>
      <c r="AF93" s="125"/>
      <c r="AG93" s="129"/>
      <c r="AI93" s="170"/>
      <c r="AJ93" s="170"/>
      <c r="AK93" s="60"/>
      <c r="AL93" s="60"/>
      <c r="AM93" s="129"/>
      <c r="AN93" s="129"/>
      <c r="AO93" s="129"/>
      <c r="AP93" s="129"/>
      <c r="AQ93" s="129"/>
      <c r="AR93" s="130"/>
      <c r="AS93" s="130"/>
      <c r="AT93" s="129"/>
      <c r="AU93" s="129"/>
      <c r="AV93" s="175"/>
      <c r="AX93" s="170"/>
      <c r="AY93" s="170"/>
      <c r="AZ93" s="60"/>
      <c r="BA93" s="60"/>
      <c r="BB93" s="129"/>
      <c r="BC93" s="129"/>
      <c r="BD93" s="129"/>
      <c r="BE93" s="129"/>
      <c r="BF93" s="129"/>
      <c r="BG93" s="130"/>
      <c r="BH93" s="130"/>
      <c r="BI93" s="129"/>
      <c r="BJ93" s="129"/>
      <c r="BK93" s="175"/>
      <c r="BM93" s="129">
        <v>5</v>
      </c>
      <c r="BN93" s="284"/>
      <c r="BO93" s="129"/>
      <c r="BP93" s="129"/>
      <c r="BQ93" s="129"/>
      <c r="BR93" s="129"/>
      <c r="BS93" s="129"/>
      <c r="BT93" s="129"/>
      <c r="BU93" s="129"/>
      <c r="BV93" s="176"/>
      <c r="BW93" s="176"/>
      <c r="BX93" s="129"/>
      <c r="BY93" s="129"/>
      <c r="BZ93" s="129"/>
      <c r="CB93" s="129">
        <v>5</v>
      </c>
      <c r="CC93" s="284"/>
      <c r="CD93" s="129"/>
      <c r="CE93" s="129"/>
      <c r="CF93" s="129"/>
      <c r="CG93" s="129"/>
      <c r="CH93" s="129"/>
      <c r="CI93" s="129"/>
      <c r="CJ93" s="129"/>
      <c r="CK93" s="176"/>
      <c r="CL93" s="176"/>
      <c r="CM93" s="129"/>
      <c r="CN93" s="129"/>
      <c r="CO93" s="129"/>
    </row>
    <row r="94" spans="1:93" ht="15.75" hidden="1">
      <c r="A94" s="170"/>
      <c r="B94" s="170"/>
      <c r="C94" s="60"/>
      <c r="D94" s="60"/>
      <c r="E94" s="129"/>
      <c r="F94" s="129"/>
      <c r="G94" s="129"/>
      <c r="H94" s="129"/>
      <c r="I94" s="129"/>
      <c r="J94" s="129"/>
      <c r="K94" s="129"/>
      <c r="L94" s="130"/>
      <c r="M94" s="130"/>
      <c r="N94" s="129"/>
      <c r="O94" s="129"/>
      <c r="P94" s="129"/>
      <c r="R94" s="171"/>
      <c r="S94" s="171"/>
      <c r="T94" s="174"/>
      <c r="U94" s="174"/>
      <c r="V94" s="125"/>
      <c r="W94" s="125"/>
      <c r="X94" s="125"/>
      <c r="Y94" s="125"/>
      <c r="Z94" s="125"/>
      <c r="AA94" s="125"/>
      <c r="AB94" s="125"/>
      <c r="AC94" s="130"/>
      <c r="AD94" s="130"/>
      <c r="AE94" s="125"/>
      <c r="AF94" s="125"/>
      <c r="AG94" s="129"/>
      <c r="AI94" s="170"/>
      <c r="AJ94" s="170"/>
      <c r="AK94" s="60"/>
      <c r="AL94" s="60"/>
      <c r="AM94" s="129"/>
      <c r="AN94" s="129"/>
      <c r="AO94" s="129"/>
      <c r="AP94" s="129"/>
      <c r="AQ94" s="129"/>
      <c r="AR94" s="130"/>
      <c r="AS94" s="130"/>
      <c r="AT94" s="129"/>
      <c r="AU94" s="129"/>
      <c r="AV94" s="175"/>
      <c r="AX94" s="170"/>
      <c r="AY94" s="170"/>
      <c r="AZ94" s="60"/>
      <c r="BA94" s="60"/>
      <c r="BB94" s="129"/>
      <c r="BC94" s="129"/>
      <c r="BD94" s="129"/>
      <c r="BE94" s="129"/>
      <c r="BF94" s="129"/>
      <c r="BG94" s="130"/>
      <c r="BH94" s="130"/>
      <c r="BI94" s="129"/>
      <c r="BJ94" s="129"/>
      <c r="BK94" s="175"/>
      <c r="BM94" s="129">
        <v>6</v>
      </c>
      <c r="BN94" s="284"/>
      <c r="BO94" s="129"/>
      <c r="BP94" s="129"/>
      <c r="BQ94" s="129"/>
      <c r="BR94" s="129"/>
      <c r="BS94" s="129"/>
      <c r="BT94" s="129"/>
      <c r="BU94" s="129"/>
      <c r="BV94" s="176"/>
      <c r="BW94" s="176"/>
      <c r="BX94" s="129"/>
      <c r="BY94" s="129"/>
      <c r="BZ94" s="129"/>
      <c r="CB94" s="129">
        <v>6</v>
      </c>
      <c r="CC94" s="284"/>
      <c r="CD94" s="129"/>
      <c r="CE94" s="129"/>
      <c r="CF94" s="129"/>
      <c r="CG94" s="129"/>
      <c r="CH94" s="129"/>
      <c r="CI94" s="129"/>
      <c r="CJ94" s="129"/>
      <c r="CK94" s="176"/>
      <c r="CL94" s="176"/>
      <c r="CM94" s="129"/>
      <c r="CN94" s="129"/>
      <c r="CO94" s="129"/>
    </row>
    <row r="95" spans="1:93" ht="15.75" hidden="1">
      <c r="A95" s="170"/>
      <c r="B95" s="170"/>
      <c r="C95" s="60"/>
      <c r="D95" s="60"/>
      <c r="E95" s="129"/>
      <c r="F95" s="129"/>
      <c r="G95" s="129"/>
      <c r="H95" s="129"/>
      <c r="I95" s="129"/>
      <c r="J95" s="129"/>
      <c r="K95" s="129"/>
      <c r="L95" s="130"/>
      <c r="M95" s="130"/>
      <c r="N95" s="129"/>
      <c r="O95" s="129"/>
      <c r="P95" s="129"/>
      <c r="R95" s="171"/>
      <c r="S95" s="171"/>
      <c r="T95" s="174"/>
      <c r="U95" s="174"/>
      <c r="V95" s="125"/>
      <c r="W95" s="125"/>
      <c r="X95" s="125"/>
      <c r="Y95" s="125"/>
      <c r="Z95" s="125"/>
      <c r="AA95" s="125"/>
      <c r="AB95" s="125"/>
      <c r="AC95" s="130"/>
      <c r="AD95" s="130"/>
      <c r="AE95" s="125"/>
      <c r="AF95" s="125"/>
      <c r="AG95" s="129"/>
      <c r="AI95" s="170"/>
      <c r="AJ95" s="170"/>
      <c r="AK95" s="60"/>
      <c r="AL95" s="60"/>
      <c r="AM95" s="129"/>
      <c r="AN95" s="129"/>
      <c r="AO95" s="129"/>
      <c r="AP95" s="129"/>
      <c r="AQ95" s="129"/>
      <c r="AR95" s="130"/>
      <c r="AS95" s="130"/>
      <c r="AT95" s="129"/>
      <c r="AU95" s="129"/>
      <c r="AV95" s="175"/>
      <c r="AX95" s="170"/>
      <c r="AY95" s="170"/>
      <c r="AZ95" s="60"/>
      <c r="BA95" s="60"/>
      <c r="BB95" s="129"/>
      <c r="BC95" s="129"/>
      <c r="BD95" s="129"/>
      <c r="BE95" s="129"/>
      <c r="BF95" s="129"/>
      <c r="BG95" s="130"/>
      <c r="BH95" s="130"/>
      <c r="BI95" s="129"/>
      <c r="BJ95" s="129"/>
      <c r="BK95" s="175"/>
      <c r="BM95" s="129">
        <v>7</v>
      </c>
      <c r="BN95" s="284"/>
      <c r="BO95" s="129"/>
      <c r="BP95" s="129"/>
      <c r="BQ95" s="129"/>
      <c r="BR95" s="129"/>
      <c r="BS95" s="129"/>
      <c r="BT95" s="129"/>
      <c r="BU95" s="129"/>
      <c r="BV95" s="176"/>
      <c r="BW95" s="176"/>
      <c r="BX95" s="129"/>
      <c r="BY95" s="129"/>
      <c r="BZ95" s="129"/>
      <c r="CB95" s="129">
        <v>7</v>
      </c>
      <c r="CC95" s="284"/>
      <c r="CD95" s="129"/>
      <c r="CE95" s="129"/>
      <c r="CF95" s="129"/>
      <c r="CG95" s="129"/>
      <c r="CH95" s="129"/>
      <c r="CI95" s="129"/>
      <c r="CJ95" s="129"/>
      <c r="CK95" s="176"/>
      <c r="CL95" s="176"/>
      <c r="CM95" s="129"/>
      <c r="CN95" s="129"/>
      <c r="CO95" s="129"/>
    </row>
    <row r="96" spans="1:93" ht="15.75" hidden="1">
      <c r="A96" s="170"/>
      <c r="B96" s="170"/>
      <c r="C96" s="60"/>
      <c r="D96" s="60"/>
      <c r="E96" s="129"/>
      <c r="F96" s="129"/>
      <c r="G96" s="129"/>
      <c r="H96" s="129"/>
      <c r="I96" s="129"/>
      <c r="J96" s="129"/>
      <c r="K96" s="129"/>
      <c r="L96" s="130"/>
      <c r="M96" s="130"/>
      <c r="N96" s="129"/>
      <c r="O96" s="129"/>
      <c r="P96" s="129"/>
      <c r="R96" s="171"/>
      <c r="S96" s="171"/>
      <c r="T96" s="174"/>
      <c r="U96" s="174"/>
      <c r="V96" s="125"/>
      <c r="W96" s="125"/>
      <c r="X96" s="125"/>
      <c r="Y96" s="125"/>
      <c r="Z96" s="125"/>
      <c r="AA96" s="125"/>
      <c r="AB96" s="125"/>
      <c r="AC96" s="130"/>
      <c r="AD96" s="130"/>
      <c r="AE96" s="125"/>
      <c r="AF96" s="125"/>
      <c r="AG96" s="129"/>
      <c r="AI96" s="170"/>
      <c r="AJ96" s="170"/>
      <c r="AK96" s="60"/>
      <c r="AL96" s="60"/>
      <c r="AM96" s="129"/>
      <c r="AN96" s="129"/>
      <c r="AO96" s="129"/>
      <c r="AP96" s="129"/>
      <c r="AQ96" s="129"/>
      <c r="AR96" s="130"/>
      <c r="AS96" s="130"/>
      <c r="AT96" s="129"/>
      <c r="AU96" s="129"/>
      <c r="AV96" s="175"/>
      <c r="AX96" s="170"/>
      <c r="AY96" s="170"/>
      <c r="AZ96" s="60"/>
      <c r="BA96" s="60"/>
      <c r="BB96" s="129"/>
      <c r="BC96" s="129"/>
      <c r="BD96" s="129"/>
      <c r="BE96" s="129"/>
      <c r="BF96" s="129"/>
      <c r="BG96" s="130"/>
      <c r="BH96" s="130"/>
      <c r="BI96" s="129"/>
      <c r="BJ96" s="129"/>
      <c r="BK96" s="175"/>
      <c r="BM96" s="129">
        <v>8</v>
      </c>
      <c r="BN96" s="284"/>
      <c r="BO96" s="129"/>
      <c r="BP96" s="129"/>
      <c r="BQ96" s="129"/>
      <c r="BR96" s="129"/>
      <c r="BS96" s="129"/>
      <c r="BT96" s="129"/>
      <c r="BU96" s="129"/>
      <c r="BV96" s="176"/>
      <c r="BW96" s="176"/>
      <c r="BX96" s="129"/>
      <c r="BY96" s="129"/>
      <c r="BZ96" s="129"/>
      <c r="CB96" s="129">
        <v>8</v>
      </c>
      <c r="CC96" s="284"/>
      <c r="CD96" s="129"/>
      <c r="CE96" s="129"/>
      <c r="CF96" s="129"/>
      <c r="CG96" s="129"/>
      <c r="CH96" s="129"/>
      <c r="CI96" s="129"/>
      <c r="CJ96" s="129"/>
      <c r="CK96" s="176"/>
      <c r="CL96" s="176"/>
      <c r="CM96" s="129"/>
      <c r="CN96" s="129"/>
      <c r="CO96" s="129"/>
    </row>
    <row r="97" spans="1:93" ht="15.75" hidden="1">
      <c r="A97" s="170"/>
      <c r="B97" s="170"/>
      <c r="C97" s="60"/>
      <c r="D97" s="60"/>
      <c r="E97" s="129"/>
      <c r="F97" s="129"/>
      <c r="G97" s="129"/>
      <c r="H97" s="129"/>
      <c r="I97" s="129"/>
      <c r="J97" s="129"/>
      <c r="K97" s="129"/>
      <c r="L97" s="130"/>
      <c r="M97" s="130"/>
      <c r="N97" s="129"/>
      <c r="O97" s="129"/>
      <c r="P97" s="129"/>
      <c r="R97" s="171"/>
      <c r="S97" s="171"/>
      <c r="T97" s="174"/>
      <c r="U97" s="174"/>
      <c r="V97" s="125"/>
      <c r="W97" s="125"/>
      <c r="X97" s="125"/>
      <c r="Y97" s="125"/>
      <c r="Z97" s="125"/>
      <c r="AA97" s="125"/>
      <c r="AB97" s="125"/>
      <c r="AC97" s="130"/>
      <c r="AD97" s="130"/>
      <c r="AE97" s="125"/>
      <c r="AF97" s="125"/>
      <c r="AG97" s="129"/>
      <c r="AI97" s="170"/>
      <c r="AJ97" s="170"/>
      <c r="AK97" s="60"/>
      <c r="AL97" s="60"/>
      <c r="AM97" s="129"/>
      <c r="AN97" s="129"/>
      <c r="AO97" s="129"/>
      <c r="AP97" s="129"/>
      <c r="AQ97" s="129"/>
      <c r="AR97" s="130"/>
      <c r="AS97" s="130"/>
      <c r="AT97" s="129"/>
      <c r="AU97" s="129"/>
      <c r="AV97" s="175"/>
      <c r="AX97" s="170"/>
      <c r="AY97" s="170"/>
      <c r="AZ97" s="60"/>
      <c r="BA97" s="60"/>
      <c r="BB97" s="129"/>
      <c r="BC97" s="129"/>
      <c r="BD97" s="129"/>
      <c r="BE97" s="129"/>
      <c r="BF97" s="129"/>
      <c r="BG97" s="130"/>
      <c r="BH97" s="130"/>
      <c r="BI97" s="129"/>
      <c r="BJ97" s="129"/>
      <c r="BK97" s="175"/>
      <c r="BM97" s="129">
        <v>9</v>
      </c>
      <c r="BN97" s="284"/>
      <c r="BO97" s="129"/>
      <c r="BP97" s="129"/>
      <c r="BQ97" s="129"/>
      <c r="BR97" s="129"/>
      <c r="BS97" s="129"/>
      <c r="BT97" s="129"/>
      <c r="BU97" s="129"/>
      <c r="BV97" s="176"/>
      <c r="BW97" s="176"/>
      <c r="BX97" s="129"/>
      <c r="BY97" s="129"/>
      <c r="BZ97" s="129"/>
      <c r="CB97" s="129">
        <v>9</v>
      </c>
      <c r="CC97" s="284"/>
      <c r="CD97" s="129"/>
      <c r="CE97" s="129"/>
      <c r="CF97" s="129"/>
      <c r="CG97" s="129"/>
      <c r="CH97" s="129"/>
      <c r="CI97" s="129"/>
      <c r="CJ97" s="129"/>
      <c r="CK97" s="176"/>
      <c r="CL97" s="176"/>
      <c r="CM97" s="129"/>
      <c r="CN97" s="129"/>
      <c r="CO97" s="129"/>
    </row>
    <row r="98" spans="1:93" ht="15.75" hidden="1">
      <c r="A98" s="170"/>
      <c r="B98" s="170"/>
      <c r="C98" s="60"/>
      <c r="D98" s="60"/>
      <c r="E98" s="129"/>
      <c r="F98" s="129"/>
      <c r="G98" s="129"/>
      <c r="H98" s="129"/>
      <c r="I98" s="129"/>
      <c r="J98" s="129"/>
      <c r="K98" s="129"/>
      <c r="L98" s="130"/>
      <c r="M98" s="130"/>
      <c r="N98" s="129"/>
      <c r="O98" s="129"/>
      <c r="P98" s="129"/>
      <c r="R98" s="171"/>
      <c r="S98" s="171"/>
      <c r="T98" s="174"/>
      <c r="U98" s="174"/>
      <c r="V98" s="125"/>
      <c r="W98" s="125"/>
      <c r="X98" s="125"/>
      <c r="Y98" s="125"/>
      <c r="Z98" s="125"/>
      <c r="AA98" s="125"/>
      <c r="AB98" s="125"/>
      <c r="AC98" s="130"/>
      <c r="AD98" s="130"/>
      <c r="AE98" s="125"/>
      <c r="AF98" s="125"/>
      <c r="AG98" s="129"/>
      <c r="AI98" s="170"/>
      <c r="AJ98" s="170"/>
      <c r="AK98" s="60"/>
      <c r="AL98" s="60"/>
      <c r="AM98" s="129"/>
      <c r="AN98" s="129"/>
      <c r="AO98" s="129"/>
      <c r="AP98" s="129"/>
      <c r="AQ98" s="129"/>
      <c r="AR98" s="130"/>
      <c r="AS98" s="130"/>
      <c r="AT98" s="129"/>
      <c r="AU98" s="129"/>
      <c r="AV98" s="175"/>
      <c r="AX98" s="170"/>
      <c r="AY98" s="170"/>
      <c r="AZ98" s="60"/>
      <c r="BA98" s="60"/>
      <c r="BB98" s="129"/>
      <c r="BC98" s="129"/>
      <c r="BD98" s="129"/>
      <c r="BE98" s="129"/>
      <c r="BF98" s="129"/>
      <c r="BG98" s="130"/>
      <c r="BH98" s="130"/>
      <c r="BI98" s="129"/>
      <c r="BJ98" s="129"/>
      <c r="BK98" s="175"/>
      <c r="BM98" s="129">
        <v>10</v>
      </c>
      <c r="BN98" s="284"/>
      <c r="BO98" s="129"/>
      <c r="BP98" s="129"/>
      <c r="BQ98" s="129"/>
      <c r="BR98" s="129"/>
      <c r="BS98" s="129"/>
      <c r="BT98" s="129"/>
      <c r="BU98" s="129"/>
      <c r="BV98" s="176"/>
      <c r="BW98" s="176"/>
      <c r="BX98" s="129"/>
      <c r="BY98" s="129"/>
      <c r="BZ98" s="129"/>
      <c r="CB98" s="129">
        <v>10</v>
      </c>
      <c r="CC98" s="284"/>
      <c r="CD98" s="129"/>
      <c r="CE98" s="129"/>
      <c r="CF98" s="129"/>
      <c r="CG98" s="129"/>
      <c r="CH98" s="129"/>
      <c r="CI98" s="129"/>
      <c r="CJ98" s="129"/>
      <c r="CK98" s="176"/>
      <c r="CL98" s="176"/>
      <c r="CM98" s="129"/>
      <c r="CN98" s="129"/>
      <c r="CO98" s="129"/>
    </row>
    <row r="99" spans="1:93" ht="15.75" hidden="1">
      <c r="A99" s="170"/>
      <c r="B99" s="170"/>
      <c r="C99" s="60"/>
      <c r="D99" s="60"/>
      <c r="E99" s="129"/>
      <c r="F99" s="129"/>
      <c r="G99" s="129"/>
      <c r="H99" s="129"/>
      <c r="I99" s="129"/>
      <c r="J99" s="129"/>
      <c r="K99" s="129"/>
      <c r="L99" s="130"/>
      <c r="M99" s="130"/>
      <c r="N99" s="129"/>
      <c r="O99" s="129"/>
      <c r="P99" s="129"/>
      <c r="R99" s="171"/>
      <c r="S99" s="171"/>
      <c r="T99" s="174"/>
      <c r="U99" s="174"/>
      <c r="V99" s="125"/>
      <c r="W99" s="125"/>
      <c r="X99" s="125"/>
      <c r="Y99" s="125"/>
      <c r="Z99" s="125"/>
      <c r="AA99" s="125"/>
      <c r="AB99" s="125"/>
      <c r="AC99" s="130"/>
      <c r="AD99" s="130"/>
      <c r="AE99" s="125"/>
      <c r="AF99" s="125"/>
      <c r="AG99" s="129"/>
      <c r="AI99" s="170"/>
      <c r="AJ99" s="170"/>
      <c r="AK99" s="60"/>
      <c r="AL99" s="60"/>
      <c r="AM99" s="129"/>
      <c r="AN99" s="129"/>
      <c r="AO99" s="129"/>
      <c r="AP99" s="129"/>
      <c r="AQ99" s="129"/>
      <c r="AR99" s="130"/>
      <c r="AS99" s="130"/>
      <c r="AT99" s="129"/>
      <c r="AU99" s="129"/>
      <c r="AV99" s="175"/>
      <c r="AX99" s="170"/>
      <c r="AY99" s="170"/>
      <c r="AZ99" s="60"/>
      <c r="BA99" s="60"/>
      <c r="BB99" s="129"/>
      <c r="BC99" s="129"/>
      <c r="BD99" s="129"/>
      <c r="BE99" s="129"/>
      <c r="BF99" s="129"/>
      <c r="BG99" s="130"/>
      <c r="BH99" s="130"/>
      <c r="BI99" s="129"/>
      <c r="BJ99" s="129"/>
      <c r="BK99" s="175"/>
      <c r="BM99" s="129">
        <v>11</v>
      </c>
      <c r="BN99" s="284"/>
      <c r="BO99" s="129"/>
      <c r="BP99" s="129"/>
      <c r="BQ99" s="129"/>
      <c r="BR99" s="129"/>
      <c r="BS99" s="129"/>
      <c r="BT99" s="129"/>
      <c r="BU99" s="129"/>
      <c r="BV99" s="176"/>
      <c r="BW99" s="176"/>
      <c r="BX99" s="129"/>
      <c r="BY99" s="129"/>
      <c r="BZ99" s="129"/>
      <c r="CB99" s="129">
        <v>11</v>
      </c>
      <c r="CC99" s="284"/>
      <c r="CD99" s="129"/>
      <c r="CE99" s="129"/>
      <c r="CF99" s="129"/>
      <c r="CG99" s="129"/>
      <c r="CH99" s="129"/>
      <c r="CI99" s="129"/>
      <c r="CJ99" s="129"/>
      <c r="CK99" s="176"/>
      <c r="CL99" s="176"/>
      <c r="CM99" s="129"/>
      <c r="CN99" s="129"/>
      <c r="CO99" s="129"/>
    </row>
    <row r="100" spans="1:93" ht="15.75" hidden="1">
      <c r="A100" s="170"/>
      <c r="B100" s="170"/>
      <c r="C100" s="60"/>
      <c r="D100" s="60"/>
      <c r="E100" s="129"/>
      <c r="F100" s="129"/>
      <c r="G100" s="129"/>
      <c r="H100" s="129"/>
      <c r="I100" s="129"/>
      <c r="J100" s="129"/>
      <c r="K100" s="129"/>
      <c r="L100" s="130"/>
      <c r="M100" s="130"/>
      <c r="N100" s="129"/>
      <c r="O100" s="129"/>
      <c r="P100" s="129"/>
      <c r="R100" s="171"/>
      <c r="S100" s="171"/>
      <c r="T100" s="174"/>
      <c r="U100" s="174"/>
      <c r="V100" s="125"/>
      <c r="W100" s="125"/>
      <c r="X100" s="125"/>
      <c r="Y100" s="125"/>
      <c r="Z100" s="125"/>
      <c r="AA100" s="125"/>
      <c r="AB100" s="125"/>
      <c r="AC100" s="130"/>
      <c r="AD100" s="130"/>
      <c r="AE100" s="125"/>
      <c r="AF100" s="125"/>
      <c r="AG100" s="129"/>
      <c r="AI100" s="170"/>
      <c r="AJ100" s="170"/>
      <c r="AK100" s="60"/>
      <c r="AL100" s="60"/>
      <c r="AM100" s="129"/>
      <c r="AN100" s="129"/>
      <c r="AO100" s="129"/>
      <c r="AP100" s="129"/>
      <c r="AQ100" s="129"/>
      <c r="AR100" s="130"/>
      <c r="AS100" s="130"/>
      <c r="AT100" s="129"/>
      <c r="AU100" s="129"/>
      <c r="AV100" s="175"/>
      <c r="AX100" s="170"/>
      <c r="AY100" s="170"/>
      <c r="AZ100" s="60"/>
      <c r="BA100" s="60"/>
      <c r="BB100" s="129"/>
      <c r="BC100" s="129"/>
      <c r="BD100" s="129"/>
      <c r="BE100" s="129"/>
      <c r="BF100" s="129"/>
      <c r="BG100" s="130"/>
      <c r="BH100" s="130"/>
      <c r="BI100" s="129"/>
      <c r="BJ100" s="129"/>
      <c r="BK100" s="175"/>
      <c r="BM100" s="129">
        <v>12</v>
      </c>
      <c r="BN100" s="284"/>
      <c r="BO100" s="129"/>
      <c r="BP100" s="129"/>
      <c r="BQ100" s="129"/>
      <c r="BR100" s="129"/>
      <c r="BS100" s="129"/>
      <c r="BT100" s="129"/>
      <c r="BU100" s="129"/>
      <c r="BV100" s="176"/>
      <c r="BW100" s="176"/>
      <c r="BX100" s="129"/>
      <c r="BY100" s="129"/>
      <c r="BZ100" s="129"/>
      <c r="CB100" s="129">
        <v>12</v>
      </c>
      <c r="CC100" s="284"/>
      <c r="CD100" s="129"/>
      <c r="CE100" s="129"/>
      <c r="CF100" s="129"/>
      <c r="CG100" s="129"/>
      <c r="CH100" s="129"/>
      <c r="CI100" s="129"/>
      <c r="CJ100" s="129"/>
      <c r="CK100" s="176"/>
      <c r="CL100" s="176"/>
      <c r="CM100" s="129"/>
      <c r="CN100" s="129"/>
      <c r="CO100" s="129"/>
    </row>
    <row r="101" spans="1:93" ht="15.75" hidden="1">
      <c r="A101" s="170"/>
      <c r="B101" s="170"/>
      <c r="C101" s="60"/>
      <c r="D101" s="60"/>
      <c r="E101" s="129"/>
      <c r="F101" s="129"/>
      <c r="G101" s="129"/>
      <c r="H101" s="129"/>
      <c r="I101" s="129"/>
      <c r="J101" s="129"/>
      <c r="K101" s="129"/>
      <c r="L101" s="130"/>
      <c r="M101" s="130"/>
      <c r="N101" s="129"/>
      <c r="O101" s="129"/>
      <c r="P101" s="129"/>
      <c r="R101" s="171"/>
      <c r="S101" s="171"/>
      <c r="T101" s="174"/>
      <c r="U101" s="174"/>
      <c r="V101" s="125"/>
      <c r="W101" s="125"/>
      <c r="X101" s="125"/>
      <c r="Y101" s="125"/>
      <c r="Z101" s="125"/>
      <c r="AA101" s="125"/>
      <c r="AB101" s="125"/>
      <c r="AC101" s="130"/>
      <c r="AD101" s="130"/>
      <c r="AE101" s="125"/>
      <c r="AF101" s="125"/>
      <c r="AG101" s="129"/>
      <c r="AI101" s="170"/>
      <c r="AJ101" s="170"/>
      <c r="AK101" s="60"/>
      <c r="AL101" s="60"/>
      <c r="AM101" s="129"/>
      <c r="AN101" s="129"/>
      <c r="AO101" s="129"/>
      <c r="AP101" s="129"/>
      <c r="AQ101" s="129"/>
      <c r="AR101" s="130"/>
      <c r="AS101" s="130"/>
      <c r="AT101" s="129"/>
      <c r="AU101" s="129"/>
      <c r="AV101" s="175"/>
      <c r="AX101" s="170"/>
      <c r="AY101" s="170"/>
      <c r="AZ101" s="60"/>
      <c r="BA101" s="60"/>
      <c r="BB101" s="129"/>
      <c r="BC101" s="129"/>
      <c r="BD101" s="129"/>
      <c r="BE101" s="129"/>
      <c r="BF101" s="129"/>
      <c r="BG101" s="130"/>
      <c r="BH101" s="130"/>
      <c r="BI101" s="129"/>
      <c r="BJ101" s="129"/>
      <c r="BK101" s="175"/>
      <c r="BM101" s="129">
        <v>13</v>
      </c>
      <c r="BN101" s="284"/>
      <c r="BO101" s="129"/>
      <c r="BP101" s="129"/>
      <c r="BQ101" s="129"/>
      <c r="BR101" s="129"/>
      <c r="BS101" s="129"/>
      <c r="BT101" s="129"/>
      <c r="BU101" s="129"/>
      <c r="BV101" s="176"/>
      <c r="BW101" s="176"/>
      <c r="BX101" s="129"/>
      <c r="BY101" s="129"/>
      <c r="BZ101" s="129"/>
      <c r="CB101" s="129">
        <v>13</v>
      </c>
      <c r="CC101" s="284"/>
      <c r="CD101" s="129"/>
      <c r="CE101" s="129"/>
      <c r="CF101" s="129"/>
      <c r="CG101" s="129"/>
      <c r="CH101" s="129"/>
      <c r="CI101" s="129"/>
      <c r="CJ101" s="129"/>
      <c r="CK101" s="176"/>
      <c r="CL101" s="176"/>
      <c r="CM101" s="129"/>
      <c r="CN101" s="129"/>
      <c r="CO101" s="129"/>
    </row>
    <row r="102" spans="1:93" ht="15.75" hidden="1">
      <c r="A102" s="170"/>
      <c r="B102" s="170"/>
      <c r="C102" s="60"/>
      <c r="D102" s="60"/>
      <c r="E102" s="129"/>
      <c r="F102" s="129"/>
      <c r="G102" s="129"/>
      <c r="H102" s="129"/>
      <c r="I102" s="129"/>
      <c r="J102" s="129"/>
      <c r="K102" s="129"/>
      <c r="L102" s="130"/>
      <c r="M102" s="130"/>
      <c r="N102" s="129"/>
      <c r="O102" s="129"/>
      <c r="P102" s="129"/>
      <c r="R102" s="171"/>
      <c r="S102" s="171"/>
      <c r="T102" s="174"/>
      <c r="U102" s="174"/>
      <c r="V102" s="125"/>
      <c r="W102" s="125"/>
      <c r="X102" s="125"/>
      <c r="Y102" s="125"/>
      <c r="Z102" s="125"/>
      <c r="AA102" s="125"/>
      <c r="AB102" s="125"/>
      <c r="AC102" s="130"/>
      <c r="AD102" s="130"/>
      <c r="AE102" s="125"/>
      <c r="AF102" s="125"/>
      <c r="AG102" s="129"/>
      <c r="AI102" s="170"/>
      <c r="AJ102" s="170"/>
      <c r="AK102" s="60"/>
      <c r="AL102" s="60"/>
      <c r="AM102" s="129"/>
      <c r="AN102" s="129"/>
      <c r="AO102" s="129"/>
      <c r="AP102" s="129"/>
      <c r="AQ102" s="129"/>
      <c r="AR102" s="130"/>
      <c r="AS102" s="130"/>
      <c r="AT102" s="129"/>
      <c r="AU102" s="129"/>
      <c r="AV102" s="175"/>
      <c r="AX102" s="170"/>
      <c r="AY102" s="170"/>
      <c r="AZ102" s="60"/>
      <c r="BA102" s="60"/>
      <c r="BB102" s="129"/>
      <c r="BC102" s="129"/>
      <c r="BD102" s="129"/>
      <c r="BE102" s="129"/>
      <c r="BF102" s="129"/>
      <c r="BG102" s="130"/>
      <c r="BH102" s="130"/>
      <c r="BI102" s="129"/>
      <c r="BJ102" s="129"/>
      <c r="BK102" s="175"/>
      <c r="BM102" s="129">
        <v>14</v>
      </c>
      <c r="BN102" s="284"/>
      <c r="BO102" s="129"/>
      <c r="BP102" s="129"/>
      <c r="BQ102" s="129"/>
      <c r="BR102" s="129"/>
      <c r="BS102" s="129"/>
      <c r="BT102" s="129"/>
      <c r="BU102" s="129"/>
      <c r="BV102" s="176"/>
      <c r="BW102" s="176"/>
      <c r="BX102" s="129"/>
      <c r="BY102" s="129"/>
      <c r="BZ102" s="129"/>
      <c r="CB102" s="129">
        <v>14</v>
      </c>
      <c r="CC102" s="284"/>
      <c r="CD102" s="129"/>
      <c r="CE102" s="129"/>
      <c r="CF102" s="129"/>
      <c r="CG102" s="129"/>
      <c r="CH102" s="129"/>
      <c r="CI102" s="129"/>
      <c r="CJ102" s="129"/>
      <c r="CK102" s="176"/>
      <c r="CL102" s="176"/>
      <c r="CM102" s="129"/>
      <c r="CN102" s="129"/>
      <c r="CO102" s="129"/>
    </row>
    <row r="103" spans="1:93" ht="15.75" hidden="1">
      <c r="A103" s="170"/>
      <c r="B103" s="170"/>
      <c r="C103" s="60"/>
      <c r="D103" s="60"/>
      <c r="E103" s="129"/>
      <c r="F103" s="129"/>
      <c r="G103" s="129"/>
      <c r="H103" s="129"/>
      <c r="I103" s="129"/>
      <c r="J103" s="129"/>
      <c r="K103" s="129"/>
      <c r="L103" s="130"/>
      <c r="M103" s="130"/>
      <c r="N103" s="129"/>
      <c r="O103" s="129"/>
      <c r="P103" s="129"/>
      <c r="R103" s="171"/>
      <c r="S103" s="171"/>
      <c r="T103" s="174"/>
      <c r="U103" s="174"/>
      <c r="V103" s="125"/>
      <c r="W103" s="125"/>
      <c r="X103" s="125"/>
      <c r="Y103" s="125"/>
      <c r="Z103" s="125"/>
      <c r="AA103" s="125"/>
      <c r="AB103" s="125"/>
      <c r="AC103" s="130"/>
      <c r="AD103" s="130"/>
      <c r="AE103" s="125"/>
      <c r="AF103" s="125"/>
      <c r="AG103" s="129"/>
      <c r="AI103" s="170"/>
      <c r="AJ103" s="170"/>
      <c r="AK103" s="60"/>
      <c r="AL103" s="60"/>
      <c r="AM103" s="129"/>
      <c r="AN103" s="129"/>
      <c r="AO103" s="129"/>
      <c r="AP103" s="129"/>
      <c r="AQ103" s="129"/>
      <c r="AR103" s="130"/>
      <c r="AS103" s="130"/>
      <c r="AT103" s="129"/>
      <c r="AU103" s="129"/>
      <c r="AV103" s="175"/>
      <c r="AX103" s="170"/>
      <c r="AY103" s="170"/>
      <c r="AZ103" s="60"/>
      <c r="BA103" s="60"/>
      <c r="BB103" s="129"/>
      <c r="BC103" s="129"/>
      <c r="BD103" s="129"/>
      <c r="BE103" s="129"/>
      <c r="BF103" s="129"/>
      <c r="BG103" s="130"/>
      <c r="BH103" s="130"/>
      <c r="BI103" s="129"/>
      <c r="BJ103" s="129"/>
      <c r="BK103" s="175"/>
      <c r="BM103" s="129">
        <v>15</v>
      </c>
      <c r="BN103" s="284"/>
      <c r="BO103" s="129"/>
      <c r="BP103" s="129"/>
      <c r="BQ103" s="129"/>
      <c r="BR103" s="129"/>
      <c r="BS103" s="129"/>
      <c r="BT103" s="129"/>
      <c r="BU103" s="129"/>
      <c r="BV103" s="176"/>
      <c r="BW103" s="176"/>
      <c r="BX103" s="129"/>
      <c r="BY103" s="129"/>
      <c r="BZ103" s="129"/>
      <c r="CB103" s="129">
        <v>15</v>
      </c>
      <c r="CC103" s="284"/>
      <c r="CD103" s="129"/>
      <c r="CE103" s="129"/>
      <c r="CF103" s="129"/>
      <c r="CG103" s="129"/>
      <c r="CH103" s="129"/>
      <c r="CI103" s="129"/>
      <c r="CJ103" s="129"/>
      <c r="CK103" s="176"/>
      <c r="CL103" s="176"/>
      <c r="CM103" s="129"/>
      <c r="CN103" s="129"/>
      <c r="CO103" s="129"/>
    </row>
    <row r="104" spans="1:93" ht="15.75" hidden="1">
      <c r="A104" s="170"/>
      <c r="B104" s="170"/>
      <c r="C104" s="60"/>
      <c r="D104" s="60"/>
      <c r="E104" s="129"/>
      <c r="F104" s="129"/>
      <c r="G104" s="129"/>
      <c r="H104" s="129"/>
      <c r="I104" s="129"/>
      <c r="J104" s="129"/>
      <c r="K104" s="129"/>
      <c r="L104" s="130"/>
      <c r="M104" s="130"/>
      <c r="N104" s="129"/>
      <c r="O104" s="129"/>
      <c r="P104" s="129"/>
      <c r="R104" s="171"/>
      <c r="S104" s="171"/>
      <c r="T104" s="174"/>
      <c r="U104" s="174"/>
      <c r="V104" s="125"/>
      <c r="W104" s="125"/>
      <c r="X104" s="125"/>
      <c r="Y104" s="125"/>
      <c r="Z104" s="125"/>
      <c r="AA104" s="125"/>
      <c r="AB104" s="125"/>
      <c r="AC104" s="130"/>
      <c r="AD104" s="130"/>
      <c r="AE104" s="125"/>
      <c r="AF104" s="125"/>
      <c r="AG104" s="129"/>
      <c r="AI104" s="170"/>
      <c r="AJ104" s="170"/>
      <c r="AK104" s="60"/>
      <c r="AL104" s="60"/>
      <c r="AM104" s="129"/>
      <c r="AN104" s="129"/>
      <c r="AO104" s="129"/>
      <c r="AP104" s="129"/>
      <c r="AQ104" s="129"/>
      <c r="AR104" s="130"/>
      <c r="AS104" s="130"/>
      <c r="AT104" s="129"/>
      <c r="AU104" s="129"/>
      <c r="AV104" s="175"/>
      <c r="AX104" s="170"/>
      <c r="AY104" s="170"/>
      <c r="AZ104" s="60"/>
      <c r="BA104" s="60"/>
      <c r="BB104" s="129"/>
      <c r="BC104" s="129"/>
      <c r="BD104" s="129"/>
      <c r="BE104" s="129"/>
      <c r="BF104" s="129"/>
      <c r="BG104" s="130"/>
      <c r="BH104" s="130"/>
      <c r="BI104" s="129"/>
      <c r="BJ104" s="129"/>
      <c r="BK104" s="175"/>
      <c r="BM104" s="281" t="s">
        <v>644</v>
      </c>
      <c r="BN104" s="281"/>
      <c r="BO104" s="129"/>
      <c r="BP104" s="129"/>
      <c r="BQ104" s="129">
        <f>SUM(BQ89:BQ103)</f>
        <v>330</v>
      </c>
      <c r="BR104" s="129">
        <f t="shared" ref="BR104:BT104" si="34">SUM(BR89:BR103)</f>
        <v>360</v>
      </c>
      <c r="BS104" s="129"/>
      <c r="BT104" s="129">
        <f t="shared" si="34"/>
        <v>0</v>
      </c>
      <c r="BU104" s="129">
        <f t="shared" ref="BU104" si="35">SUM(BU89:BU103)</f>
        <v>0</v>
      </c>
      <c r="BV104" s="130">
        <f>IF(BR104=0,0,(BR104/BQ104*100))</f>
        <v>109.09090909090908</v>
      </c>
      <c r="BW104" s="130">
        <f>IF(BU104=0,0,(BU104/BT104*100))</f>
        <v>0</v>
      </c>
      <c r="BX104" s="129"/>
      <c r="BY104" s="129"/>
      <c r="BZ104" s="129"/>
      <c r="CB104" s="281" t="s">
        <v>644</v>
      </c>
      <c r="CC104" s="281"/>
      <c r="CD104" s="129"/>
      <c r="CE104" s="129"/>
      <c r="CF104" s="129">
        <f>SUM(CF89:CF103)</f>
        <v>0</v>
      </c>
      <c r="CG104" s="129">
        <f t="shared" ref="CG104" si="36">SUM(CG89:CG103)</f>
        <v>0</v>
      </c>
      <c r="CH104" s="129"/>
      <c r="CI104" s="129">
        <f t="shared" ref="CI104" si="37">SUM(CI89:CI103)</f>
        <v>0</v>
      </c>
      <c r="CJ104" s="129">
        <f t="shared" ref="CJ104" si="38">SUM(CJ89:CJ103)</f>
        <v>0</v>
      </c>
      <c r="CK104" s="130">
        <f>IF(CG104=0,0,(CG104/CF104*100))</f>
        <v>0</v>
      </c>
      <c r="CL104" s="130">
        <f>IF(CJ104=0,0,(CJ104/CI104*100))</f>
        <v>0</v>
      </c>
      <c r="CM104" s="129"/>
      <c r="CN104" s="129"/>
      <c r="CO104" s="129"/>
    </row>
    <row r="105" spans="1:93" hidden="1">
      <c r="A105" s="129">
        <v>1</v>
      </c>
      <c r="B105" s="283" t="s">
        <v>615</v>
      </c>
      <c r="C105" s="16" t="s">
        <v>262</v>
      </c>
      <c r="D105" s="16" t="s">
        <v>263</v>
      </c>
      <c r="E105" s="129">
        <v>50</v>
      </c>
      <c r="F105" s="129">
        <v>49</v>
      </c>
      <c r="G105" s="129"/>
      <c r="H105" s="129"/>
      <c r="I105" s="129"/>
      <c r="J105" s="129"/>
      <c r="K105" s="129"/>
      <c r="L105" s="129"/>
      <c r="M105" s="129"/>
      <c r="N105" s="129"/>
      <c r="O105" s="129"/>
      <c r="P105" s="284" t="s">
        <v>671</v>
      </c>
      <c r="R105" s="129">
        <v>1</v>
      </c>
      <c r="S105" s="283" t="s">
        <v>615</v>
      </c>
      <c r="T105" s="16" t="s">
        <v>264</v>
      </c>
      <c r="U105" s="16" t="s">
        <v>265</v>
      </c>
      <c r="V105" s="129">
        <v>50</v>
      </c>
      <c r="W105" s="129">
        <v>50</v>
      </c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281"/>
      <c r="AI105" s="129">
        <v>1</v>
      </c>
      <c r="AJ105" s="284" t="s">
        <v>615</v>
      </c>
      <c r="AK105" s="16" t="s">
        <v>262</v>
      </c>
      <c r="AL105" s="16" t="s">
        <v>263</v>
      </c>
      <c r="AM105" s="129">
        <v>50</v>
      </c>
      <c r="AN105" s="129">
        <v>19</v>
      </c>
      <c r="AO105" s="129"/>
      <c r="AP105" s="129"/>
      <c r="AQ105" s="129"/>
      <c r="AR105" s="129"/>
      <c r="AS105" s="129"/>
      <c r="AT105" s="129"/>
      <c r="AU105" s="129"/>
      <c r="AV105" s="286" t="s">
        <v>721</v>
      </c>
      <c r="AX105" s="129">
        <v>1</v>
      </c>
      <c r="AY105" s="284" t="s">
        <v>615</v>
      </c>
      <c r="AZ105" s="16" t="s">
        <v>266</v>
      </c>
      <c r="BA105" s="16" t="s">
        <v>267</v>
      </c>
      <c r="BB105" s="129">
        <v>25</v>
      </c>
      <c r="BC105" s="129">
        <v>32</v>
      </c>
      <c r="BD105" s="129"/>
      <c r="BE105" s="129"/>
      <c r="BF105" s="129"/>
      <c r="BG105" s="129"/>
      <c r="BH105" s="129"/>
      <c r="BI105" s="129"/>
      <c r="BJ105" s="129"/>
      <c r="BK105" s="286" t="s">
        <v>740</v>
      </c>
      <c r="BM105" s="129">
        <v>1</v>
      </c>
      <c r="BN105" s="284" t="s">
        <v>615</v>
      </c>
      <c r="BO105" s="16" t="s">
        <v>577</v>
      </c>
      <c r="BP105" s="16" t="s">
        <v>272</v>
      </c>
      <c r="BQ105" s="129">
        <v>50</v>
      </c>
      <c r="BR105" s="129">
        <v>20</v>
      </c>
      <c r="BS105" s="129"/>
      <c r="BT105" s="129"/>
      <c r="BU105" s="129"/>
      <c r="BV105" s="129"/>
      <c r="BW105" s="129"/>
      <c r="BX105" s="129"/>
      <c r="BY105" s="129"/>
      <c r="BZ105" s="281"/>
      <c r="CB105" s="129">
        <v>1</v>
      </c>
      <c r="CC105" s="284" t="s">
        <v>615</v>
      </c>
      <c r="CD105" s="16"/>
      <c r="CE105" s="16"/>
      <c r="CF105" s="129"/>
      <c r="CG105" s="129"/>
      <c r="CH105" s="129"/>
      <c r="CI105" s="129"/>
      <c r="CJ105" s="129"/>
      <c r="CK105" s="129"/>
      <c r="CL105" s="129"/>
      <c r="CM105" s="129"/>
      <c r="CN105" s="129"/>
      <c r="CO105" s="281"/>
    </row>
    <row r="106" spans="1:93" hidden="1">
      <c r="A106" s="129">
        <v>2</v>
      </c>
      <c r="B106" s="283"/>
      <c r="C106" s="16" t="s">
        <v>341</v>
      </c>
      <c r="D106" s="16" t="s">
        <v>342</v>
      </c>
      <c r="E106" s="129"/>
      <c r="F106" s="129">
        <v>6</v>
      </c>
      <c r="G106" s="129"/>
      <c r="H106" s="129"/>
      <c r="I106" s="129"/>
      <c r="J106" s="129"/>
      <c r="K106" s="129"/>
      <c r="L106" s="129"/>
      <c r="M106" s="129"/>
      <c r="N106" s="129"/>
      <c r="O106" s="129"/>
      <c r="P106" s="284"/>
      <c r="R106" s="129">
        <v>2</v>
      </c>
      <c r="S106" s="283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281"/>
      <c r="AI106" s="129">
        <v>2</v>
      </c>
      <c r="AJ106" s="284"/>
      <c r="AK106" s="16" t="s">
        <v>264</v>
      </c>
      <c r="AL106" s="16" t="s">
        <v>265</v>
      </c>
      <c r="AM106" s="129">
        <v>50</v>
      </c>
      <c r="AN106" s="129">
        <v>37</v>
      </c>
      <c r="AO106" s="129"/>
      <c r="AP106" s="129"/>
      <c r="AQ106" s="129"/>
      <c r="AR106" s="129"/>
      <c r="AS106" s="129"/>
      <c r="AT106" s="129"/>
      <c r="AU106" s="129"/>
      <c r="AV106" s="287"/>
      <c r="AX106" s="129">
        <v>2</v>
      </c>
      <c r="AY106" s="284"/>
      <c r="AZ106" s="129" t="s">
        <v>737</v>
      </c>
      <c r="BA106" s="129" t="s">
        <v>147</v>
      </c>
      <c r="BB106" s="129">
        <v>37</v>
      </c>
      <c r="BC106" s="129"/>
      <c r="BD106" s="129"/>
      <c r="BE106" s="129"/>
      <c r="BF106" s="129"/>
      <c r="BG106" s="129"/>
      <c r="BH106" s="129"/>
      <c r="BI106" s="129"/>
      <c r="BJ106" s="129"/>
      <c r="BK106" s="287"/>
      <c r="BM106" s="129">
        <v>2</v>
      </c>
      <c r="BN106" s="284"/>
      <c r="BO106" s="129" t="s">
        <v>761</v>
      </c>
      <c r="BP106" s="129" t="s">
        <v>762</v>
      </c>
      <c r="BQ106" s="129">
        <v>15</v>
      </c>
      <c r="BR106" s="129">
        <v>9</v>
      </c>
      <c r="BS106" s="129"/>
      <c r="BT106" s="129"/>
      <c r="BU106" s="129"/>
      <c r="BV106" s="129"/>
      <c r="BW106" s="129"/>
      <c r="BX106" s="129"/>
      <c r="BY106" s="129"/>
      <c r="BZ106" s="281"/>
      <c r="CB106" s="129">
        <v>2</v>
      </c>
      <c r="CC106" s="284"/>
      <c r="CD106" s="129"/>
      <c r="CE106" s="129"/>
      <c r="CF106" s="129"/>
      <c r="CG106" s="129"/>
      <c r="CH106" s="129"/>
      <c r="CI106" s="129"/>
      <c r="CJ106" s="129"/>
      <c r="CK106" s="129"/>
      <c r="CL106" s="129"/>
      <c r="CM106" s="129"/>
      <c r="CN106" s="129"/>
      <c r="CO106" s="281"/>
    </row>
    <row r="107" spans="1:93" hidden="1">
      <c r="A107" s="129">
        <v>3</v>
      </c>
      <c r="B107" s="283"/>
      <c r="C107" s="16" t="s">
        <v>343</v>
      </c>
      <c r="D107" s="16" t="s">
        <v>344</v>
      </c>
      <c r="E107" s="129"/>
      <c r="F107" s="129">
        <v>4</v>
      </c>
      <c r="G107" s="129"/>
      <c r="H107" s="129"/>
      <c r="I107" s="129"/>
      <c r="J107" s="129"/>
      <c r="K107" s="129"/>
      <c r="L107" s="129"/>
      <c r="M107" s="129"/>
      <c r="N107" s="129"/>
      <c r="O107" s="129"/>
      <c r="P107" s="284"/>
      <c r="R107" s="129">
        <v>3</v>
      </c>
      <c r="S107" s="283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281"/>
      <c r="AI107" s="129">
        <v>3</v>
      </c>
      <c r="AJ107" s="284"/>
      <c r="AK107" s="16" t="s">
        <v>212</v>
      </c>
      <c r="AL107" s="16" t="s">
        <v>213</v>
      </c>
      <c r="AM107" s="129">
        <v>5</v>
      </c>
      <c r="AN107" s="129">
        <v>5</v>
      </c>
      <c r="AO107" s="129"/>
      <c r="AP107" s="129"/>
      <c r="AQ107" s="129"/>
      <c r="AR107" s="129"/>
      <c r="AS107" s="129"/>
      <c r="AT107" s="129"/>
      <c r="AU107" s="129"/>
      <c r="AV107" s="287"/>
      <c r="AX107" s="129">
        <v>3</v>
      </c>
      <c r="AY107" s="284"/>
      <c r="AZ107" s="129" t="s">
        <v>738</v>
      </c>
      <c r="BA107" s="129" t="s">
        <v>739</v>
      </c>
      <c r="BB107" s="129">
        <v>2</v>
      </c>
      <c r="BC107" s="129"/>
      <c r="BD107" s="129"/>
      <c r="BE107" s="129"/>
      <c r="BF107" s="129"/>
      <c r="BG107" s="129"/>
      <c r="BH107" s="129"/>
      <c r="BI107" s="129"/>
      <c r="BJ107" s="129"/>
      <c r="BK107" s="287"/>
      <c r="BM107" s="129">
        <v>3</v>
      </c>
      <c r="BN107" s="284"/>
      <c r="BO107" s="129"/>
      <c r="BP107" s="129"/>
      <c r="BQ107" s="129"/>
      <c r="BR107" s="129"/>
      <c r="BS107" s="129"/>
      <c r="BT107" s="129"/>
      <c r="BU107" s="129"/>
      <c r="BV107" s="129"/>
      <c r="BW107" s="129"/>
      <c r="BX107" s="129"/>
      <c r="BY107" s="129"/>
      <c r="BZ107" s="281"/>
      <c r="CB107" s="129">
        <v>3</v>
      </c>
      <c r="CC107" s="284"/>
      <c r="CD107" s="129"/>
      <c r="CE107" s="129"/>
      <c r="CF107" s="129"/>
      <c r="CG107" s="129"/>
      <c r="CH107" s="129"/>
      <c r="CI107" s="129"/>
      <c r="CJ107" s="129"/>
      <c r="CK107" s="129"/>
      <c r="CL107" s="129"/>
      <c r="CM107" s="129"/>
      <c r="CN107" s="129"/>
      <c r="CO107" s="281"/>
    </row>
    <row r="108" spans="1:93" hidden="1">
      <c r="A108" s="129">
        <v>4</v>
      </c>
      <c r="B108" s="283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284"/>
      <c r="R108" s="129">
        <v>4</v>
      </c>
      <c r="S108" s="283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281"/>
      <c r="AI108" s="129">
        <v>4</v>
      </c>
      <c r="AJ108" s="284"/>
      <c r="AK108" s="129" t="s">
        <v>719</v>
      </c>
      <c r="AL108" s="129" t="s">
        <v>720</v>
      </c>
      <c r="AM108" s="129"/>
      <c r="AN108" s="129">
        <v>2</v>
      </c>
      <c r="AO108" s="129"/>
      <c r="AP108" s="129"/>
      <c r="AQ108" s="129"/>
      <c r="AR108" s="129"/>
      <c r="AS108" s="129"/>
      <c r="AT108" s="129"/>
      <c r="AU108" s="129"/>
      <c r="AV108" s="287"/>
      <c r="AX108" s="129">
        <v>4</v>
      </c>
      <c r="AY108" s="284"/>
      <c r="AZ108" s="129"/>
      <c r="BA108" s="129"/>
      <c r="BB108" s="129"/>
      <c r="BC108" s="129"/>
      <c r="BD108" s="129"/>
      <c r="BE108" s="129"/>
      <c r="BF108" s="129"/>
      <c r="BG108" s="129"/>
      <c r="BH108" s="129"/>
      <c r="BI108" s="129"/>
      <c r="BJ108" s="129"/>
      <c r="BK108" s="287"/>
      <c r="BM108" s="129">
        <v>4</v>
      </c>
      <c r="BN108" s="284"/>
      <c r="BO108" s="129"/>
      <c r="BP108" s="129"/>
      <c r="BQ108" s="129"/>
      <c r="BR108" s="129"/>
      <c r="BS108" s="129"/>
      <c r="BT108" s="129"/>
      <c r="BU108" s="129"/>
      <c r="BV108" s="129"/>
      <c r="BW108" s="129"/>
      <c r="BX108" s="129"/>
      <c r="BY108" s="129"/>
      <c r="BZ108" s="281"/>
      <c r="CB108" s="129">
        <v>4</v>
      </c>
      <c r="CC108" s="284"/>
      <c r="CD108" s="129"/>
      <c r="CE108" s="129"/>
      <c r="CF108" s="129"/>
      <c r="CG108" s="129"/>
      <c r="CH108" s="129"/>
      <c r="CI108" s="129"/>
      <c r="CJ108" s="129"/>
      <c r="CK108" s="129"/>
      <c r="CL108" s="129"/>
      <c r="CM108" s="129"/>
      <c r="CN108" s="129"/>
      <c r="CO108" s="281"/>
    </row>
    <row r="109" spans="1:93" hidden="1">
      <c r="A109" s="129">
        <v>5</v>
      </c>
      <c r="B109" s="283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284"/>
      <c r="R109" s="129">
        <v>5</v>
      </c>
      <c r="S109" s="283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281"/>
      <c r="AI109" s="129">
        <v>5</v>
      </c>
      <c r="AJ109" s="284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287"/>
      <c r="AX109" s="129">
        <v>5</v>
      </c>
      <c r="AY109" s="284"/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/>
      <c r="BK109" s="287"/>
      <c r="BM109" s="129">
        <v>5</v>
      </c>
      <c r="BN109" s="284"/>
      <c r="BO109" s="129"/>
      <c r="BP109" s="129"/>
      <c r="BQ109" s="129"/>
      <c r="BR109" s="129"/>
      <c r="BS109" s="129"/>
      <c r="BT109" s="129"/>
      <c r="BU109" s="129"/>
      <c r="BV109" s="129"/>
      <c r="BW109" s="129"/>
      <c r="BX109" s="129"/>
      <c r="BY109" s="129"/>
      <c r="BZ109" s="281"/>
      <c r="CB109" s="129">
        <v>5</v>
      </c>
      <c r="CC109" s="284"/>
      <c r="CD109" s="129"/>
      <c r="CE109" s="129"/>
      <c r="CF109" s="129"/>
      <c r="CG109" s="129"/>
      <c r="CH109" s="129"/>
      <c r="CI109" s="129"/>
      <c r="CJ109" s="129"/>
      <c r="CK109" s="129"/>
      <c r="CL109" s="129"/>
      <c r="CM109" s="129"/>
      <c r="CN109" s="129"/>
      <c r="CO109" s="281"/>
    </row>
    <row r="110" spans="1:93" hidden="1">
      <c r="A110" s="129">
        <v>6</v>
      </c>
      <c r="B110" s="283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284"/>
      <c r="R110" s="129">
        <v>6</v>
      </c>
      <c r="S110" s="283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281"/>
      <c r="AI110" s="129">
        <v>6</v>
      </c>
      <c r="AJ110" s="284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287"/>
      <c r="AX110" s="129">
        <v>6</v>
      </c>
      <c r="AY110" s="284"/>
      <c r="AZ110" s="129"/>
      <c r="BA110" s="129"/>
      <c r="BB110" s="129"/>
      <c r="BC110" s="129"/>
      <c r="BD110" s="129"/>
      <c r="BE110" s="129"/>
      <c r="BF110" s="129"/>
      <c r="BG110" s="129"/>
      <c r="BH110" s="129"/>
      <c r="BI110" s="129"/>
      <c r="BJ110" s="129"/>
      <c r="BK110" s="287"/>
      <c r="BM110" s="129">
        <v>6</v>
      </c>
      <c r="BN110" s="284"/>
      <c r="BO110" s="129"/>
      <c r="BP110" s="129"/>
      <c r="BQ110" s="129"/>
      <c r="BR110" s="129"/>
      <c r="BS110" s="129"/>
      <c r="BT110" s="129"/>
      <c r="BU110" s="129"/>
      <c r="BV110" s="129"/>
      <c r="BW110" s="129"/>
      <c r="BX110" s="129"/>
      <c r="BY110" s="129"/>
      <c r="BZ110" s="281"/>
      <c r="CB110" s="129">
        <v>6</v>
      </c>
      <c r="CC110" s="284"/>
      <c r="CD110" s="129"/>
      <c r="CE110" s="129"/>
      <c r="CF110" s="129"/>
      <c r="CG110" s="129"/>
      <c r="CH110" s="129"/>
      <c r="CI110" s="129"/>
      <c r="CJ110" s="129"/>
      <c r="CK110" s="129"/>
      <c r="CL110" s="129"/>
      <c r="CM110" s="129"/>
      <c r="CN110" s="129"/>
      <c r="CO110" s="281"/>
    </row>
    <row r="111" spans="1:93" hidden="1">
      <c r="A111" s="129">
        <v>7</v>
      </c>
      <c r="B111" s="283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284"/>
      <c r="R111" s="129">
        <v>7</v>
      </c>
      <c r="S111" s="283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281"/>
      <c r="AI111" s="129">
        <v>7</v>
      </c>
      <c r="AJ111" s="284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287"/>
      <c r="AX111" s="129">
        <v>7</v>
      </c>
      <c r="AY111" s="284"/>
      <c r="AZ111" s="129"/>
      <c r="BA111" s="129"/>
      <c r="BB111" s="129"/>
      <c r="BC111" s="129"/>
      <c r="BD111" s="129"/>
      <c r="BE111" s="129"/>
      <c r="BF111" s="129"/>
      <c r="BG111" s="129"/>
      <c r="BH111" s="129"/>
      <c r="BI111" s="129"/>
      <c r="BJ111" s="129"/>
      <c r="BK111" s="287"/>
      <c r="BM111" s="129">
        <v>7</v>
      </c>
      <c r="BN111" s="284"/>
      <c r="BO111" s="129"/>
      <c r="BP111" s="129"/>
      <c r="BQ111" s="129"/>
      <c r="BR111" s="129"/>
      <c r="BS111" s="129"/>
      <c r="BT111" s="129"/>
      <c r="BU111" s="129"/>
      <c r="BV111" s="129"/>
      <c r="BW111" s="129"/>
      <c r="BX111" s="129"/>
      <c r="BY111" s="129"/>
      <c r="BZ111" s="281"/>
      <c r="CB111" s="129">
        <v>7</v>
      </c>
      <c r="CC111" s="284"/>
      <c r="CD111" s="129"/>
      <c r="CE111" s="129"/>
      <c r="CF111" s="129"/>
      <c r="CG111" s="129"/>
      <c r="CH111" s="129"/>
      <c r="CI111" s="129"/>
      <c r="CJ111" s="129"/>
      <c r="CK111" s="129"/>
      <c r="CL111" s="129"/>
      <c r="CM111" s="129"/>
      <c r="CN111" s="129"/>
      <c r="CO111" s="281"/>
    </row>
    <row r="112" spans="1:93" hidden="1">
      <c r="A112" s="129">
        <v>8</v>
      </c>
      <c r="B112" s="283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284"/>
      <c r="R112" s="129">
        <v>8</v>
      </c>
      <c r="S112" s="283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281"/>
      <c r="AI112" s="129">
        <v>8</v>
      </c>
      <c r="AJ112" s="284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287"/>
      <c r="AX112" s="129">
        <v>8</v>
      </c>
      <c r="AY112" s="284"/>
      <c r="AZ112" s="129"/>
      <c r="BA112" s="129"/>
      <c r="BB112" s="129"/>
      <c r="BC112" s="129"/>
      <c r="BD112" s="129"/>
      <c r="BE112" s="129"/>
      <c r="BF112" s="129"/>
      <c r="BG112" s="129"/>
      <c r="BH112" s="129"/>
      <c r="BI112" s="129"/>
      <c r="BJ112" s="129"/>
      <c r="BK112" s="287"/>
      <c r="BM112" s="129">
        <v>8</v>
      </c>
      <c r="BN112" s="284"/>
      <c r="BO112" s="129"/>
      <c r="BP112" s="129"/>
      <c r="BQ112" s="129"/>
      <c r="BR112" s="129"/>
      <c r="BS112" s="129"/>
      <c r="BT112" s="129"/>
      <c r="BU112" s="129"/>
      <c r="BV112" s="129"/>
      <c r="BW112" s="129"/>
      <c r="BX112" s="129"/>
      <c r="BY112" s="129"/>
      <c r="BZ112" s="281"/>
      <c r="CB112" s="129">
        <v>8</v>
      </c>
      <c r="CC112" s="284"/>
      <c r="CD112" s="129"/>
      <c r="CE112" s="129"/>
      <c r="CF112" s="129"/>
      <c r="CG112" s="129"/>
      <c r="CH112" s="129"/>
      <c r="CI112" s="129"/>
      <c r="CJ112" s="129"/>
      <c r="CK112" s="129"/>
      <c r="CL112" s="129"/>
      <c r="CM112" s="129"/>
      <c r="CN112" s="129"/>
      <c r="CO112" s="281"/>
    </row>
    <row r="113" spans="1:93" hidden="1">
      <c r="A113" s="129">
        <v>9</v>
      </c>
      <c r="B113" s="283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284"/>
      <c r="R113" s="129">
        <v>9</v>
      </c>
      <c r="S113" s="283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281"/>
      <c r="AI113" s="129">
        <v>9</v>
      </c>
      <c r="AJ113" s="284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287"/>
      <c r="AX113" s="129">
        <v>9</v>
      </c>
      <c r="AY113" s="284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287"/>
      <c r="BM113" s="129">
        <v>9</v>
      </c>
      <c r="BN113" s="284"/>
      <c r="BO113" s="129"/>
      <c r="BP113" s="129"/>
      <c r="BQ113" s="129"/>
      <c r="BR113" s="129"/>
      <c r="BS113" s="129"/>
      <c r="BT113" s="129"/>
      <c r="BU113" s="129"/>
      <c r="BV113" s="129"/>
      <c r="BW113" s="129"/>
      <c r="BX113" s="129"/>
      <c r="BY113" s="129"/>
      <c r="BZ113" s="281"/>
      <c r="CB113" s="129">
        <v>9</v>
      </c>
      <c r="CC113" s="284"/>
      <c r="CD113" s="129"/>
      <c r="CE113" s="129"/>
      <c r="CF113" s="129"/>
      <c r="CG113" s="129"/>
      <c r="CH113" s="129"/>
      <c r="CI113" s="129"/>
      <c r="CJ113" s="129"/>
      <c r="CK113" s="129"/>
      <c r="CL113" s="129"/>
      <c r="CM113" s="129"/>
      <c r="CN113" s="129"/>
      <c r="CO113" s="281"/>
    </row>
    <row r="114" spans="1:93" hidden="1">
      <c r="A114" s="129">
        <v>10</v>
      </c>
      <c r="B114" s="283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284"/>
      <c r="R114" s="129">
        <v>10</v>
      </c>
      <c r="S114" s="283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281"/>
      <c r="AI114" s="129">
        <v>10</v>
      </c>
      <c r="AJ114" s="284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287"/>
      <c r="AX114" s="129">
        <v>10</v>
      </c>
      <c r="AY114" s="284"/>
      <c r="AZ114" s="129"/>
      <c r="BA114" s="129"/>
      <c r="BB114" s="129"/>
      <c r="BC114" s="129"/>
      <c r="BD114" s="129"/>
      <c r="BE114" s="129"/>
      <c r="BF114" s="129"/>
      <c r="BG114" s="129"/>
      <c r="BH114" s="129"/>
      <c r="BI114" s="129"/>
      <c r="BJ114" s="129"/>
      <c r="BK114" s="287"/>
      <c r="BM114" s="129">
        <v>10</v>
      </c>
      <c r="BN114" s="284"/>
      <c r="BO114" s="129"/>
      <c r="BP114" s="129"/>
      <c r="BQ114" s="129"/>
      <c r="BR114" s="129"/>
      <c r="BS114" s="129"/>
      <c r="BT114" s="129"/>
      <c r="BU114" s="129"/>
      <c r="BV114" s="129"/>
      <c r="BW114" s="129"/>
      <c r="BX114" s="129"/>
      <c r="BY114" s="129"/>
      <c r="BZ114" s="281"/>
      <c r="CB114" s="129">
        <v>10</v>
      </c>
      <c r="CC114" s="284"/>
      <c r="CD114" s="129"/>
      <c r="CE114" s="129"/>
      <c r="CF114" s="129"/>
      <c r="CG114" s="129"/>
      <c r="CH114" s="129"/>
      <c r="CI114" s="129"/>
      <c r="CJ114" s="129"/>
      <c r="CK114" s="129"/>
      <c r="CL114" s="129"/>
      <c r="CM114" s="129"/>
      <c r="CN114" s="129"/>
      <c r="CO114" s="281"/>
    </row>
    <row r="115" spans="1:93" hidden="1">
      <c r="A115" s="129">
        <v>11</v>
      </c>
      <c r="B115" s="283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284"/>
      <c r="R115" s="129">
        <v>11</v>
      </c>
      <c r="S115" s="283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281"/>
      <c r="AI115" s="129">
        <v>11</v>
      </c>
      <c r="AJ115" s="284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287"/>
      <c r="AX115" s="129">
        <v>11</v>
      </c>
      <c r="AY115" s="284"/>
      <c r="AZ115" s="129"/>
      <c r="BA115" s="129"/>
      <c r="BB115" s="129"/>
      <c r="BC115" s="129"/>
      <c r="BD115" s="129"/>
      <c r="BE115" s="129"/>
      <c r="BF115" s="129"/>
      <c r="BG115" s="129"/>
      <c r="BH115" s="129"/>
      <c r="BI115" s="129"/>
      <c r="BJ115" s="129"/>
      <c r="BK115" s="287"/>
      <c r="BM115" s="129">
        <v>11</v>
      </c>
      <c r="BN115" s="284"/>
      <c r="BO115" s="129"/>
      <c r="BP115" s="129"/>
      <c r="BQ115" s="129"/>
      <c r="BR115" s="129"/>
      <c r="BS115" s="129"/>
      <c r="BT115" s="129"/>
      <c r="BU115" s="129"/>
      <c r="BV115" s="129"/>
      <c r="BW115" s="129"/>
      <c r="BX115" s="129"/>
      <c r="BY115" s="129"/>
      <c r="BZ115" s="281"/>
      <c r="CB115" s="129">
        <v>11</v>
      </c>
      <c r="CC115" s="284"/>
      <c r="CD115" s="129"/>
      <c r="CE115" s="129"/>
      <c r="CF115" s="129"/>
      <c r="CG115" s="129"/>
      <c r="CH115" s="129"/>
      <c r="CI115" s="129"/>
      <c r="CJ115" s="129"/>
      <c r="CK115" s="129"/>
      <c r="CL115" s="129"/>
      <c r="CM115" s="129"/>
      <c r="CN115" s="129"/>
      <c r="CO115" s="281"/>
    </row>
    <row r="116" spans="1:93" hidden="1">
      <c r="A116" s="129">
        <v>12</v>
      </c>
      <c r="B116" s="283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284"/>
      <c r="R116" s="129">
        <v>12</v>
      </c>
      <c r="S116" s="283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281"/>
      <c r="AI116" s="129">
        <v>12</v>
      </c>
      <c r="AJ116" s="284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287"/>
      <c r="AX116" s="129">
        <v>12</v>
      </c>
      <c r="AY116" s="284"/>
      <c r="AZ116" s="129"/>
      <c r="BA116" s="129"/>
      <c r="BB116" s="129"/>
      <c r="BC116" s="129"/>
      <c r="BD116" s="129"/>
      <c r="BE116" s="129"/>
      <c r="BF116" s="129"/>
      <c r="BG116" s="129"/>
      <c r="BH116" s="129"/>
      <c r="BI116" s="129"/>
      <c r="BJ116" s="129"/>
      <c r="BK116" s="287"/>
      <c r="BM116" s="129">
        <v>12</v>
      </c>
      <c r="BN116" s="284"/>
      <c r="BO116" s="129"/>
      <c r="BP116" s="129"/>
      <c r="BQ116" s="129"/>
      <c r="BR116" s="129"/>
      <c r="BS116" s="129"/>
      <c r="BT116" s="129"/>
      <c r="BU116" s="129"/>
      <c r="BV116" s="129"/>
      <c r="BW116" s="129"/>
      <c r="BX116" s="129"/>
      <c r="BY116" s="129"/>
      <c r="BZ116" s="281"/>
      <c r="CB116" s="129">
        <v>12</v>
      </c>
      <c r="CC116" s="284"/>
      <c r="CD116" s="129"/>
      <c r="CE116" s="129"/>
      <c r="CF116" s="129"/>
      <c r="CG116" s="129"/>
      <c r="CH116" s="129"/>
      <c r="CI116" s="129"/>
      <c r="CJ116" s="129"/>
      <c r="CK116" s="129"/>
      <c r="CL116" s="129"/>
      <c r="CM116" s="129"/>
      <c r="CN116" s="129"/>
      <c r="CO116" s="281"/>
    </row>
    <row r="117" spans="1:93" hidden="1">
      <c r="A117" s="129">
        <v>13</v>
      </c>
      <c r="B117" s="283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284"/>
      <c r="R117" s="129">
        <v>13</v>
      </c>
      <c r="S117" s="283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281"/>
      <c r="AI117" s="129">
        <v>13</v>
      </c>
      <c r="AJ117" s="284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287"/>
      <c r="AX117" s="129">
        <v>13</v>
      </c>
      <c r="AY117" s="284"/>
      <c r="AZ117" s="129"/>
      <c r="BA117" s="129"/>
      <c r="BB117" s="129"/>
      <c r="BC117" s="129"/>
      <c r="BD117" s="129"/>
      <c r="BE117" s="129"/>
      <c r="BF117" s="129"/>
      <c r="BG117" s="129"/>
      <c r="BH117" s="129"/>
      <c r="BI117" s="129"/>
      <c r="BJ117" s="129"/>
      <c r="BK117" s="287"/>
      <c r="BM117" s="129">
        <v>13</v>
      </c>
      <c r="BN117" s="284"/>
      <c r="BO117" s="129"/>
      <c r="BP117" s="129"/>
      <c r="BQ117" s="129"/>
      <c r="BR117" s="129"/>
      <c r="BS117" s="129"/>
      <c r="BT117" s="129"/>
      <c r="BU117" s="129"/>
      <c r="BV117" s="129"/>
      <c r="BW117" s="129"/>
      <c r="BX117" s="129"/>
      <c r="BY117" s="129"/>
      <c r="BZ117" s="281"/>
      <c r="CB117" s="129">
        <v>13</v>
      </c>
      <c r="CC117" s="284"/>
      <c r="CD117" s="129"/>
      <c r="CE117" s="129"/>
      <c r="CF117" s="129"/>
      <c r="CG117" s="129"/>
      <c r="CH117" s="129"/>
      <c r="CI117" s="129"/>
      <c r="CJ117" s="129"/>
      <c r="CK117" s="129"/>
      <c r="CL117" s="129"/>
      <c r="CM117" s="129"/>
      <c r="CN117" s="129"/>
      <c r="CO117" s="281"/>
    </row>
    <row r="118" spans="1:93" hidden="1">
      <c r="A118" s="129">
        <v>14</v>
      </c>
      <c r="B118" s="283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284"/>
      <c r="R118" s="129">
        <v>14</v>
      </c>
      <c r="S118" s="283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281"/>
      <c r="AI118" s="129">
        <v>14</v>
      </c>
      <c r="AJ118" s="284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287"/>
      <c r="AX118" s="129">
        <v>14</v>
      </c>
      <c r="AY118" s="284"/>
      <c r="AZ118" s="129"/>
      <c r="BA118" s="129"/>
      <c r="BB118" s="129"/>
      <c r="BC118" s="129"/>
      <c r="BD118" s="129"/>
      <c r="BE118" s="129"/>
      <c r="BF118" s="129"/>
      <c r="BG118" s="129"/>
      <c r="BH118" s="129"/>
      <c r="BI118" s="129"/>
      <c r="BJ118" s="129"/>
      <c r="BK118" s="287"/>
      <c r="BM118" s="129">
        <v>14</v>
      </c>
      <c r="BN118" s="284"/>
      <c r="BO118" s="129"/>
      <c r="BP118" s="129"/>
      <c r="BQ118" s="129"/>
      <c r="BR118" s="129"/>
      <c r="BS118" s="129"/>
      <c r="BT118" s="129"/>
      <c r="BU118" s="129"/>
      <c r="BV118" s="129"/>
      <c r="BW118" s="129"/>
      <c r="BX118" s="129"/>
      <c r="BY118" s="129"/>
      <c r="BZ118" s="281"/>
      <c r="CB118" s="129">
        <v>14</v>
      </c>
      <c r="CC118" s="284"/>
      <c r="CD118" s="129"/>
      <c r="CE118" s="129"/>
      <c r="CF118" s="129"/>
      <c r="CG118" s="129"/>
      <c r="CH118" s="129"/>
      <c r="CI118" s="129"/>
      <c r="CJ118" s="129"/>
      <c r="CK118" s="129"/>
      <c r="CL118" s="129"/>
      <c r="CM118" s="129"/>
      <c r="CN118" s="129"/>
      <c r="CO118" s="281"/>
    </row>
    <row r="119" spans="1:93" hidden="1">
      <c r="A119" s="129">
        <v>15</v>
      </c>
      <c r="B119" s="283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284"/>
      <c r="R119" s="129">
        <v>15</v>
      </c>
      <c r="S119" s="283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281"/>
      <c r="AI119" s="129">
        <v>15</v>
      </c>
      <c r="AJ119" s="284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288"/>
      <c r="AX119" s="129">
        <v>15</v>
      </c>
      <c r="AY119" s="284"/>
      <c r="AZ119" s="129"/>
      <c r="BA119" s="129"/>
      <c r="BB119" s="129"/>
      <c r="BC119" s="129"/>
      <c r="BD119" s="129"/>
      <c r="BE119" s="129"/>
      <c r="BF119" s="129"/>
      <c r="BG119" s="129"/>
      <c r="BH119" s="129"/>
      <c r="BI119" s="129"/>
      <c r="BJ119" s="129"/>
      <c r="BK119" s="288"/>
      <c r="BM119" s="129">
        <v>15</v>
      </c>
      <c r="BN119" s="284"/>
      <c r="BO119" s="129"/>
      <c r="BP119" s="129"/>
      <c r="BQ119" s="129"/>
      <c r="BR119" s="129"/>
      <c r="BS119" s="129"/>
      <c r="BT119" s="129"/>
      <c r="BU119" s="129"/>
      <c r="BV119" s="129"/>
      <c r="BW119" s="129"/>
      <c r="BX119" s="129"/>
      <c r="BY119" s="129"/>
      <c r="BZ119" s="281"/>
      <c r="CB119" s="129">
        <v>15</v>
      </c>
      <c r="CC119" s="284"/>
      <c r="CD119" s="129"/>
      <c r="CE119" s="129"/>
      <c r="CF119" s="129"/>
      <c r="CG119" s="129"/>
      <c r="CH119" s="129"/>
      <c r="CI119" s="129"/>
      <c r="CJ119" s="129"/>
      <c r="CK119" s="129"/>
      <c r="CL119" s="129"/>
      <c r="CM119" s="129"/>
      <c r="CN119" s="129"/>
      <c r="CO119" s="281"/>
    </row>
    <row r="120" spans="1:93" ht="15.75" hidden="1">
      <c r="A120" s="280" t="s">
        <v>644</v>
      </c>
      <c r="B120" s="280"/>
      <c r="C120" s="129"/>
      <c r="D120" s="129"/>
      <c r="E120" s="125">
        <f>SUM(E105:E119)</f>
        <v>50</v>
      </c>
      <c r="F120" s="125">
        <f>SUM(F105:F119)</f>
        <v>59</v>
      </c>
      <c r="G120" s="125"/>
      <c r="H120" s="125"/>
      <c r="I120" s="129"/>
      <c r="J120" s="129">
        <f t="shared" ref="J120" si="39">SUM(J105:J119)</f>
        <v>0</v>
      </c>
      <c r="K120" s="129">
        <f t="shared" ref="K120" si="40">SUM(K105:K119)</f>
        <v>0</v>
      </c>
      <c r="L120" s="130">
        <f>IF(F120=0,0,(F120/E120*100))</f>
        <v>118</v>
      </c>
      <c r="M120" s="130">
        <f>IF(K120=0,0,(K120/J120*100))</f>
        <v>0</v>
      </c>
      <c r="N120" s="129">
        <v>4</v>
      </c>
      <c r="O120" s="129">
        <v>0</v>
      </c>
      <c r="P120" s="129"/>
      <c r="R120" s="280" t="s">
        <v>644</v>
      </c>
      <c r="S120" s="280"/>
      <c r="T120" s="125"/>
      <c r="U120" s="125"/>
      <c r="V120" s="125">
        <f>SUM(V105:V119)</f>
        <v>50</v>
      </c>
      <c r="W120" s="125">
        <f>SUM(W105:W119)</f>
        <v>50</v>
      </c>
      <c r="X120" s="125"/>
      <c r="Y120" s="125"/>
      <c r="Z120" s="125"/>
      <c r="AA120" s="125">
        <f t="shared" ref="AA120:AB120" si="41">SUM(AA105:AA119)</f>
        <v>0</v>
      </c>
      <c r="AB120" s="125">
        <f t="shared" si="41"/>
        <v>0</v>
      </c>
      <c r="AC120" s="130">
        <f>IF(W120=0,0,(W120/V120*100))</f>
        <v>100</v>
      </c>
      <c r="AD120" s="130">
        <f>IF(AB120=0,0,(AB120/AA120*100))</f>
        <v>0</v>
      </c>
      <c r="AE120" s="125">
        <v>4</v>
      </c>
      <c r="AF120" s="125">
        <v>0</v>
      </c>
      <c r="AG120" s="125"/>
      <c r="AI120" s="281" t="s">
        <v>644</v>
      </c>
      <c r="AJ120" s="281"/>
      <c r="AK120" s="129"/>
      <c r="AL120" s="129"/>
      <c r="AM120" s="129">
        <f>SUM(AM105:AM119)</f>
        <v>105</v>
      </c>
      <c r="AN120" s="129">
        <f>SUM(AN105:AN119)</f>
        <v>63</v>
      </c>
      <c r="AO120" s="129"/>
      <c r="AP120" s="129">
        <f t="shared" ref="AP120:AQ120" si="42">SUM(AP105:AP119)</f>
        <v>0</v>
      </c>
      <c r="AQ120" s="129">
        <f t="shared" si="42"/>
        <v>0</v>
      </c>
      <c r="AR120" s="130">
        <f>IF(AN120=0,0,(AN120/AM120*100))</f>
        <v>60</v>
      </c>
      <c r="AS120" s="130">
        <f>IF(AQ120=0,0,(AQ120/AP120*100))</f>
        <v>0</v>
      </c>
      <c r="AT120" s="129">
        <v>4</v>
      </c>
      <c r="AU120" s="129">
        <v>0</v>
      </c>
      <c r="AV120" s="129"/>
      <c r="AX120" s="281" t="s">
        <v>644</v>
      </c>
      <c r="AY120" s="281"/>
      <c r="AZ120" s="129"/>
      <c r="BA120" s="129"/>
      <c r="BB120" s="129">
        <f>SUM(BB105:BB119)</f>
        <v>64</v>
      </c>
      <c r="BC120" s="129">
        <f>SUM(BC105:BC119)</f>
        <v>32</v>
      </c>
      <c r="BD120" s="129"/>
      <c r="BE120" s="129">
        <f t="shared" ref="BE120:BF120" si="43">SUM(BE105:BE119)</f>
        <v>0</v>
      </c>
      <c r="BF120" s="129">
        <f t="shared" si="43"/>
        <v>0</v>
      </c>
      <c r="BG120" s="130">
        <f>IF(BC120=0,0,(BC120/BB120*100))</f>
        <v>50</v>
      </c>
      <c r="BH120" s="130">
        <f>IF(BF120=0,0,(BF120/BE120*100))</f>
        <v>0</v>
      </c>
      <c r="BI120" s="129">
        <v>4</v>
      </c>
      <c r="BJ120" s="129">
        <v>0</v>
      </c>
      <c r="BK120" s="129"/>
      <c r="BM120" s="281" t="s">
        <v>644</v>
      </c>
      <c r="BN120" s="281"/>
      <c r="BO120" s="129"/>
      <c r="BP120" s="129"/>
      <c r="BQ120" s="129">
        <f>SUM(BQ105:BQ119)</f>
        <v>65</v>
      </c>
      <c r="BR120" s="129">
        <f>SUM(BR105:BR119)</f>
        <v>29</v>
      </c>
      <c r="BS120" s="129"/>
      <c r="BT120" s="129">
        <f t="shared" ref="BT120:BU120" si="44">SUM(BT105:BT119)</f>
        <v>0</v>
      </c>
      <c r="BU120" s="129">
        <f t="shared" si="44"/>
        <v>0</v>
      </c>
      <c r="BV120" s="130">
        <f>IF(BR120=0,0,(BR120/BQ120*100))</f>
        <v>44.61538461538462</v>
      </c>
      <c r="BW120" s="130">
        <f>IF(BU120=0,0,(BU120/BT120*100))</f>
        <v>0</v>
      </c>
      <c r="BX120" s="129"/>
      <c r="BY120" s="129"/>
      <c r="BZ120" s="129"/>
      <c r="CB120" s="281" t="s">
        <v>644</v>
      </c>
      <c r="CC120" s="281"/>
      <c r="CD120" s="129"/>
      <c r="CE120" s="129"/>
      <c r="CF120" s="129">
        <f>SUM(CF105:CF119)</f>
        <v>0</v>
      </c>
      <c r="CG120" s="129">
        <f>SUM(CG105:CG119)</f>
        <v>0</v>
      </c>
      <c r="CH120" s="129"/>
      <c r="CI120" s="129">
        <f t="shared" ref="CI120:CJ120" si="45">SUM(CI105:CI119)</f>
        <v>0</v>
      </c>
      <c r="CJ120" s="129">
        <f t="shared" si="45"/>
        <v>0</v>
      </c>
      <c r="CK120" s="130">
        <f>IF(CG120=0,0,(CG120/CF120*100))</f>
        <v>0</v>
      </c>
      <c r="CL120" s="130">
        <f>IF(CJ120=0,0,(CJ120/CI120*100))</f>
        <v>0</v>
      </c>
      <c r="CM120" s="129"/>
      <c r="CN120" s="129"/>
      <c r="CO120" s="129"/>
    </row>
    <row r="121" spans="1:93" ht="33.75" hidden="1" customHeight="1">
      <c r="A121" s="263" t="s">
        <v>657</v>
      </c>
      <c r="B121" s="263"/>
      <c r="C121" s="129"/>
      <c r="D121" s="129"/>
      <c r="E121" s="125">
        <f>E120+E88+E72+E56+E40</f>
        <v>1612</v>
      </c>
      <c r="F121" s="125">
        <f>F120+F88+F72+F56+F40</f>
        <v>1663</v>
      </c>
      <c r="G121" s="125"/>
      <c r="H121" s="125"/>
      <c r="I121" s="129">
        <f>I120+I88+I72+I56+I40</f>
        <v>0</v>
      </c>
      <c r="J121" s="129">
        <f>J120+J88+J72+J56+J40</f>
        <v>0</v>
      </c>
      <c r="K121" s="129">
        <f>K120+K88+K72+K56+K40</f>
        <v>0</v>
      </c>
      <c r="L121" s="130">
        <f>IF(F121=0,0,(F121/E121*100))</f>
        <v>103.16377171215881</v>
      </c>
      <c r="M121" s="130">
        <f>IF(K121=0,0,(K121/J121*100))</f>
        <v>0</v>
      </c>
      <c r="N121" s="129"/>
      <c r="O121" s="129"/>
      <c r="P121" s="129"/>
      <c r="R121" s="280" t="s">
        <v>593</v>
      </c>
      <c r="S121" s="280"/>
      <c r="T121" s="125"/>
      <c r="U121" s="125"/>
      <c r="V121" s="125">
        <f>V120+V88+V72+V56+V40</f>
        <v>1856</v>
      </c>
      <c r="W121" s="125">
        <f>W120+W88+W72+W56+W40</f>
        <v>1896</v>
      </c>
      <c r="X121" s="125"/>
      <c r="Y121" s="125"/>
      <c r="Z121" s="125">
        <f>Z120+Z88+Z72+Z56+Z40</f>
        <v>0</v>
      </c>
      <c r="AA121" s="125">
        <f>AA120+AA88+AA72+AA56+AA40</f>
        <v>0</v>
      </c>
      <c r="AB121" s="125">
        <f>AB120+AB88+AB72+AB56+AB40</f>
        <v>0</v>
      </c>
      <c r="AC121" s="130">
        <f>IF(W121=0,0,(W121/V121*100))</f>
        <v>102.15517241379311</v>
      </c>
      <c r="AD121" s="130">
        <f>IF(AB121=0,0,(AB121/AA121*100))</f>
        <v>0</v>
      </c>
      <c r="AE121" s="125"/>
      <c r="AF121" s="125"/>
      <c r="AG121" s="129"/>
      <c r="AI121" s="281" t="s">
        <v>593</v>
      </c>
      <c r="AJ121" s="281"/>
      <c r="AK121" s="129"/>
      <c r="AL121" s="129"/>
      <c r="AM121" s="129">
        <f>AM120+AM88+AM72+AM56+AM40</f>
        <v>2441</v>
      </c>
      <c r="AN121" s="129">
        <f>AN120+AN88+AN72+AN56+AN40</f>
        <v>2332</v>
      </c>
      <c r="AO121" s="129">
        <f>AO120+AO88+AO72+AO56+AO40</f>
        <v>0</v>
      </c>
      <c r="AP121" s="129">
        <f>AP120+AP88+AP72+AP56+AP40</f>
        <v>0</v>
      </c>
      <c r="AQ121" s="129">
        <f>AQ120+AQ88+AQ72+AQ56+AQ40</f>
        <v>0</v>
      </c>
      <c r="AR121" s="130">
        <f>IF(AN121=0,0,(AN121/AM121*100))</f>
        <v>95.534616960262184</v>
      </c>
      <c r="AS121" s="130">
        <f>IF(AQ121=0,0,(AQ121/AP121*100))</f>
        <v>0</v>
      </c>
      <c r="AT121" s="129"/>
      <c r="AU121" s="129"/>
      <c r="AV121" s="129"/>
      <c r="AX121" s="281" t="s">
        <v>593</v>
      </c>
      <c r="AY121" s="281"/>
      <c r="AZ121" s="129"/>
      <c r="BA121" s="129"/>
      <c r="BB121" s="129">
        <f>BB120+BB88+BB72+BB56+BB40</f>
        <v>2233</v>
      </c>
      <c r="BC121" s="129">
        <f>BC120+BC88+BC72+BC56+BC40</f>
        <v>2237</v>
      </c>
      <c r="BD121" s="129">
        <f>BD120+BD88+BD72+BD56+BD40</f>
        <v>0</v>
      </c>
      <c r="BE121" s="129">
        <f>BE120+BE88+BE72+BE56+BE40</f>
        <v>0</v>
      </c>
      <c r="BF121" s="129">
        <f>BF120+BF88+BF72+BF56+BF40</f>
        <v>0</v>
      </c>
      <c r="BG121" s="130">
        <f>IF(BC121=0,0,(BC121/BB121*100))</f>
        <v>100.17913121361397</v>
      </c>
      <c r="BH121" s="130">
        <f>IF(BF121=0,0,(BF121/BE121*100))</f>
        <v>0</v>
      </c>
      <c r="BI121" s="129"/>
      <c r="BJ121" s="129"/>
      <c r="BK121" s="129"/>
      <c r="BM121" s="281" t="s">
        <v>593</v>
      </c>
      <c r="BN121" s="281"/>
      <c r="BO121" s="129"/>
      <c r="BP121" s="129"/>
      <c r="BQ121" s="129">
        <f>BQ120+BQ88+BQ72+BQ56+BQ40+BQ104</f>
        <v>2660</v>
      </c>
      <c r="BR121" s="129">
        <f>BR120+BR88+BR72+BR56+BR40+BR104</f>
        <v>2409</v>
      </c>
      <c r="BS121" s="129">
        <f>BS120+BS88+BS72+BS56+BS40</f>
        <v>0</v>
      </c>
      <c r="BT121" s="129">
        <f>BT120+BT88+BT72+BT56+BT40</f>
        <v>0</v>
      </c>
      <c r="BU121" s="129">
        <f>BU120+BU88+BU72+BU56+BU40</f>
        <v>0</v>
      </c>
      <c r="BV121" s="130">
        <f>IF(BR121=0,0,(BR121/BQ121*100))</f>
        <v>90.563909774436098</v>
      </c>
      <c r="BW121" s="130">
        <f>IF(BU121=0,0,(BU121/BT121*100))</f>
        <v>0</v>
      </c>
      <c r="BX121" s="129"/>
      <c r="BY121" s="129"/>
      <c r="BZ121" s="129"/>
      <c r="CB121" s="281" t="s">
        <v>593</v>
      </c>
      <c r="CC121" s="281"/>
      <c r="CD121" s="129"/>
      <c r="CE121" s="129"/>
      <c r="CF121" s="129">
        <f>CF120+CF88+CF72+CF56+CF40+CF104</f>
        <v>0</v>
      </c>
      <c r="CG121" s="129">
        <f>CG120+CG88+CG72+CG56+CG40+CG104</f>
        <v>0</v>
      </c>
      <c r="CH121" s="129">
        <f>CH120+CH88+CH72+CH56+CH40</f>
        <v>0</v>
      </c>
      <c r="CI121" s="129">
        <f>CI120+CI88+CI72+CI56+CI40</f>
        <v>780</v>
      </c>
      <c r="CJ121" s="129">
        <f>CJ120+CJ88+CJ72+CJ56+CJ40</f>
        <v>836</v>
      </c>
      <c r="CK121" s="130">
        <f>IF(CG121=0,0,(CG121/CF121*100))</f>
        <v>0</v>
      </c>
      <c r="CL121" s="130">
        <f>IF(CJ121=0,0,(CJ121/CI121*100))</f>
        <v>107.17948717948718</v>
      </c>
      <c r="CM121" s="129"/>
      <c r="CN121" s="129"/>
      <c r="CO121" s="129"/>
    </row>
    <row r="122" spans="1:93" hidden="1">
      <c r="A122" s="129">
        <v>1</v>
      </c>
      <c r="B122" s="284" t="s">
        <v>654</v>
      </c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281"/>
      <c r="Q122" s="148"/>
      <c r="R122" s="129">
        <v>1</v>
      </c>
      <c r="S122" s="284" t="s">
        <v>654</v>
      </c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281"/>
      <c r="AI122" s="129">
        <v>1</v>
      </c>
      <c r="AJ122" s="284" t="s">
        <v>654</v>
      </c>
      <c r="AK122" s="16" t="s">
        <v>100</v>
      </c>
      <c r="AL122" s="16" t="s">
        <v>101</v>
      </c>
      <c r="AM122" s="129"/>
      <c r="AN122" s="129">
        <v>392</v>
      </c>
      <c r="AO122" s="129"/>
      <c r="AP122" s="129"/>
      <c r="AQ122" s="129"/>
      <c r="AR122" s="129"/>
      <c r="AS122" s="129"/>
      <c r="AT122" s="129"/>
      <c r="AU122" s="129"/>
      <c r="AV122" s="281"/>
      <c r="AX122" s="129">
        <v>1</v>
      </c>
      <c r="AY122" s="284" t="s">
        <v>654</v>
      </c>
      <c r="AZ122" s="16" t="s">
        <v>102</v>
      </c>
      <c r="BA122" s="16" t="s">
        <v>103</v>
      </c>
      <c r="BB122" s="129"/>
      <c r="BC122" s="129">
        <v>300</v>
      </c>
      <c r="BD122" s="129"/>
      <c r="BE122" s="129"/>
      <c r="BF122" s="129"/>
      <c r="BG122" s="129"/>
      <c r="BH122" s="129"/>
      <c r="BI122" s="129"/>
      <c r="BJ122" s="129"/>
      <c r="BK122" s="281"/>
      <c r="BM122" s="129">
        <v>1</v>
      </c>
      <c r="BN122" s="284" t="s">
        <v>654</v>
      </c>
      <c r="BO122" s="16" t="s">
        <v>106</v>
      </c>
      <c r="BP122" s="16" t="s">
        <v>107</v>
      </c>
      <c r="BQ122" s="129">
        <v>200</v>
      </c>
      <c r="BR122" s="129">
        <v>200</v>
      </c>
      <c r="BS122" s="129"/>
      <c r="BT122" s="129"/>
      <c r="BU122" s="129"/>
      <c r="BV122" s="129"/>
      <c r="BW122" s="129"/>
      <c r="BX122" s="129"/>
      <c r="BY122" s="129"/>
      <c r="BZ122" s="286" t="s">
        <v>765</v>
      </c>
      <c r="CB122" s="129">
        <v>1</v>
      </c>
      <c r="CC122" s="284" t="s">
        <v>654</v>
      </c>
      <c r="CD122" s="38" t="s">
        <v>538</v>
      </c>
      <c r="CE122" s="38" t="s">
        <v>448</v>
      </c>
      <c r="CF122" s="129"/>
      <c r="CG122" s="129"/>
      <c r="CH122" s="129"/>
      <c r="CI122" s="129">
        <v>200</v>
      </c>
      <c r="CJ122" s="129">
        <v>96</v>
      </c>
      <c r="CK122" s="129"/>
      <c r="CL122" s="129"/>
      <c r="CM122" s="129"/>
      <c r="CN122" s="129"/>
      <c r="CO122" s="286"/>
    </row>
    <row r="123" spans="1:93" hidden="1">
      <c r="A123" s="129">
        <v>2</v>
      </c>
      <c r="B123" s="284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281"/>
      <c r="Q123" s="148"/>
      <c r="R123" s="129">
        <v>2</v>
      </c>
      <c r="S123" s="284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281"/>
      <c r="AI123" s="129">
        <v>2</v>
      </c>
      <c r="AJ123" s="284"/>
      <c r="AK123" s="16" t="s">
        <v>130</v>
      </c>
      <c r="AL123" s="16" t="s">
        <v>131</v>
      </c>
      <c r="AM123" s="129"/>
      <c r="AN123" s="129">
        <v>108</v>
      </c>
      <c r="AO123" s="129"/>
      <c r="AP123" s="129"/>
      <c r="AQ123" s="129">
        <v>300</v>
      </c>
      <c r="AR123" s="129"/>
      <c r="AS123" s="129"/>
      <c r="AT123" s="129"/>
      <c r="AU123" s="129"/>
      <c r="AV123" s="281"/>
      <c r="AX123" s="129">
        <v>2</v>
      </c>
      <c r="AY123" s="284"/>
      <c r="AZ123" s="129" t="s">
        <v>745</v>
      </c>
      <c r="BA123" s="129" t="s">
        <v>746</v>
      </c>
      <c r="BB123" s="129"/>
      <c r="BC123" s="129">
        <v>52</v>
      </c>
      <c r="BD123" s="129"/>
      <c r="BE123" s="129"/>
      <c r="BF123" s="129"/>
      <c r="BG123" s="129"/>
      <c r="BH123" s="129"/>
      <c r="BI123" s="129"/>
      <c r="BJ123" s="129"/>
      <c r="BK123" s="281"/>
      <c r="BM123" s="129">
        <v>2</v>
      </c>
      <c r="BN123" s="284"/>
      <c r="BO123" s="16" t="s">
        <v>102</v>
      </c>
      <c r="BP123" s="16" t="s">
        <v>103</v>
      </c>
      <c r="BQ123" s="129">
        <v>100</v>
      </c>
      <c r="BR123" s="129">
        <v>108</v>
      </c>
      <c r="BS123" s="129"/>
      <c r="BT123" s="129"/>
      <c r="BU123" s="129"/>
      <c r="BV123" s="129"/>
      <c r="BW123" s="129"/>
      <c r="BX123" s="129"/>
      <c r="BY123" s="129"/>
      <c r="BZ123" s="287"/>
      <c r="CB123" s="129">
        <v>2</v>
      </c>
      <c r="CC123" s="284"/>
      <c r="CD123" s="16" t="s">
        <v>123</v>
      </c>
      <c r="CE123" s="16" t="s">
        <v>124</v>
      </c>
      <c r="CF123" s="129"/>
      <c r="CG123" s="129"/>
      <c r="CH123" s="129"/>
      <c r="CI123" s="129">
        <v>252</v>
      </c>
      <c r="CJ123" s="129">
        <v>252</v>
      </c>
      <c r="CK123" s="129"/>
      <c r="CL123" s="129"/>
      <c r="CM123" s="129"/>
      <c r="CN123" s="129"/>
      <c r="CO123" s="287"/>
    </row>
    <row r="124" spans="1:93" hidden="1">
      <c r="A124" s="129">
        <v>3</v>
      </c>
      <c r="B124" s="284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281"/>
      <c r="Q124" s="148"/>
      <c r="R124" s="129">
        <v>3</v>
      </c>
      <c r="S124" s="284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281"/>
      <c r="AI124" s="129">
        <v>3</v>
      </c>
      <c r="AJ124" s="284"/>
      <c r="AK124" s="16" t="s">
        <v>79</v>
      </c>
      <c r="AL124" s="16" t="s">
        <v>80</v>
      </c>
      <c r="AM124" s="129"/>
      <c r="AN124" s="129">
        <v>100</v>
      </c>
      <c r="AO124" s="129"/>
      <c r="AP124" s="129"/>
      <c r="AQ124" s="129"/>
      <c r="AR124" s="129"/>
      <c r="AS124" s="129"/>
      <c r="AT124" s="129"/>
      <c r="AU124" s="129"/>
      <c r="AV124" s="281"/>
      <c r="AX124" s="129">
        <v>3</v>
      </c>
      <c r="AY124" s="284"/>
      <c r="AZ124" s="129" t="s">
        <v>747</v>
      </c>
      <c r="BA124" s="129" t="s">
        <v>496</v>
      </c>
      <c r="BB124" s="129"/>
      <c r="BC124" s="129">
        <v>200</v>
      </c>
      <c r="BD124" s="129"/>
      <c r="BE124" s="129"/>
      <c r="BF124" s="129"/>
      <c r="BG124" s="129"/>
      <c r="BH124" s="129"/>
      <c r="BI124" s="129"/>
      <c r="BJ124" s="129"/>
      <c r="BK124" s="281"/>
      <c r="BM124" s="129">
        <v>3</v>
      </c>
      <c r="BN124" s="284"/>
      <c r="BO124" s="16" t="s">
        <v>130</v>
      </c>
      <c r="BP124" s="16" t="s">
        <v>131</v>
      </c>
      <c r="BQ124" s="129">
        <v>100</v>
      </c>
      <c r="BR124" s="129">
        <v>64</v>
      </c>
      <c r="BS124" s="129"/>
      <c r="BT124" s="129"/>
      <c r="BU124" s="129"/>
      <c r="BV124" s="129"/>
      <c r="BW124" s="129"/>
      <c r="BX124" s="129"/>
      <c r="BY124" s="129"/>
      <c r="BZ124" s="287"/>
      <c r="CB124" s="129">
        <v>3</v>
      </c>
      <c r="CC124" s="284"/>
      <c r="CD124" s="16" t="s">
        <v>125</v>
      </c>
      <c r="CE124" s="16" t="s">
        <v>126</v>
      </c>
      <c r="CF124" s="129"/>
      <c r="CG124" s="129"/>
      <c r="CH124" s="129"/>
      <c r="CI124" s="129">
        <v>148</v>
      </c>
      <c r="CJ124" s="129">
        <v>92</v>
      </c>
      <c r="CK124" s="129"/>
      <c r="CL124" s="129"/>
      <c r="CM124" s="129"/>
      <c r="CN124" s="129"/>
      <c r="CO124" s="287"/>
    </row>
    <row r="125" spans="1:93" hidden="1">
      <c r="A125" s="129">
        <v>4</v>
      </c>
      <c r="B125" s="284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281"/>
      <c r="Q125" s="148"/>
      <c r="R125" s="129">
        <v>4</v>
      </c>
      <c r="S125" s="284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281"/>
      <c r="AI125" s="129">
        <v>4</v>
      </c>
      <c r="AJ125" s="284"/>
      <c r="AK125" s="16" t="s">
        <v>323</v>
      </c>
      <c r="AL125" s="16" t="s">
        <v>324</v>
      </c>
      <c r="AM125" s="129"/>
      <c r="AN125" s="129">
        <v>480</v>
      </c>
      <c r="AO125" s="129"/>
      <c r="AP125" s="129"/>
      <c r="AQ125" s="129"/>
      <c r="AR125" s="129"/>
      <c r="AS125" s="129"/>
      <c r="AT125" s="129"/>
      <c r="AU125" s="129"/>
      <c r="AV125" s="281"/>
      <c r="AX125" s="129">
        <v>4</v>
      </c>
      <c r="AY125" s="284"/>
      <c r="AZ125" s="129" t="s">
        <v>748</v>
      </c>
      <c r="BA125" s="129" t="s">
        <v>495</v>
      </c>
      <c r="BB125" s="129"/>
      <c r="BC125" s="129">
        <v>200</v>
      </c>
      <c r="BD125" s="129"/>
      <c r="BE125" s="129"/>
      <c r="BF125" s="129"/>
      <c r="BG125" s="129"/>
      <c r="BH125" s="129"/>
      <c r="BI125" s="129"/>
      <c r="BJ125" s="129"/>
      <c r="BK125" s="281"/>
      <c r="BM125" s="129">
        <v>4</v>
      </c>
      <c r="BN125" s="284"/>
      <c r="BO125" s="16" t="s">
        <v>132</v>
      </c>
      <c r="BP125" s="16" t="s">
        <v>133</v>
      </c>
      <c r="BQ125" s="129">
        <v>100</v>
      </c>
      <c r="BR125" s="129">
        <v>100</v>
      </c>
      <c r="BS125" s="129"/>
      <c r="BT125" s="129"/>
      <c r="BU125" s="129"/>
      <c r="BV125" s="129"/>
      <c r="BW125" s="129"/>
      <c r="BX125" s="129"/>
      <c r="BY125" s="129"/>
      <c r="BZ125" s="287"/>
      <c r="CB125" s="129">
        <v>4</v>
      </c>
      <c r="CC125" s="284"/>
      <c r="CD125" s="16" t="s">
        <v>91</v>
      </c>
      <c r="CE125" s="16" t="s">
        <v>92</v>
      </c>
      <c r="CF125" s="129"/>
      <c r="CG125" s="129"/>
      <c r="CH125" s="129"/>
      <c r="CI125" s="129">
        <v>100</v>
      </c>
      <c r="CJ125" s="129">
        <v>60</v>
      </c>
      <c r="CK125" s="129"/>
      <c r="CL125" s="129"/>
      <c r="CM125" s="129"/>
      <c r="CN125" s="129"/>
      <c r="CO125" s="287"/>
    </row>
    <row r="126" spans="1:93" hidden="1">
      <c r="A126" s="129">
        <v>5</v>
      </c>
      <c r="B126" s="284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281"/>
      <c r="Q126" s="148"/>
      <c r="R126" s="129">
        <v>5</v>
      </c>
      <c r="S126" s="284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281"/>
      <c r="AI126" s="129">
        <v>5</v>
      </c>
      <c r="AJ126" s="284"/>
      <c r="AK126" s="129"/>
      <c r="AL126" s="16" t="s">
        <v>367</v>
      </c>
      <c r="AM126" s="129"/>
      <c r="AN126" s="129">
        <v>70</v>
      </c>
      <c r="AO126" s="129"/>
      <c r="AP126" s="129"/>
      <c r="AQ126" s="129"/>
      <c r="AR126" s="129"/>
      <c r="AS126" s="129"/>
      <c r="AT126" s="129"/>
      <c r="AU126" s="129"/>
      <c r="AV126" s="281"/>
      <c r="AX126" s="129">
        <v>5</v>
      </c>
      <c r="AY126" s="284"/>
      <c r="AZ126" s="129"/>
      <c r="BA126" s="129"/>
      <c r="BB126" s="129"/>
      <c r="BC126" s="129"/>
      <c r="BD126" s="129"/>
      <c r="BE126" s="129"/>
      <c r="BF126" s="129"/>
      <c r="BG126" s="129"/>
      <c r="BH126" s="129"/>
      <c r="BI126" s="129"/>
      <c r="BJ126" s="129"/>
      <c r="BK126" s="281"/>
      <c r="BM126" s="129">
        <v>5</v>
      </c>
      <c r="BN126" s="284"/>
      <c r="BO126" s="16" t="s">
        <v>128</v>
      </c>
      <c r="BP126" s="16" t="s">
        <v>129</v>
      </c>
      <c r="BQ126" s="129">
        <v>200</v>
      </c>
      <c r="BR126" s="129">
        <v>200</v>
      </c>
      <c r="BS126" s="129"/>
      <c r="BT126" s="129"/>
      <c r="BU126" s="129"/>
      <c r="BV126" s="129"/>
      <c r="BW126" s="129"/>
      <c r="BX126" s="129"/>
      <c r="BY126" s="129"/>
      <c r="BZ126" s="287"/>
      <c r="CB126" s="129">
        <v>5</v>
      </c>
      <c r="CC126" s="284"/>
      <c r="CD126" s="16" t="s">
        <v>93</v>
      </c>
      <c r="CE126" s="16" t="s">
        <v>94</v>
      </c>
      <c r="CF126" s="129"/>
      <c r="CG126" s="129"/>
      <c r="CH126" s="129"/>
      <c r="CI126" s="129">
        <v>100</v>
      </c>
      <c r="CJ126" s="129">
        <v>12</v>
      </c>
      <c r="CK126" s="129"/>
      <c r="CL126" s="129"/>
      <c r="CM126" s="129"/>
      <c r="CN126" s="129"/>
      <c r="CO126" s="287"/>
    </row>
    <row r="127" spans="1:93" hidden="1">
      <c r="A127" s="129">
        <v>6</v>
      </c>
      <c r="B127" s="284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281"/>
      <c r="Q127" s="148"/>
      <c r="R127" s="129">
        <v>6</v>
      </c>
      <c r="S127" s="284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281"/>
      <c r="AI127" s="129">
        <v>6</v>
      </c>
      <c r="AJ127" s="284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281"/>
      <c r="AX127" s="129">
        <v>6</v>
      </c>
      <c r="AY127" s="284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281"/>
      <c r="BM127" s="129">
        <v>6</v>
      </c>
      <c r="BN127" s="284"/>
      <c r="BO127" s="16" t="s">
        <v>91</v>
      </c>
      <c r="BP127" s="16" t="s">
        <v>92</v>
      </c>
      <c r="BQ127" s="129">
        <v>260</v>
      </c>
      <c r="BR127" s="129">
        <v>148</v>
      </c>
      <c r="BS127" s="129"/>
      <c r="BT127" s="129"/>
      <c r="BU127" s="129"/>
      <c r="BV127" s="129"/>
      <c r="BW127" s="129"/>
      <c r="BX127" s="129"/>
      <c r="BY127" s="129"/>
      <c r="BZ127" s="287"/>
      <c r="CB127" s="129">
        <v>6</v>
      </c>
      <c r="CC127" s="284"/>
      <c r="CD127" s="129" t="s">
        <v>773</v>
      </c>
      <c r="CE127" s="129" t="s">
        <v>774</v>
      </c>
      <c r="CF127" s="129"/>
      <c r="CG127" s="129"/>
      <c r="CH127" s="129"/>
      <c r="CI127" s="129"/>
      <c r="CJ127" s="129">
        <v>200</v>
      </c>
      <c r="CK127" s="129"/>
      <c r="CL127" s="129"/>
      <c r="CM127" s="129"/>
      <c r="CN127" s="129"/>
      <c r="CO127" s="287"/>
    </row>
    <row r="128" spans="1:93" hidden="1">
      <c r="A128" s="129">
        <v>7</v>
      </c>
      <c r="B128" s="284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281"/>
      <c r="Q128" s="148"/>
      <c r="R128" s="129">
        <v>7</v>
      </c>
      <c r="S128" s="284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281"/>
      <c r="AI128" s="129">
        <v>7</v>
      </c>
      <c r="AJ128" s="284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281"/>
      <c r="AX128" s="129">
        <v>7</v>
      </c>
      <c r="AY128" s="284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281"/>
      <c r="BM128" s="129">
        <v>7</v>
      </c>
      <c r="BN128" s="284"/>
      <c r="BO128" s="16" t="s">
        <v>76</v>
      </c>
      <c r="BP128" s="16" t="s">
        <v>77</v>
      </c>
      <c r="BQ128" s="129">
        <v>80</v>
      </c>
      <c r="BR128" s="129">
        <v>88</v>
      </c>
      <c r="BS128" s="129"/>
      <c r="BT128" s="129"/>
      <c r="BU128" s="129"/>
      <c r="BV128" s="129"/>
      <c r="BW128" s="129"/>
      <c r="BX128" s="129"/>
      <c r="BY128" s="129"/>
      <c r="BZ128" s="287"/>
      <c r="CB128" s="129">
        <v>7</v>
      </c>
      <c r="CC128" s="284"/>
      <c r="CD128" s="129" t="s">
        <v>763</v>
      </c>
      <c r="CE128" s="129" t="s">
        <v>764</v>
      </c>
      <c r="CF128" s="129"/>
      <c r="CG128" s="129"/>
      <c r="CH128" s="129"/>
      <c r="CI128" s="129"/>
      <c r="CJ128" s="129">
        <v>168</v>
      </c>
      <c r="CK128" s="129"/>
      <c r="CL128" s="129"/>
      <c r="CM128" s="129"/>
      <c r="CN128" s="129"/>
      <c r="CO128" s="287"/>
    </row>
    <row r="129" spans="1:93" hidden="1">
      <c r="A129" s="129">
        <v>8</v>
      </c>
      <c r="B129" s="284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281"/>
      <c r="Q129" s="148"/>
      <c r="R129" s="129">
        <v>8</v>
      </c>
      <c r="S129" s="284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281"/>
      <c r="AI129" s="129">
        <v>8</v>
      </c>
      <c r="AJ129" s="284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281"/>
      <c r="AX129" s="129">
        <v>8</v>
      </c>
      <c r="AY129" s="284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281"/>
      <c r="BM129" s="129">
        <v>8</v>
      </c>
      <c r="BN129" s="284"/>
      <c r="BO129" s="129" t="s">
        <v>763</v>
      </c>
      <c r="BP129" s="129" t="s">
        <v>764</v>
      </c>
      <c r="BQ129" s="129">
        <v>115</v>
      </c>
      <c r="BR129" s="129">
        <v>200</v>
      </c>
      <c r="BS129" s="129"/>
      <c r="BT129" s="129"/>
      <c r="BU129" s="129"/>
      <c r="BV129" s="129"/>
      <c r="BW129" s="129"/>
      <c r="BX129" s="129"/>
      <c r="BY129" s="129"/>
      <c r="BZ129" s="287"/>
      <c r="CB129" s="129">
        <v>8</v>
      </c>
      <c r="CC129" s="284"/>
      <c r="CD129" s="129" t="s">
        <v>775</v>
      </c>
      <c r="CE129" s="129" t="s">
        <v>776</v>
      </c>
      <c r="CF129" s="129"/>
      <c r="CG129" s="129"/>
      <c r="CH129" s="129"/>
      <c r="CI129" s="129"/>
      <c r="CJ129" s="129">
        <v>30</v>
      </c>
      <c r="CK129" s="129"/>
      <c r="CL129" s="129"/>
      <c r="CM129" s="129"/>
      <c r="CN129" s="129"/>
      <c r="CO129" s="287"/>
    </row>
    <row r="130" spans="1:93" hidden="1">
      <c r="A130" s="129">
        <v>9</v>
      </c>
      <c r="B130" s="284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281"/>
      <c r="Q130" s="148"/>
      <c r="R130" s="129">
        <v>9</v>
      </c>
      <c r="S130" s="284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281"/>
      <c r="AI130" s="129">
        <v>9</v>
      </c>
      <c r="AJ130" s="284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281"/>
      <c r="AX130" s="129">
        <v>9</v>
      </c>
      <c r="AY130" s="284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281"/>
      <c r="BM130" s="129">
        <v>9</v>
      </c>
      <c r="BN130" s="284"/>
      <c r="BO130" s="129"/>
      <c r="BP130" s="129"/>
      <c r="BQ130" s="129"/>
      <c r="BR130" s="129"/>
      <c r="BS130" s="129"/>
      <c r="BT130" s="129"/>
      <c r="BU130" s="129"/>
      <c r="BV130" s="129"/>
      <c r="BW130" s="129"/>
      <c r="BX130" s="129"/>
      <c r="BY130" s="129"/>
      <c r="BZ130" s="287"/>
      <c r="CB130" s="129">
        <v>9</v>
      </c>
      <c r="CC130" s="284"/>
      <c r="CD130" s="129"/>
      <c r="CE130" s="129"/>
      <c r="CF130" s="129"/>
      <c r="CG130" s="129"/>
      <c r="CH130" s="129"/>
      <c r="CI130" s="129"/>
      <c r="CJ130" s="129"/>
      <c r="CK130" s="129"/>
      <c r="CL130" s="129"/>
      <c r="CM130" s="129"/>
      <c r="CN130" s="129"/>
      <c r="CO130" s="287"/>
    </row>
    <row r="131" spans="1:93" hidden="1">
      <c r="A131" s="129">
        <v>10</v>
      </c>
      <c r="B131" s="284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281"/>
      <c r="Q131" s="148"/>
      <c r="R131" s="129">
        <v>10</v>
      </c>
      <c r="S131" s="284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281"/>
      <c r="AI131" s="129">
        <v>10</v>
      </c>
      <c r="AJ131" s="284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281"/>
      <c r="AX131" s="129">
        <v>10</v>
      </c>
      <c r="AY131" s="284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/>
      <c r="BK131" s="281"/>
      <c r="BM131" s="129">
        <v>10</v>
      </c>
      <c r="BN131" s="284"/>
      <c r="BO131" s="129"/>
      <c r="BP131" s="129"/>
      <c r="BQ131" s="129"/>
      <c r="BR131" s="129"/>
      <c r="BS131" s="129"/>
      <c r="BT131" s="129"/>
      <c r="BU131" s="129"/>
      <c r="BV131" s="129"/>
      <c r="BW131" s="129"/>
      <c r="BX131" s="129"/>
      <c r="BY131" s="129"/>
      <c r="BZ131" s="287"/>
      <c r="CB131" s="129">
        <v>10</v>
      </c>
      <c r="CC131" s="284"/>
      <c r="CD131" s="129"/>
      <c r="CE131" s="129"/>
      <c r="CF131" s="129"/>
      <c r="CG131" s="129"/>
      <c r="CH131" s="129"/>
      <c r="CI131" s="129"/>
      <c r="CJ131" s="129"/>
      <c r="CK131" s="129"/>
      <c r="CL131" s="129"/>
      <c r="CM131" s="129"/>
      <c r="CN131" s="129"/>
      <c r="CO131" s="287"/>
    </row>
    <row r="132" spans="1:93" hidden="1">
      <c r="A132" s="129">
        <v>11</v>
      </c>
      <c r="B132" s="284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281"/>
      <c r="Q132" s="148"/>
      <c r="R132" s="129">
        <v>11</v>
      </c>
      <c r="S132" s="284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281"/>
      <c r="AI132" s="129">
        <v>11</v>
      </c>
      <c r="AJ132" s="284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281"/>
      <c r="AX132" s="129">
        <v>11</v>
      </c>
      <c r="AY132" s="284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281"/>
      <c r="BM132" s="129">
        <v>11</v>
      </c>
      <c r="BN132" s="284"/>
      <c r="BO132" s="129"/>
      <c r="BP132" s="129"/>
      <c r="BQ132" s="129"/>
      <c r="BR132" s="129"/>
      <c r="BS132" s="129"/>
      <c r="BT132" s="129"/>
      <c r="BU132" s="129"/>
      <c r="BV132" s="129"/>
      <c r="BW132" s="129"/>
      <c r="BX132" s="129"/>
      <c r="BY132" s="129"/>
      <c r="BZ132" s="287"/>
      <c r="CB132" s="129">
        <v>11</v>
      </c>
      <c r="CC132" s="284"/>
      <c r="CD132" s="129"/>
      <c r="CE132" s="129"/>
      <c r="CF132" s="129"/>
      <c r="CG132" s="129"/>
      <c r="CH132" s="129"/>
      <c r="CI132" s="129"/>
      <c r="CJ132" s="129"/>
      <c r="CK132" s="129"/>
      <c r="CL132" s="129"/>
      <c r="CM132" s="129"/>
      <c r="CN132" s="129"/>
      <c r="CO132" s="287"/>
    </row>
    <row r="133" spans="1:93" hidden="1">
      <c r="A133" s="129">
        <v>12</v>
      </c>
      <c r="B133" s="284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281"/>
      <c r="Q133" s="148"/>
      <c r="R133" s="129">
        <v>12</v>
      </c>
      <c r="S133" s="284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281"/>
      <c r="AI133" s="129">
        <v>12</v>
      </c>
      <c r="AJ133" s="284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281"/>
      <c r="AX133" s="129">
        <v>12</v>
      </c>
      <c r="AY133" s="284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281"/>
      <c r="BM133" s="129">
        <v>12</v>
      </c>
      <c r="BN133" s="284"/>
      <c r="BO133" s="129"/>
      <c r="BP133" s="129"/>
      <c r="BQ133" s="129"/>
      <c r="BR133" s="129"/>
      <c r="BS133" s="129"/>
      <c r="BT133" s="129"/>
      <c r="BU133" s="129"/>
      <c r="BV133" s="129"/>
      <c r="BW133" s="129"/>
      <c r="BX133" s="129"/>
      <c r="BY133" s="129"/>
      <c r="BZ133" s="287"/>
      <c r="CB133" s="129">
        <v>12</v>
      </c>
      <c r="CC133" s="284"/>
      <c r="CD133" s="129"/>
      <c r="CE133" s="129"/>
      <c r="CF133" s="129"/>
      <c r="CG133" s="129"/>
      <c r="CH133" s="129"/>
      <c r="CI133" s="129"/>
      <c r="CJ133" s="129"/>
      <c r="CK133" s="129"/>
      <c r="CL133" s="129"/>
      <c r="CM133" s="129"/>
      <c r="CN133" s="129"/>
      <c r="CO133" s="287"/>
    </row>
    <row r="134" spans="1:93" hidden="1">
      <c r="A134" s="129">
        <v>13</v>
      </c>
      <c r="B134" s="284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281"/>
      <c r="Q134" s="148"/>
      <c r="R134" s="129">
        <v>13</v>
      </c>
      <c r="S134" s="284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281"/>
      <c r="AI134" s="129">
        <v>13</v>
      </c>
      <c r="AJ134" s="284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281"/>
      <c r="AX134" s="129">
        <v>13</v>
      </c>
      <c r="AY134" s="284"/>
      <c r="AZ134" s="129"/>
      <c r="BA134" s="129"/>
      <c r="BB134" s="129"/>
      <c r="BC134" s="129"/>
      <c r="BD134" s="129"/>
      <c r="BE134" s="129"/>
      <c r="BF134" s="129"/>
      <c r="BG134" s="129"/>
      <c r="BH134" s="129"/>
      <c r="BI134" s="129"/>
      <c r="BJ134" s="129"/>
      <c r="BK134" s="281"/>
      <c r="BM134" s="129">
        <v>13</v>
      </c>
      <c r="BN134" s="284"/>
      <c r="BO134" s="129"/>
      <c r="BP134" s="129"/>
      <c r="BQ134" s="129"/>
      <c r="BR134" s="129"/>
      <c r="BS134" s="129"/>
      <c r="BT134" s="129"/>
      <c r="BU134" s="129"/>
      <c r="BV134" s="129"/>
      <c r="BW134" s="129"/>
      <c r="BX134" s="129"/>
      <c r="BY134" s="129"/>
      <c r="BZ134" s="287"/>
      <c r="CB134" s="129">
        <v>13</v>
      </c>
      <c r="CC134" s="284"/>
      <c r="CD134" s="129"/>
      <c r="CE134" s="129"/>
      <c r="CF134" s="129"/>
      <c r="CG134" s="129"/>
      <c r="CH134" s="129"/>
      <c r="CI134" s="129"/>
      <c r="CJ134" s="129"/>
      <c r="CK134" s="129"/>
      <c r="CL134" s="129"/>
      <c r="CM134" s="129"/>
      <c r="CN134" s="129"/>
      <c r="CO134" s="287"/>
    </row>
    <row r="135" spans="1:93" hidden="1">
      <c r="A135" s="129">
        <v>14</v>
      </c>
      <c r="B135" s="284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281"/>
      <c r="Q135" s="148"/>
      <c r="R135" s="129">
        <v>14</v>
      </c>
      <c r="S135" s="284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281"/>
      <c r="AI135" s="129">
        <v>14</v>
      </c>
      <c r="AJ135" s="284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281"/>
      <c r="AX135" s="129">
        <v>14</v>
      </c>
      <c r="AY135" s="284"/>
      <c r="AZ135" s="129"/>
      <c r="BA135" s="129"/>
      <c r="BB135" s="129"/>
      <c r="BC135" s="129"/>
      <c r="BD135" s="129"/>
      <c r="BE135" s="129"/>
      <c r="BF135" s="129"/>
      <c r="BG135" s="129"/>
      <c r="BH135" s="129"/>
      <c r="BI135" s="129"/>
      <c r="BJ135" s="129"/>
      <c r="BK135" s="281"/>
      <c r="BM135" s="129">
        <v>14</v>
      </c>
      <c r="BN135" s="284"/>
      <c r="BO135" s="129"/>
      <c r="BP135" s="129"/>
      <c r="BQ135" s="129"/>
      <c r="BR135" s="129"/>
      <c r="BS135" s="129"/>
      <c r="BT135" s="129"/>
      <c r="BU135" s="129"/>
      <c r="BV135" s="129"/>
      <c r="BW135" s="129"/>
      <c r="BX135" s="129"/>
      <c r="BY135" s="129"/>
      <c r="BZ135" s="287"/>
      <c r="CB135" s="129">
        <v>14</v>
      </c>
      <c r="CC135" s="284"/>
      <c r="CD135" s="129"/>
      <c r="CE135" s="129"/>
      <c r="CF135" s="129"/>
      <c r="CG135" s="129"/>
      <c r="CH135" s="129"/>
      <c r="CI135" s="129"/>
      <c r="CJ135" s="129"/>
      <c r="CK135" s="129"/>
      <c r="CL135" s="129"/>
      <c r="CM135" s="129"/>
      <c r="CN135" s="129"/>
      <c r="CO135" s="287"/>
    </row>
    <row r="136" spans="1:93" hidden="1">
      <c r="A136" s="129">
        <v>15</v>
      </c>
      <c r="B136" s="284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281"/>
      <c r="Q136" s="148"/>
      <c r="R136" s="129">
        <v>15</v>
      </c>
      <c r="S136" s="284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281"/>
      <c r="AI136" s="129">
        <v>15</v>
      </c>
      <c r="AJ136" s="284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281"/>
      <c r="AX136" s="129">
        <v>15</v>
      </c>
      <c r="AY136" s="284"/>
      <c r="AZ136" s="129"/>
      <c r="BA136" s="129"/>
      <c r="BB136" s="129"/>
      <c r="BC136" s="129"/>
      <c r="BD136" s="129"/>
      <c r="BE136" s="129"/>
      <c r="BF136" s="129"/>
      <c r="BG136" s="129"/>
      <c r="BH136" s="129"/>
      <c r="BI136" s="129"/>
      <c r="BJ136" s="129"/>
      <c r="BK136" s="281"/>
      <c r="BM136" s="129">
        <v>15</v>
      </c>
      <c r="BN136" s="284"/>
      <c r="BO136" s="129"/>
      <c r="BP136" s="129"/>
      <c r="BQ136" s="129"/>
      <c r="BR136" s="129"/>
      <c r="BS136" s="129"/>
      <c r="BT136" s="129"/>
      <c r="BU136" s="129"/>
      <c r="BV136" s="129"/>
      <c r="BW136" s="129"/>
      <c r="BX136" s="129"/>
      <c r="BY136" s="129"/>
      <c r="BZ136" s="288"/>
      <c r="CB136" s="129">
        <v>15</v>
      </c>
      <c r="CC136" s="284"/>
      <c r="CD136" s="129"/>
      <c r="CE136" s="129"/>
      <c r="CF136" s="129"/>
      <c r="CG136" s="129"/>
      <c r="CH136" s="129"/>
      <c r="CI136" s="129"/>
      <c r="CJ136" s="129"/>
      <c r="CK136" s="129"/>
      <c r="CL136" s="129"/>
      <c r="CM136" s="129"/>
      <c r="CN136" s="129"/>
      <c r="CO136" s="288"/>
    </row>
    <row r="137" spans="1:93" ht="15.75" hidden="1">
      <c r="A137" s="281" t="s">
        <v>644</v>
      </c>
      <c r="B137" s="281"/>
      <c r="C137" s="129"/>
      <c r="D137" s="129"/>
      <c r="E137" s="129">
        <f>SUM(E122:E136)</f>
        <v>0</v>
      </c>
      <c r="F137" s="129">
        <f>SUM(F122:F136)</f>
        <v>0</v>
      </c>
      <c r="G137" s="129"/>
      <c r="H137" s="129"/>
      <c r="I137" s="129"/>
      <c r="J137" s="129">
        <f t="shared" ref="J137:K137" si="46">SUM(J122:J136)</f>
        <v>0</v>
      </c>
      <c r="K137" s="129">
        <f t="shared" si="46"/>
        <v>0</v>
      </c>
      <c r="L137" s="130">
        <f>IF(F137=0,0,(F137/E137*100))</f>
        <v>0</v>
      </c>
      <c r="M137" s="130">
        <f>IF(K137=0,0,(K137/J137*100))</f>
        <v>0</v>
      </c>
      <c r="N137" s="129"/>
      <c r="O137" s="129"/>
      <c r="P137" s="129"/>
      <c r="Q137" s="148"/>
      <c r="R137" s="281" t="s">
        <v>644</v>
      </c>
      <c r="S137" s="281"/>
      <c r="T137" s="129"/>
      <c r="U137" s="129"/>
      <c r="V137" s="129">
        <f>SUM(V122:V136)</f>
        <v>0</v>
      </c>
      <c r="W137" s="129">
        <f>SUM(W122:W136)</f>
        <v>0</v>
      </c>
      <c r="X137" s="129"/>
      <c r="Y137" s="129"/>
      <c r="Z137" s="129"/>
      <c r="AA137" s="129">
        <f t="shared" ref="AA137:AB137" si="47">SUM(AA122:AA136)</f>
        <v>0</v>
      </c>
      <c r="AB137" s="129">
        <f t="shared" si="47"/>
        <v>0</v>
      </c>
      <c r="AC137" s="130">
        <f>IF(W137=0,0,(W137/V137*100))</f>
        <v>0</v>
      </c>
      <c r="AD137" s="130">
        <f>IF(AB137=0,0,(AB137/AA137*100))</f>
        <v>0</v>
      </c>
      <c r="AE137" s="129"/>
      <c r="AF137" s="129"/>
      <c r="AG137" s="129"/>
      <c r="AI137" s="281" t="s">
        <v>644</v>
      </c>
      <c r="AJ137" s="281"/>
      <c r="AK137" s="129"/>
      <c r="AL137" s="129"/>
      <c r="AM137" s="129">
        <f>SUM(AM122:AM136)</f>
        <v>0</v>
      </c>
      <c r="AN137" s="129">
        <f>SUM(AN122:AN136)</f>
        <v>1150</v>
      </c>
      <c r="AO137" s="129"/>
      <c r="AP137" s="129">
        <f t="shared" ref="AP137:AQ137" si="48">SUM(AP122:AP136)</f>
        <v>0</v>
      </c>
      <c r="AQ137" s="129">
        <f t="shared" si="48"/>
        <v>300</v>
      </c>
      <c r="AR137" s="130" t="e">
        <f>IF(AN137=0,0,(AN137/AM137*100))</f>
        <v>#DIV/0!</v>
      </c>
      <c r="AS137" s="130" t="e">
        <f>IF(AQ137=0,0,(AQ137/AP137*100))</f>
        <v>#DIV/0!</v>
      </c>
      <c r="AT137" s="129"/>
      <c r="AU137" s="129"/>
      <c r="AV137" s="129"/>
      <c r="AX137" s="281" t="s">
        <v>644</v>
      </c>
      <c r="AY137" s="281"/>
      <c r="AZ137" s="129"/>
      <c r="BA137" s="129"/>
      <c r="BB137" s="129">
        <f>SUM(BB122:BB136)</f>
        <v>0</v>
      </c>
      <c r="BC137" s="129">
        <f>SUM(BC122:BC136)</f>
        <v>752</v>
      </c>
      <c r="BD137" s="129"/>
      <c r="BE137" s="129">
        <f t="shared" ref="BE137:BF137" si="49">SUM(BE122:BE136)</f>
        <v>0</v>
      </c>
      <c r="BF137" s="129">
        <f t="shared" si="49"/>
        <v>0</v>
      </c>
      <c r="BG137" s="130" t="e">
        <f>IF(BC137=0,0,(BC137/BB137*100))</f>
        <v>#DIV/0!</v>
      </c>
      <c r="BH137" s="130">
        <f>IF(BF137=0,0,(BF137/BE137*100))</f>
        <v>0</v>
      </c>
      <c r="BI137" s="129"/>
      <c r="BJ137" s="129"/>
      <c r="BK137" s="129"/>
      <c r="BM137" s="281" t="s">
        <v>644</v>
      </c>
      <c r="BN137" s="281"/>
      <c r="BO137" s="129"/>
      <c r="BP137" s="129"/>
      <c r="BQ137" s="129">
        <f>SUM(BQ122:BQ136)</f>
        <v>1155</v>
      </c>
      <c r="BR137" s="129">
        <f>SUM(BR122:BR136)</f>
        <v>1108</v>
      </c>
      <c r="BS137" s="129"/>
      <c r="BT137" s="129">
        <f t="shared" ref="BT137:BU137" si="50">SUM(BT122:BT136)</f>
        <v>0</v>
      </c>
      <c r="BU137" s="129">
        <f t="shared" si="50"/>
        <v>0</v>
      </c>
      <c r="BV137" s="130">
        <f>IF(BR137=0,0,(BR137/BQ137*100))</f>
        <v>95.930735930735935</v>
      </c>
      <c r="BW137" s="130">
        <f>IF(BU137=0,0,(BU137/BT137*100))</f>
        <v>0</v>
      </c>
      <c r="BX137" s="129"/>
      <c r="BY137" s="129"/>
      <c r="BZ137" s="129"/>
      <c r="CB137" s="281" t="s">
        <v>644</v>
      </c>
      <c r="CC137" s="281"/>
      <c r="CD137" s="129"/>
      <c r="CE137" s="129"/>
      <c r="CF137" s="129">
        <f>SUM(CF122:CF136)</f>
        <v>0</v>
      </c>
      <c r="CG137" s="129">
        <f>SUM(CG122:CG136)</f>
        <v>0</v>
      </c>
      <c r="CH137" s="129"/>
      <c r="CI137" s="129">
        <f t="shared" ref="CI137:CJ137" si="51">SUM(CI122:CI136)</f>
        <v>800</v>
      </c>
      <c r="CJ137" s="129">
        <f t="shared" si="51"/>
        <v>910</v>
      </c>
      <c r="CK137" s="130">
        <f>IF(CG137=0,0,(CG137/CF137*100))</f>
        <v>0</v>
      </c>
      <c r="CL137" s="130">
        <f>IF(CJ137=0,0,(CJ137/CI137*100))</f>
        <v>113.75</v>
      </c>
      <c r="CM137" s="129"/>
      <c r="CN137" s="129"/>
      <c r="CO137" s="129"/>
    </row>
    <row r="138" spans="1:93" hidden="1">
      <c r="A138" s="129">
        <v>1</v>
      </c>
      <c r="B138" s="283" t="s">
        <v>655</v>
      </c>
      <c r="C138" s="153" t="s">
        <v>682</v>
      </c>
      <c r="D138" s="153" t="s">
        <v>683</v>
      </c>
      <c r="E138" s="129">
        <v>110</v>
      </c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281"/>
      <c r="Q138" s="148"/>
      <c r="R138" s="129">
        <v>1</v>
      </c>
      <c r="S138" s="284" t="s">
        <v>655</v>
      </c>
      <c r="T138" s="153" t="s">
        <v>684</v>
      </c>
      <c r="U138" s="153" t="s">
        <v>685</v>
      </c>
      <c r="V138" s="129">
        <v>80</v>
      </c>
      <c r="W138" s="129">
        <v>71</v>
      </c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286" t="s">
        <v>711</v>
      </c>
      <c r="AI138" s="129">
        <v>1</v>
      </c>
      <c r="AJ138" s="284" t="s">
        <v>655</v>
      </c>
      <c r="AK138" s="129" t="s">
        <v>724</v>
      </c>
      <c r="AL138" s="129" t="s">
        <v>725</v>
      </c>
      <c r="AM138" s="129"/>
      <c r="AN138" s="129">
        <v>125</v>
      </c>
      <c r="AO138" s="129"/>
      <c r="AP138" s="129"/>
      <c r="AQ138" s="129">
        <v>5</v>
      </c>
      <c r="AR138" s="129"/>
      <c r="AS138" s="129"/>
      <c r="AT138" s="129"/>
      <c r="AU138" s="129"/>
      <c r="AV138" s="281"/>
      <c r="AX138" s="129">
        <v>1</v>
      </c>
      <c r="AY138" s="284" t="s">
        <v>655</v>
      </c>
      <c r="AZ138" s="129" t="s">
        <v>741</v>
      </c>
      <c r="BA138" s="129" t="s">
        <v>742</v>
      </c>
      <c r="BB138" s="129"/>
      <c r="BC138" s="129">
        <v>21</v>
      </c>
      <c r="BD138" s="129"/>
      <c r="BE138" s="129"/>
      <c r="BF138" s="129"/>
      <c r="BG138" s="129"/>
      <c r="BH138" s="129"/>
      <c r="BI138" s="129"/>
      <c r="BJ138" s="129"/>
      <c r="BK138" s="281"/>
      <c r="BM138" s="129">
        <v>1</v>
      </c>
      <c r="BN138" s="284" t="s">
        <v>655</v>
      </c>
      <c r="BO138" s="129"/>
      <c r="BP138" s="129"/>
      <c r="BQ138" s="129"/>
      <c r="BR138" s="129"/>
      <c r="BS138" s="129"/>
      <c r="BT138" s="129"/>
      <c r="BU138" s="129"/>
      <c r="BV138" s="129"/>
      <c r="BW138" s="129"/>
      <c r="BX138" s="129"/>
      <c r="BY138" s="129"/>
      <c r="BZ138" s="281"/>
      <c r="CB138" s="129">
        <v>1</v>
      </c>
      <c r="CC138" s="284" t="s">
        <v>655</v>
      </c>
      <c r="CD138" s="150" t="s">
        <v>686</v>
      </c>
      <c r="CE138" s="150" t="s">
        <v>687</v>
      </c>
      <c r="CF138" s="129"/>
      <c r="CG138" s="129"/>
      <c r="CH138" s="129"/>
      <c r="CI138" s="129">
        <v>250</v>
      </c>
      <c r="CJ138" s="129">
        <v>81</v>
      </c>
      <c r="CK138" s="129"/>
      <c r="CL138" s="129"/>
      <c r="CM138" s="129"/>
      <c r="CN138" s="129"/>
      <c r="CO138" s="281"/>
    </row>
    <row r="139" spans="1:93" hidden="1">
      <c r="A139" s="129">
        <v>2</v>
      </c>
      <c r="B139" s="283"/>
      <c r="C139" s="153" t="s">
        <v>684</v>
      </c>
      <c r="D139" s="153" t="s">
        <v>685</v>
      </c>
      <c r="E139" s="129">
        <v>15</v>
      </c>
      <c r="F139" s="129">
        <v>5</v>
      </c>
      <c r="G139" s="129"/>
      <c r="H139" s="129"/>
      <c r="I139" s="129"/>
      <c r="J139" s="129"/>
      <c r="K139" s="129"/>
      <c r="L139" s="129"/>
      <c r="M139" s="129"/>
      <c r="N139" s="129"/>
      <c r="O139" s="129"/>
      <c r="P139" s="281"/>
      <c r="Q139" s="148"/>
      <c r="R139" s="129">
        <v>2</v>
      </c>
      <c r="S139" s="284"/>
      <c r="T139" s="129" t="s">
        <v>682</v>
      </c>
      <c r="U139" s="129" t="s">
        <v>683</v>
      </c>
      <c r="V139" s="129">
        <v>60</v>
      </c>
      <c r="W139" s="129">
        <v>59</v>
      </c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287"/>
      <c r="AI139" s="129">
        <v>2</v>
      </c>
      <c r="AJ139" s="284"/>
      <c r="AK139" s="129" t="s">
        <v>741</v>
      </c>
      <c r="AL139" s="129" t="s">
        <v>742</v>
      </c>
      <c r="AM139" s="129"/>
      <c r="AN139" s="129"/>
      <c r="AO139" s="129"/>
      <c r="AP139" s="129"/>
      <c r="AQ139" s="129">
        <v>40</v>
      </c>
      <c r="AR139" s="129"/>
      <c r="AS139" s="129"/>
      <c r="AT139" s="129"/>
      <c r="AU139" s="129"/>
      <c r="AV139" s="281"/>
      <c r="AX139" s="129">
        <v>2</v>
      </c>
      <c r="AY139" s="284"/>
      <c r="AZ139" s="129" t="s">
        <v>743</v>
      </c>
      <c r="BA139" s="129" t="s">
        <v>744</v>
      </c>
      <c r="BB139" s="129"/>
      <c r="BC139" s="129">
        <v>44</v>
      </c>
      <c r="BD139" s="129"/>
      <c r="BE139" s="129"/>
      <c r="BF139" s="129"/>
      <c r="BG139" s="129"/>
      <c r="BH139" s="129"/>
      <c r="BI139" s="129"/>
      <c r="BJ139" s="129"/>
      <c r="BK139" s="281"/>
      <c r="BM139" s="129">
        <v>2</v>
      </c>
      <c r="BN139" s="284"/>
      <c r="BO139" s="129"/>
      <c r="BP139" s="129"/>
      <c r="BQ139" s="129"/>
      <c r="BR139" s="129"/>
      <c r="BS139" s="129"/>
      <c r="BT139" s="129"/>
      <c r="BU139" s="129"/>
      <c r="BV139" s="129"/>
      <c r="BW139" s="129"/>
      <c r="BX139" s="129"/>
      <c r="BY139" s="129"/>
      <c r="BZ139" s="281"/>
      <c r="CB139" s="129">
        <v>2</v>
      </c>
      <c r="CC139" s="284"/>
      <c r="CD139" s="129" t="s">
        <v>777</v>
      </c>
      <c r="CE139" s="129" t="s">
        <v>778</v>
      </c>
      <c r="CF139" s="129"/>
      <c r="CG139" s="129"/>
      <c r="CH139" s="129"/>
      <c r="CI139" s="129"/>
      <c r="CJ139" s="129">
        <v>169</v>
      </c>
      <c r="CK139" s="129"/>
      <c r="CL139" s="129"/>
      <c r="CM139" s="129"/>
      <c r="CN139" s="129"/>
      <c r="CO139" s="281"/>
    </row>
    <row r="140" spans="1:93" hidden="1">
      <c r="A140" s="129">
        <v>3</v>
      </c>
      <c r="B140" s="283"/>
      <c r="C140" s="153" t="s">
        <v>686</v>
      </c>
      <c r="D140" s="153" t="s">
        <v>687</v>
      </c>
      <c r="E140" s="129"/>
      <c r="F140" s="129">
        <v>60</v>
      </c>
      <c r="G140" s="129"/>
      <c r="H140" s="129"/>
      <c r="I140" s="129"/>
      <c r="J140" s="129"/>
      <c r="K140" s="129"/>
      <c r="L140" s="129"/>
      <c r="M140" s="129"/>
      <c r="N140" s="129"/>
      <c r="O140" s="129"/>
      <c r="P140" s="281"/>
      <c r="Q140" s="148"/>
      <c r="R140" s="129">
        <v>3</v>
      </c>
      <c r="S140" s="284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287"/>
      <c r="AI140" s="129">
        <v>3</v>
      </c>
      <c r="AJ140" s="284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281"/>
      <c r="AX140" s="129">
        <v>3</v>
      </c>
      <c r="AY140" s="284"/>
      <c r="AZ140" s="129" t="s">
        <v>724</v>
      </c>
      <c r="BA140" s="129" t="s">
        <v>725</v>
      </c>
      <c r="BB140" s="129"/>
      <c r="BC140" s="129">
        <v>60</v>
      </c>
      <c r="BD140" s="129"/>
      <c r="BE140" s="129"/>
      <c r="BF140" s="129"/>
      <c r="BG140" s="129"/>
      <c r="BH140" s="129"/>
      <c r="BI140" s="129"/>
      <c r="BJ140" s="129"/>
      <c r="BK140" s="281"/>
      <c r="BM140" s="129">
        <v>3</v>
      </c>
      <c r="BN140" s="284"/>
      <c r="BO140" s="129"/>
      <c r="BP140" s="129"/>
      <c r="BQ140" s="129"/>
      <c r="BR140" s="129"/>
      <c r="BS140" s="129"/>
      <c r="BT140" s="129"/>
      <c r="BU140" s="129"/>
      <c r="BV140" s="129"/>
      <c r="BW140" s="129"/>
      <c r="BX140" s="129"/>
      <c r="BY140" s="129"/>
      <c r="BZ140" s="281"/>
      <c r="CB140" s="129">
        <v>3</v>
      </c>
      <c r="CC140" s="284"/>
      <c r="CD140" s="129"/>
      <c r="CE140" s="129"/>
      <c r="CF140" s="129"/>
      <c r="CG140" s="129"/>
      <c r="CH140" s="129"/>
      <c r="CI140" s="129"/>
      <c r="CJ140" s="129"/>
      <c r="CK140" s="129"/>
      <c r="CL140" s="129"/>
      <c r="CM140" s="129"/>
      <c r="CN140" s="129"/>
      <c r="CO140" s="281"/>
    </row>
    <row r="141" spans="1:93" hidden="1">
      <c r="A141" s="129">
        <v>4</v>
      </c>
      <c r="B141" s="283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281"/>
      <c r="Q141" s="148"/>
      <c r="R141" s="129">
        <v>4</v>
      </c>
      <c r="S141" s="284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287"/>
      <c r="AI141" s="129">
        <v>4</v>
      </c>
      <c r="AJ141" s="284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281"/>
      <c r="AX141" s="129">
        <v>4</v>
      </c>
      <c r="AY141" s="284"/>
      <c r="AZ141" s="129"/>
      <c r="BA141" s="129"/>
      <c r="BB141" s="129"/>
      <c r="BC141" s="129"/>
      <c r="BD141" s="129"/>
      <c r="BE141" s="129"/>
      <c r="BF141" s="129"/>
      <c r="BG141" s="129"/>
      <c r="BH141" s="129"/>
      <c r="BI141" s="129"/>
      <c r="BJ141" s="129"/>
      <c r="BK141" s="281"/>
      <c r="BM141" s="129">
        <v>4</v>
      </c>
      <c r="BN141" s="284"/>
      <c r="BO141" s="129"/>
      <c r="BP141" s="129"/>
      <c r="BQ141" s="129"/>
      <c r="BR141" s="129"/>
      <c r="BS141" s="129"/>
      <c r="BT141" s="129"/>
      <c r="BU141" s="129"/>
      <c r="BV141" s="129"/>
      <c r="BW141" s="129"/>
      <c r="BX141" s="129"/>
      <c r="BY141" s="129"/>
      <c r="BZ141" s="281"/>
      <c r="CB141" s="129">
        <v>4</v>
      </c>
      <c r="CC141" s="284"/>
      <c r="CD141" s="129"/>
      <c r="CE141" s="129"/>
      <c r="CF141" s="129"/>
      <c r="CG141" s="129"/>
      <c r="CH141" s="129"/>
      <c r="CI141" s="129"/>
      <c r="CJ141" s="129"/>
      <c r="CK141" s="129"/>
      <c r="CL141" s="129"/>
      <c r="CM141" s="129"/>
      <c r="CN141" s="129"/>
      <c r="CO141" s="281"/>
    </row>
    <row r="142" spans="1:93" hidden="1">
      <c r="A142" s="129">
        <v>5</v>
      </c>
      <c r="B142" s="283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281"/>
      <c r="Q142" s="148"/>
      <c r="R142" s="129">
        <v>5</v>
      </c>
      <c r="S142" s="284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287"/>
      <c r="AI142" s="129">
        <v>5</v>
      </c>
      <c r="AJ142" s="284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281"/>
      <c r="AX142" s="129">
        <v>5</v>
      </c>
      <c r="AY142" s="284"/>
      <c r="AZ142" s="129"/>
      <c r="BA142" s="129"/>
      <c r="BB142" s="129"/>
      <c r="BC142" s="129"/>
      <c r="BD142" s="129"/>
      <c r="BE142" s="129"/>
      <c r="BF142" s="129"/>
      <c r="BG142" s="129"/>
      <c r="BH142" s="129"/>
      <c r="BI142" s="129"/>
      <c r="BJ142" s="129"/>
      <c r="BK142" s="281"/>
      <c r="BM142" s="129">
        <v>5</v>
      </c>
      <c r="BN142" s="284"/>
      <c r="BO142" s="129"/>
      <c r="BP142" s="129"/>
      <c r="BQ142" s="129"/>
      <c r="BR142" s="129"/>
      <c r="BS142" s="129"/>
      <c r="BT142" s="129"/>
      <c r="BU142" s="129"/>
      <c r="BV142" s="129"/>
      <c r="BW142" s="129"/>
      <c r="BX142" s="129"/>
      <c r="BY142" s="129"/>
      <c r="BZ142" s="281"/>
      <c r="CB142" s="129">
        <v>5</v>
      </c>
      <c r="CC142" s="284"/>
      <c r="CD142" s="129"/>
      <c r="CE142" s="129"/>
      <c r="CF142" s="129"/>
      <c r="CG142" s="129"/>
      <c r="CH142" s="129"/>
      <c r="CI142" s="129"/>
      <c r="CJ142" s="129"/>
      <c r="CK142" s="129"/>
      <c r="CL142" s="129"/>
      <c r="CM142" s="129"/>
      <c r="CN142" s="129"/>
      <c r="CO142" s="281"/>
    </row>
    <row r="143" spans="1:93" hidden="1">
      <c r="A143" s="129">
        <v>6</v>
      </c>
      <c r="B143" s="283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281"/>
      <c r="Q143" s="148"/>
      <c r="R143" s="129">
        <v>6</v>
      </c>
      <c r="S143" s="284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287"/>
      <c r="AI143" s="129">
        <v>6</v>
      </c>
      <c r="AJ143" s="284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281"/>
      <c r="AX143" s="129">
        <v>6</v>
      </c>
      <c r="AY143" s="284"/>
      <c r="AZ143" s="129"/>
      <c r="BA143" s="129"/>
      <c r="BB143" s="129"/>
      <c r="BC143" s="129"/>
      <c r="BD143" s="129"/>
      <c r="BE143" s="129"/>
      <c r="BF143" s="129"/>
      <c r="BG143" s="129"/>
      <c r="BH143" s="129"/>
      <c r="BI143" s="129"/>
      <c r="BJ143" s="129"/>
      <c r="BK143" s="281"/>
      <c r="BM143" s="129">
        <v>6</v>
      </c>
      <c r="BN143" s="284"/>
      <c r="BO143" s="129"/>
      <c r="BP143" s="129"/>
      <c r="BQ143" s="129"/>
      <c r="BR143" s="129"/>
      <c r="BS143" s="129"/>
      <c r="BT143" s="129"/>
      <c r="BU143" s="129"/>
      <c r="BV143" s="129"/>
      <c r="BW143" s="129"/>
      <c r="BX143" s="129"/>
      <c r="BY143" s="129"/>
      <c r="BZ143" s="281"/>
      <c r="CB143" s="129">
        <v>6</v>
      </c>
      <c r="CC143" s="284"/>
      <c r="CD143" s="129"/>
      <c r="CE143" s="129"/>
      <c r="CF143" s="129"/>
      <c r="CG143" s="129"/>
      <c r="CH143" s="129"/>
      <c r="CI143" s="129"/>
      <c r="CJ143" s="129"/>
      <c r="CK143" s="129"/>
      <c r="CL143" s="129"/>
      <c r="CM143" s="129"/>
      <c r="CN143" s="129"/>
      <c r="CO143" s="281"/>
    </row>
    <row r="144" spans="1:93" hidden="1">
      <c r="A144" s="129">
        <v>7</v>
      </c>
      <c r="B144" s="283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281"/>
      <c r="Q144" s="148"/>
      <c r="R144" s="129">
        <v>7</v>
      </c>
      <c r="S144" s="284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287"/>
      <c r="AI144" s="129">
        <v>7</v>
      </c>
      <c r="AJ144" s="284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281"/>
      <c r="AX144" s="129">
        <v>7</v>
      </c>
      <c r="AY144" s="284"/>
      <c r="AZ144" s="129"/>
      <c r="BA144" s="129"/>
      <c r="BB144" s="129"/>
      <c r="BC144" s="129"/>
      <c r="BD144" s="129"/>
      <c r="BE144" s="129"/>
      <c r="BF144" s="129"/>
      <c r="BG144" s="129"/>
      <c r="BH144" s="129"/>
      <c r="BI144" s="129"/>
      <c r="BJ144" s="129"/>
      <c r="BK144" s="281"/>
      <c r="BM144" s="129">
        <v>7</v>
      </c>
      <c r="BN144" s="284"/>
      <c r="BO144" s="129"/>
      <c r="BP144" s="129"/>
      <c r="BQ144" s="129"/>
      <c r="BR144" s="129"/>
      <c r="BS144" s="129"/>
      <c r="BT144" s="129"/>
      <c r="BU144" s="129"/>
      <c r="BV144" s="129"/>
      <c r="BW144" s="129"/>
      <c r="BX144" s="129"/>
      <c r="BY144" s="129"/>
      <c r="BZ144" s="281"/>
      <c r="CB144" s="129">
        <v>7</v>
      </c>
      <c r="CC144" s="284"/>
      <c r="CD144" s="129"/>
      <c r="CE144" s="129"/>
      <c r="CF144" s="129"/>
      <c r="CG144" s="129"/>
      <c r="CH144" s="129"/>
      <c r="CI144" s="129"/>
      <c r="CJ144" s="129"/>
      <c r="CK144" s="129"/>
      <c r="CL144" s="129"/>
      <c r="CM144" s="129"/>
      <c r="CN144" s="129"/>
      <c r="CO144" s="281"/>
    </row>
    <row r="145" spans="1:93" hidden="1">
      <c r="A145" s="129">
        <v>8</v>
      </c>
      <c r="B145" s="283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281"/>
      <c r="Q145" s="148"/>
      <c r="R145" s="129">
        <v>8</v>
      </c>
      <c r="S145" s="284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287"/>
      <c r="AI145" s="129">
        <v>8</v>
      </c>
      <c r="AJ145" s="284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281"/>
      <c r="AX145" s="129">
        <v>8</v>
      </c>
      <c r="AY145" s="284"/>
      <c r="AZ145" s="129"/>
      <c r="BA145" s="129"/>
      <c r="BB145" s="129"/>
      <c r="BC145" s="129"/>
      <c r="BD145" s="129"/>
      <c r="BE145" s="129"/>
      <c r="BF145" s="129"/>
      <c r="BG145" s="129"/>
      <c r="BH145" s="129"/>
      <c r="BI145" s="129"/>
      <c r="BJ145" s="129"/>
      <c r="BK145" s="281"/>
      <c r="BM145" s="129">
        <v>8</v>
      </c>
      <c r="BN145" s="284"/>
      <c r="BO145" s="129"/>
      <c r="BP145" s="129"/>
      <c r="BQ145" s="129"/>
      <c r="BR145" s="129"/>
      <c r="BS145" s="129"/>
      <c r="BT145" s="129"/>
      <c r="BU145" s="129"/>
      <c r="BV145" s="129"/>
      <c r="BW145" s="129"/>
      <c r="BX145" s="129"/>
      <c r="BY145" s="129"/>
      <c r="BZ145" s="281"/>
      <c r="CB145" s="129">
        <v>8</v>
      </c>
      <c r="CC145" s="284"/>
      <c r="CD145" s="129"/>
      <c r="CE145" s="129"/>
      <c r="CF145" s="129"/>
      <c r="CG145" s="129"/>
      <c r="CH145" s="129"/>
      <c r="CI145" s="129"/>
      <c r="CJ145" s="129"/>
      <c r="CK145" s="129"/>
      <c r="CL145" s="129"/>
      <c r="CM145" s="129"/>
      <c r="CN145" s="129"/>
      <c r="CO145" s="281"/>
    </row>
    <row r="146" spans="1:93" hidden="1">
      <c r="A146" s="129">
        <v>9</v>
      </c>
      <c r="B146" s="283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281"/>
      <c r="Q146" s="148"/>
      <c r="R146" s="129">
        <v>9</v>
      </c>
      <c r="S146" s="284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287"/>
      <c r="AI146" s="129">
        <v>9</v>
      </c>
      <c r="AJ146" s="284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281"/>
      <c r="AX146" s="129">
        <v>9</v>
      </c>
      <c r="AY146" s="284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  <c r="BK146" s="281"/>
      <c r="BM146" s="129">
        <v>9</v>
      </c>
      <c r="BN146" s="284"/>
      <c r="BO146" s="129"/>
      <c r="BP146" s="129"/>
      <c r="BQ146" s="129"/>
      <c r="BR146" s="129"/>
      <c r="BS146" s="129"/>
      <c r="BT146" s="129"/>
      <c r="BU146" s="129"/>
      <c r="BV146" s="129"/>
      <c r="BW146" s="129"/>
      <c r="BX146" s="129"/>
      <c r="BY146" s="129"/>
      <c r="BZ146" s="281"/>
      <c r="CB146" s="129">
        <v>9</v>
      </c>
      <c r="CC146" s="284"/>
      <c r="CD146" s="129"/>
      <c r="CE146" s="129"/>
      <c r="CF146" s="129"/>
      <c r="CG146" s="129"/>
      <c r="CH146" s="129"/>
      <c r="CI146" s="129"/>
      <c r="CJ146" s="129"/>
      <c r="CK146" s="129"/>
      <c r="CL146" s="129"/>
      <c r="CM146" s="129"/>
      <c r="CN146" s="129"/>
      <c r="CO146" s="281"/>
    </row>
    <row r="147" spans="1:93" hidden="1">
      <c r="A147" s="129">
        <v>10</v>
      </c>
      <c r="B147" s="283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281"/>
      <c r="Q147" s="148"/>
      <c r="R147" s="129">
        <v>10</v>
      </c>
      <c r="S147" s="284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287"/>
      <c r="AI147" s="129">
        <v>10</v>
      </c>
      <c r="AJ147" s="284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281"/>
      <c r="AX147" s="129">
        <v>10</v>
      </c>
      <c r="AY147" s="284"/>
      <c r="AZ147" s="129"/>
      <c r="BA147" s="129"/>
      <c r="BB147" s="129"/>
      <c r="BC147" s="129"/>
      <c r="BD147" s="129"/>
      <c r="BE147" s="129"/>
      <c r="BF147" s="129"/>
      <c r="BG147" s="129"/>
      <c r="BH147" s="129"/>
      <c r="BI147" s="129"/>
      <c r="BJ147" s="129"/>
      <c r="BK147" s="281"/>
      <c r="BM147" s="129">
        <v>10</v>
      </c>
      <c r="BN147" s="284"/>
      <c r="BO147" s="129"/>
      <c r="BP147" s="129"/>
      <c r="BQ147" s="129"/>
      <c r="BR147" s="129"/>
      <c r="BS147" s="129"/>
      <c r="BT147" s="129"/>
      <c r="BU147" s="129"/>
      <c r="BV147" s="129"/>
      <c r="BW147" s="129"/>
      <c r="BX147" s="129"/>
      <c r="BY147" s="129"/>
      <c r="BZ147" s="281"/>
      <c r="CB147" s="129">
        <v>10</v>
      </c>
      <c r="CC147" s="284"/>
      <c r="CD147" s="129"/>
      <c r="CE147" s="129"/>
      <c r="CF147" s="129"/>
      <c r="CG147" s="129"/>
      <c r="CH147" s="129"/>
      <c r="CI147" s="129"/>
      <c r="CJ147" s="129"/>
      <c r="CK147" s="129"/>
      <c r="CL147" s="129"/>
      <c r="CM147" s="129"/>
      <c r="CN147" s="129"/>
      <c r="CO147" s="281"/>
    </row>
    <row r="148" spans="1:93" hidden="1">
      <c r="A148" s="129">
        <v>11</v>
      </c>
      <c r="B148" s="283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281"/>
      <c r="Q148" s="148"/>
      <c r="R148" s="129">
        <v>11</v>
      </c>
      <c r="S148" s="284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287"/>
      <c r="AI148" s="129">
        <v>11</v>
      </c>
      <c r="AJ148" s="284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281"/>
      <c r="AX148" s="129">
        <v>11</v>
      </c>
      <c r="AY148" s="284"/>
      <c r="AZ148" s="129"/>
      <c r="BA148" s="129"/>
      <c r="BB148" s="129"/>
      <c r="BC148" s="129"/>
      <c r="BD148" s="129"/>
      <c r="BE148" s="129"/>
      <c r="BF148" s="129"/>
      <c r="BG148" s="129"/>
      <c r="BH148" s="129"/>
      <c r="BI148" s="129"/>
      <c r="BJ148" s="129"/>
      <c r="BK148" s="281"/>
      <c r="BM148" s="129">
        <v>11</v>
      </c>
      <c r="BN148" s="284"/>
      <c r="BO148" s="129"/>
      <c r="BP148" s="129"/>
      <c r="BQ148" s="129"/>
      <c r="BR148" s="129"/>
      <c r="BS148" s="129"/>
      <c r="BT148" s="129"/>
      <c r="BU148" s="129"/>
      <c r="BV148" s="129"/>
      <c r="BW148" s="129"/>
      <c r="BX148" s="129"/>
      <c r="BY148" s="129"/>
      <c r="BZ148" s="281"/>
      <c r="CB148" s="129">
        <v>11</v>
      </c>
      <c r="CC148" s="284"/>
      <c r="CD148" s="129"/>
      <c r="CE148" s="129"/>
      <c r="CF148" s="129"/>
      <c r="CG148" s="129"/>
      <c r="CH148" s="129"/>
      <c r="CI148" s="129"/>
      <c r="CJ148" s="129"/>
      <c r="CK148" s="129"/>
      <c r="CL148" s="129"/>
      <c r="CM148" s="129"/>
      <c r="CN148" s="129"/>
      <c r="CO148" s="281"/>
    </row>
    <row r="149" spans="1:93" hidden="1">
      <c r="A149" s="129">
        <v>12</v>
      </c>
      <c r="B149" s="283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281"/>
      <c r="Q149" s="148"/>
      <c r="R149" s="129">
        <v>12</v>
      </c>
      <c r="S149" s="284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287"/>
      <c r="AI149" s="129">
        <v>12</v>
      </c>
      <c r="AJ149" s="284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281"/>
      <c r="AX149" s="129">
        <v>12</v>
      </c>
      <c r="AY149" s="284"/>
      <c r="AZ149" s="129"/>
      <c r="BA149" s="129"/>
      <c r="BB149" s="129"/>
      <c r="BC149" s="129"/>
      <c r="BD149" s="129"/>
      <c r="BE149" s="129"/>
      <c r="BF149" s="129"/>
      <c r="BG149" s="129"/>
      <c r="BH149" s="129"/>
      <c r="BI149" s="129"/>
      <c r="BJ149" s="129"/>
      <c r="BK149" s="281"/>
      <c r="BM149" s="129">
        <v>12</v>
      </c>
      <c r="BN149" s="284"/>
      <c r="BO149" s="129"/>
      <c r="BP149" s="129"/>
      <c r="BQ149" s="129"/>
      <c r="BR149" s="129"/>
      <c r="BS149" s="129"/>
      <c r="BT149" s="129"/>
      <c r="BU149" s="129"/>
      <c r="BV149" s="129"/>
      <c r="BW149" s="129"/>
      <c r="BX149" s="129"/>
      <c r="BY149" s="129"/>
      <c r="BZ149" s="281"/>
      <c r="CB149" s="129">
        <v>12</v>
      </c>
      <c r="CC149" s="284"/>
      <c r="CD149" s="129"/>
      <c r="CE149" s="129"/>
      <c r="CF149" s="129"/>
      <c r="CG149" s="129"/>
      <c r="CH149" s="129"/>
      <c r="CI149" s="129"/>
      <c r="CJ149" s="129"/>
      <c r="CK149" s="129"/>
      <c r="CL149" s="129"/>
      <c r="CM149" s="129"/>
      <c r="CN149" s="129"/>
      <c r="CO149" s="281"/>
    </row>
    <row r="150" spans="1:93" hidden="1">
      <c r="A150" s="129">
        <v>13</v>
      </c>
      <c r="B150" s="283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281"/>
      <c r="Q150" s="148"/>
      <c r="R150" s="129">
        <v>13</v>
      </c>
      <c r="S150" s="284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287"/>
      <c r="AI150" s="129">
        <v>13</v>
      </c>
      <c r="AJ150" s="284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281"/>
      <c r="AX150" s="129">
        <v>13</v>
      </c>
      <c r="AY150" s="284"/>
      <c r="AZ150" s="129"/>
      <c r="BA150" s="129"/>
      <c r="BB150" s="129"/>
      <c r="BC150" s="129"/>
      <c r="BD150" s="129"/>
      <c r="BE150" s="129"/>
      <c r="BF150" s="129"/>
      <c r="BG150" s="129"/>
      <c r="BH150" s="129"/>
      <c r="BI150" s="129"/>
      <c r="BJ150" s="129"/>
      <c r="BK150" s="281"/>
      <c r="BM150" s="129">
        <v>13</v>
      </c>
      <c r="BN150" s="284"/>
      <c r="BO150" s="129"/>
      <c r="BP150" s="129"/>
      <c r="BQ150" s="129"/>
      <c r="BR150" s="129"/>
      <c r="BS150" s="129"/>
      <c r="BT150" s="129"/>
      <c r="BU150" s="129"/>
      <c r="BV150" s="129"/>
      <c r="BW150" s="129"/>
      <c r="BX150" s="129"/>
      <c r="BY150" s="129"/>
      <c r="BZ150" s="281"/>
      <c r="CB150" s="129">
        <v>13</v>
      </c>
      <c r="CC150" s="284"/>
      <c r="CD150" s="129"/>
      <c r="CE150" s="129"/>
      <c r="CF150" s="129"/>
      <c r="CG150" s="129"/>
      <c r="CH150" s="129"/>
      <c r="CI150" s="129"/>
      <c r="CJ150" s="129"/>
      <c r="CK150" s="129"/>
      <c r="CL150" s="129"/>
      <c r="CM150" s="129"/>
      <c r="CN150" s="129"/>
      <c r="CO150" s="281"/>
    </row>
    <row r="151" spans="1:93" hidden="1">
      <c r="A151" s="129">
        <v>14</v>
      </c>
      <c r="B151" s="283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281"/>
      <c r="Q151" s="148"/>
      <c r="R151" s="129">
        <v>14</v>
      </c>
      <c r="S151" s="284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287"/>
      <c r="AI151" s="129">
        <v>14</v>
      </c>
      <c r="AJ151" s="284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281"/>
      <c r="AX151" s="129">
        <v>14</v>
      </c>
      <c r="AY151" s="284"/>
      <c r="AZ151" s="129"/>
      <c r="BA151" s="129"/>
      <c r="BB151" s="129"/>
      <c r="BC151" s="129"/>
      <c r="BD151" s="129"/>
      <c r="BE151" s="129"/>
      <c r="BF151" s="129"/>
      <c r="BG151" s="129"/>
      <c r="BH151" s="129"/>
      <c r="BI151" s="129"/>
      <c r="BJ151" s="129"/>
      <c r="BK151" s="281"/>
      <c r="BM151" s="129">
        <v>14</v>
      </c>
      <c r="BN151" s="284"/>
      <c r="BO151" s="129"/>
      <c r="BP151" s="129"/>
      <c r="BQ151" s="129"/>
      <c r="BR151" s="129"/>
      <c r="BS151" s="129"/>
      <c r="BT151" s="129"/>
      <c r="BU151" s="129"/>
      <c r="BV151" s="129"/>
      <c r="BW151" s="129"/>
      <c r="BX151" s="129"/>
      <c r="BY151" s="129"/>
      <c r="BZ151" s="281"/>
      <c r="CB151" s="129">
        <v>14</v>
      </c>
      <c r="CC151" s="284"/>
      <c r="CD151" s="129"/>
      <c r="CE151" s="129"/>
      <c r="CF151" s="129"/>
      <c r="CG151" s="129"/>
      <c r="CH151" s="129"/>
      <c r="CI151" s="129"/>
      <c r="CJ151" s="129"/>
      <c r="CK151" s="129"/>
      <c r="CL151" s="129"/>
      <c r="CM151" s="129"/>
      <c r="CN151" s="129"/>
      <c r="CO151" s="281"/>
    </row>
    <row r="152" spans="1:93" hidden="1">
      <c r="A152" s="129">
        <v>15</v>
      </c>
      <c r="B152" s="283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281"/>
      <c r="Q152" s="148"/>
      <c r="R152" s="129">
        <v>15</v>
      </c>
      <c r="S152" s="284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288"/>
      <c r="AI152" s="129">
        <v>15</v>
      </c>
      <c r="AJ152" s="284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281"/>
      <c r="AX152" s="129">
        <v>15</v>
      </c>
      <c r="AY152" s="284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281"/>
      <c r="BM152" s="129">
        <v>15</v>
      </c>
      <c r="BN152" s="284"/>
      <c r="BO152" s="129"/>
      <c r="BP152" s="129"/>
      <c r="BQ152" s="129"/>
      <c r="BR152" s="129"/>
      <c r="BS152" s="129"/>
      <c r="BT152" s="129"/>
      <c r="BU152" s="129"/>
      <c r="BV152" s="129"/>
      <c r="BW152" s="129"/>
      <c r="BX152" s="129"/>
      <c r="BY152" s="129"/>
      <c r="BZ152" s="281"/>
      <c r="CB152" s="129">
        <v>15</v>
      </c>
      <c r="CC152" s="284"/>
      <c r="CD152" s="129"/>
      <c r="CE152" s="129"/>
      <c r="CF152" s="129"/>
      <c r="CG152" s="129"/>
      <c r="CH152" s="129"/>
      <c r="CI152" s="129"/>
      <c r="CJ152" s="129"/>
      <c r="CK152" s="129"/>
      <c r="CL152" s="129"/>
      <c r="CM152" s="129"/>
      <c r="CN152" s="129"/>
      <c r="CO152" s="281"/>
    </row>
    <row r="153" spans="1:93" ht="15.75" hidden="1">
      <c r="A153" s="280" t="s">
        <v>644</v>
      </c>
      <c r="B153" s="280"/>
      <c r="C153" s="129"/>
      <c r="D153" s="129"/>
      <c r="E153" s="125">
        <f>SUM(E138:E152)</f>
        <v>125</v>
      </c>
      <c r="F153" s="125">
        <f>SUM(F138:F152)</f>
        <v>65</v>
      </c>
      <c r="G153" s="125"/>
      <c r="H153" s="125"/>
      <c r="I153" s="129"/>
      <c r="J153" s="129">
        <f t="shared" ref="J153:K153" si="52">SUM(J138:J152)</f>
        <v>0</v>
      </c>
      <c r="K153" s="129">
        <f t="shared" si="52"/>
        <v>0</v>
      </c>
      <c r="L153" s="130">
        <f>IF(F153=0,0,(F153/E153*100))</f>
        <v>52</v>
      </c>
      <c r="M153" s="130">
        <f>IF(K153=0,0,(K153/J153*100))</f>
        <v>0</v>
      </c>
      <c r="N153" s="129"/>
      <c r="O153" s="129"/>
      <c r="P153" s="129"/>
      <c r="Q153" s="148"/>
      <c r="R153" s="281" t="s">
        <v>644</v>
      </c>
      <c r="S153" s="281"/>
      <c r="T153" s="129"/>
      <c r="U153" s="129"/>
      <c r="V153" s="129">
        <f>SUM(V138:V152)</f>
        <v>140</v>
      </c>
      <c r="W153" s="129">
        <f>SUM(W138:W152)</f>
        <v>130</v>
      </c>
      <c r="X153" s="129"/>
      <c r="Y153" s="129"/>
      <c r="Z153" s="129"/>
      <c r="AA153" s="129">
        <f t="shared" ref="AA153:AB153" si="53">SUM(AA138:AA152)</f>
        <v>0</v>
      </c>
      <c r="AB153" s="129">
        <f t="shared" si="53"/>
        <v>0</v>
      </c>
      <c r="AC153" s="130">
        <f>IF(W153=0,0,(W153/V153*100))</f>
        <v>92.857142857142861</v>
      </c>
      <c r="AD153" s="130">
        <f>IF(AB153=0,0,(AB153/AA153*100))</f>
        <v>0</v>
      </c>
      <c r="AE153" s="129"/>
      <c r="AF153" s="129"/>
      <c r="AG153" s="129"/>
      <c r="AI153" s="281" t="s">
        <v>644</v>
      </c>
      <c r="AJ153" s="281"/>
      <c r="AK153" s="129"/>
      <c r="AL153" s="129"/>
      <c r="AM153" s="129">
        <f>SUM(AM138:AM152)</f>
        <v>0</v>
      </c>
      <c r="AN153" s="129">
        <f>SUM(AN138:AN152)</f>
        <v>125</v>
      </c>
      <c r="AO153" s="129"/>
      <c r="AP153" s="129">
        <f t="shared" ref="AP153:AQ153" si="54">SUM(AP138:AP152)</f>
        <v>0</v>
      </c>
      <c r="AQ153" s="129">
        <f t="shared" si="54"/>
        <v>45</v>
      </c>
      <c r="AR153" s="130" t="e">
        <f>IF(AN153=0,0,(AN153/AM153*100))</f>
        <v>#DIV/0!</v>
      </c>
      <c r="AS153" s="130" t="e">
        <f>IF(AQ153=0,0,(AQ153/AP153*100))</f>
        <v>#DIV/0!</v>
      </c>
      <c r="AT153" s="129"/>
      <c r="AU153" s="129"/>
      <c r="AV153" s="129"/>
      <c r="AX153" s="281" t="s">
        <v>644</v>
      </c>
      <c r="AY153" s="281"/>
      <c r="AZ153" s="129"/>
      <c r="BA153" s="129"/>
      <c r="BB153" s="129">
        <f>SUM(BB138:BB152)</f>
        <v>0</v>
      </c>
      <c r="BC153" s="129">
        <f>SUM(BC138:BC152)</f>
        <v>125</v>
      </c>
      <c r="BD153" s="129"/>
      <c r="BE153" s="129">
        <f t="shared" ref="BE153:BF153" si="55">SUM(BE138:BE152)</f>
        <v>0</v>
      </c>
      <c r="BF153" s="129">
        <f t="shared" si="55"/>
        <v>0</v>
      </c>
      <c r="BG153" s="130" t="e">
        <f>IF(BC153=0,0,(BC153/BB153*100))</f>
        <v>#DIV/0!</v>
      </c>
      <c r="BH153" s="130">
        <f>IF(BF153=0,0,(BF153/BE153*100))</f>
        <v>0</v>
      </c>
      <c r="BI153" s="129"/>
      <c r="BJ153" s="129"/>
      <c r="BK153" s="129"/>
      <c r="BM153" s="281" t="s">
        <v>644</v>
      </c>
      <c r="BN153" s="281"/>
      <c r="BO153" s="129"/>
      <c r="BP153" s="129"/>
      <c r="BQ153" s="129">
        <f>SUM(BQ138:BQ152)</f>
        <v>0</v>
      </c>
      <c r="BR153" s="129">
        <f>SUM(BR138:BR152)</f>
        <v>0</v>
      </c>
      <c r="BS153" s="129"/>
      <c r="BT153" s="129">
        <f t="shared" ref="BT153:BU153" si="56">SUM(BT138:BT152)</f>
        <v>0</v>
      </c>
      <c r="BU153" s="129">
        <f t="shared" si="56"/>
        <v>0</v>
      </c>
      <c r="BV153" s="130">
        <f>IF(BR153=0,0,(BR153/BQ153*100))</f>
        <v>0</v>
      </c>
      <c r="BW153" s="130">
        <f>IF(BU153=0,0,(BU153/BT153*100))</f>
        <v>0</v>
      </c>
      <c r="BX153" s="129"/>
      <c r="BY153" s="129"/>
      <c r="BZ153" s="129"/>
      <c r="CB153" s="281" t="s">
        <v>644</v>
      </c>
      <c r="CC153" s="281"/>
      <c r="CD153" s="129"/>
      <c r="CE153" s="129"/>
      <c r="CF153" s="129">
        <f>SUM(CF138:CF152)</f>
        <v>0</v>
      </c>
      <c r="CG153" s="129">
        <f>SUM(CG138:CG152)</f>
        <v>0</v>
      </c>
      <c r="CH153" s="129"/>
      <c r="CI153" s="129">
        <f t="shared" ref="CI153:CJ153" si="57">SUM(CI138:CI152)</f>
        <v>250</v>
      </c>
      <c r="CJ153" s="129">
        <f t="shared" si="57"/>
        <v>250</v>
      </c>
      <c r="CK153" s="130">
        <f>IF(CG153=0,0,(CG153/CF153*100))</f>
        <v>0</v>
      </c>
      <c r="CL153" s="130">
        <f>IF(CJ153=0,0,(CJ153/CI153*100))</f>
        <v>100</v>
      </c>
      <c r="CM153" s="129"/>
      <c r="CN153" s="129"/>
      <c r="CO153" s="129"/>
    </row>
    <row r="154" spans="1:93" hidden="1">
      <c r="A154" s="129">
        <v>1</v>
      </c>
      <c r="B154" s="283" t="s">
        <v>656</v>
      </c>
      <c r="C154" s="153" t="s">
        <v>690</v>
      </c>
      <c r="D154" s="153" t="s">
        <v>691</v>
      </c>
      <c r="E154" s="129">
        <v>101</v>
      </c>
      <c r="F154" s="129">
        <v>93</v>
      </c>
      <c r="G154" s="129"/>
      <c r="H154" s="129"/>
      <c r="I154" s="129"/>
      <c r="J154" s="129"/>
      <c r="K154" s="129"/>
      <c r="L154" s="129"/>
      <c r="M154" s="129"/>
      <c r="N154" s="129"/>
      <c r="O154" s="129"/>
      <c r="P154" s="281"/>
      <c r="Q154" s="148"/>
      <c r="R154" s="129">
        <v>1</v>
      </c>
      <c r="S154" s="284" t="s">
        <v>656</v>
      </c>
      <c r="T154" s="153" t="s">
        <v>686</v>
      </c>
      <c r="U154" s="153" t="s">
        <v>687</v>
      </c>
      <c r="V154" s="129">
        <v>8</v>
      </c>
      <c r="W154" s="129">
        <v>8</v>
      </c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281"/>
      <c r="AI154" s="129">
        <v>1</v>
      </c>
      <c r="AJ154" s="284" t="s">
        <v>656</v>
      </c>
      <c r="AK154" s="129" t="s">
        <v>722</v>
      </c>
      <c r="AL154" s="129" t="s">
        <v>723</v>
      </c>
      <c r="AM154" s="129"/>
      <c r="AN154" s="129">
        <v>60</v>
      </c>
      <c r="AO154" s="129"/>
      <c r="AP154" s="129"/>
      <c r="AQ154" s="129"/>
      <c r="AR154" s="129"/>
      <c r="AS154" s="129"/>
      <c r="AT154" s="129"/>
      <c r="AU154" s="129"/>
      <c r="AV154" s="281"/>
      <c r="AX154" s="129">
        <v>1</v>
      </c>
      <c r="AY154" s="284" t="s">
        <v>656</v>
      </c>
      <c r="AZ154" s="129" t="s">
        <v>741</v>
      </c>
      <c r="BA154" s="129" t="s">
        <v>742</v>
      </c>
      <c r="BB154" s="129"/>
      <c r="BC154" s="129">
        <v>17</v>
      </c>
      <c r="BD154" s="129"/>
      <c r="BE154" s="129"/>
      <c r="BF154" s="129"/>
      <c r="BG154" s="129"/>
      <c r="BH154" s="129"/>
      <c r="BI154" s="129"/>
      <c r="BJ154" s="129"/>
      <c r="BK154" s="281"/>
      <c r="BM154" s="129">
        <v>1</v>
      </c>
      <c r="BN154" s="284" t="s">
        <v>656</v>
      </c>
      <c r="BO154" s="129" t="s">
        <v>766</v>
      </c>
      <c r="BP154" s="129" t="s">
        <v>767</v>
      </c>
      <c r="BQ154" s="129">
        <v>240</v>
      </c>
      <c r="BR154" s="129">
        <v>35</v>
      </c>
      <c r="BS154" s="129"/>
      <c r="BT154" s="129"/>
      <c r="BU154" s="129"/>
      <c r="BV154" s="129"/>
      <c r="BW154" s="129"/>
      <c r="BX154" s="129"/>
      <c r="BY154" s="129"/>
      <c r="BZ154" s="281"/>
      <c r="CB154" s="129">
        <v>1</v>
      </c>
      <c r="CC154" s="284" t="s">
        <v>656</v>
      </c>
      <c r="CD154" s="129"/>
      <c r="CE154" s="129"/>
      <c r="CF154" s="129"/>
      <c r="CG154" s="129"/>
      <c r="CH154" s="129"/>
      <c r="CI154" s="129"/>
      <c r="CJ154" s="129"/>
      <c r="CK154" s="129"/>
      <c r="CL154" s="129"/>
      <c r="CM154" s="129"/>
      <c r="CN154" s="129"/>
      <c r="CO154" s="281"/>
    </row>
    <row r="155" spans="1:93" hidden="1">
      <c r="A155" s="129">
        <v>2</v>
      </c>
      <c r="B155" s="283"/>
      <c r="C155" s="153" t="s">
        <v>688</v>
      </c>
      <c r="D155" s="153" t="s">
        <v>689</v>
      </c>
      <c r="E155" s="129">
        <v>40</v>
      </c>
      <c r="F155" s="129">
        <v>32</v>
      </c>
      <c r="G155" s="129"/>
      <c r="H155" s="129"/>
      <c r="I155" s="129"/>
      <c r="J155" s="129"/>
      <c r="K155" s="129"/>
      <c r="L155" s="129"/>
      <c r="M155" s="129"/>
      <c r="N155" s="129"/>
      <c r="O155" s="129"/>
      <c r="P155" s="281"/>
      <c r="Q155" s="148"/>
      <c r="R155" s="129">
        <v>2</v>
      </c>
      <c r="S155" s="284"/>
      <c r="T155" s="153" t="s">
        <v>688</v>
      </c>
      <c r="U155" s="153" t="s">
        <v>689</v>
      </c>
      <c r="V155" s="129">
        <v>8</v>
      </c>
      <c r="W155" s="129">
        <v>8</v>
      </c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281"/>
      <c r="AI155" s="129">
        <v>2</v>
      </c>
      <c r="AJ155" s="284"/>
      <c r="AK155" s="129" t="s">
        <v>724</v>
      </c>
      <c r="AL155" s="129" t="s">
        <v>725</v>
      </c>
      <c r="AM155" s="129"/>
      <c r="AN155" s="129">
        <v>60</v>
      </c>
      <c r="AO155" s="129"/>
      <c r="AP155" s="129"/>
      <c r="AQ155" s="129"/>
      <c r="AR155" s="129">
        <v>5</v>
      </c>
      <c r="AS155" s="129"/>
      <c r="AT155" s="129"/>
      <c r="AU155" s="129"/>
      <c r="AV155" s="281"/>
      <c r="AX155" s="129">
        <v>2</v>
      </c>
      <c r="AY155" s="284"/>
      <c r="AZ155" s="129" t="s">
        <v>749</v>
      </c>
      <c r="BA155" s="129" t="s">
        <v>750</v>
      </c>
      <c r="BB155" s="129"/>
      <c r="BC155" s="129">
        <v>108</v>
      </c>
      <c r="BD155" s="129"/>
      <c r="BE155" s="129"/>
      <c r="BF155" s="129"/>
      <c r="BG155" s="129"/>
      <c r="BH155" s="129"/>
      <c r="BI155" s="129"/>
      <c r="BJ155" s="129"/>
      <c r="BK155" s="281"/>
      <c r="BM155" s="129">
        <v>2</v>
      </c>
      <c r="BN155" s="284"/>
      <c r="BO155" s="129" t="s">
        <v>769</v>
      </c>
      <c r="BP155" s="129" t="s">
        <v>498</v>
      </c>
      <c r="BQ155" s="129"/>
      <c r="BR155" s="129">
        <v>80</v>
      </c>
      <c r="BS155" s="129"/>
      <c r="BT155" s="129"/>
      <c r="BU155" s="129"/>
      <c r="BV155" s="129"/>
      <c r="BW155" s="129"/>
      <c r="BX155" s="129"/>
      <c r="BY155" s="129"/>
      <c r="BZ155" s="281"/>
      <c r="CB155" s="129">
        <v>2</v>
      </c>
      <c r="CC155" s="284"/>
      <c r="CD155" s="129"/>
      <c r="CE155" s="129"/>
      <c r="CF155" s="129"/>
      <c r="CG155" s="129"/>
      <c r="CH155" s="129"/>
      <c r="CI155" s="129"/>
      <c r="CJ155" s="129"/>
      <c r="CK155" s="129"/>
      <c r="CL155" s="129"/>
      <c r="CM155" s="129"/>
      <c r="CN155" s="129"/>
      <c r="CO155" s="281"/>
    </row>
    <row r="156" spans="1:93" hidden="1">
      <c r="A156" s="129">
        <v>3</v>
      </c>
      <c r="B156" s="283"/>
      <c r="C156" s="153" t="s">
        <v>686</v>
      </c>
      <c r="D156" s="153" t="s">
        <v>687</v>
      </c>
      <c r="E156" s="129">
        <v>40</v>
      </c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281"/>
      <c r="Q156" s="148"/>
      <c r="R156" s="129">
        <v>3</v>
      </c>
      <c r="S156" s="284"/>
      <c r="T156" s="153" t="s">
        <v>690</v>
      </c>
      <c r="U156" s="153" t="s">
        <v>691</v>
      </c>
      <c r="V156" s="129">
        <v>109</v>
      </c>
      <c r="W156" s="129">
        <v>109</v>
      </c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281"/>
      <c r="AI156" s="129">
        <v>3</v>
      </c>
      <c r="AJ156" s="284"/>
      <c r="AK156" s="129" t="s">
        <v>682</v>
      </c>
      <c r="AL156" s="129" t="s">
        <v>683</v>
      </c>
      <c r="AM156" s="129"/>
      <c r="AN156" s="129">
        <v>5</v>
      </c>
      <c r="AO156" s="129"/>
      <c r="AP156" s="129"/>
      <c r="AQ156" s="129"/>
      <c r="AR156" s="129"/>
      <c r="AS156" s="129"/>
      <c r="AT156" s="129"/>
      <c r="AU156" s="129"/>
      <c r="AV156" s="281"/>
      <c r="AX156" s="129">
        <v>3</v>
      </c>
      <c r="AY156" s="284"/>
      <c r="AZ156" s="129"/>
      <c r="BA156" s="129"/>
      <c r="BB156" s="129"/>
      <c r="BC156" s="129"/>
      <c r="BD156" s="129"/>
      <c r="BE156" s="129"/>
      <c r="BF156" s="129"/>
      <c r="BG156" s="129"/>
      <c r="BH156" s="129"/>
      <c r="BI156" s="129"/>
      <c r="BJ156" s="129"/>
      <c r="BK156" s="281"/>
      <c r="BM156" s="129">
        <v>3</v>
      </c>
      <c r="BN156" s="284"/>
      <c r="BO156" s="129" t="s">
        <v>770</v>
      </c>
      <c r="BP156" s="129" t="s">
        <v>771</v>
      </c>
      <c r="BQ156" s="129"/>
      <c r="BR156" s="129">
        <v>100</v>
      </c>
      <c r="BS156" s="129"/>
      <c r="BT156" s="129"/>
      <c r="BU156" s="129"/>
      <c r="BV156" s="129"/>
      <c r="BW156" s="129"/>
      <c r="BX156" s="129"/>
      <c r="BY156" s="129"/>
      <c r="BZ156" s="281"/>
      <c r="CB156" s="129">
        <v>3</v>
      </c>
      <c r="CC156" s="284"/>
      <c r="CD156" s="129"/>
      <c r="CE156" s="129"/>
      <c r="CF156" s="129"/>
      <c r="CG156" s="129"/>
      <c r="CH156" s="129"/>
      <c r="CI156" s="129"/>
      <c r="CJ156" s="129"/>
      <c r="CK156" s="129"/>
      <c r="CL156" s="129"/>
      <c r="CM156" s="129"/>
      <c r="CN156" s="129"/>
      <c r="CO156" s="281"/>
    </row>
    <row r="157" spans="1:93" hidden="1">
      <c r="A157" s="129">
        <v>4</v>
      </c>
      <c r="B157" s="283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281"/>
      <c r="Q157" s="148"/>
      <c r="R157" s="129">
        <v>4</v>
      </c>
      <c r="S157" s="284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281"/>
      <c r="AI157" s="129">
        <v>4</v>
      </c>
      <c r="AJ157" s="284"/>
      <c r="AK157" s="129" t="s">
        <v>741</v>
      </c>
      <c r="AL157" s="129" t="s">
        <v>742</v>
      </c>
      <c r="AM157" s="129"/>
      <c r="AN157" s="129"/>
      <c r="AO157" s="129"/>
      <c r="AP157" s="129"/>
      <c r="AQ157" s="129">
        <v>40</v>
      </c>
      <c r="AR157" s="129"/>
      <c r="AS157" s="129"/>
      <c r="AT157" s="129"/>
      <c r="AU157" s="129"/>
      <c r="AV157" s="281"/>
      <c r="AX157" s="129">
        <v>4</v>
      </c>
      <c r="AY157" s="284"/>
      <c r="AZ157" s="129"/>
      <c r="BA157" s="129"/>
      <c r="BB157" s="129"/>
      <c r="BC157" s="129"/>
      <c r="BD157" s="129"/>
      <c r="BE157" s="129"/>
      <c r="BF157" s="129"/>
      <c r="BG157" s="129"/>
      <c r="BH157" s="129"/>
      <c r="BI157" s="129"/>
      <c r="BJ157" s="129"/>
      <c r="BK157" s="281"/>
      <c r="BM157" s="129">
        <v>4</v>
      </c>
      <c r="BN157" s="284"/>
      <c r="BO157" s="16" t="s">
        <v>323</v>
      </c>
      <c r="BP157" s="16" t="s">
        <v>324</v>
      </c>
      <c r="BQ157" s="129"/>
      <c r="BR157" s="129">
        <v>100</v>
      </c>
      <c r="BS157" s="129"/>
      <c r="BT157" s="129"/>
      <c r="BU157" s="129"/>
      <c r="BV157" s="129"/>
      <c r="BW157" s="129"/>
      <c r="BX157" s="129"/>
      <c r="BY157" s="129"/>
      <c r="BZ157" s="281"/>
      <c r="CB157" s="129">
        <v>4</v>
      </c>
      <c r="CC157" s="284"/>
      <c r="CD157" s="16"/>
      <c r="CE157" s="16"/>
      <c r="CF157" s="129"/>
      <c r="CG157" s="129"/>
      <c r="CH157" s="129"/>
      <c r="CI157" s="129"/>
      <c r="CJ157" s="129"/>
      <c r="CK157" s="129"/>
      <c r="CL157" s="129"/>
      <c r="CM157" s="129"/>
      <c r="CN157" s="129"/>
      <c r="CO157" s="281"/>
    </row>
    <row r="158" spans="1:93" hidden="1">
      <c r="A158" s="129">
        <v>5</v>
      </c>
      <c r="B158" s="283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281"/>
      <c r="Q158" s="148"/>
      <c r="R158" s="129">
        <v>5</v>
      </c>
      <c r="S158" s="284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281"/>
      <c r="AI158" s="129">
        <v>5</v>
      </c>
      <c r="AJ158" s="284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281"/>
      <c r="AX158" s="129">
        <v>5</v>
      </c>
      <c r="AY158" s="284"/>
      <c r="AZ158" s="129"/>
      <c r="BA158" s="129"/>
      <c r="BB158" s="129"/>
      <c r="BC158" s="129"/>
      <c r="BD158" s="129"/>
      <c r="BE158" s="129"/>
      <c r="BF158" s="129"/>
      <c r="BG158" s="129"/>
      <c r="BH158" s="129"/>
      <c r="BI158" s="129"/>
      <c r="BJ158" s="129"/>
      <c r="BK158" s="281"/>
      <c r="BM158" s="129">
        <v>5</v>
      </c>
      <c r="BN158" s="284"/>
      <c r="BO158" s="153" t="s">
        <v>686</v>
      </c>
      <c r="BP158" s="153" t="s">
        <v>687</v>
      </c>
      <c r="BQ158" s="129">
        <v>81</v>
      </c>
      <c r="BR158" s="129"/>
      <c r="BS158" s="129"/>
      <c r="BT158" s="129"/>
      <c r="BU158" s="129"/>
      <c r="BV158" s="129"/>
      <c r="BW158" s="129"/>
      <c r="BX158" s="129"/>
      <c r="BY158" s="129"/>
      <c r="BZ158" s="281"/>
      <c r="CB158" s="129">
        <v>5</v>
      </c>
      <c r="CC158" s="284"/>
      <c r="CD158" s="153"/>
      <c r="CE158" s="153"/>
      <c r="CF158" s="129"/>
      <c r="CG158" s="129"/>
      <c r="CH158" s="129"/>
      <c r="CI158" s="129"/>
      <c r="CJ158" s="129"/>
      <c r="CK158" s="129"/>
      <c r="CL158" s="129"/>
      <c r="CM158" s="129"/>
      <c r="CN158" s="129"/>
      <c r="CO158" s="281"/>
    </row>
    <row r="159" spans="1:93" hidden="1">
      <c r="A159" s="129">
        <v>6</v>
      </c>
      <c r="B159" s="283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281"/>
      <c r="Q159" s="148"/>
      <c r="R159" s="129">
        <v>6</v>
      </c>
      <c r="S159" s="284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281"/>
      <c r="AI159" s="129">
        <v>6</v>
      </c>
      <c r="AJ159" s="284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281"/>
      <c r="AX159" s="129">
        <v>6</v>
      </c>
      <c r="AY159" s="284"/>
      <c r="AZ159" s="129"/>
      <c r="BA159" s="129"/>
      <c r="BB159" s="129"/>
      <c r="BC159" s="129"/>
      <c r="BD159" s="129"/>
      <c r="BE159" s="129"/>
      <c r="BF159" s="129"/>
      <c r="BG159" s="129"/>
      <c r="BH159" s="129"/>
      <c r="BI159" s="129"/>
      <c r="BJ159" s="129"/>
      <c r="BK159" s="281"/>
      <c r="BM159" s="129">
        <v>6</v>
      </c>
      <c r="BN159" s="284"/>
      <c r="BO159" s="129"/>
      <c r="BP159" s="129"/>
      <c r="BQ159" s="129"/>
      <c r="BR159" s="129"/>
      <c r="BS159" s="129"/>
      <c r="BT159" s="129"/>
      <c r="BU159" s="129"/>
      <c r="BV159" s="129"/>
      <c r="BW159" s="129"/>
      <c r="BX159" s="129"/>
      <c r="BY159" s="129"/>
      <c r="BZ159" s="281"/>
      <c r="CB159" s="129">
        <v>6</v>
      </c>
      <c r="CC159" s="284"/>
      <c r="CD159" s="129"/>
      <c r="CE159" s="129"/>
      <c r="CF159" s="129"/>
      <c r="CG159" s="129"/>
      <c r="CH159" s="129"/>
      <c r="CI159" s="129"/>
      <c r="CJ159" s="129"/>
      <c r="CK159" s="129"/>
      <c r="CL159" s="129"/>
      <c r="CM159" s="129"/>
      <c r="CN159" s="129"/>
      <c r="CO159" s="281"/>
    </row>
    <row r="160" spans="1:93" hidden="1">
      <c r="A160" s="129">
        <v>7</v>
      </c>
      <c r="B160" s="283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281"/>
      <c r="Q160" s="148"/>
      <c r="R160" s="129">
        <v>7</v>
      </c>
      <c r="S160" s="284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281"/>
      <c r="AI160" s="129">
        <v>7</v>
      </c>
      <c r="AJ160" s="284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281"/>
      <c r="AX160" s="129">
        <v>7</v>
      </c>
      <c r="AY160" s="284"/>
      <c r="AZ160" s="129"/>
      <c r="BA160" s="129"/>
      <c r="BB160" s="129"/>
      <c r="BC160" s="129"/>
      <c r="BD160" s="129"/>
      <c r="BE160" s="129"/>
      <c r="BF160" s="129"/>
      <c r="BG160" s="129"/>
      <c r="BH160" s="129"/>
      <c r="BI160" s="129"/>
      <c r="BJ160" s="129"/>
      <c r="BK160" s="281"/>
      <c r="BM160" s="129">
        <v>7</v>
      </c>
      <c r="BN160" s="284"/>
      <c r="BO160" s="129"/>
      <c r="BP160" s="129"/>
      <c r="BQ160" s="129"/>
      <c r="BR160" s="129"/>
      <c r="BS160" s="129"/>
      <c r="BT160" s="129"/>
      <c r="BU160" s="129"/>
      <c r="BV160" s="129"/>
      <c r="BW160" s="129"/>
      <c r="BX160" s="129"/>
      <c r="BY160" s="129"/>
      <c r="BZ160" s="281"/>
      <c r="CB160" s="129">
        <v>7</v>
      </c>
      <c r="CC160" s="284"/>
      <c r="CD160" s="129"/>
      <c r="CE160" s="129"/>
      <c r="CF160" s="129"/>
      <c r="CG160" s="129"/>
      <c r="CH160" s="129"/>
      <c r="CI160" s="129"/>
      <c r="CJ160" s="129"/>
      <c r="CK160" s="129"/>
      <c r="CL160" s="129"/>
      <c r="CM160" s="129"/>
      <c r="CN160" s="129"/>
      <c r="CO160" s="281"/>
    </row>
    <row r="161" spans="1:93" hidden="1">
      <c r="A161" s="129">
        <v>8</v>
      </c>
      <c r="B161" s="283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281"/>
      <c r="Q161" s="148"/>
      <c r="R161" s="129">
        <v>8</v>
      </c>
      <c r="S161" s="284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281"/>
      <c r="AI161" s="129">
        <v>8</v>
      </c>
      <c r="AJ161" s="284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281"/>
      <c r="AX161" s="129">
        <v>8</v>
      </c>
      <c r="AY161" s="284"/>
      <c r="AZ161" s="129"/>
      <c r="BA161" s="129"/>
      <c r="BB161" s="129"/>
      <c r="BC161" s="129"/>
      <c r="BD161" s="129"/>
      <c r="BE161" s="129"/>
      <c r="BF161" s="129"/>
      <c r="BG161" s="129"/>
      <c r="BH161" s="129"/>
      <c r="BI161" s="129"/>
      <c r="BJ161" s="129"/>
      <c r="BK161" s="281"/>
      <c r="BM161" s="129">
        <v>8</v>
      </c>
      <c r="BN161" s="284"/>
      <c r="BO161" s="129"/>
      <c r="BP161" s="129"/>
      <c r="BQ161" s="129"/>
      <c r="BR161" s="129"/>
      <c r="BS161" s="129"/>
      <c r="BT161" s="129"/>
      <c r="BU161" s="129"/>
      <c r="BV161" s="129"/>
      <c r="BW161" s="129"/>
      <c r="BX161" s="129"/>
      <c r="BY161" s="129"/>
      <c r="BZ161" s="281"/>
      <c r="CB161" s="129">
        <v>8</v>
      </c>
      <c r="CC161" s="284"/>
      <c r="CD161" s="129"/>
      <c r="CE161" s="129"/>
      <c r="CF161" s="129"/>
      <c r="CG161" s="129"/>
      <c r="CH161" s="129"/>
      <c r="CI161" s="129"/>
      <c r="CJ161" s="129"/>
      <c r="CK161" s="129"/>
      <c r="CL161" s="129"/>
      <c r="CM161" s="129"/>
      <c r="CN161" s="129"/>
      <c r="CO161" s="281"/>
    </row>
    <row r="162" spans="1:93" hidden="1">
      <c r="A162" s="129">
        <v>9</v>
      </c>
      <c r="B162" s="283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281"/>
      <c r="Q162" s="148"/>
      <c r="R162" s="129">
        <v>9</v>
      </c>
      <c r="S162" s="284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281"/>
      <c r="AI162" s="129">
        <v>9</v>
      </c>
      <c r="AJ162" s="284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281"/>
      <c r="AX162" s="129">
        <v>9</v>
      </c>
      <c r="AY162" s="284"/>
      <c r="AZ162" s="129"/>
      <c r="BA162" s="129"/>
      <c r="BB162" s="129"/>
      <c r="BC162" s="129"/>
      <c r="BD162" s="129"/>
      <c r="BE162" s="129"/>
      <c r="BF162" s="129"/>
      <c r="BG162" s="129"/>
      <c r="BH162" s="129"/>
      <c r="BI162" s="129"/>
      <c r="BJ162" s="129"/>
      <c r="BK162" s="281"/>
      <c r="BM162" s="129">
        <v>9</v>
      </c>
      <c r="BN162" s="284"/>
      <c r="BO162" s="129"/>
      <c r="BP162" s="129"/>
      <c r="BQ162" s="129"/>
      <c r="BR162" s="129"/>
      <c r="BS162" s="129"/>
      <c r="BT162" s="129"/>
      <c r="BU162" s="129"/>
      <c r="BV162" s="129"/>
      <c r="BW162" s="129"/>
      <c r="BX162" s="129"/>
      <c r="BY162" s="129"/>
      <c r="BZ162" s="281"/>
      <c r="CB162" s="129">
        <v>9</v>
      </c>
      <c r="CC162" s="284"/>
      <c r="CD162" s="129"/>
      <c r="CE162" s="129"/>
      <c r="CF162" s="129"/>
      <c r="CG162" s="129"/>
      <c r="CH162" s="129"/>
      <c r="CI162" s="129"/>
      <c r="CJ162" s="129"/>
      <c r="CK162" s="129"/>
      <c r="CL162" s="129"/>
      <c r="CM162" s="129"/>
      <c r="CN162" s="129"/>
      <c r="CO162" s="281"/>
    </row>
    <row r="163" spans="1:93" hidden="1">
      <c r="A163" s="129">
        <v>10</v>
      </c>
      <c r="B163" s="283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281"/>
      <c r="Q163" s="148"/>
      <c r="R163" s="129">
        <v>10</v>
      </c>
      <c r="S163" s="284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281"/>
      <c r="AI163" s="129">
        <v>10</v>
      </c>
      <c r="AJ163" s="284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281"/>
      <c r="AX163" s="129">
        <v>10</v>
      </c>
      <c r="AY163" s="284"/>
      <c r="AZ163" s="129"/>
      <c r="BA163" s="129"/>
      <c r="BB163" s="129"/>
      <c r="BC163" s="129"/>
      <c r="BD163" s="129"/>
      <c r="BE163" s="129"/>
      <c r="BF163" s="129"/>
      <c r="BG163" s="129"/>
      <c r="BH163" s="129"/>
      <c r="BI163" s="129"/>
      <c r="BJ163" s="129"/>
      <c r="BK163" s="281"/>
      <c r="BM163" s="129">
        <v>10</v>
      </c>
      <c r="BN163" s="284"/>
      <c r="BO163" s="129"/>
      <c r="BP163" s="129"/>
      <c r="BQ163" s="129"/>
      <c r="BR163" s="129"/>
      <c r="BS163" s="129"/>
      <c r="BT163" s="129"/>
      <c r="BU163" s="129"/>
      <c r="BV163" s="129"/>
      <c r="BW163" s="129"/>
      <c r="BX163" s="129"/>
      <c r="BY163" s="129"/>
      <c r="BZ163" s="281"/>
      <c r="CB163" s="129">
        <v>10</v>
      </c>
      <c r="CC163" s="284"/>
      <c r="CD163" s="129"/>
      <c r="CE163" s="129"/>
      <c r="CF163" s="129"/>
      <c r="CG163" s="129"/>
      <c r="CH163" s="129"/>
      <c r="CI163" s="129"/>
      <c r="CJ163" s="129"/>
      <c r="CK163" s="129"/>
      <c r="CL163" s="129"/>
      <c r="CM163" s="129"/>
      <c r="CN163" s="129"/>
      <c r="CO163" s="281"/>
    </row>
    <row r="164" spans="1:93" hidden="1">
      <c r="A164" s="129">
        <v>11</v>
      </c>
      <c r="B164" s="283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281"/>
      <c r="Q164" s="148"/>
      <c r="R164" s="129">
        <v>11</v>
      </c>
      <c r="S164" s="284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281"/>
      <c r="AI164" s="129">
        <v>11</v>
      </c>
      <c r="AJ164" s="284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281"/>
      <c r="AX164" s="129">
        <v>11</v>
      </c>
      <c r="AY164" s="284"/>
      <c r="AZ164" s="129"/>
      <c r="BA164" s="129"/>
      <c r="BB164" s="129"/>
      <c r="BC164" s="129"/>
      <c r="BD164" s="129"/>
      <c r="BE164" s="129"/>
      <c r="BF164" s="129"/>
      <c r="BG164" s="129"/>
      <c r="BH164" s="129"/>
      <c r="BI164" s="129"/>
      <c r="BJ164" s="129"/>
      <c r="BK164" s="281"/>
      <c r="BM164" s="129">
        <v>11</v>
      </c>
      <c r="BN164" s="284"/>
      <c r="BO164" s="129"/>
      <c r="BP164" s="129"/>
      <c r="BQ164" s="129"/>
      <c r="BR164" s="129"/>
      <c r="BS164" s="129"/>
      <c r="BT164" s="129"/>
      <c r="BU164" s="129"/>
      <c r="BV164" s="129"/>
      <c r="BW164" s="129"/>
      <c r="BX164" s="129"/>
      <c r="BY164" s="129"/>
      <c r="BZ164" s="281"/>
      <c r="CB164" s="129">
        <v>11</v>
      </c>
      <c r="CC164" s="284"/>
      <c r="CD164" s="129"/>
      <c r="CE164" s="129"/>
      <c r="CF164" s="129"/>
      <c r="CG164" s="129"/>
      <c r="CH164" s="129"/>
      <c r="CI164" s="129"/>
      <c r="CJ164" s="129"/>
      <c r="CK164" s="129"/>
      <c r="CL164" s="129"/>
      <c r="CM164" s="129"/>
      <c r="CN164" s="129"/>
      <c r="CO164" s="281"/>
    </row>
    <row r="165" spans="1:93" hidden="1">
      <c r="A165" s="129">
        <v>12</v>
      </c>
      <c r="B165" s="283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281"/>
      <c r="Q165" s="148"/>
      <c r="R165" s="129">
        <v>12</v>
      </c>
      <c r="S165" s="284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281"/>
      <c r="AI165" s="129">
        <v>12</v>
      </c>
      <c r="AJ165" s="284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281"/>
      <c r="AX165" s="129">
        <v>12</v>
      </c>
      <c r="AY165" s="284"/>
      <c r="AZ165" s="129"/>
      <c r="BA165" s="129"/>
      <c r="BB165" s="129"/>
      <c r="BC165" s="129"/>
      <c r="BD165" s="129"/>
      <c r="BE165" s="129"/>
      <c r="BF165" s="129"/>
      <c r="BG165" s="129"/>
      <c r="BH165" s="129"/>
      <c r="BI165" s="129"/>
      <c r="BJ165" s="129"/>
      <c r="BK165" s="281"/>
      <c r="BM165" s="129">
        <v>12</v>
      </c>
      <c r="BN165" s="284"/>
      <c r="BO165" s="129"/>
      <c r="BP165" s="129"/>
      <c r="BQ165" s="129"/>
      <c r="BR165" s="129"/>
      <c r="BS165" s="129"/>
      <c r="BT165" s="129"/>
      <c r="BU165" s="129"/>
      <c r="BV165" s="129"/>
      <c r="BW165" s="129"/>
      <c r="BX165" s="129"/>
      <c r="BY165" s="129"/>
      <c r="BZ165" s="281"/>
      <c r="CB165" s="129">
        <v>12</v>
      </c>
      <c r="CC165" s="284"/>
      <c r="CD165" s="129"/>
      <c r="CE165" s="129"/>
      <c r="CF165" s="129"/>
      <c r="CG165" s="129"/>
      <c r="CH165" s="129"/>
      <c r="CI165" s="129"/>
      <c r="CJ165" s="129"/>
      <c r="CK165" s="129"/>
      <c r="CL165" s="129"/>
      <c r="CM165" s="129"/>
      <c r="CN165" s="129"/>
      <c r="CO165" s="281"/>
    </row>
    <row r="166" spans="1:93" hidden="1">
      <c r="A166" s="129">
        <v>13</v>
      </c>
      <c r="B166" s="283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281"/>
      <c r="Q166" s="148"/>
      <c r="R166" s="129">
        <v>13</v>
      </c>
      <c r="S166" s="284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281"/>
      <c r="AI166" s="129">
        <v>13</v>
      </c>
      <c r="AJ166" s="284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281"/>
      <c r="AX166" s="129">
        <v>13</v>
      </c>
      <c r="AY166" s="284"/>
      <c r="AZ166" s="129"/>
      <c r="BA166" s="129"/>
      <c r="BB166" s="129"/>
      <c r="BC166" s="129"/>
      <c r="BD166" s="129"/>
      <c r="BE166" s="129"/>
      <c r="BF166" s="129"/>
      <c r="BG166" s="129"/>
      <c r="BH166" s="129"/>
      <c r="BI166" s="129"/>
      <c r="BJ166" s="129"/>
      <c r="BK166" s="281"/>
      <c r="BM166" s="129">
        <v>13</v>
      </c>
      <c r="BN166" s="284"/>
      <c r="BO166" s="129"/>
      <c r="BP166" s="129"/>
      <c r="BQ166" s="129"/>
      <c r="BR166" s="129"/>
      <c r="BS166" s="129"/>
      <c r="BT166" s="129"/>
      <c r="BU166" s="129"/>
      <c r="BV166" s="129"/>
      <c r="BW166" s="129"/>
      <c r="BX166" s="129"/>
      <c r="BY166" s="129"/>
      <c r="BZ166" s="281"/>
      <c r="CB166" s="129">
        <v>13</v>
      </c>
      <c r="CC166" s="284"/>
      <c r="CD166" s="129"/>
      <c r="CE166" s="129"/>
      <c r="CF166" s="129"/>
      <c r="CG166" s="129"/>
      <c r="CH166" s="129"/>
      <c r="CI166" s="129"/>
      <c r="CJ166" s="129"/>
      <c r="CK166" s="129"/>
      <c r="CL166" s="129"/>
      <c r="CM166" s="129"/>
      <c r="CN166" s="129"/>
      <c r="CO166" s="281"/>
    </row>
    <row r="167" spans="1:93" hidden="1">
      <c r="A167" s="129">
        <v>14</v>
      </c>
      <c r="B167" s="283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281"/>
      <c r="Q167" s="148"/>
      <c r="R167" s="129">
        <v>14</v>
      </c>
      <c r="S167" s="284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281"/>
      <c r="AI167" s="129">
        <v>14</v>
      </c>
      <c r="AJ167" s="284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281"/>
      <c r="AX167" s="129">
        <v>14</v>
      </c>
      <c r="AY167" s="284"/>
      <c r="AZ167" s="129"/>
      <c r="BA167" s="129"/>
      <c r="BB167" s="129"/>
      <c r="BC167" s="129"/>
      <c r="BD167" s="129"/>
      <c r="BE167" s="129"/>
      <c r="BF167" s="129"/>
      <c r="BG167" s="129"/>
      <c r="BH167" s="129"/>
      <c r="BI167" s="129"/>
      <c r="BJ167" s="129"/>
      <c r="BK167" s="281"/>
      <c r="BM167" s="129">
        <v>14</v>
      </c>
      <c r="BN167" s="284"/>
      <c r="BO167" s="129"/>
      <c r="BP167" s="129"/>
      <c r="BQ167" s="129"/>
      <c r="BR167" s="129"/>
      <c r="BS167" s="129"/>
      <c r="BT167" s="129"/>
      <c r="BU167" s="129"/>
      <c r="BV167" s="129"/>
      <c r="BW167" s="129"/>
      <c r="BX167" s="129"/>
      <c r="BY167" s="129"/>
      <c r="BZ167" s="281"/>
      <c r="CB167" s="129">
        <v>14</v>
      </c>
      <c r="CC167" s="284"/>
      <c r="CD167" s="129"/>
      <c r="CE167" s="129"/>
      <c r="CF167" s="129"/>
      <c r="CG167" s="129"/>
      <c r="CH167" s="129"/>
      <c r="CI167" s="129"/>
      <c r="CJ167" s="129"/>
      <c r="CK167" s="129"/>
      <c r="CL167" s="129"/>
      <c r="CM167" s="129"/>
      <c r="CN167" s="129"/>
      <c r="CO167" s="281"/>
    </row>
    <row r="168" spans="1:93" hidden="1">
      <c r="A168" s="129">
        <v>15</v>
      </c>
      <c r="B168" s="283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281"/>
      <c r="Q168" s="148"/>
      <c r="R168" s="129">
        <v>15</v>
      </c>
      <c r="S168" s="284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281"/>
      <c r="AI168" s="129">
        <v>15</v>
      </c>
      <c r="AJ168" s="284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281"/>
      <c r="AX168" s="129">
        <v>15</v>
      </c>
      <c r="AY168" s="284"/>
      <c r="AZ168" s="129"/>
      <c r="BA168" s="129"/>
      <c r="BB168" s="129"/>
      <c r="BC168" s="129"/>
      <c r="BD168" s="129"/>
      <c r="BE168" s="129"/>
      <c r="BF168" s="129"/>
      <c r="BG168" s="129"/>
      <c r="BH168" s="129"/>
      <c r="BI168" s="129"/>
      <c r="BJ168" s="129"/>
      <c r="BK168" s="281"/>
      <c r="BM168" s="129">
        <v>15</v>
      </c>
      <c r="BN168" s="284"/>
      <c r="BO168" s="129"/>
      <c r="BP168" s="129"/>
      <c r="BQ168" s="129"/>
      <c r="BR168" s="129"/>
      <c r="BS168" s="129"/>
      <c r="BT168" s="129"/>
      <c r="BU168" s="129"/>
      <c r="BV168" s="129"/>
      <c r="BW168" s="129"/>
      <c r="BX168" s="129"/>
      <c r="BY168" s="129"/>
      <c r="BZ168" s="281"/>
      <c r="CB168" s="129">
        <v>15</v>
      </c>
      <c r="CC168" s="284"/>
      <c r="CD168" s="129"/>
      <c r="CE168" s="129"/>
      <c r="CF168" s="129"/>
      <c r="CG168" s="129"/>
      <c r="CH168" s="129"/>
      <c r="CI168" s="129"/>
      <c r="CJ168" s="129"/>
      <c r="CK168" s="129"/>
      <c r="CL168" s="129"/>
      <c r="CM168" s="129"/>
      <c r="CN168" s="129"/>
      <c r="CO168" s="281"/>
    </row>
    <row r="169" spans="1:93" ht="15.75" hidden="1">
      <c r="A169" s="280" t="s">
        <v>644</v>
      </c>
      <c r="B169" s="280"/>
      <c r="C169" s="129"/>
      <c r="D169" s="129"/>
      <c r="E169" s="125">
        <f>SUM(E154:E168)</f>
        <v>181</v>
      </c>
      <c r="F169" s="125">
        <f>SUM(F154:F168)</f>
        <v>125</v>
      </c>
      <c r="G169" s="125"/>
      <c r="H169" s="125"/>
      <c r="I169" s="129"/>
      <c r="J169" s="129">
        <f t="shared" ref="J169:K169" si="58">SUM(J154:J168)</f>
        <v>0</v>
      </c>
      <c r="K169" s="129">
        <f t="shared" si="58"/>
        <v>0</v>
      </c>
      <c r="L169" s="130">
        <f>IF(F169=0,0,(F169/E169*100))</f>
        <v>69.060773480662988</v>
      </c>
      <c r="M169" s="130">
        <f>IF(K169=0,0,(K169/J169*100))</f>
        <v>0</v>
      </c>
      <c r="N169" s="129"/>
      <c r="O169" s="129"/>
      <c r="P169" s="129"/>
      <c r="Q169" s="148"/>
      <c r="R169" s="281" t="s">
        <v>644</v>
      </c>
      <c r="S169" s="281"/>
      <c r="T169" s="129"/>
      <c r="U169" s="129"/>
      <c r="V169" s="129">
        <f>SUM(V154:V168)</f>
        <v>125</v>
      </c>
      <c r="W169" s="129">
        <f>SUM(W154:W168)</f>
        <v>125</v>
      </c>
      <c r="X169" s="129"/>
      <c r="Y169" s="129"/>
      <c r="Z169" s="129"/>
      <c r="AA169" s="129">
        <f t="shared" ref="AA169:AB169" si="59">SUM(AA154:AA168)</f>
        <v>0</v>
      </c>
      <c r="AB169" s="129">
        <f t="shared" si="59"/>
        <v>0</v>
      </c>
      <c r="AC169" s="130">
        <f>IF(W169=0,0,(W169/V169*100))</f>
        <v>100</v>
      </c>
      <c r="AD169" s="130">
        <f>IF(AB169=0,0,(AB169/AA169*100))</f>
        <v>0</v>
      </c>
      <c r="AE169" s="129"/>
      <c r="AF169" s="129"/>
      <c r="AG169" s="129"/>
      <c r="AI169" s="281" t="s">
        <v>644</v>
      </c>
      <c r="AJ169" s="281"/>
      <c r="AK169" s="129"/>
      <c r="AL169" s="129"/>
      <c r="AM169" s="129">
        <f>SUM(AM154:AM168)</f>
        <v>0</v>
      </c>
      <c r="AN169" s="129">
        <f>SUM(AN154:AN168)</f>
        <v>125</v>
      </c>
      <c r="AO169" s="129"/>
      <c r="AP169" s="129">
        <f t="shared" ref="AP169:AQ169" si="60">SUM(AP154:AP168)</f>
        <v>0</v>
      </c>
      <c r="AQ169" s="129">
        <f t="shared" si="60"/>
        <v>40</v>
      </c>
      <c r="AR169" s="130" t="e">
        <f>IF(AN169=0,0,(AN169/AM169*100))</f>
        <v>#DIV/0!</v>
      </c>
      <c r="AS169" s="130" t="e">
        <f>IF(AQ169=0,0,(AQ169/AP169*100))</f>
        <v>#DIV/0!</v>
      </c>
      <c r="AT169" s="129"/>
      <c r="AU169" s="129"/>
      <c r="AV169" s="129"/>
      <c r="AX169" s="281" t="s">
        <v>644</v>
      </c>
      <c r="AY169" s="281"/>
      <c r="AZ169" s="129"/>
      <c r="BA169" s="129"/>
      <c r="BB169" s="129">
        <f>SUM(BB154:BB168)</f>
        <v>0</v>
      </c>
      <c r="BC169" s="129">
        <f>SUM(BC154:BC168)</f>
        <v>125</v>
      </c>
      <c r="BD169" s="129"/>
      <c r="BE169" s="129">
        <f t="shared" ref="BE169:BF169" si="61">SUM(BE154:BE168)</f>
        <v>0</v>
      </c>
      <c r="BF169" s="129">
        <f t="shared" si="61"/>
        <v>0</v>
      </c>
      <c r="BG169" s="130" t="e">
        <f>IF(BC169=0,0,(BC169/BB169*100))</f>
        <v>#DIV/0!</v>
      </c>
      <c r="BH169" s="130">
        <f>IF(BF169=0,0,(BF169/BE169*100))</f>
        <v>0</v>
      </c>
      <c r="BI169" s="129"/>
      <c r="BJ169" s="129"/>
      <c r="BK169" s="129"/>
      <c r="BM169" s="281" t="s">
        <v>644</v>
      </c>
      <c r="BN169" s="281"/>
      <c r="BO169" s="129"/>
      <c r="BP169" s="129"/>
      <c r="BQ169" s="129">
        <f>SUM(BQ154:BQ168)</f>
        <v>321</v>
      </c>
      <c r="BR169" s="129">
        <f>SUM(BR154:BR168)</f>
        <v>315</v>
      </c>
      <c r="BS169" s="129"/>
      <c r="BT169" s="129">
        <f t="shared" ref="BT169:BU169" si="62">SUM(BT154:BT168)</f>
        <v>0</v>
      </c>
      <c r="BU169" s="129">
        <f t="shared" si="62"/>
        <v>0</v>
      </c>
      <c r="BV169" s="130">
        <f>IF(BR169=0,0,(BR169/BQ169*100))</f>
        <v>98.130841121495322</v>
      </c>
      <c r="BW169" s="130">
        <f>IF(BU169=0,0,(BU169/BT169*100))</f>
        <v>0</v>
      </c>
      <c r="BX169" s="129"/>
      <c r="BY169" s="129"/>
      <c r="BZ169" s="129"/>
      <c r="CB169" s="281" t="s">
        <v>644</v>
      </c>
      <c r="CC169" s="281"/>
      <c r="CD169" s="129"/>
      <c r="CE169" s="129"/>
      <c r="CF169" s="129">
        <f>SUM(CF154:CF168)</f>
        <v>0</v>
      </c>
      <c r="CG169" s="129">
        <f>SUM(CG154:CG168)</f>
        <v>0</v>
      </c>
      <c r="CH169" s="129"/>
      <c r="CI169" s="129">
        <f t="shared" ref="CI169:CJ169" si="63">SUM(CI154:CI168)</f>
        <v>0</v>
      </c>
      <c r="CJ169" s="129">
        <f t="shared" si="63"/>
        <v>0</v>
      </c>
      <c r="CK169" s="130">
        <f>IF(CG169=0,0,(CG169/CF169*100))</f>
        <v>0</v>
      </c>
      <c r="CL169" s="130">
        <f>IF(CJ169=0,0,(CJ169/CI169*100))</f>
        <v>0</v>
      </c>
      <c r="CM169" s="129"/>
      <c r="CN169" s="129"/>
      <c r="CO169" s="129"/>
    </row>
    <row r="170" spans="1:93" ht="15.75" hidden="1">
      <c r="A170" s="280" t="s">
        <v>658</v>
      </c>
      <c r="B170" s="280"/>
      <c r="C170" s="129"/>
      <c r="D170" s="129"/>
      <c r="E170" s="125">
        <f>E169+E153+E137</f>
        <v>306</v>
      </c>
      <c r="F170" s="125">
        <f t="shared" ref="F170:K170" si="64">F169+F153+F137</f>
        <v>190</v>
      </c>
      <c r="G170" s="125"/>
      <c r="H170" s="125"/>
      <c r="I170" s="129"/>
      <c r="J170" s="129">
        <f t="shared" si="64"/>
        <v>0</v>
      </c>
      <c r="K170" s="129">
        <f t="shared" si="64"/>
        <v>0</v>
      </c>
      <c r="L170" s="130">
        <f t="shared" ref="L170:L171" si="65">IF(F170=0,0,(F170/E170*100))</f>
        <v>62.091503267973856</v>
      </c>
      <c r="M170" s="130">
        <f t="shared" ref="M170:M171" si="66">IF(K170=0,0,(K170/J170*100))</f>
        <v>0</v>
      </c>
      <c r="N170" s="129"/>
      <c r="O170" s="129"/>
      <c r="P170" s="129"/>
      <c r="Q170" s="148"/>
      <c r="R170" s="281" t="s">
        <v>658</v>
      </c>
      <c r="S170" s="281"/>
      <c r="T170" s="129"/>
      <c r="U170" s="129"/>
      <c r="V170" s="129">
        <f>V169+V153+V137</f>
        <v>265</v>
      </c>
      <c r="W170" s="129">
        <f t="shared" ref="W170" si="67">W169+W153+W137</f>
        <v>255</v>
      </c>
      <c r="X170" s="129"/>
      <c r="Y170" s="129"/>
      <c r="Z170" s="129"/>
      <c r="AA170" s="129">
        <f t="shared" ref="AA170" si="68">AA169+AA153+AA137</f>
        <v>0</v>
      </c>
      <c r="AB170" s="129">
        <f t="shared" ref="AB170" si="69">AB169+AB153+AB137</f>
        <v>0</v>
      </c>
      <c r="AC170" s="130">
        <f t="shared" ref="AC170:AC171" si="70">IF(W170=0,0,(W170/V170*100))</f>
        <v>96.226415094339629</v>
      </c>
      <c r="AD170" s="130">
        <f t="shared" ref="AD170:AD171" si="71">IF(AB170=0,0,(AB170/AA170*100))</f>
        <v>0</v>
      </c>
      <c r="AE170" s="129"/>
      <c r="AF170" s="129"/>
      <c r="AG170" s="129"/>
      <c r="AI170" s="281" t="s">
        <v>658</v>
      </c>
      <c r="AJ170" s="281"/>
      <c r="AK170" s="129"/>
      <c r="AL170" s="129"/>
      <c r="AM170" s="129">
        <f>AM169+AM153+AM137</f>
        <v>0</v>
      </c>
      <c r="AN170" s="129">
        <f t="shared" ref="AN170" si="72">AN169+AN153+AN137</f>
        <v>1400</v>
      </c>
      <c r="AO170" s="129"/>
      <c r="AP170" s="129">
        <f t="shared" ref="AP170" si="73">AP169+AP153+AP137</f>
        <v>0</v>
      </c>
      <c r="AQ170" s="129">
        <f t="shared" ref="AQ170" si="74">AQ169+AQ153+AQ137</f>
        <v>385</v>
      </c>
      <c r="AR170" s="130" t="e">
        <f t="shared" ref="AR170:AR171" si="75">IF(AN170=0,0,(AN170/AM170*100))</f>
        <v>#DIV/0!</v>
      </c>
      <c r="AS170" s="130" t="e">
        <f t="shared" ref="AS170:AS171" si="76">IF(AQ170=0,0,(AQ170/AP170*100))</f>
        <v>#DIV/0!</v>
      </c>
      <c r="AT170" s="129"/>
      <c r="AU170" s="129"/>
      <c r="AV170" s="129"/>
      <c r="AX170" s="281" t="s">
        <v>658</v>
      </c>
      <c r="AY170" s="281"/>
      <c r="AZ170" s="129"/>
      <c r="BA170" s="129"/>
      <c r="BB170" s="129">
        <f>BB169+BB153+BB137</f>
        <v>0</v>
      </c>
      <c r="BC170" s="129">
        <f t="shared" ref="BC170" si="77">BC169+BC153+BC137</f>
        <v>1002</v>
      </c>
      <c r="BD170" s="129"/>
      <c r="BE170" s="129">
        <f t="shared" ref="BE170" si="78">BE169+BE153+BE137</f>
        <v>0</v>
      </c>
      <c r="BF170" s="129">
        <f t="shared" ref="BF170" si="79">BF169+BF153+BF137</f>
        <v>0</v>
      </c>
      <c r="BG170" s="130" t="e">
        <f t="shared" ref="BG170:BG171" si="80">IF(BC170=0,0,(BC170/BB170*100))</f>
        <v>#DIV/0!</v>
      </c>
      <c r="BH170" s="130">
        <f t="shared" ref="BH170:BH171" si="81">IF(BF170=0,0,(BF170/BE170*100))</f>
        <v>0</v>
      </c>
      <c r="BI170" s="129"/>
      <c r="BJ170" s="129"/>
      <c r="BK170" s="129"/>
      <c r="BM170" s="281" t="s">
        <v>658</v>
      </c>
      <c r="BN170" s="281"/>
      <c r="BO170" s="129"/>
      <c r="BP170" s="129"/>
      <c r="BQ170" s="129">
        <f>BQ169+BQ153+BQ137</f>
        <v>1476</v>
      </c>
      <c r="BR170" s="129">
        <f t="shared" ref="BR170" si="82">BR169+BR153+BR137</f>
        <v>1423</v>
      </c>
      <c r="BS170" s="129"/>
      <c r="BT170" s="129">
        <f t="shared" ref="BT170" si="83">BT169+BT153+BT137</f>
        <v>0</v>
      </c>
      <c r="BU170" s="129">
        <f t="shared" ref="BU170" si="84">BU169+BU153+BU137</f>
        <v>0</v>
      </c>
      <c r="BV170" s="130">
        <f t="shared" ref="BV170:BV171" si="85">IF(BR170=0,0,(BR170/BQ170*100))</f>
        <v>96.409214092140928</v>
      </c>
      <c r="BW170" s="130">
        <f t="shared" ref="BW170:BW171" si="86">IF(BU170=0,0,(BU170/BT170*100))</f>
        <v>0</v>
      </c>
      <c r="BX170" s="129"/>
      <c r="BY170" s="129"/>
      <c r="BZ170" s="129"/>
      <c r="CB170" s="281" t="s">
        <v>658</v>
      </c>
      <c r="CC170" s="281"/>
      <c r="CD170" s="129"/>
      <c r="CE170" s="129"/>
      <c r="CF170" s="129">
        <f>CF169+CF153+CF137</f>
        <v>0</v>
      </c>
      <c r="CG170" s="129">
        <f t="shared" ref="CG170" si="87">CG169+CG153+CG137</f>
        <v>0</v>
      </c>
      <c r="CH170" s="129"/>
      <c r="CI170" s="129">
        <f t="shared" ref="CI170:CJ170" si="88">CI169+CI153+CI137</f>
        <v>1050</v>
      </c>
      <c r="CJ170" s="129">
        <f t="shared" si="88"/>
        <v>1160</v>
      </c>
      <c r="CK170" s="130">
        <f t="shared" ref="CK170:CK171" si="89">IF(CG170=0,0,(CG170/CF170*100))</f>
        <v>0</v>
      </c>
      <c r="CL170" s="130">
        <f t="shared" ref="CL170:CL171" si="90">IF(CJ170=0,0,(CJ170/CI170*100))</f>
        <v>110.47619047619048</v>
      </c>
      <c r="CM170" s="129"/>
      <c r="CN170" s="129"/>
      <c r="CO170" s="129"/>
    </row>
    <row r="171" spans="1:93" ht="29.25" hidden="1" customHeight="1">
      <c r="A171" s="263" t="s">
        <v>659</v>
      </c>
      <c r="B171" s="263"/>
      <c r="C171" s="129"/>
      <c r="D171" s="129"/>
      <c r="E171" s="125">
        <f>E170+E121</f>
        <v>1918</v>
      </c>
      <c r="F171" s="125">
        <f t="shared" ref="F171:K171" si="91">F170+F121</f>
        <v>1853</v>
      </c>
      <c r="G171" s="125"/>
      <c r="H171" s="125"/>
      <c r="I171" s="129">
        <f t="shared" si="91"/>
        <v>0</v>
      </c>
      <c r="J171" s="129">
        <f t="shared" si="91"/>
        <v>0</v>
      </c>
      <c r="K171" s="129">
        <f t="shared" si="91"/>
        <v>0</v>
      </c>
      <c r="L171" s="130">
        <f t="shared" si="65"/>
        <v>96.61105318039624</v>
      </c>
      <c r="M171" s="130">
        <f t="shared" si="66"/>
        <v>0</v>
      </c>
      <c r="N171" s="150"/>
      <c r="O171" s="150"/>
      <c r="P171" s="150"/>
      <c r="Q171" s="148"/>
      <c r="R171" s="266" t="s">
        <v>659</v>
      </c>
      <c r="S171" s="266"/>
      <c r="T171" s="129"/>
      <c r="U171" s="129"/>
      <c r="V171" s="129">
        <f>V170+V121</f>
        <v>2121</v>
      </c>
      <c r="W171" s="129">
        <f t="shared" ref="W171" si="92">W170+W121</f>
        <v>2151</v>
      </c>
      <c r="X171" s="129"/>
      <c r="Y171" s="129"/>
      <c r="Z171" s="129">
        <f t="shared" ref="Z171" si="93">Z170+Z121</f>
        <v>0</v>
      </c>
      <c r="AA171" s="129">
        <f t="shared" ref="AA171" si="94">AA170+AA121</f>
        <v>0</v>
      </c>
      <c r="AB171" s="129">
        <f t="shared" ref="AB171" si="95">AB170+AB121</f>
        <v>0</v>
      </c>
      <c r="AC171" s="130">
        <f t="shared" si="70"/>
        <v>101.41442715700141</v>
      </c>
      <c r="AD171" s="130">
        <f t="shared" si="71"/>
        <v>0</v>
      </c>
      <c r="AE171" s="150"/>
      <c r="AF171" s="150"/>
      <c r="AG171" s="150"/>
      <c r="AI171" s="266" t="s">
        <v>659</v>
      </c>
      <c r="AJ171" s="266"/>
      <c r="AK171" s="129"/>
      <c r="AL171" s="129"/>
      <c r="AM171" s="129">
        <f>AM170+AM121</f>
        <v>2441</v>
      </c>
      <c r="AN171" s="129">
        <f t="shared" ref="AN171" si="96">AN170+AN121</f>
        <v>3732</v>
      </c>
      <c r="AO171" s="129">
        <f t="shared" ref="AO171" si="97">AO170+AO121</f>
        <v>0</v>
      </c>
      <c r="AP171" s="129">
        <f t="shared" ref="AP171" si="98">AP170+AP121</f>
        <v>0</v>
      </c>
      <c r="AQ171" s="129">
        <f t="shared" ref="AQ171" si="99">AQ170+AQ121</f>
        <v>385</v>
      </c>
      <c r="AR171" s="130">
        <f t="shared" si="75"/>
        <v>152.88816058992217</v>
      </c>
      <c r="AS171" s="130" t="e">
        <f t="shared" si="76"/>
        <v>#DIV/0!</v>
      </c>
      <c r="AT171" s="150"/>
      <c r="AU171" s="150"/>
      <c r="AV171" s="150"/>
      <c r="AX171" s="266" t="s">
        <v>659</v>
      </c>
      <c r="AY171" s="266"/>
      <c r="AZ171" s="129"/>
      <c r="BA171" s="129"/>
      <c r="BB171" s="129">
        <f>BB170+BB121</f>
        <v>2233</v>
      </c>
      <c r="BC171" s="129">
        <f t="shared" ref="BC171" si="100">BC170+BC121</f>
        <v>3239</v>
      </c>
      <c r="BD171" s="129">
        <f t="shared" ref="BD171" si="101">BD170+BD121</f>
        <v>0</v>
      </c>
      <c r="BE171" s="129">
        <f t="shared" ref="BE171" si="102">BE170+BE121</f>
        <v>0</v>
      </c>
      <c r="BF171" s="129">
        <f t="shared" ref="BF171" si="103">BF170+BF121</f>
        <v>0</v>
      </c>
      <c r="BG171" s="130">
        <f t="shared" si="80"/>
        <v>145.05150022391402</v>
      </c>
      <c r="BH171" s="130">
        <f t="shared" si="81"/>
        <v>0</v>
      </c>
      <c r="BI171" s="150"/>
      <c r="BJ171" s="150"/>
      <c r="BK171" s="150"/>
      <c r="BM171" s="266" t="s">
        <v>659</v>
      </c>
      <c r="BN171" s="266"/>
      <c r="BO171" s="129"/>
      <c r="BP171" s="129"/>
      <c r="BQ171" s="129">
        <f>BQ170+BQ121</f>
        <v>4136</v>
      </c>
      <c r="BR171" s="129">
        <f t="shared" ref="BR171" si="104">BR170+BR121</f>
        <v>3832</v>
      </c>
      <c r="BS171" s="129">
        <f t="shared" ref="BS171" si="105">BS170+BS121</f>
        <v>0</v>
      </c>
      <c r="BT171" s="129">
        <f t="shared" ref="BT171" si="106">BT170+BT121</f>
        <v>0</v>
      </c>
      <c r="BU171" s="129">
        <f t="shared" ref="BU171" si="107">BU170+BU121</f>
        <v>0</v>
      </c>
      <c r="BV171" s="130">
        <f t="shared" si="85"/>
        <v>92.649903288201159</v>
      </c>
      <c r="BW171" s="130">
        <f t="shared" si="86"/>
        <v>0</v>
      </c>
      <c r="BX171" s="150"/>
      <c r="BY171" s="150"/>
      <c r="BZ171" s="150"/>
      <c r="CB171" s="266" t="s">
        <v>659</v>
      </c>
      <c r="CC171" s="266"/>
      <c r="CD171" s="129"/>
      <c r="CE171" s="129"/>
      <c r="CF171" s="129">
        <f>CF170+CF121</f>
        <v>0</v>
      </c>
      <c r="CG171" s="129">
        <f t="shared" ref="CG171:CJ171" si="108">CG170+CG121</f>
        <v>0</v>
      </c>
      <c r="CH171" s="129">
        <f t="shared" si="108"/>
        <v>0</v>
      </c>
      <c r="CI171" s="129">
        <f t="shared" si="108"/>
        <v>1830</v>
      </c>
      <c r="CJ171" s="129">
        <f t="shared" si="108"/>
        <v>1996</v>
      </c>
      <c r="CK171" s="130">
        <f t="shared" si="89"/>
        <v>0</v>
      </c>
      <c r="CL171" s="130">
        <f t="shared" si="90"/>
        <v>109.07103825136613</v>
      </c>
      <c r="CM171" s="150"/>
      <c r="CN171" s="150"/>
      <c r="CO171" s="150"/>
    </row>
    <row r="172" spans="1:93" ht="16.5" hidden="1" customHeight="1">
      <c r="A172" s="269" t="s">
        <v>693</v>
      </c>
      <c r="B172" s="270"/>
      <c r="C172" s="270"/>
      <c r="D172" s="271"/>
      <c r="E172" s="302">
        <f>F171+K171</f>
        <v>1853</v>
      </c>
      <c r="F172" s="303"/>
      <c r="G172" s="303"/>
      <c r="H172" s="303"/>
      <c r="I172" s="303"/>
      <c r="J172" s="303"/>
      <c r="K172" s="304"/>
      <c r="L172" s="275">
        <f>IF((F171+K171)=0,0,((F171+K171)/(E171+J171))*100)</f>
        <v>96.61105318039624</v>
      </c>
      <c r="M172" s="276"/>
      <c r="N172" s="150"/>
      <c r="O172" s="150"/>
      <c r="P172" s="150"/>
      <c r="Q172" s="148"/>
      <c r="R172" s="149"/>
      <c r="S172" s="14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30"/>
      <c r="AD172" s="130"/>
      <c r="AE172" s="150"/>
      <c r="AF172" s="150"/>
      <c r="AG172" s="150"/>
      <c r="AI172" s="310" t="s">
        <v>751</v>
      </c>
      <c r="AJ172" s="311"/>
      <c r="AK172" s="311"/>
      <c r="AL172" s="312"/>
      <c r="AM172" s="310">
        <f>+AN171+AQ171</f>
        <v>4117</v>
      </c>
      <c r="AN172" s="311"/>
      <c r="AO172" s="311"/>
      <c r="AP172" s="311"/>
      <c r="AQ172" s="312"/>
      <c r="AR172" s="130"/>
      <c r="AS172" s="130"/>
      <c r="AT172" s="150"/>
      <c r="AU172" s="150"/>
      <c r="AV172" s="150"/>
      <c r="AX172" s="310" t="s">
        <v>752</v>
      </c>
      <c r="AY172" s="311"/>
      <c r="AZ172" s="311"/>
      <c r="BA172" s="312"/>
      <c r="BB172" s="310">
        <f>+BC171+BF171</f>
        <v>3239</v>
      </c>
      <c r="BC172" s="311"/>
      <c r="BD172" s="311"/>
      <c r="BE172" s="311"/>
      <c r="BF172" s="312"/>
      <c r="BG172" s="130"/>
      <c r="BH172" s="130"/>
      <c r="BI172" s="150"/>
      <c r="BJ172" s="150"/>
      <c r="BK172" s="150"/>
      <c r="BM172" s="310" t="s">
        <v>751</v>
      </c>
      <c r="BN172" s="311"/>
      <c r="BO172" s="311"/>
      <c r="BP172" s="312"/>
      <c r="BQ172" s="310">
        <f>BR171+BU171</f>
        <v>3832</v>
      </c>
      <c r="BR172" s="311"/>
      <c r="BS172" s="311"/>
      <c r="BT172" s="311"/>
      <c r="BU172" s="312"/>
      <c r="BV172" s="130"/>
      <c r="BW172" s="130"/>
      <c r="BX172" s="150"/>
      <c r="BY172" s="150"/>
      <c r="BZ172" s="150"/>
      <c r="CB172" s="310" t="s">
        <v>751</v>
      </c>
      <c r="CC172" s="311"/>
      <c r="CD172" s="311"/>
      <c r="CE172" s="312"/>
      <c r="CF172" s="310">
        <f>CG171+CJ171</f>
        <v>1996</v>
      </c>
      <c r="CG172" s="311"/>
      <c r="CH172" s="311"/>
      <c r="CI172" s="311"/>
      <c r="CJ172" s="312"/>
      <c r="CK172" s="130"/>
      <c r="CL172" s="130"/>
      <c r="CM172" s="150"/>
      <c r="CN172" s="150"/>
      <c r="CO172" s="150"/>
    </row>
    <row r="173" spans="1:93" hidden="1">
      <c r="A173" s="255" t="s">
        <v>645</v>
      </c>
      <c r="B173" s="255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  <c r="P173" s="255"/>
      <c r="R173" s="255" t="s">
        <v>649</v>
      </c>
      <c r="S173" s="255"/>
      <c r="T173" s="255"/>
      <c r="U173" s="255"/>
      <c r="V173" s="255"/>
      <c r="W173" s="255"/>
      <c r="X173" s="255"/>
      <c r="Y173" s="255"/>
      <c r="Z173" s="255"/>
      <c r="AA173" s="255"/>
      <c r="AB173" s="255"/>
      <c r="AC173" s="255"/>
      <c r="AD173" s="255"/>
      <c r="AE173" s="255"/>
      <c r="AF173" s="255"/>
      <c r="AG173" s="255"/>
      <c r="AI173" s="255" t="s">
        <v>661</v>
      </c>
      <c r="AJ173" s="255"/>
      <c r="AK173" s="255"/>
      <c r="AL173" s="255"/>
      <c r="AM173" s="255"/>
      <c r="AN173" s="255"/>
      <c r="AO173" s="255"/>
      <c r="AP173" s="255"/>
      <c r="AQ173" s="255"/>
      <c r="AR173" s="255"/>
      <c r="AS173" s="255"/>
      <c r="AT173" s="255"/>
      <c r="AU173" s="255"/>
      <c r="AV173" s="255"/>
      <c r="AX173" s="255" t="s">
        <v>663</v>
      </c>
      <c r="AY173" s="255"/>
      <c r="AZ173" s="255"/>
      <c r="BA173" s="255"/>
      <c r="BB173" s="255"/>
      <c r="BC173" s="255"/>
      <c r="BD173" s="255"/>
      <c r="BE173" s="255"/>
      <c r="BF173" s="255"/>
      <c r="BG173" s="255"/>
      <c r="BH173" s="255"/>
      <c r="BI173" s="255"/>
      <c r="BJ173" s="255"/>
      <c r="BK173" s="255"/>
      <c r="BM173" s="255" t="s">
        <v>664</v>
      </c>
      <c r="BN173" s="255"/>
      <c r="BO173" s="255"/>
      <c r="BP173" s="255"/>
      <c r="BQ173" s="255"/>
      <c r="BR173" s="255"/>
      <c r="BS173" s="255"/>
      <c r="BT173" s="255"/>
      <c r="BU173" s="255"/>
      <c r="BV173" s="255"/>
      <c r="BW173" s="255"/>
      <c r="BX173" s="255"/>
      <c r="BY173" s="255"/>
      <c r="BZ173" s="255"/>
      <c r="CB173" s="255" t="s">
        <v>664</v>
      </c>
      <c r="CC173" s="255"/>
      <c r="CD173" s="255"/>
      <c r="CE173" s="255"/>
      <c r="CF173" s="255"/>
      <c r="CG173" s="255"/>
      <c r="CH173" s="255"/>
      <c r="CI173" s="255"/>
      <c r="CJ173" s="255"/>
      <c r="CK173" s="255"/>
      <c r="CL173" s="255"/>
      <c r="CM173" s="255"/>
      <c r="CN173" s="255"/>
      <c r="CO173" s="255"/>
    </row>
    <row r="174" spans="1:93" ht="15.75" hidden="1">
      <c r="A174" s="146"/>
      <c r="B174" s="144"/>
      <c r="C174" s="131"/>
      <c r="D174" s="151"/>
      <c r="E174" s="132"/>
      <c r="F174" s="131"/>
      <c r="G174" s="131"/>
      <c r="H174" s="131"/>
      <c r="I174" s="131"/>
      <c r="J174" s="133"/>
      <c r="K174" s="134"/>
      <c r="L174" s="135"/>
      <c r="M174" s="257" t="s">
        <v>646</v>
      </c>
      <c r="N174" s="257"/>
      <c r="O174" s="257"/>
      <c r="P174" s="257"/>
      <c r="R174" s="146"/>
      <c r="S174" s="144"/>
      <c r="T174" s="131"/>
      <c r="U174" s="151"/>
      <c r="V174" s="132"/>
      <c r="W174" s="131"/>
      <c r="X174" s="131"/>
      <c r="Y174" s="131"/>
      <c r="Z174" s="131"/>
      <c r="AA174" s="133"/>
      <c r="AB174" s="134"/>
      <c r="AC174" s="135"/>
      <c r="AD174" s="257" t="s">
        <v>646</v>
      </c>
      <c r="AE174" s="257"/>
      <c r="AF174" s="257"/>
      <c r="AG174" s="257"/>
      <c r="AI174" s="146"/>
      <c r="AJ174" s="144"/>
      <c r="AK174" s="131"/>
      <c r="AL174" s="151"/>
      <c r="AM174" s="132"/>
      <c r="AN174" s="131"/>
      <c r="AO174" s="131"/>
      <c r="AP174" s="133"/>
      <c r="AQ174" s="134"/>
      <c r="AR174" s="135"/>
      <c r="AS174" s="257" t="s">
        <v>646</v>
      </c>
      <c r="AT174" s="257"/>
      <c r="AU174" s="257"/>
      <c r="AV174" s="257"/>
      <c r="AX174" s="146"/>
      <c r="AY174" s="144"/>
      <c r="AZ174" s="131"/>
      <c r="BA174" s="151"/>
      <c r="BB174" s="132"/>
      <c r="BC174" s="131"/>
      <c r="BD174" s="131"/>
      <c r="BE174" s="133"/>
      <c r="BF174" s="134"/>
      <c r="BG174" s="135"/>
      <c r="BH174" s="257" t="s">
        <v>646</v>
      </c>
      <c r="BI174" s="257"/>
      <c r="BJ174" s="257"/>
      <c r="BK174" s="257"/>
      <c r="BM174" s="146"/>
      <c r="BN174" s="144"/>
      <c r="BO174" s="131"/>
      <c r="BP174" s="151"/>
      <c r="BQ174" s="132"/>
      <c r="BR174" s="131"/>
      <c r="BS174" s="131"/>
      <c r="BT174" s="133"/>
      <c r="BU174" s="134"/>
      <c r="BV174" s="135"/>
      <c r="BW174" s="257" t="s">
        <v>646</v>
      </c>
      <c r="BX174" s="257"/>
      <c r="BY174" s="257"/>
      <c r="BZ174" s="257"/>
      <c r="CB174" s="146"/>
      <c r="CC174" s="144"/>
      <c r="CD174" s="131"/>
      <c r="CE174" s="151"/>
      <c r="CF174" s="132"/>
      <c r="CG174" s="131"/>
      <c r="CH174" s="131"/>
      <c r="CI174" s="133"/>
      <c r="CJ174" s="134"/>
      <c r="CK174" s="135"/>
      <c r="CL174" s="257" t="s">
        <v>646</v>
      </c>
      <c r="CM174" s="257"/>
      <c r="CN174" s="257"/>
      <c r="CO174" s="257"/>
    </row>
    <row r="175" spans="1:93" ht="15.75" hidden="1">
      <c r="A175" s="146"/>
      <c r="B175" s="144"/>
      <c r="C175" s="131"/>
      <c r="D175" s="131"/>
      <c r="E175" s="132"/>
      <c r="F175" s="131"/>
      <c r="G175" s="131"/>
      <c r="H175" s="131"/>
      <c r="I175" s="131"/>
      <c r="J175" s="133"/>
      <c r="K175" s="134"/>
      <c r="L175" s="135"/>
      <c r="M175" s="132"/>
      <c r="N175" s="131"/>
      <c r="O175" s="131"/>
      <c r="P175" s="136"/>
      <c r="R175" s="146"/>
      <c r="S175" s="144"/>
      <c r="T175" s="131"/>
      <c r="U175" s="131"/>
      <c r="V175" s="132"/>
      <c r="W175" s="131"/>
      <c r="X175" s="131"/>
      <c r="Y175" s="131"/>
      <c r="Z175" s="131"/>
      <c r="AA175" s="133"/>
      <c r="AB175" s="134"/>
      <c r="AC175" s="135"/>
      <c r="AD175" s="132"/>
      <c r="AE175" s="131"/>
      <c r="AF175" s="131"/>
      <c r="AG175" s="136"/>
      <c r="AI175" s="146"/>
      <c r="AJ175" s="144"/>
      <c r="AK175" s="131"/>
      <c r="AL175" s="131"/>
      <c r="AM175" s="132"/>
      <c r="AN175" s="131"/>
      <c r="AO175" s="131"/>
      <c r="AP175" s="133"/>
      <c r="AQ175" s="134"/>
      <c r="AR175" s="135"/>
      <c r="AS175" s="132"/>
      <c r="AT175" s="131"/>
      <c r="AU175" s="131"/>
      <c r="AV175" s="136"/>
      <c r="AX175" s="146"/>
      <c r="AY175" s="144"/>
      <c r="AZ175" s="131"/>
      <c r="BA175" s="131"/>
      <c r="BB175" s="132"/>
      <c r="BC175" s="131"/>
      <c r="BD175" s="131"/>
      <c r="BE175" s="133"/>
      <c r="BF175" s="134"/>
      <c r="BG175" s="135"/>
      <c r="BH175" s="132"/>
      <c r="BI175" s="131"/>
      <c r="BJ175" s="131"/>
      <c r="BK175" s="136"/>
      <c r="BM175" s="146"/>
      <c r="BN175" s="144"/>
      <c r="BO175" s="131"/>
      <c r="BP175" s="131"/>
      <c r="BQ175" s="132"/>
      <c r="BR175" s="131"/>
      <c r="BS175" s="131"/>
      <c r="BT175" s="133"/>
      <c r="BU175" s="134"/>
      <c r="BV175" s="135"/>
      <c r="BW175" s="132"/>
      <c r="BX175" s="131"/>
      <c r="BY175" s="131"/>
      <c r="BZ175" s="136"/>
      <c r="CB175" s="146"/>
      <c r="CC175" s="144"/>
      <c r="CD175" s="131"/>
      <c r="CE175" s="131"/>
      <c r="CF175" s="132"/>
      <c r="CG175" s="131"/>
      <c r="CH175" s="131"/>
      <c r="CI175" s="133"/>
      <c r="CJ175" s="134"/>
      <c r="CK175" s="135"/>
      <c r="CL175" s="132"/>
      <c r="CM175" s="131"/>
      <c r="CN175" s="131"/>
      <c r="CO175" s="136"/>
    </row>
    <row r="176" spans="1:93" ht="15.75" hidden="1">
      <c r="A176" s="146"/>
      <c r="B176" s="145"/>
      <c r="C176" s="137"/>
      <c r="D176" s="137"/>
      <c r="E176" s="138"/>
      <c r="F176" s="139"/>
      <c r="G176" s="139"/>
      <c r="H176" s="139"/>
      <c r="I176" s="137"/>
      <c r="J176" s="133"/>
      <c r="K176" s="140"/>
      <c r="L176" s="141"/>
      <c r="M176" s="142"/>
      <c r="N176" s="137"/>
      <c r="O176" s="137"/>
      <c r="P176" s="143"/>
      <c r="R176" s="146"/>
      <c r="S176" s="145"/>
      <c r="T176" s="137"/>
      <c r="U176" s="137"/>
      <c r="V176" s="138"/>
      <c r="W176" s="139"/>
      <c r="X176" s="139"/>
      <c r="Y176" s="139"/>
      <c r="Z176" s="137"/>
      <c r="AA176" s="133"/>
      <c r="AB176" s="140"/>
      <c r="AC176" s="141"/>
      <c r="AD176" s="142"/>
      <c r="AE176" s="137"/>
      <c r="AF176" s="137"/>
      <c r="AG176" s="143"/>
      <c r="AI176" s="146"/>
      <c r="AJ176" s="145"/>
      <c r="AK176" s="137"/>
      <c r="AL176" s="137"/>
      <c r="AM176" s="138"/>
      <c r="AN176" s="139"/>
      <c r="AO176" s="137"/>
      <c r="AP176" s="133"/>
      <c r="AQ176" s="140"/>
      <c r="AR176" s="141"/>
      <c r="AS176" s="142"/>
      <c r="AT176" s="137"/>
      <c r="AU176" s="137"/>
      <c r="AV176" s="143"/>
      <c r="AX176" s="146"/>
      <c r="AY176" s="145"/>
      <c r="AZ176" s="137"/>
      <c r="BA176" s="137"/>
      <c r="BB176" s="138"/>
      <c r="BC176" s="139"/>
      <c r="BD176" s="137"/>
      <c r="BE176" s="133"/>
      <c r="BF176" s="140"/>
      <c r="BG176" s="141"/>
      <c r="BH176" s="142"/>
      <c r="BI176" s="137"/>
      <c r="BJ176" s="137"/>
      <c r="BK176" s="143"/>
      <c r="BM176" s="146"/>
      <c r="BN176" s="145"/>
      <c r="BO176" s="137"/>
      <c r="BP176" s="137"/>
      <c r="BQ176" s="138"/>
      <c r="BR176" s="139"/>
      <c r="BS176" s="137"/>
      <c r="BT176" s="133"/>
      <c r="BU176" s="140"/>
      <c r="BV176" s="141"/>
      <c r="BW176" s="142"/>
      <c r="BX176" s="137"/>
      <c r="BY176" s="137"/>
      <c r="BZ176" s="143"/>
      <c r="CB176" s="146"/>
      <c r="CC176" s="145"/>
      <c r="CD176" s="137"/>
      <c r="CE176" s="137"/>
      <c r="CF176" s="138"/>
      <c r="CG176" s="139"/>
      <c r="CH176" s="137"/>
      <c r="CI176" s="133"/>
      <c r="CJ176" s="140"/>
      <c r="CK176" s="141"/>
      <c r="CL176" s="142"/>
      <c r="CM176" s="137"/>
      <c r="CN176" s="137"/>
      <c r="CO176" s="143"/>
    </row>
    <row r="177" spans="1:93" ht="15.75" hidden="1">
      <c r="A177" s="146"/>
      <c r="B177" s="258" t="s">
        <v>650</v>
      </c>
      <c r="C177" s="259"/>
      <c r="D177" s="259"/>
      <c r="E177" s="260" t="s">
        <v>652</v>
      </c>
      <c r="F177" s="260"/>
      <c r="G177" s="260"/>
      <c r="H177" s="260"/>
      <c r="I177" s="260"/>
      <c r="J177" s="260"/>
      <c r="K177" s="260"/>
      <c r="L177" s="260"/>
      <c r="M177" s="261" t="s">
        <v>647</v>
      </c>
      <c r="N177" s="261"/>
      <c r="O177" s="261"/>
      <c r="P177" s="261"/>
      <c r="R177" s="146"/>
      <c r="S177" s="258" t="s">
        <v>650</v>
      </c>
      <c r="T177" s="259"/>
      <c r="U177" s="259"/>
      <c r="V177" s="260" t="s">
        <v>652</v>
      </c>
      <c r="W177" s="260"/>
      <c r="X177" s="260"/>
      <c r="Y177" s="260"/>
      <c r="Z177" s="260"/>
      <c r="AA177" s="260"/>
      <c r="AB177" s="260"/>
      <c r="AC177" s="260"/>
      <c r="AD177" s="261" t="s">
        <v>647</v>
      </c>
      <c r="AE177" s="261"/>
      <c r="AF177" s="261"/>
      <c r="AG177" s="261"/>
      <c r="AI177" s="146"/>
      <c r="AJ177" s="258" t="s">
        <v>650</v>
      </c>
      <c r="AK177" s="259"/>
      <c r="AL177" s="259"/>
      <c r="AM177" s="260" t="s">
        <v>652</v>
      </c>
      <c r="AN177" s="260"/>
      <c r="AO177" s="260"/>
      <c r="AP177" s="260"/>
      <c r="AQ177" s="260"/>
      <c r="AR177" s="260"/>
      <c r="AS177" s="261" t="s">
        <v>647</v>
      </c>
      <c r="AT177" s="261"/>
      <c r="AU177" s="261"/>
      <c r="AV177" s="261"/>
      <c r="AX177" s="146"/>
      <c r="AY177" s="258" t="s">
        <v>650</v>
      </c>
      <c r="AZ177" s="259"/>
      <c r="BA177" s="259"/>
      <c r="BB177" s="260" t="s">
        <v>652</v>
      </c>
      <c r="BC177" s="260"/>
      <c r="BD177" s="260"/>
      <c r="BE177" s="260"/>
      <c r="BF177" s="260"/>
      <c r="BG177" s="260"/>
      <c r="BH177" s="261" t="s">
        <v>647</v>
      </c>
      <c r="BI177" s="261"/>
      <c r="BJ177" s="261"/>
      <c r="BK177" s="261"/>
      <c r="BM177" s="146"/>
      <c r="BN177" s="258" t="s">
        <v>650</v>
      </c>
      <c r="BO177" s="259"/>
      <c r="BP177" s="259"/>
      <c r="BQ177" s="260" t="s">
        <v>652</v>
      </c>
      <c r="BR177" s="260"/>
      <c r="BS177" s="260"/>
      <c r="BT177" s="260"/>
      <c r="BU177" s="260"/>
      <c r="BV177" s="260"/>
      <c r="BW177" s="261" t="s">
        <v>647</v>
      </c>
      <c r="BX177" s="261"/>
      <c r="BY177" s="261"/>
      <c r="BZ177" s="261"/>
      <c r="CB177" s="146"/>
      <c r="CC177" s="258" t="s">
        <v>650</v>
      </c>
      <c r="CD177" s="259"/>
      <c r="CE177" s="259"/>
      <c r="CF177" s="260" t="s">
        <v>652</v>
      </c>
      <c r="CG177" s="260"/>
      <c r="CH177" s="260"/>
      <c r="CI177" s="260"/>
      <c r="CJ177" s="260"/>
      <c r="CK177" s="260"/>
      <c r="CL177" s="261" t="s">
        <v>647</v>
      </c>
      <c r="CM177" s="261"/>
      <c r="CN177" s="261"/>
      <c r="CO177" s="261"/>
    </row>
    <row r="178" spans="1:93" ht="16.5" hidden="1" thickBot="1">
      <c r="A178" s="147"/>
      <c r="B178" s="248" t="s">
        <v>651</v>
      </c>
      <c r="C178" s="249"/>
      <c r="D178" s="249"/>
      <c r="E178" s="250" t="s">
        <v>648</v>
      </c>
      <c r="F178" s="250"/>
      <c r="G178" s="250"/>
      <c r="H178" s="250"/>
      <c r="I178" s="250"/>
      <c r="J178" s="250"/>
      <c r="K178" s="250"/>
      <c r="L178" s="250"/>
      <c r="M178" s="251" t="s">
        <v>653</v>
      </c>
      <c r="N178" s="251"/>
      <c r="O178" s="251"/>
      <c r="P178" s="251"/>
      <c r="R178" s="147"/>
      <c r="S178" s="248" t="s">
        <v>651</v>
      </c>
      <c r="T178" s="249"/>
      <c r="U178" s="249"/>
      <c r="V178" s="250" t="s">
        <v>648</v>
      </c>
      <c r="W178" s="250"/>
      <c r="X178" s="250"/>
      <c r="Y178" s="250"/>
      <c r="Z178" s="250"/>
      <c r="AA178" s="250"/>
      <c r="AB178" s="250"/>
      <c r="AC178" s="250"/>
      <c r="AD178" s="251" t="s">
        <v>653</v>
      </c>
      <c r="AE178" s="251"/>
      <c r="AF178" s="251"/>
      <c r="AG178" s="251"/>
      <c r="AI178" s="147"/>
      <c r="AJ178" s="248" t="s">
        <v>651</v>
      </c>
      <c r="AK178" s="249"/>
      <c r="AL178" s="249"/>
      <c r="AM178" s="250" t="s">
        <v>648</v>
      </c>
      <c r="AN178" s="250"/>
      <c r="AO178" s="250"/>
      <c r="AP178" s="250"/>
      <c r="AQ178" s="250"/>
      <c r="AR178" s="250"/>
      <c r="AS178" s="251" t="s">
        <v>653</v>
      </c>
      <c r="AT178" s="251"/>
      <c r="AU178" s="251"/>
      <c r="AV178" s="251"/>
      <c r="AX178" s="147"/>
      <c r="AY178" s="248" t="s">
        <v>651</v>
      </c>
      <c r="AZ178" s="249"/>
      <c r="BA178" s="249"/>
      <c r="BB178" s="250" t="s">
        <v>648</v>
      </c>
      <c r="BC178" s="250"/>
      <c r="BD178" s="250"/>
      <c r="BE178" s="250"/>
      <c r="BF178" s="250"/>
      <c r="BG178" s="250"/>
      <c r="BH178" s="251" t="s">
        <v>653</v>
      </c>
      <c r="BI178" s="251"/>
      <c r="BJ178" s="251"/>
      <c r="BK178" s="251"/>
      <c r="BM178" s="147"/>
      <c r="BN178" s="248" t="s">
        <v>651</v>
      </c>
      <c r="BO178" s="249"/>
      <c r="BP178" s="249"/>
      <c r="BQ178" s="250" t="s">
        <v>648</v>
      </c>
      <c r="BR178" s="250"/>
      <c r="BS178" s="250"/>
      <c r="BT178" s="250"/>
      <c r="BU178" s="250"/>
      <c r="BV178" s="250"/>
      <c r="BW178" s="251" t="s">
        <v>653</v>
      </c>
      <c r="BX178" s="251"/>
      <c r="BY178" s="251"/>
      <c r="BZ178" s="251"/>
      <c r="CB178" s="147"/>
      <c r="CC178" s="248" t="s">
        <v>651</v>
      </c>
      <c r="CD178" s="249"/>
      <c r="CE178" s="249"/>
      <c r="CF178" s="250" t="s">
        <v>648</v>
      </c>
      <c r="CG178" s="250"/>
      <c r="CH178" s="250"/>
      <c r="CI178" s="250"/>
      <c r="CJ178" s="250"/>
      <c r="CK178" s="250"/>
      <c r="CL178" s="251" t="s">
        <v>653</v>
      </c>
      <c r="CM178" s="251"/>
      <c r="CN178" s="251"/>
      <c r="CO178" s="251"/>
    </row>
    <row r="179" spans="1:93" ht="15.75" hidden="1" thickTop="1"/>
    <row r="181" spans="1:93">
      <c r="B181" t="s">
        <v>751</v>
      </c>
      <c r="S181" t="s">
        <v>780</v>
      </c>
    </row>
    <row r="182" spans="1:93">
      <c r="B182" t="s">
        <v>585</v>
      </c>
      <c r="C182" s="190">
        <f>F171+W171+AN171+BC171+BR171+CG171+F373+W373+AN373+BC373+BR373+CG373+F569+W569+AN569+BC569+BR569+CG569+F766+H766+W766+Y766+AN766+BC766+BR766+F963+H963+W963+Y963+AN963</f>
        <v>59052</v>
      </c>
      <c r="T182" t="s">
        <v>585</v>
      </c>
    </row>
    <row r="183" spans="1:93">
      <c r="B183" t="s">
        <v>586</v>
      </c>
      <c r="C183" s="190">
        <f>K171+AB171+AQ171+BF171+BU171+CJ171+K373+AB373+AQ373+BF373+BU373+CJ373+K569+AB569+AQ569+BF569+BU569+CJ569+K766+AB766+AQ766+BF766+BU766+CJ766+K963+AB963+AQ963</f>
        <v>4194</v>
      </c>
      <c r="T183" t="s">
        <v>586</v>
      </c>
    </row>
    <row r="184" spans="1:93">
      <c r="C184">
        <f>SUM(C182:C183)</f>
        <v>63246</v>
      </c>
    </row>
    <row r="187" spans="1:93" ht="15.75" hidden="1">
      <c r="A187" s="124" t="s">
        <v>642</v>
      </c>
      <c r="R187" s="124" t="s">
        <v>642</v>
      </c>
      <c r="AI187" s="124" t="s">
        <v>642</v>
      </c>
      <c r="AX187" s="124" t="s">
        <v>642</v>
      </c>
      <c r="BM187" s="124" t="s">
        <v>642</v>
      </c>
      <c r="CB187" s="124" t="s">
        <v>642</v>
      </c>
    </row>
    <row r="188" spans="1:93" ht="15.75" hidden="1">
      <c r="A188" s="124" t="s">
        <v>643</v>
      </c>
      <c r="R188" s="124" t="s">
        <v>643</v>
      </c>
      <c r="AI188" s="124" t="s">
        <v>643</v>
      </c>
      <c r="AX188" s="124" t="s">
        <v>643</v>
      </c>
      <c r="BM188" s="124" t="s">
        <v>643</v>
      </c>
      <c r="CB188" s="124" t="s">
        <v>643</v>
      </c>
    </row>
    <row r="189" spans="1:93" ht="15.75" hidden="1" thickBot="1"/>
    <row r="190" spans="1:93" ht="16.5" hidden="1" thickTop="1">
      <c r="C190" s="112" t="s">
        <v>639</v>
      </c>
      <c r="D190" s="113"/>
      <c r="E190" s="113">
        <v>6</v>
      </c>
      <c r="F190" s="114"/>
      <c r="G190" s="114"/>
      <c r="H190" s="114"/>
      <c r="I190" s="113"/>
      <c r="J190" s="115"/>
      <c r="K190" s="116"/>
      <c r="L190" s="116"/>
      <c r="M190" s="116"/>
      <c r="N190" s="117"/>
      <c r="T190" s="112" t="s">
        <v>639</v>
      </c>
      <c r="U190" s="113"/>
      <c r="V190" s="113">
        <v>7</v>
      </c>
      <c r="W190" s="114"/>
      <c r="X190" s="114"/>
      <c r="Y190" s="114"/>
      <c r="Z190" s="113"/>
      <c r="AA190" s="115"/>
      <c r="AB190" s="116"/>
      <c r="AC190" s="116"/>
      <c r="AD190" s="116"/>
      <c r="AE190" s="117"/>
      <c r="AK190" s="112" t="s">
        <v>639</v>
      </c>
      <c r="AL190" s="113"/>
      <c r="AM190" s="113">
        <v>8</v>
      </c>
      <c r="AN190" s="114"/>
      <c r="AO190" s="113"/>
      <c r="AP190" s="115"/>
      <c r="AQ190" s="116"/>
      <c r="AR190" s="116"/>
      <c r="AS190" s="116"/>
      <c r="AT190" s="117"/>
      <c r="AZ190" s="112" t="s">
        <v>639</v>
      </c>
      <c r="BA190" s="113"/>
      <c r="BB190" s="113">
        <v>9</v>
      </c>
      <c r="BC190" s="114"/>
      <c r="BD190" s="113"/>
      <c r="BE190" s="115"/>
      <c r="BF190" s="116"/>
      <c r="BG190" s="116"/>
      <c r="BH190" s="116"/>
      <c r="BI190" s="117"/>
      <c r="BO190" s="112" t="s">
        <v>639</v>
      </c>
      <c r="BP190" s="113"/>
      <c r="BQ190" s="113" t="s">
        <v>586</v>
      </c>
      <c r="BR190" s="114"/>
      <c r="BS190" s="113"/>
      <c r="BT190" s="115"/>
      <c r="BU190" s="116"/>
      <c r="BV190" s="116"/>
      <c r="BW190" s="116"/>
      <c r="BX190" s="117"/>
      <c r="CD190" s="112" t="s">
        <v>639</v>
      </c>
      <c r="CE190" s="113"/>
      <c r="CF190" s="113"/>
      <c r="CG190" s="114"/>
      <c r="CH190" s="113"/>
      <c r="CI190" s="115"/>
      <c r="CJ190" s="116"/>
      <c r="CK190" s="116"/>
      <c r="CL190" s="116"/>
      <c r="CM190" s="117"/>
    </row>
    <row r="191" spans="1:93" ht="16.5" hidden="1" thickBot="1">
      <c r="C191" s="118" t="s">
        <v>640</v>
      </c>
      <c r="D191" s="119"/>
      <c r="E191" s="119" t="s">
        <v>792</v>
      </c>
      <c r="F191" s="120"/>
      <c r="G191" s="120"/>
      <c r="H191" s="120"/>
      <c r="I191" s="119"/>
      <c r="J191" s="121"/>
      <c r="K191" s="122"/>
      <c r="L191" s="122"/>
      <c r="M191" s="122"/>
      <c r="N191" s="123"/>
      <c r="T191" s="118" t="s">
        <v>640</v>
      </c>
      <c r="U191" s="119"/>
      <c r="V191" s="119" t="s">
        <v>781</v>
      </c>
      <c r="W191" s="120"/>
      <c r="X191" s="120"/>
      <c r="Y191" s="120"/>
      <c r="Z191" s="119"/>
      <c r="AA191" s="121"/>
      <c r="AB191" s="122"/>
      <c r="AC191" s="122"/>
      <c r="AD191" s="122"/>
      <c r="AE191" s="123"/>
      <c r="AK191" s="118" t="s">
        <v>640</v>
      </c>
      <c r="AL191" s="119"/>
      <c r="AM191" s="119" t="s">
        <v>783</v>
      </c>
      <c r="AN191" s="120"/>
      <c r="AO191" s="119"/>
      <c r="AP191" s="121"/>
      <c r="AQ191" s="122"/>
      <c r="AR191" s="122"/>
      <c r="AS191" s="122"/>
      <c r="AT191" s="123"/>
      <c r="AZ191" s="118" t="s">
        <v>640</v>
      </c>
      <c r="BA191" s="119"/>
      <c r="BB191" s="119" t="s">
        <v>784</v>
      </c>
      <c r="BC191" s="120"/>
      <c r="BD191" s="119"/>
      <c r="BE191" s="121"/>
      <c r="BF191" s="122"/>
      <c r="BG191" s="122"/>
      <c r="BH191" s="122"/>
      <c r="BI191" s="123"/>
      <c r="BO191" s="118" t="s">
        <v>640</v>
      </c>
      <c r="BP191" s="119"/>
      <c r="BQ191" s="119" t="s">
        <v>821</v>
      </c>
      <c r="BR191" s="120"/>
      <c r="BS191" s="119"/>
      <c r="BT191" s="121"/>
      <c r="BU191" s="122"/>
      <c r="BV191" s="122"/>
      <c r="BW191" s="122"/>
      <c r="BX191" s="123"/>
      <c r="CD191" s="118" t="s">
        <v>640</v>
      </c>
      <c r="CE191" s="119"/>
      <c r="CF191" s="119"/>
      <c r="CG191" s="120"/>
      <c r="CH191" s="119"/>
      <c r="CI191" s="121"/>
      <c r="CJ191" s="122"/>
      <c r="CK191" s="122"/>
      <c r="CL191" s="122"/>
      <c r="CM191" s="123"/>
    </row>
    <row r="192" spans="1:93" ht="15.75" hidden="1" thickTop="1">
      <c r="C192" s="298" t="s">
        <v>641</v>
      </c>
      <c r="D192" s="29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T192" s="298" t="s">
        <v>641</v>
      </c>
      <c r="U192" s="298"/>
      <c r="V192" s="298"/>
      <c r="W192" s="298"/>
      <c r="X192" s="298"/>
      <c r="Y192" s="298"/>
      <c r="Z192" s="298"/>
      <c r="AA192" s="298"/>
      <c r="AB192" s="298"/>
      <c r="AC192" s="298"/>
      <c r="AD192" s="298"/>
      <c r="AE192" s="298"/>
      <c r="AK192" s="298" t="s">
        <v>641</v>
      </c>
      <c r="AL192" s="298"/>
      <c r="AM192" s="298"/>
      <c r="AN192" s="298"/>
      <c r="AO192" s="298"/>
      <c r="AP192" s="298"/>
      <c r="AQ192" s="298"/>
      <c r="AR192" s="298"/>
      <c r="AS192" s="298"/>
      <c r="AT192" s="298"/>
      <c r="AZ192" s="298" t="s">
        <v>641</v>
      </c>
      <c r="BA192" s="298"/>
      <c r="BB192" s="298"/>
      <c r="BC192" s="298"/>
      <c r="BD192" s="298"/>
      <c r="BE192" s="298"/>
      <c r="BF192" s="298"/>
      <c r="BG192" s="298"/>
      <c r="BH192" s="298"/>
      <c r="BI192" s="298"/>
      <c r="BO192" s="298" t="s">
        <v>641</v>
      </c>
      <c r="BP192" s="298"/>
      <c r="BQ192" s="298"/>
      <c r="BR192" s="298"/>
      <c r="BS192" s="298"/>
      <c r="BT192" s="298"/>
      <c r="BU192" s="298"/>
      <c r="BV192" s="298"/>
      <c r="BW192" s="298"/>
      <c r="BX192" s="298"/>
      <c r="CD192" s="298" t="s">
        <v>641</v>
      </c>
      <c r="CE192" s="298"/>
      <c r="CF192" s="298"/>
      <c r="CG192" s="298"/>
      <c r="CH192" s="298"/>
      <c r="CI192" s="298"/>
      <c r="CJ192" s="298"/>
      <c r="CK192" s="298"/>
      <c r="CL192" s="298"/>
      <c r="CM192" s="298"/>
    </row>
    <row r="193" spans="1:93" hidden="1">
      <c r="A193" s="125"/>
      <c r="B193" s="125"/>
      <c r="C193" s="125"/>
      <c r="D193" s="125"/>
      <c r="E193" s="280" t="s">
        <v>585</v>
      </c>
      <c r="F193" s="280"/>
      <c r="G193" s="200"/>
      <c r="H193" s="200"/>
      <c r="I193" s="171"/>
      <c r="J193" s="280" t="s">
        <v>586</v>
      </c>
      <c r="K193" s="280"/>
      <c r="L193" s="280" t="s">
        <v>638</v>
      </c>
      <c r="M193" s="280"/>
      <c r="N193" s="280" t="s">
        <v>630</v>
      </c>
      <c r="O193" s="280"/>
      <c r="P193" s="125" t="s">
        <v>488</v>
      </c>
      <c r="R193" s="125"/>
      <c r="S193" s="125"/>
      <c r="T193" s="125"/>
      <c r="U193" s="125"/>
      <c r="V193" s="280" t="s">
        <v>585</v>
      </c>
      <c r="W193" s="280"/>
      <c r="X193" s="205"/>
      <c r="Y193" s="205"/>
      <c r="Z193" s="171"/>
      <c r="AA193" s="280" t="s">
        <v>586</v>
      </c>
      <c r="AB193" s="280"/>
      <c r="AC193" s="280" t="s">
        <v>638</v>
      </c>
      <c r="AD193" s="280"/>
      <c r="AE193" s="280" t="s">
        <v>630</v>
      </c>
      <c r="AF193" s="280"/>
      <c r="AG193" s="125" t="s">
        <v>488</v>
      </c>
      <c r="AI193" s="125"/>
      <c r="AJ193" s="125"/>
      <c r="AK193" s="125"/>
      <c r="AL193" s="125"/>
      <c r="AM193" s="280" t="s">
        <v>585</v>
      </c>
      <c r="AN193" s="280"/>
      <c r="AO193" s="171"/>
      <c r="AP193" s="280" t="s">
        <v>586</v>
      </c>
      <c r="AQ193" s="280"/>
      <c r="AR193" s="280" t="s">
        <v>638</v>
      </c>
      <c r="AS193" s="280"/>
      <c r="AT193" s="280" t="s">
        <v>630</v>
      </c>
      <c r="AU193" s="280"/>
      <c r="AV193" s="125" t="s">
        <v>488</v>
      </c>
      <c r="AX193" s="125"/>
      <c r="AY193" s="125"/>
      <c r="AZ193" s="125"/>
      <c r="BA193" s="125"/>
      <c r="BB193" s="280" t="s">
        <v>585</v>
      </c>
      <c r="BC193" s="280"/>
      <c r="BD193" s="171"/>
      <c r="BE193" s="280" t="s">
        <v>586</v>
      </c>
      <c r="BF193" s="280"/>
      <c r="BG193" s="280" t="s">
        <v>638</v>
      </c>
      <c r="BH193" s="280"/>
      <c r="BI193" s="280" t="s">
        <v>630</v>
      </c>
      <c r="BJ193" s="280"/>
      <c r="BK193" s="125" t="s">
        <v>488</v>
      </c>
      <c r="BM193" s="125"/>
      <c r="BN193" s="125"/>
      <c r="BO193" s="125"/>
      <c r="BP193" s="125"/>
      <c r="BQ193" s="280" t="s">
        <v>585</v>
      </c>
      <c r="BR193" s="280"/>
      <c r="BS193" s="171"/>
      <c r="BT193" s="280" t="s">
        <v>586</v>
      </c>
      <c r="BU193" s="280"/>
      <c r="BV193" s="280" t="s">
        <v>638</v>
      </c>
      <c r="BW193" s="280"/>
      <c r="BX193" s="280" t="s">
        <v>630</v>
      </c>
      <c r="BY193" s="280"/>
      <c r="BZ193" s="125" t="s">
        <v>488</v>
      </c>
      <c r="CB193" s="125"/>
      <c r="CC193" s="125"/>
      <c r="CD193" s="125"/>
      <c r="CE193" s="125"/>
      <c r="CF193" s="280" t="s">
        <v>585</v>
      </c>
      <c r="CG193" s="280"/>
      <c r="CH193" s="171"/>
      <c r="CI193" s="280" t="s">
        <v>586</v>
      </c>
      <c r="CJ193" s="280"/>
      <c r="CK193" s="280" t="s">
        <v>638</v>
      </c>
      <c r="CL193" s="280"/>
      <c r="CM193" s="280" t="s">
        <v>630</v>
      </c>
      <c r="CN193" s="280"/>
      <c r="CO193" s="125" t="s">
        <v>488</v>
      </c>
    </row>
    <row r="194" spans="1:93" ht="45" hidden="1">
      <c r="A194" s="125" t="s">
        <v>633</v>
      </c>
      <c r="B194" s="125" t="s">
        <v>628</v>
      </c>
      <c r="C194" s="127" t="s">
        <v>6</v>
      </c>
      <c r="D194" s="127" t="s">
        <v>7</v>
      </c>
      <c r="E194" s="125" t="s">
        <v>584</v>
      </c>
      <c r="F194" s="125" t="s">
        <v>589</v>
      </c>
      <c r="G194" s="125"/>
      <c r="H194" s="125"/>
      <c r="I194" s="125"/>
      <c r="J194" s="125" t="s">
        <v>584</v>
      </c>
      <c r="K194" s="125" t="s">
        <v>589</v>
      </c>
      <c r="L194" s="125" t="s">
        <v>585</v>
      </c>
      <c r="M194" s="125" t="s">
        <v>586</v>
      </c>
      <c r="N194" s="125" t="s">
        <v>631</v>
      </c>
      <c r="O194" s="128" t="s">
        <v>632</v>
      </c>
      <c r="P194" s="125"/>
      <c r="R194" s="125" t="s">
        <v>633</v>
      </c>
      <c r="S194" s="125" t="s">
        <v>628</v>
      </c>
      <c r="T194" s="127" t="s">
        <v>6</v>
      </c>
      <c r="U194" s="127" t="s">
        <v>7</v>
      </c>
      <c r="V194" s="125" t="s">
        <v>584</v>
      </c>
      <c r="W194" s="125" t="s">
        <v>589</v>
      </c>
      <c r="X194" s="125"/>
      <c r="Y194" s="125"/>
      <c r="Z194" s="125"/>
      <c r="AA194" s="125" t="s">
        <v>584</v>
      </c>
      <c r="AB194" s="125" t="s">
        <v>589</v>
      </c>
      <c r="AC194" s="125" t="s">
        <v>585</v>
      </c>
      <c r="AD194" s="125" t="s">
        <v>586</v>
      </c>
      <c r="AE194" s="125" t="s">
        <v>631</v>
      </c>
      <c r="AF194" s="128" t="s">
        <v>632</v>
      </c>
      <c r="AG194" s="125"/>
      <c r="AI194" s="125" t="s">
        <v>633</v>
      </c>
      <c r="AJ194" s="125" t="s">
        <v>628</v>
      </c>
      <c r="AK194" s="127" t="s">
        <v>6</v>
      </c>
      <c r="AL194" s="127" t="s">
        <v>7</v>
      </c>
      <c r="AM194" s="125" t="s">
        <v>584</v>
      </c>
      <c r="AN194" s="125" t="s">
        <v>589</v>
      </c>
      <c r="AO194" s="125"/>
      <c r="AP194" s="125" t="s">
        <v>584</v>
      </c>
      <c r="AQ194" s="125" t="s">
        <v>589</v>
      </c>
      <c r="AR194" s="125" t="s">
        <v>585</v>
      </c>
      <c r="AS194" s="125" t="s">
        <v>586</v>
      </c>
      <c r="AT194" s="125" t="s">
        <v>631</v>
      </c>
      <c r="AU194" s="128" t="s">
        <v>632</v>
      </c>
      <c r="AV194" s="125"/>
      <c r="AX194" s="125" t="s">
        <v>633</v>
      </c>
      <c r="AY194" s="125" t="s">
        <v>628</v>
      </c>
      <c r="AZ194" s="127" t="s">
        <v>6</v>
      </c>
      <c r="BA194" s="127" t="s">
        <v>7</v>
      </c>
      <c r="BB194" s="125" t="s">
        <v>584</v>
      </c>
      <c r="BC194" s="125" t="s">
        <v>589</v>
      </c>
      <c r="BD194" s="125"/>
      <c r="BE194" s="125" t="s">
        <v>584</v>
      </c>
      <c r="BF194" s="125" t="s">
        <v>589</v>
      </c>
      <c r="BG194" s="125" t="s">
        <v>585</v>
      </c>
      <c r="BH194" s="125" t="s">
        <v>586</v>
      </c>
      <c r="BI194" s="125" t="s">
        <v>631</v>
      </c>
      <c r="BJ194" s="128" t="s">
        <v>632</v>
      </c>
      <c r="BK194" s="125"/>
      <c r="BM194" s="125" t="s">
        <v>633</v>
      </c>
      <c r="BN194" s="125" t="s">
        <v>628</v>
      </c>
      <c r="BO194" s="127" t="s">
        <v>6</v>
      </c>
      <c r="BP194" s="127" t="s">
        <v>7</v>
      </c>
      <c r="BQ194" s="125" t="s">
        <v>584</v>
      </c>
      <c r="BR194" s="125" t="s">
        <v>589</v>
      </c>
      <c r="BS194" s="125"/>
      <c r="BT194" s="125" t="s">
        <v>584</v>
      </c>
      <c r="BU194" s="125" t="s">
        <v>589</v>
      </c>
      <c r="BV194" s="125" t="s">
        <v>585</v>
      </c>
      <c r="BW194" s="125" t="s">
        <v>586</v>
      </c>
      <c r="BX194" s="125" t="s">
        <v>631</v>
      </c>
      <c r="BY194" s="128" t="s">
        <v>632</v>
      </c>
      <c r="BZ194" s="125"/>
      <c r="CB194" s="125" t="s">
        <v>633</v>
      </c>
      <c r="CC194" s="125" t="s">
        <v>628</v>
      </c>
      <c r="CD194" s="127" t="s">
        <v>6</v>
      </c>
      <c r="CE194" s="127" t="s">
        <v>7</v>
      </c>
      <c r="CF194" s="125" t="s">
        <v>584</v>
      </c>
      <c r="CG194" s="125" t="s">
        <v>589</v>
      </c>
      <c r="CH194" s="125"/>
      <c r="CI194" s="125" t="s">
        <v>584</v>
      </c>
      <c r="CJ194" s="125" t="s">
        <v>589</v>
      </c>
      <c r="CK194" s="125" t="s">
        <v>585</v>
      </c>
      <c r="CL194" s="125" t="s">
        <v>586</v>
      </c>
      <c r="CM194" s="125" t="s">
        <v>631</v>
      </c>
      <c r="CN194" s="128" t="s">
        <v>632</v>
      </c>
      <c r="CO194" s="125"/>
    </row>
    <row r="195" spans="1:93" hidden="1">
      <c r="A195" s="129">
        <v>1</v>
      </c>
      <c r="B195" s="283" t="s">
        <v>629</v>
      </c>
      <c r="C195" s="129"/>
      <c r="D195" s="129" t="s">
        <v>712</v>
      </c>
      <c r="E195" s="129">
        <v>180</v>
      </c>
      <c r="F195" s="129">
        <v>180</v>
      </c>
      <c r="G195" s="129"/>
      <c r="H195" s="129"/>
      <c r="I195" s="129"/>
      <c r="J195" s="129"/>
      <c r="K195" s="129"/>
      <c r="L195" s="129"/>
      <c r="M195" s="129"/>
      <c r="N195" s="129"/>
      <c r="O195" s="129"/>
      <c r="P195" s="294"/>
      <c r="R195" s="129">
        <v>1</v>
      </c>
      <c r="S195" s="283" t="s">
        <v>629</v>
      </c>
      <c r="T195" s="129"/>
      <c r="U195" s="129" t="s">
        <v>713</v>
      </c>
      <c r="V195" s="129">
        <v>485</v>
      </c>
      <c r="W195" s="129">
        <v>485</v>
      </c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295" t="s">
        <v>801</v>
      </c>
      <c r="AI195" s="129">
        <v>1</v>
      </c>
      <c r="AJ195" s="284" t="s">
        <v>629</v>
      </c>
      <c r="AK195" s="129"/>
      <c r="AL195" s="129" t="s">
        <v>668</v>
      </c>
      <c r="AM195" s="129"/>
      <c r="AN195" s="129">
        <v>275</v>
      </c>
      <c r="AO195" s="129"/>
      <c r="AP195" s="129"/>
      <c r="AQ195" s="129"/>
      <c r="AR195" s="129"/>
      <c r="AS195" s="129"/>
      <c r="AT195" s="129"/>
      <c r="AU195" s="129"/>
      <c r="AV195" s="286"/>
      <c r="AX195" s="129">
        <v>1</v>
      </c>
      <c r="AY195" s="284" t="s">
        <v>629</v>
      </c>
      <c r="AZ195" s="38" t="s">
        <v>536</v>
      </c>
      <c r="BA195" s="38" t="s">
        <v>426</v>
      </c>
      <c r="BB195" s="129">
        <v>20</v>
      </c>
      <c r="BC195" s="129">
        <v>20</v>
      </c>
      <c r="BD195" s="129"/>
      <c r="BE195" s="129"/>
      <c r="BF195" s="129"/>
      <c r="BG195" s="129"/>
      <c r="BH195" s="129"/>
      <c r="BI195" s="129"/>
      <c r="BJ195" s="129"/>
      <c r="BK195" s="281"/>
      <c r="BM195" s="129">
        <v>1</v>
      </c>
      <c r="BN195" s="284" t="s">
        <v>629</v>
      </c>
      <c r="BO195" s="129"/>
      <c r="BP195" s="129"/>
      <c r="BQ195" s="129"/>
      <c r="BR195" s="129"/>
      <c r="BS195" s="129"/>
      <c r="BT195" s="129"/>
      <c r="BU195" s="129"/>
      <c r="BV195" s="129"/>
      <c r="BW195" s="129"/>
      <c r="BX195" s="129"/>
      <c r="BY195" s="129"/>
      <c r="BZ195" s="281"/>
      <c r="CB195" s="129">
        <v>1</v>
      </c>
      <c r="CC195" s="284" t="s">
        <v>629</v>
      </c>
      <c r="CD195" s="129"/>
      <c r="CE195" s="129"/>
      <c r="CF195" s="129"/>
      <c r="CG195" s="129"/>
      <c r="CH195" s="129"/>
      <c r="CI195" s="129"/>
      <c r="CJ195" s="129"/>
      <c r="CK195" s="129"/>
      <c r="CL195" s="129"/>
      <c r="CM195" s="129"/>
      <c r="CN195" s="129"/>
      <c r="CO195" s="281"/>
    </row>
    <row r="196" spans="1:93" hidden="1">
      <c r="A196" s="129">
        <v>2</v>
      </c>
      <c r="B196" s="283"/>
      <c r="C196" s="129"/>
      <c r="D196" s="129" t="s">
        <v>713</v>
      </c>
      <c r="E196" s="129">
        <v>510</v>
      </c>
      <c r="F196" s="129">
        <v>455</v>
      </c>
      <c r="G196" s="129"/>
      <c r="H196" s="129"/>
      <c r="I196" s="129"/>
      <c r="J196" s="129"/>
      <c r="K196" s="129"/>
      <c r="L196" s="129"/>
      <c r="M196" s="129"/>
      <c r="N196" s="129"/>
      <c r="O196" s="129"/>
      <c r="P196" s="294"/>
      <c r="R196" s="129">
        <v>2</v>
      </c>
      <c r="S196" s="283"/>
      <c r="T196" s="129"/>
      <c r="U196" s="129" t="s">
        <v>667</v>
      </c>
      <c r="V196" s="129">
        <v>390</v>
      </c>
      <c r="W196" s="129">
        <v>390</v>
      </c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296"/>
      <c r="AI196" s="129">
        <v>2</v>
      </c>
      <c r="AJ196" s="284"/>
      <c r="AK196" s="129"/>
      <c r="AL196" s="129" t="s">
        <v>714</v>
      </c>
      <c r="AM196" s="129"/>
      <c r="AN196" s="129">
        <v>250</v>
      </c>
      <c r="AO196" s="129"/>
      <c r="AP196" s="129"/>
      <c r="AQ196" s="129"/>
      <c r="AR196" s="129"/>
      <c r="AS196" s="129"/>
      <c r="AT196" s="129"/>
      <c r="AU196" s="129"/>
      <c r="AV196" s="287"/>
      <c r="AX196" s="129">
        <v>2</v>
      </c>
      <c r="AY196" s="284"/>
      <c r="AZ196" s="129"/>
      <c r="BA196" s="38" t="s">
        <v>457</v>
      </c>
      <c r="BB196" s="129">
        <v>20</v>
      </c>
      <c r="BC196" s="129">
        <v>20</v>
      </c>
      <c r="BD196" s="129"/>
      <c r="BE196" s="129"/>
      <c r="BF196" s="129"/>
      <c r="BG196" s="129"/>
      <c r="BH196" s="129"/>
      <c r="BI196" s="129"/>
      <c r="BJ196" s="129"/>
      <c r="BK196" s="281"/>
      <c r="BM196" s="129">
        <v>2</v>
      </c>
      <c r="BN196" s="284"/>
      <c r="BO196" s="129"/>
      <c r="BP196" s="129"/>
      <c r="BQ196" s="129"/>
      <c r="BR196" s="129"/>
      <c r="BS196" s="129"/>
      <c r="BT196" s="129"/>
      <c r="BU196" s="129"/>
      <c r="BV196" s="129"/>
      <c r="BW196" s="129"/>
      <c r="BX196" s="129"/>
      <c r="BY196" s="129"/>
      <c r="BZ196" s="281"/>
      <c r="CB196" s="129">
        <v>2</v>
      </c>
      <c r="CC196" s="284"/>
      <c r="CD196" s="129"/>
      <c r="CE196" s="129"/>
      <c r="CF196" s="129"/>
      <c r="CG196" s="129"/>
      <c r="CH196" s="129"/>
      <c r="CI196" s="129"/>
      <c r="CJ196" s="129"/>
      <c r="CK196" s="129"/>
      <c r="CL196" s="129"/>
      <c r="CM196" s="129"/>
      <c r="CN196" s="129"/>
      <c r="CO196" s="281"/>
    </row>
    <row r="197" spans="1:93" hidden="1">
      <c r="A197" s="129">
        <v>3</v>
      </c>
      <c r="B197" s="283"/>
      <c r="C197" s="129"/>
      <c r="D197" s="129" t="s">
        <v>667</v>
      </c>
      <c r="E197" s="129">
        <v>434</v>
      </c>
      <c r="F197" s="129">
        <v>434</v>
      </c>
      <c r="G197" s="129"/>
      <c r="H197" s="129"/>
      <c r="I197" s="129"/>
      <c r="J197" s="129"/>
      <c r="K197" s="129"/>
      <c r="L197" s="129"/>
      <c r="M197" s="129"/>
      <c r="N197" s="129"/>
      <c r="O197" s="129"/>
      <c r="P197" s="294"/>
      <c r="R197" s="129">
        <v>3</v>
      </c>
      <c r="S197" s="283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296"/>
      <c r="AI197" s="129">
        <v>3</v>
      </c>
      <c r="AJ197" s="284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287"/>
      <c r="AX197" s="129">
        <v>3</v>
      </c>
      <c r="AY197" s="284"/>
      <c r="AZ197" s="129" t="s">
        <v>704</v>
      </c>
      <c r="BA197" s="16" t="s">
        <v>401</v>
      </c>
      <c r="BB197" s="129">
        <v>20</v>
      </c>
      <c r="BC197" s="129">
        <v>20</v>
      </c>
      <c r="BD197" s="129"/>
      <c r="BE197" s="129"/>
      <c r="BF197" s="129"/>
      <c r="BG197" s="129"/>
      <c r="BH197" s="129"/>
      <c r="BI197" s="129"/>
      <c r="BJ197" s="129"/>
      <c r="BK197" s="281"/>
      <c r="BM197" s="129">
        <v>3</v>
      </c>
      <c r="BN197" s="284"/>
      <c r="BO197" s="129"/>
      <c r="BP197" s="129"/>
      <c r="BQ197" s="129"/>
      <c r="BR197" s="129"/>
      <c r="BS197" s="129"/>
      <c r="BT197" s="129"/>
      <c r="BU197" s="129"/>
      <c r="BV197" s="129"/>
      <c r="BW197" s="129"/>
      <c r="BX197" s="129"/>
      <c r="BY197" s="129"/>
      <c r="BZ197" s="281"/>
      <c r="CB197" s="129">
        <v>3</v>
      </c>
      <c r="CC197" s="284"/>
      <c r="CD197" s="129"/>
      <c r="CE197" s="129"/>
      <c r="CF197" s="129"/>
      <c r="CG197" s="129"/>
      <c r="CH197" s="129"/>
      <c r="CI197" s="129"/>
      <c r="CJ197" s="129"/>
      <c r="CK197" s="129"/>
      <c r="CL197" s="129"/>
      <c r="CM197" s="129"/>
      <c r="CN197" s="129"/>
      <c r="CO197" s="281"/>
    </row>
    <row r="198" spans="1:93" hidden="1">
      <c r="A198" s="129">
        <v>4</v>
      </c>
      <c r="B198" s="283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294"/>
      <c r="R198" s="129">
        <v>4</v>
      </c>
      <c r="S198" s="283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296"/>
      <c r="AI198" s="129">
        <v>4</v>
      </c>
      <c r="AJ198" s="284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287"/>
      <c r="AX198" s="129">
        <v>4</v>
      </c>
      <c r="AY198" s="284"/>
      <c r="AZ198" s="16" t="s">
        <v>156</v>
      </c>
      <c r="BA198" s="16" t="s">
        <v>157</v>
      </c>
      <c r="BB198" s="129">
        <v>80</v>
      </c>
      <c r="BC198" s="129">
        <v>80</v>
      </c>
      <c r="BD198" s="129"/>
      <c r="BE198" s="129"/>
      <c r="BF198" s="129"/>
      <c r="BG198" s="129"/>
      <c r="BH198" s="129"/>
      <c r="BI198" s="129"/>
      <c r="BJ198" s="129"/>
      <c r="BK198" s="281"/>
      <c r="BM198" s="129">
        <v>4</v>
      </c>
      <c r="BN198" s="284"/>
      <c r="BO198" s="129"/>
      <c r="BP198" s="129"/>
      <c r="BQ198" s="129"/>
      <c r="BR198" s="129"/>
      <c r="BS198" s="129"/>
      <c r="BT198" s="129"/>
      <c r="BU198" s="129"/>
      <c r="BV198" s="129"/>
      <c r="BW198" s="129"/>
      <c r="BX198" s="129"/>
      <c r="BY198" s="129"/>
      <c r="BZ198" s="281"/>
      <c r="CB198" s="129">
        <v>4</v>
      </c>
      <c r="CC198" s="284"/>
      <c r="CD198" s="129"/>
      <c r="CE198" s="129"/>
      <c r="CF198" s="129"/>
      <c r="CG198" s="129"/>
      <c r="CH198" s="129"/>
      <c r="CI198" s="129"/>
      <c r="CJ198" s="129"/>
      <c r="CK198" s="129"/>
      <c r="CL198" s="129"/>
      <c r="CM198" s="129"/>
      <c r="CN198" s="129"/>
      <c r="CO198" s="281"/>
    </row>
    <row r="199" spans="1:93" hidden="1">
      <c r="A199" s="129">
        <v>5</v>
      </c>
      <c r="B199" s="283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294"/>
      <c r="R199" s="129">
        <v>5</v>
      </c>
      <c r="S199" s="283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296"/>
      <c r="AI199" s="129">
        <v>5</v>
      </c>
      <c r="AJ199" s="284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287"/>
      <c r="AX199" s="129">
        <v>5</v>
      </c>
      <c r="AY199" s="284"/>
      <c r="AZ199" s="129" t="s">
        <v>814</v>
      </c>
      <c r="BA199" s="129" t="s">
        <v>815</v>
      </c>
      <c r="BB199" s="129">
        <v>12</v>
      </c>
      <c r="BC199" s="129">
        <v>12</v>
      </c>
      <c r="BD199" s="129"/>
      <c r="BE199" s="129"/>
      <c r="BF199" s="129"/>
      <c r="BG199" s="129"/>
      <c r="BH199" s="129"/>
      <c r="BI199" s="129"/>
      <c r="BJ199" s="129"/>
      <c r="BK199" s="281"/>
      <c r="BM199" s="129">
        <v>5</v>
      </c>
      <c r="BN199" s="284"/>
      <c r="BO199" s="129"/>
      <c r="BP199" s="129"/>
      <c r="BQ199" s="129"/>
      <c r="BR199" s="129"/>
      <c r="BS199" s="129"/>
      <c r="BT199" s="129"/>
      <c r="BU199" s="129"/>
      <c r="BV199" s="129"/>
      <c r="BW199" s="129"/>
      <c r="BX199" s="129"/>
      <c r="BY199" s="129"/>
      <c r="BZ199" s="281"/>
      <c r="CB199" s="129">
        <v>5</v>
      </c>
      <c r="CC199" s="284"/>
      <c r="CD199" s="129"/>
      <c r="CE199" s="129"/>
      <c r="CF199" s="129"/>
      <c r="CG199" s="129"/>
      <c r="CH199" s="129"/>
      <c r="CI199" s="129"/>
      <c r="CJ199" s="129"/>
      <c r="CK199" s="129"/>
      <c r="CL199" s="129"/>
      <c r="CM199" s="129"/>
      <c r="CN199" s="129"/>
      <c r="CO199" s="281"/>
    </row>
    <row r="200" spans="1:93" hidden="1">
      <c r="A200" s="129">
        <v>6</v>
      </c>
      <c r="B200" s="283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294"/>
      <c r="R200" s="129">
        <v>6</v>
      </c>
      <c r="S200" s="283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296"/>
      <c r="AI200" s="129">
        <v>6</v>
      </c>
      <c r="AJ200" s="284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287"/>
      <c r="AX200" s="129">
        <v>6</v>
      </c>
      <c r="AY200" s="284"/>
      <c r="AZ200" s="129"/>
      <c r="BA200" s="38" t="s">
        <v>456</v>
      </c>
      <c r="BB200" s="129"/>
      <c r="BC200" s="129">
        <v>4</v>
      </c>
      <c r="BD200" s="129"/>
      <c r="BE200" s="129"/>
      <c r="BF200" s="129"/>
      <c r="BG200" s="129"/>
      <c r="BH200" s="129"/>
      <c r="BI200" s="129"/>
      <c r="BJ200" s="129"/>
      <c r="BK200" s="281"/>
      <c r="BM200" s="129">
        <v>6</v>
      </c>
      <c r="BN200" s="284"/>
      <c r="BO200" s="129"/>
      <c r="BP200" s="129"/>
      <c r="BQ200" s="129"/>
      <c r="BR200" s="129"/>
      <c r="BS200" s="129"/>
      <c r="BT200" s="129"/>
      <c r="BU200" s="129"/>
      <c r="BV200" s="129"/>
      <c r="BW200" s="129"/>
      <c r="BX200" s="129"/>
      <c r="BY200" s="129"/>
      <c r="BZ200" s="281"/>
      <c r="CB200" s="129">
        <v>6</v>
      </c>
      <c r="CC200" s="284"/>
      <c r="CD200" s="129"/>
      <c r="CE200" s="129"/>
      <c r="CF200" s="129"/>
      <c r="CG200" s="129"/>
      <c r="CH200" s="129"/>
      <c r="CI200" s="129"/>
      <c r="CJ200" s="129"/>
      <c r="CK200" s="129"/>
      <c r="CL200" s="129"/>
      <c r="CM200" s="129"/>
      <c r="CN200" s="129"/>
      <c r="CO200" s="281"/>
    </row>
    <row r="201" spans="1:93" ht="30" hidden="1">
      <c r="A201" s="129">
        <v>7</v>
      </c>
      <c r="B201" s="283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294"/>
      <c r="R201" s="129">
        <v>7</v>
      </c>
      <c r="S201" s="283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296"/>
      <c r="AI201" s="129">
        <v>7</v>
      </c>
      <c r="AJ201" s="284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287"/>
      <c r="AX201" s="129">
        <v>7</v>
      </c>
      <c r="AY201" s="284"/>
      <c r="AZ201" s="129"/>
      <c r="BA201" s="47" t="s">
        <v>402</v>
      </c>
      <c r="BB201" s="129">
        <v>29</v>
      </c>
      <c r="BC201" s="129"/>
      <c r="BD201" s="129"/>
      <c r="BE201" s="129"/>
      <c r="BF201" s="129"/>
      <c r="BG201" s="129"/>
      <c r="BH201" s="129"/>
      <c r="BI201" s="129"/>
      <c r="BJ201" s="129"/>
      <c r="BK201" s="281"/>
      <c r="BM201" s="129">
        <v>7</v>
      </c>
      <c r="BN201" s="284"/>
      <c r="BO201" s="129"/>
      <c r="BP201" s="129"/>
      <c r="BQ201" s="129"/>
      <c r="BR201" s="129"/>
      <c r="BS201" s="129"/>
      <c r="BT201" s="129"/>
      <c r="BU201" s="129"/>
      <c r="BV201" s="129"/>
      <c r="BW201" s="129"/>
      <c r="BX201" s="129"/>
      <c r="BY201" s="129"/>
      <c r="BZ201" s="281"/>
      <c r="CB201" s="129">
        <v>7</v>
      </c>
      <c r="CC201" s="284"/>
      <c r="CD201" s="129"/>
      <c r="CE201" s="129"/>
      <c r="CF201" s="129"/>
      <c r="CG201" s="129"/>
      <c r="CH201" s="129"/>
      <c r="CI201" s="129"/>
      <c r="CJ201" s="129"/>
      <c r="CK201" s="129"/>
      <c r="CL201" s="129"/>
      <c r="CM201" s="129"/>
      <c r="CN201" s="129"/>
      <c r="CO201" s="281"/>
    </row>
    <row r="202" spans="1:93" hidden="1">
      <c r="A202" s="129">
        <v>8</v>
      </c>
      <c r="B202" s="283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294"/>
      <c r="R202" s="129">
        <v>8</v>
      </c>
      <c r="S202" s="283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296"/>
      <c r="AI202" s="129">
        <v>8</v>
      </c>
      <c r="AJ202" s="284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287"/>
      <c r="AX202" s="129">
        <v>8</v>
      </c>
      <c r="AY202" s="284"/>
      <c r="AZ202" s="16" t="s">
        <v>183</v>
      </c>
      <c r="BA202" s="16" t="s">
        <v>184</v>
      </c>
      <c r="BB202" s="129">
        <v>48</v>
      </c>
      <c r="BC202" s="129"/>
      <c r="BD202" s="129"/>
      <c r="BE202" s="129"/>
      <c r="BF202" s="129"/>
      <c r="BG202" s="129"/>
      <c r="BH202" s="129"/>
      <c r="BI202" s="129"/>
      <c r="BJ202" s="129"/>
      <c r="BK202" s="281"/>
      <c r="BM202" s="129">
        <v>8</v>
      </c>
      <c r="BN202" s="284"/>
      <c r="BO202" s="129"/>
      <c r="BP202" s="129"/>
      <c r="BQ202" s="129"/>
      <c r="BR202" s="129"/>
      <c r="BS202" s="129"/>
      <c r="BT202" s="129"/>
      <c r="BU202" s="129"/>
      <c r="BV202" s="129"/>
      <c r="BW202" s="129"/>
      <c r="BX202" s="129"/>
      <c r="BY202" s="129"/>
      <c r="BZ202" s="281"/>
      <c r="CB202" s="129">
        <v>8</v>
      </c>
      <c r="CC202" s="284"/>
      <c r="CD202" s="129"/>
      <c r="CE202" s="129"/>
      <c r="CF202" s="129"/>
      <c r="CG202" s="129"/>
      <c r="CH202" s="129"/>
      <c r="CI202" s="129"/>
      <c r="CJ202" s="129"/>
      <c r="CK202" s="129"/>
      <c r="CL202" s="129"/>
      <c r="CM202" s="129"/>
      <c r="CN202" s="129"/>
      <c r="CO202" s="281"/>
    </row>
    <row r="203" spans="1:93" hidden="1">
      <c r="A203" s="129">
        <v>9</v>
      </c>
      <c r="B203" s="283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294"/>
      <c r="R203" s="129">
        <v>9</v>
      </c>
      <c r="S203" s="283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296"/>
      <c r="AI203" s="129">
        <v>9</v>
      </c>
      <c r="AJ203" s="284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287"/>
      <c r="AX203" s="129">
        <v>9</v>
      </c>
      <c r="AY203" s="284"/>
      <c r="AZ203" s="129"/>
      <c r="BA203" s="129"/>
      <c r="BB203" s="129"/>
      <c r="BC203" s="129"/>
      <c r="BD203" s="129"/>
      <c r="BE203" s="129"/>
      <c r="BF203" s="129"/>
      <c r="BG203" s="129"/>
      <c r="BH203" s="129"/>
      <c r="BI203" s="129"/>
      <c r="BJ203" s="129"/>
      <c r="BK203" s="281"/>
      <c r="BM203" s="129">
        <v>9</v>
      </c>
      <c r="BN203" s="284"/>
      <c r="BO203" s="129"/>
      <c r="BP203" s="129"/>
      <c r="BQ203" s="129"/>
      <c r="BR203" s="129"/>
      <c r="BS203" s="129"/>
      <c r="BT203" s="129"/>
      <c r="BU203" s="129"/>
      <c r="BV203" s="129"/>
      <c r="BW203" s="129"/>
      <c r="BX203" s="129"/>
      <c r="BY203" s="129"/>
      <c r="BZ203" s="281"/>
      <c r="CB203" s="129">
        <v>9</v>
      </c>
      <c r="CC203" s="284"/>
      <c r="CD203" s="129"/>
      <c r="CE203" s="129"/>
      <c r="CF203" s="129"/>
      <c r="CG203" s="129"/>
      <c r="CH203" s="129"/>
      <c r="CI203" s="129"/>
      <c r="CJ203" s="129"/>
      <c r="CK203" s="129"/>
      <c r="CL203" s="129"/>
      <c r="CM203" s="129"/>
      <c r="CN203" s="129"/>
      <c r="CO203" s="281"/>
    </row>
    <row r="204" spans="1:93" hidden="1">
      <c r="A204" s="129">
        <v>10</v>
      </c>
      <c r="B204" s="283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294"/>
      <c r="R204" s="129">
        <v>10</v>
      </c>
      <c r="S204" s="283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296"/>
      <c r="AI204" s="129">
        <v>10</v>
      </c>
      <c r="AJ204" s="284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287"/>
      <c r="AX204" s="129">
        <v>10</v>
      </c>
      <c r="AY204" s="284"/>
      <c r="AZ204" s="129"/>
      <c r="BA204" s="129"/>
      <c r="BB204" s="129"/>
      <c r="BC204" s="129"/>
      <c r="BD204" s="129"/>
      <c r="BE204" s="129"/>
      <c r="BF204" s="129"/>
      <c r="BG204" s="129"/>
      <c r="BH204" s="129"/>
      <c r="BI204" s="129"/>
      <c r="BJ204" s="129"/>
      <c r="BK204" s="281"/>
      <c r="BM204" s="129">
        <v>10</v>
      </c>
      <c r="BN204" s="284"/>
      <c r="BO204" s="129"/>
      <c r="BP204" s="129"/>
      <c r="BQ204" s="129"/>
      <c r="BR204" s="129"/>
      <c r="BS204" s="129"/>
      <c r="BT204" s="129"/>
      <c r="BU204" s="129"/>
      <c r="BV204" s="129"/>
      <c r="BW204" s="129"/>
      <c r="BX204" s="129"/>
      <c r="BY204" s="129"/>
      <c r="BZ204" s="281"/>
      <c r="CB204" s="129">
        <v>10</v>
      </c>
      <c r="CC204" s="284"/>
      <c r="CD204" s="129"/>
      <c r="CE204" s="129"/>
      <c r="CF204" s="129"/>
      <c r="CG204" s="129"/>
      <c r="CH204" s="129"/>
      <c r="CI204" s="129"/>
      <c r="CJ204" s="129"/>
      <c r="CK204" s="129"/>
      <c r="CL204" s="129"/>
      <c r="CM204" s="129"/>
      <c r="CN204" s="129"/>
      <c r="CO204" s="281"/>
    </row>
    <row r="205" spans="1:93" hidden="1">
      <c r="A205" s="129">
        <v>11</v>
      </c>
      <c r="B205" s="283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294"/>
      <c r="R205" s="129">
        <v>11</v>
      </c>
      <c r="S205" s="283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296"/>
      <c r="AI205" s="129">
        <v>11</v>
      </c>
      <c r="AJ205" s="284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287"/>
      <c r="AX205" s="129">
        <v>11</v>
      </c>
      <c r="AY205" s="284"/>
      <c r="AZ205" s="129"/>
      <c r="BA205" s="129"/>
      <c r="BB205" s="129"/>
      <c r="BC205" s="129"/>
      <c r="BD205" s="129"/>
      <c r="BE205" s="129"/>
      <c r="BF205" s="129"/>
      <c r="BG205" s="129"/>
      <c r="BH205" s="129"/>
      <c r="BI205" s="129"/>
      <c r="BJ205" s="129"/>
      <c r="BK205" s="281"/>
      <c r="BM205" s="129">
        <v>11</v>
      </c>
      <c r="BN205" s="284"/>
      <c r="BO205" s="129"/>
      <c r="BP205" s="129"/>
      <c r="BQ205" s="129"/>
      <c r="BR205" s="129"/>
      <c r="BS205" s="129"/>
      <c r="BT205" s="129"/>
      <c r="BU205" s="129"/>
      <c r="BV205" s="129"/>
      <c r="BW205" s="129"/>
      <c r="BX205" s="129"/>
      <c r="BY205" s="129"/>
      <c r="BZ205" s="281"/>
      <c r="CB205" s="129">
        <v>11</v>
      </c>
      <c r="CC205" s="284"/>
      <c r="CD205" s="129"/>
      <c r="CE205" s="129"/>
      <c r="CF205" s="129"/>
      <c r="CG205" s="129"/>
      <c r="CH205" s="129"/>
      <c r="CI205" s="129"/>
      <c r="CJ205" s="129"/>
      <c r="CK205" s="129"/>
      <c r="CL205" s="129"/>
      <c r="CM205" s="129"/>
      <c r="CN205" s="129"/>
      <c r="CO205" s="281"/>
    </row>
    <row r="206" spans="1:93" hidden="1">
      <c r="A206" s="129">
        <v>12</v>
      </c>
      <c r="B206" s="283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294"/>
      <c r="R206" s="129">
        <v>12</v>
      </c>
      <c r="S206" s="283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296"/>
      <c r="AI206" s="129">
        <v>12</v>
      </c>
      <c r="AJ206" s="284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287"/>
      <c r="AX206" s="129">
        <v>12</v>
      </c>
      <c r="AY206" s="284"/>
      <c r="AZ206" s="129"/>
      <c r="BA206" s="129"/>
      <c r="BB206" s="129"/>
      <c r="BC206" s="129"/>
      <c r="BD206" s="129"/>
      <c r="BE206" s="129"/>
      <c r="BF206" s="129"/>
      <c r="BG206" s="129"/>
      <c r="BH206" s="129"/>
      <c r="BI206" s="129"/>
      <c r="BJ206" s="129"/>
      <c r="BK206" s="281"/>
      <c r="BM206" s="129">
        <v>12</v>
      </c>
      <c r="BN206" s="284"/>
      <c r="BO206" s="129"/>
      <c r="BP206" s="129"/>
      <c r="BQ206" s="129"/>
      <c r="BR206" s="129"/>
      <c r="BS206" s="129"/>
      <c r="BT206" s="129"/>
      <c r="BU206" s="129"/>
      <c r="BV206" s="129"/>
      <c r="BW206" s="129"/>
      <c r="BX206" s="129"/>
      <c r="BY206" s="129"/>
      <c r="BZ206" s="281"/>
      <c r="CB206" s="129">
        <v>12</v>
      </c>
      <c r="CC206" s="284"/>
      <c r="CD206" s="129"/>
      <c r="CE206" s="129"/>
      <c r="CF206" s="129"/>
      <c r="CG206" s="129"/>
      <c r="CH206" s="129"/>
      <c r="CI206" s="129"/>
      <c r="CJ206" s="129"/>
      <c r="CK206" s="129"/>
      <c r="CL206" s="129"/>
      <c r="CM206" s="129"/>
      <c r="CN206" s="129"/>
      <c r="CO206" s="281"/>
    </row>
    <row r="207" spans="1:93" hidden="1">
      <c r="A207" s="129">
        <v>13</v>
      </c>
      <c r="B207" s="283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294"/>
      <c r="R207" s="129">
        <v>13</v>
      </c>
      <c r="S207" s="283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296"/>
      <c r="AI207" s="129">
        <v>13</v>
      </c>
      <c r="AJ207" s="284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287"/>
      <c r="AX207" s="129">
        <v>13</v>
      </c>
      <c r="AY207" s="284"/>
      <c r="AZ207" s="129"/>
      <c r="BA207" s="129"/>
      <c r="BB207" s="129"/>
      <c r="BC207" s="129"/>
      <c r="BD207" s="129"/>
      <c r="BE207" s="129"/>
      <c r="BF207" s="129"/>
      <c r="BG207" s="129"/>
      <c r="BH207" s="129"/>
      <c r="BI207" s="129"/>
      <c r="BJ207" s="129"/>
      <c r="BK207" s="281"/>
      <c r="BM207" s="129">
        <v>13</v>
      </c>
      <c r="BN207" s="284"/>
      <c r="BO207" s="129"/>
      <c r="BP207" s="129"/>
      <c r="BQ207" s="129"/>
      <c r="BR207" s="129"/>
      <c r="BS207" s="129"/>
      <c r="BT207" s="129"/>
      <c r="BU207" s="129"/>
      <c r="BV207" s="129"/>
      <c r="BW207" s="129"/>
      <c r="BX207" s="129"/>
      <c r="BY207" s="129"/>
      <c r="BZ207" s="281"/>
      <c r="CB207" s="129">
        <v>13</v>
      </c>
      <c r="CC207" s="284"/>
      <c r="CD207" s="129"/>
      <c r="CE207" s="129"/>
      <c r="CF207" s="129"/>
      <c r="CG207" s="129"/>
      <c r="CH207" s="129"/>
      <c r="CI207" s="129"/>
      <c r="CJ207" s="129"/>
      <c r="CK207" s="129"/>
      <c r="CL207" s="129"/>
      <c r="CM207" s="129"/>
      <c r="CN207" s="129"/>
      <c r="CO207" s="281"/>
    </row>
    <row r="208" spans="1:93" hidden="1">
      <c r="A208" s="129">
        <v>14</v>
      </c>
      <c r="B208" s="283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294"/>
      <c r="R208" s="129">
        <v>14</v>
      </c>
      <c r="S208" s="283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296"/>
      <c r="AI208" s="129">
        <v>14</v>
      </c>
      <c r="AJ208" s="284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287"/>
      <c r="AX208" s="129">
        <v>14</v>
      </c>
      <c r="AY208" s="284"/>
      <c r="AZ208" s="129"/>
      <c r="BA208" s="129"/>
      <c r="BB208" s="129"/>
      <c r="BC208" s="129"/>
      <c r="BD208" s="129"/>
      <c r="BE208" s="129"/>
      <c r="BF208" s="129"/>
      <c r="BG208" s="129"/>
      <c r="BH208" s="129"/>
      <c r="BI208" s="129"/>
      <c r="BJ208" s="129"/>
      <c r="BK208" s="281"/>
      <c r="BM208" s="129">
        <v>14</v>
      </c>
      <c r="BN208" s="284"/>
      <c r="BO208" s="129"/>
      <c r="BP208" s="129"/>
      <c r="BQ208" s="129"/>
      <c r="BR208" s="129"/>
      <c r="BS208" s="129"/>
      <c r="BT208" s="129"/>
      <c r="BU208" s="129"/>
      <c r="BV208" s="129"/>
      <c r="BW208" s="129"/>
      <c r="BX208" s="129"/>
      <c r="BY208" s="129"/>
      <c r="BZ208" s="281"/>
      <c r="CB208" s="129">
        <v>14</v>
      </c>
      <c r="CC208" s="284"/>
      <c r="CD208" s="129"/>
      <c r="CE208" s="129"/>
      <c r="CF208" s="129"/>
      <c r="CG208" s="129"/>
      <c r="CH208" s="129"/>
      <c r="CI208" s="129"/>
      <c r="CJ208" s="129"/>
      <c r="CK208" s="129"/>
      <c r="CL208" s="129"/>
      <c r="CM208" s="129"/>
      <c r="CN208" s="129"/>
      <c r="CO208" s="281"/>
    </row>
    <row r="209" spans="1:93" hidden="1">
      <c r="A209" s="129">
        <v>15</v>
      </c>
      <c r="B209" s="283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294"/>
      <c r="R209" s="129">
        <v>15</v>
      </c>
      <c r="S209" s="283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297"/>
      <c r="AI209" s="129">
        <v>15</v>
      </c>
      <c r="AJ209" s="284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288"/>
      <c r="AX209" s="129">
        <v>15</v>
      </c>
      <c r="AY209" s="284"/>
      <c r="AZ209" s="129"/>
      <c r="BA209" s="129"/>
      <c r="BB209" s="129"/>
      <c r="BC209" s="129"/>
      <c r="BD209" s="129"/>
      <c r="BE209" s="129"/>
      <c r="BF209" s="129"/>
      <c r="BG209" s="129"/>
      <c r="BH209" s="129"/>
      <c r="BI209" s="129"/>
      <c r="BJ209" s="129"/>
      <c r="BK209" s="281"/>
      <c r="BM209" s="129">
        <v>15</v>
      </c>
      <c r="BN209" s="284"/>
      <c r="BO209" s="129"/>
      <c r="BP209" s="129"/>
      <c r="BQ209" s="129"/>
      <c r="BR209" s="129"/>
      <c r="BS209" s="129"/>
      <c r="BT209" s="129"/>
      <c r="BU209" s="129"/>
      <c r="BV209" s="129"/>
      <c r="BW209" s="129"/>
      <c r="BX209" s="129"/>
      <c r="BY209" s="129"/>
      <c r="BZ209" s="281"/>
      <c r="CB209" s="129">
        <v>15</v>
      </c>
      <c r="CC209" s="284"/>
      <c r="CD209" s="129"/>
      <c r="CE209" s="129"/>
      <c r="CF209" s="129"/>
      <c r="CG209" s="129"/>
      <c r="CH209" s="129"/>
      <c r="CI209" s="129"/>
      <c r="CJ209" s="129"/>
      <c r="CK209" s="129"/>
      <c r="CL209" s="129"/>
      <c r="CM209" s="129"/>
      <c r="CN209" s="129"/>
      <c r="CO209" s="281"/>
    </row>
    <row r="210" spans="1:93" ht="15.75" hidden="1">
      <c r="A210" s="280" t="s">
        <v>644</v>
      </c>
      <c r="B210" s="280"/>
      <c r="C210" s="129"/>
      <c r="D210" s="129"/>
      <c r="E210" s="125">
        <f>SUM(E195:E209)</f>
        <v>1124</v>
      </c>
      <c r="F210" s="125">
        <f>SUM(F195:F209)</f>
        <v>1069</v>
      </c>
      <c r="G210" s="125"/>
      <c r="H210" s="125"/>
      <c r="I210" s="129"/>
      <c r="J210" s="129">
        <f t="shared" ref="J210:K210" si="109">SUM(J195:J209)</f>
        <v>0</v>
      </c>
      <c r="K210" s="129">
        <f t="shared" si="109"/>
        <v>0</v>
      </c>
      <c r="L210" s="130">
        <f>IF(F210=0,0,(F210/E210*100))</f>
        <v>95.106761565836294</v>
      </c>
      <c r="M210" s="130">
        <f>IF(K210=0,0,(K210/J210*100))</f>
        <v>0</v>
      </c>
      <c r="N210" s="129">
        <v>9</v>
      </c>
      <c r="O210" s="129">
        <v>1</v>
      </c>
      <c r="P210" s="129"/>
      <c r="R210" s="280" t="s">
        <v>593</v>
      </c>
      <c r="S210" s="280"/>
      <c r="T210" s="125"/>
      <c r="U210" s="125"/>
      <c r="V210" s="125">
        <f>SUM(V195:V209)</f>
        <v>875</v>
      </c>
      <c r="W210" s="125">
        <f>SUM(W195:W209)</f>
        <v>875</v>
      </c>
      <c r="X210" s="125"/>
      <c r="Y210" s="125"/>
      <c r="Z210" s="125"/>
      <c r="AA210" s="125">
        <f t="shared" ref="AA210:AB210" si="110">SUM(AA195:AA209)</f>
        <v>0</v>
      </c>
      <c r="AB210" s="125">
        <f t="shared" si="110"/>
        <v>0</v>
      </c>
      <c r="AC210" s="130">
        <f>IF(W210=0,0,(W210/V210*100))</f>
        <v>100</v>
      </c>
      <c r="AD210" s="130">
        <f>IF(AB210=0,0,(AB210/AA210*100))</f>
        <v>0</v>
      </c>
      <c r="AE210" s="125">
        <v>10</v>
      </c>
      <c r="AF210" s="125">
        <v>0</v>
      </c>
      <c r="AG210" s="129"/>
      <c r="AI210" s="281" t="s">
        <v>593</v>
      </c>
      <c r="AJ210" s="281"/>
      <c r="AK210" s="129"/>
      <c r="AL210" s="129"/>
      <c r="AM210" s="129">
        <f>SUM(AM195:AM209)</f>
        <v>0</v>
      </c>
      <c r="AN210" s="129">
        <f>SUM(AN195:AN209)</f>
        <v>525</v>
      </c>
      <c r="AO210" s="129"/>
      <c r="AP210" s="129">
        <f t="shared" ref="AP210:AQ210" si="111">SUM(AP195:AP209)</f>
        <v>0</v>
      </c>
      <c r="AQ210" s="129">
        <f t="shared" si="111"/>
        <v>0</v>
      </c>
      <c r="AR210" s="130" t="e">
        <f>IF(AN210=0,0,(AN210/AM210*100))</f>
        <v>#DIV/0!</v>
      </c>
      <c r="AS210" s="130">
        <f>IF(AQ210=0,0,(AQ210/AP210*100))</f>
        <v>0</v>
      </c>
      <c r="AT210" s="129">
        <v>10</v>
      </c>
      <c r="AU210" s="129">
        <v>0</v>
      </c>
      <c r="AV210" s="129"/>
      <c r="AX210" s="281" t="s">
        <v>593</v>
      </c>
      <c r="AY210" s="281"/>
      <c r="AZ210" s="129"/>
      <c r="BA210" s="129"/>
      <c r="BB210" s="129">
        <f>SUM(BB195:BB209)</f>
        <v>229</v>
      </c>
      <c r="BC210" s="129">
        <f>SUM(BC195:BC209)</f>
        <v>156</v>
      </c>
      <c r="BD210" s="129"/>
      <c r="BE210" s="129">
        <f t="shared" ref="BE210:BF210" si="112">SUM(BE195:BE209)</f>
        <v>0</v>
      </c>
      <c r="BF210" s="129">
        <f t="shared" si="112"/>
        <v>0</v>
      </c>
      <c r="BG210" s="194">
        <f>IF(BC210=0,0,(BC210/BB210*100))</f>
        <v>68.122270742358083</v>
      </c>
      <c r="BH210" s="194">
        <f>IF(BF210=0,0,(BF210/BE210*100))</f>
        <v>0</v>
      </c>
      <c r="BI210" s="129"/>
      <c r="BJ210" s="129"/>
      <c r="BK210" s="129"/>
      <c r="BM210" s="281" t="s">
        <v>593</v>
      </c>
      <c r="BN210" s="281"/>
      <c r="BO210" s="129"/>
      <c r="BP210" s="129"/>
      <c r="BQ210" s="129">
        <f>SUM(BQ195:BQ209)</f>
        <v>0</v>
      </c>
      <c r="BR210" s="129">
        <f>SUM(BR195:BR209)</f>
        <v>0</v>
      </c>
      <c r="BS210" s="129"/>
      <c r="BT210" s="129">
        <f t="shared" ref="BT210:BU210" si="113">SUM(BT195:BT209)</f>
        <v>0</v>
      </c>
      <c r="BU210" s="129">
        <f t="shared" si="113"/>
        <v>0</v>
      </c>
      <c r="BV210" s="130">
        <f>IF(BR210=0,0,(BR210/BQ210*100))</f>
        <v>0</v>
      </c>
      <c r="BW210" s="130">
        <f>IF(BU210=0,0,(BU210/BT210*100))</f>
        <v>0</v>
      </c>
      <c r="BX210" s="129"/>
      <c r="BY210" s="129"/>
      <c r="BZ210" s="129"/>
      <c r="CB210" s="281" t="s">
        <v>593</v>
      </c>
      <c r="CC210" s="281"/>
      <c r="CD210" s="129"/>
      <c r="CE210" s="129"/>
      <c r="CF210" s="129">
        <f>SUM(CF195:CF209)</f>
        <v>0</v>
      </c>
      <c r="CG210" s="129">
        <f>SUM(CG195:CG209)</f>
        <v>0</v>
      </c>
      <c r="CH210" s="129"/>
      <c r="CI210" s="129">
        <f t="shared" ref="CI210:CJ210" si="114">SUM(CI195:CI209)</f>
        <v>0</v>
      </c>
      <c r="CJ210" s="129">
        <f t="shared" si="114"/>
        <v>0</v>
      </c>
      <c r="CK210" s="130">
        <f>IF(CG210=0,0,(CG210/CF210*100))</f>
        <v>0</v>
      </c>
      <c r="CL210" s="130">
        <f>IF(CJ210=0,0,(CJ210/CI210*100))</f>
        <v>0</v>
      </c>
      <c r="CM210" s="129"/>
      <c r="CN210" s="129"/>
      <c r="CO210" s="129"/>
    </row>
    <row r="211" spans="1:93" hidden="1">
      <c r="A211" s="129">
        <v>1</v>
      </c>
      <c r="B211" s="283" t="s">
        <v>634</v>
      </c>
      <c r="C211" s="16" t="s">
        <v>21</v>
      </c>
      <c r="D211" s="16" t="s">
        <v>22</v>
      </c>
      <c r="E211" s="129">
        <v>150</v>
      </c>
      <c r="F211" s="129">
        <v>240</v>
      </c>
      <c r="G211" s="129"/>
      <c r="H211" s="129"/>
      <c r="I211" s="129"/>
      <c r="J211" s="129"/>
      <c r="K211" s="129"/>
      <c r="L211" s="129"/>
      <c r="M211" s="129"/>
      <c r="N211" s="129"/>
      <c r="O211" s="129"/>
      <c r="P211" s="284" t="s">
        <v>796</v>
      </c>
      <c r="R211" s="129">
        <v>1</v>
      </c>
      <c r="S211" s="283" t="s">
        <v>634</v>
      </c>
      <c r="T211" s="16"/>
      <c r="U211" s="49" t="s">
        <v>393</v>
      </c>
      <c r="V211" s="129">
        <v>40</v>
      </c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286"/>
      <c r="AI211" s="129">
        <v>1</v>
      </c>
      <c r="AJ211" s="284" t="s">
        <v>634</v>
      </c>
      <c r="AK211" s="16" t="s">
        <v>21</v>
      </c>
      <c r="AL211" s="16" t="s">
        <v>22</v>
      </c>
      <c r="AM211" s="129">
        <v>200</v>
      </c>
      <c r="AN211" s="129">
        <v>270</v>
      </c>
      <c r="AO211" s="129"/>
      <c r="AP211" s="129"/>
      <c r="AQ211" s="129"/>
      <c r="AR211" s="129"/>
      <c r="AS211" s="129"/>
      <c r="AT211" s="129"/>
      <c r="AU211" s="129"/>
      <c r="AV211" s="286" t="s">
        <v>811</v>
      </c>
      <c r="AX211" s="129">
        <v>1</v>
      </c>
      <c r="AY211" s="284" t="s">
        <v>634</v>
      </c>
      <c r="AZ211" s="16" t="s">
        <v>21</v>
      </c>
      <c r="BA211" s="16" t="s">
        <v>22</v>
      </c>
      <c r="BB211" s="129">
        <v>150</v>
      </c>
      <c r="BC211" s="129">
        <v>150</v>
      </c>
      <c r="BD211" s="129"/>
      <c r="BE211" s="129"/>
      <c r="BF211" s="129"/>
      <c r="BG211" s="195"/>
      <c r="BH211" s="195"/>
      <c r="BI211" s="129"/>
      <c r="BJ211" s="129"/>
      <c r="BK211" s="286"/>
      <c r="BM211" s="129">
        <v>1</v>
      </c>
      <c r="BN211" s="284" t="s">
        <v>634</v>
      </c>
      <c r="BO211" s="16"/>
      <c r="BP211" s="16"/>
      <c r="BQ211" s="129"/>
      <c r="BR211" s="129"/>
      <c r="BS211" s="129"/>
      <c r="BT211" s="129"/>
      <c r="BU211" s="129"/>
      <c r="BV211" s="129"/>
      <c r="BW211" s="129"/>
      <c r="BX211" s="129"/>
      <c r="BY211" s="129"/>
      <c r="BZ211" s="286"/>
      <c r="CB211" s="129">
        <v>1</v>
      </c>
      <c r="CC211" s="284" t="s">
        <v>634</v>
      </c>
      <c r="CD211" s="16"/>
      <c r="CE211" s="16"/>
      <c r="CF211" s="129"/>
      <c r="CG211" s="129"/>
      <c r="CH211" s="129"/>
      <c r="CI211" s="129"/>
      <c r="CJ211" s="129"/>
      <c r="CK211" s="129"/>
      <c r="CL211" s="129"/>
      <c r="CM211" s="129"/>
      <c r="CN211" s="129"/>
      <c r="CO211" s="286"/>
    </row>
    <row r="212" spans="1:93" hidden="1">
      <c r="A212" s="129">
        <v>2</v>
      </c>
      <c r="B212" s="283"/>
      <c r="C212" s="16" t="s">
        <v>59</v>
      </c>
      <c r="D212" s="16" t="s">
        <v>60</v>
      </c>
      <c r="E212" s="129">
        <v>120</v>
      </c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284"/>
      <c r="R212" s="129">
        <v>2</v>
      </c>
      <c r="S212" s="283"/>
      <c r="T212" s="16"/>
      <c r="U212" s="49" t="s">
        <v>396</v>
      </c>
      <c r="V212" s="129">
        <v>160</v>
      </c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287"/>
      <c r="AI212" s="129">
        <v>2</v>
      </c>
      <c r="AJ212" s="284"/>
      <c r="AK212" s="16" t="s">
        <v>33</v>
      </c>
      <c r="AL212" s="24" t="s">
        <v>34</v>
      </c>
      <c r="AM212" s="129"/>
      <c r="AN212" s="129">
        <v>110</v>
      </c>
      <c r="AO212" s="129"/>
      <c r="AP212" s="129"/>
      <c r="AQ212" s="129"/>
      <c r="AR212" s="129"/>
      <c r="AS212" s="129"/>
      <c r="AT212" s="129"/>
      <c r="AU212" s="129"/>
      <c r="AV212" s="287"/>
      <c r="AX212" s="129">
        <v>2</v>
      </c>
      <c r="AY212" s="284"/>
      <c r="AZ212" s="16" t="s">
        <v>23</v>
      </c>
      <c r="BA212" s="16" t="s">
        <v>24</v>
      </c>
      <c r="BB212" s="129">
        <v>100</v>
      </c>
      <c r="BC212" s="129">
        <v>65</v>
      </c>
      <c r="BD212" s="129"/>
      <c r="BE212" s="129"/>
      <c r="BF212" s="129"/>
      <c r="BG212" s="195"/>
      <c r="BH212" s="195"/>
      <c r="BI212" s="129"/>
      <c r="BJ212" s="129"/>
      <c r="BK212" s="287"/>
      <c r="BM212" s="129">
        <v>2</v>
      </c>
      <c r="BN212" s="284"/>
      <c r="BO212" s="43"/>
      <c r="BP212" s="16"/>
      <c r="BQ212" s="129"/>
      <c r="BR212" s="129"/>
      <c r="BS212" s="129"/>
      <c r="BT212" s="129"/>
      <c r="BU212" s="129"/>
      <c r="BV212" s="129"/>
      <c r="BW212" s="129"/>
      <c r="BX212" s="129"/>
      <c r="BY212" s="129"/>
      <c r="BZ212" s="287"/>
      <c r="CB212" s="129">
        <v>2</v>
      </c>
      <c r="CC212" s="284"/>
      <c r="CD212" s="43"/>
      <c r="CE212" s="16"/>
      <c r="CF212" s="129"/>
      <c r="CG212" s="129"/>
      <c r="CH212" s="129"/>
      <c r="CI212" s="129"/>
      <c r="CJ212" s="129"/>
      <c r="CK212" s="129"/>
      <c r="CL212" s="129"/>
      <c r="CM212" s="129"/>
      <c r="CN212" s="129"/>
      <c r="CO212" s="287"/>
    </row>
    <row r="213" spans="1:93" hidden="1">
      <c r="A213" s="129">
        <v>3</v>
      </c>
      <c r="B213" s="283"/>
      <c r="C213" s="16" t="s">
        <v>39</v>
      </c>
      <c r="D213" s="16" t="s">
        <v>40</v>
      </c>
      <c r="E213" s="129">
        <v>180</v>
      </c>
      <c r="F213" s="129">
        <v>205</v>
      </c>
      <c r="G213" s="129"/>
      <c r="H213" s="129"/>
      <c r="I213" s="129"/>
      <c r="J213" s="129"/>
      <c r="K213" s="129"/>
      <c r="L213" s="129"/>
      <c r="M213" s="129"/>
      <c r="N213" s="129"/>
      <c r="O213" s="129"/>
      <c r="P213" s="284"/>
      <c r="R213" s="129">
        <v>3</v>
      </c>
      <c r="S213" s="283"/>
      <c r="T213" s="16" t="s">
        <v>41</v>
      </c>
      <c r="U213" s="16" t="s">
        <v>42</v>
      </c>
      <c r="V213" s="129">
        <v>685</v>
      </c>
      <c r="W213" s="129">
        <v>555</v>
      </c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287"/>
      <c r="AI213" s="129">
        <v>3</v>
      </c>
      <c r="AJ213" s="284"/>
      <c r="AK213" s="16"/>
      <c r="AL213" s="49" t="s">
        <v>393</v>
      </c>
      <c r="AM213" s="129">
        <v>100</v>
      </c>
      <c r="AN213" s="129">
        <v>165</v>
      </c>
      <c r="AO213" s="129"/>
      <c r="AP213" s="129"/>
      <c r="AQ213" s="129"/>
      <c r="AR213" s="129"/>
      <c r="AS213" s="129"/>
      <c r="AT213" s="129"/>
      <c r="AU213" s="129"/>
      <c r="AV213" s="287"/>
      <c r="AX213" s="129">
        <v>3</v>
      </c>
      <c r="AY213" s="284"/>
      <c r="AZ213" s="16" t="s">
        <v>33</v>
      </c>
      <c r="BA213" s="24" t="s">
        <v>34</v>
      </c>
      <c r="BB213" s="129">
        <v>150</v>
      </c>
      <c r="BC213" s="129">
        <v>120</v>
      </c>
      <c r="BD213" s="129"/>
      <c r="BE213" s="129"/>
      <c r="BF213" s="129"/>
      <c r="BG213" s="195"/>
      <c r="BH213" s="195"/>
      <c r="BI213" s="129"/>
      <c r="BJ213" s="129"/>
      <c r="BK213" s="287"/>
      <c r="BM213" s="129">
        <v>3</v>
      </c>
      <c r="BN213" s="284"/>
      <c r="BO213" s="16"/>
      <c r="BP213" s="16"/>
      <c r="BQ213" s="129"/>
      <c r="BR213" s="129"/>
      <c r="BS213" s="129"/>
      <c r="BT213" s="129"/>
      <c r="BU213" s="129"/>
      <c r="BV213" s="129"/>
      <c r="BW213" s="129"/>
      <c r="BX213" s="129"/>
      <c r="BY213" s="129"/>
      <c r="BZ213" s="287"/>
      <c r="CB213" s="129">
        <v>3</v>
      </c>
      <c r="CC213" s="284"/>
      <c r="CD213" s="16"/>
      <c r="CE213" s="16"/>
      <c r="CF213" s="129"/>
      <c r="CG213" s="129"/>
      <c r="CH213" s="129"/>
      <c r="CI213" s="129"/>
      <c r="CJ213" s="129"/>
      <c r="CK213" s="129"/>
      <c r="CL213" s="129"/>
      <c r="CM213" s="129"/>
      <c r="CN213" s="129"/>
      <c r="CO213" s="287"/>
    </row>
    <row r="214" spans="1:93" hidden="1">
      <c r="A214" s="129">
        <v>4</v>
      </c>
      <c r="B214" s="283"/>
      <c r="C214" s="16" t="s">
        <v>41</v>
      </c>
      <c r="D214" s="16" t="s">
        <v>42</v>
      </c>
      <c r="E214" s="129">
        <v>510</v>
      </c>
      <c r="F214" s="129">
        <v>230</v>
      </c>
      <c r="G214" s="129"/>
      <c r="H214" s="129"/>
      <c r="I214" s="129"/>
      <c r="J214" s="129"/>
      <c r="K214" s="129"/>
      <c r="L214" s="129"/>
      <c r="M214" s="129"/>
      <c r="N214" s="129"/>
      <c r="O214" s="129"/>
      <c r="P214" s="284"/>
      <c r="R214" s="129">
        <v>4</v>
      </c>
      <c r="S214" s="283"/>
      <c r="T214" s="34" t="s">
        <v>518</v>
      </c>
      <c r="U214" s="16" t="s">
        <v>406</v>
      </c>
      <c r="V214" s="129">
        <v>10</v>
      </c>
      <c r="W214" s="129">
        <v>10</v>
      </c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287"/>
      <c r="AI214" s="129">
        <v>4</v>
      </c>
      <c r="AJ214" s="284"/>
      <c r="AK214" s="16" t="s">
        <v>41</v>
      </c>
      <c r="AL214" s="16" t="s">
        <v>42</v>
      </c>
      <c r="AM214" s="129">
        <v>280</v>
      </c>
      <c r="AN214" s="129">
        <v>125</v>
      </c>
      <c r="AO214" s="129"/>
      <c r="AP214" s="129"/>
      <c r="AQ214" s="129"/>
      <c r="AR214" s="129"/>
      <c r="AS214" s="129"/>
      <c r="AT214" s="129"/>
      <c r="AU214" s="129"/>
      <c r="AV214" s="287"/>
      <c r="AX214" s="129">
        <v>4</v>
      </c>
      <c r="AY214" s="284"/>
      <c r="AZ214" s="16" t="s">
        <v>59</v>
      </c>
      <c r="BA214" s="16" t="s">
        <v>60</v>
      </c>
      <c r="BB214" s="129">
        <v>26</v>
      </c>
      <c r="BC214" s="129">
        <v>26</v>
      </c>
      <c r="BD214" s="129"/>
      <c r="BE214" s="129"/>
      <c r="BF214" s="129"/>
      <c r="BG214" s="195"/>
      <c r="BH214" s="195"/>
      <c r="BI214" s="129"/>
      <c r="BJ214" s="129"/>
      <c r="BK214" s="287"/>
      <c r="BM214" s="129">
        <v>4</v>
      </c>
      <c r="BN214" s="284"/>
      <c r="BO214" s="16"/>
      <c r="BP214" s="16"/>
      <c r="BQ214" s="129"/>
      <c r="BR214" s="129"/>
      <c r="BS214" s="129"/>
      <c r="BT214" s="129"/>
      <c r="BU214" s="129"/>
      <c r="BV214" s="129"/>
      <c r="BW214" s="129"/>
      <c r="BX214" s="129"/>
      <c r="BY214" s="129"/>
      <c r="BZ214" s="287"/>
      <c r="CB214" s="129">
        <v>4</v>
      </c>
      <c r="CC214" s="284"/>
      <c r="CD214" s="16"/>
      <c r="CE214" s="16"/>
      <c r="CF214" s="129"/>
      <c r="CG214" s="129"/>
      <c r="CH214" s="129"/>
      <c r="CI214" s="129"/>
      <c r="CJ214" s="129"/>
      <c r="CK214" s="129"/>
      <c r="CL214" s="129"/>
      <c r="CM214" s="129"/>
      <c r="CN214" s="129"/>
      <c r="CO214" s="287"/>
    </row>
    <row r="215" spans="1:93" hidden="1">
      <c r="A215" s="129">
        <v>5</v>
      </c>
      <c r="B215" s="283"/>
      <c r="C215" s="16" t="s">
        <v>67</v>
      </c>
      <c r="D215" s="16" t="s">
        <v>68</v>
      </c>
      <c r="E215" s="129">
        <v>434</v>
      </c>
      <c r="F215" s="129">
        <v>426</v>
      </c>
      <c r="G215" s="129"/>
      <c r="H215" s="129"/>
      <c r="I215" s="129"/>
      <c r="J215" s="129"/>
      <c r="K215" s="129"/>
      <c r="L215" s="129"/>
      <c r="M215" s="129"/>
      <c r="N215" s="129"/>
      <c r="O215" s="129"/>
      <c r="P215" s="284"/>
      <c r="R215" s="129">
        <v>5</v>
      </c>
      <c r="S215" s="283"/>
      <c r="T215" s="16" t="s">
        <v>65</v>
      </c>
      <c r="U215" s="16" t="s">
        <v>66</v>
      </c>
      <c r="V215" s="129">
        <v>100</v>
      </c>
      <c r="W215" s="129">
        <v>114</v>
      </c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287"/>
      <c r="AI215" s="129">
        <v>5</v>
      </c>
      <c r="AJ215" s="284"/>
      <c r="AK215" s="16" t="s">
        <v>43</v>
      </c>
      <c r="AL215" s="16" t="s">
        <v>44</v>
      </c>
      <c r="AM215" s="129">
        <v>100</v>
      </c>
      <c r="AN215" s="129">
        <v>80</v>
      </c>
      <c r="AO215" s="129"/>
      <c r="AP215" s="129"/>
      <c r="AQ215" s="129"/>
      <c r="AR215" s="129"/>
      <c r="AS215" s="129"/>
      <c r="AT215" s="129"/>
      <c r="AU215" s="129"/>
      <c r="AV215" s="287"/>
      <c r="AX215" s="129">
        <v>5</v>
      </c>
      <c r="AY215" s="284"/>
      <c r="AZ215" s="16"/>
      <c r="BA215" s="49" t="s">
        <v>393</v>
      </c>
      <c r="BB215" s="129">
        <v>270</v>
      </c>
      <c r="BC215" s="129">
        <v>260</v>
      </c>
      <c r="BD215" s="129"/>
      <c r="BE215" s="129"/>
      <c r="BF215" s="129"/>
      <c r="BG215" s="195"/>
      <c r="BH215" s="195"/>
      <c r="BI215" s="129"/>
      <c r="BJ215" s="129"/>
      <c r="BK215" s="287"/>
      <c r="BM215" s="129">
        <v>5</v>
      </c>
      <c r="BN215" s="284"/>
      <c r="BO215" s="34"/>
      <c r="BP215" s="16"/>
      <c r="BQ215" s="129"/>
      <c r="BR215" s="129"/>
      <c r="BS215" s="129"/>
      <c r="BT215" s="129"/>
      <c r="BU215" s="129"/>
      <c r="BV215" s="129"/>
      <c r="BW215" s="129"/>
      <c r="BX215" s="129"/>
      <c r="BY215" s="129"/>
      <c r="BZ215" s="287"/>
      <c r="CB215" s="129">
        <v>5</v>
      </c>
      <c r="CC215" s="284"/>
      <c r="CD215" s="34"/>
      <c r="CE215" s="16"/>
      <c r="CF215" s="129"/>
      <c r="CG215" s="129"/>
      <c r="CH215" s="129"/>
      <c r="CI215" s="129"/>
      <c r="CJ215" s="129"/>
      <c r="CK215" s="129"/>
      <c r="CL215" s="129"/>
      <c r="CM215" s="129"/>
      <c r="CN215" s="129"/>
      <c r="CO215" s="287"/>
    </row>
    <row r="216" spans="1:93" hidden="1">
      <c r="A216" s="129">
        <v>6</v>
      </c>
      <c r="B216" s="283"/>
      <c r="C216" s="129" t="s">
        <v>794</v>
      </c>
      <c r="D216" s="129" t="s">
        <v>795</v>
      </c>
      <c r="E216" s="129">
        <v>70</v>
      </c>
      <c r="F216" s="129">
        <v>70</v>
      </c>
      <c r="G216" s="129"/>
      <c r="H216" s="129"/>
      <c r="I216" s="129"/>
      <c r="J216" s="129"/>
      <c r="K216" s="129"/>
      <c r="L216" s="129"/>
      <c r="M216" s="129"/>
      <c r="N216" s="129"/>
      <c r="O216" s="129"/>
      <c r="P216" s="284"/>
      <c r="R216" s="129">
        <v>6</v>
      </c>
      <c r="S216" s="283"/>
      <c r="T216" s="16" t="s">
        <v>67</v>
      </c>
      <c r="U216" s="16" t="s">
        <v>68</v>
      </c>
      <c r="V216" s="129">
        <v>390</v>
      </c>
      <c r="W216" s="129">
        <v>388</v>
      </c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287"/>
      <c r="AI216" s="129">
        <v>6</v>
      </c>
      <c r="AJ216" s="284"/>
      <c r="AK216" s="16" t="s">
        <v>45</v>
      </c>
      <c r="AL216" s="16" t="s">
        <v>46</v>
      </c>
      <c r="AM216" s="129">
        <v>500</v>
      </c>
      <c r="AN216" s="129">
        <v>255</v>
      </c>
      <c r="AO216" s="129"/>
      <c r="AP216" s="129"/>
      <c r="AQ216" s="129"/>
      <c r="AR216" s="129"/>
      <c r="AS216" s="129"/>
      <c r="AT216" s="129"/>
      <c r="AU216" s="129"/>
      <c r="AV216" s="287"/>
      <c r="AX216" s="129">
        <v>6</v>
      </c>
      <c r="AY216" s="284"/>
      <c r="AZ216" s="16" t="s">
        <v>29</v>
      </c>
      <c r="BA216" s="16" t="s">
        <v>30</v>
      </c>
      <c r="BB216" s="129"/>
      <c r="BC216" s="129">
        <v>5</v>
      </c>
      <c r="BD216" s="129"/>
      <c r="BE216" s="129"/>
      <c r="BF216" s="129"/>
      <c r="BG216" s="195"/>
      <c r="BH216" s="195"/>
      <c r="BI216" s="129"/>
      <c r="BJ216" s="129"/>
      <c r="BK216" s="287"/>
      <c r="BM216" s="129">
        <v>6</v>
      </c>
      <c r="BN216" s="284"/>
      <c r="BO216" s="16"/>
      <c r="BP216" s="16"/>
      <c r="BQ216" s="129"/>
      <c r="BR216" s="129"/>
      <c r="BS216" s="129"/>
      <c r="BT216" s="129"/>
      <c r="BU216" s="129"/>
      <c r="BV216" s="129"/>
      <c r="BW216" s="129"/>
      <c r="BX216" s="129"/>
      <c r="BY216" s="129"/>
      <c r="BZ216" s="287"/>
      <c r="CB216" s="129">
        <v>6</v>
      </c>
      <c r="CC216" s="284"/>
      <c r="CD216" s="16"/>
      <c r="CE216" s="16"/>
      <c r="CF216" s="129"/>
      <c r="CG216" s="129"/>
      <c r="CH216" s="129"/>
      <c r="CI216" s="129"/>
      <c r="CJ216" s="129"/>
      <c r="CK216" s="129"/>
      <c r="CL216" s="129"/>
      <c r="CM216" s="129"/>
      <c r="CN216" s="129"/>
      <c r="CO216" s="287"/>
    </row>
    <row r="217" spans="1:93" hidden="1">
      <c r="A217" s="129">
        <v>7</v>
      </c>
      <c r="B217" s="283"/>
      <c r="C217" s="16" t="s">
        <v>53</v>
      </c>
      <c r="D217" s="16" t="s">
        <v>54</v>
      </c>
      <c r="E217" s="129"/>
      <c r="F217" s="129">
        <v>88</v>
      </c>
      <c r="G217" s="129"/>
      <c r="H217" s="129"/>
      <c r="I217" s="129"/>
      <c r="J217" s="129"/>
      <c r="K217" s="129"/>
      <c r="L217" s="129"/>
      <c r="M217" s="129"/>
      <c r="N217" s="129"/>
      <c r="O217" s="129"/>
      <c r="P217" s="284"/>
      <c r="R217" s="129">
        <v>7</v>
      </c>
      <c r="S217" s="283"/>
      <c r="T217" s="16" t="s">
        <v>33</v>
      </c>
      <c r="U217" s="24" t="s">
        <v>34</v>
      </c>
      <c r="V217" s="129"/>
      <c r="W217" s="129">
        <v>100</v>
      </c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287"/>
      <c r="AI217" s="129">
        <v>7</v>
      </c>
      <c r="AJ217" s="284"/>
      <c r="AK217" s="16"/>
      <c r="AL217" s="16" t="s">
        <v>147</v>
      </c>
      <c r="AM217" s="129">
        <v>37</v>
      </c>
      <c r="AN217" s="129">
        <v>25</v>
      </c>
      <c r="AO217" s="129"/>
      <c r="AP217" s="129"/>
      <c r="AQ217" s="129"/>
      <c r="AR217" s="129"/>
      <c r="AS217" s="129"/>
      <c r="AT217" s="129"/>
      <c r="AU217" s="129"/>
      <c r="AV217" s="287"/>
      <c r="AX217" s="129">
        <v>7</v>
      </c>
      <c r="AY217" s="284"/>
      <c r="AZ217" s="16" t="s">
        <v>25</v>
      </c>
      <c r="BA217" s="16" t="s">
        <v>26</v>
      </c>
      <c r="BB217" s="129"/>
      <c r="BC217" s="129">
        <v>5</v>
      </c>
      <c r="BD217" s="129"/>
      <c r="BE217" s="129"/>
      <c r="BF217" s="129"/>
      <c r="BG217" s="195"/>
      <c r="BH217" s="195"/>
      <c r="BI217" s="129"/>
      <c r="BJ217" s="129"/>
      <c r="BK217" s="287"/>
      <c r="BM217" s="129">
        <v>7</v>
      </c>
      <c r="BN217" s="284"/>
      <c r="BO217" s="16"/>
      <c r="BP217" s="16"/>
      <c r="BQ217" s="129"/>
      <c r="BR217" s="129"/>
      <c r="BS217" s="129"/>
      <c r="BT217" s="129"/>
      <c r="BU217" s="129"/>
      <c r="BV217" s="129"/>
      <c r="BW217" s="129"/>
      <c r="BX217" s="129"/>
      <c r="BY217" s="129"/>
      <c r="BZ217" s="287"/>
      <c r="CB217" s="129">
        <v>7</v>
      </c>
      <c r="CC217" s="284"/>
      <c r="CD217" s="16"/>
      <c r="CE217" s="16"/>
      <c r="CF217" s="129"/>
      <c r="CG217" s="129"/>
      <c r="CH217" s="129"/>
      <c r="CI217" s="129"/>
      <c r="CJ217" s="129"/>
      <c r="CK217" s="129"/>
      <c r="CL217" s="129"/>
      <c r="CM217" s="129"/>
      <c r="CN217" s="129"/>
      <c r="CO217" s="287"/>
    </row>
    <row r="218" spans="1:93" hidden="1">
      <c r="A218" s="129">
        <v>8</v>
      </c>
      <c r="B218" s="283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284"/>
      <c r="R218" s="129">
        <v>8</v>
      </c>
      <c r="S218" s="283"/>
      <c r="T218" s="16" t="s">
        <v>59</v>
      </c>
      <c r="U218" s="16" t="s">
        <v>60</v>
      </c>
      <c r="V218" s="129"/>
      <c r="W218" s="129">
        <v>176</v>
      </c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287"/>
      <c r="AI218" s="129">
        <v>8</v>
      </c>
      <c r="AJ218" s="284"/>
      <c r="AK218" s="34"/>
      <c r="AL218" s="16" t="s">
        <v>149</v>
      </c>
      <c r="AM218" s="129">
        <v>2</v>
      </c>
      <c r="AN218" s="129"/>
      <c r="AO218" s="129"/>
      <c r="AP218" s="129"/>
      <c r="AQ218" s="129"/>
      <c r="AR218" s="129"/>
      <c r="AS218" s="129"/>
      <c r="AT218" s="129"/>
      <c r="AU218" s="129"/>
      <c r="AV218" s="287"/>
      <c r="AX218" s="129">
        <v>8</v>
      </c>
      <c r="AY218" s="284"/>
      <c r="AZ218" s="34"/>
      <c r="BA218" s="49" t="s">
        <v>396</v>
      </c>
      <c r="BB218" s="129">
        <v>160</v>
      </c>
      <c r="BC218" s="129"/>
      <c r="BD218" s="129"/>
      <c r="BE218" s="129"/>
      <c r="BF218" s="129"/>
      <c r="BG218" s="195"/>
      <c r="BH218" s="195"/>
      <c r="BI218" s="129"/>
      <c r="BJ218" s="129"/>
      <c r="BK218" s="287"/>
      <c r="BM218" s="129">
        <v>8</v>
      </c>
      <c r="BN218" s="284"/>
      <c r="BO218" s="129"/>
      <c r="BP218" s="129"/>
      <c r="BQ218" s="129"/>
      <c r="BR218" s="129"/>
      <c r="BS218" s="129"/>
      <c r="BT218" s="129"/>
      <c r="BU218" s="129"/>
      <c r="BV218" s="129"/>
      <c r="BW218" s="129"/>
      <c r="BX218" s="129"/>
      <c r="BY218" s="129"/>
      <c r="BZ218" s="287"/>
      <c r="CB218" s="129">
        <v>8</v>
      </c>
      <c r="CC218" s="284"/>
      <c r="CD218" s="129"/>
      <c r="CE218" s="129"/>
      <c r="CF218" s="129"/>
      <c r="CG218" s="129"/>
      <c r="CH218" s="129"/>
      <c r="CI218" s="129"/>
      <c r="CJ218" s="129"/>
      <c r="CK218" s="129"/>
      <c r="CL218" s="129"/>
      <c r="CM218" s="129"/>
      <c r="CN218" s="129"/>
      <c r="CO218" s="287"/>
    </row>
    <row r="219" spans="1:93" hidden="1">
      <c r="A219" s="129">
        <v>9</v>
      </c>
      <c r="B219" s="283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284"/>
      <c r="R219" s="129">
        <v>9</v>
      </c>
      <c r="S219" s="283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287"/>
      <c r="AI219" s="129">
        <v>9</v>
      </c>
      <c r="AJ219" s="284"/>
      <c r="AK219" s="16"/>
      <c r="AL219" s="16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287"/>
      <c r="AX219" s="129">
        <v>9</v>
      </c>
      <c r="AY219" s="284"/>
      <c r="AZ219" s="129"/>
      <c r="BA219" s="49" t="s">
        <v>395</v>
      </c>
      <c r="BB219" s="129">
        <v>160</v>
      </c>
      <c r="BC219" s="129"/>
      <c r="BD219" s="129"/>
      <c r="BE219" s="129"/>
      <c r="BF219" s="129"/>
      <c r="BG219" s="195"/>
      <c r="BH219" s="195"/>
      <c r="BI219" s="129"/>
      <c r="BJ219" s="129"/>
      <c r="BK219" s="287"/>
      <c r="BM219" s="129">
        <v>9</v>
      </c>
      <c r="BN219" s="284"/>
      <c r="BO219" s="129"/>
      <c r="BP219" s="129"/>
      <c r="BQ219" s="129"/>
      <c r="BR219" s="129"/>
      <c r="BS219" s="129"/>
      <c r="BT219" s="129"/>
      <c r="BU219" s="129"/>
      <c r="BV219" s="129"/>
      <c r="BW219" s="129"/>
      <c r="BX219" s="129"/>
      <c r="BY219" s="129"/>
      <c r="BZ219" s="287"/>
      <c r="CB219" s="129">
        <v>9</v>
      </c>
      <c r="CC219" s="284"/>
      <c r="CD219" s="129"/>
      <c r="CE219" s="129"/>
      <c r="CF219" s="129"/>
      <c r="CG219" s="129"/>
      <c r="CH219" s="129"/>
      <c r="CI219" s="129"/>
      <c r="CJ219" s="129"/>
      <c r="CK219" s="129"/>
      <c r="CL219" s="129"/>
      <c r="CM219" s="129"/>
      <c r="CN219" s="129"/>
      <c r="CO219" s="287"/>
    </row>
    <row r="220" spans="1:93" hidden="1">
      <c r="A220" s="129">
        <v>10</v>
      </c>
      <c r="B220" s="283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284"/>
      <c r="R220" s="129">
        <v>10</v>
      </c>
      <c r="S220" s="283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287"/>
      <c r="AI220" s="129">
        <v>10</v>
      </c>
      <c r="AJ220" s="284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287"/>
      <c r="AX220" s="129">
        <v>10</v>
      </c>
      <c r="AY220" s="284"/>
      <c r="AZ220" s="129"/>
      <c r="BA220" s="129"/>
      <c r="BB220" s="129"/>
      <c r="BC220" s="129"/>
      <c r="BD220" s="129"/>
      <c r="BE220" s="129"/>
      <c r="BF220" s="129"/>
      <c r="BG220" s="195"/>
      <c r="BH220" s="195"/>
      <c r="BI220" s="129"/>
      <c r="BJ220" s="129"/>
      <c r="BK220" s="287"/>
      <c r="BM220" s="129">
        <v>10</v>
      </c>
      <c r="BN220" s="284"/>
      <c r="BO220" s="129"/>
      <c r="BP220" s="129"/>
      <c r="BQ220" s="129"/>
      <c r="BR220" s="129"/>
      <c r="BS220" s="129"/>
      <c r="BT220" s="129"/>
      <c r="BU220" s="129"/>
      <c r="BV220" s="129"/>
      <c r="BW220" s="129"/>
      <c r="BX220" s="129"/>
      <c r="BY220" s="129"/>
      <c r="BZ220" s="287"/>
      <c r="CB220" s="129">
        <v>10</v>
      </c>
      <c r="CC220" s="284"/>
      <c r="CD220" s="129"/>
      <c r="CE220" s="129"/>
      <c r="CF220" s="129"/>
      <c r="CG220" s="129"/>
      <c r="CH220" s="129"/>
      <c r="CI220" s="129"/>
      <c r="CJ220" s="129"/>
      <c r="CK220" s="129"/>
      <c r="CL220" s="129"/>
      <c r="CM220" s="129"/>
      <c r="CN220" s="129"/>
      <c r="CO220" s="287"/>
    </row>
    <row r="221" spans="1:93" hidden="1">
      <c r="A221" s="129">
        <v>11</v>
      </c>
      <c r="B221" s="283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284"/>
      <c r="R221" s="129">
        <v>11</v>
      </c>
      <c r="S221" s="283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287"/>
      <c r="AI221" s="129">
        <v>11</v>
      </c>
      <c r="AJ221" s="284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287"/>
      <c r="AX221" s="129">
        <v>11</v>
      </c>
      <c r="AY221" s="284"/>
      <c r="AZ221" s="129"/>
      <c r="BA221" s="129"/>
      <c r="BB221" s="129"/>
      <c r="BC221" s="129"/>
      <c r="BD221" s="129"/>
      <c r="BE221" s="129"/>
      <c r="BF221" s="129"/>
      <c r="BG221" s="195"/>
      <c r="BH221" s="195"/>
      <c r="BI221" s="129"/>
      <c r="BJ221" s="129"/>
      <c r="BK221" s="287"/>
      <c r="BM221" s="129">
        <v>11</v>
      </c>
      <c r="BN221" s="284"/>
      <c r="BO221" s="129"/>
      <c r="BP221" s="129"/>
      <c r="BQ221" s="129"/>
      <c r="BR221" s="129"/>
      <c r="BS221" s="129"/>
      <c r="BT221" s="129"/>
      <c r="BU221" s="129"/>
      <c r="BV221" s="129"/>
      <c r="BW221" s="129"/>
      <c r="BX221" s="129"/>
      <c r="BY221" s="129"/>
      <c r="BZ221" s="287"/>
      <c r="CB221" s="129">
        <v>11</v>
      </c>
      <c r="CC221" s="284"/>
      <c r="CD221" s="129"/>
      <c r="CE221" s="129"/>
      <c r="CF221" s="129"/>
      <c r="CG221" s="129"/>
      <c r="CH221" s="129"/>
      <c r="CI221" s="129"/>
      <c r="CJ221" s="129"/>
      <c r="CK221" s="129"/>
      <c r="CL221" s="129"/>
      <c r="CM221" s="129"/>
      <c r="CN221" s="129"/>
      <c r="CO221" s="287"/>
    </row>
    <row r="222" spans="1:93" hidden="1">
      <c r="A222" s="129">
        <v>12</v>
      </c>
      <c r="B222" s="283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284"/>
      <c r="R222" s="129">
        <v>12</v>
      </c>
      <c r="S222" s="283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287"/>
      <c r="AI222" s="129">
        <v>12</v>
      </c>
      <c r="AJ222" s="284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287"/>
      <c r="AX222" s="129">
        <v>12</v>
      </c>
      <c r="AY222" s="284"/>
      <c r="AZ222" s="129"/>
      <c r="BA222" s="129"/>
      <c r="BB222" s="129"/>
      <c r="BC222" s="129"/>
      <c r="BD222" s="129"/>
      <c r="BE222" s="129"/>
      <c r="BF222" s="129"/>
      <c r="BG222" s="195"/>
      <c r="BH222" s="195"/>
      <c r="BI222" s="129"/>
      <c r="BJ222" s="129"/>
      <c r="BK222" s="287"/>
      <c r="BM222" s="129">
        <v>12</v>
      </c>
      <c r="BN222" s="284"/>
      <c r="BO222" s="129"/>
      <c r="BP222" s="129"/>
      <c r="BQ222" s="129"/>
      <c r="BR222" s="129"/>
      <c r="BS222" s="129"/>
      <c r="BT222" s="129"/>
      <c r="BU222" s="129"/>
      <c r="BV222" s="129"/>
      <c r="BW222" s="129"/>
      <c r="BX222" s="129"/>
      <c r="BY222" s="129"/>
      <c r="BZ222" s="287"/>
      <c r="CB222" s="129">
        <v>12</v>
      </c>
      <c r="CC222" s="284"/>
      <c r="CD222" s="129"/>
      <c r="CE222" s="129"/>
      <c r="CF222" s="129"/>
      <c r="CG222" s="129"/>
      <c r="CH222" s="129"/>
      <c r="CI222" s="129"/>
      <c r="CJ222" s="129"/>
      <c r="CK222" s="129"/>
      <c r="CL222" s="129"/>
      <c r="CM222" s="129"/>
      <c r="CN222" s="129"/>
      <c r="CO222" s="287"/>
    </row>
    <row r="223" spans="1:93" hidden="1">
      <c r="A223" s="129">
        <v>13</v>
      </c>
      <c r="B223" s="283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284"/>
      <c r="R223" s="129">
        <v>13</v>
      </c>
      <c r="S223" s="283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287"/>
      <c r="AI223" s="129">
        <v>13</v>
      </c>
      <c r="AJ223" s="284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287"/>
      <c r="AX223" s="129">
        <v>13</v>
      </c>
      <c r="AY223" s="284"/>
      <c r="AZ223" s="129"/>
      <c r="BA223" s="129"/>
      <c r="BB223" s="129"/>
      <c r="BC223" s="129"/>
      <c r="BD223" s="129"/>
      <c r="BE223" s="129"/>
      <c r="BF223" s="129"/>
      <c r="BG223" s="195"/>
      <c r="BH223" s="195"/>
      <c r="BI223" s="129"/>
      <c r="BJ223" s="129"/>
      <c r="BK223" s="287"/>
      <c r="BM223" s="129">
        <v>13</v>
      </c>
      <c r="BN223" s="284"/>
      <c r="BO223" s="129"/>
      <c r="BP223" s="129"/>
      <c r="BQ223" s="129"/>
      <c r="BR223" s="129"/>
      <c r="BS223" s="129"/>
      <c r="BT223" s="129"/>
      <c r="BU223" s="129"/>
      <c r="BV223" s="129"/>
      <c r="BW223" s="129"/>
      <c r="BX223" s="129"/>
      <c r="BY223" s="129"/>
      <c r="BZ223" s="287"/>
      <c r="CB223" s="129">
        <v>13</v>
      </c>
      <c r="CC223" s="284"/>
      <c r="CD223" s="129"/>
      <c r="CE223" s="129"/>
      <c r="CF223" s="129"/>
      <c r="CG223" s="129"/>
      <c r="CH223" s="129"/>
      <c r="CI223" s="129"/>
      <c r="CJ223" s="129"/>
      <c r="CK223" s="129"/>
      <c r="CL223" s="129"/>
      <c r="CM223" s="129"/>
      <c r="CN223" s="129"/>
      <c r="CO223" s="287"/>
    </row>
    <row r="224" spans="1:93" hidden="1">
      <c r="A224" s="129">
        <v>14</v>
      </c>
      <c r="B224" s="283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284"/>
      <c r="R224" s="129">
        <v>14</v>
      </c>
      <c r="S224" s="283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287"/>
      <c r="AI224" s="129">
        <v>14</v>
      </c>
      <c r="AJ224" s="284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287"/>
      <c r="AX224" s="129">
        <v>14</v>
      </c>
      <c r="AY224" s="284"/>
      <c r="AZ224" s="129"/>
      <c r="BA224" s="129"/>
      <c r="BB224" s="129"/>
      <c r="BC224" s="129"/>
      <c r="BD224" s="129"/>
      <c r="BE224" s="129"/>
      <c r="BF224" s="129"/>
      <c r="BG224" s="195"/>
      <c r="BH224" s="195"/>
      <c r="BI224" s="129"/>
      <c r="BJ224" s="129"/>
      <c r="BK224" s="287"/>
      <c r="BM224" s="129">
        <v>14</v>
      </c>
      <c r="BN224" s="284"/>
      <c r="BO224" s="129"/>
      <c r="BP224" s="129"/>
      <c r="BQ224" s="129"/>
      <c r="BR224" s="129"/>
      <c r="BS224" s="129"/>
      <c r="BT224" s="129"/>
      <c r="BU224" s="129"/>
      <c r="BV224" s="129"/>
      <c r="BW224" s="129"/>
      <c r="BX224" s="129"/>
      <c r="BY224" s="129"/>
      <c r="BZ224" s="287"/>
      <c r="CB224" s="129">
        <v>14</v>
      </c>
      <c r="CC224" s="284"/>
      <c r="CD224" s="129"/>
      <c r="CE224" s="129"/>
      <c r="CF224" s="129"/>
      <c r="CG224" s="129"/>
      <c r="CH224" s="129"/>
      <c r="CI224" s="129"/>
      <c r="CJ224" s="129"/>
      <c r="CK224" s="129"/>
      <c r="CL224" s="129"/>
      <c r="CM224" s="129"/>
      <c r="CN224" s="129"/>
      <c r="CO224" s="287"/>
    </row>
    <row r="225" spans="1:93" hidden="1">
      <c r="A225" s="129">
        <v>15</v>
      </c>
      <c r="B225" s="283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284"/>
      <c r="R225" s="129">
        <v>15</v>
      </c>
      <c r="S225" s="283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288"/>
      <c r="AI225" s="129">
        <v>15</v>
      </c>
      <c r="AJ225" s="284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288"/>
      <c r="AX225" s="129">
        <v>15</v>
      </c>
      <c r="AY225" s="284"/>
      <c r="AZ225" s="129"/>
      <c r="BA225" s="129"/>
      <c r="BB225" s="129"/>
      <c r="BC225" s="129"/>
      <c r="BD225" s="129"/>
      <c r="BE225" s="129"/>
      <c r="BF225" s="129"/>
      <c r="BG225" s="195"/>
      <c r="BH225" s="195"/>
      <c r="BI225" s="129"/>
      <c r="BJ225" s="129"/>
      <c r="BK225" s="288"/>
      <c r="BM225" s="129">
        <v>15</v>
      </c>
      <c r="BN225" s="284"/>
      <c r="BO225" s="129"/>
      <c r="BP225" s="129"/>
      <c r="BQ225" s="129"/>
      <c r="BR225" s="129"/>
      <c r="BS225" s="129"/>
      <c r="BT225" s="129"/>
      <c r="BU225" s="129"/>
      <c r="BV225" s="129"/>
      <c r="BW225" s="129"/>
      <c r="BX225" s="129"/>
      <c r="BY225" s="129"/>
      <c r="BZ225" s="288"/>
      <c r="CB225" s="129">
        <v>15</v>
      </c>
      <c r="CC225" s="284"/>
      <c r="CD225" s="129"/>
      <c r="CE225" s="129"/>
      <c r="CF225" s="129"/>
      <c r="CG225" s="129"/>
      <c r="CH225" s="129"/>
      <c r="CI225" s="129"/>
      <c r="CJ225" s="129"/>
      <c r="CK225" s="129"/>
      <c r="CL225" s="129"/>
      <c r="CM225" s="129"/>
      <c r="CN225" s="129"/>
      <c r="CO225" s="288"/>
    </row>
    <row r="226" spans="1:93" ht="15.75" hidden="1">
      <c r="A226" s="280" t="s">
        <v>644</v>
      </c>
      <c r="B226" s="280"/>
      <c r="C226" s="129"/>
      <c r="D226" s="129"/>
      <c r="E226" s="125">
        <f>SUM(E211:E225)</f>
        <v>1464</v>
      </c>
      <c r="F226" s="125">
        <f>SUM(F211:F225)</f>
        <v>1259</v>
      </c>
      <c r="G226" s="125"/>
      <c r="H226" s="125"/>
      <c r="I226" s="129"/>
      <c r="J226" s="129">
        <f t="shared" ref="J226:K226" si="115">SUM(J211:J225)</f>
        <v>0</v>
      </c>
      <c r="K226" s="129">
        <f t="shared" si="115"/>
        <v>0</v>
      </c>
      <c r="L226" s="130">
        <f>IF(F226=0,0,(F226/E226*100))</f>
        <v>85.997267759562845</v>
      </c>
      <c r="M226" s="130">
        <f>IF(K226=0,0,(K226/J226*100))</f>
        <v>0</v>
      </c>
      <c r="N226" s="129">
        <v>11</v>
      </c>
      <c r="O226" s="129">
        <v>1</v>
      </c>
      <c r="P226" s="129"/>
      <c r="R226" s="280" t="s">
        <v>644</v>
      </c>
      <c r="S226" s="280"/>
      <c r="T226" s="125"/>
      <c r="U226" s="125"/>
      <c r="V226" s="125">
        <f>SUM(V211:V225)</f>
        <v>1385</v>
      </c>
      <c r="W226" s="125">
        <f>SUM(W211:W225)</f>
        <v>1343</v>
      </c>
      <c r="X226" s="125"/>
      <c r="Y226" s="125"/>
      <c r="Z226" s="125"/>
      <c r="AA226" s="125">
        <f t="shared" ref="AA226:AB226" si="116">SUM(AA211:AA225)</f>
        <v>0</v>
      </c>
      <c r="AB226" s="125">
        <f t="shared" si="116"/>
        <v>0</v>
      </c>
      <c r="AC226" s="130">
        <f>IF(W226=0,0,(W226/V226*100))</f>
        <v>96.967509025270758</v>
      </c>
      <c r="AD226" s="130">
        <f>IF(AB226=0,0,(AB226/AA226*100))</f>
        <v>0</v>
      </c>
      <c r="AE226" s="125">
        <v>12</v>
      </c>
      <c r="AF226" s="125">
        <v>0</v>
      </c>
      <c r="AG226" s="129"/>
      <c r="AI226" s="281" t="s">
        <v>644</v>
      </c>
      <c r="AJ226" s="281"/>
      <c r="AK226" s="129"/>
      <c r="AL226" s="129"/>
      <c r="AM226" s="129">
        <f>SUM(AM211:AM225)</f>
        <v>1219</v>
      </c>
      <c r="AN226" s="129">
        <f>SUM(AN211:AN225)</f>
        <v>1030</v>
      </c>
      <c r="AO226" s="129"/>
      <c r="AP226" s="129">
        <f t="shared" ref="AP226:AQ226" si="117">SUM(AP211:AP225)</f>
        <v>0</v>
      </c>
      <c r="AQ226" s="129">
        <f t="shared" si="117"/>
        <v>0</v>
      </c>
      <c r="AR226" s="130">
        <f>IF(AN226=0,0,(AN226/AM226*100))</f>
        <v>84.4954881050041</v>
      </c>
      <c r="AS226" s="130">
        <f>IF(AQ226=0,0,(AQ226/AP226*100))</f>
        <v>0</v>
      </c>
      <c r="AT226" s="129">
        <v>11</v>
      </c>
      <c r="AU226" s="129">
        <v>1</v>
      </c>
      <c r="AV226" s="129"/>
      <c r="AX226" s="281" t="s">
        <v>644</v>
      </c>
      <c r="AY226" s="281"/>
      <c r="AZ226" s="129"/>
      <c r="BA226" s="129"/>
      <c r="BB226" s="129">
        <f>SUM(BB211:BB225)</f>
        <v>1016</v>
      </c>
      <c r="BC226" s="129">
        <f>SUM(BC211:BC225)</f>
        <v>631</v>
      </c>
      <c r="BD226" s="129"/>
      <c r="BE226" s="129">
        <f t="shared" ref="BE226:BF226" si="118">SUM(BE211:BE225)</f>
        <v>0</v>
      </c>
      <c r="BF226" s="129">
        <f t="shared" si="118"/>
        <v>0</v>
      </c>
      <c r="BG226" s="194">
        <f>IF(BC226=0,0,(BC226/BB226*100))</f>
        <v>62.106299212598429</v>
      </c>
      <c r="BH226" s="194">
        <f>IF(BF226=0,0,(BF226/BE226*100))</f>
        <v>0</v>
      </c>
      <c r="BI226" s="129"/>
      <c r="BJ226" s="129"/>
      <c r="BK226" s="129"/>
      <c r="BM226" s="281" t="s">
        <v>644</v>
      </c>
      <c r="BN226" s="281"/>
      <c r="BO226" s="129"/>
      <c r="BP226" s="129"/>
      <c r="BQ226" s="129">
        <f>SUM(BQ211:BQ225)</f>
        <v>0</v>
      </c>
      <c r="BR226" s="129">
        <f>SUM(BR211:BR225)</f>
        <v>0</v>
      </c>
      <c r="BS226" s="129"/>
      <c r="BT226" s="129">
        <f t="shared" ref="BT226:BU226" si="119">SUM(BT211:BT225)</f>
        <v>0</v>
      </c>
      <c r="BU226" s="129">
        <f t="shared" si="119"/>
        <v>0</v>
      </c>
      <c r="BV226" s="130">
        <f>IF(BR226=0,0,(BR226/BQ226*100))</f>
        <v>0</v>
      </c>
      <c r="BW226" s="130">
        <f>IF(BU226=0,0,(BU226/BT226*100))</f>
        <v>0</v>
      </c>
      <c r="BX226" s="129">
        <v>11</v>
      </c>
      <c r="BY226" s="129">
        <v>1</v>
      </c>
      <c r="BZ226" s="129"/>
      <c r="CB226" s="281" t="s">
        <v>644</v>
      </c>
      <c r="CC226" s="281"/>
      <c r="CD226" s="129"/>
      <c r="CE226" s="129"/>
      <c r="CF226" s="129">
        <f>SUM(CF211:CF225)</f>
        <v>0</v>
      </c>
      <c r="CG226" s="129">
        <f>SUM(CG211:CG225)</f>
        <v>0</v>
      </c>
      <c r="CH226" s="129"/>
      <c r="CI226" s="129">
        <f t="shared" ref="CI226:CJ226" si="120">SUM(CI211:CI225)</f>
        <v>0</v>
      </c>
      <c r="CJ226" s="129">
        <f t="shared" si="120"/>
        <v>0</v>
      </c>
      <c r="CK226" s="130">
        <f>IF(CG226=0,0,(CG226/CF226*100))</f>
        <v>0</v>
      </c>
      <c r="CL226" s="130">
        <f>IF(CJ226=0,0,(CJ226/CI226*100))</f>
        <v>0</v>
      </c>
      <c r="CM226" s="129"/>
      <c r="CN226" s="129"/>
      <c r="CO226" s="129"/>
    </row>
    <row r="227" spans="1:93" hidden="1">
      <c r="A227" s="129">
        <v>1</v>
      </c>
      <c r="B227" s="283" t="s">
        <v>635</v>
      </c>
      <c r="C227" s="16" t="s">
        <v>178</v>
      </c>
      <c r="D227" s="16" t="s">
        <v>179</v>
      </c>
      <c r="E227" s="129">
        <v>148</v>
      </c>
      <c r="F227" s="129">
        <v>168</v>
      </c>
      <c r="G227" s="129"/>
      <c r="H227" s="129"/>
      <c r="I227" s="129"/>
      <c r="J227" s="129"/>
      <c r="K227" s="129"/>
      <c r="L227" s="129"/>
      <c r="M227" s="129"/>
      <c r="N227" s="129"/>
      <c r="O227" s="129"/>
      <c r="P227" s="286" t="s">
        <v>797</v>
      </c>
      <c r="R227" s="129">
        <v>1</v>
      </c>
      <c r="S227" s="283" t="s">
        <v>635</v>
      </c>
      <c r="T227" s="34" t="s">
        <v>544</v>
      </c>
      <c r="U227" s="16" t="s">
        <v>407</v>
      </c>
      <c r="V227" s="129">
        <v>20</v>
      </c>
      <c r="W227" s="129">
        <v>20</v>
      </c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281"/>
      <c r="AI227" s="129">
        <v>1</v>
      </c>
      <c r="AJ227" s="284" t="s">
        <v>635</v>
      </c>
      <c r="AK227" s="16" t="s">
        <v>160</v>
      </c>
      <c r="AL227" s="16" t="s">
        <v>161</v>
      </c>
      <c r="AM227" s="129">
        <v>100</v>
      </c>
      <c r="AN227" s="129">
        <v>100</v>
      </c>
      <c r="AO227" s="129"/>
      <c r="AP227" s="129"/>
      <c r="AQ227" s="129"/>
      <c r="AR227" s="129"/>
      <c r="AS227" s="129"/>
      <c r="AT227" s="129"/>
      <c r="AU227" s="129"/>
      <c r="AV227" s="286" t="s">
        <v>812</v>
      </c>
      <c r="AX227" s="129">
        <v>1</v>
      </c>
      <c r="AY227" s="284" t="s">
        <v>635</v>
      </c>
      <c r="AZ227" s="16" t="s">
        <v>160</v>
      </c>
      <c r="BA227" s="16" t="s">
        <v>161</v>
      </c>
      <c r="BB227" s="129">
        <v>150</v>
      </c>
      <c r="BC227" s="129">
        <v>150</v>
      </c>
      <c r="BD227" s="129"/>
      <c r="BE227" s="129"/>
      <c r="BF227" s="129"/>
      <c r="BG227" s="195"/>
      <c r="BH227" s="195"/>
      <c r="BI227" s="129"/>
      <c r="BJ227" s="129"/>
      <c r="BK227" s="286" t="s">
        <v>816</v>
      </c>
      <c r="BM227" s="129">
        <v>1</v>
      </c>
      <c r="BN227" s="284" t="s">
        <v>635</v>
      </c>
      <c r="BO227" s="16"/>
      <c r="BP227" s="78"/>
      <c r="BQ227" s="129"/>
      <c r="BR227" s="129"/>
      <c r="BS227" s="129"/>
      <c r="BT227" s="129"/>
      <c r="BU227" s="129"/>
      <c r="BV227" s="129"/>
      <c r="BW227" s="129"/>
      <c r="BX227" s="129"/>
      <c r="BY227" s="129"/>
      <c r="BZ227" s="281"/>
      <c r="CB227" s="129">
        <v>1</v>
      </c>
      <c r="CC227" s="284" t="s">
        <v>635</v>
      </c>
      <c r="CD227" s="16"/>
      <c r="CE227" s="78"/>
      <c r="CF227" s="129"/>
      <c r="CG227" s="129"/>
      <c r="CH227" s="129"/>
      <c r="CI227" s="129"/>
      <c r="CJ227" s="129"/>
      <c r="CK227" s="129"/>
      <c r="CL227" s="129"/>
      <c r="CM227" s="129"/>
      <c r="CN227" s="129"/>
      <c r="CO227" s="281"/>
    </row>
    <row r="228" spans="1:93" hidden="1">
      <c r="A228" s="129">
        <v>2</v>
      </c>
      <c r="B228" s="283"/>
      <c r="C228" s="16" t="s">
        <v>156</v>
      </c>
      <c r="D228" s="16" t="s">
        <v>157</v>
      </c>
      <c r="E228" s="129">
        <v>100</v>
      </c>
      <c r="F228" s="129">
        <v>80</v>
      </c>
      <c r="G228" s="129"/>
      <c r="H228" s="129"/>
      <c r="I228" s="129"/>
      <c r="J228" s="129"/>
      <c r="K228" s="129"/>
      <c r="L228" s="129"/>
      <c r="M228" s="129"/>
      <c r="N228" s="129"/>
      <c r="O228" s="129"/>
      <c r="P228" s="287"/>
      <c r="R228" s="129">
        <v>2</v>
      </c>
      <c r="S228" s="283"/>
      <c r="T228" s="16" t="s">
        <v>206</v>
      </c>
      <c r="U228" s="16" t="s">
        <v>207</v>
      </c>
      <c r="V228" s="129">
        <v>32</v>
      </c>
      <c r="W228" s="129">
        <v>32</v>
      </c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281"/>
      <c r="AI228" s="129">
        <v>2</v>
      </c>
      <c r="AJ228" s="284"/>
      <c r="AK228" s="38" t="s">
        <v>561</v>
      </c>
      <c r="AL228" s="79" t="s">
        <v>455</v>
      </c>
      <c r="AM228" s="129">
        <v>50</v>
      </c>
      <c r="AN228" s="129">
        <v>36</v>
      </c>
      <c r="AO228" s="129"/>
      <c r="AP228" s="129"/>
      <c r="AQ228" s="129"/>
      <c r="AR228" s="129"/>
      <c r="AS228" s="129"/>
      <c r="AT228" s="129"/>
      <c r="AU228" s="129"/>
      <c r="AV228" s="287"/>
      <c r="AX228" s="129">
        <v>2</v>
      </c>
      <c r="AY228" s="284"/>
      <c r="AZ228" s="16" t="s">
        <v>222</v>
      </c>
      <c r="BA228" s="78" t="s">
        <v>223</v>
      </c>
      <c r="BB228" s="129">
        <v>50</v>
      </c>
      <c r="BC228" s="129">
        <v>24</v>
      </c>
      <c r="BD228" s="129"/>
      <c r="BE228" s="129"/>
      <c r="BF228" s="129"/>
      <c r="BG228" s="195"/>
      <c r="BH228" s="195"/>
      <c r="BI228" s="129"/>
      <c r="BJ228" s="129"/>
      <c r="BK228" s="287"/>
      <c r="BM228" s="129">
        <v>2</v>
      </c>
      <c r="BN228" s="284"/>
      <c r="BO228" s="16"/>
      <c r="BP228" s="16"/>
      <c r="BQ228" s="129"/>
      <c r="BR228" s="129"/>
      <c r="BS228" s="129"/>
      <c r="BT228" s="129"/>
      <c r="BU228" s="129"/>
      <c r="BV228" s="129"/>
      <c r="BW228" s="129"/>
      <c r="BX228" s="129"/>
      <c r="BY228" s="129"/>
      <c r="BZ228" s="281"/>
      <c r="CB228" s="129">
        <v>2</v>
      </c>
      <c r="CC228" s="284"/>
      <c r="CD228" s="16"/>
      <c r="CE228" s="16"/>
      <c r="CF228" s="129"/>
      <c r="CG228" s="129"/>
      <c r="CH228" s="129"/>
      <c r="CI228" s="129"/>
      <c r="CJ228" s="129"/>
      <c r="CK228" s="129"/>
      <c r="CL228" s="129"/>
      <c r="CM228" s="129"/>
      <c r="CN228" s="129"/>
      <c r="CO228" s="281"/>
    </row>
    <row r="229" spans="1:93" hidden="1">
      <c r="A229" s="129">
        <v>3</v>
      </c>
      <c r="B229" s="283"/>
      <c r="C229" s="16" t="s">
        <v>546</v>
      </c>
      <c r="D229" s="16" t="s">
        <v>369</v>
      </c>
      <c r="E229" s="129">
        <v>100</v>
      </c>
      <c r="F229" s="129">
        <v>100</v>
      </c>
      <c r="G229" s="129"/>
      <c r="H229" s="129"/>
      <c r="I229" s="129"/>
      <c r="J229" s="129"/>
      <c r="K229" s="129"/>
      <c r="L229" s="129"/>
      <c r="M229" s="129"/>
      <c r="N229" s="129"/>
      <c r="O229" s="129"/>
      <c r="P229" s="287"/>
      <c r="R229" s="129">
        <v>3</v>
      </c>
      <c r="S229" s="283"/>
      <c r="T229" s="16" t="s">
        <v>87</v>
      </c>
      <c r="U229" s="16" t="s">
        <v>88</v>
      </c>
      <c r="V229" s="129">
        <v>124</v>
      </c>
      <c r="W229" s="129">
        <v>76</v>
      </c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281"/>
      <c r="AI229" s="129">
        <v>3</v>
      </c>
      <c r="AJ229" s="284"/>
      <c r="AK229" s="38" t="s">
        <v>524</v>
      </c>
      <c r="AL229" s="38" t="s">
        <v>444</v>
      </c>
      <c r="AM229" s="129">
        <v>4</v>
      </c>
      <c r="AN229" s="129">
        <v>4</v>
      </c>
      <c r="AO229" s="129"/>
      <c r="AP229" s="129"/>
      <c r="AQ229" s="129"/>
      <c r="AR229" s="129"/>
      <c r="AS229" s="129"/>
      <c r="AT229" s="129"/>
      <c r="AU229" s="129"/>
      <c r="AV229" s="287"/>
      <c r="AX229" s="129">
        <v>3</v>
      </c>
      <c r="AY229" s="284"/>
      <c r="AZ229" s="38" t="s">
        <v>561</v>
      </c>
      <c r="BA229" s="79" t="s">
        <v>455</v>
      </c>
      <c r="BB229" s="129"/>
      <c r="BC229" s="129">
        <v>12</v>
      </c>
      <c r="BD229" s="129"/>
      <c r="BE229" s="129"/>
      <c r="BF229" s="129"/>
      <c r="BG229" s="195"/>
      <c r="BH229" s="195"/>
      <c r="BI229" s="129"/>
      <c r="BJ229" s="129"/>
      <c r="BK229" s="287"/>
      <c r="BM229" s="129">
        <v>3</v>
      </c>
      <c r="BN229" s="284"/>
      <c r="BO229" s="129"/>
      <c r="BP229" s="16"/>
      <c r="BQ229" s="129"/>
      <c r="BR229" s="129"/>
      <c r="BS229" s="129"/>
      <c r="BT229" s="129"/>
      <c r="BU229" s="129"/>
      <c r="BV229" s="129"/>
      <c r="BW229" s="129"/>
      <c r="BX229" s="129"/>
      <c r="BY229" s="129"/>
      <c r="BZ229" s="281"/>
      <c r="CB229" s="129">
        <v>3</v>
      </c>
      <c r="CC229" s="284"/>
      <c r="CD229" s="129"/>
      <c r="CE229" s="16"/>
      <c r="CF229" s="129"/>
      <c r="CG229" s="129"/>
      <c r="CH229" s="129"/>
      <c r="CI229" s="129"/>
      <c r="CJ229" s="129"/>
      <c r="CK229" s="129"/>
      <c r="CL229" s="129"/>
      <c r="CM229" s="129"/>
      <c r="CN229" s="129"/>
      <c r="CO229" s="281"/>
    </row>
    <row r="230" spans="1:93" hidden="1">
      <c r="A230" s="129">
        <v>4</v>
      </c>
      <c r="B230" s="283"/>
      <c r="C230" s="16"/>
      <c r="D230" s="16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287"/>
      <c r="R230" s="129">
        <v>4</v>
      </c>
      <c r="S230" s="283"/>
      <c r="T230" s="16" t="s">
        <v>546</v>
      </c>
      <c r="U230" s="16" t="s">
        <v>369</v>
      </c>
      <c r="V230" s="129">
        <v>84</v>
      </c>
      <c r="W230" s="129">
        <v>84</v>
      </c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281"/>
      <c r="AI230" s="129">
        <v>4</v>
      </c>
      <c r="AJ230" s="284"/>
      <c r="AK230" s="129" t="s">
        <v>673</v>
      </c>
      <c r="AL230" s="59" t="s">
        <v>418</v>
      </c>
      <c r="AM230" s="129">
        <v>30</v>
      </c>
      <c r="AN230" s="129">
        <v>28</v>
      </c>
      <c r="AO230" s="129"/>
      <c r="AP230" s="129"/>
      <c r="AQ230" s="129"/>
      <c r="AR230" s="129"/>
      <c r="AS230" s="129"/>
      <c r="AT230" s="129"/>
      <c r="AU230" s="129"/>
      <c r="AV230" s="287"/>
      <c r="AX230" s="129">
        <v>4</v>
      </c>
      <c r="AY230" s="284"/>
      <c r="AZ230" s="16"/>
      <c r="BA230" s="16"/>
      <c r="BB230" s="129"/>
      <c r="BC230" s="129"/>
      <c r="BD230" s="129"/>
      <c r="BE230" s="129"/>
      <c r="BF230" s="129"/>
      <c r="BG230" s="195"/>
      <c r="BH230" s="195"/>
      <c r="BI230" s="129"/>
      <c r="BJ230" s="129"/>
      <c r="BK230" s="287"/>
      <c r="BM230" s="129">
        <v>4</v>
      </c>
      <c r="BN230" s="284"/>
      <c r="BO230" s="16"/>
      <c r="BP230" s="16"/>
      <c r="BQ230" s="129"/>
      <c r="BR230" s="129"/>
      <c r="BS230" s="129"/>
      <c r="BT230" s="129"/>
      <c r="BU230" s="129"/>
      <c r="BV230" s="129"/>
      <c r="BW230" s="129"/>
      <c r="BX230" s="129"/>
      <c r="BY230" s="129"/>
      <c r="BZ230" s="281"/>
      <c r="CB230" s="129">
        <v>4</v>
      </c>
      <c r="CC230" s="284"/>
      <c r="CD230" s="16"/>
      <c r="CE230" s="16"/>
      <c r="CF230" s="129"/>
      <c r="CG230" s="129"/>
      <c r="CH230" s="129"/>
      <c r="CI230" s="129"/>
      <c r="CJ230" s="129"/>
      <c r="CK230" s="129"/>
      <c r="CL230" s="129"/>
      <c r="CM230" s="129"/>
      <c r="CN230" s="129"/>
      <c r="CO230" s="281"/>
    </row>
    <row r="231" spans="1:93" hidden="1">
      <c r="A231" s="129">
        <v>5</v>
      </c>
      <c r="B231" s="283"/>
      <c r="C231" s="16"/>
      <c r="D231" s="16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287"/>
      <c r="R231" s="129">
        <v>5</v>
      </c>
      <c r="S231" s="283"/>
      <c r="T231" s="129" t="s">
        <v>802</v>
      </c>
      <c r="U231" s="129" t="s">
        <v>803</v>
      </c>
      <c r="V231" s="129">
        <v>12</v>
      </c>
      <c r="W231" s="129">
        <v>12</v>
      </c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281"/>
      <c r="AI231" s="129">
        <v>5</v>
      </c>
      <c r="AJ231" s="284"/>
      <c r="AK231" s="16" t="s">
        <v>183</v>
      </c>
      <c r="AL231" s="16" t="s">
        <v>184</v>
      </c>
      <c r="AM231" s="129"/>
      <c r="AN231" s="129">
        <v>32</v>
      </c>
      <c r="AO231" s="129"/>
      <c r="AP231" s="129"/>
      <c r="AQ231" s="129"/>
      <c r="AR231" s="129"/>
      <c r="AS231" s="129"/>
      <c r="AT231" s="129"/>
      <c r="AU231" s="129"/>
      <c r="AV231" s="287"/>
      <c r="AX231" s="129">
        <v>5</v>
      </c>
      <c r="AY231" s="284"/>
      <c r="AZ231" s="16"/>
      <c r="BA231" s="16"/>
      <c r="BB231" s="129"/>
      <c r="BC231" s="129"/>
      <c r="BD231" s="129"/>
      <c r="BE231" s="129"/>
      <c r="BF231" s="129"/>
      <c r="BG231" s="195"/>
      <c r="BH231" s="195"/>
      <c r="BI231" s="129"/>
      <c r="BJ231" s="129"/>
      <c r="BK231" s="287"/>
      <c r="BM231" s="129">
        <v>5</v>
      </c>
      <c r="BN231" s="284"/>
      <c r="BO231" s="16"/>
      <c r="BP231" s="16"/>
      <c r="BQ231" s="129"/>
      <c r="BR231" s="129"/>
      <c r="BS231" s="129"/>
      <c r="BT231" s="129"/>
      <c r="BU231" s="129"/>
      <c r="BV231" s="129"/>
      <c r="BW231" s="129"/>
      <c r="BX231" s="129"/>
      <c r="BY231" s="129"/>
      <c r="BZ231" s="281"/>
      <c r="CB231" s="129">
        <v>5</v>
      </c>
      <c r="CC231" s="284"/>
      <c r="CD231" s="16"/>
      <c r="CE231" s="16"/>
      <c r="CF231" s="129"/>
      <c r="CG231" s="129"/>
      <c r="CH231" s="129"/>
      <c r="CI231" s="129"/>
      <c r="CJ231" s="129"/>
      <c r="CK231" s="129"/>
      <c r="CL231" s="129"/>
      <c r="CM231" s="129"/>
      <c r="CN231" s="129"/>
      <c r="CO231" s="281"/>
    </row>
    <row r="232" spans="1:93" hidden="1">
      <c r="A232" s="129">
        <v>6</v>
      </c>
      <c r="B232" s="283"/>
      <c r="C232" s="16"/>
      <c r="D232" s="4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287"/>
      <c r="R232" s="129">
        <v>6</v>
      </c>
      <c r="S232" s="283"/>
      <c r="T232" s="16" t="s">
        <v>160</v>
      </c>
      <c r="U232" s="16" t="s">
        <v>161</v>
      </c>
      <c r="V232" s="129">
        <v>60</v>
      </c>
      <c r="W232" s="129">
        <v>60</v>
      </c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281"/>
      <c r="AI232" s="129">
        <v>6</v>
      </c>
      <c r="AJ232" s="284"/>
      <c r="AK232" s="16"/>
      <c r="AL232" s="38" t="s">
        <v>456</v>
      </c>
      <c r="AM232" s="129">
        <v>20</v>
      </c>
      <c r="AN232" s="129">
        <v>16</v>
      </c>
      <c r="AO232" s="129"/>
      <c r="AP232" s="129"/>
      <c r="AQ232" s="129"/>
      <c r="AR232" s="129"/>
      <c r="AS232" s="129"/>
      <c r="AT232" s="129"/>
      <c r="AU232" s="129"/>
      <c r="AV232" s="287"/>
      <c r="AX232" s="129">
        <v>6</v>
      </c>
      <c r="AY232" s="284"/>
      <c r="AZ232" s="129"/>
      <c r="BA232" s="129"/>
      <c r="BB232" s="129"/>
      <c r="BC232" s="129"/>
      <c r="BD232" s="129"/>
      <c r="BE232" s="129"/>
      <c r="BF232" s="129"/>
      <c r="BG232" s="195"/>
      <c r="BH232" s="195"/>
      <c r="BI232" s="129"/>
      <c r="BJ232" s="129"/>
      <c r="BK232" s="287"/>
      <c r="BM232" s="129">
        <v>6</v>
      </c>
      <c r="BN232" s="284"/>
      <c r="BO232" s="62"/>
      <c r="BP232" s="62"/>
      <c r="BQ232" s="129"/>
      <c r="BR232" s="129"/>
      <c r="BS232" s="129"/>
      <c r="BT232" s="129"/>
      <c r="BU232" s="129"/>
      <c r="BV232" s="129"/>
      <c r="BW232" s="129"/>
      <c r="BX232" s="129"/>
      <c r="BY232" s="129"/>
      <c r="BZ232" s="281"/>
      <c r="CB232" s="129">
        <v>6</v>
      </c>
      <c r="CC232" s="284"/>
      <c r="CD232" s="62"/>
      <c r="CE232" s="62"/>
      <c r="CF232" s="129"/>
      <c r="CG232" s="129"/>
      <c r="CH232" s="129"/>
      <c r="CI232" s="129"/>
      <c r="CJ232" s="129"/>
      <c r="CK232" s="129"/>
      <c r="CL232" s="129"/>
      <c r="CM232" s="129"/>
      <c r="CN232" s="129"/>
      <c r="CO232" s="281"/>
    </row>
    <row r="233" spans="1:93" hidden="1">
      <c r="A233" s="129">
        <v>7</v>
      </c>
      <c r="B233" s="283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287"/>
      <c r="R233" s="129">
        <v>7</v>
      </c>
      <c r="S233" s="283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281"/>
      <c r="AI233" s="129">
        <v>7</v>
      </c>
      <c r="AJ233" s="284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287"/>
      <c r="AX233" s="129">
        <v>7</v>
      </c>
      <c r="AY233" s="284"/>
      <c r="AZ233" s="129"/>
      <c r="BA233" s="129"/>
      <c r="BB233" s="129"/>
      <c r="BC233" s="129"/>
      <c r="BD233" s="129"/>
      <c r="BE233" s="129"/>
      <c r="BF233" s="129"/>
      <c r="BG233" s="195"/>
      <c r="BH233" s="195"/>
      <c r="BI233" s="129"/>
      <c r="BJ233" s="129"/>
      <c r="BK233" s="287"/>
      <c r="BM233" s="129">
        <v>7</v>
      </c>
      <c r="BN233" s="284"/>
      <c r="BO233" s="16"/>
      <c r="BP233" s="78"/>
      <c r="BQ233" s="129"/>
      <c r="BR233" s="129"/>
      <c r="BS233" s="129"/>
      <c r="BT233" s="129"/>
      <c r="BU233" s="129"/>
      <c r="BV233" s="129"/>
      <c r="BW233" s="129"/>
      <c r="BX233" s="129"/>
      <c r="BY233" s="129"/>
      <c r="BZ233" s="281"/>
      <c r="CB233" s="129">
        <v>7</v>
      </c>
      <c r="CC233" s="284"/>
      <c r="CD233" s="16"/>
      <c r="CE233" s="78"/>
      <c r="CF233" s="129"/>
      <c r="CG233" s="129"/>
      <c r="CH233" s="129"/>
      <c r="CI233" s="129"/>
      <c r="CJ233" s="129"/>
      <c r="CK233" s="129"/>
      <c r="CL233" s="129"/>
      <c r="CM233" s="129"/>
      <c r="CN233" s="129"/>
      <c r="CO233" s="281"/>
    </row>
    <row r="234" spans="1:93" hidden="1">
      <c r="A234" s="129">
        <v>8</v>
      </c>
      <c r="B234" s="283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287"/>
      <c r="R234" s="129">
        <v>8</v>
      </c>
      <c r="S234" s="283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281"/>
      <c r="AI234" s="129">
        <v>8</v>
      </c>
      <c r="AJ234" s="284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287"/>
      <c r="AX234" s="129">
        <v>8</v>
      </c>
      <c r="AY234" s="284"/>
      <c r="AZ234" s="129"/>
      <c r="BA234" s="129"/>
      <c r="BB234" s="129"/>
      <c r="BC234" s="129"/>
      <c r="BD234" s="129"/>
      <c r="BE234" s="129"/>
      <c r="BF234" s="129"/>
      <c r="BG234" s="195"/>
      <c r="BH234" s="195"/>
      <c r="BI234" s="129"/>
      <c r="BJ234" s="129"/>
      <c r="BK234" s="287"/>
      <c r="BM234" s="129">
        <v>8</v>
      </c>
      <c r="BN234" s="284"/>
      <c r="BO234" s="34"/>
      <c r="BP234" s="78"/>
      <c r="BQ234" s="129"/>
      <c r="BR234" s="129"/>
      <c r="BS234" s="129"/>
      <c r="BT234" s="129"/>
      <c r="BU234" s="129"/>
      <c r="BV234" s="129"/>
      <c r="BW234" s="129"/>
      <c r="BX234" s="129"/>
      <c r="BY234" s="129"/>
      <c r="BZ234" s="281"/>
      <c r="CB234" s="129">
        <v>8</v>
      </c>
      <c r="CC234" s="284"/>
      <c r="CD234" s="34"/>
      <c r="CE234" s="78"/>
      <c r="CF234" s="129"/>
      <c r="CG234" s="129"/>
      <c r="CH234" s="129"/>
      <c r="CI234" s="129"/>
      <c r="CJ234" s="129"/>
      <c r="CK234" s="129"/>
      <c r="CL234" s="129"/>
      <c r="CM234" s="129"/>
      <c r="CN234" s="129"/>
      <c r="CO234" s="281"/>
    </row>
    <row r="235" spans="1:93" hidden="1">
      <c r="A235" s="129">
        <v>9</v>
      </c>
      <c r="B235" s="283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287"/>
      <c r="R235" s="129">
        <v>9</v>
      </c>
      <c r="S235" s="283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281"/>
      <c r="AI235" s="129">
        <v>9</v>
      </c>
      <c r="AJ235" s="284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287"/>
      <c r="AX235" s="129">
        <v>9</v>
      </c>
      <c r="AY235" s="284"/>
      <c r="AZ235" s="129"/>
      <c r="BA235" s="129"/>
      <c r="BB235" s="129"/>
      <c r="BC235" s="129"/>
      <c r="BD235" s="129"/>
      <c r="BE235" s="129"/>
      <c r="BF235" s="129"/>
      <c r="BG235" s="195"/>
      <c r="BH235" s="195"/>
      <c r="BI235" s="129"/>
      <c r="BJ235" s="129"/>
      <c r="BK235" s="287"/>
      <c r="BM235" s="129">
        <v>9</v>
      </c>
      <c r="BN235" s="284"/>
      <c r="BO235" s="16"/>
      <c r="BP235" s="16"/>
      <c r="BQ235" s="129"/>
      <c r="BR235" s="129"/>
      <c r="BS235" s="129"/>
      <c r="BT235" s="129"/>
      <c r="BU235" s="129"/>
      <c r="BV235" s="129"/>
      <c r="BW235" s="129"/>
      <c r="BX235" s="129"/>
      <c r="BY235" s="129"/>
      <c r="BZ235" s="281"/>
      <c r="CB235" s="129">
        <v>9</v>
      </c>
      <c r="CC235" s="284"/>
      <c r="CD235" s="16"/>
      <c r="CE235" s="16"/>
      <c r="CF235" s="129"/>
      <c r="CG235" s="129"/>
      <c r="CH235" s="129"/>
      <c r="CI235" s="129"/>
      <c r="CJ235" s="129"/>
      <c r="CK235" s="129"/>
      <c r="CL235" s="129"/>
      <c r="CM235" s="129"/>
      <c r="CN235" s="129"/>
      <c r="CO235" s="281"/>
    </row>
    <row r="236" spans="1:93" hidden="1">
      <c r="A236" s="129">
        <v>10</v>
      </c>
      <c r="B236" s="283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287"/>
      <c r="R236" s="129">
        <v>10</v>
      </c>
      <c r="S236" s="283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281"/>
      <c r="AI236" s="129">
        <v>10</v>
      </c>
      <c r="AJ236" s="284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287"/>
      <c r="AX236" s="129">
        <v>10</v>
      </c>
      <c r="AY236" s="284"/>
      <c r="AZ236" s="129"/>
      <c r="BA236" s="129"/>
      <c r="BB236" s="129"/>
      <c r="BC236" s="129"/>
      <c r="BD236" s="129"/>
      <c r="BE236" s="129"/>
      <c r="BF236" s="129"/>
      <c r="BG236" s="195"/>
      <c r="BH236" s="195"/>
      <c r="BI236" s="129"/>
      <c r="BJ236" s="129"/>
      <c r="BK236" s="287"/>
      <c r="BM236" s="129">
        <v>10</v>
      </c>
      <c r="BN236" s="284"/>
      <c r="BO236" s="129"/>
      <c r="BP236" s="129"/>
      <c r="BQ236" s="129"/>
      <c r="BR236" s="129"/>
      <c r="BS236" s="129"/>
      <c r="BT236" s="129"/>
      <c r="BU236" s="129"/>
      <c r="BV236" s="129"/>
      <c r="BW236" s="129"/>
      <c r="BX236" s="129"/>
      <c r="BY236" s="129"/>
      <c r="BZ236" s="281"/>
      <c r="CB236" s="129">
        <v>10</v>
      </c>
      <c r="CC236" s="284"/>
      <c r="CD236" s="129"/>
      <c r="CE236" s="129"/>
      <c r="CF236" s="129"/>
      <c r="CG236" s="129"/>
      <c r="CH236" s="129"/>
      <c r="CI236" s="129"/>
      <c r="CJ236" s="129"/>
      <c r="CK236" s="129"/>
      <c r="CL236" s="129"/>
      <c r="CM236" s="129"/>
      <c r="CN236" s="129"/>
      <c r="CO236" s="281"/>
    </row>
    <row r="237" spans="1:93" hidden="1">
      <c r="A237" s="129">
        <v>11</v>
      </c>
      <c r="B237" s="283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287"/>
      <c r="R237" s="129">
        <v>11</v>
      </c>
      <c r="S237" s="283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281"/>
      <c r="AI237" s="129">
        <v>11</v>
      </c>
      <c r="AJ237" s="284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287"/>
      <c r="AX237" s="129">
        <v>11</v>
      </c>
      <c r="AY237" s="284"/>
      <c r="AZ237" s="129"/>
      <c r="BA237" s="129"/>
      <c r="BB237" s="129"/>
      <c r="BC237" s="129"/>
      <c r="BD237" s="129"/>
      <c r="BE237" s="129"/>
      <c r="BF237" s="129"/>
      <c r="BG237" s="195"/>
      <c r="BH237" s="195"/>
      <c r="BI237" s="129"/>
      <c r="BJ237" s="129"/>
      <c r="BK237" s="287"/>
      <c r="BM237" s="129">
        <v>11</v>
      </c>
      <c r="BN237" s="284"/>
      <c r="BO237" s="129"/>
      <c r="BP237" s="129"/>
      <c r="BQ237" s="129"/>
      <c r="BR237" s="129"/>
      <c r="BS237" s="129"/>
      <c r="BT237" s="129"/>
      <c r="BU237" s="129"/>
      <c r="BV237" s="129"/>
      <c r="BW237" s="129"/>
      <c r="BX237" s="129"/>
      <c r="BY237" s="129"/>
      <c r="BZ237" s="281"/>
      <c r="CB237" s="129">
        <v>11</v>
      </c>
      <c r="CC237" s="284"/>
      <c r="CD237" s="129"/>
      <c r="CE237" s="129"/>
      <c r="CF237" s="129"/>
      <c r="CG237" s="129"/>
      <c r="CH237" s="129"/>
      <c r="CI237" s="129"/>
      <c r="CJ237" s="129"/>
      <c r="CK237" s="129"/>
      <c r="CL237" s="129"/>
      <c r="CM237" s="129"/>
      <c r="CN237" s="129"/>
      <c r="CO237" s="281"/>
    </row>
    <row r="238" spans="1:93" hidden="1">
      <c r="A238" s="129">
        <v>12</v>
      </c>
      <c r="B238" s="283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287"/>
      <c r="R238" s="129">
        <v>12</v>
      </c>
      <c r="S238" s="283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281"/>
      <c r="AI238" s="129">
        <v>12</v>
      </c>
      <c r="AJ238" s="284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287"/>
      <c r="AX238" s="129">
        <v>12</v>
      </c>
      <c r="AY238" s="284"/>
      <c r="AZ238" s="129"/>
      <c r="BA238" s="129"/>
      <c r="BB238" s="129"/>
      <c r="BC238" s="129"/>
      <c r="BD238" s="129"/>
      <c r="BE238" s="129"/>
      <c r="BF238" s="129"/>
      <c r="BG238" s="195"/>
      <c r="BH238" s="195"/>
      <c r="BI238" s="129"/>
      <c r="BJ238" s="129"/>
      <c r="BK238" s="287"/>
      <c r="BM238" s="129">
        <v>12</v>
      </c>
      <c r="BN238" s="284"/>
      <c r="BO238" s="129"/>
      <c r="BP238" s="129"/>
      <c r="BQ238" s="129"/>
      <c r="BR238" s="129"/>
      <c r="BS238" s="129"/>
      <c r="BT238" s="129"/>
      <c r="BU238" s="129"/>
      <c r="BV238" s="129"/>
      <c r="BW238" s="129"/>
      <c r="BX238" s="129"/>
      <c r="BY238" s="129"/>
      <c r="BZ238" s="281"/>
      <c r="CB238" s="129">
        <v>12</v>
      </c>
      <c r="CC238" s="284"/>
      <c r="CD238" s="129"/>
      <c r="CE238" s="129"/>
      <c r="CF238" s="129"/>
      <c r="CG238" s="129"/>
      <c r="CH238" s="129"/>
      <c r="CI238" s="129"/>
      <c r="CJ238" s="129"/>
      <c r="CK238" s="129"/>
      <c r="CL238" s="129"/>
      <c r="CM238" s="129"/>
      <c r="CN238" s="129"/>
      <c r="CO238" s="281"/>
    </row>
    <row r="239" spans="1:93" hidden="1">
      <c r="A239" s="129">
        <v>13</v>
      </c>
      <c r="B239" s="283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287"/>
      <c r="R239" s="129">
        <v>13</v>
      </c>
      <c r="S239" s="283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281"/>
      <c r="AI239" s="129">
        <v>13</v>
      </c>
      <c r="AJ239" s="284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287"/>
      <c r="AX239" s="129">
        <v>13</v>
      </c>
      <c r="AY239" s="284"/>
      <c r="AZ239" s="129"/>
      <c r="BA239" s="129"/>
      <c r="BB239" s="129"/>
      <c r="BC239" s="129"/>
      <c r="BD239" s="129"/>
      <c r="BE239" s="129"/>
      <c r="BF239" s="129"/>
      <c r="BG239" s="195"/>
      <c r="BH239" s="195"/>
      <c r="BI239" s="129"/>
      <c r="BJ239" s="129"/>
      <c r="BK239" s="287"/>
      <c r="BM239" s="129">
        <v>13</v>
      </c>
      <c r="BN239" s="284"/>
      <c r="BO239" s="129"/>
      <c r="BP239" s="129"/>
      <c r="BQ239" s="129"/>
      <c r="BR239" s="129"/>
      <c r="BS239" s="129"/>
      <c r="BT239" s="129"/>
      <c r="BU239" s="129"/>
      <c r="BV239" s="129"/>
      <c r="BW239" s="129"/>
      <c r="BX239" s="129"/>
      <c r="BY239" s="129"/>
      <c r="BZ239" s="281"/>
      <c r="CB239" s="129">
        <v>13</v>
      </c>
      <c r="CC239" s="284"/>
      <c r="CD239" s="129"/>
      <c r="CE239" s="129"/>
      <c r="CF239" s="129"/>
      <c r="CG239" s="129"/>
      <c r="CH239" s="129"/>
      <c r="CI239" s="129"/>
      <c r="CJ239" s="129"/>
      <c r="CK239" s="129"/>
      <c r="CL239" s="129"/>
      <c r="CM239" s="129"/>
      <c r="CN239" s="129"/>
      <c r="CO239" s="281"/>
    </row>
    <row r="240" spans="1:93" hidden="1">
      <c r="A240" s="129">
        <v>14</v>
      </c>
      <c r="B240" s="283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287"/>
      <c r="R240" s="129">
        <v>14</v>
      </c>
      <c r="S240" s="283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281"/>
      <c r="AI240" s="129">
        <v>14</v>
      </c>
      <c r="AJ240" s="284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287"/>
      <c r="AX240" s="129">
        <v>14</v>
      </c>
      <c r="AY240" s="284"/>
      <c r="AZ240" s="129"/>
      <c r="BA240" s="129"/>
      <c r="BB240" s="129"/>
      <c r="BC240" s="129"/>
      <c r="BD240" s="129"/>
      <c r="BE240" s="129"/>
      <c r="BF240" s="129"/>
      <c r="BG240" s="195"/>
      <c r="BH240" s="195"/>
      <c r="BI240" s="129"/>
      <c r="BJ240" s="129"/>
      <c r="BK240" s="287"/>
      <c r="BM240" s="129">
        <v>14</v>
      </c>
      <c r="BN240" s="284"/>
      <c r="BO240" s="129"/>
      <c r="BP240" s="129"/>
      <c r="BQ240" s="129"/>
      <c r="BR240" s="129"/>
      <c r="BS240" s="129"/>
      <c r="BT240" s="129"/>
      <c r="BU240" s="129"/>
      <c r="BV240" s="129"/>
      <c r="BW240" s="129"/>
      <c r="BX240" s="129"/>
      <c r="BY240" s="129"/>
      <c r="BZ240" s="281"/>
      <c r="CB240" s="129">
        <v>14</v>
      </c>
      <c r="CC240" s="284"/>
      <c r="CD240" s="129"/>
      <c r="CE240" s="129"/>
      <c r="CF240" s="129"/>
      <c r="CG240" s="129"/>
      <c r="CH240" s="129"/>
      <c r="CI240" s="129"/>
      <c r="CJ240" s="129"/>
      <c r="CK240" s="129"/>
      <c r="CL240" s="129"/>
      <c r="CM240" s="129"/>
      <c r="CN240" s="129"/>
      <c r="CO240" s="281"/>
    </row>
    <row r="241" spans="1:93" hidden="1">
      <c r="A241" s="129">
        <v>15</v>
      </c>
      <c r="B241" s="283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288"/>
      <c r="R241" s="129">
        <v>15</v>
      </c>
      <c r="S241" s="283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281"/>
      <c r="AI241" s="129">
        <v>15</v>
      </c>
      <c r="AJ241" s="284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288"/>
      <c r="AX241" s="129">
        <v>15</v>
      </c>
      <c r="AY241" s="284"/>
      <c r="AZ241" s="129"/>
      <c r="BA241" s="129"/>
      <c r="BB241" s="129"/>
      <c r="BC241" s="129"/>
      <c r="BD241" s="129"/>
      <c r="BE241" s="129"/>
      <c r="BF241" s="129"/>
      <c r="BG241" s="195"/>
      <c r="BH241" s="195"/>
      <c r="BI241" s="129"/>
      <c r="BJ241" s="129"/>
      <c r="BK241" s="288"/>
      <c r="BM241" s="129">
        <v>15</v>
      </c>
      <c r="BN241" s="284"/>
      <c r="BO241" s="129"/>
      <c r="BP241" s="129"/>
      <c r="BQ241" s="129"/>
      <c r="BR241" s="129"/>
      <c r="BS241" s="129"/>
      <c r="BT241" s="129"/>
      <c r="BU241" s="129"/>
      <c r="BV241" s="129"/>
      <c r="BW241" s="129"/>
      <c r="BX241" s="129"/>
      <c r="BY241" s="129"/>
      <c r="BZ241" s="281"/>
      <c r="CB241" s="129">
        <v>15</v>
      </c>
      <c r="CC241" s="284"/>
      <c r="CD241" s="129"/>
      <c r="CE241" s="129"/>
      <c r="CF241" s="129"/>
      <c r="CG241" s="129"/>
      <c r="CH241" s="129"/>
      <c r="CI241" s="129"/>
      <c r="CJ241" s="129"/>
      <c r="CK241" s="129"/>
      <c r="CL241" s="129"/>
      <c r="CM241" s="129"/>
      <c r="CN241" s="129"/>
      <c r="CO241" s="281"/>
    </row>
    <row r="242" spans="1:93" ht="15.75" hidden="1">
      <c r="A242" s="280" t="s">
        <v>644</v>
      </c>
      <c r="B242" s="280"/>
      <c r="C242" s="129"/>
      <c r="D242" s="129"/>
      <c r="E242" s="125">
        <f>SUM(E227:E241)</f>
        <v>348</v>
      </c>
      <c r="F242" s="125">
        <f>SUM(F227:F241)</f>
        <v>348</v>
      </c>
      <c r="G242" s="125"/>
      <c r="H242" s="125"/>
      <c r="I242" s="129"/>
      <c r="J242" s="129">
        <f t="shared" ref="J242:K242" si="121">SUM(J227:J241)</f>
        <v>0</v>
      </c>
      <c r="K242" s="129">
        <f t="shared" si="121"/>
        <v>0</v>
      </c>
      <c r="L242" s="130">
        <f>IF(F242=0,0,(F242/E242*100))</f>
        <v>100</v>
      </c>
      <c r="M242" s="130">
        <f>IF(K242=0,0,(K242/J242*100))</f>
        <v>0</v>
      </c>
      <c r="N242" s="129">
        <v>6</v>
      </c>
      <c r="O242" s="129">
        <v>0</v>
      </c>
      <c r="P242" s="129"/>
      <c r="R242" s="280" t="s">
        <v>644</v>
      </c>
      <c r="S242" s="280"/>
      <c r="T242" s="125"/>
      <c r="U242" s="125"/>
      <c r="V242" s="125">
        <f>SUM(V227:V241)</f>
        <v>332</v>
      </c>
      <c r="W242" s="125">
        <f>SUM(W227:W241)</f>
        <v>284</v>
      </c>
      <c r="X242" s="125"/>
      <c r="Y242" s="125"/>
      <c r="Z242" s="125"/>
      <c r="AA242" s="125">
        <f t="shared" ref="AA242:AB242" si="122">SUM(AA227:AA241)</f>
        <v>0</v>
      </c>
      <c r="AB242" s="125">
        <f t="shared" si="122"/>
        <v>0</v>
      </c>
      <c r="AC242" s="130">
        <f>IF(W242=0,0,(W242/V242*100))</f>
        <v>85.542168674698786</v>
      </c>
      <c r="AD242" s="130">
        <f>IF(AB242=0,0,(AB242/AA242*100))</f>
        <v>0</v>
      </c>
      <c r="AE242" s="125">
        <v>6</v>
      </c>
      <c r="AF242" s="125">
        <v>0</v>
      </c>
      <c r="AG242" s="125"/>
      <c r="AI242" s="281" t="s">
        <v>644</v>
      </c>
      <c r="AJ242" s="281"/>
      <c r="AK242" s="129"/>
      <c r="AL242" s="129"/>
      <c r="AM242" s="129">
        <f>SUM(AM227:AM241)</f>
        <v>204</v>
      </c>
      <c r="AN242" s="129">
        <f>SUM(AN227:AN241)</f>
        <v>216</v>
      </c>
      <c r="AO242" s="129"/>
      <c r="AP242" s="129">
        <f t="shared" ref="AP242:AQ242" si="123">SUM(AP227:AP241)</f>
        <v>0</v>
      </c>
      <c r="AQ242" s="129">
        <f t="shared" si="123"/>
        <v>0</v>
      </c>
      <c r="AR242" s="130">
        <f>IF(AN242=0,0,(AN242/AM242*100))</f>
        <v>105.88235294117648</v>
      </c>
      <c r="AS242" s="130">
        <f>IF(AQ242=0,0,(AQ242/AP242*100))</f>
        <v>0</v>
      </c>
      <c r="AT242" s="129">
        <v>6</v>
      </c>
      <c r="AU242" s="129">
        <v>0</v>
      </c>
      <c r="AV242" s="129"/>
      <c r="AX242" s="281" t="s">
        <v>644</v>
      </c>
      <c r="AY242" s="281"/>
      <c r="AZ242" s="129"/>
      <c r="BA242" s="129"/>
      <c r="BB242" s="129">
        <f>SUM(BB227:BB241)</f>
        <v>200</v>
      </c>
      <c r="BC242" s="129">
        <f>SUM(BC227:BC241)</f>
        <v>186</v>
      </c>
      <c r="BD242" s="129"/>
      <c r="BE242" s="129">
        <f t="shared" ref="BE242:BF242" si="124">SUM(BE227:BE241)</f>
        <v>0</v>
      </c>
      <c r="BF242" s="129">
        <f t="shared" si="124"/>
        <v>0</v>
      </c>
      <c r="BG242" s="194">
        <f>IF(BC242=0,0,(BC242/BB242*100))</f>
        <v>93</v>
      </c>
      <c r="BH242" s="194">
        <f>IF(BF242=0,0,(BF242/BE242*100))</f>
        <v>0</v>
      </c>
      <c r="BI242" s="129">
        <v>6</v>
      </c>
      <c r="BJ242" s="129">
        <v>0</v>
      </c>
      <c r="BK242" s="129"/>
      <c r="BM242" s="281" t="s">
        <v>644</v>
      </c>
      <c r="BN242" s="281"/>
      <c r="BO242" s="129"/>
      <c r="BP242" s="129"/>
      <c r="BQ242" s="129">
        <f>SUM(BQ227:BQ241)</f>
        <v>0</v>
      </c>
      <c r="BR242" s="129">
        <f>SUM(BR227:BR241)</f>
        <v>0</v>
      </c>
      <c r="BS242" s="129"/>
      <c r="BT242" s="129">
        <f t="shared" ref="BT242:BU242" si="125">SUM(BT227:BT241)</f>
        <v>0</v>
      </c>
      <c r="BU242" s="129">
        <f t="shared" si="125"/>
        <v>0</v>
      </c>
      <c r="BV242" s="130">
        <f>IF(BR242=0,0,(BR242/BQ242*100))</f>
        <v>0</v>
      </c>
      <c r="BW242" s="130">
        <f>IF(BU242=0,0,(BU242/BT242*100))</f>
        <v>0</v>
      </c>
      <c r="BX242" s="129">
        <v>6</v>
      </c>
      <c r="BY242" s="129">
        <v>0</v>
      </c>
      <c r="BZ242" s="129"/>
      <c r="CB242" s="281" t="s">
        <v>644</v>
      </c>
      <c r="CC242" s="281"/>
      <c r="CD242" s="129"/>
      <c r="CE242" s="129"/>
      <c r="CF242" s="129">
        <f>SUM(CF227:CF241)</f>
        <v>0</v>
      </c>
      <c r="CG242" s="129">
        <f>SUM(CG227:CG241)</f>
        <v>0</v>
      </c>
      <c r="CH242" s="129"/>
      <c r="CI242" s="129">
        <f t="shared" ref="CI242:CJ242" si="126">SUM(CI227:CI241)</f>
        <v>0</v>
      </c>
      <c r="CJ242" s="129">
        <f t="shared" si="126"/>
        <v>0</v>
      </c>
      <c r="CK242" s="130">
        <f>IF(CG242=0,0,(CG242/CF242*100))</f>
        <v>0</v>
      </c>
      <c r="CL242" s="130">
        <f>IF(CJ242=0,0,(CJ242/CI242*100))</f>
        <v>0</v>
      </c>
      <c r="CM242" s="129"/>
      <c r="CN242" s="129"/>
      <c r="CO242" s="129"/>
    </row>
    <row r="243" spans="1:93" hidden="1">
      <c r="A243" s="129">
        <v>1</v>
      </c>
      <c r="B243" s="283" t="s">
        <v>636</v>
      </c>
      <c r="C243" s="34" t="s">
        <v>567</v>
      </c>
      <c r="D243" s="78" t="s">
        <v>433</v>
      </c>
      <c r="E243" s="129"/>
      <c r="F243" s="129">
        <v>15</v>
      </c>
      <c r="G243" s="129"/>
      <c r="H243" s="129"/>
      <c r="I243" s="129"/>
      <c r="J243" s="129"/>
      <c r="K243" s="129"/>
      <c r="L243" s="129"/>
      <c r="M243" s="129"/>
      <c r="N243" s="129"/>
      <c r="O243" s="129"/>
      <c r="P243" s="284"/>
      <c r="R243" s="129">
        <v>1</v>
      </c>
      <c r="S243" s="283" t="s">
        <v>636</v>
      </c>
      <c r="T243" s="129" t="s">
        <v>757</v>
      </c>
      <c r="U243" s="129" t="s">
        <v>758</v>
      </c>
      <c r="V243" s="129">
        <v>60</v>
      </c>
      <c r="W243" s="129">
        <v>32</v>
      </c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286"/>
      <c r="AI243" s="129">
        <v>1</v>
      </c>
      <c r="AJ243" s="284" t="s">
        <v>636</v>
      </c>
      <c r="AK243" s="129" t="s">
        <v>798</v>
      </c>
      <c r="AL243" s="129" t="s">
        <v>799</v>
      </c>
      <c r="AM243" s="129"/>
      <c r="AN243" s="129">
        <v>8</v>
      </c>
      <c r="AO243" s="129"/>
      <c r="AP243" s="129"/>
      <c r="AQ243" s="129"/>
      <c r="AR243" s="129"/>
      <c r="AS243" s="129"/>
      <c r="AT243" s="129"/>
      <c r="AU243" s="129"/>
      <c r="AV243" s="281"/>
      <c r="AX243" s="129">
        <v>1</v>
      </c>
      <c r="AY243" s="284" t="s">
        <v>636</v>
      </c>
      <c r="AZ243" s="16" t="s">
        <v>294</v>
      </c>
      <c r="BA243" s="78" t="s">
        <v>295</v>
      </c>
      <c r="BB243" s="129">
        <v>100</v>
      </c>
      <c r="BC243" s="129">
        <v>88</v>
      </c>
      <c r="BD243" s="129"/>
      <c r="BE243" s="129"/>
      <c r="BF243" s="129"/>
      <c r="BG243" s="195"/>
      <c r="BH243" s="195"/>
      <c r="BI243" s="129"/>
      <c r="BJ243" s="129"/>
      <c r="BK243" s="286" t="s">
        <v>817</v>
      </c>
      <c r="BM243" s="129">
        <v>1</v>
      </c>
      <c r="BN243" s="284" t="s">
        <v>636</v>
      </c>
      <c r="BO243" s="16"/>
      <c r="BP243" s="16"/>
      <c r="BQ243" s="129"/>
      <c r="BR243" s="129"/>
      <c r="BS243" s="129"/>
      <c r="BT243" s="129"/>
      <c r="BU243" s="129"/>
      <c r="BV243" s="129"/>
      <c r="BW243" s="129"/>
      <c r="BX243" s="129"/>
      <c r="BY243" s="129"/>
      <c r="BZ243" s="281"/>
      <c r="CB243" s="129">
        <v>1</v>
      </c>
      <c r="CC243" s="284" t="s">
        <v>636</v>
      </c>
      <c r="CD243" s="129"/>
      <c r="CE243" s="129"/>
      <c r="CF243" s="129"/>
      <c r="CG243" s="129"/>
      <c r="CH243" s="129"/>
      <c r="CI243" s="129"/>
      <c r="CJ243" s="129"/>
      <c r="CK243" s="129"/>
      <c r="CL243" s="129"/>
      <c r="CM243" s="129"/>
      <c r="CN243" s="129"/>
      <c r="CO243" s="281"/>
    </row>
    <row r="244" spans="1:93" hidden="1">
      <c r="A244" s="129">
        <v>2</v>
      </c>
      <c r="B244" s="283"/>
      <c r="C244" s="129" t="s">
        <v>757</v>
      </c>
      <c r="D244" s="129" t="s">
        <v>758</v>
      </c>
      <c r="E244" s="129">
        <v>100</v>
      </c>
      <c r="F244" s="129">
        <v>96</v>
      </c>
      <c r="G244" s="129"/>
      <c r="H244" s="129"/>
      <c r="I244" s="129"/>
      <c r="J244" s="129"/>
      <c r="K244" s="129"/>
      <c r="L244" s="129"/>
      <c r="M244" s="129"/>
      <c r="N244" s="129"/>
      <c r="O244" s="129"/>
      <c r="P244" s="284"/>
      <c r="R244" s="129">
        <v>2</v>
      </c>
      <c r="S244" s="283"/>
      <c r="T244" s="16" t="s">
        <v>235</v>
      </c>
      <c r="U244" s="16" t="s">
        <v>236</v>
      </c>
      <c r="V244" s="129">
        <v>20</v>
      </c>
      <c r="W244" s="129">
        <v>20</v>
      </c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287"/>
      <c r="AI244" s="129">
        <v>2</v>
      </c>
      <c r="AJ244" s="284"/>
      <c r="AK244" s="129" t="s">
        <v>757</v>
      </c>
      <c r="AL244" s="129" t="s">
        <v>758</v>
      </c>
      <c r="AM244" s="129"/>
      <c r="AN244" s="129">
        <v>12</v>
      </c>
      <c r="AO244" s="129"/>
      <c r="AP244" s="129"/>
      <c r="AQ244" s="129"/>
      <c r="AR244" s="129"/>
      <c r="AS244" s="129"/>
      <c r="AT244" s="129"/>
      <c r="AU244" s="129"/>
      <c r="AV244" s="281"/>
      <c r="AX244" s="129">
        <v>2</v>
      </c>
      <c r="AY244" s="284"/>
      <c r="AZ244" s="16" t="s">
        <v>270</v>
      </c>
      <c r="BA244" s="16" t="s">
        <v>271</v>
      </c>
      <c r="BB244" s="129">
        <v>10</v>
      </c>
      <c r="BC244" s="129">
        <v>13</v>
      </c>
      <c r="BD244" s="129"/>
      <c r="BE244" s="129"/>
      <c r="BF244" s="129"/>
      <c r="BG244" s="195"/>
      <c r="BH244" s="195"/>
      <c r="BI244" s="129"/>
      <c r="BJ244" s="129"/>
      <c r="BK244" s="287"/>
      <c r="BM244" s="129">
        <v>2</v>
      </c>
      <c r="BN244" s="284"/>
      <c r="BO244" s="153"/>
      <c r="BP244" s="129"/>
      <c r="BQ244" s="129"/>
      <c r="BR244" s="129"/>
      <c r="BS244" s="129"/>
      <c r="BT244" s="129"/>
      <c r="BU244" s="129"/>
      <c r="BV244" s="129"/>
      <c r="BW244" s="129"/>
      <c r="BX244" s="129"/>
      <c r="BY244" s="129"/>
      <c r="BZ244" s="281"/>
      <c r="CB244" s="129">
        <v>2</v>
      </c>
      <c r="CC244" s="284"/>
      <c r="CD244" s="16"/>
      <c r="CE244" s="16"/>
      <c r="CF244" s="129"/>
      <c r="CG244" s="129"/>
      <c r="CH244" s="129"/>
      <c r="CI244" s="129"/>
      <c r="CJ244" s="129"/>
      <c r="CK244" s="129"/>
      <c r="CL244" s="129"/>
      <c r="CM244" s="129"/>
      <c r="CN244" s="129"/>
      <c r="CO244" s="281"/>
    </row>
    <row r="245" spans="1:93" hidden="1">
      <c r="A245" s="129">
        <v>3</v>
      </c>
      <c r="B245" s="283"/>
      <c r="C245" s="129" t="s">
        <v>798</v>
      </c>
      <c r="D245" s="129" t="s">
        <v>799</v>
      </c>
      <c r="E245" s="129"/>
      <c r="F245" s="129">
        <v>84</v>
      </c>
      <c r="G245" s="129"/>
      <c r="H245" s="129"/>
      <c r="I245" s="129"/>
      <c r="J245" s="129"/>
      <c r="K245" s="129"/>
      <c r="L245" s="129"/>
      <c r="M245" s="129"/>
      <c r="N245" s="129"/>
      <c r="O245" s="129"/>
      <c r="P245" s="284"/>
      <c r="R245" s="129">
        <v>3</v>
      </c>
      <c r="S245" s="283"/>
      <c r="T245" s="16" t="s">
        <v>237</v>
      </c>
      <c r="U245" s="16" t="s">
        <v>238</v>
      </c>
      <c r="V245" s="129">
        <v>20</v>
      </c>
      <c r="W245" s="129">
        <v>20</v>
      </c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287"/>
      <c r="AI245" s="129">
        <v>3</v>
      </c>
      <c r="AJ245" s="284"/>
      <c r="AK245" s="16" t="s">
        <v>87</v>
      </c>
      <c r="AL245" s="16" t="s">
        <v>88</v>
      </c>
      <c r="AM245" s="129"/>
      <c r="AN245" s="129">
        <v>48</v>
      </c>
      <c r="AO245" s="129"/>
      <c r="AP245" s="129"/>
      <c r="AQ245" s="129"/>
      <c r="AR245" s="129"/>
      <c r="AS245" s="129"/>
      <c r="AT245" s="129"/>
      <c r="AU245" s="129"/>
      <c r="AV245" s="281"/>
      <c r="AX245" s="129">
        <v>3</v>
      </c>
      <c r="AY245" s="284"/>
      <c r="AZ245" s="1" t="s">
        <v>582</v>
      </c>
      <c r="BA245" s="83" t="s">
        <v>416</v>
      </c>
      <c r="BB245" s="129"/>
      <c r="BC245" s="129">
        <v>4</v>
      </c>
      <c r="BD245" s="129"/>
      <c r="BE245" s="129"/>
      <c r="BF245" s="129"/>
      <c r="BG245" s="195"/>
      <c r="BH245" s="195"/>
      <c r="BI245" s="129"/>
      <c r="BJ245" s="129"/>
      <c r="BK245" s="287"/>
      <c r="BM245" s="129">
        <v>3</v>
      </c>
      <c r="BN245" s="284"/>
      <c r="BO245" s="129"/>
      <c r="BP245" s="129"/>
      <c r="BQ245" s="129"/>
      <c r="BR245" s="129"/>
      <c r="BS245" s="129"/>
      <c r="BT245" s="129"/>
      <c r="BU245" s="129"/>
      <c r="BV245" s="129"/>
      <c r="BW245" s="129"/>
      <c r="BX245" s="129"/>
      <c r="BY245" s="129"/>
      <c r="BZ245" s="281"/>
      <c r="CB245" s="129">
        <v>3</v>
      </c>
      <c r="CC245" s="284"/>
      <c r="CD245" s="62"/>
      <c r="CE245" s="62"/>
      <c r="CF245" s="129"/>
      <c r="CG245" s="129"/>
      <c r="CH245" s="129"/>
      <c r="CI245" s="129"/>
      <c r="CJ245" s="129"/>
      <c r="CK245" s="129"/>
      <c r="CL245" s="129"/>
      <c r="CM245" s="129"/>
      <c r="CN245" s="129"/>
      <c r="CO245" s="281"/>
    </row>
    <row r="246" spans="1:93" hidden="1">
      <c r="A246" s="129">
        <v>4</v>
      </c>
      <c r="B246" s="283"/>
      <c r="C246" s="16" t="s">
        <v>304</v>
      </c>
      <c r="D246" s="16" t="s">
        <v>305</v>
      </c>
      <c r="E246" s="129">
        <v>102</v>
      </c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284"/>
      <c r="R246" s="129">
        <v>4</v>
      </c>
      <c r="S246" s="283"/>
      <c r="T246" s="16" t="s">
        <v>241</v>
      </c>
      <c r="U246" s="16" t="s">
        <v>242</v>
      </c>
      <c r="V246" s="129">
        <v>40</v>
      </c>
      <c r="W246" s="129">
        <v>40</v>
      </c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287"/>
      <c r="AI246" s="129">
        <v>4</v>
      </c>
      <c r="AJ246" s="284"/>
      <c r="AK246" s="16" t="s">
        <v>106</v>
      </c>
      <c r="AL246" s="16" t="s">
        <v>107</v>
      </c>
      <c r="AM246" s="129">
        <v>340</v>
      </c>
      <c r="AN246" s="129">
        <v>199</v>
      </c>
      <c r="AO246" s="129"/>
      <c r="AP246" s="129"/>
      <c r="AQ246" s="129"/>
      <c r="AR246" s="129"/>
      <c r="AS246" s="129"/>
      <c r="AT246" s="129"/>
      <c r="AU246" s="129"/>
      <c r="AV246" s="281"/>
      <c r="AX246" s="129">
        <v>4</v>
      </c>
      <c r="AY246" s="284"/>
      <c r="AZ246" s="43" t="s">
        <v>337</v>
      </c>
      <c r="BA246" s="16" t="s">
        <v>338</v>
      </c>
      <c r="BB246" s="129"/>
      <c r="BC246" s="129">
        <v>20</v>
      </c>
      <c r="BD246" s="129"/>
      <c r="BE246" s="129"/>
      <c r="BF246" s="129"/>
      <c r="BG246" s="195"/>
      <c r="BH246" s="195"/>
      <c r="BI246" s="129"/>
      <c r="BJ246" s="129"/>
      <c r="BK246" s="287"/>
      <c r="BM246" s="129">
        <v>4</v>
      </c>
      <c r="BN246" s="284"/>
      <c r="BO246" s="129"/>
      <c r="BP246" s="129"/>
      <c r="BQ246" s="129"/>
      <c r="BR246" s="129"/>
      <c r="BS246" s="129"/>
      <c r="BT246" s="129"/>
      <c r="BU246" s="129"/>
      <c r="BV246" s="129"/>
      <c r="BW246" s="129"/>
      <c r="BX246" s="129"/>
      <c r="BY246" s="129"/>
      <c r="BZ246" s="281"/>
      <c r="CB246" s="129">
        <v>4</v>
      </c>
      <c r="CC246" s="284"/>
      <c r="CD246" s="16"/>
      <c r="CE246" s="24"/>
      <c r="CF246" s="129"/>
      <c r="CG246" s="129"/>
      <c r="CH246" s="129"/>
      <c r="CI246" s="129"/>
      <c r="CJ246" s="129"/>
      <c r="CK246" s="129"/>
      <c r="CL246" s="129"/>
      <c r="CM246" s="129"/>
      <c r="CN246" s="129"/>
      <c r="CO246" s="281"/>
    </row>
    <row r="247" spans="1:93" hidden="1">
      <c r="A247" s="129">
        <v>5</v>
      </c>
      <c r="B247" s="283"/>
      <c r="C247" s="44" t="s">
        <v>301</v>
      </c>
      <c r="D247" s="42" t="s">
        <v>302</v>
      </c>
      <c r="E247" s="129"/>
      <c r="F247" s="129">
        <v>20</v>
      </c>
      <c r="G247" s="129"/>
      <c r="H247" s="129"/>
      <c r="I247" s="129"/>
      <c r="J247" s="129"/>
      <c r="K247" s="129"/>
      <c r="L247" s="129"/>
      <c r="M247" s="129"/>
      <c r="N247" s="129"/>
      <c r="O247" s="129"/>
      <c r="P247" s="284"/>
      <c r="R247" s="129">
        <v>5</v>
      </c>
      <c r="S247" s="283"/>
      <c r="T247" s="16" t="s">
        <v>553</v>
      </c>
      <c r="U247" s="46" t="s">
        <v>366</v>
      </c>
      <c r="V247" s="129">
        <v>20</v>
      </c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287"/>
      <c r="AI247" s="129">
        <v>5</v>
      </c>
      <c r="AJ247" s="284"/>
      <c r="AK247" s="16" t="s">
        <v>130</v>
      </c>
      <c r="AL247" s="16" t="s">
        <v>131</v>
      </c>
      <c r="AM247" s="129"/>
      <c r="AN247" s="129">
        <v>36</v>
      </c>
      <c r="AO247" s="129"/>
      <c r="AP247" s="129"/>
      <c r="AQ247" s="129"/>
      <c r="AR247" s="129"/>
      <c r="AS247" s="129"/>
      <c r="AT247" s="129"/>
      <c r="AU247" s="129"/>
      <c r="AV247" s="281"/>
      <c r="AX247" s="129">
        <v>5</v>
      </c>
      <c r="AY247" s="284"/>
      <c r="AZ247" s="16" t="s">
        <v>547</v>
      </c>
      <c r="BA247" s="16" t="s">
        <v>504</v>
      </c>
      <c r="BB247" s="129"/>
      <c r="BC247" s="129">
        <v>29</v>
      </c>
      <c r="BD247" s="129"/>
      <c r="BE247" s="129"/>
      <c r="BF247" s="129"/>
      <c r="BG247" s="195"/>
      <c r="BH247" s="195"/>
      <c r="BI247" s="129"/>
      <c r="BJ247" s="129"/>
      <c r="BK247" s="287"/>
      <c r="BM247" s="129">
        <v>5</v>
      </c>
      <c r="BN247" s="284"/>
      <c r="BO247" s="129"/>
      <c r="BP247" s="129"/>
      <c r="BQ247" s="129"/>
      <c r="BR247" s="129"/>
      <c r="BS247" s="129"/>
      <c r="BT247" s="129"/>
      <c r="BU247" s="129"/>
      <c r="BV247" s="129"/>
      <c r="BW247" s="129"/>
      <c r="BX247" s="129"/>
      <c r="BY247" s="129"/>
      <c r="BZ247" s="281"/>
      <c r="CB247" s="129">
        <v>5</v>
      </c>
      <c r="CC247" s="284"/>
      <c r="CD247" s="129"/>
      <c r="CE247" s="129"/>
      <c r="CF247" s="129"/>
      <c r="CG247" s="129"/>
      <c r="CH247" s="129"/>
      <c r="CI247" s="129"/>
      <c r="CJ247" s="129"/>
      <c r="CK247" s="129"/>
      <c r="CL247" s="129"/>
      <c r="CM247" s="129"/>
      <c r="CN247" s="129"/>
      <c r="CO247" s="281"/>
    </row>
    <row r="248" spans="1:93" hidden="1">
      <c r="A248" s="129">
        <v>6</v>
      </c>
      <c r="B248" s="283"/>
      <c r="C248" s="153" t="s">
        <v>678</v>
      </c>
      <c r="D248" s="129" t="s">
        <v>679</v>
      </c>
      <c r="E248" s="129">
        <v>22</v>
      </c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284"/>
      <c r="R248" s="129">
        <v>6</v>
      </c>
      <c r="S248" s="283"/>
      <c r="T248" s="44" t="s">
        <v>301</v>
      </c>
      <c r="U248" s="42" t="s">
        <v>302</v>
      </c>
      <c r="V248" s="129">
        <v>100</v>
      </c>
      <c r="W248" s="129">
        <v>100</v>
      </c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287"/>
      <c r="AI248" s="129">
        <v>6</v>
      </c>
      <c r="AJ248" s="284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281"/>
      <c r="AX248" s="129">
        <v>6</v>
      </c>
      <c r="AY248" s="284"/>
      <c r="AZ248" s="34" t="s">
        <v>548</v>
      </c>
      <c r="BA248" s="16" t="s">
        <v>408</v>
      </c>
      <c r="BB248" s="129"/>
      <c r="BC248" s="129">
        <v>8</v>
      </c>
      <c r="BD248" s="129"/>
      <c r="BE248" s="129"/>
      <c r="BF248" s="129"/>
      <c r="BG248" s="195"/>
      <c r="BH248" s="195"/>
      <c r="BI248" s="129"/>
      <c r="BJ248" s="129"/>
      <c r="BK248" s="287"/>
      <c r="BM248" s="129">
        <v>6</v>
      </c>
      <c r="BN248" s="284"/>
      <c r="BO248" s="129"/>
      <c r="BP248" s="129"/>
      <c r="BQ248" s="129"/>
      <c r="BR248" s="129"/>
      <c r="BS248" s="129"/>
      <c r="BT248" s="129"/>
      <c r="BU248" s="129"/>
      <c r="BV248" s="129"/>
      <c r="BW248" s="129"/>
      <c r="BX248" s="129"/>
      <c r="BY248" s="129"/>
      <c r="BZ248" s="281"/>
      <c r="CB248" s="129">
        <v>6</v>
      </c>
      <c r="CC248" s="284"/>
      <c r="CD248" s="129"/>
      <c r="CE248" s="129"/>
      <c r="CF248" s="129"/>
      <c r="CG248" s="129"/>
      <c r="CH248" s="129"/>
      <c r="CI248" s="129"/>
      <c r="CJ248" s="129"/>
      <c r="CK248" s="129"/>
      <c r="CL248" s="129"/>
      <c r="CM248" s="129"/>
      <c r="CN248" s="129"/>
      <c r="CO248" s="281"/>
    </row>
    <row r="249" spans="1:93" ht="30" hidden="1">
      <c r="A249" s="129">
        <v>7</v>
      </c>
      <c r="B249" s="283"/>
      <c r="C249" s="16" t="s">
        <v>574</v>
      </c>
      <c r="D249" s="47" t="s">
        <v>392</v>
      </c>
      <c r="E249" s="129">
        <v>20</v>
      </c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284"/>
      <c r="R249" s="129">
        <v>7</v>
      </c>
      <c r="S249" s="283"/>
      <c r="T249" s="153" t="s">
        <v>678</v>
      </c>
      <c r="U249" s="129" t="s">
        <v>679</v>
      </c>
      <c r="V249" s="129">
        <v>22</v>
      </c>
      <c r="W249" s="129">
        <v>22</v>
      </c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287"/>
      <c r="AI249" s="129">
        <v>7</v>
      </c>
      <c r="AJ249" s="284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281"/>
      <c r="AX249" s="129">
        <v>7</v>
      </c>
      <c r="AY249" s="284"/>
      <c r="AZ249" s="38" t="s">
        <v>575</v>
      </c>
      <c r="BA249" s="38" t="s">
        <v>450</v>
      </c>
      <c r="BB249" s="129">
        <v>4</v>
      </c>
      <c r="BC249" s="129"/>
      <c r="BD249" s="129"/>
      <c r="BE249" s="129"/>
      <c r="BF249" s="129"/>
      <c r="BG249" s="195"/>
      <c r="BH249" s="195"/>
      <c r="BI249" s="129"/>
      <c r="BJ249" s="129"/>
      <c r="BK249" s="287"/>
      <c r="BM249" s="129">
        <v>7</v>
      </c>
      <c r="BN249" s="284"/>
      <c r="BO249" s="129"/>
      <c r="BP249" s="129"/>
      <c r="BQ249" s="129"/>
      <c r="BR249" s="129"/>
      <c r="BS249" s="129"/>
      <c r="BT249" s="129"/>
      <c r="BU249" s="129"/>
      <c r="BV249" s="129"/>
      <c r="BW249" s="129"/>
      <c r="BX249" s="129"/>
      <c r="BY249" s="129"/>
      <c r="BZ249" s="281"/>
      <c r="CB249" s="129">
        <v>7</v>
      </c>
      <c r="CC249" s="284"/>
      <c r="CD249" s="129"/>
      <c r="CE249" s="129"/>
      <c r="CF249" s="129"/>
      <c r="CG249" s="129"/>
      <c r="CH249" s="129"/>
      <c r="CI249" s="129"/>
      <c r="CJ249" s="129"/>
      <c r="CK249" s="129"/>
      <c r="CL249" s="129"/>
      <c r="CM249" s="129"/>
      <c r="CN249" s="129"/>
      <c r="CO249" s="281"/>
    </row>
    <row r="250" spans="1:93" hidden="1">
      <c r="A250" s="129">
        <v>8</v>
      </c>
      <c r="B250" s="283"/>
      <c r="C250" s="16" t="s">
        <v>37</v>
      </c>
      <c r="D250" s="24" t="s">
        <v>38</v>
      </c>
      <c r="E250" s="129">
        <v>6</v>
      </c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284"/>
      <c r="R250" s="129">
        <v>8</v>
      </c>
      <c r="S250" s="283"/>
      <c r="T250" s="16" t="s">
        <v>572</v>
      </c>
      <c r="U250" s="47" t="s">
        <v>390</v>
      </c>
      <c r="V250" s="129">
        <v>3</v>
      </c>
      <c r="W250" s="129">
        <v>3</v>
      </c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287"/>
      <c r="AI250" s="129">
        <v>8</v>
      </c>
      <c r="AJ250" s="284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281"/>
      <c r="AX250" s="129">
        <v>8</v>
      </c>
      <c r="AY250" s="284"/>
      <c r="AZ250" s="16"/>
      <c r="BA250" s="16" t="s">
        <v>508</v>
      </c>
      <c r="BB250" s="129">
        <v>34</v>
      </c>
      <c r="BC250" s="129"/>
      <c r="BD250" s="129"/>
      <c r="BE250" s="129"/>
      <c r="BF250" s="129"/>
      <c r="BG250" s="195"/>
      <c r="BH250" s="195"/>
      <c r="BI250" s="129"/>
      <c r="BJ250" s="129"/>
      <c r="BK250" s="287"/>
      <c r="BM250" s="129">
        <v>8</v>
      </c>
      <c r="BN250" s="284"/>
      <c r="BO250" s="129"/>
      <c r="BP250" s="129"/>
      <c r="BQ250" s="129"/>
      <c r="BR250" s="129"/>
      <c r="BS250" s="129"/>
      <c r="BT250" s="129"/>
      <c r="BU250" s="129"/>
      <c r="BV250" s="129"/>
      <c r="BW250" s="129"/>
      <c r="BX250" s="129"/>
      <c r="BY250" s="129"/>
      <c r="BZ250" s="281"/>
      <c r="CB250" s="129">
        <v>8</v>
      </c>
      <c r="CC250" s="284"/>
      <c r="CD250" s="129"/>
      <c r="CE250" s="129"/>
      <c r="CF250" s="129"/>
      <c r="CG250" s="129"/>
      <c r="CH250" s="129"/>
      <c r="CI250" s="129"/>
      <c r="CJ250" s="129"/>
      <c r="CK250" s="129"/>
      <c r="CL250" s="129"/>
      <c r="CM250" s="129"/>
      <c r="CN250" s="129"/>
      <c r="CO250" s="281"/>
    </row>
    <row r="251" spans="1:93" hidden="1">
      <c r="A251" s="129">
        <v>9</v>
      </c>
      <c r="B251" s="283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284"/>
      <c r="R251" s="129">
        <v>9</v>
      </c>
      <c r="S251" s="283"/>
      <c r="T251" s="129" t="s">
        <v>798</v>
      </c>
      <c r="U251" s="129" t="s">
        <v>799</v>
      </c>
      <c r="V251" s="129"/>
      <c r="W251" s="129">
        <v>8</v>
      </c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287"/>
      <c r="AI251" s="129">
        <v>9</v>
      </c>
      <c r="AJ251" s="284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281"/>
      <c r="AX251" s="129">
        <v>9</v>
      </c>
      <c r="AY251" s="284"/>
      <c r="AZ251" s="16"/>
      <c r="BA251" s="38" t="s">
        <v>459</v>
      </c>
      <c r="BB251" s="129">
        <v>1</v>
      </c>
      <c r="BC251" s="129"/>
      <c r="BD251" s="129"/>
      <c r="BE251" s="129"/>
      <c r="BF251" s="129"/>
      <c r="BG251" s="195"/>
      <c r="BH251" s="195"/>
      <c r="BI251" s="129"/>
      <c r="BJ251" s="129"/>
      <c r="BK251" s="287"/>
      <c r="BM251" s="129">
        <v>9</v>
      </c>
      <c r="BN251" s="284"/>
      <c r="BO251" s="129"/>
      <c r="BP251" s="129"/>
      <c r="BQ251" s="129"/>
      <c r="BR251" s="129"/>
      <c r="BS251" s="129"/>
      <c r="BT251" s="129"/>
      <c r="BU251" s="129"/>
      <c r="BV251" s="129"/>
      <c r="BW251" s="129"/>
      <c r="BX251" s="129"/>
      <c r="BY251" s="129"/>
      <c r="BZ251" s="281"/>
      <c r="CB251" s="129">
        <v>9</v>
      </c>
      <c r="CC251" s="284"/>
      <c r="CD251" s="129"/>
      <c r="CE251" s="129"/>
      <c r="CF251" s="129"/>
      <c r="CG251" s="129"/>
      <c r="CH251" s="129"/>
      <c r="CI251" s="129"/>
      <c r="CJ251" s="129"/>
      <c r="CK251" s="129"/>
      <c r="CL251" s="129"/>
      <c r="CM251" s="129"/>
      <c r="CN251" s="129"/>
      <c r="CO251" s="281"/>
    </row>
    <row r="252" spans="1:93" hidden="1">
      <c r="A252" s="129">
        <v>10</v>
      </c>
      <c r="B252" s="283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284"/>
      <c r="R252" s="129">
        <v>10</v>
      </c>
      <c r="S252" s="283"/>
      <c r="T252" s="34" t="s">
        <v>555</v>
      </c>
      <c r="U252" s="37" t="s">
        <v>438</v>
      </c>
      <c r="V252" s="129"/>
      <c r="W252" s="129">
        <v>6</v>
      </c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287"/>
      <c r="AI252" s="129">
        <v>10</v>
      </c>
      <c r="AJ252" s="284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281"/>
      <c r="AX252" s="129">
        <v>10</v>
      </c>
      <c r="AY252" s="284"/>
      <c r="AZ252" s="16"/>
      <c r="BA252" s="38" t="s">
        <v>458</v>
      </c>
      <c r="BB252" s="129">
        <v>3</v>
      </c>
      <c r="BC252" s="129"/>
      <c r="BD252" s="129"/>
      <c r="BE252" s="129"/>
      <c r="BF252" s="129"/>
      <c r="BG252" s="195"/>
      <c r="BH252" s="195"/>
      <c r="BI252" s="129"/>
      <c r="BJ252" s="129"/>
      <c r="BK252" s="287"/>
      <c r="BM252" s="129">
        <v>10</v>
      </c>
      <c r="BN252" s="284"/>
      <c r="BO252" s="129"/>
      <c r="BP252" s="129"/>
      <c r="BQ252" s="129"/>
      <c r="BR252" s="129"/>
      <c r="BS252" s="129"/>
      <c r="BT252" s="129"/>
      <c r="BU252" s="129"/>
      <c r="BV252" s="129"/>
      <c r="BW252" s="129"/>
      <c r="BX252" s="129"/>
      <c r="BY252" s="129"/>
      <c r="BZ252" s="281"/>
      <c r="CB252" s="129">
        <v>10</v>
      </c>
      <c r="CC252" s="284"/>
      <c r="CD252" s="129"/>
      <c r="CE252" s="129"/>
      <c r="CF252" s="129"/>
      <c r="CG252" s="129"/>
      <c r="CH252" s="129"/>
      <c r="CI252" s="129"/>
      <c r="CJ252" s="129"/>
      <c r="CK252" s="129"/>
      <c r="CL252" s="129"/>
      <c r="CM252" s="129"/>
      <c r="CN252" s="129"/>
      <c r="CO252" s="281"/>
    </row>
    <row r="253" spans="1:93" hidden="1">
      <c r="A253" s="129">
        <v>11</v>
      </c>
      <c r="B253" s="283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284"/>
      <c r="R253" s="129">
        <v>11</v>
      </c>
      <c r="S253" s="283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287"/>
      <c r="AI253" s="129">
        <v>11</v>
      </c>
      <c r="AJ253" s="284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281"/>
      <c r="AX253" s="129">
        <v>11</v>
      </c>
      <c r="AY253" s="284"/>
      <c r="AZ253" s="129"/>
      <c r="BA253" s="129"/>
      <c r="BB253" s="129"/>
      <c r="BC253" s="129"/>
      <c r="BD253" s="129"/>
      <c r="BE253" s="129"/>
      <c r="BF253" s="129"/>
      <c r="BG253" s="195"/>
      <c r="BH253" s="195"/>
      <c r="BI253" s="129"/>
      <c r="BJ253" s="129"/>
      <c r="BK253" s="287"/>
      <c r="BM253" s="129">
        <v>11</v>
      </c>
      <c r="BN253" s="284"/>
      <c r="BO253" s="129"/>
      <c r="BP253" s="129"/>
      <c r="BQ253" s="129"/>
      <c r="BR253" s="129"/>
      <c r="BS253" s="129"/>
      <c r="BT253" s="129"/>
      <c r="BU253" s="129"/>
      <c r="BV253" s="129"/>
      <c r="BW253" s="129"/>
      <c r="BX253" s="129"/>
      <c r="BY253" s="129"/>
      <c r="BZ253" s="281"/>
      <c r="CB253" s="129">
        <v>11</v>
      </c>
      <c r="CC253" s="284"/>
      <c r="CD253" s="129"/>
      <c r="CE253" s="129"/>
      <c r="CF253" s="129"/>
      <c r="CG253" s="129"/>
      <c r="CH253" s="129"/>
      <c r="CI253" s="129"/>
      <c r="CJ253" s="129"/>
      <c r="CK253" s="129"/>
      <c r="CL253" s="129"/>
      <c r="CM253" s="129"/>
      <c r="CN253" s="129"/>
      <c r="CO253" s="281"/>
    </row>
    <row r="254" spans="1:93" hidden="1">
      <c r="A254" s="129">
        <v>12</v>
      </c>
      <c r="B254" s="283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284"/>
      <c r="R254" s="129">
        <v>12</v>
      </c>
      <c r="S254" s="283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287"/>
      <c r="AI254" s="129">
        <v>12</v>
      </c>
      <c r="AJ254" s="284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281"/>
      <c r="AX254" s="129">
        <v>12</v>
      </c>
      <c r="AY254" s="284"/>
      <c r="AZ254" s="129"/>
      <c r="BA254" s="129"/>
      <c r="BB254" s="129"/>
      <c r="BC254" s="129"/>
      <c r="BD254" s="129"/>
      <c r="BE254" s="129"/>
      <c r="BF254" s="129"/>
      <c r="BG254" s="195"/>
      <c r="BH254" s="195"/>
      <c r="BI254" s="129"/>
      <c r="BJ254" s="129"/>
      <c r="BK254" s="287"/>
      <c r="BM254" s="129">
        <v>12</v>
      </c>
      <c r="BN254" s="284"/>
      <c r="BO254" s="129"/>
      <c r="BP254" s="129"/>
      <c r="BQ254" s="129"/>
      <c r="BR254" s="129"/>
      <c r="BS254" s="129"/>
      <c r="BT254" s="129"/>
      <c r="BU254" s="129"/>
      <c r="BV254" s="129"/>
      <c r="BW254" s="129"/>
      <c r="BX254" s="129"/>
      <c r="BY254" s="129"/>
      <c r="BZ254" s="281"/>
      <c r="CB254" s="129">
        <v>12</v>
      </c>
      <c r="CC254" s="284"/>
      <c r="CD254" s="129"/>
      <c r="CE254" s="129"/>
      <c r="CF254" s="129"/>
      <c r="CG254" s="129"/>
      <c r="CH254" s="129"/>
      <c r="CI254" s="129"/>
      <c r="CJ254" s="129"/>
      <c r="CK254" s="129"/>
      <c r="CL254" s="129"/>
      <c r="CM254" s="129"/>
      <c r="CN254" s="129"/>
      <c r="CO254" s="281"/>
    </row>
    <row r="255" spans="1:93" hidden="1">
      <c r="A255" s="129">
        <v>13</v>
      </c>
      <c r="B255" s="283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284"/>
      <c r="R255" s="129">
        <v>13</v>
      </c>
      <c r="S255" s="283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287"/>
      <c r="AI255" s="129">
        <v>13</v>
      </c>
      <c r="AJ255" s="284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281"/>
      <c r="AX255" s="129">
        <v>13</v>
      </c>
      <c r="AY255" s="284"/>
      <c r="AZ255" s="129"/>
      <c r="BA255" s="129"/>
      <c r="BB255" s="129"/>
      <c r="BC255" s="129"/>
      <c r="BD255" s="129"/>
      <c r="BE255" s="129"/>
      <c r="BF255" s="129"/>
      <c r="BG255" s="195"/>
      <c r="BH255" s="195"/>
      <c r="BI255" s="129"/>
      <c r="BJ255" s="129"/>
      <c r="BK255" s="287"/>
      <c r="BM255" s="129">
        <v>13</v>
      </c>
      <c r="BN255" s="284"/>
      <c r="BO255" s="129"/>
      <c r="BP255" s="129"/>
      <c r="BQ255" s="129"/>
      <c r="BR255" s="129"/>
      <c r="BS255" s="129"/>
      <c r="BT255" s="129"/>
      <c r="BU255" s="129"/>
      <c r="BV255" s="129"/>
      <c r="BW255" s="129"/>
      <c r="BX255" s="129"/>
      <c r="BY255" s="129"/>
      <c r="BZ255" s="281"/>
      <c r="CB255" s="129">
        <v>13</v>
      </c>
      <c r="CC255" s="284"/>
      <c r="CD255" s="129"/>
      <c r="CE255" s="129"/>
      <c r="CF255" s="129"/>
      <c r="CG255" s="129"/>
      <c r="CH255" s="129"/>
      <c r="CI255" s="129"/>
      <c r="CJ255" s="129"/>
      <c r="CK255" s="129"/>
      <c r="CL255" s="129"/>
      <c r="CM255" s="129"/>
      <c r="CN255" s="129"/>
      <c r="CO255" s="281"/>
    </row>
    <row r="256" spans="1:93" hidden="1">
      <c r="A256" s="129">
        <v>14</v>
      </c>
      <c r="B256" s="283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284"/>
      <c r="R256" s="129">
        <v>14</v>
      </c>
      <c r="S256" s="283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287"/>
      <c r="AI256" s="129">
        <v>14</v>
      </c>
      <c r="AJ256" s="284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281"/>
      <c r="AX256" s="129">
        <v>14</v>
      </c>
      <c r="AY256" s="284"/>
      <c r="AZ256" s="129"/>
      <c r="BA256" s="129"/>
      <c r="BB256" s="129"/>
      <c r="BC256" s="129"/>
      <c r="BD256" s="129"/>
      <c r="BE256" s="129"/>
      <c r="BF256" s="129"/>
      <c r="BG256" s="195"/>
      <c r="BH256" s="195"/>
      <c r="BI256" s="129"/>
      <c r="BJ256" s="129"/>
      <c r="BK256" s="287"/>
      <c r="BM256" s="129">
        <v>14</v>
      </c>
      <c r="BN256" s="284"/>
      <c r="BO256" s="129"/>
      <c r="BP256" s="129"/>
      <c r="BQ256" s="129"/>
      <c r="BR256" s="129"/>
      <c r="BS256" s="129"/>
      <c r="BT256" s="129"/>
      <c r="BU256" s="129"/>
      <c r="BV256" s="129"/>
      <c r="BW256" s="129"/>
      <c r="BX256" s="129"/>
      <c r="BY256" s="129"/>
      <c r="BZ256" s="281"/>
      <c r="CB256" s="129">
        <v>14</v>
      </c>
      <c r="CC256" s="284"/>
      <c r="CD256" s="129"/>
      <c r="CE256" s="129"/>
      <c r="CF256" s="129"/>
      <c r="CG256" s="129"/>
      <c r="CH256" s="129"/>
      <c r="CI256" s="129"/>
      <c r="CJ256" s="129"/>
      <c r="CK256" s="129"/>
      <c r="CL256" s="129"/>
      <c r="CM256" s="129"/>
      <c r="CN256" s="129"/>
      <c r="CO256" s="281"/>
    </row>
    <row r="257" spans="1:93" hidden="1">
      <c r="A257" s="129">
        <v>15</v>
      </c>
      <c r="B257" s="283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284"/>
      <c r="R257" s="129">
        <v>15</v>
      </c>
      <c r="S257" s="283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288"/>
      <c r="AI257" s="129">
        <v>15</v>
      </c>
      <c r="AJ257" s="284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281"/>
      <c r="AX257" s="129">
        <v>15</v>
      </c>
      <c r="AY257" s="284"/>
      <c r="AZ257" s="129"/>
      <c r="BA257" s="129"/>
      <c r="BB257" s="129"/>
      <c r="BC257" s="129"/>
      <c r="BD257" s="129"/>
      <c r="BE257" s="129"/>
      <c r="BF257" s="129"/>
      <c r="BG257" s="195"/>
      <c r="BH257" s="195"/>
      <c r="BI257" s="129"/>
      <c r="BJ257" s="129"/>
      <c r="BK257" s="288"/>
      <c r="BM257" s="129">
        <v>15</v>
      </c>
      <c r="BN257" s="284"/>
      <c r="BO257" s="129"/>
      <c r="BP257" s="129"/>
      <c r="BQ257" s="129"/>
      <c r="BR257" s="129"/>
      <c r="BS257" s="129"/>
      <c r="BT257" s="129"/>
      <c r="BU257" s="129"/>
      <c r="BV257" s="129"/>
      <c r="BW257" s="129"/>
      <c r="BX257" s="129"/>
      <c r="BY257" s="129"/>
      <c r="BZ257" s="281"/>
      <c r="CB257" s="129">
        <v>15</v>
      </c>
      <c r="CC257" s="284"/>
      <c r="CD257" s="129"/>
      <c r="CE257" s="129"/>
      <c r="CF257" s="129"/>
      <c r="CG257" s="129"/>
      <c r="CH257" s="129"/>
      <c r="CI257" s="129"/>
      <c r="CJ257" s="129"/>
      <c r="CK257" s="129"/>
      <c r="CL257" s="129"/>
      <c r="CM257" s="129"/>
      <c r="CN257" s="129"/>
      <c r="CO257" s="281"/>
    </row>
    <row r="258" spans="1:93" ht="15.75" hidden="1">
      <c r="A258" s="280" t="s">
        <v>644</v>
      </c>
      <c r="B258" s="280"/>
      <c r="C258" s="129"/>
      <c r="D258" s="129"/>
      <c r="E258" s="125">
        <f>SUM(E243:E257)</f>
        <v>250</v>
      </c>
      <c r="F258" s="125">
        <f>SUM(F243:F257)</f>
        <v>215</v>
      </c>
      <c r="G258" s="125"/>
      <c r="H258" s="125"/>
      <c r="I258" s="129"/>
      <c r="J258" s="129">
        <f t="shared" ref="J258:K258" si="127">SUM(J243:J257)</f>
        <v>0</v>
      </c>
      <c r="K258" s="129">
        <f t="shared" si="127"/>
        <v>0</v>
      </c>
      <c r="L258" s="130">
        <f>IF(F258=0,0,(F258/E258*100))</f>
        <v>86</v>
      </c>
      <c r="M258" s="130">
        <f>IF(K258=0,0,(K258/J258*100))</f>
        <v>0</v>
      </c>
      <c r="N258" s="129"/>
      <c r="O258" s="129"/>
      <c r="P258" s="129"/>
      <c r="R258" s="280" t="s">
        <v>644</v>
      </c>
      <c r="S258" s="280"/>
      <c r="T258" s="125"/>
      <c r="U258" s="125"/>
      <c r="V258" s="125">
        <f>SUM(V243:V257)</f>
        <v>285</v>
      </c>
      <c r="W258" s="125">
        <f>SUM(W243:W257)</f>
        <v>251</v>
      </c>
      <c r="X258" s="125"/>
      <c r="Y258" s="125"/>
      <c r="Z258" s="125"/>
      <c r="AA258" s="125">
        <f t="shared" ref="AA258:AB258" si="128">SUM(AA243:AA257)</f>
        <v>0</v>
      </c>
      <c r="AB258" s="125">
        <f t="shared" si="128"/>
        <v>0</v>
      </c>
      <c r="AC258" s="130">
        <f>IF(W258=0,0,(W258/V258*100))</f>
        <v>88.070175438596493</v>
      </c>
      <c r="AD258" s="130">
        <f>IF(AB258=0,0,(AB258/AA258*100))</f>
        <v>0</v>
      </c>
      <c r="AE258" s="125">
        <v>6</v>
      </c>
      <c r="AF258" s="125">
        <v>0</v>
      </c>
      <c r="AG258" s="129"/>
      <c r="AI258" s="281" t="s">
        <v>644</v>
      </c>
      <c r="AJ258" s="281"/>
      <c r="AK258" s="129"/>
      <c r="AL258" s="129"/>
      <c r="AM258" s="129">
        <f>SUM(AM243:AM257)</f>
        <v>340</v>
      </c>
      <c r="AN258" s="129">
        <f>SUM(AN243:AN257)</f>
        <v>303</v>
      </c>
      <c r="AO258" s="129"/>
      <c r="AP258" s="129">
        <f t="shared" ref="AP258:AQ258" si="129">SUM(AP243:AP257)</f>
        <v>0</v>
      </c>
      <c r="AQ258" s="129">
        <f t="shared" si="129"/>
        <v>0</v>
      </c>
      <c r="AR258" s="130">
        <f>IF(AN258=0,0,(AN258/AM258*100))</f>
        <v>89.117647058823536</v>
      </c>
      <c r="AS258" s="130">
        <f>IF(AQ258=0,0,(AQ258/AP258*100))</f>
        <v>0</v>
      </c>
      <c r="AT258" s="129">
        <v>5</v>
      </c>
      <c r="AU258" s="129">
        <v>1</v>
      </c>
      <c r="AV258" s="129"/>
      <c r="AX258" s="281" t="s">
        <v>644</v>
      </c>
      <c r="AY258" s="281"/>
      <c r="AZ258" s="129"/>
      <c r="BA258" s="129"/>
      <c r="BB258" s="129">
        <f>SUM(BB243:BB257)</f>
        <v>152</v>
      </c>
      <c r="BC258" s="129">
        <f>SUM(BC243:BC257)</f>
        <v>162</v>
      </c>
      <c r="BD258" s="129"/>
      <c r="BE258" s="129">
        <f t="shared" ref="BE258:BF258" si="130">SUM(BE243:BE257)</f>
        <v>0</v>
      </c>
      <c r="BF258" s="129">
        <f t="shared" si="130"/>
        <v>0</v>
      </c>
      <c r="BG258" s="194">
        <f>IF(BC258=0,0,(BC258/BB258*100))</f>
        <v>106.57894736842107</v>
      </c>
      <c r="BH258" s="194">
        <f>IF(BF258=0,0,(BF258/BE258*100))</f>
        <v>0</v>
      </c>
      <c r="BI258" s="129">
        <v>6</v>
      </c>
      <c r="BJ258" s="129">
        <v>0</v>
      </c>
      <c r="BK258" s="129"/>
      <c r="BM258" s="281" t="s">
        <v>644</v>
      </c>
      <c r="BN258" s="281"/>
      <c r="BO258" s="129"/>
      <c r="BP258" s="129"/>
      <c r="BQ258" s="129">
        <f>SUM(BQ243:BQ257)</f>
        <v>0</v>
      </c>
      <c r="BR258" s="129">
        <f>SUM(BR243:BR257)</f>
        <v>0</v>
      </c>
      <c r="BS258" s="129"/>
      <c r="BT258" s="129">
        <f t="shared" ref="BT258:BU258" si="131">SUM(BT243:BT257)</f>
        <v>0</v>
      </c>
      <c r="BU258" s="129">
        <f t="shared" si="131"/>
        <v>0</v>
      </c>
      <c r="BV258" s="130">
        <f>IF(BR258=0,0,(BR258/BQ258*100))</f>
        <v>0</v>
      </c>
      <c r="BW258" s="130">
        <f>IF(BU258=0,0,(BU258/BT258*100))</f>
        <v>0</v>
      </c>
      <c r="BX258" s="129"/>
      <c r="BY258" s="129"/>
      <c r="BZ258" s="129"/>
      <c r="CB258" s="281" t="s">
        <v>644</v>
      </c>
      <c r="CC258" s="281"/>
      <c r="CD258" s="129"/>
      <c r="CE258" s="129"/>
      <c r="CF258" s="129">
        <f>SUM(CF243:CF257)</f>
        <v>0</v>
      </c>
      <c r="CG258" s="129">
        <f>SUM(CG243:CG257)</f>
        <v>0</v>
      </c>
      <c r="CH258" s="129"/>
      <c r="CI258" s="129">
        <f t="shared" ref="CI258:CJ258" si="132">SUM(CI243:CI257)</f>
        <v>0</v>
      </c>
      <c r="CJ258" s="129">
        <f t="shared" si="132"/>
        <v>0</v>
      </c>
      <c r="CK258" s="130">
        <f>IF(CG258=0,0,(CG258/CF258*100))</f>
        <v>0</v>
      </c>
      <c r="CL258" s="130">
        <f>IF(CJ258=0,0,(CJ258/CI258*100))</f>
        <v>0</v>
      </c>
      <c r="CM258" s="129"/>
      <c r="CN258" s="129"/>
      <c r="CO258" s="129"/>
    </row>
    <row r="259" spans="1:93" hidden="1">
      <c r="A259" s="129">
        <v>1</v>
      </c>
      <c r="B259" s="284" t="s">
        <v>637</v>
      </c>
      <c r="C259" s="16" t="s">
        <v>100</v>
      </c>
      <c r="D259" s="16" t="s">
        <v>101</v>
      </c>
      <c r="E259" s="129">
        <v>340</v>
      </c>
      <c r="F259" s="129">
        <v>216</v>
      </c>
      <c r="G259" s="129"/>
      <c r="H259" s="129"/>
      <c r="I259" s="129"/>
      <c r="J259" s="129"/>
      <c r="K259" s="129"/>
      <c r="L259" s="129"/>
      <c r="M259" s="129"/>
      <c r="N259" s="129"/>
      <c r="O259" s="129"/>
      <c r="P259" s="281"/>
      <c r="R259" s="129">
        <v>1</v>
      </c>
      <c r="S259" s="283" t="s">
        <v>637</v>
      </c>
      <c r="T259" s="16" t="s">
        <v>130</v>
      </c>
      <c r="U259" s="16" t="s">
        <v>131</v>
      </c>
      <c r="V259" s="129">
        <v>340</v>
      </c>
      <c r="W259" s="129">
        <v>340</v>
      </c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281"/>
      <c r="AI259" s="129">
        <v>1</v>
      </c>
      <c r="AJ259" s="284" t="s">
        <v>637</v>
      </c>
      <c r="AK259" s="16" t="s">
        <v>547</v>
      </c>
      <c r="AL259" s="16" t="s">
        <v>504</v>
      </c>
      <c r="AM259" s="129">
        <v>20</v>
      </c>
      <c r="AN259" s="129">
        <v>20</v>
      </c>
      <c r="AO259" s="129"/>
      <c r="AP259" s="129"/>
      <c r="AQ259" s="129"/>
      <c r="AR259" s="129"/>
      <c r="AS259" s="129"/>
      <c r="AT259" s="129"/>
      <c r="AU259" s="129"/>
      <c r="AV259" s="281" t="s">
        <v>804</v>
      </c>
      <c r="AX259" s="129">
        <v>1</v>
      </c>
      <c r="AY259" s="284" t="s">
        <v>637</v>
      </c>
      <c r="AZ259" s="16" t="s">
        <v>130</v>
      </c>
      <c r="BA259" s="16" t="s">
        <v>131</v>
      </c>
      <c r="BB259" s="129">
        <v>300</v>
      </c>
      <c r="BC259" s="129">
        <v>168</v>
      </c>
      <c r="BD259" s="129"/>
      <c r="BE259" s="129"/>
      <c r="BF259" s="129"/>
      <c r="BG259" s="195"/>
      <c r="BH259" s="195"/>
      <c r="BI259" s="129"/>
      <c r="BJ259" s="129"/>
      <c r="BK259" s="286" t="s">
        <v>818</v>
      </c>
      <c r="BM259" s="129">
        <v>1</v>
      </c>
      <c r="BN259" s="284" t="s">
        <v>637</v>
      </c>
      <c r="BO259" s="129"/>
      <c r="BP259" s="129"/>
      <c r="BQ259" s="129"/>
      <c r="BR259" s="129"/>
      <c r="BS259" s="129"/>
      <c r="BT259" s="129"/>
      <c r="BU259" s="129"/>
      <c r="BV259" s="129"/>
      <c r="BW259" s="129"/>
      <c r="BX259" s="129"/>
      <c r="BY259" s="129"/>
      <c r="BZ259" s="281"/>
      <c r="CB259" s="129">
        <v>1</v>
      </c>
      <c r="CC259" s="284" t="s">
        <v>637</v>
      </c>
      <c r="CD259" s="16"/>
      <c r="CE259" s="16"/>
      <c r="CF259" s="129"/>
      <c r="CG259" s="129"/>
      <c r="CH259" s="129"/>
      <c r="CI259" s="129"/>
      <c r="CJ259" s="129"/>
      <c r="CK259" s="129"/>
      <c r="CL259" s="129"/>
      <c r="CM259" s="129"/>
      <c r="CN259" s="129"/>
      <c r="CO259" s="281"/>
    </row>
    <row r="260" spans="1:93" hidden="1">
      <c r="A260" s="129">
        <v>2</v>
      </c>
      <c r="B260" s="284"/>
      <c r="C260" s="16" t="s">
        <v>130</v>
      </c>
      <c r="D260" s="16" t="s">
        <v>131</v>
      </c>
      <c r="E260" s="129"/>
      <c r="F260" s="129">
        <v>100</v>
      </c>
      <c r="G260" s="129"/>
      <c r="H260" s="129"/>
      <c r="I260" s="129"/>
      <c r="J260" s="129"/>
      <c r="K260" s="129"/>
      <c r="L260" s="129"/>
      <c r="M260" s="129"/>
      <c r="N260" s="129"/>
      <c r="O260" s="129"/>
      <c r="P260" s="281"/>
      <c r="R260" s="129">
        <v>2</v>
      </c>
      <c r="S260" s="283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281"/>
      <c r="AI260" s="129">
        <v>2</v>
      </c>
      <c r="AJ260" s="284"/>
      <c r="AK260" s="16" t="s">
        <v>553</v>
      </c>
      <c r="AL260" s="46" t="s">
        <v>366</v>
      </c>
      <c r="AM260" s="129">
        <v>20</v>
      </c>
      <c r="AN260" s="129">
        <v>20</v>
      </c>
      <c r="AO260" s="129"/>
      <c r="AP260" s="129"/>
      <c r="AQ260" s="129"/>
      <c r="AR260" s="129"/>
      <c r="AS260" s="129"/>
      <c r="AT260" s="129"/>
      <c r="AU260" s="129"/>
      <c r="AV260" s="281"/>
      <c r="AX260" s="129">
        <v>2</v>
      </c>
      <c r="AY260" s="284"/>
      <c r="AZ260" s="16" t="s">
        <v>132</v>
      </c>
      <c r="BA260" s="16" t="s">
        <v>133</v>
      </c>
      <c r="BB260" s="129"/>
      <c r="BC260" s="129">
        <v>84</v>
      </c>
      <c r="BD260" s="129"/>
      <c r="BE260" s="129"/>
      <c r="BF260" s="129"/>
      <c r="BG260" s="195"/>
      <c r="BH260" s="195"/>
      <c r="BI260" s="129"/>
      <c r="BJ260" s="129"/>
      <c r="BK260" s="287"/>
      <c r="BM260" s="129">
        <v>2</v>
      </c>
      <c r="BN260" s="284"/>
      <c r="BO260" s="16"/>
      <c r="BP260" s="16"/>
      <c r="BQ260" s="129"/>
      <c r="BR260" s="129"/>
      <c r="BS260" s="129"/>
      <c r="BT260" s="129"/>
      <c r="BU260" s="129"/>
      <c r="BV260" s="129"/>
      <c r="BW260" s="129"/>
      <c r="BX260" s="129"/>
      <c r="BY260" s="129"/>
      <c r="BZ260" s="281"/>
      <c r="CB260" s="129">
        <v>2</v>
      </c>
      <c r="CC260" s="284"/>
      <c r="CD260" s="16"/>
      <c r="CE260" s="16"/>
      <c r="CF260" s="129"/>
      <c r="CG260" s="129"/>
      <c r="CH260" s="129"/>
      <c r="CI260" s="129"/>
      <c r="CJ260" s="129"/>
      <c r="CK260" s="129"/>
      <c r="CL260" s="129"/>
      <c r="CM260" s="129"/>
      <c r="CN260" s="129"/>
      <c r="CO260" s="281"/>
    </row>
    <row r="261" spans="1:93" hidden="1">
      <c r="A261" s="129">
        <v>3</v>
      </c>
      <c r="B261" s="284"/>
      <c r="C261" s="16" t="s">
        <v>106</v>
      </c>
      <c r="D261" s="16" t="s">
        <v>107</v>
      </c>
      <c r="E261" s="129"/>
      <c r="F261" s="129">
        <v>8</v>
      </c>
      <c r="G261" s="129"/>
      <c r="H261" s="129"/>
      <c r="I261" s="129"/>
      <c r="J261" s="129"/>
      <c r="K261" s="129"/>
      <c r="L261" s="129"/>
      <c r="M261" s="129"/>
      <c r="N261" s="129"/>
      <c r="O261" s="129"/>
      <c r="P261" s="281"/>
      <c r="R261" s="129">
        <v>3</v>
      </c>
      <c r="S261" s="283"/>
      <c r="T261" s="129"/>
      <c r="U261" s="70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281"/>
      <c r="AI261" s="129">
        <v>3</v>
      </c>
      <c r="AJ261" s="284"/>
      <c r="AK261" s="16" t="s">
        <v>218</v>
      </c>
      <c r="AL261" s="78" t="s">
        <v>219</v>
      </c>
      <c r="AM261" s="129">
        <v>87</v>
      </c>
      <c r="AN261" s="129">
        <v>49</v>
      </c>
      <c r="AO261" s="129"/>
      <c r="AP261" s="129"/>
      <c r="AQ261" s="129"/>
      <c r="AR261" s="129"/>
      <c r="AS261" s="129"/>
      <c r="AT261" s="129"/>
      <c r="AU261" s="129"/>
      <c r="AV261" s="281"/>
      <c r="AX261" s="129">
        <v>3</v>
      </c>
      <c r="AY261" s="284"/>
      <c r="AZ261" s="129"/>
      <c r="BA261" s="16"/>
      <c r="BB261" s="129"/>
      <c r="BC261" s="129"/>
      <c r="BD261" s="129"/>
      <c r="BE261" s="129"/>
      <c r="BF261" s="129"/>
      <c r="BG261" s="195"/>
      <c r="BH261" s="195"/>
      <c r="BI261" s="129"/>
      <c r="BJ261" s="129"/>
      <c r="BK261" s="287"/>
      <c r="BM261" s="129">
        <v>3</v>
      </c>
      <c r="BN261" s="284"/>
      <c r="BO261" s="34"/>
      <c r="BP261" s="16"/>
      <c r="BQ261" s="129"/>
      <c r="BR261" s="129"/>
      <c r="BS261" s="129"/>
      <c r="BT261" s="129"/>
      <c r="BU261" s="129"/>
      <c r="BV261" s="129"/>
      <c r="BW261" s="129"/>
      <c r="BX261" s="129"/>
      <c r="BY261" s="129"/>
      <c r="BZ261" s="281"/>
      <c r="CB261" s="129">
        <v>3</v>
      </c>
      <c r="CC261" s="284"/>
      <c r="CD261" s="34"/>
      <c r="CE261" s="16"/>
      <c r="CF261" s="129"/>
      <c r="CG261" s="129"/>
      <c r="CH261" s="129"/>
      <c r="CI261" s="129"/>
      <c r="CJ261" s="129"/>
      <c r="CK261" s="129"/>
      <c r="CL261" s="129"/>
      <c r="CM261" s="129"/>
      <c r="CN261" s="129"/>
      <c r="CO261" s="281"/>
    </row>
    <row r="262" spans="1:93" ht="30" hidden="1">
      <c r="A262" s="129">
        <v>4</v>
      </c>
      <c r="B262" s="284"/>
      <c r="C262" s="16" t="s">
        <v>574</v>
      </c>
      <c r="D262" s="47" t="s">
        <v>392</v>
      </c>
      <c r="E262" s="129"/>
      <c r="F262" s="129">
        <v>20</v>
      </c>
      <c r="G262" s="129"/>
      <c r="H262" s="129"/>
      <c r="I262" s="129"/>
      <c r="J262" s="129"/>
      <c r="K262" s="129"/>
      <c r="L262" s="129"/>
      <c r="M262" s="129"/>
      <c r="N262" s="129"/>
      <c r="O262" s="129"/>
      <c r="P262" s="281"/>
      <c r="R262" s="129">
        <v>4</v>
      </c>
      <c r="S262" s="283"/>
      <c r="T262" s="16"/>
      <c r="U262" s="4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281"/>
      <c r="AI262" s="129">
        <v>4</v>
      </c>
      <c r="AJ262" s="284"/>
      <c r="AK262" s="16" t="s">
        <v>222</v>
      </c>
      <c r="AL262" s="78" t="s">
        <v>223</v>
      </c>
      <c r="AM262" s="129"/>
      <c r="AN262" s="129">
        <v>18</v>
      </c>
      <c r="AO262" s="129"/>
      <c r="AP262" s="129"/>
      <c r="AQ262" s="129"/>
      <c r="AR262" s="129"/>
      <c r="AS262" s="129"/>
      <c r="AT262" s="129"/>
      <c r="AU262" s="129"/>
      <c r="AV262" s="281"/>
      <c r="AX262" s="129">
        <v>4</v>
      </c>
      <c r="AY262" s="284"/>
      <c r="AZ262" s="129"/>
      <c r="BA262" s="129"/>
      <c r="BB262" s="129"/>
      <c r="BC262" s="129"/>
      <c r="BD262" s="129"/>
      <c r="BE262" s="129"/>
      <c r="BF262" s="129"/>
      <c r="BG262" s="195"/>
      <c r="BH262" s="195"/>
      <c r="BI262" s="129"/>
      <c r="BJ262" s="129"/>
      <c r="BK262" s="287"/>
      <c r="BM262" s="129">
        <v>4</v>
      </c>
      <c r="BN262" s="284"/>
      <c r="BO262" s="16"/>
      <c r="BP262" s="16"/>
      <c r="BQ262" s="129"/>
      <c r="BR262" s="129"/>
      <c r="BS262" s="129"/>
      <c r="BT262" s="129"/>
      <c r="BU262" s="129"/>
      <c r="BV262" s="129"/>
      <c r="BW262" s="129"/>
      <c r="BX262" s="129"/>
      <c r="BY262" s="129"/>
      <c r="BZ262" s="281"/>
      <c r="CB262" s="129">
        <v>4</v>
      </c>
      <c r="CC262" s="284"/>
      <c r="CD262" s="16"/>
      <c r="CE262" s="16"/>
      <c r="CF262" s="129"/>
      <c r="CG262" s="129"/>
      <c r="CH262" s="129"/>
      <c r="CI262" s="129"/>
      <c r="CJ262" s="129"/>
      <c r="CK262" s="129"/>
      <c r="CL262" s="129"/>
      <c r="CM262" s="129"/>
      <c r="CN262" s="129"/>
      <c r="CO262" s="281"/>
    </row>
    <row r="263" spans="1:93" hidden="1">
      <c r="A263" s="129">
        <v>5</v>
      </c>
      <c r="B263" s="284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281"/>
      <c r="R263" s="129">
        <v>5</v>
      </c>
      <c r="S263" s="283"/>
      <c r="T263" s="16"/>
      <c r="U263" s="24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281"/>
      <c r="AI263" s="129">
        <v>5</v>
      </c>
      <c r="AJ263" s="284"/>
      <c r="AK263" s="16" t="s">
        <v>183</v>
      </c>
      <c r="AL263" s="16" t="s">
        <v>184</v>
      </c>
      <c r="AM263" s="129">
        <v>100</v>
      </c>
      <c r="AN263" s="129"/>
      <c r="AO263" s="129"/>
      <c r="AP263" s="129"/>
      <c r="AQ263" s="129"/>
      <c r="AR263" s="129"/>
      <c r="AS263" s="129"/>
      <c r="AT263" s="129"/>
      <c r="AU263" s="129"/>
      <c r="AV263" s="281"/>
      <c r="AX263" s="129">
        <v>5</v>
      </c>
      <c r="AY263" s="284"/>
      <c r="AZ263" s="129"/>
      <c r="BA263" s="129"/>
      <c r="BB263" s="129"/>
      <c r="BC263" s="129"/>
      <c r="BD263" s="129"/>
      <c r="BE263" s="129"/>
      <c r="BF263" s="129"/>
      <c r="BG263" s="195"/>
      <c r="BH263" s="195"/>
      <c r="BI263" s="129"/>
      <c r="BJ263" s="129"/>
      <c r="BK263" s="287"/>
      <c r="BM263" s="129">
        <v>5</v>
      </c>
      <c r="BN263" s="284"/>
      <c r="BO263" s="34"/>
      <c r="BP263" s="34"/>
      <c r="BQ263" s="129"/>
      <c r="BR263" s="129"/>
      <c r="BS263" s="129"/>
      <c r="BT263" s="129"/>
      <c r="BU263" s="129"/>
      <c r="BV263" s="129"/>
      <c r="BW263" s="129"/>
      <c r="BX263" s="129"/>
      <c r="BY263" s="129"/>
      <c r="BZ263" s="281"/>
      <c r="CB263" s="129">
        <v>5</v>
      </c>
      <c r="CC263" s="284"/>
      <c r="CD263" s="34"/>
      <c r="CE263" s="34"/>
      <c r="CF263" s="129"/>
      <c r="CG263" s="129"/>
      <c r="CH263" s="129"/>
      <c r="CI263" s="129"/>
      <c r="CJ263" s="129"/>
      <c r="CK263" s="129"/>
      <c r="CL263" s="129"/>
      <c r="CM263" s="129"/>
      <c r="CN263" s="129"/>
      <c r="CO263" s="281"/>
    </row>
    <row r="264" spans="1:93" hidden="1">
      <c r="A264" s="129">
        <v>6</v>
      </c>
      <c r="B264" s="284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281"/>
      <c r="R264" s="129">
        <v>6</v>
      </c>
      <c r="S264" s="283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281"/>
      <c r="AI264" s="129">
        <v>6</v>
      </c>
      <c r="AJ264" s="284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281"/>
      <c r="AX264" s="129">
        <v>6</v>
      </c>
      <c r="AY264" s="284"/>
      <c r="AZ264" s="129"/>
      <c r="BA264" s="129"/>
      <c r="BB264" s="129"/>
      <c r="BC264" s="129"/>
      <c r="BD264" s="129"/>
      <c r="BE264" s="129"/>
      <c r="BF264" s="129"/>
      <c r="BG264" s="195"/>
      <c r="BH264" s="195"/>
      <c r="BI264" s="129"/>
      <c r="BJ264" s="129"/>
      <c r="BK264" s="287"/>
      <c r="BM264" s="129">
        <v>6</v>
      </c>
      <c r="BN264" s="284"/>
      <c r="BO264" s="129"/>
      <c r="BP264" s="129"/>
      <c r="BQ264" s="129"/>
      <c r="BR264" s="129"/>
      <c r="BS264" s="129"/>
      <c r="BT264" s="129"/>
      <c r="BU264" s="129"/>
      <c r="BV264" s="129"/>
      <c r="BW264" s="129"/>
      <c r="BX264" s="129"/>
      <c r="BY264" s="129"/>
      <c r="BZ264" s="281"/>
      <c r="CB264" s="129">
        <v>6</v>
      </c>
      <c r="CC264" s="284"/>
      <c r="CD264" s="129"/>
      <c r="CE264" s="129"/>
      <c r="CF264" s="129"/>
      <c r="CG264" s="129"/>
      <c r="CH264" s="129"/>
      <c r="CI264" s="129"/>
      <c r="CJ264" s="129"/>
      <c r="CK264" s="129"/>
      <c r="CL264" s="129"/>
      <c r="CM264" s="129"/>
      <c r="CN264" s="129"/>
      <c r="CO264" s="281"/>
    </row>
    <row r="265" spans="1:93" hidden="1">
      <c r="A265" s="129">
        <v>7</v>
      </c>
      <c r="B265" s="284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281"/>
      <c r="R265" s="129">
        <v>7</v>
      </c>
      <c r="S265" s="283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281"/>
      <c r="AI265" s="129">
        <v>7</v>
      </c>
      <c r="AJ265" s="284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281"/>
      <c r="AX265" s="129">
        <v>7</v>
      </c>
      <c r="AY265" s="284"/>
      <c r="AZ265" s="129"/>
      <c r="BA265" s="129"/>
      <c r="BB265" s="129"/>
      <c r="BC265" s="129"/>
      <c r="BD265" s="129"/>
      <c r="BE265" s="129"/>
      <c r="BF265" s="129"/>
      <c r="BG265" s="195"/>
      <c r="BH265" s="195"/>
      <c r="BI265" s="129"/>
      <c r="BJ265" s="129"/>
      <c r="BK265" s="287"/>
      <c r="BM265" s="129">
        <v>7</v>
      </c>
      <c r="BN265" s="284"/>
      <c r="BO265" s="129"/>
      <c r="BP265" s="129"/>
      <c r="BQ265" s="129"/>
      <c r="BR265" s="129"/>
      <c r="BS265" s="129"/>
      <c r="BT265" s="129"/>
      <c r="BU265" s="129"/>
      <c r="BV265" s="129"/>
      <c r="BW265" s="129"/>
      <c r="BX265" s="129"/>
      <c r="BY265" s="129"/>
      <c r="BZ265" s="281"/>
      <c r="CB265" s="129">
        <v>7</v>
      </c>
      <c r="CC265" s="284"/>
      <c r="CD265" s="129"/>
      <c r="CE265" s="129"/>
      <c r="CF265" s="129"/>
      <c r="CG265" s="129"/>
      <c r="CH265" s="129"/>
      <c r="CI265" s="129"/>
      <c r="CJ265" s="129"/>
      <c r="CK265" s="129"/>
      <c r="CL265" s="129"/>
      <c r="CM265" s="129"/>
      <c r="CN265" s="129"/>
      <c r="CO265" s="281"/>
    </row>
    <row r="266" spans="1:93" hidden="1">
      <c r="A266" s="129">
        <v>8</v>
      </c>
      <c r="B266" s="284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281"/>
      <c r="R266" s="129">
        <v>8</v>
      </c>
      <c r="S266" s="283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281"/>
      <c r="AI266" s="129">
        <v>8</v>
      </c>
      <c r="AJ266" s="284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281"/>
      <c r="AX266" s="129">
        <v>8</v>
      </c>
      <c r="AY266" s="284"/>
      <c r="AZ266" s="129"/>
      <c r="BA266" s="129"/>
      <c r="BB266" s="129"/>
      <c r="BC266" s="129"/>
      <c r="BD266" s="129"/>
      <c r="BE266" s="129"/>
      <c r="BF266" s="129"/>
      <c r="BG266" s="195"/>
      <c r="BH266" s="195"/>
      <c r="BI266" s="129"/>
      <c r="BJ266" s="129"/>
      <c r="BK266" s="287"/>
      <c r="BM266" s="129">
        <v>8</v>
      </c>
      <c r="BN266" s="284"/>
      <c r="BO266" s="129"/>
      <c r="BP266" s="129"/>
      <c r="BQ266" s="129"/>
      <c r="BR266" s="129"/>
      <c r="BS266" s="129"/>
      <c r="BT266" s="129"/>
      <c r="BU266" s="129"/>
      <c r="BV266" s="129"/>
      <c r="BW266" s="129"/>
      <c r="BX266" s="129"/>
      <c r="BY266" s="129"/>
      <c r="BZ266" s="281"/>
      <c r="CB266" s="129">
        <v>8</v>
      </c>
      <c r="CC266" s="284"/>
      <c r="CD266" s="129"/>
      <c r="CE266" s="129"/>
      <c r="CF266" s="129"/>
      <c r="CG266" s="129"/>
      <c r="CH266" s="129"/>
      <c r="CI266" s="129"/>
      <c r="CJ266" s="129"/>
      <c r="CK266" s="129"/>
      <c r="CL266" s="129"/>
      <c r="CM266" s="129"/>
      <c r="CN266" s="129"/>
      <c r="CO266" s="281"/>
    </row>
    <row r="267" spans="1:93" hidden="1">
      <c r="A267" s="129">
        <v>9</v>
      </c>
      <c r="B267" s="284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281"/>
      <c r="R267" s="129">
        <v>9</v>
      </c>
      <c r="S267" s="283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281"/>
      <c r="AI267" s="129">
        <v>9</v>
      </c>
      <c r="AJ267" s="284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281"/>
      <c r="AX267" s="129">
        <v>9</v>
      </c>
      <c r="AY267" s="284"/>
      <c r="AZ267" s="129"/>
      <c r="BA267" s="129"/>
      <c r="BB267" s="129"/>
      <c r="BC267" s="129"/>
      <c r="BD267" s="129"/>
      <c r="BE267" s="129"/>
      <c r="BF267" s="129"/>
      <c r="BG267" s="195"/>
      <c r="BH267" s="195"/>
      <c r="BI267" s="129"/>
      <c r="BJ267" s="129"/>
      <c r="BK267" s="287"/>
      <c r="BM267" s="129">
        <v>9</v>
      </c>
      <c r="BN267" s="284"/>
      <c r="BO267" s="129"/>
      <c r="BP267" s="129"/>
      <c r="BQ267" s="129"/>
      <c r="BR267" s="129"/>
      <c r="BS267" s="129"/>
      <c r="BT267" s="129"/>
      <c r="BU267" s="129"/>
      <c r="BV267" s="129"/>
      <c r="BW267" s="129"/>
      <c r="BX267" s="129"/>
      <c r="BY267" s="129"/>
      <c r="BZ267" s="281"/>
      <c r="CB267" s="129">
        <v>9</v>
      </c>
      <c r="CC267" s="284"/>
      <c r="CD267" s="129"/>
      <c r="CE267" s="129"/>
      <c r="CF267" s="129"/>
      <c r="CG267" s="129"/>
      <c r="CH267" s="129"/>
      <c r="CI267" s="129"/>
      <c r="CJ267" s="129"/>
      <c r="CK267" s="129"/>
      <c r="CL267" s="129"/>
      <c r="CM267" s="129"/>
      <c r="CN267" s="129"/>
      <c r="CO267" s="281"/>
    </row>
    <row r="268" spans="1:93" hidden="1">
      <c r="A268" s="129">
        <v>10</v>
      </c>
      <c r="B268" s="284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281"/>
      <c r="R268" s="129">
        <v>10</v>
      </c>
      <c r="S268" s="283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281"/>
      <c r="AI268" s="129">
        <v>10</v>
      </c>
      <c r="AJ268" s="284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281"/>
      <c r="AX268" s="129">
        <v>10</v>
      </c>
      <c r="AY268" s="284"/>
      <c r="AZ268" s="129"/>
      <c r="BA268" s="129"/>
      <c r="BB268" s="129"/>
      <c r="BC268" s="129"/>
      <c r="BD268" s="129"/>
      <c r="BE268" s="129"/>
      <c r="BF268" s="129"/>
      <c r="BG268" s="195"/>
      <c r="BH268" s="195"/>
      <c r="BI268" s="129"/>
      <c r="BJ268" s="129"/>
      <c r="BK268" s="287"/>
      <c r="BM268" s="129">
        <v>10</v>
      </c>
      <c r="BN268" s="284"/>
      <c r="BO268" s="129"/>
      <c r="BP268" s="129"/>
      <c r="BQ268" s="129"/>
      <c r="BR268" s="129"/>
      <c r="BS268" s="129"/>
      <c r="BT268" s="129"/>
      <c r="BU268" s="129"/>
      <c r="BV268" s="129"/>
      <c r="BW268" s="129"/>
      <c r="BX268" s="129"/>
      <c r="BY268" s="129"/>
      <c r="BZ268" s="281"/>
      <c r="CB268" s="129">
        <v>10</v>
      </c>
      <c r="CC268" s="284"/>
      <c r="CD268" s="129"/>
      <c r="CE268" s="129"/>
      <c r="CF268" s="129"/>
      <c r="CG268" s="129"/>
      <c r="CH268" s="129"/>
      <c r="CI268" s="129"/>
      <c r="CJ268" s="129"/>
      <c r="CK268" s="129"/>
      <c r="CL268" s="129"/>
      <c r="CM268" s="129"/>
      <c r="CN268" s="129"/>
      <c r="CO268" s="281"/>
    </row>
    <row r="269" spans="1:93" hidden="1">
      <c r="A269" s="129">
        <v>11</v>
      </c>
      <c r="B269" s="284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281"/>
      <c r="R269" s="129">
        <v>11</v>
      </c>
      <c r="S269" s="283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281"/>
      <c r="AI269" s="129">
        <v>11</v>
      </c>
      <c r="AJ269" s="284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281"/>
      <c r="AX269" s="129">
        <v>11</v>
      </c>
      <c r="AY269" s="284"/>
      <c r="AZ269" s="129"/>
      <c r="BA269" s="129"/>
      <c r="BB269" s="129"/>
      <c r="BC269" s="129"/>
      <c r="BD269" s="129"/>
      <c r="BE269" s="129"/>
      <c r="BF269" s="129"/>
      <c r="BG269" s="195"/>
      <c r="BH269" s="195"/>
      <c r="BI269" s="129"/>
      <c r="BJ269" s="129"/>
      <c r="BK269" s="287"/>
      <c r="BM269" s="129">
        <v>11</v>
      </c>
      <c r="BN269" s="284"/>
      <c r="BO269" s="129"/>
      <c r="BP269" s="129"/>
      <c r="BQ269" s="129"/>
      <c r="BR269" s="129"/>
      <c r="BS269" s="129"/>
      <c r="BT269" s="129"/>
      <c r="BU269" s="129"/>
      <c r="BV269" s="129"/>
      <c r="BW269" s="129"/>
      <c r="BX269" s="129"/>
      <c r="BY269" s="129"/>
      <c r="BZ269" s="281"/>
      <c r="CB269" s="129">
        <v>11</v>
      </c>
      <c r="CC269" s="284"/>
      <c r="CD269" s="129"/>
      <c r="CE269" s="129"/>
      <c r="CF269" s="129"/>
      <c r="CG269" s="129"/>
      <c r="CH269" s="129"/>
      <c r="CI269" s="129"/>
      <c r="CJ269" s="129"/>
      <c r="CK269" s="129"/>
      <c r="CL269" s="129"/>
      <c r="CM269" s="129"/>
      <c r="CN269" s="129"/>
      <c r="CO269" s="281"/>
    </row>
    <row r="270" spans="1:93" hidden="1">
      <c r="A270" s="129">
        <v>12</v>
      </c>
      <c r="B270" s="284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281"/>
      <c r="R270" s="129">
        <v>12</v>
      </c>
      <c r="S270" s="283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281"/>
      <c r="AI270" s="129">
        <v>12</v>
      </c>
      <c r="AJ270" s="284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281"/>
      <c r="AX270" s="129">
        <v>12</v>
      </c>
      <c r="AY270" s="284"/>
      <c r="AZ270" s="129"/>
      <c r="BA270" s="129"/>
      <c r="BB270" s="129"/>
      <c r="BC270" s="129"/>
      <c r="BD270" s="129"/>
      <c r="BE270" s="129"/>
      <c r="BF270" s="129"/>
      <c r="BG270" s="195"/>
      <c r="BH270" s="195"/>
      <c r="BI270" s="129"/>
      <c r="BJ270" s="129"/>
      <c r="BK270" s="287"/>
      <c r="BM270" s="129">
        <v>12</v>
      </c>
      <c r="BN270" s="284"/>
      <c r="BO270" s="129"/>
      <c r="BP270" s="129"/>
      <c r="BQ270" s="129"/>
      <c r="BR270" s="129"/>
      <c r="BS270" s="129"/>
      <c r="BT270" s="129"/>
      <c r="BU270" s="129"/>
      <c r="BV270" s="129"/>
      <c r="BW270" s="129"/>
      <c r="BX270" s="129"/>
      <c r="BY270" s="129"/>
      <c r="BZ270" s="281"/>
      <c r="CB270" s="129">
        <v>12</v>
      </c>
      <c r="CC270" s="284"/>
      <c r="CD270" s="129"/>
      <c r="CE270" s="129"/>
      <c r="CF270" s="129"/>
      <c r="CG270" s="129"/>
      <c r="CH270" s="129"/>
      <c r="CI270" s="129"/>
      <c r="CJ270" s="129"/>
      <c r="CK270" s="129"/>
      <c r="CL270" s="129"/>
      <c r="CM270" s="129"/>
      <c r="CN270" s="129"/>
      <c r="CO270" s="281"/>
    </row>
    <row r="271" spans="1:93" hidden="1">
      <c r="A271" s="129">
        <v>13</v>
      </c>
      <c r="B271" s="284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281"/>
      <c r="R271" s="129">
        <v>13</v>
      </c>
      <c r="S271" s="283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281"/>
      <c r="AI271" s="129">
        <v>13</v>
      </c>
      <c r="AJ271" s="284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281"/>
      <c r="AX271" s="129">
        <v>13</v>
      </c>
      <c r="AY271" s="284"/>
      <c r="AZ271" s="129"/>
      <c r="BA271" s="129"/>
      <c r="BB271" s="129"/>
      <c r="BC271" s="129"/>
      <c r="BD271" s="129"/>
      <c r="BE271" s="129"/>
      <c r="BF271" s="129"/>
      <c r="BG271" s="195"/>
      <c r="BH271" s="195"/>
      <c r="BI271" s="129"/>
      <c r="BJ271" s="129"/>
      <c r="BK271" s="287"/>
      <c r="BM271" s="129">
        <v>13</v>
      </c>
      <c r="BN271" s="284"/>
      <c r="BO271" s="129"/>
      <c r="BP271" s="129"/>
      <c r="BQ271" s="129"/>
      <c r="BR271" s="129"/>
      <c r="BS271" s="129"/>
      <c r="BT271" s="129"/>
      <c r="BU271" s="129"/>
      <c r="BV271" s="129"/>
      <c r="BW271" s="129"/>
      <c r="BX271" s="129"/>
      <c r="BY271" s="129"/>
      <c r="BZ271" s="281"/>
      <c r="CB271" s="129">
        <v>13</v>
      </c>
      <c r="CC271" s="284"/>
      <c r="CD271" s="129"/>
      <c r="CE271" s="129"/>
      <c r="CF271" s="129"/>
      <c r="CG271" s="129"/>
      <c r="CH271" s="129"/>
      <c r="CI271" s="129"/>
      <c r="CJ271" s="129"/>
      <c r="CK271" s="129"/>
      <c r="CL271" s="129"/>
      <c r="CM271" s="129"/>
      <c r="CN271" s="129"/>
      <c r="CO271" s="281"/>
    </row>
    <row r="272" spans="1:93" hidden="1">
      <c r="A272" s="129">
        <v>14</v>
      </c>
      <c r="B272" s="284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281"/>
      <c r="R272" s="129">
        <v>14</v>
      </c>
      <c r="S272" s="283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281"/>
      <c r="AI272" s="129">
        <v>14</v>
      </c>
      <c r="AJ272" s="284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281"/>
      <c r="AX272" s="129">
        <v>14</v>
      </c>
      <c r="AY272" s="284"/>
      <c r="AZ272" s="129"/>
      <c r="BA272" s="129"/>
      <c r="BB272" s="129"/>
      <c r="BC272" s="129"/>
      <c r="BD272" s="129"/>
      <c r="BE272" s="129"/>
      <c r="BF272" s="129"/>
      <c r="BG272" s="195"/>
      <c r="BH272" s="195"/>
      <c r="BI272" s="129"/>
      <c r="BJ272" s="129"/>
      <c r="BK272" s="287"/>
      <c r="BM272" s="129">
        <v>14</v>
      </c>
      <c r="BN272" s="284"/>
      <c r="BO272" s="129"/>
      <c r="BP272" s="129"/>
      <c r="BQ272" s="129"/>
      <c r="BR272" s="129"/>
      <c r="BS272" s="129"/>
      <c r="BT272" s="129"/>
      <c r="BU272" s="129"/>
      <c r="BV272" s="129"/>
      <c r="BW272" s="129"/>
      <c r="BX272" s="129"/>
      <c r="BY272" s="129"/>
      <c r="BZ272" s="281"/>
      <c r="CB272" s="129">
        <v>14</v>
      </c>
      <c r="CC272" s="284"/>
      <c r="CD272" s="129"/>
      <c r="CE272" s="129"/>
      <c r="CF272" s="129"/>
      <c r="CG272" s="129"/>
      <c r="CH272" s="129"/>
      <c r="CI272" s="129"/>
      <c r="CJ272" s="129"/>
      <c r="CK272" s="129"/>
      <c r="CL272" s="129"/>
      <c r="CM272" s="129"/>
      <c r="CN272" s="129"/>
      <c r="CO272" s="281"/>
    </row>
    <row r="273" spans="1:93" hidden="1">
      <c r="A273" s="129">
        <v>15</v>
      </c>
      <c r="B273" s="284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281"/>
      <c r="R273" s="129">
        <v>15</v>
      </c>
      <c r="S273" s="283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281"/>
      <c r="AI273" s="129">
        <v>15</v>
      </c>
      <c r="AJ273" s="284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281"/>
      <c r="AX273" s="129">
        <v>15</v>
      </c>
      <c r="AY273" s="284"/>
      <c r="AZ273" s="129"/>
      <c r="BA273" s="129"/>
      <c r="BB273" s="129"/>
      <c r="BC273" s="129"/>
      <c r="BD273" s="129"/>
      <c r="BE273" s="129"/>
      <c r="BF273" s="129"/>
      <c r="BG273" s="195"/>
      <c r="BH273" s="195"/>
      <c r="BI273" s="129"/>
      <c r="BJ273" s="129"/>
      <c r="BK273" s="288"/>
      <c r="BM273" s="129">
        <v>15</v>
      </c>
      <c r="BN273" s="284"/>
      <c r="BO273" s="129"/>
      <c r="BP273" s="129"/>
      <c r="BQ273" s="129"/>
      <c r="BR273" s="129"/>
      <c r="BS273" s="129"/>
      <c r="BT273" s="129"/>
      <c r="BU273" s="129"/>
      <c r="BV273" s="129"/>
      <c r="BW273" s="129"/>
      <c r="BX273" s="129"/>
      <c r="BY273" s="129"/>
      <c r="BZ273" s="281"/>
      <c r="CB273" s="129">
        <v>15</v>
      </c>
      <c r="CC273" s="284"/>
      <c r="CD273" s="129"/>
      <c r="CE273" s="129"/>
      <c r="CF273" s="129"/>
      <c r="CG273" s="129"/>
      <c r="CH273" s="129"/>
      <c r="CI273" s="129"/>
      <c r="CJ273" s="129"/>
      <c r="CK273" s="129"/>
      <c r="CL273" s="129"/>
      <c r="CM273" s="129"/>
      <c r="CN273" s="129"/>
      <c r="CO273" s="281"/>
    </row>
    <row r="274" spans="1:93" ht="15.75" hidden="1">
      <c r="A274" s="280" t="s">
        <v>644</v>
      </c>
      <c r="B274" s="280"/>
      <c r="C274" s="125"/>
      <c r="D274" s="125"/>
      <c r="E274" s="125">
        <f>SUM(E259:E273)</f>
        <v>340</v>
      </c>
      <c r="F274" s="125">
        <f>SUM(F259:F273)</f>
        <v>344</v>
      </c>
      <c r="G274" s="125"/>
      <c r="H274" s="125"/>
      <c r="I274" s="125"/>
      <c r="J274" s="125">
        <f t="shared" ref="J274:K274" si="133">SUM(J259:J273)</f>
        <v>0</v>
      </c>
      <c r="K274" s="125">
        <f t="shared" si="133"/>
        <v>0</v>
      </c>
      <c r="L274" s="130">
        <f>IF(F274=0,0,(F274/E274*100))</f>
        <v>101.17647058823529</v>
      </c>
      <c r="M274" s="130">
        <f>IF(K274=0,0,(K274/J274*100))</f>
        <v>0</v>
      </c>
      <c r="N274" s="129"/>
      <c r="O274" s="129"/>
      <c r="P274" s="129"/>
      <c r="R274" s="280" t="s">
        <v>644</v>
      </c>
      <c r="S274" s="280"/>
      <c r="T274" s="125"/>
      <c r="U274" s="125"/>
      <c r="V274" s="125">
        <f>SUM(V259:V273)</f>
        <v>340</v>
      </c>
      <c r="W274" s="125">
        <f>SUM(W259:W273)</f>
        <v>340</v>
      </c>
      <c r="X274" s="125"/>
      <c r="Y274" s="125"/>
      <c r="Z274" s="125"/>
      <c r="AA274" s="125">
        <f t="shared" ref="AA274:AB274" si="134">SUM(AA259:AA273)</f>
        <v>0</v>
      </c>
      <c r="AB274" s="125">
        <f t="shared" si="134"/>
        <v>0</v>
      </c>
      <c r="AC274" s="130">
        <f>IF(W274=0,0,(W274/V274*100))</f>
        <v>100</v>
      </c>
      <c r="AD274" s="130">
        <f>IF(AB274=0,0,(AB274/AA274*100))</f>
        <v>0</v>
      </c>
      <c r="AE274" s="125">
        <v>6</v>
      </c>
      <c r="AF274" s="125">
        <v>0</v>
      </c>
      <c r="AG274" s="129"/>
      <c r="AI274" s="281" t="s">
        <v>644</v>
      </c>
      <c r="AJ274" s="281"/>
      <c r="AK274" s="129"/>
      <c r="AL274" s="129"/>
      <c r="AM274" s="129">
        <f>SUM(AM259:AM273)</f>
        <v>227</v>
      </c>
      <c r="AN274" s="129">
        <f>SUM(AN259:AN273)</f>
        <v>107</v>
      </c>
      <c r="AO274" s="129"/>
      <c r="AP274" s="129">
        <f t="shared" ref="AP274:AQ274" si="135">SUM(AP259:AP273)</f>
        <v>0</v>
      </c>
      <c r="AQ274" s="129">
        <f t="shared" si="135"/>
        <v>0</v>
      </c>
      <c r="AR274" s="130">
        <f>IF(AN274=0,0,(AN274/AM274*100))</f>
        <v>47.136563876651984</v>
      </c>
      <c r="AS274" s="130">
        <f>IF(AQ274=0,0,(AQ274/AP274*100))</f>
        <v>0</v>
      </c>
      <c r="AT274" s="129">
        <v>6</v>
      </c>
      <c r="AU274" s="129">
        <v>0</v>
      </c>
      <c r="AV274" s="129"/>
      <c r="AX274" s="281" t="s">
        <v>644</v>
      </c>
      <c r="AY274" s="281"/>
      <c r="AZ274" s="129"/>
      <c r="BA274" s="129"/>
      <c r="BB274" s="129">
        <f>SUM(BB259:BB273)</f>
        <v>300</v>
      </c>
      <c r="BC274" s="129">
        <f>SUM(BC259:BC273)</f>
        <v>252</v>
      </c>
      <c r="BD274" s="129"/>
      <c r="BE274" s="129">
        <f t="shared" ref="BE274:BF274" si="136">SUM(BE259:BE273)</f>
        <v>0</v>
      </c>
      <c r="BF274" s="129">
        <f t="shared" si="136"/>
        <v>0</v>
      </c>
      <c r="BG274" s="194">
        <f>IF(BC274=0,0,(BC274/BB274*100))</f>
        <v>84</v>
      </c>
      <c r="BH274" s="194">
        <f>IF(BF274=0,0,(BF274/BE274*100))</f>
        <v>0</v>
      </c>
      <c r="BI274" s="129"/>
      <c r="BJ274" s="129"/>
      <c r="BK274" s="129"/>
      <c r="BM274" s="281" t="s">
        <v>644</v>
      </c>
      <c r="BN274" s="281"/>
      <c r="BO274" s="129"/>
      <c r="BP274" s="129"/>
      <c r="BQ274" s="129">
        <f>SUM(BQ259:BQ273)</f>
        <v>0</v>
      </c>
      <c r="BR274" s="129">
        <f>SUM(BR259:BR273)</f>
        <v>0</v>
      </c>
      <c r="BS274" s="129"/>
      <c r="BT274" s="129">
        <f t="shared" ref="BT274:BU274" si="137">SUM(BT259:BT273)</f>
        <v>0</v>
      </c>
      <c r="BU274" s="129">
        <f t="shared" si="137"/>
        <v>0</v>
      </c>
      <c r="BV274" s="130">
        <f>IF(BR274=0,0,(BR274/BQ274*100))</f>
        <v>0</v>
      </c>
      <c r="BW274" s="130">
        <f>IF(BU274=0,0,(BU274/BT274*100))</f>
        <v>0</v>
      </c>
      <c r="BX274" s="129">
        <v>6</v>
      </c>
      <c r="BY274" s="129">
        <v>0</v>
      </c>
      <c r="BZ274" s="129"/>
      <c r="CB274" s="281" t="s">
        <v>644</v>
      </c>
      <c r="CC274" s="281"/>
      <c r="CD274" s="129"/>
      <c r="CE274" s="129"/>
      <c r="CF274" s="129">
        <f>SUM(CF259:CF273)</f>
        <v>0</v>
      </c>
      <c r="CG274" s="129">
        <f>SUM(CG259:CG273)</f>
        <v>0</v>
      </c>
      <c r="CH274" s="129"/>
      <c r="CI274" s="129">
        <f t="shared" ref="CI274:CJ274" si="138">SUM(CI259:CI273)</f>
        <v>0</v>
      </c>
      <c r="CJ274" s="129">
        <f t="shared" si="138"/>
        <v>0</v>
      </c>
      <c r="CK274" s="130">
        <f>IF(CG274=0,0,(CG274/CF274*100))</f>
        <v>0</v>
      </c>
      <c r="CL274" s="130">
        <f>IF(CJ274=0,0,(CJ274/CI274*100))</f>
        <v>0</v>
      </c>
      <c r="CM274" s="129">
        <v>8</v>
      </c>
      <c r="CN274" s="129">
        <v>0</v>
      </c>
      <c r="CO274" s="129"/>
    </row>
    <row r="275" spans="1:93" ht="15.75" hidden="1">
      <c r="A275" s="129">
        <v>1</v>
      </c>
      <c r="B275" s="284" t="s">
        <v>753</v>
      </c>
      <c r="C275" s="129"/>
      <c r="D275" s="129"/>
      <c r="E275" s="129"/>
      <c r="F275" s="129"/>
      <c r="G275" s="129"/>
      <c r="H275" s="129"/>
      <c r="I275" s="129"/>
      <c r="J275" s="129"/>
      <c r="K275" s="129"/>
      <c r="L275" s="130"/>
      <c r="M275" s="130"/>
      <c r="N275" s="129"/>
      <c r="O275" s="129"/>
      <c r="P275" s="129"/>
      <c r="R275" s="129">
        <v>1</v>
      </c>
      <c r="S275" s="284" t="s">
        <v>753</v>
      </c>
      <c r="T275" s="16"/>
      <c r="U275" s="16"/>
      <c r="V275" s="125"/>
      <c r="W275" s="125"/>
      <c r="X275" s="125"/>
      <c r="Y275" s="125"/>
      <c r="Z275" s="125"/>
      <c r="AA275" s="125"/>
      <c r="AB275" s="125"/>
      <c r="AC275" s="130"/>
      <c r="AD275" s="130"/>
      <c r="AE275" s="125"/>
      <c r="AF275" s="125"/>
      <c r="AG275" s="129"/>
      <c r="AI275" s="129">
        <v>1</v>
      </c>
      <c r="AJ275" s="284" t="s">
        <v>753</v>
      </c>
      <c r="AK275" s="60"/>
      <c r="AL275" s="60"/>
      <c r="AM275" s="129"/>
      <c r="AN275" s="129"/>
      <c r="AO275" s="129"/>
      <c r="AP275" s="129"/>
      <c r="AQ275" s="129"/>
      <c r="AR275" s="130"/>
      <c r="AS275" s="130"/>
      <c r="AT275" s="129"/>
      <c r="AU275" s="129"/>
      <c r="AV275" s="175"/>
      <c r="AX275" s="129">
        <v>1</v>
      </c>
      <c r="AY275" s="284" t="s">
        <v>753</v>
      </c>
      <c r="AZ275" s="16"/>
      <c r="BA275" s="16"/>
      <c r="BB275" s="129"/>
      <c r="BC275" s="129"/>
      <c r="BD275" s="129"/>
      <c r="BE275" s="129"/>
      <c r="BF275" s="129"/>
      <c r="BG275" s="194"/>
      <c r="BH275" s="194"/>
      <c r="BI275" s="129"/>
      <c r="BJ275" s="129"/>
      <c r="BK275" s="175"/>
      <c r="BM275" s="129">
        <v>1</v>
      </c>
      <c r="BN275" s="284" t="s">
        <v>753</v>
      </c>
      <c r="BO275" s="16"/>
      <c r="BP275" s="16"/>
      <c r="BQ275" s="129"/>
      <c r="BR275" s="129"/>
      <c r="BS275" s="129"/>
      <c r="BT275" s="129"/>
      <c r="BU275" s="129"/>
      <c r="BV275" s="176"/>
      <c r="BW275" s="176"/>
      <c r="BX275" s="129"/>
      <c r="BY275" s="129"/>
      <c r="BZ275" s="129"/>
      <c r="CB275" s="129">
        <v>1</v>
      </c>
      <c r="CC275" s="284" t="s">
        <v>753</v>
      </c>
      <c r="CD275" s="16"/>
      <c r="CE275" s="16"/>
      <c r="CF275" s="129"/>
      <c r="CG275" s="129"/>
      <c r="CH275" s="129"/>
      <c r="CI275" s="129"/>
      <c r="CJ275" s="129"/>
      <c r="CK275" s="176"/>
      <c r="CL275" s="176"/>
      <c r="CM275" s="129"/>
      <c r="CN275" s="129"/>
      <c r="CO275" s="129"/>
    </row>
    <row r="276" spans="1:93" ht="15.75" hidden="1">
      <c r="A276" s="129">
        <v>2</v>
      </c>
      <c r="B276" s="284"/>
      <c r="C276" s="129"/>
      <c r="D276" s="129"/>
      <c r="E276" s="129"/>
      <c r="F276" s="129"/>
      <c r="G276" s="129"/>
      <c r="H276" s="129"/>
      <c r="I276" s="129"/>
      <c r="J276" s="129"/>
      <c r="K276" s="129"/>
      <c r="L276" s="130"/>
      <c r="M276" s="130"/>
      <c r="N276" s="129"/>
      <c r="O276" s="129"/>
      <c r="P276" s="129"/>
      <c r="R276" s="129">
        <v>2</v>
      </c>
      <c r="S276" s="284"/>
      <c r="T276" s="129"/>
      <c r="U276" s="129"/>
      <c r="V276" s="125"/>
      <c r="W276" s="125"/>
      <c r="X276" s="125"/>
      <c r="Y276" s="125"/>
      <c r="Z276" s="125"/>
      <c r="AA276" s="125"/>
      <c r="AB276" s="125"/>
      <c r="AC276" s="130"/>
      <c r="AD276" s="130"/>
      <c r="AE276" s="125"/>
      <c r="AF276" s="125"/>
      <c r="AG276" s="129"/>
      <c r="AI276" s="129">
        <v>2</v>
      </c>
      <c r="AJ276" s="284"/>
      <c r="AK276" s="60"/>
      <c r="AL276" s="60"/>
      <c r="AM276" s="129"/>
      <c r="AN276" s="129"/>
      <c r="AO276" s="129"/>
      <c r="AP276" s="129"/>
      <c r="AQ276" s="129"/>
      <c r="AR276" s="130"/>
      <c r="AS276" s="130"/>
      <c r="AT276" s="129"/>
      <c r="AU276" s="129"/>
      <c r="AV276" s="175"/>
      <c r="AX276" s="129">
        <v>2</v>
      </c>
      <c r="AY276" s="284"/>
      <c r="AZ276" s="16"/>
      <c r="BA276" s="16"/>
      <c r="BB276" s="129"/>
      <c r="BC276" s="129"/>
      <c r="BD276" s="129"/>
      <c r="BE276" s="129"/>
      <c r="BF276" s="129"/>
      <c r="BG276" s="194"/>
      <c r="BH276" s="194"/>
      <c r="BI276" s="129"/>
      <c r="BJ276" s="129"/>
      <c r="BK276" s="175"/>
      <c r="BM276" s="129">
        <v>2</v>
      </c>
      <c r="BN276" s="284"/>
      <c r="BO276" s="16"/>
      <c r="BP276" s="16"/>
      <c r="BQ276" s="129"/>
      <c r="BR276" s="129"/>
      <c r="BS276" s="129"/>
      <c r="BT276" s="129"/>
      <c r="BU276" s="129"/>
      <c r="BV276" s="176"/>
      <c r="BW276" s="176"/>
      <c r="BX276" s="129"/>
      <c r="BY276" s="129"/>
      <c r="BZ276" s="129"/>
      <c r="CB276" s="129">
        <v>2</v>
      </c>
      <c r="CC276" s="284"/>
      <c r="CD276" s="16"/>
      <c r="CE276" s="16"/>
      <c r="CF276" s="129"/>
      <c r="CG276" s="129"/>
      <c r="CH276" s="129"/>
      <c r="CI276" s="129"/>
      <c r="CJ276" s="129"/>
      <c r="CK276" s="176"/>
      <c r="CL276" s="176"/>
      <c r="CM276" s="129"/>
      <c r="CN276" s="129"/>
      <c r="CO276" s="129"/>
    </row>
    <row r="277" spans="1:93" ht="15.75" hidden="1">
      <c r="A277" s="129">
        <v>3</v>
      </c>
      <c r="B277" s="284"/>
      <c r="C277" s="129"/>
      <c r="D277" s="129"/>
      <c r="E277" s="129"/>
      <c r="F277" s="129"/>
      <c r="G277" s="129"/>
      <c r="H277" s="129"/>
      <c r="I277" s="129"/>
      <c r="J277" s="129"/>
      <c r="K277" s="129"/>
      <c r="L277" s="130"/>
      <c r="M277" s="130"/>
      <c r="N277" s="129"/>
      <c r="O277" s="129"/>
      <c r="P277" s="129"/>
      <c r="R277" s="129">
        <v>3</v>
      </c>
      <c r="S277" s="284"/>
      <c r="T277" s="129"/>
      <c r="U277" s="70"/>
      <c r="V277" s="125"/>
      <c r="W277" s="125"/>
      <c r="X277" s="125"/>
      <c r="Y277" s="125"/>
      <c r="Z277" s="125"/>
      <c r="AA277" s="125"/>
      <c r="AB277" s="125"/>
      <c r="AC277" s="130"/>
      <c r="AD277" s="130"/>
      <c r="AE277" s="125"/>
      <c r="AF277" s="125"/>
      <c r="AG277" s="129"/>
      <c r="AI277" s="129">
        <v>3</v>
      </c>
      <c r="AJ277" s="284"/>
      <c r="AK277" s="60"/>
      <c r="AL277" s="60"/>
      <c r="AM277" s="129"/>
      <c r="AN277" s="129"/>
      <c r="AO277" s="129"/>
      <c r="AP277" s="129"/>
      <c r="AQ277" s="129"/>
      <c r="AR277" s="130"/>
      <c r="AS277" s="130"/>
      <c r="AT277" s="129"/>
      <c r="AU277" s="129"/>
      <c r="AV277" s="175"/>
      <c r="AX277" s="129">
        <v>3</v>
      </c>
      <c r="AY277" s="284"/>
      <c r="AZ277" s="129"/>
      <c r="BA277" s="16"/>
      <c r="BB277" s="129"/>
      <c r="BC277" s="129"/>
      <c r="BD277" s="129"/>
      <c r="BE277" s="129"/>
      <c r="BF277" s="129"/>
      <c r="BG277" s="194"/>
      <c r="BH277" s="194"/>
      <c r="BI277" s="129"/>
      <c r="BJ277" s="129"/>
      <c r="BK277" s="175"/>
      <c r="BM277" s="129">
        <v>3</v>
      </c>
      <c r="BN277" s="284"/>
      <c r="BO277" s="16"/>
      <c r="BP277" s="24"/>
      <c r="BQ277" s="129"/>
      <c r="BR277" s="129"/>
      <c r="BS277" s="129"/>
      <c r="BT277" s="129"/>
      <c r="BU277" s="129"/>
      <c r="BV277" s="176"/>
      <c r="BW277" s="176"/>
      <c r="BX277" s="129"/>
      <c r="BY277" s="129"/>
      <c r="BZ277" s="129"/>
      <c r="CB277" s="129">
        <v>3</v>
      </c>
      <c r="CC277" s="284"/>
      <c r="CD277" s="16"/>
      <c r="CE277" s="24"/>
      <c r="CF277" s="129"/>
      <c r="CG277" s="129"/>
      <c r="CH277" s="129"/>
      <c r="CI277" s="129"/>
      <c r="CJ277" s="129"/>
      <c r="CK277" s="176"/>
      <c r="CL277" s="176"/>
      <c r="CM277" s="129"/>
      <c r="CN277" s="129"/>
      <c r="CO277" s="129"/>
    </row>
    <row r="278" spans="1:93" ht="15.75" hidden="1">
      <c r="A278" s="129">
        <v>4</v>
      </c>
      <c r="B278" s="284"/>
      <c r="C278" s="129"/>
      <c r="D278" s="129"/>
      <c r="E278" s="129"/>
      <c r="F278" s="129"/>
      <c r="G278" s="129"/>
      <c r="H278" s="129"/>
      <c r="I278" s="129"/>
      <c r="J278" s="129"/>
      <c r="K278" s="129"/>
      <c r="L278" s="130"/>
      <c r="M278" s="130"/>
      <c r="N278" s="129"/>
      <c r="O278" s="129"/>
      <c r="P278" s="129"/>
      <c r="R278" s="129">
        <v>4</v>
      </c>
      <c r="S278" s="284"/>
      <c r="T278" s="16"/>
      <c r="U278" s="49"/>
      <c r="V278" s="125"/>
      <c r="W278" s="125"/>
      <c r="X278" s="125"/>
      <c r="Y278" s="125"/>
      <c r="Z278" s="125"/>
      <c r="AA278" s="125"/>
      <c r="AB278" s="125"/>
      <c r="AC278" s="130"/>
      <c r="AD278" s="130"/>
      <c r="AE278" s="125"/>
      <c r="AF278" s="125"/>
      <c r="AG278" s="129"/>
      <c r="AI278" s="129">
        <v>4</v>
      </c>
      <c r="AJ278" s="284"/>
      <c r="AK278" s="60"/>
      <c r="AL278" s="60"/>
      <c r="AM278" s="129"/>
      <c r="AN278" s="129"/>
      <c r="AO278" s="129"/>
      <c r="AP278" s="129"/>
      <c r="AQ278" s="129"/>
      <c r="AR278" s="130"/>
      <c r="AS278" s="130"/>
      <c r="AT278" s="129"/>
      <c r="AU278" s="129"/>
      <c r="AV278" s="175"/>
      <c r="AX278" s="129">
        <v>4</v>
      </c>
      <c r="AY278" s="284"/>
      <c r="AZ278" s="129"/>
      <c r="BA278" s="129"/>
      <c r="BB278" s="129"/>
      <c r="BC278" s="129"/>
      <c r="BD278" s="129"/>
      <c r="BE278" s="129"/>
      <c r="BF278" s="129"/>
      <c r="BG278" s="194"/>
      <c r="BH278" s="194"/>
      <c r="BI278" s="129"/>
      <c r="BJ278" s="129"/>
      <c r="BK278" s="175"/>
      <c r="BM278" s="129">
        <v>4</v>
      </c>
      <c r="BN278" s="284"/>
      <c r="BO278" s="129"/>
      <c r="BP278" s="129"/>
      <c r="BQ278" s="129"/>
      <c r="BR278" s="129"/>
      <c r="BS278" s="129"/>
      <c r="BT278" s="129"/>
      <c r="BU278" s="129"/>
      <c r="BV278" s="176"/>
      <c r="BW278" s="176"/>
      <c r="BX278" s="129"/>
      <c r="BY278" s="129"/>
      <c r="BZ278" s="129"/>
      <c r="CB278" s="129">
        <v>4</v>
      </c>
      <c r="CC278" s="284"/>
      <c r="CD278" s="129"/>
      <c r="CE278" s="129"/>
      <c r="CF278" s="129"/>
      <c r="CG278" s="129"/>
      <c r="CH278" s="129"/>
      <c r="CI278" s="129"/>
      <c r="CJ278" s="129"/>
      <c r="CK278" s="176"/>
      <c r="CL278" s="176"/>
      <c r="CM278" s="129"/>
      <c r="CN278" s="129"/>
      <c r="CO278" s="129"/>
    </row>
    <row r="279" spans="1:93" ht="15.75" hidden="1">
      <c r="A279" s="129">
        <v>5</v>
      </c>
      <c r="B279" s="284"/>
      <c r="C279" s="129"/>
      <c r="D279" s="129"/>
      <c r="E279" s="129"/>
      <c r="F279" s="129"/>
      <c r="G279" s="129"/>
      <c r="H279" s="129"/>
      <c r="I279" s="129"/>
      <c r="J279" s="129"/>
      <c r="K279" s="129"/>
      <c r="L279" s="130"/>
      <c r="M279" s="130"/>
      <c r="N279" s="129"/>
      <c r="O279" s="129"/>
      <c r="P279" s="129"/>
      <c r="R279" s="129">
        <v>5</v>
      </c>
      <c r="S279" s="284"/>
      <c r="T279" s="16"/>
      <c r="U279" s="24"/>
      <c r="V279" s="125"/>
      <c r="W279" s="125"/>
      <c r="X279" s="125"/>
      <c r="Y279" s="125"/>
      <c r="Z279" s="125"/>
      <c r="AA279" s="125"/>
      <c r="AB279" s="125"/>
      <c r="AC279" s="130"/>
      <c r="AD279" s="130"/>
      <c r="AE279" s="125"/>
      <c r="AF279" s="125"/>
      <c r="AG279" s="129"/>
      <c r="AI279" s="129">
        <v>5</v>
      </c>
      <c r="AJ279" s="284"/>
      <c r="AK279" s="60"/>
      <c r="AL279" s="60"/>
      <c r="AM279" s="129"/>
      <c r="AN279" s="129"/>
      <c r="AO279" s="129"/>
      <c r="AP279" s="129"/>
      <c r="AQ279" s="129"/>
      <c r="AR279" s="130"/>
      <c r="AS279" s="130"/>
      <c r="AT279" s="129"/>
      <c r="AU279" s="129"/>
      <c r="AV279" s="175"/>
      <c r="AX279" s="129">
        <v>5</v>
      </c>
      <c r="AY279" s="284"/>
      <c r="AZ279" s="129"/>
      <c r="BA279" s="129"/>
      <c r="BB279" s="129"/>
      <c r="BC279" s="129"/>
      <c r="BD279" s="129"/>
      <c r="BE279" s="129"/>
      <c r="BF279" s="129"/>
      <c r="BG279" s="194"/>
      <c r="BH279" s="194"/>
      <c r="BI279" s="129"/>
      <c r="BJ279" s="129"/>
      <c r="BK279" s="175"/>
      <c r="BM279" s="129">
        <v>5</v>
      </c>
      <c r="BN279" s="284"/>
      <c r="BO279" s="129"/>
      <c r="BP279" s="129"/>
      <c r="BQ279" s="129"/>
      <c r="BR279" s="129"/>
      <c r="BS279" s="129"/>
      <c r="BT279" s="129"/>
      <c r="BU279" s="129"/>
      <c r="BV279" s="176"/>
      <c r="BW279" s="176"/>
      <c r="BX279" s="129"/>
      <c r="BY279" s="129"/>
      <c r="BZ279" s="129"/>
      <c r="CB279" s="129">
        <v>5</v>
      </c>
      <c r="CC279" s="284"/>
      <c r="CD279" s="129"/>
      <c r="CE279" s="129"/>
      <c r="CF279" s="129"/>
      <c r="CG279" s="129"/>
      <c r="CH279" s="129"/>
      <c r="CI279" s="129"/>
      <c r="CJ279" s="129"/>
      <c r="CK279" s="176"/>
      <c r="CL279" s="176"/>
      <c r="CM279" s="129"/>
      <c r="CN279" s="129"/>
      <c r="CO279" s="129"/>
    </row>
    <row r="280" spans="1:93" ht="15.75" hidden="1">
      <c r="A280" s="129">
        <v>6</v>
      </c>
      <c r="B280" s="284"/>
      <c r="C280" s="129"/>
      <c r="D280" s="129"/>
      <c r="E280" s="129"/>
      <c r="F280" s="129"/>
      <c r="G280" s="129"/>
      <c r="H280" s="129"/>
      <c r="I280" s="129"/>
      <c r="J280" s="129"/>
      <c r="K280" s="129"/>
      <c r="L280" s="130"/>
      <c r="M280" s="130"/>
      <c r="N280" s="129"/>
      <c r="O280" s="129"/>
      <c r="P280" s="129"/>
      <c r="R280" s="129">
        <v>6</v>
      </c>
      <c r="S280" s="284"/>
      <c r="T280" s="129"/>
      <c r="U280" s="129"/>
      <c r="V280" s="125"/>
      <c r="W280" s="125"/>
      <c r="X280" s="125"/>
      <c r="Y280" s="125"/>
      <c r="Z280" s="125"/>
      <c r="AA280" s="125"/>
      <c r="AB280" s="125"/>
      <c r="AC280" s="130"/>
      <c r="AD280" s="130"/>
      <c r="AE280" s="125"/>
      <c r="AF280" s="125"/>
      <c r="AG280" s="129"/>
      <c r="AI280" s="129">
        <v>6</v>
      </c>
      <c r="AJ280" s="284"/>
      <c r="AK280" s="60"/>
      <c r="AL280" s="60"/>
      <c r="AM280" s="129"/>
      <c r="AN280" s="129"/>
      <c r="AO280" s="129"/>
      <c r="AP280" s="129"/>
      <c r="AQ280" s="129"/>
      <c r="AR280" s="130"/>
      <c r="AS280" s="130"/>
      <c r="AT280" s="129"/>
      <c r="AU280" s="129"/>
      <c r="AV280" s="175"/>
      <c r="AX280" s="129">
        <v>6</v>
      </c>
      <c r="AY280" s="284"/>
      <c r="AZ280" s="129"/>
      <c r="BA280" s="129"/>
      <c r="BB280" s="129"/>
      <c r="BC280" s="129"/>
      <c r="BD280" s="129"/>
      <c r="BE280" s="129"/>
      <c r="BF280" s="129"/>
      <c r="BG280" s="194"/>
      <c r="BH280" s="194"/>
      <c r="BI280" s="129"/>
      <c r="BJ280" s="129"/>
      <c r="BK280" s="175"/>
      <c r="BM280" s="129">
        <v>6</v>
      </c>
      <c r="BN280" s="284"/>
      <c r="BO280" s="129"/>
      <c r="BP280" s="129"/>
      <c r="BQ280" s="129"/>
      <c r="BR280" s="129"/>
      <c r="BS280" s="129"/>
      <c r="BT280" s="129"/>
      <c r="BU280" s="129"/>
      <c r="BV280" s="176"/>
      <c r="BW280" s="176"/>
      <c r="BX280" s="129"/>
      <c r="BY280" s="129"/>
      <c r="BZ280" s="129"/>
      <c r="CB280" s="129">
        <v>6</v>
      </c>
      <c r="CC280" s="284"/>
      <c r="CD280" s="129"/>
      <c r="CE280" s="129"/>
      <c r="CF280" s="129"/>
      <c r="CG280" s="129"/>
      <c r="CH280" s="129"/>
      <c r="CI280" s="129"/>
      <c r="CJ280" s="129"/>
      <c r="CK280" s="176"/>
      <c r="CL280" s="176"/>
      <c r="CM280" s="129"/>
      <c r="CN280" s="129"/>
      <c r="CO280" s="129"/>
    </row>
    <row r="281" spans="1:93" ht="15.75" hidden="1">
      <c r="A281" s="129">
        <v>7</v>
      </c>
      <c r="B281" s="284"/>
      <c r="C281" s="129"/>
      <c r="D281" s="129"/>
      <c r="E281" s="129"/>
      <c r="F281" s="129"/>
      <c r="G281" s="129"/>
      <c r="H281" s="129"/>
      <c r="I281" s="129"/>
      <c r="J281" s="129"/>
      <c r="K281" s="129"/>
      <c r="L281" s="130"/>
      <c r="M281" s="130"/>
      <c r="N281" s="129"/>
      <c r="O281" s="129"/>
      <c r="P281" s="129"/>
      <c r="R281" s="129">
        <v>7</v>
      </c>
      <c r="S281" s="284"/>
      <c r="T281" s="129"/>
      <c r="U281" s="129"/>
      <c r="V281" s="125"/>
      <c r="W281" s="125"/>
      <c r="X281" s="125"/>
      <c r="Y281" s="125"/>
      <c r="Z281" s="125"/>
      <c r="AA281" s="125"/>
      <c r="AB281" s="125"/>
      <c r="AC281" s="130"/>
      <c r="AD281" s="130"/>
      <c r="AE281" s="125"/>
      <c r="AF281" s="125"/>
      <c r="AG281" s="129"/>
      <c r="AI281" s="129">
        <v>7</v>
      </c>
      <c r="AJ281" s="284"/>
      <c r="AK281" s="60"/>
      <c r="AL281" s="60"/>
      <c r="AM281" s="129"/>
      <c r="AN281" s="129"/>
      <c r="AO281" s="129"/>
      <c r="AP281" s="129"/>
      <c r="AQ281" s="129"/>
      <c r="AR281" s="130"/>
      <c r="AS281" s="130"/>
      <c r="AT281" s="129"/>
      <c r="AU281" s="129"/>
      <c r="AV281" s="175"/>
      <c r="AX281" s="129">
        <v>7</v>
      </c>
      <c r="AY281" s="284"/>
      <c r="AZ281" s="129"/>
      <c r="BA281" s="129"/>
      <c r="BB281" s="129"/>
      <c r="BC281" s="129"/>
      <c r="BD281" s="129"/>
      <c r="BE281" s="129"/>
      <c r="BF281" s="129"/>
      <c r="BG281" s="194"/>
      <c r="BH281" s="194"/>
      <c r="BI281" s="129"/>
      <c r="BJ281" s="129"/>
      <c r="BK281" s="175"/>
      <c r="BM281" s="129">
        <v>7</v>
      </c>
      <c r="BN281" s="284"/>
      <c r="BO281" s="129"/>
      <c r="BP281" s="129"/>
      <c r="BQ281" s="129"/>
      <c r="BR281" s="129"/>
      <c r="BS281" s="129"/>
      <c r="BT281" s="129"/>
      <c r="BU281" s="129"/>
      <c r="BV281" s="176"/>
      <c r="BW281" s="176"/>
      <c r="BX281" s="129"/>
      <c r="BY281" s="129"/>
      <c r="BZ281" s="129"/>
      <c r="CB281" s="129">
        <v>7</v>
      </c>
      <c r="CC281" s="284"/>
      <c r="CD281" s="129"/>
      <c r="CE281" s="129"/>
      <c r="CF281" s="129"/>
      <c r="CG281" s="129"/>
      <c r="CH281" s="129"/>
      <c r="CI281" s="129"/>
      <c r="CJ281" s="129"/>
      <c r="CK281" s="176"/>
      <c r="CL281" s="176"/>
      <c r="CM281" s="129"/>
      <c r="CN281" s="129"/>
      <c r="CO281" s="129"/>
    </row>
    <row r="282" spans="1:93" ht="15.75" hidden="1">
      <c r="A282" s="129">
        <v>8</v>
      </c>
      <c r="B282" s="284"/>
      <c r="C282" s="129"/>
      <c r="D282" s="129"/>
      <c r="E282" s="129"/>
      <c r="F282" s="129"/>
      <c r="G282" s="129"/>
      <c r="H282" s="129"/>
      <c r="I282" s="129"/>
      <c r="J282" s="129"/>
      <c r="K282" s="129"/>
      <c r="L282" s="130"/>
      <c r="M282" s="130"/>
      <c r="N282" s="129"/>
      <c r="O282" s="129"/>
      <c r="P282" s="129"/>
      <c r="R282" s="129">
        <v>8</v>
      </c>
      <c r="S282" s="284"/>
      <c r="T282" s="129"/>
      <c r="U282" s="129"/>
      <c r="V282" s="125"/>
      <c r="W282" s="125"/>
      <c r="X282" s="125"/>
      <c r="Y282" s="125"/>
      <c r="Z282" s="125"/>
      <c r="AA282" s="125"/>
      <c r="AB282" s="125"/>
      <c r="AC282" s="130"/>
      <c r="AD282" s="130"/>
      <c r="AE282" s="125"/>
      <c r="AF282" s="125"/>
      <c r="AG282" s="129"/>
      <c r="AI282" s="129">
        <v>8</v>
      </c>
      <c r="AJ282" s="284"/>
      <c r="AK282" s="60"/>
      <c r="AL282" s="60"/>
      <c r="AM282" s="129"/>
      <c r="AN282" s="129"/>
      <c r="AO282" s="129"/>
      <c r="AP282" s="129"/>
      <c r="AQ282" s="129"/>
      <c r="AR282" s="130"/>
      <c r="AS282" s="130"/>
      <c r="AT282" s="129"/>
      <c r="AU282" s="129"/>
      <c r="AV282" s="175"/>
      <c r="AX282" s="129">
        <v>8</v>
      </c>
      <c r="AY282" s="284"/>
      <c r="AZ282" s="129"/>
      <c r="BA282" s="129"/>
      <c r="BB282" s="129"/>
      <c r="BC282" s="129"/>
      <c r="BD282" s="129"/>
      <c r="BE282" s="129"/>
      <c r="BF282" s="129"/>
      <c r="BG282" s="194"/>
      <c r="BH282" s="194"/>
      <c r="BI282" s="129"/>
      <c r="BJ282" s="129"/>
      <c r="BK282" s="175"/>
      <c r="BM282" s="129">
        <v>8</v>
      </c>
      <c r="BN282" s="284"/>
      <c r="BO282" s="129"/>
      <c r="BP282" s="129"/>
      <c r="BQ282" s="129"/>
      <c r="BR282" s="129"/>
      <c r="BS282" s="129"/>
      <c r="BT282" s="129"/>
      <c r="BU282" s="129"/>
      <c r="BV282" s="176"/>
      <c r="BW282" s="176"/>
      <c r="BX282" s="129"/>
      <c r="BY282" s="129"/>
      <c r="BZ282" s="129"/>
      <c r="CB282" s="129">
        <v>8</v>
      </c>
      <c r="CC282" s="284"/>
      <c r="CD282" s="129"/>
      <c r="CE282" s="129"/>
      <c r="CF282" s="129"/>
      <c r="CG282" s="129"/>
      <c r="CH282" s="129"/>
      <c r="CI282" s="129"/>
      <c r="CJ282" s="129"/>
      <c r="CK282" s="176"/>
      <c r="CL282" s="176"/>
      <c r="CM282" s="129"/>
      <c r="CN282" s="129"/>
      <c r="CO282" s="129"/>
    </row>
    <row r="283" spans="1:93" ht="15.75" hidden="1">
      <c r="A283" s="129">
        <v>9</v>
      </c>
      <c r="B283" s="284"/>
      <c r="C283" s="129"/>
      <c r="D283" s="129"/>
      <c r="E283" s="129"/>
      <c r="F283" s="129"/>
      <c r="G283" s="129"/>
      <c r="H283" s="129"/>
      <c r="I283" s="129"/>
      <c r="J283" s="129"/>
      <c r="K283" s="129"/>
      <c r="L283" s="130"/>
      <c r="M283" s="130"/>
      <c r="N283" s="129"/>
      <c r="O283" s="129"/>
      <c r="P283" s="129"/>
      <c r="R283" s="129">
        <v>9</v>
      </c>
      <c r="S283" s="284"/>
      <c r="T283" s="129"/>
      <c r="U283" s="129"/>
      <c r="V283" s="125"/>
      <c r="W283" s="125"/>
      <c r="X283" s="125"/>
      <c r="Y283" s="125"/>
      <c r="Z283" s="125"/>
      <c r="AA283" s="125"/>
      <c r="AB283" s="125"/>
      <c r="AC283" s="130"/>
      <c r="AD283" s="130"/>
      <c r="AE283" s="125"/>
      <c r="AF283" s="125"/>
      <c r="AG283" s="129"/>
      <c r="AI283" s="129">
        <v>9</v>
      </c>
      <c r="AJ283" s="284"/>
      <c r="AK283" s="60"/>
      <c r="AL283" s="60"/>
      <c r="AM283" s="129"/>
      <c r="AN283" s="129"/>
      <c r="AO283" s="129"/>
      <c r="AP283" s="129"/>
      <c r="AQ283" s="129"/>
      <c r="AR283" s="130"/>
      <c r="AS283" s="130"/>
      <c r="AT283" s="129"/>
      <c r="AU283" s="129"/>
      <c r="AV283" s="175"/>
      <c r="AX283" s="129">
        <v>9</v>
      </c>
      <c r="AY283" s="284"/>
      <c r="AZ283" s="129"/>
      <c r="BA283" s="129"/>
      <c r="BB283" s="129"/>
      <c r="BC283" s="129"/>
      <c r="BD283" s="129"/>
      <c r="BE283" s="129"/>
      <c r="BF283" s="129"/>
      <c r="BG283" s="194"/>
      <c r="BH283" s="194"/>
      <c r="BI283" s="129"/>
      <c r="BJ283" s="129"/>
      <c r="BK283" s="175"/>
      <c r="BM283" s="129">
        <v>9</v>
      </c>
      <c r="BN283" s="284"/>
      <c r="BO283" s="129"/>
      <c r="BP283" s="129"/>
      <c r="BQ283" s="129"/>
      <c r="BR283" s="129"/>
      <c r="BS283" s="129"/>
      <c r="BT283" s="129"/>
      <c r="BU283" s="129"/>
      <c r="BV283" s="176"/>
      <c r="BW283" s="176"/>
      <c r="BX283" s="129"/>
      <c r="BY283" s="129"/>
      <c r="BZ283" s="129"/>
      <c r="CB283" s="129">
        <v>9</v>
      </c>
      <c r="CC283" s="284"/>
      <c r="CD283" s="129"/>
      <c r="CE283" s="129"/>
      <c r="CF283" s="129"/>
      <c r="CG283" s="129"/>
      <c r="CH283" s="129"/>
      <c r="CI283" s="129"/>
      <c r="CJ283" s="129"/>
      <c r="CK283" s="176"/>
      <c r="CL283" s="176"/>
      <c r="CM283" s="129"/>
      <c r="CN283" s="129"/>
      <c r="CO283" s="129"/>
    </row>
    <row r="284" spans="1:93" ht="15.75" hidden="1">
      <c r="A284" s="129">
        <v>10</v>
      </c>
      <c r="B284" s="284"/>
      <c r="C284" s="129"/>
      <c r="D284" s="129"/>
      <c r="E284" s="129"/>
      <c r="F284" s="129"/>
      <c r="G284" s="129"/>
      <c r="H284" s="129"/>
      <c r="I284" s="129"/>
      <c r="J284" s="129"/>
      <c r="K284" s="129"/>
      <c r="L284" s="130"/>
      <c r="M284" s="130"/>
      <c r="N284" s="129"/>
      <c r="O284" s="129"/>
      <c r="P284" s="129"/>
      <c r="R284" s="129">
        <v>10</v>
      </c>
      <c r="S284" s="284"/>
      <c r="T284" s="129"/>
      <c r="U284" s="129"/>
      <c r="V284" s="125"/>
      <c r="W284" s="125"/>
      <c r="X284" s="125"/>
      <c r="Y284" s="125"/>
      <c r="Z284" s="125"/>
      <c r="AA284" s="125"/>
      <c r="AB284" s="125"/>
      <c r="AC284" s="130"/>
      <c r="AD284" s="130"/>
      <c r="AE284" s="125"/>
      <c r="AF284" s="125"/>
      <c r="AG284" s="129"/>
      <c r="AI284" s="129">
        <v>10</v>
      </c>
      <c r="AJ284" s="284"/>
      <c r="AK284" s="60"/>
      <c r="AL284" s="60"/>
      <c r="AM284" s="129"/>
      <c r="AN284" s="129"/>
      <c r="AO284" s="129"/>
      <c r="AP284" s="129"/>
      <c r="AQ284" s="129"/>
      <c r="AR284" s="130"/>
      <c r="AS284" s="130"/>
      <c r="AT284" s="129"/>
      <c r="AU284" s="129"/>
      <c r="AV284" s="175"/>
      <c r="AX284" s="129">
        <v>10</v>
      </c>
      <c r="AY284" s="284"/>
      <c r="AZ284" s="129"/>
      <c r="BA284" s="129"/>
      <c r="BB284" s="129"/>
      <c r="BC284" s="129"/>
      <c r="BD284" s="129"/>
      <c r="BE284" s="129"/>
      <c r="BF284" s="129"/>
      <c r="BG284" s="194"/>
      <c r="BH284" s="194"/>
      <c r="BI284" s="129"/>
      <c r="BJ284" s="129"/>
      <c r="BK284" s="175"/>
      <c r="BM284" s="129">
        <v>10</v>
      </c>
      <c r="BN284" s="284"/>
      <c r="BO284" s="129"/>
      <c r="BP284" s="129"/>
      <c r="BQ284" s="129"/>
      <c r="BR284" s="129"/>
      <c r="BS284" s="129"/>
      <c r="BT284" s="129"/>
      <c r="BU284" s="129"/>
      <c r="BV284" s="176"/>
      <c r="BW284" s="176"/>
      <c r="BX284" s="129"/>
      <c r="BY284" s="129"/>
      <c r="BZ284" s="129"/>
      <c r="CB284" s="129">
        <v>10</v>
      </c>
      <c r="CC284" s="284"/>
      <c r="CD284" s="129"/>
      <c r="CE284" s="129"/>
      <c r="CF284" s="129"/>
      <c r="CG284" s="129"/>
      <c r="CH284" s="129"/>
      <c r="CI284" s="129"/>
      <c r="CJ284" s="129"/>
      <c r="CK284" s="176"/>
      <c r="CL284" s="176"/>
      <c r="CM284" s="129"/>
      <c r="CN284" s="129"/>
      <c r="CO284" s="129"/>
    </row>
    <row r="285" spans="1:93" ht="15.75" hidden="1">
      <c r="A285" s="129">
        <v>11</v>
      </c>
      <c r="B285" s="284"/>
      <c r="C285" s="129"/>
      <c r="D285" s="129"/>
      <c r="E285" s="129"/>
      <c r="F285" s="129"/>
      <c r="G285" s="129"/>
      <c r="H285" s="129"/>
      <c r="I285" s="129"/>
      <c r="J285" s="129"/>
      <c r="K285" s="129"/>
      <c r="L285" s="130"/>
      <c r="M285" s="130"/>
      <c r="N285" s="129"/>
      <c r="O285" s="129"/>
      <c r="P285" s="129"/>
      <c r="R285" s="129">
        <v>11</v>
      </c>
      <c r="S285" s="284"/>
      <c r="T285" s="129"/>
      <c r="U285" s="129"/>
      <c r="V285" s="125"/>
      <c r="W285" s="125"/>
      <c r="X285" s="125"/>
      <c r="Y285" s="125"/>
      <c r="Z285" s="125"/>
      <c r="AA285" s="125"/>
      <c r="AB285" s="125"/>
      <c r="AC285" s="130"/>
      <c r="AD285" s="130"/>
      <c r="AE285" s="125"/>
      <c r="AF285" s="125"/>
      <c r="AG285" s="129"/>
      <c r="AI285" s="129">
        <v>11</v>
      </c>
      <c r="AJ285" s="284"/>
      <c r="AK285" s="60"/>
      <c r="AL285" s="60"/>
      <c r="AM285" s="129"/>
      <c r="AN285" s="129"/>
      <c r="AO285" s="129"/>
      <c r="AP285" s="129"/>
      <c r="AQ285" s="129"/>
      <c r="AR285" s="130"/>
      <c r="AS285" s="130"/>
      <c r="AT285" s="129"/>
      <c r="AU285" s="129"/>
      <c r="AV285" s="175"/>
      <c r="AX285" s="129">
        <v>11</v>
      </c>
      <c r="AY285" s="284"/>
      <c r="AZ285" s="129"/>
      <c r="BA285" s="129"/>
      <c r="BB285" s="129"/>
      <c r="BC285" s="129"/>
      <c r="BD285" s="129"/>
      <c r="BE285" s="129"/>
      <c r="BF285" s="129"/>
      <c r="BG285" s="194"/>
      <c r="BH285" s="194"/>
      <c r="BI285" s="129"/>
      <c r="BJ285" s="129"/>
      <c r="BK285" s="175"/>
      <c r="BM285" s="129">
        <v>11</v>
      </c>
      <c r="BN285" s="284"/>
      <c r="BO285" s="129"/>
      <c r="BP285" s="129"/>
      <c r="BQ285" s="129"/>
      <c r="BR285" s="129"/>
      <c r="BS285" s="129"/>
      <c r="BT285" s="129"/>
      <c r="BU285" s="129"/>
      <c r="BV285" s="176"/>
      <c r="BW285" s="176"/>
      <c r="BX285" s="129"/>
      <c r="BY285" s="129"/>
      <c r="BZ285" s="129"/>
      <c r="CB285" s="129">
        <v>11</v>
      </c>
      <c r="CC285" s="284"/>
      <c r="CD285" s="129"/>
      <c r="CE285" s="129"/>
      <c r="CF285" s="129"/>
      <c r="CG285" s="129"/>
      <c r="CH285" s="129"/>
      <c r="CI285" s="129"/>
      <c r="CJ285" s="129"/>
      <c r="CK285" s="176"/>
      <c r="CL285" s="176"/>
      <c r="CM285" s="129"/>
      <c r="CN285" s="129"/>
      <c r="CO285" s="129"/>
    </row>
    <row r="286" spans="1:93" ht="15.75" hidden="1">
      <c r="A286" s="129">
        <v>12</v>
      </c>
      <c r="B286" s="284"/>
      <c r="C286" s="129"/>
      <c r="D286" s="129"/>
      <c r="E286" s="129"/>
      <c r="F286" s="129"/>
      <c r="G286" s="129"/>
      <c r="H286" s="129"/>
      <c r="I286" s="129"/>
      <c r="J286" s="129"/>
      <c r="K286" s="129"/>
      <c r="L286" s="130"/>
      <c r="M286" s="130"/>
      <c r="N286" s="129"/>
      <c r="O286" s="129"/>
      <c r="P286" s="129"/>
      <c r="R286" s="129">
        <v>12</v>
      </c>
      <c r="S286" s="284"/>
      <c r="T286" s="129"/>
      <c r="U286" s="129"/>
      <c r="V286" s="125"/>
      <c r="W286" s="125"/>
      <c r="X286" s="125"/>
      <c r="Y286" s="125"/>
      <c r="Z286" s="125"/>
      <c r="AA286" s="125"/>
      <c r="AB286" s="125"/>
      <c r="AC286" s="130"/>
      <c r="AD286" s="130"/>
      <c r="AE286" s="125"/>
      <c r="AF286" s="125"/>
      <c r="AG286" s="129"/>
      <c r="AI286" s="129">
        <v>12</v>
      </c>
      <c r="AJ286" s="284"/>
      <c r="AK286" s="60"/>
      <c r="AL286" s="60"/>
      <c r="AM286" s="129"/>
      <c r="AN286" s="129"/>
      <c r="AO286" s="129"/>
      <c r="AP286" s="129"/>
      <c r="AQ286" s="129"/>
      <c r="AR286" s="130"/>
      <c r="AS286" s="130"/>
      <c r="AT286" s="129"/>
      <c r="AU286" s="129"/>
      <c r="AV286" s="175"/>
      <c r="AX286" s="129">
        <v>12</v>
      </c>
      <c r="AY286" s="284"/>
      <c r="AZ286" s="129"/>
      <c r="BA286" s="129"/>
      <c r="BB286" s="129"/>
      <c r="BC286" s="129"/>
      <c r="BD286" s="129"/>
      <c r="BE286" s="129"/>
      <c r="BF286" s="129"/>
      <c r="BG286" s="194"/>
      <c r="BH286" s="194"/>
      <c r="BI286" s="129"/>
      <c r="BJ286" s="129"/>
      <c r="BK286" s="175"/>
      <c r="BM286" s="129">
        <v>12</v>
      </c>
      <c r="BN286" s="284"/>
      <c r="BO286" s="129"/>
      <c r="BP286" s="129"/>
      <c r="BQ286" s="129"/>
      <c r="BR286" s="129"/>
      <c r="BS286" s="129"/>
      <c r="BT286" s="129"/>
      <c r="BU286" s="129"/>
      <c r="BV286" s="176"/>
      <c r="BW286" s="176"/>
      <c r="BX286" s="129"/>
      <c r="BY286" s="129"/>
      <c r="BZ286" s="129"/>
      <c r="CB286" s="129">
        <v>12</v>
      </c>
      <c r="CC286" s="284"/>
      <c r="CD286" s="129"/>
      <c r="CE286" s="129"/>
      <c r="CF286" s="129"/>
      <c r="CG286" s="129"/>
      <c r="CH286" s="129"/>
      <c r="CI286" s="129"/>
      <c r="CJ286" s="129"/>
      <c r="CK286" s="176"/>
      <c r="CL286" s="176"/>
      <c r="CM286" s="129"/>
      <c r="CN286" s="129"/>
      <c r="CO286" s="129"/>
    </row>
    <row r="287" spans="1:93" ht="15.75" hidden="1">
      <c r="A287" s="129">
        <v>13</v>
      </c>
      <c r="B287" s="284"/>
      <c r="C287" s="129"/>
      <c r="D287" s="129"/>
      <c r="E287" s="129"/>
      <c r="F287" s="129"/>
      <c r="G287" s="129"/>
      <c r="H287" s="129"/>
      <c r="I287" s="129"/>
      <c r="J287" s="129"/>
      <c r="K287" s="129"/>
      <c r="L287" s="130"/>
      <c r="M287" s="130"/>
      <c r="N287" s="129"/>
      <c r="O287" s="129"/>
      <c r="P287" s="129"/>
      <c r="R287" s="129">
        <v>13</v>
      </c>
      <c r="S287" s="284"/>
      <c r="T287" s="129"/>
      <c r="U287" s="129"/>
      <c r="V287" s="125"/>
      <c r="W287" s="125"/>
      <c r="X287" s="125"/>
      <c r="Y287" s="125"/>
      <c r="Z287" s="125"/>
      <c r="AA287" s="125"/>
      <c r="AB287" s="125"/>
      <c r="AC287" s="130"/>
      <c r="AD287" s="130"/>
      <c r="AE287" s="125"/>
      <c r="AF287" s="125"/>
      <c r="AG287" s="129"/>
      <c r="AI287" s="129">
        <v>13</v>
      </c>
      <c r="AJ287" s="284"/>
      <c r="AK287" s="60"/>
      <c r="AL287" s="60"/>
      <c r="AM287" s="129"/>
      <c r="AN287" s="129"/>
      <c r="AO287" s="129"/>
      <c r="AP287" s="129"/>
      <c r="AQ287" s="129"/>
      <c r="AR287" s="130"/>
      <c r="AS287" s="130"/>
      <c r="AT287" s="129"/>
      <c r="AU287" s="129"/>
      <c r="AV287" s="175"/>
      <c r="AX287" s="129">
        <v>13</v>
      </c>
      <c r="AY287" s="284"/>
      <c r="AZ287" s="129"/>
      <c r="BA287" s="129"/>
      <c r="BB287" s="129"/>
      <c r="BC287" s="129"/>
      <c r="BD287" s="129"/>
      <c r="BE287" s="129"/>
      <c r="BF287" s="129"/>
      <c r="BG287" s="194"/>
      <c r="BH287" s="194"/>
      <c r="BI287" s="129"/>
      <c r="BJ287" s="129"/>
      <c r="BK287" s="175"/>
      <c r="BM287" s="129">
        <v>13</v>
      </c>
      <c r="BN287" s="284"/>
      <c r="BO287" s="129"/>
      <c r="BP287" s="129"/>
      <c r="BQ287" s="129"/>
      <c r="BR287" s="129"/>
      <c r="BS287" s="129"/>
      <c r="BT287" s="129"/>
      <c r="BU287" s="129"/>
      <c r="BV287" s="176"/>
      <c r="BW287" s="176"/>
      <c r="BX287" s="129"/>
      <c r="BY287" s="129"/>
      <c r="BZ287" s="129"/>
      <c r="CB287" s="129">
        <v>13</v>
      </c>
      <c r="CC287" s="284"/>
      <c r="CD287" s="129"/>
      <c r="CE287" s="129"/>
      <c r="CF287" s="129"/>
      <c r="CG287" s="129"/>
      <c r="CH287" s="129"/>
      <c r="CI287" s="129"/>
      <c r="CJ287" s="129"/>
      <c r="CK287" s="176"/>
      <c r="CL287" s="176"/>
      <c r="CM287" s="129"/>
      <c r="CN287" s="129"/>
      <c r="CO287" s="129"/>
    </row>
    <row r="288" spans="1:93" ht="15.75" hidden="1">
      <c r="A288" s="129">
        <v>14</v>
      </c>
      <c r="B288" s="284"/>
      <c r="C288" s="129"/>
      <c r="D288" s="129"/>
      <c r="E288" s="129"/>
      <c r="F288" s="129"/>
      <c r="G288" s="129"/>
      <c r="H288" s="129"/>
      <c r="I288" s="129"/>
      <c r="J288" s="129"/>
      <c r="K288" s="129"/>
      <c r="L288" s="130"/>
      <c r="M288" s="130"/>
      <c r="N288" s="129"/>
      <c r="O288" s="129"/>
      <c r="P288" s="129"/>
      <c r="R288" s="129">
        <v>14</v>
      </c>
      <c r="S288" s="284"/>
      <c r="T288" s="129"/>
      <c r="U288" s="129"/>
      <c r="V288" s="125"/>
      <c r="W288" s="125"/>
      <c r="X288" s="125"/>
      <c r="Y288" s="125"/>
      <c r="Z288" s="125"/>
      <c r="AA288" s="125"/>
      <c r="AB288" s="125"/>
      <c r="AC288" s="130"/>
      <c r="AD288" s="130"/>
      <c r="AE288" s="125"/>
      <c r="AF288" s="125"/>
      <c r="AG288" s="129"/>
      <c r="AI288" s="129">
        <v>14</v>
      </c>
      <c r="AJ288" s="284"/>
      <c r="AK288" s="60"/>
      <c r="AL288" s="60"/>
      <c r="AM288" s="129"/>
      <c r="AN288" s="129"/>
      <c r="AO288" s="129"/>
      <c r="AP288" s="129"/>
      <c r="AQ288" s="129"/>
      <c r="AR288" s="130"/>
      <c r="AS288" s="130"/>
      <c r="AT288" s="129"/>
      <c r="AU288" s="129"/>
      <c r="AV288" s="175"/>
      <c r="AX288" s="129">
        <v>14</v>
      </c>
      <c r="AY288" s="284"/>
      <c r="AZ288" s="129"/>
      <c r="BA288" s="129"/>
      <c r="BB288" s="129"/>
      <c r="BC288" s="129"/>
      <c r="BD288" s="129"/>
      <c r="BE288" s="129"/>
      <c r="BF288" s="129"/>
      <c r="BG288" s="194"/>
      <c r="BH288" s="194"/>
      <c r="BI288" s="129"/>
      <c r="BJ288" s="129"/>
      <c r="BK288" s="175"/>
      <c r="BM288" s="129">
        <v>14</v>
      </c>
      <c r="BN288" s="284"/>
      <c r="BO288" s="129"/>
      <c r="BP288" s="129"/>
      <c r="BQ288" s="129"/>
      <c r="BR288" s="129"/>
      <c r="BS288" s="129"/>
      <c r="BT288" s="129"/>
      <c r="BU288" s="129"/>
      <c r="BV288" s="176"/>
      <c r="BW288" s="176"/>
      <c r="BX288" s="129"/>
      <c r="BY288" s="129"/>
      <c r="BZ288" s="129"/>
      <c r="CB288" s="129">
        <v>14</v>
      </c>
      <c r="CC288" s="284"/>
      <c r="CD288" s="129"/>
      <c r="CE288" s="129"/>
      <c r="CF288" s="129"/>
      <c r="CG288" s="129"/>
      <c r="CH288" s="129"/>
      <c r="CI288" s="129"/>
      <c r="CJ288" s="129"/>
      <c r="CK288" s="176"/>
      <c r="CL288" s="176"/>
      <c r="CM288" s="129"/>
      <c r="CN288" s="129"/>
      <c r="CO288" s="129"/>
    </row>
    <row r="289" spans="1:93" ht="15.75" hidden="1">
      <c r="A289" s="129">
        <v>15</v>
      </c>
      <c r="B289" s="284"/>
      <c r="C289" s="129"/>
      <c r="D289" s="129"/>
      <c r="E289" s="129"/>
      <c r="F289" s="129"/>
      <c r="G289" s="129"/>
      <c r="H289" s="129"/>
      <c r="I289" s="129"/>
      <c r="J289" s="129"/>
      <c r="K289" s="129"/>
      <c r="L289" s="130"/>
      <c r="M289" s="130"/>
      <c r="N289" s="129"/>
      <c r="O289" s="129"/>
      <c r="P289" s="129"/>
      <c r="R289" s="129">
        <v>15</v>
      </c>
      <c r="S289" s="284"/>
      <c r="T289" s="129"/>
      <c r="U289" s="129"/>
      <c r="V289" s="125"/>
      <c r="W289" s="125"/>
      <c r="X289" s="125"/>
      <c r="Y289" s="125"/>
      <c r="Z289" s="125"/>
      <c r="AA289" s="125"/>
      <c r="AB289" s="125"/>
      <c r="AC289" s="130"/>
      <c r="AD289" s="130"/>
      <c r="AE289" s="125"/>
      <c r="AF289" s="125"/>
      <c r="AG289" s="129"/>
      <c r="AI289" s="129">
        <v>15</v>
      </c>
      <c r="AJ289" s="284"/>
      <c r="AK289" s="60"/>
      <c r="AL289" s="60"/>
      <c r="AM289" s="129"/>
      <c r="AN289" s="129"/>
      <c r="AO289" s="129"/>
      <c r="AP289" s="129"/>
      <c r="AQ289" s="129"/>
      <c r="AR289" s="130"/>
      <c r="AS289" s="130"/>
      <c r="AT289" s="129"/>
      <c r="AU289" s="129"/>
      <c r="AV289" s="175"/>
      <c r="AX289" s="129">
        <v>15</v>
      </c>
      <c r="AY289" s="284"/>
      <c r="AZ289" s="129"/>
      <c r="BA289" s="129"/>
      <c r="BB289" s="129"/>
      <c r="BC289" s="129"/>
      <c r="BD289" s="129"/>
      <c r="BE289" s="129"/>
      <c r="BF289" s="129"/>
      <c r="BG289" s="194"/>
      <c r="BH289" s="194"/>
      <c r="BI289" s="129"/>
      <c r="BJ289" s="129"/>
      <c r="BK289" s="175"/>
      <c r="BM289" s="129">
        <v>15</v>
      </c>
      <c r="BN289" s="284"/>
      <c r="BO289" s="129"/>
      <c r="BP289" s="129"/>
      <c r="BQ289" s="129"/>
      <c r="BR289" s="129"/>
      <c r="BS289" s="129"/>
      <c r="BT289" s="129"/>
      <c r="BU289" s="129"/>
      <c r="BV289" s="176"/>
      <c r="BW289" s="176"/>
      <c r="BX289" s="129"/>
      <c r="BY289" s="129"/>
      <c r="BZ289" s="129"/>
      <c r="CB289" s="129">
        <v>15</v>
      </c>
      <c r="CC289" s="284"/>
      <c r="CD289" s="129"/>
      <c r="CE289" s="129"/>
      <c r="CF289" s="129"/>
      <c r="CG289" s="129"/>
      <c r="CH289" s="129"/>
      <c r="CI289" s="129"/>
      <c r="CJ289" s="129"/>
      <c r="CK289" s="176"/>
      <c r="CL289" s="176"/>
      <c r="CM289" s="129"/>
      <c r="CN289" s="129"/>
      <c r="CO289" s="129"/>
    </row>
    <row r="290" spans="1:93" ht="15.75" hidden="1">
      <c r="A290" s="280" t="s">
        <v>644</v>
      </c>
      <c r="B290" s="280"/>
      <c r="C290" s="60"/>
      <c r="D290" s="60"/>
      <c r="E290" s="125">
        <f>SUM(E275:E289)</f>
        <v>0</v>
      </c>
      <c r="F290" s="125">
        <f>SUM(F275:F289)</f>
        <v>0</v>
      </c>
      <c r="G290" s="125"/>
      <c r="H290" s="125"/>
      <c r="I290" s="125"/>
      <c r="J290" s="125">
        <f t="shared" ref="J290:K290" si="139">SUM(J275:J289)</f>
        <v>0</v>
      </c>
      <c r="K290" s="125">
        <f t="shared" si="139"/>
        <v>0</v>
      </c>
      <c r="L290" s="130">
        <f>IF(F290=0,0,(F290/E290*100))</f>
        <v>0</v>
      </c>
      <c r="M290" s="130">
        <f>IF(K290=0,0,(K290/J290*100))</f>
        <v>0</v>
      </c>
      <c r="N290" s="129"/>
      <c r="O290" s="129"/>
      <c r="P290" s="129"/>
      <c r="R290" s="280" t="s">
        <v>644</v>
      </c>
      <c r="S290" s="280"/>
      <c r="T290" s="174"/>
      <c r="U290" s="174"/>
      <c r="V290" s="125">
        <f>SUM(V275:V289)</f>
        <v>0</v>
      </c>
      <c r="W290" s="125">
        <f>SUM(W275:W289)</f>
        <v>0</v>
      </c>
      <c r="X290" s="125"/>
      <c r="Y290" s="125"/>
      <c r="Z290" s="125"/>
      <c r="AA290" s="125">
        <f t="shared" ref="AA290:AB290" si="140">SUM(AA275:AA289)</f>
        <v>0</v>
      </c>
      <c r="AB290" s="125">
        <f t="shared" si="140"/>
        <v>0</v>
      </c>
      <c r="AC290" s="130">
        <f>IF(W290=0,0,(W290/V290*100))</f>
        <v>0</v>
      </c>
      <c r="AD290" s="130">
        <f>IF(AB290=0,0,(AB290/AA290*100))</f>
        <v>0</v>
      </c>
      <c r="AE290" s="125"/>
      <c r="AF290" s="125"/>
      <c r="AG290" s="129"/>
      <c r="AI290" s="281" t="s">
        <v>644</v>
      </c>
      <c r="AJ290" s="281"/>
      <c r="AK290" s="129"/>
      <c r="AL290" s="129"/>
      <c r="AM290" s="129">
        <f>SUM(AM275:AM289)</f>
        <v>0</v>
      </c>
      <c r="AN290" s="129">
        <f>SUM(AN275:AN289)</f>
        <v>0</v>
      </c>
      <c r="AO290" s="129"/>
      <c r="AP290" s="129">
        <f t="shared" ref="AP290:AQ290" si="141">SUM(AP275:AP289)</f>
        <v>0</v>
      </c>
      <c r="AQ290" s="129">
        <f t="shared" si="141"/>
        <v>0</v>
      </c>
      <c r="AR290" s="130">
        <f>IF(AN290=0,0,(AN290/AM290*100))</f>
        <v>0</v>
      </c>
      <c r="AS290" s="130">
        <f>IF(AQ290=0,0,(AQ290/AP290*100))</f>
        <v>0</v>
      </c>
      <c r="AT290" s="129">
        <v>6</v>
      </c>
      <c r="AU290" s="129">
        <v>0</v>
      </c>
      <c r="AV290" s="175"/>
      <c r="AX290" s="281" t="s">
        <v>644</v>
      </c>
      <c r="AY290" s="281"/>
      <c r="AZ290" s="129"/>
      <c r="BA290" s="129"/>
      <c r="BB290" s="129"/>
      <c r="BC290" s="129"/>
      <c r="BD290" s="129"/>
      <c r="BE290" s="129"/>
      <c r="BF290" s="129"/>
      <c r="BG290" s="194"/>
      <c r="BH290" s="194"/>
      <c r="BI290" s="129"/>
      <c r="BJ290" s="129"/>
      <c r="BK290" s="175"/>
      <c r="BM290" s="281" t="s">
        <v>644</v>
      </c>
      <c r="BN290" s="281"/>
      <c r="BO290" s="129"/>
      <c r="BP290" s="129"/>
      <c r="BQ290" s="129">
        <f>SUM(BQ275:BQ289)</f>
        <v>0</v>
      </c>
      <c r="BR290" s="129">
        <f t="shared" ref="BR290" si="142">SUM(BR275:BR289)</f>
        <v>0</v>
      </c>
      <c r="BS290" s="129"/>
      <c r="BT290" s="129">
        <f t="shared" ref="BT290" si="143">SUM(BT275:BT289)</f>
        <v>0</v>
      </c>
      <c r="BU290" s="129">
        <f t="shared" ref="BU290" si="144">SUM(BU275:BU289)</f>
        <v>0</v>
      </c>
      <c r="BV290" s="130">
        <f>IF(BR290=0,0,(BR290/BQ290*100))</f>
        <v>0</v>
      </c>
      <c r="BW290" s="130">
        <f>IF(BU290=0,0,(BU290/BT290*100))</f>
        <v>0</v>
      </c>
      <c r="BX290" s="129"/>
      <c r="BY290" s="129"/>
      <c r="BZ290" s="129"/>
      <c r="CB290" s="281" t="s">
        <v>644</v>
      </c>
      <c r="CC290" s="281"/>
      <c r="CD290" s="129"/>
      <c r="CE290" s="129"/>
      <c r="CF290" s="129">
        <f>SUM(CF275:CF289)</f>
        <v>0</v>
      </c>
      <c r="CG290" s="129">
        <f t="shared" ref="CG290" si="145">SUM(CG275:CG289)</f>
        <v>0</v>
      </c>
      <c r="CH290" s="129"/>
      <c r="CI290" s="129">
        <f t="shared" ref="CI290" si="146">SUM(CI275:CI289)</f>
        <v>0</v>
      </c>
      <c r="CJ290" s="129">
        <f t="shared" ref="CJ290" si="147">SUM(CJ275:CJ289)</f>
        <v>0</v>
      </c>
      <c r="CK290" s="130">
        <f>IF(CG290=0,0,(CG290/CF290*100))</f>
        <v>0</v>
      </c>
      <c r="CL290" s="130">
        <f>IF(CJ290=0,0,(CJ290/CI290*100))</f>
        <v>0</v>
      </c>
      <c r="CM290" s="129"/>
      <c r="CN290" s="129"/>
      <c r="CO290" s="129"/>
    </row>
    <row r="291" spans="1:93" ht="45" hidden="1">
      <c r="A291" s="129">
        <v>1</v>
      </c>
      <c r="B291" s="283" t="s">
        <v>615</v>
      </c>
      <c r="C291" s="16"/>
      <c r="D291" s="41" t="s">
        <v>466</v>
      </c>
      <c r="E291" s="129">
        <v>3</v>
      </c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284"/>
      <c r="R291" s="129">
        <v>1</v>
      </c>
      <c r="S291" s="283" t="s">
        <v>615</v>
      </c>
      <c r="T291" s="16" t="s">
        <v>268</v>
      </c>
      <c r="U291" s="16" t="s">
        <v>269</v>
      </c>
      <c r="V291" s="129">
        <v>50</v>
      </c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281"/>
      <c r="AI291" s="129">
        <v>1</v>
      </c>
      <c r="AJ291" s="284" t="s">
        <v>615</v>
      </c>
      <c r="AK291" s="16" t="s">
        <v>577</v>
      </c>
      <c r="AL291" s="16" t="s">
        <v>272</v>
      </c>
      <c r="AM291" s="129">
        <v>100</v>
      </c>
      <c r="AN291" s="129">
        <v>55</v>
      </c>
      <c r="AO291" s="129"/>
      <c r="AP291" s="129"/>
      <c r="AQ291" s="129"/>
      <c r="AR291" s="129"/>
      <c r="AS291" s="129"/>
      <c r="AT291" s="129"/>
      <c r="AU291" s="129"/>
      <c r="AV291" s="286"/>
      <c r="AX291" s="129">
        <v>1</v>
      </c>
      <c r="AY291" s="284" t="s">
        <v>615</v>
      </c>
      <c r="AZ291" s="16" t="s">
        <v>266</v>
      </c>
      <c r="BA291" s="16" t="s">
        <v>267</v>
      </c>
      <c r="BB291" s="129">
        <v>25</v>
      </c>
      <c r="BC291" s="129">
        <v>20</v>
      </c>
      <c r="BD291" s="129"/>
      <c r="BE291" s="129"/>
      <c r="BF291" s="129"/>
      <c r="BG291" s="195"/>
      <c r="BH291" s="195"/>
      <c r="BI291" s="129"/>
      <c r="BJ291" s="129"/>
      <c r="BK291" s="286"/>
      <c r="BM291" s="129">
        <v>1</v>
      </c>
      <c r="BN291" s="284" t="s">
        <v>615</v>
      </c>
      <c r="BO291" s="16"/>
      <c r="BP291" s="16"/>
      <c r="BQ291" s="129"/>
      <c r="BR291" s="129"/>
      <c r="BS291" s="129"/>
      <c r="BT291" s="129"/>
      <c r="BU291" s="129"/>
      <c r="BV291" s="129"/>
      <c r="BW291" s="129"/>
      <c r="BX291" s="129"/>
      <c r="BY291" s="129"/>
      <c r="BZ291" s="281"/>
      <c r="CB291" s="129">
        <v>1</v>
      </c>
      <c r="CC291" s="284" t="s">
        <v>615</v>
      </c>
      <c r="CD291" s="16"/>
      <c r="CE291" s="16"/>
      <c r="CF291" s="129"/>
      <c r="CG291" s="129"/>
      <c r="CH291" s="129"/>
      <c r="CI291" s="129"/>
      <c r="CJ291" s="129"/>
      <c r="CK291" s="129"/>
      <c r="CL291" s="129"/>
      <c r="CM291" s="129"/>
      <c r="CN291" s="129"/>
      <c r="CO291" s="281"/>
    </row>
    <row r="292" spans="1:93" ht="45" hidden="1">
      <c r="A292" s="129">
        <v>2</v>
      </c>
      <c r="B292" s="283"/>
      <c r="C292" s="16" t="s">
        <v>277</v>
      </c>
      <c r="D292" s="16" t="s">
        <v>278</v>
      </c>
      <c r="E292" s="129">
        <v>25</v>
      </c>
      <c r="F292" s="129">
        <v>21</v>
      </c>
      <c r="G292" s="129"/>
      <c r="H292" s="129"/>
      <c r="I292" s="129"/>
      <c r="J292" s="129"/>
      <c r="K292" s="129"/>
      <c r="L292" s="129"/>
      <c r="M292" s="129"/>
      <c r="N292" s="129"/>
      <c r="O292" s="129"/>
      <c r="P292" s="284"/>
      <c r="R292" s="129">
        <v>2</v>
      </c>
      <c r="S292" s="283"/>
      <c r="T292" s="16" t="s">
        <v>262</v>
      </c>
      <c r="U292" s="16" t="s">
        <v>263</v>
      </c>
      <c r="V292" s="129"/>
      <c r="W292" s="129">
        <v>30</v>
      </c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281"/>
      <c r="AI292" s="129">
        <v>2</v>
      </c>
      <c r="AJ292" s="284"/>
      <c r="AK292" s="16"/>
      <c r="AL292" s="16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287"/>
      <c r="AX292" s="129">
        <v>2</v>
      </c>
      <c r="AY292" s="284"/>
      <c r="AZ292" s="129"/>
      <c r="BA292" s="41" t="s">
        <v>463</v>
      </c>
      <c r="BB292" s="129"/>
      <c r="BC292" s="129">
        <v>1</v>
      </c>
      <c r="BD292" s="129"/>
      <c r="BE292" s="129"/>
      <c r="BF292" s="129"/>
      <c r="BG292" s="195"/>
      <c r="BH292" s="195"/>
      <c r="BI292" s="129"/>
      <c r="BJ292" s="129"/>
      <c r="BK292" s="287"/>
      <c r="BM292" s="129">
        <v>2</v>
      </c>
      <c r="BN292" s="284"/>
      <c r="BO292" s="129"/>
      <c r="BP292" s="129"/>
      <c r="BQ292" s="129"/>
      <c r="BR292" s="129"/>
      <c r="BS292" s="129"/>
      <c r="BT292" s="129"/>
      <c r="BU292" s="129"/>
      <c r="BV292" s="129"/>
      <c r="BW292" s="129"/>
      <c r="BX292" s="129"/>
      <c r="BY292" s="129"/>
      <c r="BZ292" s="281"/>
      <c r="CB292" s="129">
        <v>2</v>
      </c>
      <c r="CC292" s="284"/>
      <c r="CD292" s="129"/>
      <c r="CE292" s="129"/>
      <c r="CF292" s="129"/>
      <c r="CG292" s="129"/>
      <c r="CH292" s="129"/>
      <c r="CI292" s="129"/>
      <c r="CJ292" s="129"/>
      <c r="CK292" s="129"/>
      <c r="CL292" s="129"/>
      <c r="CM292" s="129"/>
      <c r="CN292" s="129"/>
      <c r="CO292" s="281"/>
    </row>
    <row r="293" spans="1:93" ht="45" hidden="1">
      <c r="A293" s="129">
        <v>3</v>
      </c>
      <c r="B293" s="283"/>
      <c r="C293" s="16" t="s">
        <v>281</v>
      </c>
      <c r="D293" s="16" t="s">
        <v>282</v>
      </c>
      <c r="E293" s="129">
        <v>20</v>
      </c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284"/>
      <c r="R293" s="129">
        <v>3</v>
      </c>
      <c r="S293" s="283"/>
      <c r="T293" s="38" t="s">
        <v>575</v>
      </c>
      <c r="U293" s="38" t="s">
        <v>450</v>
      </c>
      <c r="V293" s="129">
        <v>9</v>
      </c>
      <c r="W293" s="129">
        <v>4</v>
      </c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281"/>
      <c r="AI293" s="129">
        <v>3</v>
      </c>
      <c r="AJ293" s="284"/>
      <c r="AK293" s="16"/>
      <c r="AL293" s="16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287"/>
      <c r="AX293" s="129">
        <v>3</v>
      </c>
      <c r="AY293" s="284"/>
      <c r="AZ293" s="129"/>
      <c r="BA293" s="41" t="s">
        <v>466</v>
      </c>
      <c r="BB293" s="129">
        <v>3</v>
      </c>
      <c r="BC293" s="129">
        <v>3</v>
      </c>
      <c r="BD293" s="129"/>
      <c r="BE293" s="129"/>
      <c r="BF293" s="129"/>
      <c r="BG293" s="195"/>
      <c r="BH293" s="195"/>
      <c r="BI293" s="129"/>
      <c r="BJ293" s="129"/>
      <c r="BK293" s="287"/>
      <c r="BM293" s="129">
        <v>3</v>
      </c>
      <c r="BN293" s="284"/>
      <c r="BO293" s="129"/>
      <c r="BP293" s="129"/>
      <c r="BQ293" s="129"/>
      <c r="BR293" s="129"/>
      <c r="BS293" s="129"/>
      <c r="BT293" s="129"/>
      <c r="BU293" s="129"/>
      <c r="BV293" s="129"/>
      <c r="BW293" s="129"/>
      <c r="BX293" s="129"/>
      <c r="BY293" s="129"/>
      <c r="BZ293" s="281"/>
      <c r="CB293" s="129">
        <v>3</v>
      </c>
      <c r="CC293" s="284"/>
      <c r="CD293" s="129"/>
      <c r="CE293" s="129"/>
      <c r="CF293" s="129"/>
      <c r="CG293" s="129"/>
      <c r="CH293" s="129"/>
      <c r="CI293" s="129"/>
      <c r="CJ293" s="129"/>
      <c r="CK293" s="129"/>
      <c r="CL293" s="129"/>
      <c r="CM293" s="129"/>
      <c r="CN293" s="129"/>
      <c r="CO293" s="281"/>
    </row>
    <row r="294" spans="1:93" hidden="1">
      <c r="A294" s="129">
        <v>4</v>
      </c>
      <c r="B294" s="283"/>
      <c r="C294" s="16" t="s">
        <v>283</v>
      </c>
      <c r="D294" s="16" t="s">
        <v>284</v>
      </c>
      <c r="E294" s="129">
        <v>10</v>
      </c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284"/>
      <c r="R294" s="129">
        <v>4</v>
      </c>
      <c r="S294" s="283"/>
      <c r="T294" s="16" t="s">
        <v>277</v>
      </c>
      <c r="U294" s="16" t="s">
        <v>278</v>
      </c>
      <c r="V294" s="129">
        <v>14</v>
      </c>
      <c r="W294" s="129">
        <v>14</v>
      </c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281"/>
      <c r="AI294" s="129">
        <v>4</v>
      </c>
      <c r="AJ294" s="284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287"/>
      <c r="AX294" s="129">
        <v>4</v>
      </c>
      <c r="AY294" s="284"/>
      <c r="AZ294" s="129"/>
      <c r="BA294" s="41" t="s">
        <v>819</v>
      </c>
      <c r="BB294" s="129"/>
      <c r="BC294" s="129">
        <v>3</v>
      </c>
      <c r="BD294" s="129"/>
      <c r="BE294" s="129"/>
      <c r="BF294" s="129"/>
      <c r="BG294" s="195"/>
      <c r="BH294" s="195"/>
      <c r="BI294" s="129"/>
      <c r="BJ294" s="129"/>
      <c r="BK294" s="287"/>
      <c r="BM294" s="129">
        <v>4</v>
      </c>
      <c r="BN294" s="284"/>
      <c r="BO294" s="129"/>
      <c r="BP294" s="129"/>
      <c r="BQ294" s="129"/>
      <c r="BR294" s="129"/>
      <c r="BS294" s="129"/>
      <c r="BT294" s="129"/>
      <c r="BU294" s="129"/>
      <c r="BV294" s="129"/>
      <c r="BW294" s="129"/>
      <c r="BX294" s="129"/>
      <c r="BY294" s="129"/>
      <c r="BZ294" s="281"/>
      <c r="CB294" s="129">
        <v>4</v>
      </c>
      <c r="CC294" s="284"/>
      <c r="CD294" s="129"/>
      <c r="CE294" s="129"/>
      <c r="CF294" s="129"/>
      <c r="CG294" s="129"/>
      <c r="CH294" s="129"/>
      <c r="CI294" s="129"/>
      <c r="CJ294" s="129"/>
      <c r="CK294" s="129"/>
      <c r="CL294" s="129"/>
      <c r="CM294" s="129"/>
      <c r="CN294" s="129"/>
      <c r="CO294" s="281"/>
    </row>
    <row r="295" spans="1:93" ht="30" hidden="1">
      <c r="A295" s="129">
        <v>5</v>
      </c>
      <c r="B295" s="283"/>
      <c r="C295" s="16" t="s">
        <v>287</v>
      </c>
      <c r="D295" s="16" t="s">
        <v>288</v>
      </c>
      <c r="E295" s="129">
        <v>3</v>
      </c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284"/>
      <c r="R295" s="129">
        <v>5</v>
      </c>
      <c r="S295" s="283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281"/>
      <c r="AI295" s="129">
        <v>5</v>
      </c>
      <c r="AJ295" s="284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287"/>
      <c r="AX295" s="129">
        <v>5</v>
      </c>
      <c r="AY295" s="284"/>
      <c r="AZ295" s="129"/>
      <c r="BA295" s="41" t="s">
        <v>467</v>
      </c>
      <c r="BB295" s="129">
        <v>4</v>
      </c>
      <c r="BC295" s="129">
        <v>4</v>
      </c>
      <c r="BD295" s="129"/>
      <c r="BE295" s="129"/>
      <c r="BF295" s="129"/>
      <c r="BG295" s="195"/>
      <c r="BH295" s="195"/>
      <c r="BI295" s="129"/>
      <c r="BJ295" s="129"/>
      <c r="BK295" s="287"/>
      <c r="BM295" s="129">
        <v>5</v>
      </c>
      <c r="BN295" s="284"/>
      <c r="BO295" s="129"/>
      <c r="BP295" s="129"/>
      <c r="BQ295" s="129"/>
      <c r="BR295" s="129"/>
      <c r="BS295" s="129"/>
      <c r="BT295" s="129"/>
      <c r="BU295" s="129"/>
      <c r="BV295" s="129"/>
      <c r="BW295" s="129"/>
      <c r="BX295" s="129"/>
      <c r="BY295" s="129"/>
      <c r="BZ295" s="281"/>
      <c r="CB295" s="129">
        <v>5</v>
      </c>
      <c r="CC295" s="284"/>
      <c r="CD295" s="129"/>
      <c r="CE295" s="129"/>
      <c r="CF295" s="129"/>
      <c r="CG295" s="129"/>
      <c r="CH295" s="129"/>
      <c r="CI295" s="129"/>
      <c r="CJ295" s="129"/>
      <c r="CK295" s="129"/>
      <c r="CL295" s="129"/>
      <c r="CM295" s="129"/>
      <c r="CN295" s="129"/>
      <c r="CO295" s="281"/>
    </row>
    <row r="296" spans="1:93" hidden="1">
      <c r="A296" s="129">
        <v>6</v>
      </c>
      <c r="B296" s="283"/>
      <c r="C296" s="129" t="s">
        <v>761</v>
      </c>
      <c r="D296" s="129" t="s">
        <v>762</v>
      </c>
      <c r="E296" s="129"/>
      <c r="F296" s="129">
        <v>14</v>
      </c>
      <c r="G296" s="129"/>
      <c r="H296" s="129"/>
      <c r="I296" s="129"/>
      <c r="J296" s="129"/>
      <c r="K296" s="129"/>
      <c r="L296" s="129"/>
      <c r="M296" s="129"/>
      <c r="N296" s="129"/>
      <c r="O296" s="129"/>
      <c r="P296" s="284"/>
      <c r="R296" s="129">
        <v>6</v>
      </c>
      <c r="S296" s="283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281"/>
      <c r="AI296" s="129">
        <v>6</v>
      </c>
      <c r="AJ296" s="284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287"/>
      <c r="AX296" s="129">
        <v>6</v>
      </c>
      <c r="AY296" s="284"/>
      <c r="AZ296" s="129"/>
      <c r="BA296" s="129" t="s">
        <v>820</v>
      </c>
      <c r="BB296" s="129"/>
      <c r="BC296" s="129">
        <v>1</v>
      </c>
      <c r="BD296" s="129"/>
      <c r="BE296" s="129"/>
      <c r="BF296" s="129"/>
      <c r="BG296" s="195"/>
      <c r="BH296" s="195"/>
      <c r="BI296" s="129"/>
      <c r="BJ296" s="129"/>
      <c r="BK296" s="287"/>
      <c r="BM296" s="129">
        <v>6</v>
      </c>
      <c r="BN296" s="284"/>
      <c r="BO296" s="129"/>
      <c r="BP296" s="129"/>
      <c r="BQ296" s="129"/>
      <c r="BR296" s="129"/>
      <c r="BS296" s="129"/>
      <c r="BT296" s="129"/>
      <c r="BU296" s="129"/>
      <c r="BV296" s="129"/>
      <c r="BW296" s="129"/>
      <c r="BX296" s="129"/>
      <c r="BY296" s="129"/>
      <c r="BZ296" s="281"/>
      <c r="CB296" s="129">
        <v>6</v>
      </c>
      <c r="CC296" s="284"/>
      <c r="CD296" s="129"/>
      <c r="CE296" s="129"/>
      <c r="CF296" s="129"/>
      <c r="CG296" s="129"/>
      <c r="CH296" s="129"/>
      <c r="CI296" s="129"/>
      <c r="CJ296" s="129"/>
      <c r="CK296" s="129"/>
      <c r="CL296" s="129"/>
      <c r="CM296" s="129"/>
      <c r="CN296" s="129"/>
      <c r="CO296" s="281"/>
    </row>
    <row r="297" spans="1:93" hidden="1">
      <c r="A297" s="129">
        <v>7</v>
      </c>
      <c r="B297" s="283"/>
      <c r="C297" s="38" t="s">
        <v>578</v>
      </c>
      <c r="D297" s="38" t="s">
        <v>453</v>
      </c>
      <c r="E297" s="129"/>
      <c r="F297" s="129">
        <v>4</v>
      </c>
      <c r="G297" s="129"/>
      <c r="H297" s="129"/>
      <c r="I297" s="129"/>
      <c r="J297" s="129"/>
      <c r="K297" s="129"/>
      <c r="L297" s="129"/>
      <c r="M297" s="129"/>
      <c r="N297" s="129"/>
      <c r="O297" s="129"/>
      <c r="P297" s="284"/>
      <c r="R297" s="129">
        <v>7</v>
      </c>
      <c r="S297" s="283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281"/>
      <c r="AI297" s="129">
        <v>7</v>
      </c>
      <c r="AJ297" s="284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287"/>
      <c r="AX297" s="129">
        <v>7</v>
      </c>
      <c r="AY297" s="284"/>
      <c r="AZ297" s="16" t="s">
        <v>268</v>
      </c>
      <c r="BA297" s="16" t="s">
        <v>269</v>
      </c>
      <c r="BB297" s="129">
        <v>25</v>
      </c>
      <c r="BC297" s="129"/>
      <c r="BD297" s="129"/>
      <c r="BE297" s="129"/>
      <c r="BF297" s="129"/>
      <c r="BG297" s="195"/>
      <c r="BH297" s="195"/>
      <c r="BI297" s="129"/>
      <c r="BJ297" s="129"/>
      <c r="BK297" s="287"/>
      <c r="BM297" s="129">
        <v>7</v>
      </c>
      <c r="BN297" s="284"/>
      <c r="BO297" s="129"/>
      <c r="BP297" s="129"/>
      <c r="BQ297" s="129"/>
      <c r="BR297" s="129"/>
      <c r="BS297" s="129"/>
      <c r="BT297" s="129"/>
      <c r="BU297" s="129"/>
      <c r="BV297" s="129"/>
      <c r="BW297" s="129"/>
      <c r="BX297" s="129"/>
      <c r="BY297" s="129"/>
      <c r="BZ297" s="281"/>
      <c r="CB297" s="129">
        <v>7</v>
      </c>
      <c r="CC297" s="284"/>
      <c r="CD297" s="129"/>
      <c r="CE297" s="129"/>
      <c r="CF297" s="129"/>
      <c r="CG297" s="129"/>
      <c r="CH297" s="129"/>
      <c r="CI297" s="129"/>
      <c r="CJ297" s="129"/>
      <c r="CK297" s="129"/>
      <c r="CL297" s="129"/>
      <c r="CM297" s="129"/>
      <c r="CN297" s="129"/>
      <c r="CO297" s="281"/>
    </row>
    <row r="298" spans="1:93" hidden="1">
      <c r="A298" s="129">
        <v>8</v>
      </c>
      <c r="B298" s="283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284"/>
      <c r="R298" s="129">
        <v>8</v>
      </c>
      <c r="S298" s="283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281"/>
      <c r="AI298" s="129">
        <v>8</v>
      </c>
      <c r="AJ298" s="284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287"/>
      <c r="AX298" s="129">
        <v>8</v>
      </c>
      <c r="AY298" s="284"/>
      <c r="AZ298" s="129"/>
      <c r="BA298" s="129"/>
      <c r="BB298" s="129"/>
      <c r="BC298" s="129"/>
      <c r="BD298" s="129"/>
      <c r="BE298" s="129"/>
      <c r="BF298" s="129"/>
      <c r="BG298" s="195"/>
      <c r="BH298" s="195"/>
      <c r="BI298" s="129"/>
      <c r="BJ298" s="129"/>
      <c r="BK298" s="287"/>
      <c r="BM298" s="129">
        <v>8</v>
      </c>
      <c r="BN298" s="284"/>
      <c r="BO298" s="129"/>
      <c r="BP298" s="129"/>
      <c r="BQ298" s="129"/>
      <c r="BR298" s="129"/>
      <c r="BS298" s="129"/>
      <c r="BT298" s="129"/>
      <c r="BU298" s="129"/>
      <c r="BV298" s="129"/>
      <c r="BW298" s="129"/>
      <c r="BX298" s="129"/>
      <c r="BY298" s="129"/>
      <c r="BZ298" s="281"/>
      <c r="CB298" s="129">
        <v>8</v>
      </c>
      <c r="CC298" s="284"/>
      <c r="CD298" s="129"/>
      <c r="CE298" s="129"/>
      <c r="CF298" s="129"/>
      <c r="CG298" s="129"/>
      <c r="CH298" s="129"/>
      <c r="CI298" s="129"/>
      <c r="CJ298" s="129"/>
      <c r="CK298" s="129"/>
      <c r="CL298" s="129"/>
      <c r="CM298" s="129"/>
      <c r="CN298" s="129"/>
      <c r="CO298" s="281"/>
    </row>
    <row r="299" spans="1:93" hidden="1">
      <c r="A299" s="129">
        <v>9</v>
      </c>
      <c r="B299" s="283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284"/>
      <c r="R299" s="129">
        <v>9</v>
      </c>
      <c r="S299" s="283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281"/>
      <c r="AI299" s="129">
        <v>9</v>
      </c>
      <c r="AJ299" s="284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287"/>
      <c r="AX299" s="129">
        <v>9</v>
      </c>
      <c r="AY299" s="284"/>
      <c r="AZ299" s="129"/>
      <c r="BA299" s="129"/>
      <c r="BB299" s="129"/>
      <c r="BC299" s="129"/>
      <c r="BD299" s="129"/>
      <c r="BE299" s="129"/>
      <c r="BF299" s="129"/>
      <c r="BG299" s="195"/>
      <c r="BH299" s="195"/>
      <c r="BI299" s="129"/>
      <c r="BJ299" s="129"/>
      <c r="BK299" s="287"/>
      <c r="BM299" s="129">
        <v>9</v>
      </c>
      <c r="BN299" s="284"/>
      <c r="BO299" s="129"/>
      <c r="BP299" s="129"/>
      <c r="BQ299" s="129"/>
      <c r="BR299" s="129"/>
      <c r="BS299" s="129"/>
      <c r="BT299" s="129"/>
      <c r="BU299" s="129"/>
      <c r="BV299" s="129"/>
      <c r="BW299" s="129"/>
      <c r="BX299" s="129"/>
      <c r="BY299" s="129"/>
      <c r="BZ299" s="281"/>
      <c r="CB299" s="129">
        <v>9</v>
      </c>
      <c r="CC299" s="284"/>
      <c r="CD299" s="129"/>
      <c r="CE299" s="129"/>
      <c r="CF299" s="129"/>
      <c r="CG299" s="129"/>
      <c r="CH299" s="129"/>
      <c r="CI299" s="129"/>
      <c r="CJ299" s="129"/>
      <c r="CK299" s="129"/>
      <c r="CL299" s="129"/>
      <c r="CM299" s="129"/>
      <c r="CN299" s="129"/>
      <c r="CO299" s="281"/>
    </row>
    <row r="300" spans="1:93" hidden="1">
      <c r="A300" s="129">
        <v>10</v>
      </c>
      <c r="B300" s="283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284"/>
      <c r="R300" s="129">
        <v>10</v>
      </c>
      <c r="S300" s="283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281"/>
      <c r="AI300" s="129">
        <v>10</v>
      </c>
      <c r="AJ300" s="284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287"/>
      <c r="AX300" s="129">
        <v>10</v>
      </c>
      <c r="AY300" s="284"/>
      <c r="AZ300" s="129"/>
      <c r="BA300" s="129"/>
      <c r="BB300" s="129"/>
      <c r="BC300" s="129"/>
      <c r="BD300" s="129"/>
      <c r="BE300" s="129"/>
      <c r="BF300" s="129"/>
      <c r="BG300" s="195"/>
      <c r="BH300" s="195"/>
      <c r="BI300" s="129"/>
      <c r="BJ300" s="129"/>
      <c r="BK300" s="287"/>
      <c r="BM300" s="129">
        <v>10</v>
      </c>
      <c r="BN300" s="284"/>
      <c r="BO300" s="129"/>
      <c r="BP300" s="129"/>
      <c r="BQ300" s="129"/>
      <c r="BR300" s="129"/>
      <c r="BS300" s="129"/>
      <c r="BT300" s="129"/>
      <c r="BU300" s="129"/>
      <c r="BV300" s="129"/>
      <c r="BW300" s="129"/>
      <c r="BX300" s="129"/>
      <c r="BY300" s="129"/>
      <c r="BZ300" s="281"/>
      <c r="CB300" s="129">
        <v>10</v>
      </c>
      <c r="CC300" s="284"/>
      <c r="CD300" s="129"/>
      <c r="CE300" s="129"/>
      <c r="CF300" s="129"/>
      <c r="CG300" s="129"/>
      <c r="CH300" s="129"/>
      <c r="CI300" s="129"/>
      <c r="CJ300" s="129"/>
      <c r="CK300" s="129"/>
      <c r="CL300" s="129"/>
      <c r="CM300" s="129"/>
      <c r="CN300" s="129"/>
      <c r="CO300" s="281"/>
    </row>
    <row r="301" spans="1:93" hidden="1">
      <c r="A301" s="129">
        <v>11</v>
      </c>
      <c r="B301" s="283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284"/>
      <c r="R301" s="129">
        <v>11</v>
      </c>
      <c r="S301" s="283"/>
      <c r="T301" s="129"/>
      <c r="U301" s="129"/>
      <c r="V301" s="129"/>
      <c r="W301" s="129"/>
      <c r="X301" s="129"/>
      <c r="Y301" s="129"/>
      <c r="Z301" s="129"/>
      <c r="AA301" s="129"/>
      <c r="AB301" s="129"/>
      <c r="AC301" s="129"/>
      <c r="AD301" s="129"/>
      <c r="AE301" s="129"/>
      <c r="AF301" s="129"/>
      <c r="AG301" s="281"/>
      <c r="AI301" s="129">
        <v>11</v>
      </c>
      <c r="AJ301" s="284"/>
      <c r="AK301" s="129"/>
      <c r="AL301" s="129"/>
      <c r="AM301" s="129"/>
      <c r="AN301" s="129"/>
      <c r="AO301" s="129"/>
      <c r="AP301" s="129"/>
      <c r="AQ301" s="129"/>
      <c r="AR301" s="129"/>
      <c r="AS301" s="129"/>
      <c r="AT301" s="129"/>
      <c r="AU301" s="129"/>
      <c r="AV301" s="287"/>
      <c r="AX301" s="129">
        <v>11</v>
      </c>
      <c r="AY301" s="284"/>
      <c r="AZ301" s="129"/>
      <c r="BA301" s="129"/>
      <c r="BB301" s="129"/>
      <c r="BC301" s="129"/>
      <c r="BD301" s="129"/>
      <c r="BE301" s="129"/>
      <c r="BF301" s="129"/>
      <c r="BG301" s="195"/>
      <c r="BH301" s="195"/>
      <c r="BI301" s="129"/>
      <c r="BJ301" s="129"/>
      <c r="BK301" s="287"/>
      <c r="BM301" s="129">
        <v>11</v>
      </c>
      <c r="BN301" s="284"/>
      <c r="BO301" s="129"/>
      <c r="BP301" s="129"/>
      <c r="BQ301" s="129"/>
      <c r="BR301" s="129"/>
      <c r="BS301" s="129"/>
      <c r="BT301" s="129"/>
      <c r="BU301" s="129"/>
      <c r="BV301" s="129"/>
      <c r="BW301" s="129"/>
      <c r="BX301" s="129"/>
      <c r="BY301" s="129"/>
      <c r="BZ301" s="281"/>
      <c r="CB301" s="129">
        <v>11</v>
      </c>
      <c r="CC301" s="284"/>
      <c r="CD301" s="129"/>
      <c r="CE301" s="129"/>
      <c r="CF301" s="129"/>
      <c r="CG301" s="129"/>
      <c r="CH301" s="129"/>
      <c r="CI301" s="129"/>
      <c r="CJ301" s="129"/>
      <c r="CK301" s="129"/>
      <c r="CL301" s="129"/>
      <c r="CM301" s="129"/>
      <c r="CN301" s="129"/>
      <c r="CO301" s="281"/>
    </row>
    <row r="302" spans="1:93" hidden="1">
      <c r="A302" s="129">
        <v>12</v>
      </c>
      <c r="B302" s="283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284"/>
      <c r="R302" s="129">
        <v>12</v>
      </c>
      <c r="S302" s="283"/>
      <c r="T302" s="129"/>
      <c r="U302" s="129"/>
      <c r="V302" s="129"/>
      <c r="W302" s="129"/>
      <c r="X302" s="129"/>
      <c r="Y302" s="129"/>
      <c r="Z302" s="129"/>
      <c r="AA302" s="129"/>
      <c r="AB302" s="129"/>
      <c r="AC302" s="129"/>
      <c r="AD302" s="129"/>
      <c r="AE302" s="129"/>
      <c r="AF302" s="129"/>
      <c r="AG302" s="281"/>
      <c r="AI302" s="129">
        <v>12</v>
      </c>
      <c r="AJ302" s="284"/>
      <c r="AK302" s="129"/>
      <c r="AL302" s="129"/>
      <c r="AM302" s="129"/>
      <c r="AN302" s="129"/>
      <c r="AO302" s="129"/>
      <c r="AP302" s="129"/>
      <c r="AQ302" s="129"/>
      <c r="AR302" s="129"/>
      <c r="AS302" s="129"/>
      <c r="AT302" s="129"/>
      <c r="AU302" s="129"/>
      <c r="AV302" s="287"/>
      <c r="AX302" s="129">
        <v>12</v>
      </c>
      <c r="AY302" s="284"/>
      <c r="AZ302" s="129"/>
      <c r="BA302" s="129"/>
      <c r="BB302" s="129"/>
      <c r="BC302" s="129"/>
      <c r="BD302" s="129"/>
      <c r="BE302" s="129"/>
      <c r="BF302" s="129"/>
      <c r="BG302" s="195"/>
      <c r="BH302" s="195"/>
      <c r="BI302" s="129"/>
      <c r="BJ302" s="129"/>
      <c r="BK302" s="287"/>
      <c r="BM302" s="129">
        <v>12</v>
      </c>
      <c r="BN302" s="284"/>
      <c r="BO302" s="129"/>
      <c r="BP302" s="129"/>
      <c r="BQ302" s="129"/>
      <c r="BR302" s="129"/>
      <c r="BS302" s="129"/>
      <c r="BT302" s="129"/>
      <c r="BU302" s="129"/>
      <c r="BV302" s="129"/>
      <c r="BW302" s="129"/>
      <c r="BX302" s="129"/>
      <c r="BY302" s="129"/>
      <c r="BZ302" s="281"/>
      <c r="CB302" s="129">
        <v>12</v>
      </c>
      <c r="CC302" s="284"/>
      <c r="CD302" s="129"/>
      <c r="CE302" s="129"/>
      <c r="CF302" s="129"/>
      <c r="CG302" s="129"/>
      <c r="CH302" s="129"/>
      <c r="CI302" s="129"/>
      <c r="CJ302" s="129"/>
      <c r="CK302" s="129"/>
      <c r="CL302" s="129"/>
      <c r="CM302" s="129"/>
      <c r="CN302" s="129"/>
      <c r="CO302" s="281"/>
    </row>
    <row r="303" spans="1:93" hidden="1">
      <c r="A303" s="129">
        <v>13</v>
      </c>
      <c r="B303" s="283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284"/>
      <c r="R303" s="129">
        <v>13</v>
      </c>
      <c r="S303" s="283"/>
      <c r="T303" s="129"/>
      <c r="U303" s="129"/>
      <c r="V303" s="129"/>
      <c r="W303" s="129"/>
      <c r="X303" s="129"/>
      <c r="Y303" s="129"/>
      <c r="Z303" s="129"/>
      <c r="AA303" s="129"/>
      <c r="AB303" s="129"/>
      <c r="AC303" s="129"/>
      <c r="AD303" s="129"/>
      <c r="AE303" s="129"/>
      <c r="AF303" s="129"/>
      <c r="AG303" s="281"/>
      <c r="AI303" s="129">
        <v>13</v>
      </c>
      <c r="AJ303" s="284"/>
      <c r="AK303" s="129"/>
      <c r="AL303" s="129"/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287"/>
      <c r="AX303" s="129">
        <v>13</v>
      </c>
      <c r="AY303" s="284"/>
      <c r="AZ303" s="129"/>
      <c r="BA303" s="129"/>
      <c r="BB303" s="129"/>
      <c r="BC303" s="129"/>
      <c r="BD303" s="129"/>
      <c r="BE303" s="129"/>
      <c r="BF303" s="129"/>
      <c r="BG303" s="195"/>
      <c r="BH303" s="195"/>
      <c r="BI303" s="129"/>
      <c r="BJ303" s="129"/>
      <c r="BK303" s="287"/>
      <c r="BM303" s="129">
        <v>13</v>
      </c>
      <c r="BN303" s="284"/>
      <c r="BO303" s="129"/>
      <c r="BP303" s="129"/>
      <c r="BQ303" s="129"/>
      <c r="BR303" s="129"/>
      <c r="BS303" s="129"/>
      <c r="BT303" s="129"/>
      <c r="BU303" s="129"/>
      <c r="BV303" s="129"/>
      <c r="BW303" s="129"/>
      <c r="BX303" s="129"/>
      <c r="BY303" s="129"/>
      <c r="BZ303" s="281"/>
      <c r="CB303" s="129">
        <v>13</v>
      </c>
      <c r="CC303" s="284"/>
      <c r="CD303" s="129"/>
      <c r="CE303" s="129"/>
      <c r="CF303" s="129"/>
      <c r="CG303" s="129"/>
      <c r="CH303" s="129"/>
      <c r="CI303" s="129"/>
      <c r="CJ303" s="129"/>
      <c r="CK303" s="129"/>
      <c r="CL303" s="129"/>
      <c r="CM303" s="129"/>
      <c r="CN303" s="129"/>
      <c r="CO303" s="281"/>
    </row>
    <row r="304" spans="1:93" hidden="1">
      <c r="A304" s="129">
        <v>14</v>
      </c>
      <c r="B304" s="283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284"/>
      <c r="R304" s="129">
        <v>14</v>
      </c>
      <c r="S304" s="283"/>
      <c r="T304" s="129"/>
      <c r="U304" s="129"/>
      <c r="V304" s="129"/>
      <c r="W304" s="129"/>
      <c r="X304" s="129"/>
      <c r="Y304" s="129"/>
      <c r="Z304" s="129"/>
      <c r="AA304" s="129"/>
      <c r="AB304" s="129"/>
      <c r="AC304" s="129"/>
      <c r="AD304" s="129"/>
      <c r="AE304" s="129"/>
      <c r="AF304" s="129"/>
      <c r="AG304" s="281"/>
      <c r="AI304" s="129">
        <v>14</v>
      </c>
      <c r="AJ304" s="284"/>
      <c r="AK304" s="129"/>
      <c r="AL304" s="129"/>
      <c r="AM304" s="129"/>
      <c r="AN304" s="129"/>
      <c r="AO304" s="129"/>
      <c r="AP304" s="129"/>
      <c r="AQ304" s="129"/>
      <c r="AR304" s="129"/>
      <c r="AS304" s="129"/>
      <c r="AT304" s="129"/>
      <c r="AU304" s="129"/>
      <c r="AV304" s="287"/>
      <c r="AX304" s="129">
        <v>14</v>
      </c>
      <c r="AY304" s="284"/>
      <c r="AZ304" s="129"/>
      <c r="BA304" s="129"/>
      <c r="BB304" s="129"/>
      <c r="BC304" s="129"/>
      <c r="BD304" s="129"/>
      <c r="BE304" s="129"/>
      <c r="BF304" s="129"/>
      <c r="BG304" s="195"/>
      <c r="BH304" s="195"/>
      <c r="BI304" s="129"/>
      <c r="BJ304" s="129"/>
      <c r="BK304" s="287"/>
      <c r="BM304" s="129">
        <v>14</v>
      </c>
      <c r="BN304" s="284"/>
      <c r="BO304" s="129"/>
      <c r="BP304" s="129"/>
      <c r="BQ304" s="129"/>
      <c r="BR304" s="129"/>
      <c r="BS304" s="129"/>
      <c r="BT304" s="129"/>
      <c r="BU304" s="129"/>
      <c r="BV304" s="129"/>
      <c r="BW304" s="129"/>
      <c r="BX304" s="129"/>
      <c r="BY304" s="129"/>
      <c r="BZ304" s="281"/>
      <c r="CB304" s="129">
        <v>14</v>
      </c>
      <c r="CC304" s="284"/>
      <c r="CD304" s="129"/>
      <c r="CE304" s="129"/>
      <c r="CF304" s="129"/>
      <c r="CG304" s="129"/>
      <c r="CH304" s="129"/>
      <c r="CI304" s="129"/>
      <c r="CJ304" s="129"/>
      <c r="CK304" s="129"/>
      <c r="CL304" s="129"/>
      <c r="CM304" s="129"/>
      <c r="CN304" s="129"/>
      <c r="CO304" s="281"/>
    </row>
    <row r="305" spans="1:93" hidden="1">
      <c r="A305" s="129">
        <v>15</v>
      </c>
      <c r="B305" s="283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284"/>
      <c r="R305" s="129">
        <v>15</v>
      </c>
      <c r="S305" s="283"/>
      <c r="T305" s="129"/>
      <c r="U305" s="129"/>
      <c r="V305" s="129"/>
      <c r="W305" s="129"/>
      <c r="X305" s="129"/>
      <c r="Y305" s="129"/>
      <c r="Z305" s="129"/>
      <c r="AA305" s="129"/>
      <c r="AB305" s="129"/>
      <c r="AC305" s="129"/>
      <c r="AD305" s="129"/>
      <c r="AE305" s="129"/>
      <c r="AF305" s="129"/>
      <c r="AG305" s="281"/>
      <c r="AI305" s="129">
        <v>15</v>
      </c>
      <c r="AJ305" s="284"/>
      <c r="AK305" s="129"/>
      <c r="AL305" s="129"/>
      <c r="AM305" s="129"/>
      <c r="AN305" s="129"/>
      <c r="AO305" s="129"/>
      <c r="AP305" s="129"/>
      <c r="AQ305" s="129"/>
      <c r="AR305" s="129"/>
      <c r="AS305" s="129"/>
      <c r="AT305" s="129"/>
      <c r="AU305" s="129"/>
      <c r="AV305" s="288"/>
      <c r="AX305" s="129">
        <v>15</v>
      </c>
      <c r="AY305" s="284"/>
      <c r="AZ305" s="129"/>
      <c r="BA305" s="129"/>
      <c r="BB305" s="129"/>
      <c r="BC305" s="129"/>
      <c r="BD305" s="129"/>
      <c r="BE305" s="129"/>
      <c r="BF305" s="129"/>
      <c r="BG305" s="195"/>
      <c r="BH305" s="195"/>
      <c r="BI305" s="129"/>
      <c r="BJ305" s="129"/>
      <c r="BK305" s="288"/>
      <c r="BM305" s="129">
        <v>15</v>
      </c>
      <c r="BN305" s="284"/>
      <c r="BO305" s="129"/>
      <c r="BP305" s="129"/>
      <c r="BQ305" s="129"/>
      <c r="BR305" s="129"/>
      <c r="BS305" s="129"/>
      <c r="BT305" s="129"/>
      <c r="BU305" s="129"/>
      <c r="BV305" s="129"/>
      <c r="BW305" s="129"/>
      <c r="BX305" s="129"/>
      <c r="BY305" s="129"/>
      <c r="BZ305" s="281"/>
      <c r="CB305" s="129">
        <v>15</v>
      </c>
      <c r="CC305" s="284"/>
      <c r="CD305" s="129"/>
      <c r="CE305" s="129"/>
      <c r="CF305" s="129"/>
      <c r="CG305" s="129"/>
      <c r="CH305" s="129"/>
      <c r="CI305" s="129"/>
      <c r="CJ305" s="129"/>
      <c r="CK305" s="129"/>
      <c r="CL305" s="129"/>
      <c r="CM305" s="129"/>
      <c r="CN305" s="129"/>
      <c r="CO305" s="281"/>
    </row>
    <row r="306" spans="1:93" ht="15.75" hidden="1">
      <c r="A306" s="280" t="s">
        <v>644</v>
      </c>
      <c r="B306" s="280"/>
      <c r="C306" s="129"/>
      <c r="D306" s="129"/>
      <c r="E306" s="125">
        <f>SUM(E291:E305)</f>
        <v>61</v>
      </c>
      <c r="F306" s="125">
        <f>SUM(F291:F305)</f>
        <v>39</v>
      </c>
      <c r="G306" s="125"/>
      <c r="H306" s="125"/>
      <c r="I306" s="129"/>
      <c r="J306" s="129">
        <f t="shared" ref="J306:K306" si="148">SUM(J291:J305)</f>
        <v>0</v>
      </c>
      <c r="K306" s="129">
        <f t="shared" si="148"/>
        <v>0</v>
      </c>
      <c r="L306" s="130">
        <f>IF(F306=0,0,(F306/E306*100))</f>
        <v>63.934426229508205</v>
      </c>
      <c r="M306" s="130">
        <f>IF(K306=0,0,(K306/J306*100))</f>
        <v>0</v>
      </c>
      <c r="N306" s="129">
        <v>3</v>
      </c>
      <c r="O306" s="129">
        <v>0</v>
      </c>
      <c r="P306" s="129"/>
      <c r="R306" s="280" t="s">
        <v>644</v>
      </c>
      <c r="S306" s="280"/>
      <c r="T306" s="125"/>
      <c r="U306" s="125"/>
      <c r="V306" s="125">
        <f>SUM(V291:V305)</f>
        <v>73</v>
      </c>
      <c r="W306" s="125">
        <f>SUM(W291:W305)</f>
        <v>48</v>
      </c>
      <c r="X306" s="125"/>
      <c r="Y306" s="125"/>
      <c r="Z306" s="125"/>
      <c r="AA306" s="125">
        <f t="shared" ref="AA306:AB306" si="149">SUM(AA291:AA305)</f>
        <v>0</v>
      </c>
      <c r="AB306" s="125">
        <f t="shared" si="149"/>
        <v>0</v>
      </c>
      <c r="AC306" s="130">
        <f>IF(W306=0,0,(W306/V306*100))</f>
        <v>65.753424657534239</v>
      </c>
      <c r="AD306" s="130">
        <f>IF(AB306=0,0,(AB306/AA306*100))</f>
        <v>0</v>
      </c>
      <c r="AE306" s="125">
        <v>3</v>
      </c>
      <c r="AF306" s="125">
        <v>0</v>
      </c>
      <c r="AG306" s="125"/>
      <c r="AI306" s="281" t="s">
        <v>644</v>
      </c>
      <c r="AJ306" s="281"/>
      <c r="AK306" s="129"/>
      <c r="AL306" s="129"/>
      <c r="AM306" s="129">
        <f>SUM(AM291:AM305)</f>
        <v>100</v>
      </c>
      <c r="AN306" s="129">
        <f>SUM(AN291:AN305)</f>
        <v>55</v>
      </c>
      <c r="AO306" s="129"/>
      <c r="AP306" s="129">
        <f t="shared" ref="AP306:AQ306" si="150">SUM(AP291:AP305)</f>
        <v>0</v>
      </c>
      <c r="AQ306" s="129">
        <f t="shared" si="150"/>
        <v>0</v>
      </c>
      <c r="AR306" s="130">
        <f>IF(AN306=0,0,(AN306/AM306*100))</f>
        <v>55.000000000000007</v>
      </c>
      <c r="AS306" s="130">
        <f>IF(AQ306=0,0,(AQ306/AP306*100))</f>
        <v>0</v>
      </c>
      <c r="AT306" s="129">
        <v>3</v>
      </c>
      <c r="AU306" s="129">
        <v>0</v>
      </c>
      <c r="AV306" s="129"/>
      <c r="AX306" s="281" t="s">
        <v>644</v>
      </c>
      <c r="AY306" s="281"/>
      <c r="AZ306" s="129"/>
      <c r="BA306" s="129"/>
      <c r="BB306" s="129">
        <f>SUM(BB291:BB305)</f>
        <v>57</v>
      </c>
      <c r="BC306" s="129">
        <f>SUM(BC291:BC305)</f>
        <v>32</v>
      </c>
      <c r="BD306" s="129"/>
      <c r="BE306" s="129">
        <f t="shared" ref="BE306:BF306" si="151">SUM(BE291:BE305)</f>
        <v>0</v>
      </c>
      <c r="BF306" s="129">
        <f t="shared" si="151"/>
        <v>0</v>
      </c>
      <c r="BG306" s="194">
        <f>IF(BC306=0,0,(BC306/BB306*100))</f>
        <v>56.140350877192979</v>
      </c>
      <c r="BH306" s="194">
        <f>IF(BF306=0,0,(BF306/BE306*100))</f>
        <v>0</v>
      </c>
      <c r="BI306" s="129">
        <v>4</v>
      </c>
      <c r="BJ306" s="129">
        <v>0</v>
      </c>
      <c r="BK306" s="129"/>
      <c r="BM306" s="281" t="s">
        <v>644</v>
      </c>
      <c r="BN306" s="281"/>
      <c r="BO306" s="129"/>
      <c r="BP306" s="129"/>
      <c r="BQ306" s="129">
        <f>SUM(BQ291:BQ305)</f>
        <v>0</v>
      </c>
      <c r="BR306" s="129">
        <f>SUM(BR291:BR305)</f>
        <v>0</v>
      </c>
      <c r="BS306" s="129"/>
      <c r="BT306" s="129">
        <f t="shared" ref="BT306:BU306" si="152">SUM(BT291:BT305)</f>
        <v>0</v>
      </c>
      <c r="BU306" s="129">
        <f t="shared" si="152"/>
        <v>0</v>
      </c>
      <c r="BV306" s="130">
        <f>IF(BR306=0,0,(BR306/BQ306*100))</f>
        <v>0</v>
      </c>
      <c r="BW306" s="130">
        <f>IF(BU306=0,0,(BU306/BT306*100))</f>
        <v>0</v>
      </c>
      <c r="BX306" s="129"/>
      <c r="BY306" s="129"/>
      <c r="BZ306" s="129"/>
      <c r="CB306" s="281" t="s">
        <v>644</v>
      </c>
      <c r="CC306" s="281"/>
      <c r="CD306" s="129"/>
      <c r="CE306" s="129"/>
      <c r="CF306" s="129">
        <f>SUM(CF291:CF305)</f>
        <v>0</v>
      </c>
      <c r="CG306" s="129">
        <f>SUM(CG291:CG305)</f>
        <v>0</v>
      </c>
      <c r="CH306" s="129"/>
      <c r="CI306" s="129">
        <f t="shared" ref="CI306:CJ306" si="153">SUM(CI291:CI305)</f>
        <v>0</v>
      </c>
      <c r="CJ306" s="129">
        <f t="shared" si="153"/>
        <v>0</v>
      </c>
      <c r="CK306" s="130">
        <f>IF(CG306=0,0,(CG306/CF306*100))</f>
        <v>0</v>
      </c>
      <c r="CL306" s="130">
        <f>IF(CJ306=0,0,(CJ306/CI306*100))</f>
        <v>0</v>
      </c>
      <c r="CM306" s="129"/>
      <c r="CN306" s="129"/>
      <c r="CO306" s="129"/>
    </row>
    <row r="307" spans="1:93" ht="15.75" hidden="1">
      <c r="A307" s="263" t="s">
        <v>657</v>
      </c>
      <c r="B307" s="263"/>
      <c r="C307" s="129"/>
      <c r="D307" s="129"/>
      <c r="E307" s="125">
        <f>E306+E274+E258+E242+E226</f>
        <v>2463</v>
      </c>
      <c r="F307" s="125">
        <f>F306+F274+F258+F242+F226</f>
        <v>2205</v>
      </c>
      <c r="G307" s="125"/>
      <c r="H307" s="125"/>
      <c r="I307" s="129">
        <f>I306+I274+I258+I242+I226</f>
        <v>0</v>
      </c>
      <c r="J307" s="129">
        <f>J306+J274+J258+J242+J226</f>
        <v>0</v>
      </c>
      <c r="K307" s="129">
        <f>K306+K274+K258+K242+K226</f>
        <v>0</v>
      </c>
      <c r="L307" s="130">
        <f>IF(F307=0,0,(F307/E307*100))</f>
        <v>89.524969549330081</v>
      </c>
      <c r="M307" s="130">
        <f>IF(K307=0,0,(K307/J307*100))</f>
        <v>0</v>
      </c>
      <c r="N307" s="129"/>
      <c r="O307" s="129"/>
      <c r="P307" s="129"/>
      <c r="R307" s="263" t="s">
        <v>657</v>
      </c>
      <c r="S307" s="263"/>
      <c r="T307" s="129"/>
      <c r="U307" s="129"/>
      <c r="V307" s="125">
        <f>V306+V274+V258+V242+V226</f>
        <v>2415</v>
      </c>
      <c r="W307" s="125">
        <f>W306+W274+W258+W242+W226</f>
        <v>2266</v>
      </c>
      <c r="X307" s="125"/>
      <c r="Y307" s="125"/>
      <c r="Z307" s="129">
        <f>Z306+Z274+Z258+Z242+Z226</f>
        <v>0</v>
      </c>
      <c r="AA307" s="129">
        <f>AA306+AA274+AA258+AA242+AA226</f>
        <v>0</v>
      </c>
      <c r="AB307" s="129">
        <f>AB306+AB274+AB258+AB242+AB226</f>
        <v>0</v>
      </c>
      <c r="AC307" s="130">
        <f>IF(W307=0,0,(W307/V307*100))</f>
        <v>93.830227743271223</v>
      </c>
      <c r="AD307" s="130">
        <f>IF(AB307=0,0,(AB307/AA307*100))</f>
        <v>0</v>
      </c>
      <c r="AE307" s="129"/>
      <c r="AF307" s="129"/>
      <c r="AG307" s="129"/>
      <c r="AI307" s="281" t="s">
        <v>593</v>
      </c>
      <c r="AJ307" s="281"/>
      <c r="AK307" s="129"/>
      <c r="AL307" s="129"/>
      <c r="AM307" s="129">
        <f>AM306+AM274+AM258+AM242+AM226</f>
        <v>2090</v>
      </c>
      <c r="AN307" s="129">
        <f>AN306+AN274+AN258+AN242+AN226</f>
        <v>1711</v>
      </c>
      <c r="AO307" s="129">
        <f>AO306+AO274+AO258+AO242+AO226</f>
        <v>0</v>
      </c>
      <c r="AP307" s="129">
        <f>AP306+AP274+AP258+AP242+AP226</f>
        <v>0</v>
      </c>
      <c r="AQ307" s="129">
        <f>AQ306+AQ274+AQ258+AQ242+AQ226</f>
        <v>0</v>
      </c>
      <c r="AR307" s="130">
        <f>IF(AN307=0,0,(AN307/AM307*100))</f>
        <v>81.866028708133982</v>
      </c>
      <c r="AS307" s="130">
        <f>IF(AQ307=0,0,(AQ307/AP307*100))</f>
        <v>0</v>
      </c>
      <c r="AT307" s="129"/>
      <c r="AU307" s="129"/>
      <c r="AV307" s="129"/>
      <c r="AX307" s="281" t="s">
        <v>593</v>
      </c>
      <c r="AY307" s="281"/>
      <c r="AZ307" s="129"/>
      <c r="BA307" s="129"/>
      <c r="BB307" s="129">
        <f>BB306+BB274+BB258+BB242+BB226+BB210</f>
        <v>1954</v>
      </c>
      <c r="BC307" s="129">
        <f>BC306+BC274+BC258+BC242+BC226+BC210</f>
        <v>1419</v>
      </c>
      <c r="BD307" s="129">
        <f>BD306+BD274+BD258+BD242+BD226</f>
        <v>0</v>
      </c>
      <c r="BE307" s="129">
        <f>BE306+BE274+BE258+BE242+BE226</f>
        <v>0</v>
      </c>
      <c r="BF307" s="129">
        <f>BF306+BF274+BF258+BF242+BF226</f>
        <v>0</v>
      </c>
      <c r="BG307" s="194">
        <f>IF(BC307=0,0,(BC307/BB307*100))</f>
        <v>72.620266120777885</v>
      </c>
      <c r="BH307" s="194">
        <f>IF(BF307=0,0,(BF307/BE307*100))</f>
        <v>0</v>
      </c>
      <c r="BI307" s="129"/>
      <c r="BJ307" s="129"/>
      <c r="BK307" s="129"/>
      <c r="BM307" s="281" t="s">
        <v>593</v>
      </c>
      <c r="BN307" s="281"/>
      <c r="BO307" s="129"/>
      <c r="BP307" s="129"/>
      <c r="BQ307" s="129">
        <f>BQ306+BQ274+BQ258+BQ242+BQ226+BQ290</f>
        <v>0</v>
      </c>
      <c r="BR307" s="129">
        <f>BR306+BR274+BR258+BR242+BR226+BR290</f>
        <v>0</v>
      </c>
      <c r="BS307" s="129">
        <f>BS306+BS274+BS258+BS242+BS226</f>
        <v>0</v>
      </c>
      <c r="BT307" s="129">
        <f>BT306+BT274+BT258+BT242+BT226</f>
        <v>0</v>
      </c>
      <c r="BU307" s="129">
        <f>BU306+BU274+BU258+BU242+BU226</f>
        <v>0</v>
      </c>
      <c r="BV307" s="130">
        <f>IF(BR307=0,0,(BR307/BQ307*100))</f>
        <v>0</v>
      </c>
      <c r="BW307" s="130">
        <f>IF(BU307=0,0,(BU307/BT307*100))</f>
        <v>0</v>
      </c>
      <c r="BX307" s="129"/>
      <c r="BY307" s="129"/>
      <c r="BZ307" s="129"/>
      <c r="CB307" s="281" t="s">
        <v>593</v>
      </c>
      <c r="CC307" s="281"/>
      <c r="CD307" s="129"/>
      <c r="CE307" s="129"/>
      <c r="CF307" s="129">
        <f>CF306+CF274+CF258+CF242+CF226+CF290</f>
        <v>0</v>
      </c>
      <c r="CG307" s="129">
        <f>CG306+CG274+CG258+CG242+CG226+CG290</f>
        <v>0</v>
      </c>
      <c r="CH307" s="129">
        <f>CH306+CH274+CH258+CH242+CH226</f>
        <v>0</v>
      </c>
      <c r="CI307" s="129">
        <f>CI306+CI274+CI258+CI242+CI226</f>
        <v>0</v>
      </c>
      <c r="CJ307" s="129">
        <f>CJ306+CJ274+CJ258+CJ242+CJ226</f>
        <v>0</v>
      </c>
      <c r="CK307" s="130">
        <f>IF(CG307=0,0,(CG307/CF307*100))</f>
        <v>0</v>
      </c>
      <c r="CL307" s="130">
        <f>IF(CJ307=0,0,(CJ307/CI307*100))</f>
        <v>0</v>
      </c>
      <c r="CM307" s="129"/>
      <c r="CN307" s="129"/>
      <c r="CO307" s="129"/>
    </row>
    <row r="308" spans="1:93" hidden="1">
      <c r="A308" s="129">
        <v>1</v>
      </c>
      <c r="B308" s="283" t="s">
        <v>654</v>
      </c>
      <c r="C308" s="16" t="s">
        <v>106</v>
      </c>
      <c r="D308" s="16" t="s">
        <v>107</v>
      </c>
      <c r="E308" s="129">
        <v>200</v>
      </c>
      <c r="F308" s="129">
        <v>200</v>
      </c>
      <c r="G308" s="129"/>
      <c r="H308" s="129"/>
      <c r="I308" s="129"/>
      <c r="J308" s="129"/>
      <c r="K308" s="129"/>
      <c r="L308" s="129"/>
      <c r="M308" s="129"/>
      <c r="N308" s="129"/>
      <c r="O308" s="129"/>
      <c r="P308" s="281"/>
      <c r="Q308" s="148"/>
      <c r="R308" s="129">
        <v>1</v>
      </c>
      <c r="S308" s="284" t="s">
        <v>654</v>
      </c>
      <c r="T308" s="16" t="s">
        <v>132</v>
      </c>
      <c r="U308" s="16" t="s">
        <v>133</v>
      </c>
      <c r="V308" s="129">
        <v>240</v>
      </c>
      <c r="W308" s="129">
        <v>240</v>
      </c>
      <c r="X308" s="129"/>
      <c r="Y308" s="129"/>
      <c r="Z308" s="129"/>
      <c r="AA308" s="129"/>
      <c r="AB308" s="129"/>
      <c r="AC308" s="129"/>
      <c r="AD308" s="129"/>
      <c r="AE308" s="129"/>
      <c r="AF308" s="129"/>
      <c r="AG308" s="281"/>
      <c r="AI308" s="129">
        <v>1</v>
      </c>
      <c r="AJ308" s="284" t="s">
        <v>654</v>
      </c>
      <c r="AK308" s="16" t="s">
        <v>116</v>
      </c>
      <c r="AL308" s="16" t="s">
        <v>117</v>
      </c>
      <c r="AM308" s="129"/>
      <c r="AN308" s="129">
        <v>320</v>
      </c>
      <c r="AO308" s="129"/>
      <c r="AP308" s="129"/>
      <c r="AQ308" s="129"/>
      <c r="AR308" s="129"/>
      <c r="AS308" s="129"/>
      <c r="AT308" s="129"/>
      <c r="AU308" s="129"/>
      <c r="AV308" s="281"/>
      <c r="AX308" s="129">
        <v>1</v>
      </c>
      <c r="AY308" s="284" t="s">
        <v>654</v>
      </c>
      <c r="AZ308" s="16" t="s">
        <v>540</v>
      </c>
      <c r="BA308" s="16" t="s">
        <v>354</v>
      </c>
      <c r="BB308" s="129"/>
      <c r="BC308" s="129">
        <v>4</v>
      </c>
      <c r="BD308" s="129"/>
      <c r="BE308" s="129"/>
      <c r="BF308" s="129"/>
      <c r="BG308" s="195"/>
      <c r="BH308" s="195"/>
      <c r="BI308" s="129"/>
      <c r="BJ308" s="129"/>
      <c r="BK308" s="281"/>
      <c r="BM308" s="129">
        <v>1</v>
      </c>
      <c r="BN308" s="284" t="s">
        <v>654</v>
      </c>
      <c r="BO308" s="16"/>
      <c r="BP308" s="16"/>
      <c r="BQ308" s="129"/>
      <c r="BR308" s="129"/>
      <c r="BS308" s="129"/>
      <c r="BT308" s="129"/>
      <c r="BU308" s="129"/>
      <c r="BV308" s="129"/>
      <c r="BW308" s="129"/>
      <c r="BX308" s="129"/>
      <c r="BY308" s="129"/>
      <c r="BZ308" s="286"/>
      <c r="CB308" s="129">
        <v>1</v>
      </c>
      <c r="CC308" s="284" t="s">
        <v>654</v>
      </c>
      <c r="CD308" s="38"/>
      <c r="CE308" s="38"/>
      <c r="CF308" s="129"/>
      <c r="CG308" s="129"/>
      <c r="CH308" s="129"/>
      <c r="CI308" s="129"/>
      <c r="CJ308" s="129"/>
      <c r="CK308" s="129"/>
      <c r="CL308" s="129"/>
      <c r="CM308" s="129"/>
      <c r="CN308" s="129"/>
      <c r="CO308" s="286"/>
    </row>
    <row r="309" spans="1:93" hidden="1">
      <c r="A309" s="129">
        <v>2</v>
      </c>
      <c r="B309" s="283"/>
      <c r="C309" s="16" t="s">
        <v>128</v>
      </c>
      <c r="D309" s="16" t="s">
        <v>129</v>
      </c>
      <c r="E309" s="129">
        <v>200</v>
      </c>
      <c r="F309" s="129">
        <v>100</v>
      </c>
      <c r="G309" s="129"/>
      <c r="H309" s="129"/>
      <c r="I309" s="129"/>
      <c r="J309" s="129"/>
      <c r="K309" s="129"/>
      <c r="L309" s="129"/>
      <c r="M309" s="129"/>
      <c r="N309" s="129"/>
      <c r="O309" s="129"/>
      <c r="P309" s="281"/>
      <c r="Q309" s="148"/>
      <c r="R309" s="129">
        <v>2</v>
      </c>
      <c r="S309" s="284"/>
      <c r="T309" s="16" t="s">
        <v>118</v>
      </c>
      <c r="U309" s="16" t="s">
        <v>119</v>
      </c>
      <c r="V309" s="129">
        <v>150</v>
      </c>
      <c r="W309" s="129">
        <v>150</v>
      </c>
      <c r="X309" s="129"/>
      <c r="Y309" s="129"/>
      <c r="Z309" s="129"/>
      <c r="AA309" s="129"/>
      <c r="AB309" s="129"/>
      <c r="AC309" s="129"/>
      <c r="AD309" s="129"/>
      <c r="AE309" s="129"/>
      <c r="AF309" s="129"/>
      <c r="AG309" s="281"/>
      <c r="AI309" s="129">
        <v>2</v>
      </c>
      <c r="AJ309" s="284"/>
      <c r="AK309" s="129" t="s">
        <v>770</v>
      </c>
      <c r="AL309" s="129" t="s">
        <v>771</v>
      </c>
      <c r="AM309" s="129"/>
      <c r="AN309" s="129">
        <v>152</v>
      </c>
      <c r="AO309" s="129"/>
      <c r="AP309" s="129"/>
      <c r="AQ309" s="129"/>
      <c r="AR309" s="129"/>
      <c r="AS309" s="129"/>
      <c r="AT309" s="129"/>
      <c r="AU309" s="129"/>
      <c r="AV309" s="281"/>
      <c r="AX309" s="129">
        <v>2</v>
      </c>
      <c r="AY309" s="284"/>
      <c r="AZ309" s="16" t="s">
        <v>89</v>
      </c>
      <c r="BA309" s="16" t="s">
        <v>90</v>
      </c>
      <c r="BB309" s="129"/>
      <c r="BC309" s="129">
        <v>256</v>
      </c>
      <c r="BD309" s="129"/>
      <c r="BE309" s="129"/>
      <c r="BF309" s="129"/>
      <c r="BG309" s="195"/>
      <c r="BH309" s="195"/>
      <c r="BI309" s="129"/>
      <c r="BJ309" s="129"/>
      <c r="BK309" s="281"/>
      <c r="BM309" s="129">
        <v>2</v>
      </c>
      <c r="BN309" s="284"/>
      <c r="BO309" s="16"/>
      <c r="BP309" s="16"/>
      <c r="BQ309" s="129"/>
      <c r="BR309" s="129"/>
      <c r="BS309" s="129"/>
      <c r="BT309" s="129"/>
      <c r="BU309" s="129"/>
      <c r="BV309" s="129"/>
      <c r="BW309" s="129"/>
      <c r="BX309" s="129"/>
      <c r="BY309" s="129"/>
      <c r="BZ309" s="287"/>
      <c r="CB309" s="129">
        <v>2</v>
      </c>
      <c r="CC309" s="284"/>
      <c r="CD309" s="16"/>
      <c r="CE309" s="16"/>
      <c r="CF309" s="129"/>
      <c r="CG309" s="129"/>
      <c r="CH309" s="129"/>
      <c r="CI309" s="129"/>
      <c r="CJ309" s="129"/>
      <c r="CK309" s="129"/>
      <c r="CL309" s="129"/>
      <c r="CM309" s="129"/>
      <c r="CN309" s="129"/>
      <c r="CO309" s="287"/>
    </row>
    <row r="310" spans="1:93" hidden="1">
      <c r="A310" s="129">
        <v>3</v>
      </c>
      <c r="B310" s="283"/>
      <c r="C310" s="16" t="s">
        <v>130</v>
      </c>
      <c r="D310" s="16" t="s">
        <v>131</v>
      </c>
      <c r="E310" s="129">
        <v>300</v>
      </c>
      <c r="F310" s="129">
        <v>288</v>
      </c>
      <c r="G310" s="129"/>
      <c r="H310" s="129"/>
      <c r="I310" s="129"/>
      <c r="J310" s="129"/>
      <c r="K310" s="129"/>
      <c r="L310" s="129"/>
      <c r="M310" s="129"/>
      <c r="N310" s="129"/>
      <c r="O310" s="129"/>
      <c r="P310" s="281"/>
      <c r="Q310" s="148"/>
      <c r="R310" s="129">
        <v>3</v>
      </c>
      <c r="S310" s="284"/>
      <c r="T310" s="16" t="s">
        <v>106</v>
      </c>
      <c r="U310" s="16" t="s">
        <v>107</v>
      </c>
      <c r="V310" s="129">
        <v>200</v>
      </c>
      <c r="W310" s="129">
        <v>200</v>
      </c>
      <c r="X310" s="129"/>
      <c r="Y310" s="129"/>
      <c r="Z310" s="129"/>
      <c r="AA310" s="129"/>
      <c r="AB310" s="129"/>
      <c r="AC310" s="129"/>
      <c r="AD310" s="129"/>
      <c r="AE310" s="129"/>
      <c r="AF310" s="129"/>
      <c r="AG310" s="281"/>
      <c r="AI310" s="129">
        <v>3</v>
      </c>
      <c r="AJ310" s="284"/>
      <c r="AK310" s="16"/>
      <c r="AL310" s="16"/>
      <c r="AM310" s="129"/>
      <c r="AN310" s="129"/>
      <c r="AO310" s="129"/>
      <c r="AP310" s="129"/>
      <c r="AQ310" s="129"/>
      <c r="AR310" s="129"/>
      <c r="AS310" s="129"/>
      <c r="AT310" s="129"/>
      <c r="AU310" s="129"/>
      <c r="AV310" s="281"/>
      <c r="AX310" s="129">
        <v>3</v>
      </c>
      <c r="AY310" s="284"/>
      <c r="AZ310" s="16" t="s">
        <v>132</v>
      </c>
      <c r="BA310" s="16" t="s">
        <v>133</v>
      </c>
      <c r="BB310" s="129"/>
      <c r="BC310" s="129">
        <v>100</v>
      </c>
      <c r="BD310" s="129"/>
      <c r="BE310" s="129"/>
      <c r="BF310" s="129"/>
      <c r="BG310" s="195"/>
      <c r="BH310" s="195"/>
      <c r="BI310" s="129"/>
      <c r="BJ310" s="129"/>
      <c r="BK310" s="281"/>
      <c r="BM310" s="129">
        <v>3</v>
      </c>
      <c r="BN310" s="284"/>
      <c r="BO310" s="16"/>
      <c r="BP310" s="16"/>
      <c r="BQ310" s="129"/>
      <c r="BR310" s="129"/>
      <c r="BS310" s="129"/>
      <c r="BT310" s="129"/>
      <c r="BU310" s="129"/>
      <c r="BV310" s="129"/>
      <c r="BW310" s="129"/>
      <c r="BX310" s="129"/>
      <c r="BY310" s="129"/>
      <c r="BZ310" s="287"/>
      <c r="CB310" s="129">
        <v>3</v>
      </c>
      <c r="CC310" s="284"/>
      <c r="CD310" s="16"/>
      <c r="CE310" s="16"/>
      <c r="CF310" s="129"/>
      <c r="CG310" s="129"/>
      <c r="CH310" s="129"/>
      <c r="CI310" s="129"/>
      <c r="CJ310" s="129"/>
      <c r="CK310" s="129"/>
      <c r="CL310" s="129"/>
      <c r="CM310" s="129"/>
      <c r="CN310" s="129"/>
      <c r="CO310" s="287"/>
    </row>
    <row r="311" spans="1:93" hidden="1">
      <c r="A311" s="129">
        <v>4</v>
      </c>
      <c r="B311" s="283"/>
      <c r="C311" s="16" t="s">
        <v>132</v>
      </c>
      <c r="D311" s="16" t="s">
        <v>133</v>
      </c>
      <c r="E311" s="129">
        <v>200</v>
      </c>
      <c r="F311" s="129">
        <v>264</v>
      </c>
      <c r="G311" s="129"/>
      <c r="H311" s="129"/>
      <c r="I311" s="129"/>
      <c r="J311" s="129"/>
      <c r="K311" s="129"/>
      <c r="L311" s="129"/>
      <c r="M311" s="129"/>
      <c r="N311" s="129"/>
      <c r="O311" s="129"/>
      <c r="P311" s="281"/>
      <c r="Q311" s="148"/>
      <c r="R311" s="129">
        <v>4</v>
      </c>
      <c r="S311" s="284"/>
      <c r="T311" s="16" t="s">
        <v>108</v>
      </c>
      <c r="U311" s="16" t="s">
        <v>109</v>
      </c>
      <c r="V311" s="129">
        <v>100</v>
      </c>
      <c r="W311" s="129">
        <v>100</v>
      </c>
      <c r="X311" s="129"/>
      <c r="Y311" s="129"/>
      <c r="Z311" s="129"/>
      <c r="AA311" s="129"/>
      <c r="AB311" s="129"/>
      <c r="AC311" s="129"/>
      <c r="AD311" s="129"/>
      <c r="AE311" s="129"/>
      <c r="AF311" s="129"/>
      <c r="AG311" s="281"/>
      <c r="AI311" s="129">
        <v>4</v>
      </c>
      <c r="AJ311" s="284"/>
      <c r="AK311" s="16"/>
      <c r="AL311" s="16"/>
      <c r="AM311" s="129"/>
      <c r="AN311" s="129"/>
      <c r="AO311" s="129"/>
      <c r="AP311" s="129"/>
      <c r="AQ311" s="129"/>
      <c r="AR311" s="129"/>
      <c r="AS311" s="129"/>
      <c r="AT311" s="129"/>
      <c r="AU311" s="129"/>
      <c r="AV311" s="281"/>
      <c r="AX311" s="129">
        <v>4</v>
      </c>
      <c r="AY311" s="284"/>
      <c r="AZ311" s="129"/>
      <c r="BA311" s="16" t="s">
        <v>140</v>
      </c>
      <c r="BB311" s="129">
        <v>360</v>
      </c>
      <c r="BC311" s="129"/>
      <c r="BD311" s="129"/>
      <c r="BE311" s="129"/>
      <c r="BF311" s="129"/>
      <c r="BG311" s="195"/>
      <c r="BH311" s="195"/>
      <c r="BI311" s="129"/>
      <c r="BJ311" s="129"/>
      <c r="BK311" s="281"/>
      <c r="BM311" s="129">
        <v>4</v>
      </c>
      <c r="BN311" s="284"/>
      <c r="BO311" s="16"/>
      <c r="BP311" s="16"/>
      <c r="BQ311" s="129"/>
      <c r="BR311" s="129"/>
      <c r="BS311" s="129"/>
      <c r="BT311" s="129"/>
      <c r="BU311" s="129"/>
      <c r="BV311" s="129"/>
      <c r="BW311" s="129"/>
      <c r="BX311" s="129"/>
      <c r="BY311" s="129"/>
      <c r="BZ311" s="287"/>
      <c r="CB311" s="129">
        <v>4</v>
      </c>
      <c r="CC311" s="284"/>
      <c r="CD311" s="16"/>
      <c r="CE311" s="16"/>
      <c r="CF311" s="129"/>
      <c r="CG311" s="129"/>
      <c r="CH311" s="129"/>
      <c r="CI311" s="129"/>
      <c r="CJ311" s="129"/>
      <c r="CK311" s="129"/>
      <c r="CL311" s="129"/>
      <c r="CM311" s="129"/>
      <c r="CN311" s="129"/>
      <c r="CO311" s="287"/>
    </row>
    <row r="312" spans="1:93" hidden="1">
      <c r="A312" s="129">
        <v>5</v>
      </c>
      <c r="B312" s="283"/>
      <c r="C312" s="129" t="s">
        <v>745</v>
      </c>
      <c r="D312" s="129" t="s">
        <v>746</v>
      </c>
      <c r="E312" s="129"/>
      <c r="F312" s="129">
        <v>52</v>
      </c>
      <c r="G312" s="129"/>
      <c r="H312" s="129"/>
      <c r="I312" s="129"/>
      <c r="J312" s="129"/>
      <c r="K312" s="129"/>
      <c r="L312" s="129"/>
      <c r="M312" s="129"/>
      <c r="N312" s="129"/>
      <c r="O312" s="129"/>
      <c r="P312" s="281"/>
      <c r="Q312" s="148"/>
      <c r="R312" s="129">
        <v>5</v>
      </c>
      <c r="S312" s="284"/>
      <c r="T312" s="16" t="s">
        <v>116</v>
      </c>
      <c r="U312" s="16" t="s">
        <v>117</v>
      </c>
      <c r="V312" s="129">
        <v>156</v>
      </c>
      <c r="W312" s="129">
        <v>156</v>
      </c>
      <c r="X312" s="129"/>
      <c r="Y312" s="129"/>
      <c r="Z312" s="129"/>
      <c r="AA312" s="129"/>
      <c r="AB312" s="129"/>
      <c r="AC312" s="129"/>
      <c r="AD312" s="129"/>
      <c r="AE312" s="129"/>
      <c r="AF312" s="129"/>
      <c r="AG312" s="281"/>
      <c r="AI312" s="129">
        <v>5</v>
      </c>
      <c r="AJ312" s="284"/>
      <c r="AK312" s="129"/>
      <c r="AL312" s="16"/>
      <c r="AM312" s="129"/>
      <c r="AN312" s="129"/>
      <c r="AO312" s="129"/>
      <c r="AP312" s="129"/>
      <c r="AQ312" s="129"/>
      <c r="AR312" s="129"/>
      <c r="AS312" s="129"/>
      <c r="AT312" s="129"/>
      <c r="AU312" s="129"/>
      <c r="AV312" s="281"/>
      <c r="AX312" s="129">
        <v>5</v>
      </c>
      <c r="AY312" s="284"/>
      <c r="AZ312" s="129"/>
      <c r="BA312" s="129"/>
      <c r="BB312" s="129"/>
      <c r="BC312" s="129"/>
      <c r="BD312" s="129"/>
      <c r="BE312" s="129"/>
      <c r="BF312" s="129"/>
      <c r="BG312" s="195"/>
      <c r="BH312" s="195"/>
      <c r="BI312" s="129"/>
      <c r="BJ312" s="129"/>
      <c r="BK312" s="281"/>
      <c r="BM312" s="129">
        <v>5</v>
      </c>
      <c r="BN312" s="284"/>
      <c r="BO312" s="16"/>
      <c r="BP312" s="16"/>
      <c r="BQ312" s="129"/>
      <c r="BR312" s="129"/>
      <c r="BS312" s="129"/>
      <c r="BT312" s="129"/>
      <c r="BU312" s="129"/>
      <c r="BV312" s="129"/>
      <c r="BW312" s="129"/>
      <c r="BX312" s="129"/>
      <c r="BY312" s="129"/>
      <c r="BZ312" s="287"/>
      <c r="CB312" s="129">
        <v>5</v>
      </c>
      <c r="CC312" s="284"/>
      <c r="CD312" s="16"/>
      <c r="CE312" s="16"/>
      <c r="CF312" s="129"/>
      <c r="CG312" s="129"/>
      <c r="CH312" s="129"/>
      <c r="CI312" s="129"/>
      <c r="CJ312" s="129"/>
      <c r="CK312" s="129"/>
      <c r="CL312" s="129"/>
      <c r="CM312" s="129"/>
      <c r="CN312" s="129"/>
      <c r="CO312" s="287"/>
    </row>
    <row r="313" spans="1:93" hidden="1">
      <c r="A313" s="129">
        <v>6</v>
      </c>
      <c r="B313" s="283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281"/>
      <c r="Q313" s="148"/>
      <c r="R313" s="129">
        <v>6</v>
      </c>
      <c r="S313" s="284"/>
      <c r="T313" s="16" t="s">
        <v>542</v>
      </c>
      <c r="U313" s="16" t="s">
        <v>356</v>
      </c>
      <c r="V313" s="129">
        <v>24</v>
      </c>
      <c r="W313" s="129">
        <v>24</v>
      </c>
      <c r="X313" s="129"/>
      <c r="Y313" s="129"/>
      <c r="Z313" s="129"/>
      <c r="AA313" s="129"/>
      <c r="AB313" s="129"/>
      <c r="AC313" s="129"/>
      <c r="AD313" s="129"/>
      <c r="AE313" s="129"/>
      <c r="AF313" s="129"/>
      <c r="AG313" s="281"/>
      <c r="AI313" s="129">
        <v>6</v>
      </c>
      <c r="AJ313" s="284"/>
      <c r="AK313" s="129"/>
      <c r="AL313" s="129"/>
      <c r="AM313" s="129"/>
      <c r="AN313" s="129"/>
      <c r="AO313" s="129"/>
      <c r="AP313" s="129"/>
      <c r="AQ313" s="129"/>
      <c r="AR313" s="129"/>
      <c r="AS313" s="129"/>
      <c r="AT313" s="129"/>
      <c r="AU313" s="129"/>
      <c r="AV313" s="281"/>
      <c r="AX313" s="129">
        <v>6</v>
      </c>
      <c r="AY313" s="284"/>
      <c r="AZ313" s="129"/>
      <c r="BA313" s="129"/>
      <c r="BB313" s="129"/>
      <c r="BC313" s="129"/>
      <c r="BD313" s="129"/>
      <c r="BE313" s="129"/>
      <c r="BF313" s="129"/>
      <c r="BG313" s="195"/>
      <c r="BH313" s="195"/>
      <c r="BI313" s="129"/>
      <c r="BJ313" s="129"/>
      <c r="BK313" s="281"/>
      <c r="BM313" s="129">
        <v>6</v>
      </c>
      <c r="BN313" s="284"/>
      <c r="BO313" s="16"/>
      <c r="BP313" s="16"/>
      <c r="BQ313" s="129"/>
      <c r="BR313" s="129"/>
      <c r="BS313" s="129"/>
      <c r="BT313" s="129"/>
      <c r="BU313" s="129"/>
      <c r="BV313" s="129"/>
      <c r="BW313" s="129"/>
      <c r="BX313" s="129"/>
      <c r="BY313" s="129"/>
      <c r="BZ313" s="287"/>
      <c r="CB313" s="129">
        <v>6</v>
      </c>
      <c r="CC313" s="284"/>
      <c r="CD313" s="129"/>
      <c r="CE313" s="129"/>
      <c r="CF313" s="129"/>
      <c r="CG313" s="129"/>
      <c r="CH313" s="129"/>
      <c r="CI313" s="129"/>
      <c r="CJ313" s="129"/>
      <c r="CK313" s="129"/>
      <c r="CL313" s="129"/>
      <c r="CM313" s="129"/>
      <c r="CN313" s="129"/>
      <c r="CO313" s="287"/>
    </row>
    <row r="314" spans="1:93" hidden="1">
      <c r="A314" s="129">
        <v>7</v>
      </c>
      <c r="B314" s="283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281"/>
      <c r="Q314" s="148"/>
      <c r="R314" s="129">
        <v>7</v>
      </c>
      <c r="S314" s="284"/>
      <c r="T314" s="16" t="s">
        <v>540</v>
      </c>
      <c r="U314" s="16" t="s">
        <v>354</v>
      </c>
      <c r="V314" s="129">
        <v>20</v>
      </c>
      <c r="W314" s="129">
        <v>20</v>
      </c>
      <c r="X314" s="129"/>
      <c r="Y314" s="129"/>
      <c r="Z314" s="129"/>
      <c r="AA314" s="129"/>
      <c r="AB314" s="129"/>
      <c r="AC314" s="129"/>
      <c r="AD314" s="129"/>
      <c r="AE314" s="129"/>
      <c r="AF314" s="129"/>
      <c r="AG314" s="281"/>
      <c r="AI314" s="129">
        <v>7</v>
      </c>
      <c r="AJ314" s="284"/>
      <c r="AK314" s="129"/>
      <c r="AL314" s="129"/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281"/>
      <c r="AX314" s="129">
        <v>7</v>
      </c>
      <c r="AY314" s="284"/>
      <c r="AZ314" s="129"/>
      <c r="BA314" s="129"/>
      <c r="BB314" s="129"/>
      <c r="BC314" s="129"/>
      <c r="BD314" s="129"/>
      <c r="BE314" s="129"/>
      <c r="BF314" s="129"/>
      <c r="BG314" s="195"/>
      <c r="BH314" s="195"/>
      <c r="BI314" s="129"/>
      <c r="BJ314" s="129"/>
      <c r="BK314" s="281"/>
      <c r="BM314" s="129">
        <v>7</v>
      </c>
      <c r="BN314" s="284"/>
      <c r="BO314" s="16"/>
      <c r="BP314" s="16"/>
      <c r="BQ314" s="129"/>
      <c r="BR314" s="129"/>
      <c r="BS314" s="129"/>
      <c r="BT314" s="129"/>
      <c r="BU314" s="129"/>
      <c r="BV314" s="129"/>
      <c r="BW314" s="129"/>
      <c r="BX314" s="129"/>
      <c r="BY314" s="129"/>
      <c r="BZ314" s="287"/>
      <c r="CB314" s="129">
        <v>7</v>
      </c>
      <c r="CC314" s="284"/>
      <c r="CD314" s="129"/>
      <c r="CE314" s="129"/>
      <c r="CF314" s="129"/>
      <c r="CG314" s="129"/>
      <c r="CH314" s="129"/>
      <c r="CI314" s="129"/>
      <c r="CJ314" s="129"/>
      <c r="CK314" s="129"/>
      <c r="CL314" s="129"/>
      <c r="CM314" s="129"/>
      <c r="CN314" s="129"/>
      <c r="CO314" s="287"/>
    </row>
    <row r="315" spans="1:93" hidden="1">
      <c r="A315" s="129">
        <v>8</v>
      </c>
      <c r="B315" s="283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281"/>
      <c r="Q315" s="148"/>
      <c r="R315" s="129">
        <v>8</v>
      </c>
      <c r="S315" s="284"/>
      <c r="T315" s="16" t="s">
        <v>541</v>
      </c>
      <c r="U315" s="16" t="s">
        <v>355</v>
      </c>
      <c r="V315" s="129">
        <v>10</v>
      </c>
      <c r="W315" s="129">
        <v>12</v>
      </c>
      <c r="X315" s="129"/>
      <c r="Y315" s="129"/>
      <c r="Z315" s="129"/>
      <c r="AA315" s="129"/>
      <c r="AB315" s="129"/>
      <c r="AC315" s="129"/>
      <c r="AD315" s="129"/>
      <c r="AE315" s="129"/>
      <c r="AF315" s="129"/>
      <c r="AG315" s="281"/>
      <c r="AI315" s="129">
        <v>8</v>
      </c>
      <c r="AJ315" s="284"/>
      <c r="AK315" s="129"/>
      <c r="AL315" s="129"/>
      <c r="AM315" s="129"/>
      <c r="AN315" s="129"/>
      <c r="AO315" s="129"/>
      <c r="AP315" s="129"/>
      <c r="AQ315" s="129"/>
      <c r="AR315" s="129"/>
      <c r="AS315" s="129"/>
      <c r="AT315" s="129"/>
      <c r="AU315" s="129"/>
      <c r="AV315" s="281"/>
      <c r="AX315" s="129">
        <v>8</v>
      </c>
      <c r="AY315" s="284"/>
      <c r="AZ315" s="129"/>
      <c r="BA315" s="129"/>
      <c r="BB315" s="129"/>
      <c r="BC315" s="129"/>
      <c r="BD315" s="129"/>
      <c r="BE315" s="129"/>
      <c r="BF315" s="129"/>
      <c r="BG315" s="195"/>
      <c r="BH315" s="195"/>
      <c r="BI315" s="129"/>
      <c r="BJ315" s="129"/>
      <c r="BK315" s="281"/>
      <c r="BM315" s="129">
        <v>8</v>
      </c>
      <c r="BN315" s="284"/>
      <c r="BO315" s="129"/>
      <c r="BP315" s="129"/>
      <c r="BQ315" s="129"/>
      <c r="BR315" s="129"/>
      <c r="BS315" s="129"/>
      <c r="BT315" s="129"/>
      <c r="BU315" s="129"/>
      <c r="BV315" s="129"/>
      <c r="BW315" s="129"/>
      <c r="BX315" s="129"/>
      <c r="BY315" s="129"/>
      <c r="BZ315" s="287"/>
      <c r="CB315" s="129">
        <v>8</v>
      </c>
      <c r="CC315" s="284"/>
      <c r="CD315" s="129"/>
      <c r="CE315" s="129"/>
      <c r="CF315" s="129"/>
      <c r="CG315" s="129"/>
      <c r="CH315" s="129"/>
      <c r="CI315" s="129"/>
      <c r="CJ315" s="129"/>
      <c r="CK315" s="129"/>
      <c r="CL315" s="129"/>
      <c r="CM315" s="129"/>
      <c r="CN315" s="129"/>
      <c r="CO315" s="287"/>
    </row>
    <row r="316" spans="1:93" hidden="1">
      <c r="A316" s="129">
        <v>9</v>
      </c>
      <c r="B316" s="283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281"/>
      <c r="Q316" s="148"/>
      <c r="R316" s="129">
        <v>9</v>
      </c>
      <c r="S316" s="284"/>
      <c r="T316" s="129"/>
      <c r="U316" s="129"/>
      <c r="V316" s="129"/>
      <c r="W316" s="129"/>
      <c r="X316" s="129"/>
      <c r="Y316" s="129"/>
      <c r="Z316" s="129"/>
      <c r="AA316" s="129"/>
      <c r="AB316" s="129"/>
      <c r="AC316" s="129"/>
      <c r="AD316" s="129"/>
      <c r="AE316" s="129"/>
      <c r="AF316" s="129"/>
      <c r="AG316" s="281"/>
      <c r="AI316" s="129">
        <v>9</v>
      </c>
      <c r="AJ316" s="284"/>
      <c r="AK316" s="129"/>
      <c r="AL316" s="129"/>
      <c r="AM316" s="129"/>
      <c r="AN316" s="129"/>
      <c r="AO316" s="129"/>
      <c r="AP316" s="129"/>
      <c r="AQ316" s="129"/>
      <c r="AR316" s="129"/>
      <c r="AS316" s="129"/>
      <c r="AT316" s="129"/>
      <c r="AU316" s="129"/>
      <c r="AV316" s="281"/>
      <c r="AX316" s="129">
        <v>9</v>
      </c>
      <c r="AY316" s="284"/>
      <c r="AZ316" s="129"/>
      <c r="BA316" s="129"/>
      <c r="BB316" s="129"/>
      <c r="BC316" s="129"/>
      <c r="BD316" s="129"/>
      <c r="BE316" s="129"/>
      <c r="BF316" s="129"/>
      <c r="BG316" s="195"/>
      <c r="BH316" s="195"/>
      <c r="BI316" s="129"/>
      <c r="BJ316" s="129"/>
      <c r="BK316" s="281"/>
      <c r="BM316" s="129">
        <v>9</v>
      </c>
      <c r="BN316" s="284"/>
      <c r="BO316" s="129"/>
      <c r="BP316" s="129"/>
      <c r="BQ316" s="129"/>
      <c r="BR316" s="129"/>
      <c r="BS316" s="129"/>
      <c r="BT316" s="129"/>
      <c r="BU316" s="129"/>
      <c r="BV316" s="129"/>
      <c r="BW316" s="129"/>
      <c r="BX316" s="129"/>
      <c r="BY316" s="129"/>
      <c r="BZ316" s="287"/>
      <c r="CB316" s="129">
        <v>9</v>
      </c>
      <c r="CC316" s="284"/>
      <c r="CD316" s="129"/>
      <c r="CE316" s="129"/>
      <c r="CF316" s="129"/>
      <c r="CG316" s="129"/>
      <c r="CH316" s="129"/>
      <c r="CI316" s="129"/>
      <c r="CJ316" s="129"/>
      <c r="CK316" s="129"/>
      <c r="CL316" s="129"/>
      <c r="CM316" s="129"/>
      <c r="CN316" s="129"/>
      <c r="CO316" s="287"/>
    </row>
    <row r="317" spans="1:93" hidden="1">
      <c r="A317" s="129">
        <v>10</v>
      </c>
      <c r="B317" s="283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281"/>
      <c r="Q317" s="148"/>
      <c r="R317" s="129">
        <v>10</v>
      </c>
      <c r="S317" s="284"/>
      <c r="T317" s="129"/>
      <c r="U317" s="129"/>
      <c r="V317" s="129"/>
      <c r="W317" s="129"/>
      <c r="X317" s="129"/>
      <c r="Y317" s="129"/>
      <c r="Z317" s="129"/>
      <c r="AA317" s="129"/>
      <c r="AB317" s="129"/>
      <c r="AC317" s="129"/>
      <c r="AD317" s="129"/>
      <c r="AE317" s="129"/>
      <c r="AF317" s="129"/>
      <c r="AG317" s="281"/>
      <c r="AI317" s="129">
        <v>10</v>
      </c>
      <c r="AJ317" s="284"/>
      <c r="AK317" s="129"/>
      <c r="AL317" s="129"/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281"/>
      <c r="AX317" s="129">
        <v>10</v>
      </c>
      <c r="AY317" s="284"/>
      <c r="AZ317" s="129"/>
      <c r="BA317" s="129"/>
      <c r="BB317" s="129"/>
      <c r="BC317" s="129"/>
      <c r="BD317" s="129"/>
      <c r="BE317" s="129"/>
      <c r="BF317" s="129"/>
      <c r="BG317" s="195"/>
      <c r="BH317" s="195"/>
      <c r="BI317" s="129"/>
      <c r="BJ317" s="129"/>
      <c r="BK317" s="281"/>
      <c r="BM317" s="129">
        <v>10</v>
      </c>
      <c r="BN317" s="284"/>
      <c r="BO317" s="129"/>
      <c r="BP317" s="129"/>
      <c r="BQ317" s="129"/>
      <c r="BR317" s="129"/>
      <c r="BS317" s="129"/>
      <c r="BT317" s="129"/>
      <c r="BU317" s="129"/>
      <c r="BV317" s="129"/>
      <c r="BW317" s="129"/>
      <c r="BX317" s="129"/>
      <c r="BY317" s="129"/>
      <c r="BZ317" s="287"/>
      <c r="CB317" s="129">
        <v>10</v>
      </c>
      <c r="CC317" s="284"/>
      <c r="CD317" s="129"/>
      <c r="CE317" s="129"/>
      <c r="CF317" s="129"/>
      <c r="CG317" s="129"/>
      <c r="CH317" s="129"/>
      <c r="CI317" s="129"/>
      <c r="CJ317" s="129"/>
      <c r="CK317" s="129"/>
      <c r="CL317" s="129"/>
      <c r="CM317" s="129"/>
      <c r="CN317" s="129"/>
      <c r="CO317" s="287"/>
    </row>
    <row r="318" spans="1:93" hidden="1">
      <c r="A318" s="129">
        <v>11</v>
      </c>
      <c r="B318" s="283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281"/>
      <c r="Q318" s="148"/>
      <c r="R318" s="129">
        <v>11</v>
      </c>
      <c r="S318" s="284"/>
      <c r="T318" s="129"/>
      <c r="U318" s="129"/>
      <c r="V318" s="129"/>
      <c r="W318" s="129"/>
      <c r="X318" s="129"/>
      <c r="Y318" s="129"/>
      <c r="Z318" s="129"/>
      <c r="AA318" s="129"/>
      <c r="AB318" s="129"/>
      <c r="AC318" s="129"/>
      <c r="AD318" s="129"/>
      <c r="AE318" s="129"/>
      <c r="AF318" s="129"/>
      <c r="AG318" s="281"/>
      <c r="AI318" s="129">
        <v>11</v>
      </c>
      <c r="AJ318" s="284"/>
      <c r="AK318" s="129"/>
      <c r="AL318" s="129"/>
      <c r="AM318" s="129"/>
      <c r="AN318" s="129"/>
      <c r="AO318" s="129"/>
      <c r="AP318" s="129"/>
      <c r="AQ318" s="129"/>
      <c r="AR318" s="129"/>
      <c r="AS318" s="129"/>
      <c r="AT318" s="129"/>
      <c r="AU318" s="129"/>
      <c r="AV318" s="281"/>
      <c r="AX318" s="129">
        <v>11</v>
      </c>
      <c r="AY318" s="284"/>
      <c r="AZ318" s="129"/>
      <c r="BA318" s="129"/>
      <c r="BB318" s="129"/>
      <c r="BC318" s="129"/>
      <c r="BD318" s="129"/>
      <c r="BE318" s="129"/>
      <c r="BF318" s="129"/>
      <c r="BG318" s="195"/>
      <c r="BH318" s="195"/>
      <c r="BI318" s="129"/>
      <c r="BJ318" s="129"/>
      <c r="BK318" s="281"/>
      <c r="BM318" s="129">
        <v>11</v>
      </c>
      <c r="BN318" s="284"/>
      <c r="BO318" s="129"/>
      <c r="BP318" s="129"/>
      <c r="BQ318" s="129"/>
      <c r="BR318" s="129"/>
      <c r="BS318" s="129"/>
      <c r="BT318" s="129"/>
      <c r="BU318" s="129"/>
      <c r="BV318" s="129"/>
      <c r="BW318" s="129"/>
      <c r="BX318" s="129"/>
      <c r="BY318" s="129"/>
      <c r="BZ318" s="287"/>
      <c r="CB318" s="129">
        <v>11</v>
      </c>
      <c r="CC318" s="284"/>
      <c r="CD318" s="129"/>
      <c r="CE318" s="129"/>
      <c r="CF318" s="129"/>
      <c r="CG318" s="129"/>
      <c r="CH318" s="129"/>
      <c r="CI318" s="129"/>
      <c r="CJ318" s="129"/>
      <c r="CK318" s="129"/>
      <c r="CL318" s="129"/>
      <c r="CM318" s="129"/>
      <c r="CN318" s="129"/>
      <c r="CO318" s="287"/>
    </row>
    <row r="319" spans="1:93" hidden="1">
      <c r="A319" s="129">
        <v>12</v>
      </c>
      <c r="B319" s="283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281"/>
      <c r="Q319" s="148"/>
      <c r="R319" s="129">
        <v>12</v>
      </c>
      <c r="S319" s="284"/>
      <c r="T319" s="129"/>
      <c r="U319" s="129"/>
      <c r="V319" s="129"/>
      <c r="W319" s="129"/>
      <c r="X319" s="129"/>
      <c r="Y319" s="129"/>
      <c r="Z319" s="129"/>
      <c r="AA319" s="129"/>
      <c r="AB319" s="129"/>
      <c r="AC319" s="129"/>
      <c r="AD319" s="129"/>
      <c r="AE319" s="129"/>
      <c r="AF319" s="129"/>
      <c r="AG319" s="281"/>
      <c r="AI319" s="129">
        <v>12</v>
      </c>
      <c r="AJ319" s="284"/>
      <c r="AK319" s="129"/>
      <c r="AL319" s="129"/>
      <c r="AM319" s="129"/>
      <c r="AN319" s="129"/>
      <c r="AO319" s="129"/>
      <c r="AP319" s="129"/>
      <c r="AQ319" s="129"/>
      <c r="AR319" s="129"/>
      <c r="AS319" s="129"/>
      <c r="AT319" s="129"/>
      <c r="AU319" s="129"/>
      <c r="AV319" s="281"/>
      <c r="AX319" s="129">
        <v>12</v>
      </c>
      <c r="AY319" s="284"/>
      <c r="AZ319" s="129"/>
      <c r="BA319" s="129"/>
      <c r="BB319" s="129"/>
      <c r="BC319" s="129"/>
      <c r="BD319" s="129"/>
      <c r="BE319" s="129"/>
      <c r="BF319" s="129"/>
      <c r="BG319" s="195"/>
      <c r="BH319" s="195"/>
      <c r="BI319" s="129"/>
      <c r="BJ319" s="129"/>
      <c r="BK319" s="281"/>
      <c r="BM319" s="129">
        <v>12</v>
      </c>
      <c r="BN319" s="284"/>
      <c r="BO319" s="129"/>
      <c r="BP319" s="129"/>
      <c r="BQ319" s="129"/>
      <c r="BR319" s="129"/>
      <c r="BS319" s="129"/>
      <c r="BT319" s="129"/>
      <c r="BU319" s="129"/>
      <c r="BV319" s="129"/>
      <c r="BW319" s="129"/>
      <c r="BX319" s="129"/>
      <c r="BY319" s="129"/>
      <c r="BZ319" s="287"/>
      <c r="CB319" s="129">
        <v>12</v>
      </c>
      <c r="CC319" s="284"/>
      <c r="CD319" s="129"/>
      <c r="CE319" s="129"/>
      <c r="CF319" s="129"/>
      <c r="CG319" s="129"/>
      <c r="CH319" s="129"/>
      <c r="CI319" s="129"/>
      <c r="CJ319" s="129"/>
      <c r="CK319" s="129"/>
      <c r="CL319" s="129"/>
      <c r="CM319" s="129"/>
      <c r="CN319" s="129"/>
      <c r="CO319" s="287"/>
    </row>
    <row r="320" spans="1:93" hidden="1">
      <c r="A320" s="129">
        <v>13</v>
      </c>
      <c r="B320" s="283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281"/>
      <c r="Q320" s="148"/>
      <c r="R320" s="129">
        <v>13</v>
      </c>
      <c r="S320" s="284"/>
      <c r="T320" s="129"/>
      <c r="U320" s="129"/>
      <c r="V320" s="129"/>
      <c r="W320" s="129"/>
      <c r="X320" s="129"/>
      <c r="Y320" s="129"/>
      <c r="Z320" s="129"/>
      <c r="AA320" s="129"/>
      <c r="AB320" s="129"/>
      <c r="AC320" s="129"/>
      <c r="AD320" s="129"/>
      <c r="AE320" s="129"/>
      <c r="AF320" s="129"/>
      <c r="AG320" s="281"/>
      <c r="AI320" s="129">
        <v>13</v>
      </c>
      <c r="AJ320" s="284"/>
      <c r="AK320" s="129"/>
      <c r="AL320" s="129"/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281"/>
      <c r="AX320" s="129">
        <v>13</v>
      </c>
      <c r="AY320" s="284"/>
      <c r="AZ320" s="129"/>
      <c r="BA320" s="129"/>
      <c r="BB320" s="129"/>
      <c r="BC320" s="129"/>
      <c r="BD320" s="129"/>
      <c r="BE320" s="129"/>
      <c r="BF320" s="129"/>
      <c r="BG320" s="195"/>
      <c r="BH320" s="195"/>
      <c r="BI320" s="129"/>
      <c r="BJ320" s="129"/>
      <c r="BK320" s="281"/>
      <c r="BM320" s="129">
        <v>13</v>
      </c>
      <c r="BN320" s="284"/>
      <c r="BO320" s="129"/>
      <c r="BP320" s="129"/>
      <c r="BQ320" s="129"/>
      <c r="BR320" s="129"/>
      <c r="BS320" s="129"/>
      <c r="BT320" s="129"/>
      <c r="BU320" s="129"/>
      <c r="BV320" s="129"/>
      <c r="BW320" s="129"/>
      <c r="BX320" s="129"/>
      <c r="BY320" s="129"/>
      <c r="BZ320" s="287"/>
      <c r="CB320" s="129">
        <v>13</v>
      </c>
      <c r="CC320" s="284"/>
      <c r="CD320" s="129"/>
      <c r="CE320" s="129"/>
      <c r="CF320" s="129"/>
      <c r="CG320" s="129"/>
      <c r="CH320" s="129"/>
      <c r="CI320" s="129"/>
      <c r="CJ320" s="129"/>
      <c r="CK320" s="129"/>
      <c r="CL320" s="129"/>
      <c r="CM320" s="129"/>
      <c r="CN320" s="129"/>
      <c r="CO320" s="287"/>
    </row>
    <row r="321" spans="1:93" hidden="1">
      <c r="A321" s="129">
        <v>14</v>
      </c>
      <c r="B321" s="283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281"/>
      <c r="Q321" s="148"/>
      <c r="R321" s="129">
        <v>14</v>
      </c>
      <c r="S321" s="284"/>
      <c r="T321" s="129"/>
      <c r="U321" s="129"/>
      <c r="V321" s="129"/>
      <c r="W321" s="129"/>
      <c r="X321" s="129"/>
      <c r="Y321" s="129"/>
      <c r="Z321" s="129"/>
      <c r="AA321" s="129"/>
      <c r="AB321" s="129"/>
      <c r="AC321" s="129"/>
      <c r="AD321" s="129"/>
      <c r="AE321" s="129"/>
      <c r="AF321" s="129"/>
      <c r="AG321" s="281"/>
      <c r="AI321" s="129">
        <v>14</v>
      </c>
      <c r="AJ321" s="284"/>
      <c r="AK321" s="129"/>
      <c r="AL321" s="129"/>
      <c r="AM321" s="129"/>
      <c r="AN321" s="129"/>
      <c r="AO321" s="129"/>
      <c r="AP321" s="129"/>
      <c r="AQ321" s="129"/>
      <c r="AR321" s="129"/>
      <c r="AS321" s="129"/>
      <c r="AT321" s="129"/>
      <c r="AU321" s="129"/>
      <c r="AV321" s="281"/>
      <c r="AX321" s="129">
        <v>14</v>
      </c>
      <c r="AY321" s="284"/>
      <c r="AZ321" s="129"/>
      <c r="BA321" s="129"/>
      <c r="BB321" s="129"/>
      <c r="BC321" s="129"/>
      <c r="BD321" s="129"/>
      <c r="BE321" s="129"/>
      <c r="BF321" s="129"/>
      <c r="BG321" s="195"/>
      <c r="BH321" s="195"/>
      <c r="BI321" s="129"/>
      <c r="BJ321" s="129"/>
      <c r="BK321" s="281"/>
      <c r="BM321" s="129">
        <v>14</v>
      </c>
      <c r="BN321" s="284"/>
      <c r="BO321" s="129"/>
      <c r="BP321" s="129"/>
      <c r="BQ321" s="129"/>
      <c r="BR321" s="129"/>
      <c r="BS321" s="129"/>
      <c r="BT321" s="129"/>
      <c r="BU321" s="129"/>
      <c r="BV321" s="129"/>
      <c r="BW321" s="129"/>
      <c r="BX321" s="129"/>
      <c r="BY321" s="129"/>
      <c r="BZ321" s="287"/>
      <c r="CB321" s="129">
        <v>14</v>
      </c>
      <c r="CC321" s="284"/>
      <c r="CD321" s="129"/>
      <c r="CE321" s="129"/>
      <c r="CF321" s="129"/>
      <c r="CG321" s="129"/>
      <c r="CH321" s="129"/>
      <c r="CI321" s="129"/>
      <c r="CJ321" s="129"/>
      <c r="CK321" s="129"/>
      <c r="CL321" s="129"/>
      <c r="CM321" s="129"/>
      <c r="CN321" s="129"/>
      <c r="CO321" s="287"/>
    </row>
    <row r="322" spans="1:93" hidden="1">
      <c r="A322" s="129">
        <v>15</v>
      </c>
      <c r="B322" s="283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281"/>
      <c r="Q322" s="148"/>
      <c r="R322" s="129">
        <v>15</v>
      </c>
      <c r="S322" s="284"/>
      <c r="T322" s="129"/>
      <c r="U322" s="129"/>
      <c r="V322" s="129"/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29"/>
      <c r="AG322" s="281"/>
      <c r="AI322" s="129">
        <v>15</v>
      </c>
      <c r="AJ322" s="284"/>
      <c r="AK322" s="129"/>
      <c r="AL322" s="129"/>
      <c r="AM322" s="129"/>
      <c r="AN322" s="129"/>
      <c r="AO322" s="129"/>
      <c r="AP322" s="129"/>
      <c r="AQ322" s="129"/>
      <c r="AR322" s="129"/>
      <c r="AS322" s="129"/>
      <c r="AT322" s="129"/>
      <c r="AU322" s="129"/>
      <c r="AV322" s="281"/>
      <c r="AX322" s="129">
        <v>15</v>
      </c>
      <c r="AY322" s="284"/>
      <c r="AZ322" s="129"/>
      <c r="BA322" s="129"/>
      <c r="BB322" s="129"/>
      <c r="BC322" s="129"/>
      <c r="BD322" s="129"/>
      <c r="BE322" s="129"/>
      <c r="BF322" s="129"/>
      <c r="BG322" s="195"/>
      <c r="BH322" s="195"/>
      <c r="BI322" s="129"/>
      <c r="BJ322" s="129"/>
      <c r="BK322" s="281"/>
      <c r="BM322" s="129">
        <v>15</v>
      </c>
      <c r="BN322" s="284"/>
      <c r="BO322" s="129"/>
      <c r="BP322" s="129"/>
      <c r="BQ322" s="129"/>
      <c r="BR322" s="129"/>
      <c r="BS322" s="129"/>
      <c r="BT322" s="129"/>
      <c r="BU322" s="129"/>
      <c r="BV322" s="129"/>
      <c r="BW322" s="129"/>
      <c r="BX322" s="129"/>
      <c r="BY322" s="129"/>
      <c r="BZ322" s="288"/>
      <c r="CB322" s="129">
        <v>15</v>
      </c>
      <c r="CC322" s="284"/>
      <c r="CD322" s="129"/>
      <c r="CE322" s="129"/>
      <c r="CF322" s="129"/>
      <c r="CG322" s="129"/>
      <c r="CH322" s="129"/>
      <c r="CI322" s="129"/>
      <c r="CJ322" s="129"/>
      <c r="CK322" s="129"/>
      <c r="CL322" s="129"/>
      <c r="CM322" s="129"/>
      <c r="CN322" s="129"/>
      <c r="CO322" s="288"/>
    </row>
    <row r="323" spans="1:93" ht="15.75" hidden="1">
      <c r="A323" s="280" t="s">
        <v>644</v>
      </c>
      <c r="B323" s="280"/>
      <c r="C323" s="129"/>
      <c r="D323" s="129"/>
      <c r="E323" s="125">
        <f>SUM(E308:E322)</f>
        <v>900</v>
      </c>
      <c r="F323" s="125">
        <f>SUM(F308:F322)</f>
        <v>904</v>
      </c>
      <c r="G323" s="125"/>
      <c r="H323" s="125"/>
      <c r="I323" s="129"/>
      <c r="J323" s="129">
        <f t="shared" ref="J323:K323" si="154">SUM(J308:J322)</f>
        <v>0</v>
      </c>
      <c r="K323" s="129">
        <f t="shared" si="154"/>
        <v>0</v>
      </c>
      <c r="L323" s="130">
        <f>IF(F323=0,0,(F323/E323*100))</f>
        <v>100.44444444444444</v>
      </c>
      <c r="M323" s="130">
        <f>IF(K323=0,0,(K323/J323*100))</f>
        <v>0</v>
      </c>
      <c r="N323" s="129">
        <v>9</v>
      </c>
      <c r="O323" s="129">
        <v>0</v>
      </c>
      <c r="P323" s="129"/>
      <c r="Q323" s="148"/>
      <c r="R323" s="280" t="s">
        <v>644</v>
      </c>
      <c r="S323" s="280"/>
      <c r="T323" s="125"/>
      <c r="U323" s="125"/>
      <c r="V323" s="125">
        <f>SUM(V308:V322)</f>
        <v>900</v>
      </c>
      <c r="W323" s="125">
        <f>SUM(W308:W322)</f>
        <v>902</v>
      </c>
      <c r="X323" s="125"/>
      <c r="Y323" s="125"/>
      <c r="Z323" s="125"/>
      <c r="AA323" s="125">
        <f t="shared" ref="AA323:AB323" si="155">SUM(AA308:AA322)</f>
        <v>0</v>
      </c>
      <c r="AB323" s="125">
        <f t="shared" si="155"/>
        <v>0</v>
      </c>
      <c r="AC323" s="130">
        <f>IF(W323=0,0,(W323/V323*100))</f>
        <v>100.22222222222221</v>
      </c>
      <c r="AD323" s="130">
        <f>IF(AB323=0,0,(AB323/AA323*100))</f>
        <v>0</v>
      </c>
      <c r="AE323" s="129"/>
      <c r="AF323" s="129"/>
      <c r="AG323" s="129"/>
      <c r="AI323" s="281" t="s">
        <v>644</v>
      </c>
      <c r="AJ323" s="281"/>
      <c r="AK323" s="129"/>
      <c r="AL323" s="129"/>
      <c r="AM323" s="129">
        <f>SUM(AM308:AM322)</f>
        <v>0</v>
      </c>
      <c r="AN323" s="129">
        <f>SUM(AN308:AN322)</f>
        <v>472</v>
      </c>
      <c r="AO323" s="129"/>
      <c r="AP323" s="129">
        <f t="shared" ref="AP323:AQ323" si="156">SUM(AP308:AP322)</f>
        <v>0</v>
      </c>
      <c r="AQ323" s="129">
        <f t="shared" si="156"/>
        <v>0</v>
      </c>
      <c r="AR323" s="130" t="e">
        <f>IF(AN323=0,0,(AN323/AM323*100))</f>
        <v>#DIV/0!</v>
      </c>
      <c r="AS323" s="130">
        <f>IF(AQ323=0,0,(AQ323/AP323*100))</f>
        <v>0</v>
      </c>
      <c r="AT323" s="129"/>
      <c r="AU323" s="129"/>
      <c r="AV323" s="129"/>
      <c r="AX323" s="281" t="s">
        <v>644</v>
      </c>
      <c r="AY323" s="281"/>
      <c r="AZ323" s="129"/>
      <c r="BA323" s="129"/>
      <c r="BB323" s="129">
        <f>SUM(BB308:BB322)</f>
        <v>360</v>
      </c>
      <c r="BC323" s="129">
        <f>SUM(BC308:BC322)</f>
        <v>360</v>
      </c>
      <c r="BD323" s="129"/>
      <c r="BE323" s="129">
        <f t="shared" ref="BE323:BF323" si="157">SUM(BE308:BE322)</f>
        <v>0</v>
      </c>
      <c r="BF323" s="129">
        <f t="shared" si="157"/>
        <v>0</v>
      </c>
      <c r="BG323" s="194">
        <f>IF(BC323=0,0,(BC323/BB323*100))</f>
        <v>100</v>
      </c>
      <c r="BH323" s="194">
        <f>IF(BF323=0,0,(BF323/BE323*100))</f>
        <v>0</v>
      </c>
      <c r="BI323" s="129"/>
      <c r="BJ323" s="129"/>
      <c r="BK323" s="129"/>
      <c r="BM323" s="281" t="s">
        <v>644</v>
      </c>
      <c r="BN323" s="281"/>
      <c r="BO323" s="129"/>
      <c r="BP323" s="129"/>
      <c r="BQ323" s="129">
        <f>SUM(BQ308:BQ322)</f>
        <v>0</v>
      </c>
      <c r="BR323" s="129">
        <f>SUM(BR308:BR322)</f>
        <v>0</v>
      </c>
      <c r="BS323" s="129"/>
      <c r="BT323" s="129">
        <f t="shared" ref="BT323:BU323" si="158">SUM(BT308:BT322)</f>
        <v>0</v>
      </c>
      <c r="BU323" s="129">
        <f t="shared" si="158"/>
        <v>0</v>
      </c>
      <c r="BV323" s="130">
        <f>IF(BR323=0,0,(BR323/BQ323*100))</f>
        <v>0</v>
      </c>
      <c r="BW323" s="130">
        <f>IF(BU323=0,0,(BU323/BT323*100))</f>
        <v>0</v>
      </c>
      <c r="BX323" s="129"/>
      <c r="BY323" s="129"/>
      <c r="BZ323" s="129"/>
      <c r="CB323" s="281" t="s">
        <v>644</v>
      </c>
      <c r="CC323" s="281"/>
      <c r="CD323" s="129"/>
      <c r="CE323" s="129"/>
      <c r="CF323" s="129">
        <f>SUM(CF308:CF322)</f>
        <v>0</v>
      </c>
      <c r="CG323" s="129">
        <f>SUM(CG308:CG322)</f>
        <v>0</v>
      </c>
      <c r="CH323" s="129"/>
      <c r="CI323" s="129">
        <f t="shared" ref="CI323:CJ323" si="159">SUM(CI308:CI322)</f>
        <v>0</v>
      </c>
      <c r="CJ323" s="129">
        <f t="shared" si="159"/>
        <v>0</v>
      </c>
      <c r="CK323" s="130">
        <f>IF(CG323=0,0,(CG323/CF323*100))</f>
        <v>0</v>
      </c>
      <c r="CL323" s="130">
        <f>IF(CJ323=0,0,(CJ323/CI323*100))</f>
        <v>0</v>
      </c>
      <c r="CM323" s="129"/>
      <c r="CN323" s="129"/>
      <c r="CO323" s="129"/>
    </row>
    <row r="324" spans="1:93" hidden="1">
      <c r="A324" s="129">
        <v>1</v>
      </c>
      <c r="B324" s="283" t="s">
        <v>655</v>
      </c>
      <c r="C324" s="129" t="s">
        <v>777</v>
      </c>
      <c r="D324" s="129" t="s">
        <v>778</v>
      </c>
      <c r="E324" s="129">
        <v>125</v>
      </c>
      <c r="F324" s="129">
        <v>125</v>
      </c>
      <c r="G324" s="129"/>
      <c r="H324" s="129"/>
      <c r="I324" s="129"/>
      <c r="J324" s="129"/>
      <c r="K324" s="129"/>
      <c r="L324" s="129"/>
      <c r="M324" s="129"/>
      <c r="N324" s="129"/>
      <c r="O324" s="129"/>
      <c r="P324" s="281"/>
      <c r="Q324" s="148"/>
      <c r="R324" s="129">
        <v>1</v>
      </c>
      <c r="S324" s="284" t="s">
        <v>655</v>
      </c>
      <c r="T324" s="129" t="s">
        <v>777</v>
      </c>
      <c r="U324" s="129" t="s">
        <v>778</v>
      </c>
      <c r="V324" s="129">
        <v>125</v>
      </c>
      <c r="W324" s="129">
        <v>110</v>
      </c>
      <c r="X324" s="129"/>
      <c r="Y324" s="129"/>
      <c r="Z324" s="129"/>
      <c r="AA324" s="129"/>
      <c r="AB324" s="129"/>
      <c r="AC324" s="129"/>
      <c r="AD324" s="129"/>
      <c r="AE324" s="129"/>
      <c r="AF324" s="129"/>
      <c r="AG324" s="286"/>
      <c r="AI324" s="129">
        <v>1</v>
      </c>
      <c r="AJ324" s="284" t="s">
        <v>655</v>
      </c>
      <c r="AK324" s="129" t="s">
        <v>805</v>
      </c>
      <c r="AL324" s="129" t="s">
        <v>806</v>
      </c>
      <c r="AM324" s="129"/>
      <c r="AN324" s="129">
        <v>69</v>
      </c>
      <c r="AO324" s="129"/>
      <c r="AP324" s="129"/>
      <c r="AQ324" s="129"/>
      <c r="AR324" s="129"/>
      <c r="AS324" s="129"/>
      <c r="AT324" s="129"/>
      <c r="AU324" s="129"/>
      <c r="AV324" s="281"/>
      <c r="AX324" s="129">
        <v>1</v>
      </c>
      <c r="AY324" s="284" t="s">
        <v>655</v>
      </c>
      <c r="AZ324" s="129" t="s">
        <v>724</v>
      </c>
      <c r="BA324" s="129" t="s">
        <v>725</v>
      </c>
      <c r="BB324" s="129"/>
      <c r="BC324" s="129">
        <v>32</v>
      </c>
      <c r="BD324" s="129"/>
      <c r="BE324" s="129"/>
      <c r="BF324" s="129"/>
      <c r="BG324" s="195"/>
      <c r="BH324" s="195"/>
      <c r="BI324" s="129"/>
      <c r="BJ324" s="129"/>
      <c r="BK324" s="281"/>
      <c r="BM324" s="129">
        <v>1</v>
      </c>
      <c r="BN324" s="284" t="s">
        <v>655</v>
      </c>
      <c r="BO324" s="129" t="s">
        <v>809</v>
      </c>
      <c r="BP324" s="129" t="s">
        <v>810</v>
      </c>
      <c r="BQ324" s="129"/>
      <c r="BR324" s="129"/>
      <c r="BS324" s="129"/>
      <c r="BT324" s="129">
        <v>125</v>
      </c>
      <c r="BU324" s="129">
        <v>106</v>
      </c>
      <c r="BV324" s="129"/>
      <c r="BW324" s="129"/>
      <c r="BX324" s="129"/>
      <c r="BY324" s="129"/>
      <c r="BZ324" s="286" t="s">
        <v>822</v>
      </c>
      <c r="CB324" s="129">
        <v>1</v>
      </c>
      <c r="CC324" s="284" t="s">
        <v>655</v>
      </c>
      <c r="CD324" s="150"/>
      <c r="CE324" s="150"/>
      <c r="CF324" s="129"/>
      <c r="CG324" s="129"/>
      <c r="CH324" s="129"/>
      <c r="CI324" s="129"/>
      <c r="CJ324" s="129"/>
      <c r="CK324" s="129"/>
      <c r="CL324" s="129"/>
      <c r="CM324" s="129"/>
      <c r="CN324" s="129"/>
      <c r="CO324" s="281"/>
    </row>
    <row r="325" spans="1:93" hidden="1">
      <c r="A325" s="129">
        <v>2</v>
      </c>
      <c r="B325" s="283"/>
      <c r="C325" s="129" t="s">
        <v>722</v>
      </c>
      <c r="D325" s="129" t="s">
        <v>723</v>
      </c>
      <c r="E325" s="129"/>
      <c r="F325" s="129"/>
      <c r="G325" s="129"/>
      <c r="H325" s="129"/>
      <c r="I325" s="129"/>
      <c r="J325" s="129"/>
      <c r="K325" s="129">
        <v>40</v>
      </c>
      <c r="L325" s="129"/>
      <c r="M325" s="129"/>
      <c r="N325" s="129"/>
      <c r="O325" s="129"/>
      <c r="P325" s="281"/>
      <c r="Q325" s="148"/>
      <c r="R325" s="129">
        <v>2</v>
      </c>
      <c r="S325" s="284"/>
      <c r="T325" s="129" t="s">
        <v>749</v>
      </c>
      <c r="U325" s="129" t="s">
        <v>750</v>
      </c>
      <c r="V325" s="129"/>
      <c r="W325" s="129">
        <v>15</v>
      </c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287"/>
      <c r="AI325" s="129">
        <v>2</v>
      </c>
      <c r="AJ325" s="284"/>
      <c r="AK325" s="153" t="s">
        <v>690</v>
      </c>
      <c r="AL325" s="153" t="s">
        <v>691</v>
      </c>
      <c r="AM325" s="129"/>
      <c r="AN325" s="129">
        <v>56</v>
      </c>
      <c r="AO325" s="129"/>
      <c r="AP325" s="129"/>
      <c r="AQ325" s="129"/>
      <c r="AR325" s="129"/>
      <c r="AS325" s="129"/>
      <c r="AT325" s="129"/>
      <c r="AU325" s="129"/>
      <c r="AV325" s="281"/>
      <c r="AX325" s="129">
        <v>2</v>
      </c>
      <c r="AY325" s="284"/>
      <c r="AZ325" s="129" t="s">
        <v>741</v>
      </c>
      <c r="BA325" s="129" t="s">
        <v>742</v>
      </c>
      <c r="BB325" s="129"/>
      <c r="BC325" s="129">
        <v>25</v>
      </c>
      <c r="BD325" s="129"/>
      <c r="BE325" s="129"/>
      <c r="BF325" s="129"/>
      <c r="BG325" s="195"/>
      <c r="BH325" s="195"/>
      <c r="BI325" s="129"/>
      <c r="BJ325" s="129"/>
      <c r="BK325" s="281"/>
      <c r="BM325" s="129">
        <v>2</v>
      </c>
      <c r="BN325" s="284"/>
      <c r="BO325" s="129" t="s">
        <v>722</v>
      </c>
      <c r="BP325" s="129" t="s">
        <v>723</v>
      </c>
      <c r="BQ325" s="129"/>
      <c r="BR325" s="129"/>
      <c r="BS325" s="129"/>
      <c r="BT325" s="129">
        <v>125</v>
      </c>
      <c r="BU325" s="129">
        <v>191</v>
      </c>
      <c r="BV325" s="129"/>
      <c r="BW325" s="129"/>
      <c r="BX325" s="129"/>
      <c r="BY325" s="129"/>
      <c r="BZ325" s="287"/>
      <c r="CB325" s="129">
        <v>2</v>
      </c>
      <c r="CC325" s="284"/>
      <c r="CD325" s="129"/>
      <c r="CE325" s="129"/>
      <c r="CF325" s="129"/>
      <c r="CG325" s="129"/>
      <c r="CH325" s="129"/>
      <c r="CI325" s="129"/>
      <c r="CJ325" s="129"/>
      <c r="CK325" s="129"/>
      <c r="CL325" s="129"/>
      <c r="CM325" s="129"/>
      <c r="CN325" s="129"/>
      <c r="CO325" s="281"/>
    </row>
    <row r="326" spans="1:93" hidden="1">
      <c r="A326" s="129">
        <v>3</v>
      </c>
      <c r="B326" s="283"/>
      <c r="C326" s="153"/>
      <c r="D326" s="153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281"/>
      <c r="Q326" s="148"/>
      <c r="R326" s="129">
        <v>3</v>
      </c>
      <c r="S326" s="284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287"/>
      <c r="AI326" s="129">
        <v>3</v>
      </c>
      <c r="AJ326" s="284"/>
      <c r="AK326" s="129"/>
      <c r="AL326" s="129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281"/>
      <c r="AX326" s="129">
        <v>3</v>
      </c>
      <c r="AY326" s="284"/>
      <c r="AZ326" s="129" t="s">
        <v>749</v>
      </c>
      <c r="BA326" s="129" t="s">
        <v>750</v>
      </c>
      <c r="BB326" s="129"/>
      <c r="BC326" s="129">
        <v>34</v>
      </c>
      <c r="BD326" s="129"/>
      <c r="BE326" s="129"/>
      <c r="BF326" s="129"/>
      <c r="BG326" s="195"/>
      <c r="BH326" s="195"/>
      <c r="BI326" s="129"/>
      <c r="BJ326" s="129"/>
      <c r="BK326" s="281"/>
      <c r="BM326" s="129">
        <v>3</v>
      </c>
      <c r="BN326" s="284"/>
      <c r="BO326" s="129" t="s">
        <v>745</v>
      </c>
      <c r="BP326" s="129" t="s">
        <v>746</v>
      </c>
      <c r="BQ326" s="129"/>
      <c r="BR326" s="129"/>
      <c r="BS326" s="129"/>
      <c r="BT326" s="129"/>
      <c r="BU326" s="129">
        <v>96</v>
      </c>
      <c r="BV326" s="129"/>
      <c r="BW326" s="129"/>
      <c r="BX326" s="129"/>
      <c r="BY326" s="129"/>
      <c r="BZ326" s="287"/>
      <c r="CB326" s="129">
        <v>3</v>
      </c>
      <c r="CC326" s="284"/>
      <c r="CD326" s="129"/>
      <c r="CE326" s="129"/>
      <c r="CF326" s="129"/>
      <c r="CG326" s="129"/>
      <c r="CH326" s="129"/>
      <c r="CI326" s="129"/>
      <c r="CJ326" s="129"/>
      <c r="CK326" s="129"/>
      <c r="CL326" s="129"/>
      <c r="CM326" s="129"/>
      <c r="CN326" s="129"/>
      <c r="CO326" s="281"/>
    </row>
    <row r="327" spans="1:93" hidden="1">
      <c r="A327" s="129">
        <v>4</v>
      </c>
      <c r="B327" s="283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281"/>
      <c r="Q327" s="148"/>
      <c r="R327" s="129">
        <v>4</v>
      </c>
      <c r="S327" s="284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287"/>
      <c r="AI327" s="129">
        <v>4</v>
      </c>
      <c r="AJ327" s="284"/>
      <c r="AK327" s="129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281"/>
      <c r="AX327" s="129">
        <v>4</v>
      </c>
      <c r="AY327" s="284"/>
      <c r="AZ327" s="129" t="s">
        <v>809</v>
      </c>
      <c r="BA327" s="129" t="s">
        <v>810</v>
      </c>
      <c r="BB327" s="129"/>
      <c r="BC327" s="129">
        <v>20</v>
      </c>
      <c r="BD327" s="129"/>
      <c r="BE327" s="129"/>
      <c r="BF327" s="129"/>
      <c r="BG327" s="195"/>
      <c r="BH327" s="195"/>
      <c r="BI327" s="129"/>
      <c r="BJ327" s="129"/>
      <c r="BK327" s="281"/>
      <c r="BM327" s="129">
        <v>4</v>
      </c>
      <c r="BN327" s="284"/>
      <c r="BO327" s="16" t="s">
        <v>102</v>
      </c>
      <c r="BP327" s="16" t="s">
        <v>103</v>
      </c>
      <c r="BQ327" s="129"/>
      <c r="BR327" s="129"/>
      <c r="BS327" s="129"/>
      <c r="BT327" s="129"/>
      <c r="BU327" s="129">
        <v>100</v>
      </c>
      <c r="BV327" s="129"/>
      <c r="BW327" s="129"/>
      <c r="BX327" s="129"/>
      <c r="BY327" s="129"/>
      <c r="BZ327" s="287"/>
      <c r="CB327" s="129">
        <v>4</v>
      </c>
      <c r="CC327" s="284"/>
      <c r="CD327" s="129"/>
      <c r="CE327" s="129"/>
      <c r="CF327" s="129"/>
      <c r="CG327" s="129"/>
      <c r="CH327" s="129"/>
      <c r="CI327" s="129"/>
      <c r="CJ327" s="129"/>
      <c r="CK327" s="129"/>
      <c r="CL327" s="129"/>
      <c r="CM327" s="129"/>
      <c r="CN327" s="129"/>
      <c r="CO327" s="281"/>
    </row>
    <row r="328" spans="1:93" hidden="1">
      <c r="A328" s="129">
        <v>5</v>
      </c>
      <c r="B328" s="283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281"/>
      <c r="Q328" s="148"/>
      <c r="R328" s="129">
        <v>5</v>
      </c>
      <c r="S328" s="284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287"/>
      <c r="AI328" s="129">
        <v>5</v>
      </c>
      <c r="AJ328" s="284"/>
      <c r="AK328" s="129"/>
      <c r="AL328" s="129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281"/>
      <c r="AX328" s="129">
        <v>5</v>
      </c>
      <c r="AY328" s="284"/>
      <c r="AZ328" s="129"/>
      <c r="BA328" s="16" t="s">
        <v>142</v>
      </c>
      <c r="BB328" s="129">
        <v>125</v>
      </c>
      <c r="BC328" s="129"/>
      <c r="BD328" s="129"/>
      <c r="BE328" s="129"/>
      <c r="BF328" s="129"/>
      <c r="BG328" s="195"/>
      <c r="BH328" s="195"/>
      <c r="BI328" s="129"/>
      <c r="BJ328" s="129"/>
      <c r="BK328" s="281"/>
      <c r="BM328" s="129">
        <v>5</v>
      </c>
      <c r="BN328" s="284"/>
      <c r="BO328" s="129"/>
      <c r="BP328" s="129"/>
      <c r="BQ328" s="129"/>
      <c r="BR328" s="129"/>
      <c r="BS328" s="129"/>
      <c r="BT328" s="129"/>
      <c r="BU328" s="129"/>
      <c r="BV328" s="129"/>
      <c r="BW328" s="129"/>
      <c r="BX328" s="129"/>
      <c r="BY328" s="129"/>
      <c r="BZ328" s="287"/>
      <c r="CB328" s="129">
        <v>5</v>
      </c>
      <c r="CC328" s="284"/>
      <c r="CD328" s="129"/>
      <c r="CE328" s="129"/>
      <c r="CF328" s="129"/>
      <c r="CG328" s="129"/>
      <c r="CH328" s="129"/>
      <c r="CI328" s="129"/>
      <c r="CJ328" s="129"/>
      <c r="CK328" s="129"/>
      <c r="CL328" s="129"/>
      <c r="CM328" s="129"/>
      <c r="CN328" s="129"/>
      <c r="CO328" s="281"/>
    </row>
    <row r="329" spans="1:93" hidden="1">
      <c r="A329" s="129">
        <v>6</v>
      </c>
      <c r="B329" s="283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281"/>
      <c r="Q329" s="148"/>
      <c r="R329" s="129">
        <v>6</v>
      </c>
      <c r="S329" s="284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287"/>
      <c r="AI329" s="129">
        <v>6</v>
      </c>
      <c r="AJ329" s="284"/>
      <c r="AK329" s="129"/>
      <c r="AL329" s="129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281"/>
      <c r="AX329" s="129">
        <v>6</v>
      </c>
      <c r="AY329" s="284"/>
      <c r="AZ329" s="129"/>
      <c r="BA329" s="129"/>
      <c r="BB329" s="129"/>
      <c r="BC329" s="129"/>
      <c r="BD329" s="129"/>
      <c r="BE329" s="129"/>
      <c r="BF329" s="129"/>
      <c r="BG329" s="195"/>
      <c r="BH329" s="195"/>
      <c r="BI329" s="129"/>
      <c r="BJ329" s="129"/>
      <c r="BK329" s="281"/>
      <c r="BM329" s="129">
        <v>6</v>
      </c>
      <c r="BN329" s="284"/>
      <c r="BO329" s="129"/>
      <c r="BP329" s="129"/>
      <c r="BQ329" s="129"/>
      <c r="BR329" s="129"/>
      <c r="BS329" s="129"/>
      <c r="BT329" s="129"/>
      <c r="BU329" s="129"/>
      <c r="BV329" s="129"/>
      <c r="BW329" s="129"/>
      <c r="BX329" s="129"/>
      <c r="BY329" s="129"/>
      <c r="BZ329" s="287"/>
      <c r="CB329" s="129">
        <v>6</v>
      </c>
      <c r="CC329" s="284"/>
      <c r="CD329" s="129"/>
      <c r="CE329" s="129"/>
      <c r="CF329" s="129"/>
      <c r="CG329" s="129"/>
      <c r="CH329" s="129"/>
      <c r="CI329" s="129"/>
      <c r="CJ329" s="129"/>
      <c r="CK329" s="129"/>
      <c r="CL329" s="129"/>
      <c r="CM329" s="129"/>
      <c r="CN329" s="129"/>
      <c r="CO329" s="281"/>
    </row>
    <row r="330" spans="1:93" ht="15" hidden="1" customHeight="1">
      <c r="A330" s="129">
        <v>7</v>
      </c>
      <c r="B330" s="283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281"/>
      <c r="Q330" s="148"/>
      <c r="R330" s="129">
        <v>7</v>
      </c>
      <c r="S330" s="284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287"/>
      <c r="AI330" s="129">
        <v>7</v>
      </c>
      <c r="AJ330" s="284"/>
      <c r="AK330" s="129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281"/>
      <c r="AX330" s="129">
        <v>7</v>
      </c>
      <c r="AY330" s="284"/>
      <c r="AZ330" s="129"/>
      <c r="BA330" s="129"/>
      <c r="BB330" s="129"/>
      <c r="BC330" s="129"/>
      <c r="BD330" s="129"/>
      <c r="BE330" s="129"/>
      <c r="BF330" s="129"/>
      <c r="BG330" s="195"/>
      <c r="BH330" s="195"/>
      <c r="BI330" s="129"/>
      <c r="BJ330" s="129"/>
      <c r="BK330" s="281"/>
      <c r="BM330" s="129">
        <v>7</v>
      </c>
      <c r="BN330" s="284"/>
      <c r="BO330" s="129"/>
      <c r="BP330" s="129"/>
      <c r="BQ330" s="129"/>
      <c r="BR330" s="129"/>
      <c r="BS330" s="129"/>
      <c r="BT330" s="129"/>
      <c r="BU330" s="129"/>
      <c r="BV330" s="129"/>
      <c r="BW330" s="129"/>
      <c r="BX330" s="129"/>
      <c r="BY330" s="129"/>
      <c r="BZ330" s="287"/>
      <c r="CB330" s="129">
        <v>7</v>
      </c>
      <c r="CC330" s="284"/>
      <c r="CD330" s="129"/>
      <c r="CE330" s="129"/>
      <c r="CF330" s="129"/>
      <c r="CG330" s="129"/>
      <c r="CH330" s="129"/>
      <c r="CI330" s="129"/>
      <c r="CJ330" s="129"/>
      <c r="CK330" s="129"/>
      <c r="CL330" s="129"/>
      <c r="CM330" s="129"/>
      <c r="CN330" s="129"/>
      <c r="CO330" s="281"/>
    </row>
    <row r="331" spans="1:93" ht="15" hidden="1" customHeight="1">
      <c r="A331" s="129">
        <v>8</v>
      </c>
      <c r="B331" s="283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281"/>
      <c r="Q331" s="148"/>
      <c r="R331" s="129">
        <v>8</v>
      </c>
      <c r="S331" s="284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287"/>
      <c r="AI331" s="129">
        <v>8</v>
      </c>
      <c r="AJ331" s="284"/>
      <c r="AK331" s="129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281"/>
      <c r="AX331" s="129">
        <v>8</v>
      </c>
      <c r="AY331" s="284"/>
      <c r="AZ331" s="129"/>
      <c r="BA331" s="129"/>
      <c r="BB331" s="129"/>
      <c r="BC331" s="129"/>
      <c r="BD331" s="129"/>
      <c r="BE331" s="129"/>
      <c r="BF331" s="129"/>
      <c r="BG331" s="195"/>
      <c r="BH331" s="195"/>
      <c r="BI331" s="129"/>
      <c r="BJ331" s="129"/>
      <c r="BK331" s="281"/>
      <c r="BM331" s="129">
        <v>8</v>
      </c>
      <c r="BN331" s="284"/>
      <c r="BO331" s="129"/>
      <c r="BP331" s="129"/>
      <c r="BQ331" s="129"/>
      <c r="BR331" s="129"/>
      <c r="BS331" s="129"/>
      <c r="BT331" s="129"/>
      <c r="BU331" s="129"/>
      <c r="BV331" s="129"/>
      <c r="BW331" s="129"/>
      <c r="BX331" s="129"/>
      <c r="BY331" s="129"/>
      <c r="BZ331" s="287"/>
      <c r="CB331" s="129">
        <v>8</v>
      </c>
      <c r="CC331" s="284"/>
      <c r="CD331" s="129"/>
      <c r="CE331" s="129"/>
      <c r="CF331" s="129"/>
      <c r="CG331" s="129"/>
      <c r="CH331" s="129"/>
      <c r="CI331" s="129"/>
      <c r="CJ331" s="129"/>
      <c r="CK331" s="129"/>
      <c r="CL331" s="129"/>
      <c r="CM331" s="129"/>
      <c r="CN331" s="129"/>
      <c r="CO331" s="281"/>
    </row>
    <row r="332" spans="1:93" ht="15" hidden="1" customHeight="1">
      <c r="A332" s="129">
        <v>9</v>
      </c>
      <c r="B332" s="283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281"/>
      <c r="Q332" s="148"/>
      <c r="R332" s="129">
        <v>9</v>
      </c>
      <c r="S332" s="284"/>
      <c r="T332" s="129"/>
      <c r="U332" s="129"/>
      <c r="V332" s="129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29"/>
      <c r="AG332" s="287"/>
      <c r="AI332" s="129">
        <v>9</v>
      </c>
      <c r="AJ332" s="284"/>
      <c r="AK332" s="129"/>
      <c r="AL332" s="129"/>
      <c r="AM332" s="129"/>
      <c r="AN332" s="129"/>
      <c r="AO332" s="129"/>
      <c r="AP332" s="129"/>
      <c r="AQ332" s="129"/>
      <c r="AR332" s="129"/>
      <c r="AS332" s="129"/>
      <c r="AT332" s="129"/>
      <c r="AU332" s="129"/>
      <c r="AV332" s="281"/>
      <c r="AX332" s="129">
        <v>9</v>
      </c>
      <c r="AY332" s="284"/>
      <c r="AZ332" s="129"/>
      <c r="BA332" s="129"/>
      <c r="BB332" s="129"/>
      <c r="BC332" s="129"/>
      <c r="BD332" s="129"/>
      <c r="BE332" s="129"/>
      <c r="BF332" s="129"/>
      <c r="BG332" s="195"/>
      <c r="BH332" s="195"/>
      <c r="BI332" s="129"/>
      <c r="BJ332" s="129"/>
      <c r="BK332" s="281"/>
      <c r="BM332" s="129">
        <v>9</v>
      </c>
      <c r="BN332" s="284"/>
      <c r="BO332" s="129"/>
      <c r="BP332" s="129"/>
      <c r="BQ332" s="129"/>
      <c r="BR332" s="129"/>
      <c r="BS332" s="129"/>
      <c r="BT332" s="129"/>
      <c r="BU332" s="129"/>
      <c r="BV332" s="129"/>
      <c r="BW332" s="129"/>
      <c r="BX332" s="129"/>
      <c r="BY332" s="129"/>
      <c r="BZ332" s="287"/>
      <c r="CB332" s="129">
        <v>9</v>
      </c>
      <c r="CC332" s="284"/>
      <c r="CD332" s="129"/>
      <c r="CE332" s="129"/>
      <c r="CF332" s="129"/>
      <c r="CG332" s="129"/>
      <c r="CH332" s="129"/>
      <c r="CI332" s="129"/>
      <c r="CJ332" s="129"/>
      <c r="CK332" s="129"/>
      <c r="CL332" s="129"/>
      <c r="CM332" s="129"/>
      <c r="CN332" s="129"/>
      <c r="CO332" s="281"/>
    </row>
    <row r="333" spans="1:93" ht="15" hidden="1" customHeight="1">
      <c r="A333" s="129">
        <v>10</v>
      </c>
      <c r="B333" s="283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281"/>
      <c r="Q333" s="148"/>
      <c r="R333" s="129">
        <v>10</v>
      </c>
      <c r="S333" s="284"/>
      <c r="T333" s="129"/>
      <c r="U333" s="129"/>
      <c r="V333" s="129"/>
      <c r="W333" s="129"/>
      <c r="X333" s="129"/>
      <c r="Y333" s="129"/>
      <c r="Z333" s="129"/>
      <c r="AA333" s="129"/>
      <c r="AB333" s="129"/>
      <c r="AC333" s="129"/>
      <c r="AD333" s="129"/>
      <c r="AE333" s="129"/>
      <c r="AF333" s="129"/>
      <c r="AG333" s="287"/>
      <c r="AI333" s="129">
        <v>10</v>
      </c>
      <c r="AJ333" s="284"/>
      <c r="AK333" s="129"/>
      <c r="AL333" s="129"/>
      <c r="AM333" s="129"/>
      <c r="AN333" s="129"/>
      <c r="AO333" s="129"/>
      <c r="AP333" s="129"/>
      <c r="AQ333" s="129"/>
      <c r="AR333" s="129"/>
      <c r="AS333" s="129"/>
      <c r="AT333" s="129"/>
      <c r="AU333" s="129"/>
      <c r="AV333" s="281"/>
      <c r="AX333" s="129">
        <v>10</v>
      </c>
      <c r="AY333" s="284"/>
      <c r="AZ333" s="129"/>
      <c r="BA333" s="129"/>
      <c r="BB333" s="129"/>
      <c r="BC333" s="129"/>
      <c r="BD333" s="129"/>
      <c r="BE333" s="129"/>
      <c r="BF333" s="129"/>
      <c r="BG333" s="195"/>
      <c r="BH333" s="195"/>
      <c r="BI333" s="129"/>
      <c r="BJ333" s="129"/>
      <c r="BK333" s="281"/>
      <c r="BM333" s="129">
        <v>10</v>
      </c>
      <c r="BN333" s="284"/>
      <c r="BO333" s="129"/>
      <c r="BP333" s="129"/>
      <c r="BQ333" s="129"/>
      <c r="BR333" s="129"/>
      <c r="BS333" s="129"/>
      <c r="BT333" s="129"/>
      <c r="BU333" s="129"/>
      <c r="BV333" s="129"/>
      <c r="BW333" s="129"/>
      <c r="BX333" s="129"/>
      <c r="BY333" s="129"/>
      <c r="BZ333" s="287"/>
      <c r="CB333" s="129">
        <v>10</v>
      </c>
      <c r="CC333" s="284"/>
      <c r="CD333" s="129"/>
      <c r="CE333" s="129"/>
      <c r="CF333" s="129"/>
      <c r="CG333" s="129"/>
      <c r="CH333" s="129"/>
      <c r="CI333" s="129"/>
      <c r="CJ333" s="129"/>
      <c r="CK333" s="129"/>
      <c r="CL333" s="129"/>
      <c r="CM333" s="129"/>
      <c r="CN333" s="129"/>
      <c r="CO333" s="281"/>
    </row>
    <row r="334" spans="1:93" ht="15" hidden="1" customHeight="1">
      <c r="A334" s="129">
        <v>11</v>
      </c>
      <c r="B334" s="283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281"/>
      <c r="Q334" s="148"/>
      <c r="R334" s="129">
        <v>11</v>
      </c>
      <c r="S334" s="284"/>
      <c r="T334" s="129"/>
      <c r="U334" s="129"/>
      <c r="V334" s="129"/>
      <c r="W334" s="129"/>
      <c r="X334" s="129"/>
      <c r="Y334" s="129"/>
      <c r="Z334" s="129"/>
      <c r="AA334" s="129"/>
      <c r="AB334" s="129"/>
      <c r="AC334" s="129"/>
      <c r="AD334" s="129"/>
      <c r="AE334" s="129"/>
      <c r="AF334" s="129"/>
      <c r="AG334" s="287"/>
      <c r="AI334" s="129">
        <v>11</v>
      </c>
      <c r="AJ334" s="284"/>
      <c r="AK334" s="129"/>
      <c r="AL334" s="129"/>
      <c r="AM334" s="129"/>
      <c r="AN334" s="129"/>
      <c r="AO334" s="129"/>
      <c r="AP334" s="129"/>
      <c r="AQ334" s="129"/>
      <c r="AR334" s="129"/>
      <c r="AS334" s="129"/>
      <c r="AT334" s="129"/>
      <c r="AU334" s="129"/>
      <c r="AV334" s="281"/>
      <c r="AX334" s="129">
        <v>11</v>
      </c>
      <c r="AY334" s="284"/>
      <c r="AZ334" s="129"/>
      <c r="BA334" s="129"/>
      <c r="BB334" s="129"/>
      <c r="BC334" s="129"/>
      <c r="BD334" s="129"/>
      <c r="BE334" s="129"/>
      <c r="BF334" s="129"/>
      <c r="BG334" s="195"/>
      <c r="BH334" s="195"/>
      <c r="BI334" s="129"/>
      <c r="BJ334" s="129"/>
      <c r="BK334" s="281"/>
      <c r="BM334" s="129">
        <v>11</v>
      </c>
      <c r="BN334" s="284"/>
      <c r="BO334" s="129"/>
      <c r="BP334" s="129"/>
      <c r="BQ334" s="129"/>
      <c r="BR334" s="129"/>
      <c r="BS334" s="129"/>
      <c r="BT334" s="129"/>
      <c r="BU334" s="129"/>
      <c r="BV334" s="129"/>
      <c r="BW334" s="129"/>
      <c r="BX334" s="129"/>
      <c r="BY334" s="129"/>
      <c r="BZ334" s="287"/>
      <c r="CB334" s="129">
        <v>11</v>
      </c>
      <c r="CC334" s="284"/>
      <c r="CD334" s="129"/>
      <c r="CE334" s="129"/>
      <c r="CF334" s="129"/>
      <c r="CG334" s="129"/>
      <c r="CH334" s="129"/>
      <c r="CI334" s="129"/>
      <c r="CJ334" s="129"/>
      <c r="CK334" s="129"/>
      <c r="CL334" s="129"/>
      <c r="CM334" s="129"/>
      <c r="CN334" s="129"/>
      <c r="CO334" s="281"/>
    </row>
    <row r="335" spans="1:93" ht="15" hidden="1" customHeight="1">
      <c r="A335" s="129">
        <v>12</v>
      </c>
      <c r="B335" s="283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281"/>
      <c r="Q335" s="148"/>
      <c r="R335" s="129">
        <v>12</v>
      </c>
      <c r="S335" s="284"/>
      <c r="T335" s="129"/>
      <c r="U335" s="129"/>
      <c r="V335" s="129"/>
      <c r="W335" s="129"/>
      <c r="X335" s="129"/>
      <c r="Y335" s="129"/>
      <c r="Z335" s="129"/>
      <c r="AA335" s="129"/>
      <c r="AB335" s="129"/>
      <c r="AC335" s="129"/>
      <c r="AD335" s="129"/>
      <c r="AE335" s="129"/>
      <c r="AF335" s="129"/>
      <c r="AG335" s="287"/>
      <c r="AI335" s="129">
        <v>12</v>
      </c>
      <c r="AJ335" s="284"/>
      <c r="AK335" s="129"/>
      <c r="AL335" s="129"/>
      <c r="AM335" s="129"/>
      <c r="AN335" s="129"/>
      <c r="AO335" s="129"/>
      <c r="AP335" s="129"/>
      <c r="AQ335" s="129"/>
      <c r="AR335" s="129"/>
      <c r="AS335" s="129"/>
      <c r="AT335" s="129"/>
      <c r="AU335" s="129"/>
      <c r="AV335" s="281"/>
      <c r="AX335" s="129">
        <v>12</v>
      </c>
      <c r="AY335" s="284"/>
      <c r="AZ335" s="129"/>
      <c r="BA335" s="129"/>
      <c r="BB335" s="129"/>
      <c r="BC335" s="129"/>
      <c r="BD335" s="129"/>
      <c r="BE335" s="129"/>
      <c r="BF335" s="129"/>
      <c r="BG335" s="195"/>
      <c r="BH335" s="195"/>
      <c r="BI335" s="129"/>
      <c r="BJ335" s="129"/>
      <c r="BK335" s="281"/>
      <c r="BM335" s="129">
        <v>12</v>
      </c>
      <c r="BN335" s="284"/>
      <c r="BO335" s="129"/>
      <c r="BP335" s="129"/>
      <c r="BQ335" s="129"/>
      <c r="BR335" s="129"/>
      <c r="BS335" s="129"/>
      <c r="BT335" s="129"/>
      <c r="BU335" s="129"/>
      <c r="BV335" s="129"/>
      <c r="BW335" s="129"/>
      <c r="BX335" s="129"/>
      <c r="BY335" s="129"/>
      <c r="BZ335" s="287"/>
      <c r="CB335" s="129">
        <v>12</v>
      </c>
      <c r="CC335" s="284"/>
      <c r="CD335" s="129"/>
      <c r="CE335" s="129"/>
      <c r="CF335" s="129"/>
      <c r="CG335" s="129"/>
      <c r="CH335" s="129"/>
      <c r="CI335" s="129"/>
      <c r="CJ335" s="129"/>
      <c r="CK335" s="129"/>
      <c r="CL335" s="129"/>
      <c r="CM335" s="129"/>
      <c r="CN335" s="129"/>
      <c r="CO335" s="281"/>
    </row>
    <row r="336" spans="1:93" ht="15" hidden="1" customHeight="1">
      <c r="A336" s="129">
        <v>13</v>
      </c>
      <c r="B336" s="283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281"/>
      <c r="Q336" s="148"/>
      <c r="R336" s="129">
        <v>13</v>
      </c>
      <c r="S336" s="284"/>
      <c r="T336" s="129"/>
      <c r="U336" s="129"/>
      <c r="V336" s="129"/>
      <c r="W336" s="129"/>
      <c r="X336" s="129"/>
      <c r="Y336" s="129"/>
      <c r="Z336" s="129"/>
      <c r="AA336" s="129"/>
      <c r="AB336" s="129"/>
      <c r="AC336" s="129"/>
      <c r="AD336" s="129"/>
      <c r="AE336" s="129"/>
      <c r="AF336" s="129"/>
      <c r="AG336" s="287"/>
      <c r="AI336" s="129">
        <v>13</v>
      </c>
      <c r="AJ336" s="284"/>
      <c r="AK336" s="129"/>
      <c r="AL336" s="129"/>
      <c r="AM336" s="129"/>
      <c r="AN336" s="129"/>
      <c r="AO336" s="129"/>
      <c r="AP336" s="129"/>
      <c r="AQ336" s="129"/>
      <c r="AR336" s="129"/>
      <c r="AS336" s="129"/>
      <c r="AT336" s="129"/>
      <c r="AU336" s="129"/>
      <c r="AV336" s="281"/>
      <c r="AX336" s="129">
        <v>13</v>
      </c>
      <c r="AY336" s="284"/>
      <c r="AZ336" s="129"/>
      <c r="BA336" s="129"/>
      <c r="BB336" s="129"/>
      <c r="BC336" s="129"/>
      <c r="BD336" s="129"/>
      <c r="BE336" s="129"/>
      <c r="BF336" s="129"/>
      <c r="BG336" s="195"/>
      <c r="BH336" s="195"/>
      <c r="BI336" s="129"/>
      <c r="BJ336" s="129"/>
      <c r="BK336" s="281"/>
      <c r="BM336" s="129">
        <v>13</v>
      </c>
      <c r="BN336" s="284"/>
      <c r="BO336" s="129"/>
      <c r="BP336" s="129"/>
      <c r="BQ336" s="129"/>
      <c r="BR336" s="129"/>
      <c r="BS336" s="129"/>
      <c r="BT336" s="129"/>
      <c r="BU336" s="129"/>
      <c r="BV336" s="129"/>
      <c r="BW336" s="129"/>
      <c r="BX336" s="129"/>
      <c r="BY336" s="129"/>
      <c r="BZ336" s="287"/>
      <c r="CB336" s="129">
        <v>13</v>
      </c>
      <c r="CC336" s="284"/>
      <c r="CD336" s="129"/>
      <c r="CE336" s="129"/>
      <c r="CF336" s="129"/>
      <c r="CG336" s="129"/>
      <c r="CH336" s="129"/>
      <c r="CI336" s="129"/>
      <c r="CJ336" s="129"/>
      <c r="CK336" s="129"/>
      <c r="CL336" s="129"/>
      <c r="CM336" s="129"/>
      <c r="CN336" s="129"/>
      <c r="CO336" s="281"/>
    </row>
    <row r="337" spans="1:93" ht="15" hidden="1" customHeight="1">
      <c r="A337" s="129">
        <v>14</v>
      </c>
      <c r="B337" s="283"/>
      <c r="C337" s="129"/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  <c r="N337" s="129"/>
      <c r="O337" s="129"/>
      <c r="P337" s="281"/>
      <c r="Q337" s="148"/>
      <c r="R337" s="129">
        <v>14</v>
      </c>
      <c r="S337" s="284"/>
      <c r="T337" s="129"/>
      <c r="U337" s="129"/>
      <c r="V337" s="129"/>
      <c r="W337" s="129"/>
      <c r="X337" s="129"/>
      <c r="Y337" s="129"/>
      <c r="Z337" s="129"/>
      <c r="AA337" s="129"/>
      <c r="AB337" s="129"/>
      <c r="AC337" s="129"/>
      <c r="AD337" s="129"/>
      <c r="AE337" s="129"/>
      <c r="AF337" s="129"/>
      <c r="AG337" s="287"/>
      <c r="AI337" s="129">
        <v>14</v>
      </c>
      <c r="AJ337" s="284"/>
      <c r="AK337" s="129"/>
      <c r="AL337" s="129"/>
      <c r="AM337" s="129"/>
      <c r="AN337" s="129"/>
      <c r="AO337" s="129"/>
      <c r="AP337" s="129"/>
      <c r="AQ337" s="129"/>
      <c r="AR337" s="129"/>
      <c r="AS337" s="129"/>
      <c r="AT337" s="129"/>
      <c r="AU337" s="129"/>
      <c r="AV337" s="281"/>
      <c r="AX337" s="129">
        <v>14</v>
      </c>
      <c r="AY337" s="284"/>
      <c r="AZ337" s="129"/>
      <c r="BA337" s="129"/>
      <c r="BB337" s="129"/>
      <c r="BC337" s="129"/>
      <c r="BD337" s="129"/>
      <c r="BE337" s="129"/>
      <c r="BF337" s="129"/>
      <c r="BG337" s="195"/>
      <c r="BH337" s="195"/>
      <c r="BI337" s="129"/>
      <c r="BJ337" s="129"/>
      <c r="BK337" s="281"/>
      <c r="BM337" s="129">
        <v>14</v>
      </c>
      <c r="BN337" s="284"/>
      <c r="BO337" s="129"/>
      <c r="BP337" s="129"/>
      <c r="BQ337" s="129"/>
      <c r="BR337" s="129"/>
      <c r="BS337" s="129"/>
      <c r="BT337" s="129"/>
      <c r="BU337" s="129"/>
      <c r="BV337" s="129"/>
      <c r="BW337" s="129"/>
      <c r="BX337" s="129"/>
      <c r="BY337" s="129"/>
      <c r="BZ337" s="287"/>
      <c r="CB337" s="129">
        <v>14</v>
      </c>
      <c r="CC337" s="284"/>
      <c r="CD337" s="129"/>
      <c r="CE337" s="129"/>
      <c r="CF337" s="129"/>
      <c r="CG337" s="129"/>
      <c r="CH337" s="129"/>
      <c r="CI337" s="129"/>
      <c r="CJ337" s="129"/>
      <c r="CK337" s="129"/>
      <c r="CL337" s="129"/>
      <c r="CM337" s="129"/>
      <c r="CN337" s="129"/>
      <c r="CO337" s="281"/>
    </row>
    <row r="338" spans="1:93" ht="15" hidden="1" customHeight="1">
      <c r="A338" s="129">
        <v>15</v>
      </c>
      <c r="B338" s="283"/>
      <c r="C338" s="129"/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  <c r="O338" s="129"/>
      <c r="P338" s="281"/>
      <c r="Q338" s="148"/>
      <c r="R338" s="129">
        <v>15</v>
      </c>
      <c r="S338" s="284"/>
      <c r="T338" s="129"/>
      <c r="U338" s="129"/>
      <c r="V338" s="129"/>
      <c r="W338" s="129"/>
      <c r="X338" s="129"/>
      <c r="Y338" s="129"/>
      <c r="Z338" s="129"/>
      <c r="AA338" s="129"/>
      <c r="AB338" s="129"/>
      <c r="AC338" s="129"/>
      <c r="AD338" s="129"/>
      <c r="AE338" s="129"/>
      <c r="AF338" s="129"/>
      <c r="AG338" s="288"/>
      <c r="AI338" s="129">
        <v>15</v>
      </c>
      <c r="AJ338" s="284"/>
      <c r="AK338" s="129"/>
      <c r="AL338" s="129"/>
      <c r="AM338" s="129"/>
      <c r="AN338" s="129"/>
      <c r="AO338" s="129"/>
      <c r="AP338" s="129"/>
      <c r="AQ338" s="129"/>
      <c r="AR338" s="129"/>
      <c r="AS338" s="129"/>
      <c r="AT338" s="129"/>
      <c r="AU338" s="129"/>
      <c r="AV338" s="281"/>
      <c r="AX338" s="129">
        <v>15</v>
      </c>
      <c r="AY338" s="284"/>
      <c r="AZ338" s="129"/>
      <c r="BA338" s="129"/>
      <c r="BB338" s="129"/>
      <c r="BC338" s="129"/>
      <c r="BD338" s="129"/>
      <c r="BE338" s="129"/>
      <c r="BF338" s="129"/>
      <c r="BG338" s="195"/>
      <c r="BH338" s="195"/>
      <c r="BI338" s="129"/>
      <c r="BJ338" s="129"/>
      <c r="BK338" s="281"/>
      <c r="BM338" s="129">
        <v>15</v>
      </c>
      <c r="BN338" s="284"/>
      <c r="BO338" s="129"/>
      <c r="BP338" s="129"/>
      <c r="BQ338" s="129"/>
      <c r="BR338" s="129"/>
      <c r="BS338" s="129"/>
      <c r="BT338" s="129"/>
      <c r="BU338" s="129"/>
      <c r="BV338" s="129"/>
      <c r="BW338" s="129"/>
      <c r="BX338" s="129"/>
      <c r="BY338" s="129"/>
      <c r="BZ338" s="288"/>
      <c r="CB338" s="129">
        <v>15</v>
      </c>
      <c r="CC338" s="284"/>
      <c r="CD338" s="129"/>
      <c r="CE338" s="129"/>
      <c r="CF338" s="129"/>
      <c r="CG338" s="129"/>
      <c r="CH338" s="129"/>
      <c r="CI338" s="129"/>
      <c r="CJ338" s="129"/>
      <c r="CK338" s="129"/>
      <c r="CL338" s="129"/>
      <c r="CM338" s="129"/>
      <c r="CN338" s="129"/>
      <c r="CO338" s="281"/>
    </row>
    <row r="339" spans="1:93" ht="15.75" hidden="1">
      <c r="A339" s="280" t="s">
        <v>644</v>
      </c>
      <c r="B339" s="280"/>
      <c r="C339" s="129"/>
      <c r="D339" s="129"/>
      <c r="E339" s="125">
        <f>SUM(E324:E338)</f>
        <v>125</v>
      </c>
      <c r="F339" s="125">
        <f>SUM(F324:F338)</f>
        <v>125</v>
      </c>
      <c r="G339" s="125"/>
      <c r="H339" s="125"/>
      <c r="I339" s="129"/>
      <c r="J339" s="129">
        <f t="shared" ref="J339:K339" si="160">SUM(J324:J338)</f>
        <v>0</v>
      </c>
      <c r="K339" s="129">
        <f t="shared" si="160"/>
        <v>40</v>
      </c>
      <c r="L339" s="130">
        <f>IF(F339=0,0,(F339/E339*100))</f>
        <v>100</v>
      </c>
      <c r="M339" s="130" t="e">
        <f>IF(K339=0,0,(K339/J339*100))</f>
        <v>#DIV/0!</v>
      </c>
      <c r="N339" s="129"/>
      <c r="O339" s="129"/>
      <c r="P339" s="129"/>
      <c r="Q339" s="148"/>
      <c r="R339" s="280" t="s">
        <v>644</v>
      </c>
      <c r="S339" s="280"/>
      <c r="T339" s="125"/>
      <c r="U339" s="125"/>
      <c r="V339" s="125">
        <f>SUM(V324:V338)</f>
        <v>125</v>
      </c>
      <c r="W339" s="125">
        <f>SUM(W324:W338)</f>
        <v>125</v>
      </c>
      <c r="X339" s="125"/>
      <c r="Y339" s="125"/>
      <c r="Z339" s="125"/>
      <c r="AA339" s="125">
        <f t="shared" ref="AA339:AB339" si="161">SUM(AA324:AA338)</f>
        <v>0</v>
      </c>
      <c r="AB339" s="125">
        <f t="shared" si="161"/>
        <v>0</v>
      </c>
      <c r="AC339" s="130">
        <f>IF(W339=0,0,(W339/V339*100))</f>
        <v>100</v>
      </c>
      <c r="AD339" s="130">
        <f>IF(AB339=0,0,(AB339/AA339*100))</f>
        <v>0</v>
      </c>
      <c r="AE339" s="129"/>
      <c r="AF339" s="129"/>
      <c r="AG339" s="129"/>
      <c r="AI339" s="281" t="s">
        <v>644</v>
      </c>
      <c r="AJ339" s="281"/>
      <c r="AK339" s="129"/>
      <c r="AL339" s="129"/>
      <c r="AM339" s="129">
        <f>SUM(AM324:AM338)</f>
        <v>0</v>
      </c>
      <c r="AN339" s="129">
        <f>SUM(AN324:AN338)</f>
        <v>125</v>
      </c>
      <c r="AO339" s="129"/>
      <c r="AP339" s="129">
        <f t="shared" ref="AP339:AQ339" si="162">SUM(AP324:AP338)</f>
        <v>0</v>
      </c>
      <c r="AQ339" s="129">
        <f t="shared" si="162"/>
        <v>0</v>
      </c>
      <c r="AR339" s="130" t="e">
        <f>IF(AN339=0,0,(AN339/AM339*100))</f>
        <v>#DIV/0!</v>
      </c>
      <c r="AS339" s="130">
        <f>IF(AQ339=0,0,(AQ339/AP339*100))</f>
        <v>0</v>
      </c>
      <c r="AT339" s="129"/>
      <c r="AU339" s="129"/>
      <c r="AV339" s="129"/>
      <c r="AX339" s="281" t="s">
        <v>644</v>
      </c>
      <c r="AY339" s="281"/>
      <c r="AZ339" s="129"/>
      <c r="BA339" s="129"/>
      <c r="BB339" s="129">
        <f>SUM(BB324:BB338)</f>
        <v>125</v>
      </c>
      <c r="BC339" s="129">
        <f>SUM(BC324:BC338)</f>
        <v>111</v>
      </c>
      <c r="BD339" s="129"/>
      <c r="BE339" s="129">
        <f t="shared" ref="BE339:BF339" si="163">SUM(BE324:BE338)</f>
        <v>0</v>
      </c>
      <c r="BF339" s="129">
        <f t="shared" si="163"/>
        <v>0</v>
      </c>
      <c r="BG339" s="194">
        <f>IF(BC339=0,0,(BC339/BB339*100))</f>
        <v>88.8</v>
      </c>
      <c r="BH339" s="194">
        <f>IF(BF339=0,0,(BF339/BE339*100))</f>
        <v>0</v>
      </c>
      <c r="BI339" s="129"/>
      <c r="BJ339" s="129"/>
      <c r="BK339" s="129"/>
      <c r="BM339" s="281" t="s">
        <v>644</v>
      </c>
      <c r="BN339" s="281"/>
      <c r="BO339" s="129"/>
      <c r="BP339" s="129"/>
      <c r="BQ339" s="129">
        <f>SUM(BQ324:BQ338)</f>
        <v>0</v>
      </c>
      <c r="BR339" s="129">
        <f>SUM(BR324:BR338)</f>
        <v>0</v>
      </c>
      <c r="BS339" s="129"/>
      <c r="BT339" s="129">
        <f t="shared" ref="BT339:BU339" si="164">SUM(BT324:BT338)</f>
        <v>250</v>
      </c>
      <c r="BU339" s="129">
        <f t="shared" si="164"/>
        <v>493</v>
      </c>
      <c r="BV339" s="130">
        <f>IF(BR339=0,0,(BR339/BQ339*100))</f>
        <v>0</v>
      </c>
      <c r="BW339" s="130">
        <f>IF(BU339=0,0,(BU339/BT339*100))</f>
        <v>197.2</v>
      </c>
      <c r="BX339" s="129"/>
      <c r="BY339" s="129"/>
      <c r="BZ339" s="129"/>
      <c r="CB339" s="281" t="s">
        <v>644</v>
      </c>
      <c r="CC339" s="281"/>
      <c r="CD339" s="129"/>
      <c r="CE339" s="129"/>
      <c r="CF339" s="129">
        <f>SUM(CF324:CF338)</f>
        <v>0</v>
      </c>
      <c r="CG339" s="129">
        <f>SUM(CG324:CG338)</f>
        <v>0</v>
      </c>
      <c r="CH339" s="129"/>
      <c r="CI339" s="129">
        <f t="shared" ref="CI339:CJ339" si="165">SUM(CI324:CI338)</f>
        <v>0</v>
      </c>
      <c r="CJ339" s="129">
        <f t="shared" si="165"/>
        <v>0</v>
      </c>
      <c r="CK339" s="130">
        <f>IF(CG339=0,0,(CG339/CF339*100))</f>
        <v>0</v>
      </c>
      <c r="CL339" s="130">
        <f>IF(CJ339=0,0,(CJ339/CI339*100))</f>
        <v>0</v>
      </c>
      <c r="CM339" s="129"/>
      <c r="CN339" s="129"/>
      <c r="CO339" s="129"/>
    </row>
    <row r="340" spans="1:93" hidden="1">
      <c r="A340" s="129">
        <v>1</v>
      </c>
      <c r="B340" s="283" t="s">
        <v>656</v>
      </c>
      <c r="C340" s="129" t="s">
        <v>777</v>
      </c>
      <c r="D340" s="129" t="s">
        <v>778</v>
      </c>
      <c r="E340" s="129">
        <v>125</v>
      </c>
      <c r="F340" s="129">
        <v>125</v>
      </c>
      <c r="G340" s="129"/>
      <c r="H340" s="129"/>
      <c r="I340" s="129"/>
      <c r="J340" s="129"/>
      <c r="K340" s="129">
        <v>70</v>
      </c>
      <c r="L340" s="129"/>
      <c r="M340" s="129"/>
      <c r="N340" s="129"/>
      <c r="O340" s="129"/>
      <c r="P340" s="281"/>
      <c r="Q340" s="148"/>
      <c r="R340" s="129">
        <v>1</v>
      </c>
      <c r="S340" s="284" t="s">
        <v>656</v>
      </c>
      <c r="T340" s="129" t="s">
        <v>777</v>
      </c>
      <c r="U340" s="129" t="s">
        <v>778</v>
      </c>
      <c r="V340" s="129">
        <v>125</v>
      </c>
      <c r="W340" s="129">
        <v>125</v>
      </c>
      <c r="X340" s="129"/>
      <c r="Y340" s="129"/>
      <c r="Z340" s="129"/>
      <c r="AA340" s="129"/>
      <c r="AB340" s="129"/>
      <c r="AC340" s="129"/>
      <c r="AD340" s="129"/>
      <c r="AE340" s="129"/>
      <c r="AF340" s="129"/>
      <c r="AG340" s="281"/>
      <c r="AI340" s="129">
        <v>1</v>
      </c>
      <c r="AJ340" s="284" t="s">
        <v>656</v>
      </c>
      <c r="AK340" s="129" t="s">
        <v>807</v>
      </c>
      <c r="AL340" s="129" t="s">
        <v>808</v>
      </c>
      <c r="AM340" s="129"/>
      <c r="AN340" s="129">
        <v>56</v>
      </c>
      <c r="AO340" s="129"/>
      <c r="AP340" s="129"/>
      <c r="AQ340" s="129"/>
      <c r="AR340" s="129"/>
      <c r="AS340" s="129"/>
      <c r="AT340" s="129"/>
      <c r="AU340" s="129"/>
      <c r="AV340" s="281"/>
      <c r="AX340" s="129">
        <v>1</v>
      </c>
      <c r="AY340" s="284" t="s">
        <v>656</v>
      </c>
      <c r="AZ340" s="129" t="s">
        <v>809</v>
      </c>
      <c r="BA340" s="129" t="s">
        <v>810</v>
      </c>
      <c r="BB340" s="129"/>
      <c r="BC340" s="129">
        <v>160</v>
      </c>
      <c r="BD340" s="129"/>
      <c r="BE340" s="129"/>
      <c r="BF340" s="129"/>
      <c r="BG340" s="195"/>
      <c r="BH340" s="195"/>
      <c r="BI340" s="129"/>
      <c r="BJ340" s="129"/>
      <c r="BK340" s="281"/>
      <c r="BM340" s="129">
        <v>1</v>
      </c>
      <c r="BN340" s="284" t="s">
        <v>656</v>
      </c>
      <c r="BO340" s="129"/>
      <c r="BP340" s="129"/>
      <c r="BQ340" s="129"/>
      <c r="BR340" s="129"/>
      <c r="BS340" s="129"/>
      <c r="BT340" s="129"/>
      <c r="BU340" s="129"/>
      <c r="BV340" s="129"/>
      <c r="BW340" s="129"/>
      <c r="BX340" s="129"/>
      <c r="BY340" s="129"/>
      <c r="BZ340" s="281"/>
      <c r="CB340" s="129">
        <v>1</v>
      </c>
      <c r="CC340" s="284" t="s">
        <v>656</v>
      </c>
      <c r="CD340" s="129"/>
      <c r="CE340" s="129"/>
      <c r="CF340" s="129"/>
      <c r="CG340" s="129"/>
      <c r="CH340" s="129"/>
      <c r="CI340" s="129"/>
      <c r="CJ340" s="129"/>
      <c r="CK340" s="129"/>
      <c r="CL340" s="129"/>
      <c r="CM340" s="129"/>
      <c r="CN340" s="129"/>
      <c r="CO340" s="281"/>
    </row>
    <row r="341" spans="1:93" hidden="1">
      <c r="A341" s="129">
        <v>2</v>
      </c>
      <c r="B341" s="283"/>
      <c r="C341" s="153"/>
      <c r="D341" s="153"/>
      <c r="E341" s="129"/>
      <c r="F341" s="129"/>
      <c r="G341" s="129"/>
      <c r="H341" s="129"/>
      <c r="I341" s="129"/>
      <c r="J341" s="129"/>
      <c r="K341" s="129"/>
      <c r="L341" s="129"/>
      <c r="M341" s="129"/>
      <c r="N341" s="129"/>
      <c r="O341" s="129"/>
      <c r="P341" s="281"/>
      <c r="Q341" s="148"/>
      <c r="R341" s="129">
        <v>2</v>
      </c>
      <c r="S341" s="284"/>
      <c r="T341" s="153"/>
      <c r="U341" s="153"/>
      <c r="V341" s="129"/>
      <c r="W341" s="129"/>
      <c r="X341" s="129"/>
      <c r="Y341" s="129"/>
      <c r="Z341" s="129"/>
      <c r="AA341" s="129"/>
      <c r="AB341" s="129"/>
      <c r="AC341" s="129"/>
      <c r="AD341" s="129"/>
      <c r="AE341" s="129"/>
      <c r="AF341" s="129"/>
      <c r="AG341" s="281"/>
      <c r="AI341" s="129">
        <v>2</v>
      </c>
      <c r="AJ341" s="284"/>
      <c r="AK341" s="129" t="s">
        <v>809</v>
      </c>
      <c r="AL341" s="129" t="s">
        <v>810</v>
      </c>
      <c r="AM341" s="129"/>
      <c r="AN341" s="129">
        <v>100</v>
      </c>
      <c r="AO341" s="129"/>
      <c r="AP341" s="129"/>
      <c r="AQ341" s="129"/>
      <c r="AR341" s="129"/>
      <c r="AS341" s="129"/>
      <c r="AT341" s="129"/>
      <c r="AU341" s="129"/>
      <c r="AV341" s="281"/>
      <c r="AX341" s="129">
        <v>2</v>
      </c>
      <c r="AY341" s="284"/>
      <c r="AZ341" s="129"/>
      <c r="BA341" s="16" t="s">
        <v>151</v>
      </c>
      <c r="BB341" s="129">
        <v>160</v>
      </c>
      <c r="BC341" s="129"/>
      <c r="BD341" s="129"/>
      <c r="BE341" s="129"/>
      <c r="BF341" s="129"/>
      <c r="BG341" s="195"/>
      <c r="BH341" s="195"/>
      <c r="BI341" s="129"/>
      <c r="BJ341" s="129"/>
      <c r="BK341" s="281"/>
      <c r="BM341" s="129">
        <v>2</v>
      </c>
      <c r="BN341" s="284"/>
      <c r="BO341" s="129"/>
      <c r="BP341" s="129"/>
      <c r="BQ341" s="129"/>
      <c r="BR341" s="129"/>
      <c r="BS341" s="129"/>
      <c r="BT341" s="129"/>
      <c r="BU341" s="129"/>
      <c r="BV341" s="129"/>
      <c r="BW341" s="129"/>
      <c r="BX341" s="129"/>
      <c r="BY341" s="129"/>
      <c r="BZ341" s="281"/>
      <c r="CB341" s="129">
        <v>2</v>
      </c>
      <c r="CC341" s="284"/>
      <c r="CD341" s="129"/>
      <c r="CE341" s="129"/>
      <c r="CF341" s="129"/>
      <c r="CG341" s="129"/>
      <c r="CH341" s="129"/>
      <c r="CI341" s="129"/>
      <c r="CJ341" s="129"/>
      <c r="CK341" s="129"/>
      <c r="CL341" s="129"/>
      <c r="CM341" s="129"/>
      <c r="CN341" s="129"/>
      <c r="CO341" s="281"/>
    </row>
    <row r="342" spans="1:93" hidden="1">
      <c r="A342" s="129">
        <v>3</v>
      </c>
      <c r="B342" s="283"/>
      <c r="C342" s="153"/>
      <c r="D342" s="153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281"/>
      <c r="Q342" s="148"/>
      <c r="R342" s="129">
        <v>3</v>
      </c>
      <c r="S342" s="284"/>
      <c r="T342" s="153"/>
      <c r="U342" s="153"/>
      <c r="V342" s="129"/>
      <c r="W342" s="129"/>
      <c r="X342" s="129"/>
      <c r="Y342" s="129"/>
      <c r="Z342" s="129"/>
      <c r="AA342" s="129"/>
      <c r="AB342" s="129"/>
      <c r="AC342" s="129"/>
      <c r="AD342" s="129"/>
      <c r="AE342" s="129"/>
      <c r="AF342" s="129"/>
      <c r="AG342" s="281"/>
      <c r="AI342" s="129">
        <v>3</v>
      </c>
      <c r="AJ342" s="284"/>
      <c r="AK342" s="129" t="s">
        <v>722</v>
      </c>
      <c r="AL342" s="129" t="s">
        <v>723</v>
      </c>
      <c r="AM342" s="129"/>
      <c r="AN342" s="129">
        <v>29</v>
      </c>
      <c r="AO342" s="129"/>
      <c r="AP342" s="129"/>
      <c r="AQ342" s="129"/>
      <c r="AR342" s="129"/>
      <c r="AS342" s="129"/>
      <c r="AT342" s="129"/>
      <c r="AU342" s="129"/>
      <c r="AV342" s="281"/>
      <c r="AX342" s="129">
        <v>3</v>
      </c>
      <c r="AY342" s="284"/>
      <c r="AZ342" s="129"/>
      <c r="BA342" s="129"/>
      <c r="BB342" s="129"/>
      <c r="BC342" s="129"/>
      <c r="BD342" s="129"/>
      <c r="BE342" s="129"/>
      <c r="BF342" s="129"/>
      <c r="BG342" s="195"/>
      <c r="BH342" s="195"/>
      <c r="BI342" s="129"/>
      <c r="BJ342" s="129"/>
      <c r="BK342" s="281"/>
      <c r="BM342" s="129">
        <v>3</v>
      </c>
      <c r="BN342" s="284"/>
      <c r="BO342" s="129"/>
      <c r="BP342" s="129"/>
      <c r="BQ342" s="129"/>
      <c r="BR342" s="129"/>
      <c r="BS342" s="129"/>
      <c r="BT342" s="129"/>
      <c r="BU342" s="129"/>
      <c r="BV342" s="129"/>
      <c r="BW342" s="129"/>
      <c r="BX342" s="129"/>
      <c r="BY342" s="129"/>
      <c r="BZ342" s="281"/>
      <c r="CB342" s="129">
        <v>3</v>
      </c>
      <c r="CC342" s="284"/>
      <c r="CD342" s="129"/>
      <c r="CE342" s="129"/>
      <c r="CF342" s="129"/>
      <c r="CG342" s="129"/>
      <c r="CH342" s="129"/>
      <c r="CI342" s="129"/>
      <c r="CJ342" s="129"/>
      <c r="CK342" s="129"/>
      <c r="CL342" s="129"/>
      <c r="CM342" s="129"/>
      <c r="CN342" s="129"/>
      <c r="CO342" s="281"/>
    </row>
    <row r="343" spans="1:93" hidden="1">
      <c r="A343" s="129">
        <v>4</v>
      </c>
      <c r="B343" s="283"/>
      <c r="C343" s="129"/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281"/>
      <c r="Q343" s="148"/>
      <c r="R343" s="129">
        <v>4</v>
      </c>
      <c r="S343" s="284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281"/>
      <c r="AI343" s="129">
        <v>4</v>
      </c>
      <c r="AJ343" s="284"/>
      <c r="AK343" s="129"/>
      <c r="AL343" s="129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281"/>
      <c r="AX343" s="129">
        <v>4</v>
      </c>
      <c r="AY343" s="284"/>
      <c r="AZ343" s="129"/>
      <c r="BA343" s="129"/>
      <c r="BB343" s="129"/>
      <c r="BC343" s="129"/>
      <c r="BD343" s="129"/>
      <c r="BE343" s="129"/>
      <c r="BF343" s="129"/>
      <c r="BG343" s="195"/>
      <c r="BH343" s="195"/>
      <c r="BI343" s="129"/>
      <c r="BJ343" s="129"/>
      <c r="BK343" s="281"/>
      <c r="BM343" s="129">
        <v>4</v>
      </c>
      <c r="BN343" s="284"/>
      <c r="BO343" s="16"/>
      <c r="BP343" s="16"/>
      <c r="BQ343" s="129"/>
      <c r="BR343" s="129"/>
      <c r="BS343" s="129"/>
      <c r="BT343" s="129"/>
      <c r="BU343" s="129"/>
      <c r="BV343" s="129"/>
      <c r="BW343" s="129"/>
      <c r="BX343" s="129"/>
      <c r="BY343" s="129"/>
      <c r="BZ343" s="281"/>
      <c r="CB343" s="129">
        <v>4</v>
      </c>
      <c r="CC343" s="284"/>
      <c r="CD343" s="16"/>
      <c r="CE343" s="16"/>
      <c r="CF343" s="129"/>
      <c r="CG343" s="129"/>
      <c r="CH343" s="129"/>
      <c r="CI343" s="129"/>
      <c r="CJ343" s="129"/>
      <c r="CK343" s="129"/>
      <c r="CL343" s="129"/>
      <c r="CM343" s="129"/>
      <c r="CN343" s="129"/>
      <c r="CO343" s="281"/>
    </row>
    <row r="344" spans="1:93" hidden="1">
      <c r="A344" s="129">
        <v>5</v>
      </c>
      <c r="B344" s="283"/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281"/>
      <c r="Q344" s="148"/>
      <c r="R344" s="129">
        <v>5</v>
      </c>
      <c r="S344" s="284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281"/>
      <c r="AI344" s="129">
        <v>5</v>
      </c>
      <c r="AJ344" s="284"/>
      <c r="AK344" s="129"/>
      <c r="AL344" s="129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281"/>
      <c r="AX344" s="129">
        <v>5</v>
      </c>
      <c r="AY344" s="284"/>
      <c r="AZ344" s="129"/>
      <c r="BA344" s="129"/>
      <c r="BB344" s="129"/>
      <c r="BC344" s="129"/>
      <c r="BD344" s="129"/>
      <c r="BE344" s="129"/>
      <c r="BF344" s="129"/>
      <c r="BG344" s="195"/>
      <c r="BH344" s="195"/>
      <c r="BI344" s="129"/>
      <c r="BJ344" s="129"/>
      <c r="BK344" s="281"/>
      <c r="BM344" s="129">
        <v>5</v>
      </c>
      <c r="BN344" s="284"/>
      <c r="BO344" s="153"/>
      <c r="BP344" s="153"/>
      <c r="BQ344" s="129"/>
      <c r="BR344" s="129"/>
      <c r="BS344" s="129"/>
      <c r="BT344" s="129"/>
      <c r="BU344" s="129"/>
      <c r="BV344" s="129"/>
      <c r="BW344" s="129"/>
      <c r="BX344" s="129"/>
      <c r="BY344" s="129"/>
      <c r="BZ344" s="281"/>
      <c r="CB344" s="129">
        <v>5</v>
      </c>
      <c r="CC344" s="284"/>
      <c r="CD344" s="153"/>
      <c r="CE344" s="153"/>
      <c r="CF344" s="129"/>
      <c r="CG344" s="129"/>
      <c r="CH344" s="129"/>
      <c r="CI344" s="129"/>
      <c r="CJ344" s="129"/>
      <c r="CK344" s="129"/>
      <c r="CL344" s="129"/>
      <c r="CM344" s="129"/>
      <c r="CN344" s="129"/>
      <c r="CO344" s="281"/>
    </row>
    <row r="345" spans="1:93" hidden="1">
      <c r="A345" s="129">
        <v>6</v>
      </c>
      <c r="B345" s="283"/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281"/>
      <c r="Q345" s="148"/>
      <c r="R345" s="129">
        <v>6</v>
      </c>
      <c r="S345" s="284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281"/>
      <c r="AI345" s="129">
        <v>6</v>
      </c>
      <c r="AJ345" s="284"/>
      <c r="AK345" s="129"/>
      <c r="AL345" s="129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281"/>
      <c r="AX345" s="129">
        <v>6</v>
      </c>
      <c r="AY345" s="284"/>
      <c r="AZ345" s="129"/>
      <c r="BA345" s="129"/>
      <c r="BB345" s="129"/>
      <c r="BC345" s="129"/>
      <c r="BD345" s="129"/>
      <c r="BE345" s="129"/>
      <c r="BF345" s="129"/>
      <c r="BG345" s="195"/>
      <c r="BH345" s="195"/>
      <c r="BI345" s="129"/>
      <c r="BJ345" s="129"/>
      <c r="BK345" s="281"/>
      <c r="BM345" s="129">
        <v>6</v>
      </c>
      <c r="BN345" s="284"/>
      <c r="BO345" s="129"/>
      <c r="BP345" s="129"/>
      <c r="BQ345" s="129"/>
      <c r="BR345" s="129"/>
      <c r="BS345" s="129"/>
      <c r="BT345" s="129"/>
      <c r="BU345" s="129"/>
      <c r="BV345" s="129"/>
      <c r="BW345" s="129"/>
      <c r="BX345" s="129"/>
      <c r="BY345" s="129"/>
      <c r="BZ345" s="281"/>
      <c r="CB345" s="129">
        <v>6</v>
      </c>
      <c r="CC345" s="284"/>
      <c r="CD345" s="129"/>
      <c r="CE345" s="129"/>
      <c r="CF345" s="129"/>
      <c r="CG345" s="129"/>
      <c r="CH345" s="129"/>
      <c r="CI345" s="129"/>
      <c r="CJ345" s="129"/>
      <c r="CK345" s="129"/>
      <c r="CL345" s="129"/>
      <c r="CM345" s="129"/>
      <c r="CN345" s="129"/>
      <c r="CO345" s="281"/>
    </row>
    <row r="346" spans="1:93" hidden="1">
      <c r="A346" s="129">
        <v>7</v>
      </c>
      <c r="B346" s="283"/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281"/>
      <c r="Q346" s="148"/>
      <c r="R346" s="129">
        <v>7</v>
      </c>
      <c r="S346" s="284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281"/>
      <c r="AI346" s="129">
        <v>7</v>
      </c>
      <c r="AJ346" s="284"/>
      <c r="AK346" s="129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281"/>
      <c r="AX346" s="129">
        <v>7</v>
      </c>
      <c r="AY346" s="284"/>
      <c r="AZ346" s="129"/>
      <c r="BA346" s="129"/>
      <c r="BB346" s="129"/>
      <c r="BC346" s="129"/>
      <c r="BD346" s="129"/>
      <c r="BE346" s="129"/>
      <c r="BF346" s="129"/>
      <c r="BG346" s="195"/>
      <c r="BH346" s="195"/>
      <c r="BI346" s="129"/>
      <c r="BJ346" s="129"/>
      <c r="BK346" s="281"/>
      <c r="BM346" s="129">
        <v>7</v>
      </c>
      <c r="BN346" s="284"/>
      <c r="BO346" s="129"/>
      <c r="BP346" s="129"/>
      <c r="BQ346" s="129"/>
      <c r="BR346" s="129"/>
      <c r="BS346" s="129"/>
      <c r="BT346" s="129"/>
      <c r="BU346" s="129"/>
      <c r="BV346" s="129"/>
      <c r="BW346" s="129"/>
      <c r="BX346" s="129"/>
      <c r="BY346" s="129"/>
      <c r="BZ346" s="281"/>
      <c r="CB346" s="129">
        <v>7</v>
      </c>
      <c r="CC346" s="284"/>
      <c r="CD346" s="129"/>
      <c r="CE346" s="129"/>
      <c r="CF346" s="129"/>
      <c r="CG346" s="129"/>
      <c r="CH346" s="129"/>
      <c r="CI346" s="129"/>
      <c r="CJ346" s="129"/>
      <c r="CK346" s="129"/>
      <c r="CL346" s="129"/>
      <c r="CM346" s="129"/>
      <c r="CN346" s="129"/>
      <c r="CO346" s="281"/>
    </row>
    <row r="347" spans="1:93" hidden="1">
      <c r="A347" s="129">
        <v>8</v>
      </c>
      <c r="B347" s="283"/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281"/>
      <c r="Q347" s="148"/>
      <c r="R347" s="129">
        <v>8</v>
      </c>
      <c r="S347" s="284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281"/>
      <c r="AI347" s="129">
        <v>8</v>
      </c>
      <c r="AJ347" s="284"/>
      <c r="AK347" s="129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281"/>
      <c r="AX347" s="129">
        <v>8</v>
      </c>
      <c r="AY347" s="284"/>
      <c r="AZ347" s="129"/>
      <c r="BA347" s="129"/>
      <c r="BB347" s="129"/>
      <c r="BC347" s="129"/>
      <c r="BD347" s="129"/>
      <c r="BE347" s="129"/>
      <c r="BF347" s="129"/>
      <c r="BG347" s="195"/>
      <c r="BH347" s="195"/>
      <c r="BI347" s="129"/>
      <c r="BJ347" s="129"/>
      <c r="BK347" s="281"/>
      <c r="BM347" s="129">
        <v>8</v>
      </c>
      <c r="BN347" s="284"/>
      <c r="BO347" s="129"/>
      <c r="BP347" s="129"/>
      <c r="BQ347" s="129"/>
      <c r="BR347" s="129"/>
      <c r="BS347" s="129"/>
      <c r="BT347" s="129"/>
      <c r="BU347" s="129"/>
      <c r="BV347" s="129"/>
      <c r="BW347" s="129"/>
      <c r="BX347" s="129"/>
      <c r="BY347" s="129"/>
      <c r="BZ347" s="281"/>
      <c r="CB347" s="129">
        <v>8</v>
      </c>
      <c r="CC347" s="284"/>
      <c r="CD347" s="129"/>
      <c r="CE347" s="129"/>
      <c r="CF347" s="129"/>
      <c r="CG347" s="129"/>
      <c r="CH347" s="129"/>
      <c r="CI347" s="129"/>
      <c r="CJ347" s="129"/>
      <c r="CK347" s="129"/>
      <c r="CL347" s="129"/>
      <c r="CM347" s="129"/>
      <c r="CN347" s="129"/>
      <c r="CO347" s="281"/>
    </row>
    <row r="348" spans="1:93" hidden="1">
      <c r="A348" s="129">
        <v>9</v>
      </c>
      <c r="B348" s="283"/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281"/>
      <c r="Q348" s="148"/>
      <c r="R348" s="129">
        <v>9</v>
      </c>
      <c r="S348" s="284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281"/>
      <c r="AI348" s="129">
        <v>9</v>
      </c>
      <c r="AJ348" s="284"/>
      <c r="AK348" s="129"/>
      <c r="AL348" s="129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281"/>
      <c r="AX348" s="129">
        <v>9</v>
      </c>
      <c r="AY348" s="284"/>
      <c r="AZ348" s="129"/>
      <c r="BA348" s="129"/>
      <c r="BB348" s="129"/>
      <c r="BC348" s="129"/>
      <c r="BD348" s="129"/>
      <c r="BE348" s="129"/>
      <c r="BF348" s="129"/>
      <c r="BG348" s="195"/>
      <c r="BH348" s="195"/>
      <c r="BI348" s="129"/>
      <c r="BJ348" s="129"/>
      <c r="BK348" s="281"/>
      <c r="BM348" s="129">
        <v>9</v>
      </c>
      <c r="BN348" s="284"/>
      <c r="BO348" s="129"/>
      <c r="BP348" s="129"/>
      <c r="BQ348" s="129"/>
      <c r="BR348" s="129"/>
      <c r="BS348" s="129"/>
      <c r="BT348" s="129"/>
      <c r="BU348" s="129"/>
      <c r="BV348" s="129"/>
      <c r="BW348" s="129"/>
      <c r="BX348" s="129"/>
      <c r="BY348" s="129"/>
      <c r="BZ348" s="281"/>
      <c r="CB348" s="129">
        <v>9</v>
      </c>
      <c r="CC348" s="284"/>
      <c r="CD348" s="129"/>
      <c r="CE348" s="129"/>
      <c r="CF348" s="129"/>
      <c r="CG348" s="129"/>
      <c r="CH348" s="129"/>
      <c r="CI348" s="129"/>
      <c r="CJ348" s="129"/>
      <c r="CK348" s="129"/>
      <c r="CL348" s="129"/>
      <c r="CM348" s="129"/>
      <c r="CN348" s="129"/>
      <c r="CO348" s="281"/>
    </row>
    <row r="349" spans="1:93" hidden="1">
      <c r="A349" s="129">
        <v>10</v>
      </c>
      <c r="B349" s="283"/>
      <c r="C349" s="129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281"/>
      <c r="Q349" s="148"/>
      <c r="R349" s="129">
        <v>10</v>
      </c>
      <c r="S349" s="284"/>
      <c r="T349" s="129"/>
      <c r="U349" s="129"/>
      <c r="V349" s="129"/>
      <c r="W349" s="129"/>
      <c r="X349" s="129"/>
      <c r="Y349" s="129"/>
      <c r="Z349" s="129"/>
      <c r="AA349" s="129"/>
      <c r="AB349" s="129"/>
      <c r="AC349" s="129"/>
      <c r="AD349" s="129"/>
      <c r="AE349" s="129"/>
      <c r="AF349" s="129"/>
      <c r="AG349" s="281"/>
      <c r="AI349" s="129">
        <v>10</v>
      </c>
      <c r="AJ349" s="284"/>
      <c r="AK349" s="129"/>
      <c r="AL349" s="129"/>
      <c r="AM349" s="129"/>
      <c r="AN349" s="129"/>
      <c r="AO349" s="129"/>
      <c r="AP349" s="129"/>
      <c r="AQ349" s="129"/>
      <c r="AR349" s="129"/>
      <c r="AS349" s="129"/>
      <c r="AT349" s="129"/>
      <c r="AU349" s="129"/>
      <c r="AV349" s="281"/>
      <c r="AX349" s="129">
        <v>10</v>
      </c>
      <c r="AY349" s="284"/>
      <c r="AZ349" s="129"/>
      <c r="BA349" s="129"/>
      <c r="BB349" s="129"/>
      <c r="BC349" s="129"/>
      <c r="BD349" s="129"/>
      <c r="BE349" s="129"/>
      <c r="BF349" s="129"/>
      <c r="BG349" s="195"/>
      <c r="BH349" s="195"/>
      <c r="BI349" s="129"/>
      <c r="BJ349" s="129"/>
      <c r="BK349" s="281"/>
      <c r="BM349" s="129">
        <v>10</v>
      </c>
      <c r="BN349" s="284"/>
      <c r="BO349" s="129"/>
      <c r="BP349" s="129"/>
      <c r="BQ349" s="129"/>
      <c r="BR349" s="129"/>
      <c r="BS349" s="129"/>
      <c r="BT349" s="129"/>
      <c r="BU349" s="129"/>
      <c r="BV349" s="129"/>
      <c r="BW349" s="129"/>
      <c r="BX349" s="129"/>
      <c r="BY349" s="129"/>
      <c r="BZ349" s="281"/>
      <c r="CB349" s="129">
        <v>10</v>
      </c>
      <c r="CC349" s="284"/>
      <c r="CD349" s="129"/>
      <c r="CE349" s="129"/>
      <c r="CF349" s="129"/>
      <c r="CG349" s="129"/>
      <c r="CH349" s="129"/>
      <c r="CI349" s="129"/>
      <c r="CJ349" s="129"/>
      <c r="CK349" s="129"/>
      <c r="CL349" s="129"/>
      <c r="CM349" s="129"/>
      <c r="CN349" s="129"/>
      <c r="CO349" s="281"/>
    </row>
    <row r="350" spans="1:93" hidden="1">
      <c r="A350" s="129">
        <v>11</v>
      </c>
      <c r="B350" s="283"/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281"/>
      <c r="Q350" s="148"/>
      <c r="R350" s="129">
        <v>11</v>
      </c>
      <c r="S350" s="284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281"/>
      <c r="AI350" s="129">
        <v>11</v>
      </c>
      <c r="AJ350" s="284"/>
      <c r="AK350" s="129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281"/>
      <c r="AX350" s="129">
        <v>11</v>
      </c>
      <c r="AY350" s="284"/>
      <c r="AZ350" s="129"/>
      <c r="BA350" s="129"/>
      <c r="BB350" s="129"/>
      <c r="BC350" s="129"/>
      <c r="BD350" s="129"/>
      <c r="BE350" s="129"/>
      <c r="BF350" s="129"/>
      <c r="BG350" s="195"/>
      <c r="BH350" s="195"/>
      <c r="BI350" s="129"/>
      <c r="BJ350" s="129"/>
      <c r="BK350" s="281"/>
      <c r="BM350" s="129">
        <v>11</v>
      </c>
      <c r="BN350" s="284"/>
      <c r="BO350" s="129"/>
      <c r="BP350" s="129"/>
      <c r="BQ350" s="129"/>
      <c r="BR350" s="129"/>
      <c r="BS350" s="129"/>
      <c r="BT350" s="129"/>
      <c r="BU350" s="129"/>
      <c r="BV350" s="129"/>
      <c r="BW350" s="129"/>
      <c r="BX350" s="129"/>
      <c r="BY350" s="129"/>
      <c r="BZ350" s="281"/>
      <c r="CB350" s="129">
        <v>11</v>
      </c>
      <c r="CC350" s="284"/>
      <c r="CD350" s="129"/>
      <c r="CE350" s="129"/>
      <c r="CF350" s="129"/>
      <c r="CG350" s="129"/>
      <c r="CH350" s="129"/>
      <c r="CI350" s="129"/>
      <c r="CJ350" s="129"/>
      <c r="CK350" s="129"/>
      <c r="CL350" s="129"/>
      <c r="CM350" s="129"/>
      <c r="CN350" s="129"/>
      <c r="CO350" s="281"/>
    </row>
    <row r="351" spans="1:93" hidden="1">
      <c r="A351" s="129">
        <v>12</v>
      </c>
      <c r="B351" s="283"/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281"/>
      <c r="Q351" s="148"/>
      <c r="R351" s="129">
        <v>12</v>
      </c>
      <c r="S351" s="284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281"/>
      <c r="AI351" s="129">
        <v>12</v>
      </c>
      <c r="AJ351" s="284"/>
      <c r="AK351" s="129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281"/>
      <c r="AX351" s="129">
        <v>12</v>
      </c>
      <c r="AY351" s="284"/>
      <c r="AZ351" s="129"/>
      <c r="BA351" s="129"/>
      <c r="BB351" s="129"/>
      <c r="BC351" s="129"/>
      <c r="BD351" s="129"/>
      <c r="BE351" s="129"/>
      <c r="BF351" s="129"/>
      <c r="BG351" s="195"/>
      <c r="BH351" s="195"/>
      <c r="BI351" s="129"/>
      <c r="BJ351" s="129"/>
      <c r="BK351" s="281"/>
      <c r="BM351" s="129">
        <v>12</v>
      </c>
      <c r="BN351" s="284"/>
      <c r="BO351" s="129"/>
      <c r="BP351" s="129"/>
      <c r="BQ351" s="129"/>
      <c r="BR351" s="129"/>
      <c r="BS351" s="129"/>
      <c r="BT351" s="129"/>
      <c r="BU351" s="129"/>
      <c r="BV351" s="129"/>
      <c r="BW351" s="129"/>
      <c r="BX351" s="129"/>
      <c r="BY351" s="129"/>
      <c r="BZ351" s="281"/>
      <c r="CB351" s="129">
        <v>12</v>
      </c>
      <c r="CC351" s="284"/>
      <c r="CD351" s="129"/>
      <c r="CE351" s="129"/>
      <c r="CF351" s="129"/>
      <c r="CG351" s="129"/>
      <c r="CH351" s="129"/>
      <c r="CI351" s="129"/>
      <c r="CJ351" s="129"/>
      <c r="CK351" s="129"/>
      <c r="CL351" s="129"/>
      <c r="CM351" s="129"/>
      <c r="CN351" s="129"/>
      <c r="CO351" s="281"/>
    </row>
    <row r="352" spans="1:93" hidden="1">
      <c r="A352" s="129">
        <v>13</v>
      </c>
      <c r="B352" s="283"/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281"/>
      <c r="Q352" s="148"/>
      <c r="R352" s="129">
        <v>13</v>
      </c>
      <c r="S352" s="284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281"/>
      <c r="AI352" s="129">
        <v>13</v>
      </c>
      <c r="AJ352" s="284"/>
      <c r="AK352" s="129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281"/>
      <c r="AX352" s="129">
        <v>13</v>
      </c>
      <c r="AY352" s="284"/>
      <c r="AZ352" s="129"/>
      <c r="BA352" s="129"/>
      <c r="BB352" s="129"/>
      <c r="BC352" s="129"/>
      <c r="BD352" s="129"/>
      <c r="BE352" s="129"/>
      <c r="BF352" s="129"/>
      <c r="BG352" s="195"/>
      <c r="BH352" s="195"/>
      <c r="BI352" s="129"/>
      <c r="BJ352" s="129"/>
      <c r="BK352" s="281"/>
      <c r="BM352" s="129">
        <v>13</v>
      </c>
      <c r="BN352" s="284"/>
      <c r="BO352" s="129"/>
      <c r="BP352" s="129"/>
      <c r="BQ352" s="129"/>
      <c r="BR352" s="129"/>
      <c r="BS352" s="129"/>
      <c r="BT352" s="129"/>
      <c r="BU352" s="129"/>
      <c r="BV352" s="129"/>
      <c r="BW352" s="129"/>
      <c r="BX352" s="129"/>
      <c r="BY352" s="129"/>
      <c r="BZ352" s="281"/>
      <c r="CB352" s="129">
        <v>13</v>
      </c>
      <c r="CC352" s="284"/>
      <c r="CD352" s="129"/>
      <c r="CE352" s="129"/>
      <c r="CF352" s="129"/>
      <c r="CG352" s="129"/>
      <c r="CH352" s="129"/>
      <c r="CI352" s="129"/>
      <c r="CJ352" s="129"/>
      <c r="CK352" s="129"/>
      <c r="CL352" s="129"/>
      <c r="CM352" s="129"/>
      <c r="CN352" s="129"/>
      <c r="CO352" s="281"/>
    </row>
    <row r="353" spans="1:93" hidden="1">
      <c r="A353" s="129">
        <v>14</v>
      </c>
      <c r="B353" s="283"/>
      <c r="C353" s="129"/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281"/>
      <c r="Q353" s="148"/>
      <c r="R353" s="129">
        <v>14</v>
      </c>
      <c r="S353" s="284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281"/>
      <c r="AI353" s="129">
        <v>14</v>
      </c>
      <c r="AJ353" s="284"/>
      <c r="AK353" s="129"/>
      <c r="AL353" s="129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281"/>
      <c r="AX353" s="129">
        <v>14</v>
      </c>
      <c r="AY353" s="284"/>
      <c r="AZ353" s="129"/>
      <c r="BA353" s="129"/>
      <c r="BB353" s="129"/>
      <c r="BC353" s="129"/>
      <c r="BD353" s="129"/>
      <c r="BE353" s="129"/>
      <c r="BF353" s="129"/>
      <c r="BG353" s="195"/>
      <c r="BH353" s="195"/>
      <c r="BI353" s="129"/>
      <c r="BJ353" s="129"/>
      <c r="BK353" s="281"/>
      <c r="BM353" s="129">
        <v>14</v>
      </c>
      <c r="BN353" s="284"/>
      <c r="BO353" s="129"/>
      <c r="BP353" s="129"/>
      <c r="BQ353" s="129"/>
      <c r="BR353" s="129"/>
      <c r="BS353" s="129"/>
      <c r="BT353" s="129"/>
      <c r="BU353" s="129"/>
      <c r="BV353" s="129"/>
      <c r="BW353" s="129"/>
      <c r="BX353" s="129"/>
      <c r="BY353" s="129"/>
      <c r="BZ353" s="281"/>
      <c r="CB353" s="129">
        <v>14</v>
      </c>
      <c r="CC353" s="284"/>
      <c r="CD353" s="129"/>
      <c r="CE353" s="129"/>
      <c r="CF353" s="129"/>
      <c r="CG353" s="129"/>
      <c r="CH353" s="129"/>
      <c r="CI353" s="129"/>
      <c r="CJ353" s="129"/>
      <c r="CK353" s="129"/>
      <c r="CL353" s="129"/>
      <c r="CM353" s="129"/>
      <c r="CN353" s="129"/>
      <c r="CO353" s="281"/>
    </row>
    <row r="354" spans="1:93" hidden="1">
      <c r="A354" s="129">
        <v>15</v>
      </c>
      <c r="B354" s="283"/>
      <c r="C354" s="129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281"/>
      <c r="Q354" s="148"/>
      <c r="R354" s="129">
        <v>15</v>
      </c>
      <c r="S354" s="284"/>
      <c r="T354" s="129"/>
      <c r="U354" s="129"/>
      <c r="V354" s="129"/>
      <c r="W354" s="129"/>
      <c r="X354" s="129"/>
      <c r="Y354" s="129"/>
      <c r="Z354" s="129"/>
      <c r="AA354" s="129"/>
      <c r="AB354" s="129"/>
      <c r="AC354" s="129"/>
      <c r="AD354" s="129"/>
      <c r="AE354" s="129"/>
      <c r="AF354" s="129"/>
      <c r="AG354" s="281"/>
      <c r="AI354" s="129">
        <v>15</v>
      </c>
      <c r="AJ354" s="284"/>
      <c r="AK354" s="129"/>
      <c r="AL354" s="129"/>
      <c r="AM354" s="129"/>
      <c r="AN354" s="129"/>
      <c r="AO354" s="129"/>
      <c r="AP354" s="129"/>
      <c r="AQ354" s="129"/>
      <c r="AR354" s="129"/>
      <c r="AS354" s="129"/>
      <c r="AT354" s="129"/>
      <c r="AU354" s="129"/>
      <c r="AV354" s="281"/>
      <c r="AX354" s="129">
        <v>15</v>
      </c>
      <c r="AY354" s="284"/>
      <c r="AZ354" s="129"/>
      <c r="BA354" s="129"/>
      <c r="BB354" s="129"/>
      <c r="BC354" s="129"/>
      <c r="BD354" s="129"/>
      <c r="BE354" s="129"/>
      <c r="BF354" s="129"/>
      <c r="BG354" s="195"/>
      <c r="BH354" s="195"/>
      <c r="BI354" s="129"/>
      <c r="BJ354" s="129"/>
      <c r="BK354" s="281"/>
      <c r="BM354" s="129">
        <v>15</v>
      </c>
      <c r="BN354" s="284"/>
      <c r="BO354" s="129"/>
      <c r="BP354" s="129"/>
      <c r="BQ354" s="129"/>
      <c r="BR354" s="129"/>
      <c r="BS354" s="129"/>
      <c r="BT354" s="129"/>
      <c r="BU354" s="129"/>
      <c r="BV354" s="129"/>
      <c r="BW354" s="129"/>
      <c r="BX354" s="129"/>
      <c r="BY354" s="129"/>
      <c r="BZ354" s="281"/>
      <c r="CB354" s="129">
        <v>15</v>
      </c>
      <c r="CC354" s="284"/>
      <c r="CD354" s="129"/>
      <c r="CE354" s="129"/>
      <c r="CF354" s="129"/>
      <c r="CG354" s="129"/>
      <c r="CH354" s="129"/>
      <c r="CI354" s="129"/>
      <c r="CJ354" s="129"/>
      <c r="CK354" s="129"/>
      <c r="CL354" s="129"/>
      <c r="CM354" s="129"/>
      <c r="CN354" s="129"/>
      <c r="CO354" s="281"/>
    </row>
    <row r="355" spans="1:93" ht="15.75" hidden="1">
      <c r="A355" s="280" t="s">
        <v>644</v>
      </c>
      <c r="B355" s="280"/>
      <c r="C355" s="129"/>
      <c r="D355" s="129"/>
      <c r="E355" s="125">
        <f>SUM(E340:E354)</f>
        <v>125</v>
      </c>
      <c r="F355" s="125">
        <f>SUM(F340:F354)</f>
        <v>125</v>
      </c>
      <c r="G355" s="125"/>
      <c r="H355" s="125"/>
      <c r="I355" s="129"/>
      <c r="J355" s="129">
        <f t="shared" ref="J355:K355" si="166">SUM(J340:J354)</f>
        <v>0</v>
      </c>
      <c r="K355" s="129">
        <f t="shared" si="166"/>
        <v>70</v>
      </c>
      <c r="L355" s="130">
        <f>IF(F355=0,0,(F355/E355*100))</f>
        <v>100</v>
      </c>
      <c r="M355" s="130" t="e">
        <f>IF(K355=0,0,(K355/J355*100))</f>
        <v>#DIV/0!</v>
      </c>
      <c r="N355" s="129"/>
      <c r="O355" s="129"/>
      <c r="P355" s="129"/>
      <c r="Q355" s="148"/>
      <c r="R355" s="280" t="s">
        <v>644</v>
      </c>
      <c r="S355" s="280"/>
      <c r="T355" s="125"/>
      <c r="U355" s="125"/>
      <c r="V355" s="125">
        <f>SUM(V340:V354)</f>
        <v>125</v>
      </c>
      <c r="W355" s="125">
        <f>SUM(W340:W354)</f>
        <v>125</v>
      </c>
      <c r="X355" s="125"/>
      <c r="Y355" s="125"/>
      <c r="Z355" s="125"/>
      <c r="AA355" s="125">
        <f t="shared" ref="AA355:AB355" si="167">SUM(AA340:AA354)</f>
        <v>0</v>
      </c>
      <c r="AB355" s="125">
        <f t="shared" si="167"/>
        <v>0</v>
      </c>
      <c r="AC355" s="130">
        <f>IF(W355=0,0,(W355/V355*100))</f>
        <v>100</v>
      </c>
      <c r="AD355" s="130">
        <f>IF(AB355=0,0,(AB355/AA355*100))</f>
        <v>0</v>
      </c>
      <c r="AE355" s="129"/>
      <c r="AF355" s="129"/>
      <c r="AG355" s="129"/>
      <c r="AI355" s="281" t="s">
        <v>644</v>
      </c>
      <c r="AJ355" s="281"/>
      <c r="AK355" s="129"/>
      <c r="AL355" s="129"/>
      <c r="AM355" s="129">
        <f>SUM(AM340:AM354)</f>
        <v>0</v>
      </c>
      <c r="AN355" s="129">
        <f>SUM(AN340:AN354)</f>
        <v>185</v>
      </c>
      <c r="AO355" s="129"/>
      <c r="AP355" s="129">
        <f t="shared" ref="AP355:AQ355" si="168">SUM(AP340:AP354)</f>
        <v>0</v>
      </c>
      <c r="AQ355" s="129">
        <f t="shared" si="168"/>
        <v>0</v>
      </c>
      <c r="AR355" s="130" t="e">
        <f>IF(AN355=0,0,(AN355/AM355*100))</f>
        <v>#DIV/0!</v>
      </c>
      <c r="AS355" s="130">
        <f>IF(AQ355=0,0,(AQ355/AP355*100))</f>
        <v>0</v>
      </c>
      <c r="AT355" s="129"/>
      <c r="AU355" s="129"/>
      <c r="AV355" s="129"/>
      <c r="AX355" s="281" t="s">
        <v>644</v>
      </c>
      <c r="AY355" s="281"/>
      <c r="AZ355" s="129"/>
      <c r="BA355" s="129"/>
      <c r="BB355" s="129">
        <f>SUM(BB340:BB354)</f>
        <v>160</v>
      </c>
      <c r="BC355" s="129">
        <f>SUM(BC340:BC354)</f>
        <v>160</v>
      </c>
      <c r="BD355" s="129"/>
      <c r="BE355" s="129">
        <f t="shared" ref="BE355:BF355" si="169">SUM(BE340:BE354)</f>
        <v>0</v>
      </c>
      <c r="BF355" s="129">
        <f t="shared" si="169"/>
        <v>0</v>
      </c>
      <c r="BG355" s="194">
        <f>IF(BC355=0,0,(BC355/BB355*100))</f>
        <v>100</v>
      </c>
      <c r="BH355" s="194">
        <f>IF(BF355=0,0,(BF355/BE355*100))</f>
        <v>0</v>
      </c>
      <c r="BI355" s="129"/>
      <c r="BJ355" s="129"/>
      <c r="BK355" s="129"/>
      <c r="BM355" s="281" t="s">
        <v>644</v>
      </c>
      <c r="BN355" s="281"/>
      <c r="BO355" s="129"/>
      <c r="BP355" s="129"/>
      <c r="BQ355" s="129">
        <f>SUM(BQ340:BQ354)</f>
        <v>0</v>
      </c>
      <c r="BR355" s="129">
        <f>SUM(BR340:BR354)</f>
        <v>0</v>
      </c>
      <c r="BS355" s="129"/>
      <c r="BT355" s="129">
        <f t="shared" ref="BT355:BU355" si="170">SUM(BT340:BT354)</f>
        <v>0</v>
      </c>
      <c r="BU355" s="129">
        <f t="shared" si="170"/>
        <v>0</v>
      </c>
      <c r="BV355" s="130">
        <f>IF(BR355=0,0,(BR355/BQ355*100))</f>
        <v>0</v>
      </c>
      <c r="BW355" s="130">
        <f>IF(BU355=0,0,(BU355/BT355*100))</f>
        <v>0</v>
      </c>
      <c r="BX355" s="129"/>
      <c r="BY355" s="129"/>
      <c r="BZ355" s="129"/>
      <c r="CB355" s="281" t="s">
        <v>644</v>
      </c>
      <c r="CC355" s="281"/>
      <c r="CD355" s="129"/>
      <c r="CE355" s="129"/>
      <c r="CF355" s="129">
        <f>SUM(CF340:CF354)</f>
        <v>0</v>
      </c>
      <c r="CG355" s="129">
        <f>SUM(CG340:CG354)</f>
        <v>0</v>
      </c>
      <c r="CH355" s="129"/>
      <c r="CI355" s="129">
        <f t="shared" ref="CI355:CJ355" si="171">SUM(CI340:CI354)</f>
        <v>0</v>
      </c>
      <c r="CJ355" s="129">
        <f t="shared" si="171"/>
        <v>0</v>
      </c>
      <c r="CK355" s="130">
        <f>IF(CG355=0,0,(CG355/CF355*100))</f>
        <v>0</v>
      </c>
      <c r="CL355" s="130">
        <f>IF(CJ355=0,0,(CJ355/CI355*100))</f>
        <v>0</v>
      </c>
      <c r="CM355" s="129"/>
      <c r="CN355" s="129"/>
      <c r="CO355" s="129"/>
    </row>
    <row r="356" spans="1:93" ht="15.75" hidden="1">
      <c r="A356" s="129">
        <v>1</v>
      </c>
      <c r="B356" s="283" t="s">
        <v>800</v>
      </c>
      <c r="C356" s="129" t="s">
        <v>777</v>
      </c>
      <c r="D356" s="129" t="s">
        <v>778</v>
      </c>
      <c r="E356" s="125">
        <v>60</v>
      </c>
      <c r="F356" s="125">
        <v>60</v>
      </c>
      <c r="G356" s="125"/>
      <c r="H356" s="125"/>
      <c r="I356" s="129"/>
      <c r="J356" s="129"/>
      <c r="K356" s="129"/>
      <c r="L356" s="130"/>
      <c r="M356" s="130"/>
      <c r="N356" s="129"/>
      <c r="O356" s="129"/>
      <c r="P356" s="129"/>
      <c r="Q356" s="148"/>
      <c r="R356" s="129">
        <v>1</v>
      </c>
      <c r="S356" s="283" t="s">
        <v>800</v>
      </c>
      <c r="T356" s="129" t="s">
        <v>722</v>
      </c>
      <c r="U356" s="129" t="s">
        <v>723</v>
      </c>
      <c r="V356" s="129">
        <v>65</v>
      </c>
      <c r="W356" s="129">
        <v>65</v>
      </c>
      <c r="X356" s="129"/>
      <c r="Y356" s="129"/>
      <c r="Z356" s="129"/>
      <c r="AA356" s="129"/>
      <c r="AB356" s="129"/>
      <c r="AC356" s="130"/>
      <c r="AD356" s="130"/>
      <c r="AE356" s="129"/>
      <c r="AF356" s="129"/>
      <c r="AG356" s="129"/>
      <c r="AI356" s="173"/>
      <c r="AJ356" s="173"/>
      <c r="AK356" s="129"/>
      <c r="AL356" s="129"/>
      <c r="AM356" s="129"/>
      <c r="AN356" s="129"/>
      <c r="AO356" s="129"/>
      <c r="AP356" s="129"/>
      <c r="AQ356" s="129"/>
      <c r="AR356" s="130"/>
      <c r="AS356" s="130"/>
      <c r="AT356" s="129"/>
      <c r="AU356" s="129"/>
      <c r="AV356" s="129"/>
      <c r="AX356" s="173"/>
      <c r="AY356" s="173"/>
      <c r="AZ356" s="129"/>
      <c r="BA356" s="129"/>
      <c r="BB356" s="129"/>
      <c r="BC356" s="129"/>
      <c r="BD356" s="129"/>
      <c r="BE356" s="129"/>
      <c r="BF356" s="129"/>
      <c r="BG356" s="194"/>
      <c r="BH356" s="194"/>
      <c r="BI356" s="129"/>
      <c r="BJ356" s="129"/>
      <c r="BK356" s="129"/>
      <c r="BM356" s="173"/>
      <c r="BN356" s="173"/>
      <c r="BO356" s="129"/>
      <c r="BP356" s="129"/>
      <c r="BQ356" s="129"/>
      <c r="BR356" s="129"/>
      <c r="BS356" s="129"/>
      <c r="BT356" s="129"/>
      <c r="BU356" s="129"/>
      <c r="BV356" s="130"/>
      <c r="BW356" s="130"/>
      <c r="BX356" s="129"/>
      <c r="BY356" s="129"/>
      <c r="BZ356" s="129"/>
      <c r="CB356" s="173"/>
      <c r="CC356" s="173"/>
      <c r="CD356" s="129"/>
      <c r="CE356" s="129"/>
      <c r="CF356" s="129"/>
      <c r="CG356" s="129"/>
      <c r="CH356" s="129"/>
      <c r="CI356" s="129"/>
      <c r="CJ356" s="129"/>
      <c r="CK356" s="130"/>
      <c r="CL356" s="130"/>
      <c r="CM356" s="129"/>
      <c r="CN356" s="129"/>
      <c r="CO356" s="129"/>
    </row>
    <row r="357" spans="1:93" ht="15.75" hidden="1">
      <c r="A357" s="129">
        <v>2</v>
      </c>
      <c r="B357" s="283"/>
      <c r="C357" s="129"/>
      <c r="D357" s="129"/>
      <c r="E357" s="125"/>
      <c r="F357" s="125"/>
      <c r="G357" s="125"/>
      <c r="H357" s="125"/>
      <c r="I357" s="129"/>
      <c r="J357" s="129"/>
      <c r="K357" s="129"/>
      <c r="L357" s="130"/>
      <c r="M357" s="130"/>
      <c r="N357" s="129"/>
      <c r="O357" s="129"/>
      <c r="P357" s="129"/>
      <c r="Q357" s="148"/>
      <c r="R357" s="129">
        <v>2</v>
      </c>
      <c r="S357" s="283"/>
      <c r="T357" s="129"/>
      <c r="U357" s="129"/>
      <c r="V357" s="129"/>
      <c r="W357" s="129"/>
      <c r="X357" s="129"/>
      <c r="Y357" s="129"/>
      <c r="Z357" s="129"/>
      <c r="AA357" s="129"/>
      <c r="AB357" s="129"/>
      <c r="AC357" s="130"/>
      <c r="AD357" s="130"/>
      <c r="AE357" s="129"/>
      <c r="AF357" s="129"/>
      <c r="AG357" s="129"/>
      <c r="AI357" s="173"/>
      <c r="AJ357" s="173"/>
      <c r="AK357" s="129"/>
      <c r="AL357" s="129"/>
      <c r="AM357" s="129"/>
      <c r="AN357" s="129"/>
      <c r="AO357" s="129"/>
      <c r="AP357" s="129"/>
      <c r="AQ357" s="129"/>
      <c r="AR357" s="130"/>
      <c r="AS357" s="130"/>
      <c r="AT357" s="129"/>
      <c r="AU357" s="129"/>
      <c r="AV357" s="129"/>
      <c r="AX357" s="173"/>
      <c r="AY357" s="173"/>
      <c r="AZ357" s="129"/>
      <c r="BA357" s="129"/>
      <c r="BB357" s="129"/>
      <c r="BC357" s="129"/>
      <c r="BD357" s="129"/>
      <c r="BE357" s="129"/>
      <c r="BF357" s="129"/>
      <c r="BG357" s="194"/>
      <c r="BH357" s="194"/>
      <c r="BI357" s="129"/>
      <c r="BJ357" s="129"/>
      <c r="BK357" s="129"/>
      <c r="BM357" s="173"/>
      <c r="BN357" s="173"/>
      <c r="BO357" s="129"/>
      <c r="BP357" s="129"/>
      <c r="BQ357" s="129"/>
      <c r="BR357" s="129"/>
      <c r="BS357" s="129"/>
      <c r="BT357" s="129"/>
      <c r="BU357" s="129"/>
      <c r="BV357" s="130"/>
      <c r="BW357" s="130"/>
      <c r="BX357" s="129"/>
      <c r="BY357" s="129"/>
      <c r="BZ357" s="129"/>
      <c r="CB357" s="173"/>
      <c r="CC357" s="173"/>
      <c r="CD357" s="129"/>
      <c r="CE357" s="129"/>
      <c r="CF357" s="129"/>
      <c r="CG357" s="129"/>
      <c r="CH357" s="129"/>
      <c r="CI357" s="129"/>
      <c r="CJ357" s="129"/>
      <c r="CK357" s="130"/>
      <c r="CL357" s="130"/>
      <c r="CM357" s="129"/>
      <c r="CN357" s="129"/>
      <c r="CO357" s="129"/>
    </row>
    <row r="358" spans="1:93" ht="15.75" hidden="1">
      <c r="A358" s="129">
        <v>3</v>
      </c>
      <c r="B358" s="283"/>
      <c r="C358" s="129"/>
      <c r="D358" s="129"/>
      <c r="E358" s="125"/>
      <c r="F358" s="125"/>
      <c r="G358" s="125"/>
      <c r="H358" s="125"/>
      <c r="I358" s="129"/>
      <c r="J358" s="129"/>
      <c r="K358" s="129"/>
      <c r="L358" s="130"/>
      <c r="M358" s="130"/>
      <c r="N358" s="129"/>
      <c r="O358" s="129"/>
      <c r="P358" s="129"/>
      <c r="Q358" s="148"/>
      <c r="R358" s="129">
        <v>3</v>
      </c>
      <c r="S358" s="283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30"/>
      <c r="AD358" s="130"/>
      <c r="AE358" s="129"/>
      <c r="AF358" s="129"/>
      <c r="AG358" s="129"/>
      <c r="AI358" s="173"/>
      <c r="AJ358" s="173"/>
      <c r="AK358" s="129"/>
      <c r="AL358" s="129"/>
      <c r="AM358" s="129"/>
      <c r="AN358" s="129"/>
      <c r="AO358" s="129"/>
      <c r="AP358" s="129"/>
      <c r="AQ358" s="129"/>
      <c r="AR358" s="130"/>
      <c r="AS358" s="130"/>
      <c r="AT358" s="129"/>
      <c r="AU358" s="129"/>
      <c r="AV358" s="129"/>
      <c r="AX358" s="173"/>
      <c r="AY358" s="173"/>
      <c r="AZ358" s="129"/>
      <c r="BA358" s="129"/>
      <c r="BB358" s="129"/>
      <c r="BC358" s="129"/>
      <c r="BD358" s="129"/>
      <c r="BE358" s="129"/>
      <c r="BF358" s="129"/>
      <c r="BG358" s="194"/>
      <c r="BH358" s="194"/>
      <c r="BI358" s="129"/>
      <c r="BJ358" s="129"/>
      <c r="BK358" s="129"/>
      <c r="BM358" s="173"/>
      <c r="BN358" s="173"/>
      <c r="BO358" s="129"/>
      <c r="BP358" s="129"/>
      <c r="BQ358" s="129"/>
      <c r="BR358" s="129"/>
      <c r="BS358" s="129"/>
      <c r="BT358" s="129"/>
      <c r="BU358" s="129"/>
      <c r="BV358" s="130"/>
      <c r="BW358" s="130"/>
      <c r="BX358" s="129"/>
      <c r="BY358" s="129"/>
      <c r="BZ358" s="129"/>
      <c r="CB358" s="173"/>
      <c r="CC358" s="173"/>
      <c r="CD358" s="129"/>
      <c r="CE358" s="129"/>
      <c r="CF358" s="129"/>
      <c r="CG358" s="129"/>
      <c r="CH358" s="129"/>
      <c r="CI358" s="129"/>
      <c r="CJ358" s="129"/>
      <c r="CK358" s="130"/>
      <c r="CL358" s="130"/>
      <c r="CM358" s="129"/>
      <c r="CN358" s="129"/>
      <c r="CO358" s="129"/>
    </row>
    <row r="359" spans="1:93" ht="15.75" hidden="1">
      <c r="A359" s="129">
        <v>4</v>
      </c>
      <c r="B359" s="283"/>
      <c r="C359" s="129"/>
      <c r="D359" s="129"/>
      <c r="E359" s="125"/>
      <c r="F359" s="125"/>
      <c r="G359" s="125"/>
      <c r="H359" s="125"/>
      <c r="I359" s="129"/>
      <c r="J359" s="129"/>
      <c r="K359" s="129"/>
      <c r="L359" s="130"/>
      <c r="M359" s="130"/>
      <c r="N359" s="129"/>
      <c r="O359" s="129"/>
      <c r="P359" s="129"/>
      <c r="Q359" s="148"/>
      <c r="R359" s="129">
        <v>4</v>
      </c>
      <c r="S359" s="283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30"/>
      <c r="AD359" s="130"/>
      <c r="AE359" s="129"/>
      <c r="AF359" s="129"/>
      <c r="AG359" s="129"/>
      <c r="AI359" s="173"/>
      <c r="AJ359" s="173"/>
      <c r="AK359" s="129"/>
      <c r="AL359" s="129"/>
      <c r="AM359" s="129"/>
      <c r="AN359" s="129"/>
      <c r="AO359" s="129"/>
      <c r="AP359" s="129"/>
      <c r="AQ359" s="129"/>
      <c r="AR359" s="130"/>
      <c r="AS359" s="130"/>
      <c r="AT359" s="129"/>
      <c r="AU359" s="129"/>
      <c r="AV359" s="129"/>
      <c r="AX359" s="173"/>
      <c r="AY359" s="173"/>
      <c r="AZ359" s="129"/>
      <c r="BA359" s="129"/>
      <c r="BB359" s="129"/>
      <c r="BC359" s="129"/>
      <c r="BD359" s="129"/>
      <c r="BE359" s="129"/>
      <c r="BF359" s="129"/>
      <c r="BG359" s="194"/>
      <c r="BH359" s="194"/>
      <c r="BI359" s="129"/>
      <c r="BJ359" s="129"/>
      <c r="BK359" s="129"/>
      <c r="BM359" s="173"/>
      <c r="BN359" s="173"/>
      <c r="BO359" s="129"/>
      <c r="BP359" s="129"/>
      <c r="BQ359" s="129"/>
      <c r="BR359" s="129"/>
      <c r="BS359" s="129"/>
      <c r="BT359" s="129"/>
      <c r="BU359" s="129"/>
      <c r="BV359" s="130"/>
      <c r="BW359" s="130"/>
      <c r="BX359" s="129"/>
      <c r="BY359" s="129"/>
      <c r="BZ359" s="129"/>
      <c r="CB359" s="173"/>
      <c r="CC359" s="173"/>
      <c r="CD359" s="129"/>
      <c r="CE359" s="129"/>
      <c r="CF359" s="129"/>
      <c r="CG359" s="129"/>
      <c r="CH359" s="129"/>
      <c r="CI359" s="129"/>
      <c r="CJ359" s="129"/>
      <c r="CK359" s="130"/>
      <c r="CL359" s="130"/>
      <c r="CM359" s="129"/>
      <c r="CN359" s="129"/>
      <c r="CO359" s="129"/>
    </row>
    <row r="360" spans="1:93" ht="15.75" hidden="1">
      <c r="A360" s="129">
        <v>5</v>
      </c>
      <c r="B360" s="283"/>
      <c r="C360" s="129"/>
      <c r="D360" s="129"/>
      <c r="E360" s="125"/>
      <c r="F360" s="125"/>
      <c r="G360" s="125"/>
      <c r="H360" s="125"/>
      <c r="I360" s="129"/>
      <c r="J360" s="129"/>
      <c r="K360" s="129"/>
      <c r="L360" s="130"/>
      <c r="M360" s="130"/>
      <c r="N360" s="129"/>
      <c r="O360" s="129"/>
      <c r="P360" s="129"/>
      <c r="Q360" s="148"/>
      <c r="R360" s="129">
        <v>5</v>
      </c>
      <c r="S360" s="283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30"/>
      <c r="AD360" s="130"/>
      <c r="AE360" s="129"/>
      <c r="AF360" s="129"/>
      <c r="AG360" s="129"/>
      <c r="AI360" s="173"/>
      <c r="AJ360" s="173"/>
      <c r="AK360" s="129"/>
      <c r="AL360" s="129"/>
      <c r="AM360" s="129"/>
      <c r="AN360" s="129"/>
      <c r="AO360" s="129"/>
      <c r="AP360" s="129"/>
      <c r="AQ360" s="129"/>
      <c r="AR360" s="130"/>
      <c r="AS360" s="130"/>
      <c r="AT360" s="129"/>
      <c r="AU360" s="129"/>
      <c r="AV360" s="129"/>
      <c r="AX360" s="173"/>
      <c r="AY360" s="173"/>
      <c r="AZ360" s="129"/>
      <c r="BA360" s="129"/>
      <c r="BB360" s="129"/>
      <c r="BC360" s="129"/>
      <c r="BD360" s="129"/>
      <c r="BE360" s="129"/>
      <c r="BF360" s="129"/>
      <c r="BG360" s="194"/>
      <c r="BH360" s="194"/>
      <c r="BI360" s="129"/>
      <c r="BJ360" s="129"/>
      <c r="BK360" s="129"/>
      <c r="BM360" s="173"/>
      <c r="BN360" s="173"/>
      <c r="BO360" s="129"/>
      <c r="BP360" s="129"/>
      <c r="BQ360" s="129"/>
      <c r="BR360" s="129"/>
      <c r="BS360" s="129"/>
      <c r="BT360" s="129"/>
      <c r="BU360" s="129"/>
      <c r="BV360" s="130"/>
      <c r="BW360" s="130"/>
      <c r="BX360" s="129"/>
      <c r="BY360" s="129"/>
      <c r="BZ360" s="129"/>
      <c r="CB360" s="173"/>
      <c r="CC360" s="173"/>
      <c r="CD360" s="129"/>
      <c r="CE360" s="129"/>
      <c r="CF360" s="129"/>
      <c r="CG360" s="129"/>
      <c r="CH360" s="129"/>
      <c r="CI360" s="129"/>
      <c r="CJ360" s="129"/>
      <c r="CK360" s="130"/>
      <c r="CL360" s="130"/>
      <c r="CM360" s="129"/>
      <c r="CN360" s="129"/>
      <c r="CO360" s="129"/>
    </row>
    <row r="361" spans="1:93" ht="15.75" hidden="1">
      <c r="A361" s="129">
        <v>6</v>
      </c>
      <c r="B361" s="283"/>
      <c r="C361" s="129"/>
      <c r="D361" s="129"/>
      <c r="E361" s="125"/>
      <c r="F361" s="125"/>
      <c r="G361" s="125"/>
      <c r="H361" s="125"/>
      <c r="I361" s="129"/>
      <c r="J361" s="129"/>
      <c r="K361" s="129"/>
      <c r="L361" s="130"/>
      <c r="M361" s="130"/>
      <c r="N361" s="129"/>
      <c r="O361" s="129"/>
      <c r="P361" s="129"/>
      <c r="Q361" s="148"/>
      <c r="R361" s="129">
        <v>6</v>
      </c>
      <c r="S361" s="283"/>
      <c r="T361" s="129"/>
      <c r="U361" s="129"/>
      <c r="V361" s="129"/>
      <c r="W361" s="129"/>
      <c r="X361" s="129"/>
      <c r="Y361" s="129"/>
      <c r="Z361" s="129"/>
      <c r="AA361" s="129"/>
      <c r="AB361" s="129"/>
      <c r="AC361" s="130"/>
      <c r="AD361" s="130"/>
      <c r="AE361" s="129"/>
      <c r="AF361" s="129"/>
      <c r="AG361" s="129"/>
      <c r="AI361" s="173"/>
      <c r="AJ361" s="173"/>
      <c r="AK361" s="129"/>
      <c r="AL361" s="129"/>
      <c r="AM361" s="129"/>
      <c r="AN361" s="129"/>
      <c r="AO361" s="129"/>
      <c r="AP361" s="129"/>
      <c r="AQ361" s="129"/>
      <c r="AR361" s="130"/>
      <c r="AS361" s="130"/>
      <c r="AT361" s="129"/>
      <c r="AU361" s="129"/>
      <c r="AV361" s="129"/>
      <c r="AX361" s="173"/>
      <c r="AY361" s="173"/>
      <c r="AZ361" s="129"/>
      <c r="BA361" s="129"/>
      <c r="BB361" s="129"/>
      <c r="BC361" s="129"/>
      <c r="BD361" s="129"/>
      <c r="BE361" s="129"/>
      <c r="BF361" s="129"/>
      <c r="BG361" s="194"/>
      <c r="BH361" s="194"/>
      <c r="BI361" s="129"/>
      <c r="BJ361" s="129"/>
      <c r="BK361" s="129"/>
      <c r="BM361" s="173"/>
      <c r="BN361" s="173"/>
      <c r="BO361" s="129"/>
      <c r="BP361" s="129"/>
      <c r="BQ361" s="129"/>
      <c r="BR361" s="129"/>
      <c r="BS361" s="129"/>
      <c r="BT361" s="129"/>
      <c r="BU361" s="129"/>
      <c r="BV361" s="130"/>
      <c r="BW361" s="130"/>
      <c r="BX361" s="129"/>
      <c r="BY361" s="129"/>
      <c r="BZ361" s="129"/>
      <c r="CB361" s="173"/>
      <c r="CC361" s="173"/>
      <c r="CD361" s="129"/>
      <c r="CE361" s="129"/>
      <c r="CF361" s="129"/>
      <c r="CG361" s="129"/>
      <c r="CH361" s="129"/>
      <c r="CI361" s="129"/>
      <c r="CJ361" s="129"/>
      <c r="CK361" s="130"/>
      <c r="CL361" s="130"/>
      <c r="CM361" s="129"/>
      <c r="CN361" s="129"/>
      <c r="CO361" s="129"/>
    </row>
    <row r="362" spans="1:93" ht="15.75" hidden="1">
      <c r="A362" s="129">
        <v>7</v>
      </c>
      <c r="B362" s="283"/>
      <c r="C362" s="129"/>
      <c r="D362" s="129"/>
      <c r="E362" s="125"/>
      <c r="F362" s="125"/>
      <c r="G362" s="125"/>
      <c r="H362" s="125"/>
      <c r="I362" s="129"/>
      <c r="J362" s="129"/>
      <c r="K362" s="129"/>
      <c r="L362" s="130"/>
      <c r="M362" s="130"/>
      <c r="N362" s="129"/>
      <c r="O362" s="129"/>
      <c r="P362" s="129"/>
      <c r="Q362" s="148"/>
      <c r="R362" s="129">
        <v>7</v>
      </c>
      <c r="S362" s="283"/>
      <c r="T362" s="129"/>
      <c r="U362" s="129"/>
      <c r="V362" s="129"/>
      <c r="W362" s="129"/>
      <c r="X362" s="129"/>
      <c r="Y362" s="129"/>
      <c r="Z362" s="129"/>
      <c r="AA362" s="129"/>
      <c r="AB362" s="129"/>
      <c r="AC362" s="130"/>
      <c r="AD362" s="130"/>
      <c r="AE362" s="129"/>
      <c r="AF362" s="129"/>
      <c r="AG362" s="129"/>
      <c r="AI362" s="173"/>
      <c r="AJ362" s="173"/>
      <c r="AK362" s="129"/>
      <c r="AL362" s="129"/>
      <c r="AM362" s="129"/>
      <c r="AN362" s="129"/>
      <c r="AO362" s="129"/>
      <c r="AP362" s="129"/>
      <c r="AQ362" s="129"/>
      <c r="AR362" s="130"/>
      <c r="AS362" s="130"/>
      <c r="AT362" s="129"/>
      <c r="AU362" s="129"/>
      <c r="AV362" s="129"/>
      <c r="AX362" s="173"/>
      <c r="AY362" s="173"/>
      <c r="AZ362" s="129"/>
      <c r="BA362" s="129"/>
      <c r="BB362" s="129"/>
      <c r="BC362" s="129"/>
      <c r="BD362" s="129"/>
      <c r="BE362" s="129"/>
      <c r="BF362" s="129"/>
      <c r="BG362" s="194"/>
      <c r="BH362" s="194"/>
      <c r="BI362" s="129"/>
      <c r="BJ362" s="129"/>
      <c r="BK362" s="129"/>
      <c r="BM362" s="173"/>
      <c r="BN362" s="173"/>
      <c r="BO362" s="129"/>
      <c r="BP362" s="129"/>
      <c r="BQ362" s="129"/>
      <c r="BR362" s="129"/>
      <c r="BS362" s="129"/>
      <c r="BT362" s="129"/>
      <c r="BU362" s="129"/>
      <c r="BV362" s="130"/>
      <c r="BW362" s="130"/>
      <c r="BX362" s="129"/>
      <c r="BY362" s="129"/>
      <c r="BZ362" s="129"/>
      <c r="CB362" s="173"/>
      <c r="CC362" s="173"/>
      <c r="CD362" s="129"/>
      <c r="CE362" s="129"/>
      <c r="CF362" s="129"/>
      <c r="CG362" s="129"/>
      <c r="CH362" s="129"/>
      <c r="CI362" s="129"/>
      <c r="CJ362" s="129"/>
      <c r="CK362" s="130"/>
      <c r="CL362" s="130"/>
      <c r="CM362" s="129"/>
      <c r="CN362" s="129"/>
      <c r="CO362" s="129"/>
    </row>
    <row r="363" spans="1:93" ht="15.75" hidden="1">
      <c r="A363" s="129">
        <v>8</v>
      </c>
      <c r="B363" s="283"/>
      <c r="C363" s="129"/>
      <c r="D363" s="129"/>
      <c r="E363" s="125"/>
      <c r="F363" s="125"/>
      <c r="G363" s="125"/>
      <c r="H363" s="125"/>
      <c r="I363" s="129"/>
      <c r="J363" s="129"/>
      <c r="K363" s="129"/>
      <c r="L363" s="130"/>
      <c r="M363" s="130"/>
      <c r="N363" s="129"/>
      <c r="O363" s="129"/>
      <c r="P363" s="129"/>
      <c r="Q363" s="148"/>
      <c r="R363" s="129">
        <v>8</v>
      </c>
      <c r="S363" s="283"/>
      <c r="T363" s="129"/>
      <c r="U363" s="129"/>
      <c r="V363" s="129"/>
      <c r="W363" s="129"/>
      <c r="X363" s="129"/>
      <c r="Y363" s="129"/>
      <c r="Z363" s="129"/>
      <c r="AA363" s="129"/>
      <c r="AB363" s="129"/>
      <c r="AC363" s="130"/>
      <c r="AD363" s="130"/>
      <c r="AE363" s="129"/>
      <c r="AF363" s="129"/>
      <c r="AG363" s="129"/>
      <c r="AI363" s="173"/>
      <c r="AJ363" s="173"/>
      <c r="AK363" s="129"/>
      <c r="AL363" s="129"/>
      <c r="AM363" s="129"/>
      <c r="AN363" s="129"/>
      <c r="AO363" s="129"/>
      <c r="AP363" s="129"/>
      <c r="AQ363" s="129"/>
      <c r="AR363" s="130"/>
      <c r="AS363" s="130"/>
      <c r="AT363" s="129"/>
      <c r="AU363" s="129"/>
      <c r="AV363" s="129"/>
      <c r="AX363" s="173"/>
      <c r="AY363" s="173"/>
      <c r="AZ363" s="129"/>
      <c r="BA363" s="129"/>
      <c r="BB363" s="129"/>
      <c r="BC363" s="129"/>
      <c r="BD363" s="129"/>
      <c r="BE363" s="129"/>
      <c r="BF363" s="129"/>
      <c r="BG363" s="194"/>
      <c r="BH363" s="194"/>
      <c r="BI363" s="129"/>
      <c r="BJ363" s="129"/>
      <c r="BK363" s="129"/>
      <c r="BM363" s="173"/>
      <c r="BN363" s="173"/>
      <c r="BO363" s="129"/>
      <c r="BP363" s="129"/>
      <c r="BQ363" s="129"/>
      <c r="BR363" s="129"/>
      <c r="BS363" s="129"/>
      <c r="BT363" s="129"/>
      <c r="BU363" s="129"/>
      <c r="BV363" s="130"/>
      <c r="BW363" s="130"/>
      <c r="BX363" s="129"/>
      <c r="BY363" s="129"/>
      <c r="BZ363" s="129"/>
      <c r="CB363" s="173"/>
      <c r="CC363" s="173"/>
      <c r="CD363" s="129"/>
      <c r="CE363" s="129"/>
      <c r="CF363" s="129"/>
      <c r="CG363" s="129"/>
      <c r="CH363" s="129"/>
      <c r="CI363" s="129"/>
      <c r="CJ363" s="129"/>
      <c r="CK363" s="130"/>
      <c r="CL363" s="130"/>
      <c r="CM363" s="129"/>
      <c r="CN363" s="129"/>
      <c r="CO363" s="129"/>
    </row>
    <row r="364" spans="1:93" ht="15.75" hidden="1">
      <c r="A364" s="129">
        <v>9</v>
      </c>
      <c r="B364" s="283"/>
      <c r="C364" s="129"/>
      <c r="D364" s="129"/>
      <c r="E364" s="125"/>
      <c r="F364" s="125"/>
      <c r="G364" s="125"/>
      <c r="H364" s="125"/>
      <c r="I364" s="129"/>
      <c r="J364" s="129"/>
      <c r="K364" s="129"/>
      <c r="L364" s="130"/>
      <c r="M364" s="130"/>
      <c r="N364" s="129"/>
      <c r="O364" s="129"/>
      <c r="P364" s="129"/>
      <c r="Q364" s="148"/>
      <c r="R364" s="129">
        <v>9</v>
      </c>
      <c r="S364" s="283"/>
      <c r="T364" s="129"/>
      <c r="U364" s="129"/>
      <c r="V364" s="129"/>
      <c r="W364" s="129"/>
      <c r="X364" s="129"/>
      <c r="Y364" s="129"/>
      <c r="Z364" s="129"/>
      <c r="AA364" s="129"/>
      <c r="AB364" s="129"/>
      <c r="AC364" s="130"/>
      <c r="AD364" s="130"/>
      <c r="AE364" s="129"/>
      <c r="AF364" s="129"/>
      <c r="AG364" s="129"/>
      <c r="AI364" s="173"/>
      <c r="AJ364" s="173"/>
      <c r="AK364" s="129"/>
      <c r="AL364" s="129"/>
      <c r="AM364" s="129"/>
      <c r="AN364" s="129"/>
      <c r="AO364" s="129"/>
      <c r="AP364" s="129"/>
      <c r="AQ364" s="129"/>
      <c r="AR364" s="130"/>
      <c r="AS364" s="130"/>
      <c r="AT364" s="129"/>
      <c r="AU364" s="129"/>
      <c r="AV364" s="129"/>
      <c r="AX364" s="173"/>
      <c r="AY364" s="173"/>
      <c r="AZ364" s="129"/>
      <c r="BA364" s="129"/>
      <c r="BB364" s="129"/>
      <c r="BC364" s="129"/>
      <c r="BD364" s="129"/>
      <c r="BE364" s="129"/>
      <c r="BF364" s="129"/>
      <c r="BG364" s="194"/>
      <c r="BH364" s="194"/>
      <c r="BI364" s="129"/>
      <c r="BJ364" s="129"/>
      <c r="BK364" s="129"/>
      <c r="BM364" s="173"/>
      <c r="BN364" s="173"/>
      <c r="BO364" s="129"/>
      <c r="BP364" s="129"/>
      <c r="BQ364" s="129"/>
      <c r="BR364" s="129"/>
      <c r="BS364" s="129"/>
      <c r="BT364" s="129"/>
      <c r="BU364" s="129"/>
      <c r="BV364" s="130"/>
      <c r="BW364" s="130"/>
      <c r="BX364" s="129"/>
      <c r="BY364" s="129"/>
      <c r="BZ364" s="129"/>
      <c r="CB364" s="173"/>
      <c r="CC364" s="173"/>
      <c r="CD364" s="129"/>
      <c r="CE364" s="129"/>
      <c r="CF364" s="129"/>
      <c r="CG364" s="129"/>
      <c r="CH364" s="129"/>
      <c r="CI364" s="129"/>
      <c r="CJ364" s="129"/>
      <c r="CK364" s="130"/>
      <c r="CL364" s="130"/>
      <c r="CM364" s="129"/>
      <c r="CN364" s="129"/>
      <c r="CO364" s="129"/>
    </row>
    <row r="365" spans="1:93" ht="15.75" hidden="1">
      <c r="A365" s="129">
        <v>10</v>
      </c>
      <c r="B365" s="283"/>
      <c r="C365" s="129"/>
      <c r="D365" s="129"/>
      <c r="E365" s="125"/>
      <c r="F365" s="125"/>
      <c r="G365" s="125"/>
      <c r="H365" s="125"/>
      <c r="I365" s="129"/>
      <c r="J365" s="129"/>
      <c r="K365" s="129"/>
      <c r="L365" s="130"/>
      <c r="M365" s="130"/>
      <c r="N365" s="129"/>
      <c r="O365" s="129"/>
      <c r="P365" s="129"/>
      <c r="Q365" s="148"/>
      <c r="R365" s="129">
        <v>10</v>
      </c>
      <c r="S365" s="283"/>
      <c r="T365" s="129"/>
      <c r="U365" s="129"/>
      <c r="V365" s="129"/>
      <c r="W365" s="129"/>
      <c r="X365" s="129"/>
      <c r="Y365" s="129"/>
      <c r="Z365" s="129"/>
      <c r="AA365" s="129"/>
      <c r="AB365" s="129"/>
      <c r="AC365" s="130"/>
      <c r="AD365" s="130"/>
      <c r="AE365" s="129"/>
      <c r="AF365" s="129"/>
      <c r="AG365" s="129"/>
      <c r="AI365" s="173"/>
      <c r="AJ365" s="173"/>
      <c r="AK365" s="129"/>
      <c r="AL365" s="129"/>
      <c r="AM365" s="129"/>
      <c r="AN365" s="129"/>
      <c r="AO365" s="129"/>
      <c r="AP365" s="129"/>
      <c r="AQ365" s="129"/>
      <c r="AR365" s="130"/>
      <c r="AS365" s="130"/>
      <c r="AT365" s="129"/>
      <c r="AU365" s="129"/>
      <c r="AV365" s="129"/>
      <c r="AX365" s="173"/>
      <c r="AY365" s="173"/>
      <c r="AZ365" s="129"/>
      <c r="BA365" s="129"/>
      <c r="BB365" s="129"/>
      <c r="BC365" s="129"/>
      <c r="BD365" s="129"/>
      <c r="BE365" s="129"/>
      <c r="BF365" s="129"/>
      <c r="BG365" s="194"/>
      <c r="BH365" s="194"/>
      <c r="BI365" s="129"/>
      <c r="BJ365" s="129"/>
      <c r="BK365" s="129"/>
      <c r="BM365" s="173"/>
      <c r="BN365" s="173"/>
      <c r="BO365" s="129"/>
      <c r="BP365" s="129"/>
      <c r="BQ365" s="129"/>
      <c r="BR365" s="129"/>
      <c r="BS365" s="129"/>
      <c r="BT365" s="129"/>
      <c r="BU365" s="129"/>
      <c r="BV365" s="130"/>
      <c r="BW365" s="130"/>
      <c r="BX365" s="129"/>
      <c r="BY365" s="129"/>
      <c r="BZ365" s="129"/>
      <c r="CB365" s="173"/>
      <c r="CC365" s="173"/>
      <c r="CD365" s="129"/>
      <c r="CE365" s="129"/>
      <c r="CF365" s="129"/>
      <c r="CG365" s="129"/>
      <c r="CH365" s="129"/>
      <c r="CI365" s="129"/>
      <c r="CJ365" s="129"/>
      <c r="CK365" s="130"/>
      <c r="CL365" s="130"/>
      <c r="CM365" s="129"/>
      <c r="CN365" s="129"/>
      <c r="CO365" s="129"/>
    </row>
    <row r="366" spans="1:93" ht="15.75" hidden="1">
      <c r="A366" s="129">
        <v>11</v>
      </c>
      <c r="B366" s="283"/>
      <c r="C366" s="129"/>
      <c r="D366" s="129"/>
      <c r="E366" s="125"/>
      <c r="F366" s="125"/>
      <c r="G366" s="125"/>
      <c r="H366" s="125"/>
      <c r="I366" s="129"/>
      <c r="J366" s="129"/>
      <c r="K366" s="129"/>
      <c r="L366" s="130"/>
      <c r="M366" s="130"/>
      <c r="N366" s="129"/>
      <c r="O366" s="129"/>
      <c r="P366" s="129"/>
      <c r="Q366" s="148"/>
      <c r="R366" s="129">
        <v>11</v>
      </c>
      <c r="S366" s="283"/>
      <c r="T366" s="129"/>
      <c r="U366" s="129"/>
      <c r="V366" s="129"/>
      <c r="W366" s="129"/>
      <c r="X366" s="129"/>
      <c r="Y366" s="129"/>
      <c r="Z366" s="129"/>
      <c r="AA366" s="129"/>
      <c r="AB366" s="129"/>
      <c r="AC366" s="130"/>
      <c r="AD366" s="130"/>
      <c r="AE366" s="129"/>
      <c r="AF366" s="129"/>
      <c r="AG366" s="129"/>
      <c r="AI366" s="173"/>
      <c r="AJ366" s="173"/>
      <c r="AK366" s="129"/>
      <c r="AL366" s="129"/>
      <c r="AM366" s="129"/>
      <c r="AN366" s="129"/>
      <c r="AO366" s="129"/>
      <c r="AP366" s="129"/>
      <c r="AQ366" s="129"/>
      <c r="AR366" s="130"/>
      <c r="AS366" s="130"/>
      <c r="AT366" s="129"/>
      <c r="AU366" s="129"/>
      <c r="AV366" s="129"/>
      <c r="AX366" s="173"/>
      <c r="AY366" s="173"/>
      <c r="AZ366" s="129"/>
      <c r="BA366" s="129"/>
      <c r="BB366" s="129"/>
      <c r="BC366" s="129"/>
      <c r="BD366" s="129"/>
      <c r="BE366" s="129"/>
      <c r="BF366" s="129"/>
      <c r="BG366" s="194"/>
      <c r="BH366" s="194"/>
      <c r="BI366" s="129"/>
      <c r="BJ366" s="129"/>
      <c r="BK366" s="129"/>
      <c r="BM366" s="173"/>
      <c r="BN366" s="173"/>
      <c r="BO366" s="129"/>
      <c r="BP366" s="129"/>
      <c r="BQ366" s="129"/>
      <c r="BR366" s="129"/>
      <c r="BS366" s="129"/>
      <c r="BT366" s="129"/>
      <c r="BU366" s="129"/>
      <c r="BV366" s="130"/>
      <c r="BW366" s="130"/>
      <c r="BX366" s="129"/>
      <c r="BY366" s="129"/>
      <c r="BZ366" s="129"/>
      <c r="CB366" s="173"/>
      <c r="CC366" s="173"/>
      <c r="CD366" s="129"/>
      <c r="CE366" s="129"/>
      <c r="CF366" s="129"/>
      <c r="CG366" s="129"/>
      <c r="CH366" s="129"/>
      <c r="CI366" s="129"/>
      <c r="CJ366" s="129"/>
      <c r="CK366" s="130"/>
      <c r="CL366" s="130"/>
      <c r="CM366" s="129"/>
      <c r="CN366" s="129"/>
      <c r="CO366" s="129"/>
    </row>
    <row r="367" spans="1:93" ht="15.75" hidden="1">
      <c r="A367" s="129">
        <v>12</v>
      </c>
      <c r="B367" s="283"/>
      <c r="C367" s="129"/>
      <c r="D367" s="129"/>
      <c r="E367" s="125"/>
      <c r="F367" s="125"/>
      <c r="G367" s="125"/>
      <c r="H367" s="125"/>
      <c r="I367" s="129"/>
      <c r="J367" s="129"/>
      <c r="K367" s="129"/>
      <c r="L367" s="130"/>
      <c r="M367" s="130"/>
      <c r="N367" s="129"/>
      <c r="O367" s="129"/>
      <c r="P367" s="129"/>
      <c r="Q367" s="148"/>
      <c r="R367" s="129">
        <v>12</v>
      </c>
      <c r="S367" s="283"/>
      <c r="T367" s="129"/>
      <c r="U367" s="129"/>
      <c r="V367" s="129"/>
      <c r="W367" s="129"/>
      <c r="X367" s="129"/>
      <c r="Y367" s="129"/>
      <c r="Z367" s="129"/>
      <c r="AA367" s="129"/>
      <c r="AB367" s="129"/>
      <c r="AC367" s="130"/>
      <c r="AD367" s="130"/>
      <c r="AE367" s="129"/>
      <c r="AF367" s="129"/>
      <c r="AG367" s="129"/>
      <c r="AI367" s="173"/>
      <c r="AJ367" s="173"/>
      <c r="AK367" s="129"/>
      <c r="AL367" s="129"/>
      <c r="AM367" s="129"/>
      <c r="AN367" s="129"/>
      <c r="AO367" s="129"/>
      <c r="AP367" s="129"/>
      <c r="AQ367" s="129"/>
      <c r="AR367" s="130"/>
      <c r="AS367" s="130"/>
      <c r="AT367" s="129"/>
      <c r="AU367" s="129"/>
      <c r="AV367" s="129"/>
      <c r="AX367" s="173"/>
      <c r="AY367" s="173"/>
      <c r="AZ367" s="129"/>
      <c r="BA367" s="129"/>
      <c r="BB367" s="129"/>
      <c r="BC367" s="129"/>
      <c r="BD367" s="129"/>
      <c r="BE367" s="129"/>
      <c r="BF367" s="129"/>
      <c r="BG367" s="194"/>
      <c r="BH367" s="194"/>
      <c r="BI367" s="129"/>
      <c r="BJ367" s="129"/>
      <c r="BK367" s="129"/>
      <c r="BM367" s="173"/>
      <c r="BN367" s="173"/>
      <c r="BO367" s="129"/>
      <c r="BP367" s="129"/>
      <c r="BQ367" s="129"/>
      <c r="BR367" s="129"/>
      <c r="BS367" s="129"/>
      <c r="BT367" s="129"/>
      <c r="BU367" s="129"/>
      <c r="BV367" s="130"/>
      <c r="BW367" s="130"/>
      <c r="BX367" s="129"/>
      <c r="BY367" s="129"/>
      <c r="BZ367" s="129"/>
      <c r="CB367" s="173"/>
      <c r="CC367" s="173"/>
      <c r="CD367" s="129"/>
      <c r="CE367" s="129"/>
      <c r="CF367" s="129"/>
      <c r="CG367" s="129"/>
      <c r="CH367" s="129"/>
      <c r="CI367" s="129"/>
      <c r="CJ367" s="129"/>
      <c r="CK367" s="130"/>
      <c r="CL367" s="130"/>
      <c r="CM367" s="129"/>
      <c r="CN367" s="129"/>
      <c r="CO367" s="129"/>
    </row>
    <row r="368" spans="1:93" ht="15.75" hidden="1">
      <c r="A368" s="129">
        <v>13</v>
      </c>
      <c r="B368" s="283"/>
      <c r="C368" s="129"/>
      <c r="D368" s="129"/>
      <c r="E368" s="125"/>
      <c r="F368" s="125"/>
      <c r="G368" s="125"/>
      <c r="H368" s="125"/>
      <c r="I368" s="129"/>
      <c r="J368" s="129"/>
      <c r="K368" s="129"/>
      <c r="L368" s="130"/>
      <c r="M368" s="130"/>
      <c r="N368" s="129"/>
      <c r="O368" s="129"/>
      <c r="P368" s="129"/>
      <c r="Q368" s="148"/>
      <c r="R368" s="129">
        <v>13</v>
      </c>
      <c r="S368" s="283"/>
      <c r="T368" s="129"/>
      <c r="U368" s="129"/>
      <c r="V368" s="129"/>
      <c r="W368" s="129"/>
      <c r="X368" s="129"/>
      <c r="Y368" s="129"/>
      <c r="Z368" s="129"/>
      <c r="AA368" s="129"/>
      <c r="AB368" s="129"/>
      <c r="AC368" s="130"/>
      <c r="AD368" s="130"/>
      <c r="AE368" s="129"/>
      <c r="AF368" s="129"/>
      <c r="AG368" s="129"/>
      <c r="AI368" s="173"/>
      <c r="AJ368" s="173"/>
      <c r="AK368" s="129"/>
      <c r="AL368" s="129"/>
      <c r="AM368" s="129"/>
      <c r="AN368" s="129"/>
      <c r="AO368" s="129"/>
      <c r="AP368" s="129"/>
      <c r="AQ368" s="129"/>
      <c r="AR368" s="130"/>
      <c r="AS368" s="130"/>
      <c r="AT368" s="129"/>
      <c r="AU368" s="129"/>
      <c r="AV368" s="129"/>
      <c r="AX368" s="173"/>
      <c r="AY368" s="173"/>
      <c r="AZ368" s="129"/>
      <c r="BA368" s="129"/>
      <c r="BB368" s="129"/>
      <c r="BC368" s="129"/>
      <c r="BD368" s="129"/>
      <c r="BE368" s="129"/>
      <c r="BF368" s="129"/>
      <c r="BG368" s="194"/>
      <c r="BH368" s="194"/>
      <c r="BI368" s="129"/>
      <c r="BJ368" s="129"/>
      <c r="BK368" s="129"/>
      <c r="BM368" s="173"/>
      <c r="BN368" s="173"/>
      <c r="BO368" s="129"/>
      <c r="BP368" s="129"/>
      <c r="BQ368" s="129"/>
      <c r="BR368" s="129"/>
      <c r="BS368" s="129"/>
      <c r="BT368" s="129"/>
      <c r="BU368" s="129"/>
      <c r="BV368" s="130"/>
      <c r="BW368" s="130"/>
      <c r="BX368" s="129"/>
      <c r="BY368" s="129"/>
      <c r="BZ368" s="129"/>
      <c r="CB368" s="173"/>
      <c r="CC368" s="173"/>
      <c r="CD368" s="129"/>
      <c r="CE368" s="129"/>
      <c r="CF368" s="129"/>
      <c r="CG368" s="129"/>
      <c r="CH368" s="129"/>
      <c r="CI368" s="129"/>
      <c r="CJ368" s="129"/>
      <c r="CK368" s="130"/>
      <c r="CL368" s="130"/>
      <c r="CM368" s="129"/>
      <c r="CN368" s="129"/>
      <c r="CO368" s="129"/>
    </row>
    <row r="369" spans="1:93" ht="15.75" hidden="1">
      <c r="A369" s="129">
        <v>14</v>
      </c>
      <c r="B369" s="283"/>
      <c r="C369" s="129"/>
      <c r="D369" s="129"/>
      <c r="E369" s="125"/>
      <c r="F369" s="125"/>
      <c r="G369" s="125"/>
      <c r="H369" s="125"/>
      <c r="I369" s="129"/>
      <c r="J369" s="129"/>
      <c r="K369" s="129"/>
      <c r="L369" s="130"/>
      <c r="M369" s="130"/>
      <c r="N369" s="129"/>
      <c r="O369" s="129"/>
      <c r="P369" s="129"/>
      <c r="Q369" s="148"/>
      <c r="R369" s="129">
        <v>14</v>
      </c>
      <c r="S369" s="283"/>
      <c r="T369" s="129"/>
      <c r="U369" s="129"/>
      <c r="V369" s="129"/>
      <c r="W369" s="129"/>
      <c r="X369" s="129"/>
      <c r="Y369" s="129"/>
      <c r="Z369" s="129"/>
      <c r="AA369" s="129"/>
      <c r="AB369" s="129"/>
      <c r="AC369" s="130"/>
      <c r="AD369" s="130"/>
      <c r="AE369" s="129"/>
      <c r="AF369" s="129"/>
      <c r="AG369" s="129"/>
      <c r="AI369" s="173"/>
      <c r="AJ369" s="173"/>
      <c r="AK369" s="129"/>
      <c r="AL369" s="129"/>
      <c r="AM369" s="129"/>
      <c r="AN369" s="129"/>
      <c r="AO369" s="129"/>
      <c r="AP369" s="129"/>
      <c r="AQ369" s="129"/>
      <c r="AR369" s="130"/>
      <c r="AS369" s="130"/>
      <c r="AT369" s="129"/>
      <c r="AU369" s="129"/>
      <c r="AV369" s="129"/>
      <c r="AX369" s="173"/>
      <c r="AY369" s="173"/>
      <c r="AZ369" s="129"/>
      <c r="BA369" s="129"/>
      <c r="BB369" s="129"/>
      <c r="BC369" s="129"/>
      <c r="BD369" s="129"/>
      <c r="BE369" s="129"/>
      <c r="BF369" s="129"/>
      <c r="BG369" s="194"/>
      <c r="BH369" s="194"/>
      <c r="BI369" s="129"/>
      <c r="BJ369" s="129"/>
      <c r="BK369" s="129"/>
      <c r="BM369" s="173"/>
      <c r="BN369" s="173"/>
      <c r="BO369" s="129"/>
      <c r="BP369" s="129"/>
      <c r="BQ369" s="129"/>
      <c r="BR369" s="129"/>
      <c r="BS369" s="129"/>
      <c r="BT369" s="129"/>
      <c r="BU369" s="129"/>
      <c r="BV369" s="130"/>
      <c r="BW369" s="130"/>
      <c r="BX369" s="129"/>
      <c r="BY369" s="129"/>
      <c r="BZ369" s="129"/>
      <c r="CB369" s="173"/>
      <c r="CC369" s="173"/>
      <c r="CD369" s="129"/>
      <c r="CE369" s="129"/>
      <c r="CF369" s="129"/>
      <c r="CG369" s="129"/>
      <c r="CH369" s="129"/>
      <c r="CI369" s="129"/>
      <c r="CJ369" s="129"/>
      <c r="CK369" s="130"/>
      <c r="CL369" s="130"/>
      <c r="CM369" s="129"/>
      <c r="CN369" s="129"/>
      <c r="CO369" s="129"/>
    </row>
    <row r="370" spans="1:93" ht="15.75" hidden="1">
      <c r="A370" s="129">
        <v>15</v>
      </c>
      <c r="B370" s="283"/>
      <c r="C370" s="129"/>
      <c r="D370" s="129"/>
      <c r="E370" s="125"/>
      <c r="F370" s="125"/>
      <c r="G370" s="125"/>
      <c r="H370" s="125"/>
      <c r="I370" s="129"/>
      <c r="J370" s="129"/>
      <c r="K370" s="129"/>
      <c r="L370" s="130"/>
      <c r="M370" s="130"/>
      <c r="N370" s="129"/>
      <c r="O370" s="129"/>
      <c r="P370" s="129"/>
      <c r="Q370" s="148"/>
      <c r="R370" s="129">
        <v>15</v>
      </c>
      <c r="S370" s="283"/>
      <c r="T370" s="129"/>
      <c r="U370" s="129"/>
      <c r="V370" s="129"/>
      <c r="W370" s="129"/>
      <c r="X370" s="129"/>
      <c r="Y370" s="129"/>
      <c r="Z370" s="129"/>
      <c r="AA370" s="129"/>
      <c r="AB370" s="129"/>
      <c r="AC370" s="130"/>
      <c r="AD370" s="130"/>
      <c r="AE370" s="129"/>
      <c r="AF370" s="129"/>
      <c r="AG370" s="129"/>
      <c r="AI370" s="173"/>
      <c r="AJ370" s="173"/>
      <c r="AK370" s="129"/>
      <c r="AL370" s="129"/>
      <c r="AM370" s="129"/>
      <c r="AN370" s="129"/>
      <c r="AO370" s="129"/>
      <c r="AP370" s="129"/>
      <c r="AQ370" s="129"/>
      <c r="AR370" s="130"/>
      <c r="AS370" s="130"/>
      <c r="AT370" s="129"/>
      <c r="AU370" s="129"/>
      <c r="AV370" s="129"/>
      <c r="AX370" s="173"/>
      <c r="AY370" s="173"/>
      <c r="AZ370" s="129"/>
      <c r="BA370" s="129"/>
      <c r="BB370" s="129"/>
      <c r="BC370" s="129"/>
      <c r="BD370" s="129"/>
      <c r="BE370" s="129"/>
      <c r="BF370" s="129"/>
      <c r="BG370" s="194"/>
      <c r="BH370" s="194"/>
      <c r="BI370" s="129"/>
      <c r="BJ370" s="129"/>
      <c r="BK370" s="129"/>
      <c r="BM370" s="173"/>
      <c r="BN370" s="173"/>
      <c r="BO370" s="129"/>
      <c r="BP370" s="129"/>
      <c r="BQ370" s="129"/>
      <c r="BR370" s="129"/>
      <c r="BS370" s="129"/>
      <c r="BT370" s="129"/>
      <c r="BU370" s="129"/>
      <c r="BV370" s="130"/>
      <c r="BW370" s="130"/>
      <c r="BX370" s="129"/>
      <c r="BY370" s="129"/>
      <c r="BZ370" s="129"/>
      <c r="CB370" s="173"/>
      <c r="CC370" s="173"/>
      <c r="CD370" s="129"/>
      <c r="CE370" s="129"/>
      <c r="CF370" s="129"/>
      <c r="CG370" s="129"/>
      <c r="CH370" s="129"/>
      <c r="CI370" s="129"/>
      <c r="CJ370" s="129"/>
      <c r="CK370" s="130"/>
      <c r="CL370" s="130"/>
      <c r="CM370" s="129"/>
      <c r="CN370" s="129"/>
      <c r="CO370" s="129"/>
    </row>
    <row r="371" spans="1:93" ht="15.75" hidden="1">
      <c r="A371" s="280" t="s">
        <v>644</v>
      </c>
      <c r="B371" s="280"/>
      <c r="C371" s="129"/>
      <c r="D371" s="129"/>
      <c r="E371" s="125">
        <f>SUM(E356:E370)</f>
        <v>60</v>
      </c>
      <c r="F371" s="125">
        <f>SUM(F356:F370)</f>
        <v>60</v>
      </c>
      <c r="G371" s="125"/>
      <c r="H371" s="125"/>
      <c r="I371" s="129"/>
      <c r="J371" s="129">
        <f t="shared" ref="J371:K371" si="172">SUM(J356:J370)</f>
        <v>0</v>
      </c>
      <c r="K371" s="129">
        <f t="shared" si="172"/>
        <v>0</v>
      </c>
      <c r="L371" s="130">
        <f>IF(F371=0,0,(F371/E371*100))</f>
        <v>100</v>
      </c>
      <c r="M371" s="130">
        <f>IF(K371=0,0,(K371/J371*100))</f>
        <v>0</v>
      </c>
      <c r="N371" s="129"/>
      <c r="O371" s="129"/>
      <c r="P371" s="129"/>
      <c r="Q371" s="148"/>
      <c r="R371" s="280" t="s">
        <v>644</v>
      </c>
      <c r="S371" s="280"/>
      <c r="T371" s="129"/>
      <c r="U371" s="129"/>
      <c r="V371" s="125">
        <f>SUM(V356:V370)</f>
        <v>65</v>
      </c>
      <c r="W371" s="125">
        <f>SUM(W356:W370)</f>
        <v>65</v>
      </c>
      <c r="X371" s="125"/>
      <c r="Y371" s="125"/>
      <c r="Z371" s="129"/>
      <c r="AA371" s="129">
        <f t="shared" ref="AA371:AB371" si="173">SUM(AA356:AA370)</f>
        <v>0</v>
      </c>
      <c r="AB371" s="129">
        <f t="shared" si="173"/>
        <v>0</v>
      </c>
      <c r="AC371" s="130">
        <f>IF(W371=0,0,(W371/V371*100))</f>
        <v>100</v>
      </c>
      <c r="AD371" s="130">
        <f>IF(AB371=0,0,(AB371/AA371*100))</f>
        <v>0</v>
      </c>
      <c r="AE371" s="129"/>
      <c r="AF371" s="129"/>
      <c r="AG371" s="129"/>
      <c r="AI371" s="173"/>
      <c r="AJ371" s="173"/>
      <c r="AK371" s="129"/>
      <c r="AL371" s="129"/>
      <c r="AM371" s="129"/>
      <c r="AN371" s="129"/>
      <c r="AO371" s="129"/>
      <c r="AP371" s="129"/>
      <c r="AQ371" s="129"/>
      <c r="AR371" s="130"/>
      <c r="AS371" s="130"/>
      <c r="AT371" s="129"/>
      <c r="AU371" s="129"/>
      <c r="AV371" s="129"/>
      <c r="AX371" s="173"/>
      <c r="AY371" s="173"/>
      <c r="AZ371" s="129"/>
      <c r="BA371" s="129"/>
      <c r="BB371" s="129"/>
      <c r="BC371" s="129"/>
      <c r="BD371" s="129"/>
      <c r="BE371" s="129"/>
      <c r="BF371" s="129"/>
      <c r="BG371" s="194"/>
      <c r="BH371" s="194"/>
      <c r="BI371" s="129"/>
      <c r="BJ371" s="129"/>
      <c r="BK371" s="129"/>
      <c r="BM371" s="173"/>
      <c r="BN371" s="173"/>
      <c r="BO371" s="129"/>
      <c r="BP371" s="129"/>
      <c r="BQ371" s="129"/>
      <c r="BR371" s="129"/>
      <c r="BS371" s="129"/>
      <c r="BT371" s="129"/>
      <c r="BU371" s="129"/>
      <c r="BV371" s="130"/>
      <c r="BW371" s="130"/>
      <c r="BX371" s="129"/>
      <c r="BY371" s="129"/>
      <c r="BZ371" s="129"/>
      <c r="CB371" s="173"/>
      <c r="CC371" s="173"/>
      <c r="CD371" s="129"/>
      <c r="CE371" s="129"/>
      <c r="CF371" s="129"/>
      <c r="CG371" s="129"/>
      <c r="CH371" s="129"/>
      <c r="CI371" s="129"/>
      <c r="CJ371" s="129"/>
      <c r="CK371" s="130"/>
      <c r="CL371" s="130"/>
      <c r="CM371" s="129"/>
      <c r="CN371" s="129"/>
      <c r="CO371" s="129"/>
    </row>
    <row r="372" spans="1:93" ht="15.75" hidden="1">
      <c r="A372" s="280" t="s">
        <v>658</v>
      </c>
      <c r="B372" s="280"/>
      <c r="C372" s="129"/>
      <c r="D372" s="129"/>
      <c r="E372" s="125">
        <f>E355+E339+E323+E371</f>
        <v>1210</v>
      </c>
      <c r="F372" s="125">
        <f>F355+F339+F323+F371</f>
        <v>1214</v>
      </c>
      <c r="G372" s="125"/>
      <c r="H372" s="125"/>
      <c r="I372" s="129"/>
      <c r="J372" s="125">
        <f>J355+J339+J323+J371</f>
        <v>0</v>
      </c>
      <c r="K372" s="125">
        <f>K355+K339+K323+K371</f>
        <v>110</v>
      </c>
      <c r="L372" s="130">
        <f t="shared" ref="L372:L373" si="174">IF(F372=0,0,(F372/E372*100))</f>
        <v>100.33057851239668</v>
      </c>
      <c r="M372" s="130" t="e">
        <f t="shared" ref="M372:M373" si="175">IF(K372=0,0,(K372/J372*100))</f>
        <v>#DIV/0!</v>
      </c>
      <c r="N372" s="129"/>
      <c r="O372" s="129"/>
      <c r="P372" s="129"/>
      <c r="Q372" s="148"/>
      <c r="R372" s="280" t="s">
        <v>658</v>
      </c>
      <c r="S372" s="280"/>
      <c r="T372" s="129"/>
      <c r="U372" s="129"/>
      <c r="V372" s="125">
        <f>V355+V339+V323+V371</f>
        <v>1215</v>
      </c>
      <c r="W372" s="125">
        <f>W355+W339+W323+W371</f>
        <v>1217</v>
      </c>
      <c r="X372" s="125"/>
      <c r="Y372" s="125"/>
      <c r="Z372" s="129"/>
      <c r="AA372" s="125">
        <f>AA355+AA339+AA323+AA371</f>
        <v>0</v>
      </c>
      <c r="AB372" s="125">
        <f>AB355+AB339+AB323+AB371</f>
        <v>0</v>
      </c>
      <c r="AC372" s="130">
        <f t="shared" ref="AC372" si="176">IF(W372=0,0,(W372/V372*100))</f>
        <v>100.16460905349793</v>
      </c>
      <c r="AD372" s="130">
        <f t="shared" ref="AD372" si="177">IF(AB372=0,0,(AB372/AA372*100))</f>
        <v>0</v>
      </c>
      <c r="AE372" s="129"/>
      <c r="AF372" s="129"/>
      <c r="AG372" s="129"/>
      <c r="AI372" s="281" t="s">
        <v>658</v>
      </c>
      <c r="AJ372" s="281"/>
      <c r="AK372" s="129"/>
      <c r="AL372" s="129"/>
      <c r="AM372" s="129">
        <f>AM355+AM339+AM323</f>
        <v>0</v>
      </c>
      <c r="AN372" s="129">
        <f t="shared" ref="AN372" si="178">AN355+AN339+AN323</f>
        <v>782</v>
      </c>
      <c r="AO372" s="129"/>
      <c r="AP372" s="129">
        <f t="shared" ref="AP372:AQ372" si="179">AP355+AP339+AP323</f>
        <v>0</v>
      </c>
      <c r="AQ372" s="129">
        <f t="shared" si="179"/>
        <v>0</v>
      </c>
      <c r="AR372" s="130" t="e">
        <f t="shared" ref="AR372:AR373" si="180">IF(AN372=0,0,(AN372/AM372*100))</f>
        <v>#DIV/0!</v>
      </c>
      <c r="AS372" s="130">
        <f t="shared" ref="AS372:AS373" si="181">IF(AQ372=0,0,(AQ372/AP372*100))</f>
        <v>0</v>
      </c>
      <c r="AT372" s="129"/>
      <c r="AU372" s="129"/>
      <c r="AV372" s="129"/>
      <c r="AX372" s="281" t="s">
        <v>658</v>
      </c>
      <c r="AY372" s="281"/>
      <c r="AZ372" s="129"/>
      <c r="BA372" s="129"/>
      <c r="BB372" s="129">
        <f>BB355+BB339+BB323</f>
        <v>645</v>
      </c>
      <c r="BC372" s="129">
        <f t="shared" ref="BC372" si="182">BC355+BC339+BC323</f>
        <v>631</v>
      </c>
      <c r="BD372" s="129"/>
      <c r="BE372" s="129">
        <f t="shared" ref="BE372:BF372" si="183">BE355+BE339+BE323</f>
        <v>0</v>
      </c>
      <c r="BF372" s="129">
        <f t="shared" si="183"/>
        <v>0</v>
      </c>
      <c r="BG372" s="194">
        <f t="shared" ref="BG372:BG373" si="184">IF(BC372=0,0,(BC372/BB372*100))</f>
        <v>97.829457364341081</v>
      </c>
      <c r="BH372" s="194">
        <f t="shared" ref="BH372:BH373" si="185">IF(BF372=0,0,(BF372/BE372*100))</f>
        <v>0</v>
      </c>
      <c r="BI372" s="129"/>
      <c r="BJ372" s="129"/>
      <c r="BK372" s="129"/>
      <c r="BM372" s="281" t="s">
        <v>658</v>
      </c>
      <c r="BN372" s="281"/>
      <c r="BO372" s="129"/>
      <c r="BP372" s="129"/>
      <c r="BQ372" s="129">
        <f>BQ355+BQ339+BQ323</f>
        <v>0</v>
      </c>
      <c r="BR372" s="129">
        <f t="shared" ref="BR372" si="186">BR355+BR339+BR323</f>
        <v>0</v>
      </c>
      <c r="BS372" s="129"/>
      <c r="BT372" s="129">
        <f t="shared" ref="BT372:BU372" si="187">BT355+BT339+BT323</f>
        <v>250</v>
      </c>
      <c r="BU372" s="129">
        <f t="shared" si="187"/>
        <v>493</v>
      </c>
      <c r="BV372" s="130">
        <f t="shared" ref="BV372:BV373" si="188">IF(BR372=0,0,(BR372/BQ372*100))</f>
        <v>0</v>
      </c>
      <c r="BW372" s="130">
        <f t="shared" ref="BW372:BW373" si="189">IF(BU372=0,0,(BU372/BT372*100))</f>
        <v>197.2</v>
      </c>
      <c r="BX372" s="129"/>
      <c r="BY372" s="129"/>
      <c r="BZ372" s="129"/>
      <c r="CB372" s="281" t="s">
        <v>658</v>
      </c>
      <c r="CC372" s="281"/>
      <c r="CD372" s="129"/>
      <c r="CE372" s="129"/>
      <c r="CF372" s="129">
        <f>CF355+CF339+CF323</f>
        <v>0</v>
      </c>
      <c r="CG372" s="129">
        <f t="shared" ref="CG372" si="190">CG355+CG339+CG323</f>
        <v>0</v>
      </c>
      <c r="CH372" s="129"/>
      <c r="CI372" s="129">
        <f t="shared" ref="CI372:CJ372" si="191">CI355+CI339+CI323</f>
        <v>0</v>
      </c>
      <c r="CJ372" s="129">
        <f t="shared" si="191"/>
        <v>0</v>
      </c>
      <c r="CK372" s="130">
        <f t="shared" ref="CK372:CK373" si="192">IF(CG372=0,0,(CG372/CF372*100))</f>
        <v>0</v>
      </c>
      <c r="CL372" s="130">
        <f t="shared" ref="CL372:CL373" si="193">IF(CJ372=0,0,(CJ372/CI372*100))</f>
        <v>0</v>
      </c>
      <c r="CM372" s="129"/>
      <c r="CN372" s="129"/>
      <c r="CO372" s="129"/>
    </row>
    <row r="373" spans="1:93" ht="15.75" hidden="1" customHeight="1">
      <c r="A373" s="263" t="s">
        <v>659</v>
      </c>
      <c r="B373" s="263"/>
      <c r="C373" s="129"/>
      <c r="D373" s="129"/>
      <c r="E373" s="125">
        <f>E372+E307</f>
        <v>3673</v>
      </c>
      <c r="F373" s="125">
        <f>F372+F307</f>
        <v>3419</v>
      </c>
      <c r="G373" s="125"/>
      <c r="H373" s="125"/>
      <c r="I373" s="129"/>
      <c r="J373" s="129">
        <f>J372+J307</f>
        <v>0</v>
      </c>
      <c r="K373" s="129">
        <f>K372+K307</f>
        <v>110</v>
      </c>
      <c r="L373" s="130">
        <f t="shared" si="174"/>
        <v>93.084671930302207</v>
      </c>
      <c r="M373" s="130" t="e">
        <f t="shared" si="175"/>
        <v>#DIV/0!</v>
      </c>
      <c r="N373" s="150"/>
      <c r="O373" s="150"/>
      <c r="P373" s="150"/>
      <c r="Q373" s="148"/>
      <c r="R373" s="264" t="s">
        <v>659</v>
      </c>
      <c r="S373" s="265"/>
      <c r="T373" s="129"/>
      <c r="U373" s="129"/>
      <c r="V373" s="125">
        <f>V372+V307</f>
        <v>3630</v>
      </c>
      <c r="W373" s="125">
        <f>W372+W307</f>
        <v>3483</v>
      </c>
      <c r="X373" s="125"/>
      <c r="Y373" s="125"/>
      <c r="Z373" s="125">
        <f>Z372+Z307</f>
        <v>0</v>
      </c>
      <c r="AA373" s="125">
        <f>AA372+AA307</f>
        <v>0</v>
      </c>
      <c r="AB373" s="125">
        <f>AB372+AB307</f>
        <v>0</v>
      </c>
      <c r="AC373" s="130">
        <f t="shared" ref="AC373" si="194">IF(W373=0,0,(W373/V373*100))</f>
        <v>95.950413223140501</v>
      </c>
      <c r="AD373" s="130">
        <f t="shared" ref="AD373" si="195">IF(AB373=0,0,(AB373/AA373*100))</f>
        <v>0</v>
      </c>
      <c r="AE373" s="150"/>
      <c r="AF373" s="150"/>
      <c r="AG373" s="150"/>
      <c r="AI373" s="266" t="s">
        <v>659</v>
      </c>
      <c r="AJ373" s="266"/>
      <c r="AK373" s="129"/>
      <c r="AL373" s="129"/>
      <c r="AM373" s="129">
        <f>AM372+AM307</f>
        <v>2090</v>
      </c>
      <c r="AN373" s="129">
        <f>AN372+AN307</f>
        <v>2493</v>
      </c>
      <c r="AO373" s="129">
        <f>AO372+AO307</f>
        <v>0</v>
      </c>
      <c r="AP373" s="129">
        <f>AP372+AP307</f>
        <v>0</v>
      </c>
      <c r="AQ373" s="129">
        <f>AQ372+AQ307</f>
        <v>0</v>
      </c>
      <c r="AR373" s="130">
        <f t="shared" si="180"/>
        <v>119.2822966507177</v>
      </c>
      <c r="AS373" s="130">
        <f t="shared" si="181"/>
        <v>0</v>
      </c>
      <c r="AT373" s="150"/>
      <c r="AU373" s="150"/>
      <c r="AV373" s="150"/>
      <c r="AX373" s="266" t="s">
        <v>659</v>
      </c>
      <c r="AY373" s="266"/>
      <c r="AZ373" s="129"/>
      <c r="BA373" s="129"/>
      <c r="BB373" s="129">
        <f>BB372+BB307</f>
        <v>2599</v>
      </c>
      <c r="BC373" s="129">
        <f>BC372+BC307</f>
        <v>2050</v>
      </c>
      <c r="BD373" s="129">
        <f>BD372+BD307</f>
        <v>0</v>
      </c>
      <c r="BE373" s="129">
        <f>BE372+BE307</f>
        <v>0</v>
      </c>
      <c r="BF373" s="129">
        <f>BF372+BF307</f>
        <v>0</v>
      </c>
      <c r="BG373" s="194">
        <f t="shared" si="184"/>
        <v>78.876490958060799</v>
      </c>
      <c r="BH373" s="194">
        <f t="shared" si="185"/>
        <v>0</v>
      </c>
      <c r="BI373" s="150"/>
      <c r="BJ373" s="150"/>
      <c r="BK373" s="150"/>
      <c r="BM373" s="266" t="s">
        <v>659</v>
      </c>
      <c r="BN373" s="266"/>
      <c r="BO373" s="129"/>
      <c r="BP373" s="129"/>
      <c r="BQ373" s="129">
        <f>BQ372+BQ307</f>
        <v>0</v>
      </c>
      <c r="BR373" s="129">
        <f>BR372+BR307</f>
        <v>0</v>
      </c>
      <c r="BS373" s="129">
        <f>BS372+BS307</f>
        <v>0</v>
      </c>
      <c r="BT373" s="129">
        <f>BT372+BT307</f>
        <v>250</v>
      </c>
      <c r="BU373" s="129">
        <f>BU372+BU307</f>
        <v>493</v>
      </c>
      <c r="BV373" s="130">
        <f t="shared" si="188"/>
        <v>0</v>
      </c>
      <c r="BW373" s="130">
        <f t="shared" si="189"/>
        <v>197.2</v>
      </c>
      <c r="BX373" s="150"/>
      <c r="BY373" s="150"/>
      <c r="BZ373" s="150"/>
      <c r="CB373" s="266" t="s">
        <v>659</v>
      </c>
      <c r="CC373" s="266"/>
      <c r="CD373" s="129"/>
      <c r="CE373" s="129"/>
      <c r="CF373" s="129">
        <f>CF372+CF307</f>
        <v>0</v>
      </c>
      <c r="CG373" s="129">
        <f>CG372+CG307</f>
        <v>0</v>
      </c>
      <c r="CH373" s="129">
        <f>CH372+CH307</f>
        <v>0</v>
      </c>
      <c r="CI373" s="129">
        <f>CI372+CI307</f>
        <v>0</v>
      </c>
      <c r="CJ373" s="129">
        <f>CJ372+CJ307</f>
        <v>0</v>
      </c>
      <c r="CK373" s="130">
        <f t="shared" si="192"/>
        <v>0</v>
      </c>
      <c r="CL373" s="130">
        <f t="shared" si="193"/>
        <v>0</v>
      </c>
      <c r="CM373" s="150"/>
      <c r="CN373" s="150"/>
      <c r="CO373" s="150"/>
    </row>
    <row r="374" spans="1:93" ht="15.75" hidden="1" customHeight="1">
      <c r="A374" s="269" t="s">
        <v>693</v>
      </c>
      <c r="B374" s="270"/>
      <c r="C374" s="270"/>
      <c r="D374" s="271"/>
      <c r="E374" s="302">
        <f>F373+K373</f>
        <v>3529</v>
      </c>
      <c r="F374" s="303"/>
      <c r="G374" s="303"/>
      <c r="H374" s="303"/>
      <c r="I374" s="303"/>
      <c r="J374" s="303"/>
      <c r="K374" s="304"/>
      <c r="L374" s="275">
        <f>IF((F373+K373)=0,0,((F373+K373)/(E373+J373))*100)</f>
        <v>96.079499047100455</v>
      </c>
      <c r="M374" s="276"/>
      <c r="N374" s="150"/>
      <c r="O374" s="150"/>
      <c r="P374" s="150"/>
      <c r="Q374" s="148"/>
      <c r="R374" s="269" t="s">
        <v>693</v>
      </c>
      <c r="S374" s="270"/>
      <c r="T374" s="270"/>
      <c r="U374" s="271"/>
      <c r="V374" s="302">
        <f>W373+AB373</f>
        <v>3483</v>
      </c>
      <c r="W374" s="303"/>
      <c r="X374" s="303"/>
      <c r="Y374" s="303"/>
      <c r="Z374" s="303"/>
      <c r="AA374" s="303"/>
      <c r="AB374" s="304"/>
      <c r="AC374" s="275">
        <f>IF((W373+AB373)=0,0,((W373+AB373)/(V373+AA373))*100)</f>
        <v>95.950413223140501</v>
      </c>
      <c r="AD374" s="276"/>
      <c r="AE374" s="150"/>
      <c r="AF374" s="150"/>
      <c r="AG374" s="150"/>
      <c r="AI374" s="269" t="s">
        <v>693</v>
      </c>
      <c r="AJ374" s="270"/>
      <c r="AK374" s="270"/>
      <c r="AL374" s="271"/>
      <c r="AM374" s="302">
        <f>AN373+AQ373</f>
        <v>2493</v>
      </c>
      <c r="AN374" s="303"/>
      <c r="AO374" s="303"/>
      <c r="AP374" s="303"/>
      <c r="AQ374" s="304"/>
      <c r="AR374" s="275">
        <f>IF((AN373+AQ373)=0,0,((AN373+AQ373)/(AM373+AP373))*100)</f>
        <v>119.2822966507177</v>
      </c>
      <c r="AS374" s="276"/>
      <c r="AT374" s="150"/>
      <c r="AU374" s="150"/>
      <c r="AV374" s="150"/>
      <c r="AX374" s="269" t="s">
        <v>693</v>
      </c>
      <c r="AY374" s="270"/>
      <c r="AZ374" s="270"/>
      <c r="BA374" s="271"/>
      <c r="BB374" s="302">
        <f>BC373+BF373</f>
        <v>2050</v>
      </c>
      <c r="BC374" s="303"/>
      <c r="BD374" s="303"/>
      <c r="BE374" s="303"/>
      <c r="BF374" s="304"/>
      <c r="BG374" s="305">
        <f>IF((BC373+BF373)=0,0,((BC373+BF373)/(BB373+BE373))*100)</f>
        <v>78.876490958060799</v>
      </c>
      <c r="BH374" s="306"/>
      <c r="BI374" s="150"/>
      <c r="BJ374" s="150"/>
      <c r="BK374" s="150"/>
      <c r="BM374" s="269" t="s">
        <v>693</v>
      </c>
      <c r="BN374" s="270"/>
      <c r="BO374" s="270"/>
      <c r="BP374" s="271"/>
      <c r="BQ374" s="302">
        <f>BR373+BU373</f>
        <v>493</v>
      </c>
      <c r="BR374" s="303"/>
      <c r="BS374" s="303"/>
      <c r="BT374" s="303"/>
      <c r="BU374" s="304"/>
      <c r="BV374" s="275">
        <f>IF((BR373+BU373)=0,0,((BR373+BU373)/(BQ373+BT373))*100)</f>
        <v>197.2</v>
      </c>
      <c r="BW374" s="276"/>
      <c r="BX374" s="150"/>
      <c r="BY374" s="150"/>
      <c r="BZ374" s="150"/>
      <c r="CB374" s="269" t="s">
        <v>693</v>
      </c>
      <c r="CC374" s="270"/>
      <c r="CD374" s="270"/>
      <c r="CE374" s="271"/>
      <c r="CF374" s="302">
        <f>CG373+CJ373</f>
        <v>0</v>
      </c>
      <c r="CG374" s="303"/>
      <c r="CH374" s="303"/>
      <c r="CI374" s="303"/>
      <c r="CJ374" s="304"/>
      <c r="CK374" s="275">
        <f>IF((CG373+CJ373)=0,0,((CG373+CJ373)/(CF373+CI373))*100)</f>
        <v>0</v>
      </c>
      <c r="CL374" s="276"/>
      <c r="CM374" s="150"/>
      <c r="CN374" s="150"/>
      <c r="CO374" s="150"/>
    </row>
    <row r="375" spans="1:93" hidden="1">
      <c r="A375" s="254" t="s">
        <v>781</v>
      </c>
      <c r="B375" s="254"/>
      <c r="C375" s="254"/>
      <c r="D375" s="254"/>
      <c r="E375" s="254"/>
      <c r="F375" s="254"/>
      <c r="G375" s="254"/>
      <c r="H375" s="254"/>
      <c r="I375" s="254"/>
      <c r="J375" s="254"/>
      <c r="K375" s="254"/>
      <c r="L375" s="254"/>
      <c r="M375" s="254"/>
      <c r="N375" s="254"/>
      <c r="O375" s="254"/>
      <c r="P375" s="254"/>
      <c r="R375" s="255" t="s">
        <v>782</v>
      </c>
      <c r="S375" s="255"/>
      <c r="T375" s="255"/>
      <c r="U375" s="255"/>
      <c r="V375" s="255"/>
      <c r="W375" s="255"/>
      <c r="X375" s="255"/>
      <c r="Y375" s="255"/>
      <c r="Z375" s="255"/>
      <c r="AA375" s="255"/>
      <c r="AB375" s="255"/>
      <c r="AC375" s="255"/>
      <c r="AD375" s="255"/>
      <c r="AE375" s="255"/>
      <c r="AF375" s="255"/>
      <c r="AG375" s="255"/>
      <c r="AI375" s="255" t="s">
        <v>784</v>
      </c>
      <c r="AJ375" s="255"/>
      <c r="AK375" s="255"/>
      <c r="AL375" s="255"/>
      <c r="AM375" s="255"/>
      <c r="AN375" s="255"/>
      <c r="AO375" s="255"/>
      <c r="AP375" s="255"/>
      <c r="AQ375" s="255"/>
      <c r="AR375" s="255"/>
      <c r="AS375" s="255"/>
      <c r="AT375" s="255"/>
      <c r="AU375" s="255"/>
      <c r="AV375" s="255"/>
      <c r="AX375" s="255" t="s">
        <v>813</v>
      </c>
      <c r="AY375" s="255"/>
      <c r="AZ375" s="255"/>
      <c r="BA375" s="255"/>
      <c r="BB375" s="255"/>
      <c r="BC375" s="255"/>
      <c r="BD375" s="255"/>
      <c r="BE375" s="255"/>
      <c r="BF375" s="255"/>
      <c r="BG375" s="255"/>
      <c r="BH375" s="255"/>
      <c r="BI375" s="255"/>
      <c r="BJ375" s="255"/>
      <c r="BK375" s="255"/>
      <c r="BM375" s="255" t="s">
        <v>813</v>
      </c>
      <c r="BN375" s="255"/>
      <c r="BO375" s="255"/>
      <c r="BP375" s="255"/>
      <c r="BQ375" s="255"/>
      <c r="BR375" s="255"/>
      <c r="BS375" s="255"/>
      <c r="BT375" s="255"/>
      <c r="BU375" s="255"/>
      <c r="BV375" s="255"/>
      <c r="BW375" s="255"/>
      <c r="BX375" s="255"/>
      <c r="BY375" s="255"/>
      <c r="BZ375" s="255"/>
      <c r="CB375" s="255"/>
      <c r="CC375" s="255"/>
      <c r="CD375" s="255"/>
      <c r="CE375" s="255"/>
      <c r="CF375" s="255"/>
      <c r="CG375" s="255"/>
      <c r="CH375" s="255"/>
      <c r="CI375" s="255"/>
      <c r="CJ375" s="255"/>
      <c r="CK375" s="255"/>
      <c r="CL375" s="255"/>
      <c r="CM375" s="255"/>
      <c r="CN375" s="255"/>
      <c r="CO375" s="255"/>
    </row>
    <row r="376" spans="1:93" ht="15.75" hidden="1">
      <c r="A376" s="146"/>
      <c r="B376" s="144"/>
      <c r="C376" s="131"/>
      <c r="D376" s="151"/>
      <c r="E376" s="132"/>
      <c r="F376" s="131"/>
      <c r="G376" s="131"/>
      <c r="H376" s="131"/>
      <c r="I376" s="131"/>
      <c r="J376" s="133"/>
      <c r="K376" s="134"/>
      <c r="L376" s="135"/>
      <c r="M376" s="257" t="s">
        <v>646</v>
      </c>
      <c r="N376" s="257"/>
      <c r="O376" s="257"/>
      <c r="P376" s="257"/>
      <c r="R376" s="146"/>
      <c r="S376" s="144"/>
      <c r="T376" s="131"/>
      <c r="U376" s="151"/>
      <c r="V376" s="132"/>
      <c r="W376" s="131"/>
      <c r="X376" s="131"/>
      <c r="Y376" s="131"/>
      <c r="Z376" s="131"/>
      <c r="AA376" s="133"/>
      <c r="AB376" s="134"/>
      <c r="AC376" s="135"/>
      <c r="AD376" s="257" t="s">
        <v>646</v>
      </c>
      <c r="AE376" s="257"/>
      <c r="AF376" s="257"/>
      <c r="AG376" s="257"/>
      <c r="AI376" s="146"/>
      <c r="AJ376" s="144"/>
      <c r="AK376" s="131"/>
      <c r="AL376" s="151"/>
      <c r="AM376" s="132"/>
      <c r="AN376" s="131"/>
      <c r="AO376" s="131"/>
      <c r="AP376" s="133"/>
      <c r="AQ376" s="134"/>
      <c r="AR376" s="135"/>
      <c r="AS376" s="257" t="s">
        <v>646</v>
      </c>
      <c r="AT376" s="257"/>
      <c r="AU376" s="257"/>
      <c r="AV376" s="257"/>
      <c r="AX376" s="146"/>
      <c r="AY376" s="144"/>
      <c r="AZ376" s="131"/>
      <c r="BA376" s="151"/>
      <c r="BB376" s="132"/>
      <c r="BC376" s="131"/>
      <c r="BD376" s="131"/>
      <c r="BE376" s="133"/>
      <c r="BF376" s="134"/>
      <c r="BG376" s="135"/>
      <c r="BH376" s="257" t="s">
        <v>646</v>
      </c>
      <c r="BI376" s="257"/>
      <c r="BJ376" s="257"/>
      <c r="BK376" s="257"/>
      <c r="BM376" s="146"/>
      <c r="BN376" s="144"/>
      <c r="BO376" s="131"/>
      <c r="BP376" s="151"/>
      <c r="BQ376" s="132"/>
      <c r="BR376" s="131"/>
      <c r="BS376" s="131"/>
      <c r="BT376" s="133"/>
      <c r="BU376" s="134"/>
      <c r="BV376" s="135"/>
      <c r="BW376" s="257" t="s">
        <v>646</v>
      </c>
      <c r="BX376" s="257"/>
      <c r="BY376" s="257"/>
      <c r="BZ376" s="257"/>
      <c r="CB376" s="146"/>
      <c r="CC376" s="144"/>
      <c r="CD376" s="131"/>
      <c r="CE376" s="151"/>
      <c r="CF376" s="132"/>
      <c r="CG376" s="131"/>
      <c r="CH376" s="131"/>
      <c r="CI376" s="133"/>
      <c r="CJ376" s="134"/>
      <c r="CK376" s="135"/>
      <c r="CL376" s="257" t="s">
        <v>646</v>
      </c>
      <c r="CM376" s="257"/>
      <c r="CN376" s="257"/>
      <c r="CO376" s="257"/>
    </row>
    <row r="377" spans="1:93" ht="15.75" hidden="1">
      <c r="A377" s="146"/>
      <c r="B377" s="144"/>
      <c r="C377" s="131"/>
      <c r="D377" s="131"/>
      <c r="E377" s="132"/>
      <c r="F377" s="131"/>
      <c r="G377" s="131"/>
      <c r="H377" s="131"/>
      <c r="I377" s="131"/>
      <c r="J377" s="133"/>
      <c r="K377" s="134"/>
      <c r="L377" s="135"/>
      <c r="M377" s="132"/>
      <c r="N377" s="131"/>
      <c r="O377" s="131"/>
      <c r="P377" s="136"/>
      <c r="R377" s="146"/>
      <c r="S377" s="144"/>
      <c r="T377" s="131"/>
      <c r="U377" s="131"/>
      <c r="V377" s="132"/>
      <c r="W377" s="131"/>
      <c r="X377" s="131"/>
      <c r="Y377" s="131"/>
      <c r="Z377" s="131"/>
      <c r="AA377" s="133"/>
      <c r="AB377" s="134"/>
      <c r="AC377" s="135"/>
      <c r="AD377" s="132"/>
      <c r="AE377" s="131"/>
      <c r="AF377" s="131"/>
      <c r="AG377" s="136"/>
      <c r="AI377" s="146"/>
      <c r="AJ377" s="144"/>
      <c r="AK377" s="131"/>
      <c r="AL377" s="131"/>
      <c r="AM377" s="132"/>
      <c r="AN377" s="131"/>
      <c r="AO377" s="131"/>
      <c r="AP377" s="133"/>
      <c r="AQ377" s="134"/>
      <c r="AR377" s="135"/>
      <c r="AS377" s="132"/>
      <c r="AT377" s="131"/>
      <c r="AU377" s="131"/>
      <c r="AV377" s="136"/>
      <c r="AX377" s="146"/>
      <c r="AY377" s="144"/>
      <c r="AZ377" s="131"/>
      <c r="BA377" s="131"/>
      <c r="BB377" s="132"/>
      <c r="BC377" s="131"/>
      <c r="BD377" s="131"/>
      <c r="BE377" s="133"/>
      <c r="BF377" s="134"/>
      <c r="BG377" s="135"/>
      <c r="BH377" s="132"/>
      <c r="BI377" s="131"/>
      <c r="BJ377" s="131"/>
      <c r="BK377" s="136"/>
      <c r="BM377" s="146"/>
      <c r="BN377" s="144"/>
      <c r="BO377" s="131"/>
      <c r="BP377" s="131"/>
      <c r="BQ377" s="132"/>
      <c r="BR377" s="131"/>
      <c r="BS377" s="131"/>
      <c r="BT377" s="133"/>
      <c r="BU377" s="134"/>
      <c r="BV377" s="135"/>
      <c r="BW377" s="132"/>
      <c r="BX377" s="131"/>
      <c r="BY377" s="131"/>
      <c r="BZ377" s="136"/>
      <c r="CB377" s="146"/>
      <c r="CC377" s="144"/>
      <c r="CD377" s="131"/>
      <c r="CE377" s="131"/>
      <c r="CF377" s="132"/>
      <c r="CG377" s="131"/>
      <c r="CH377" s="131"/>
      <c r="CI377" s="133"/>
      <c r="CJ377" s="134"/>
      <c r="CK377" s="135"/>
      <c r="CL377" s="132"/>
      <c r="CM377" s="131"/>
      <c r="CN377" s="131"/>
      <c r="CO377" s="136"/>
    </row>
    <row r="378" spans="1:93" ht="15.75" hidden="1">
      <c r="A378" s="146"/>
      <c r="B378" s="145"/>
      <c r="C378" s="137"/>
      <c r="D378" s="137"/>
      <c r="E378" s="138"/>
      <c r="F378" s="139"/>
      <c r="G378" s="139"/>
      <c r="H378" s="139"/>
      <c r="I378" s="137"/>
      <c r="J378" s="133"/>
      <c r="K378" s="140"/>
      <c r="L378" s="141"/>
      <c r="M378" s="142"/>
      <c r="N378" s="137"/>
      <c r="O378" s="137"/>
      <c r="P378" s="143"/>
      <c r="R378" s="146"/>
      <c r="S378" s="145"/>
      <c r="T378" s="137"/>
      <c r="U378" s="137"/>
      <c r="V378" s="138"/>
      <c r="W378" s="139"/>
      <c r="X378" s="139"/>
      <c r="Y378" s="139"/>
      <c r="Z378" s="137"/>
      <c r="AA378" s="133"/>
      <c r="AB378" s="140"/>
      <c r="AC378" s="141"/>
      <c r="AD378" s="142"/>
      <c r="AE378" s="137"/>
      <c r="AF378" s="137"/>
      <c r="AG378" s="143"/>
      <c r="AI378" s="146"/>
      <c r="AJ378" s="145"/>
      <c r="AK378" s="137"/>
      <c r="AL378" s="137"/>
      <c r="AM378" s="138"/>
      <c r="AN378" s="139"/>
      <c r="AO378" s="137"/>
      <c r="AP378" s="133"/>
      <c r="AQ378" s="140"/>
      <c r="AR378" s="141"/>
      <c r="AS378" s="142"/>
      <c r="AT378" s="137"/>
      <c r="AU378" s="137"/>
      <c r="AV378" s="143"/>
      <c r="AX378" s="146"/>
      <c r="AY378" s="145"/>
      <c r="AZ378" s="137"/>
      <c r="BA378" s="137"/>
      <c r="BB378" s="138"/>
      <c r="BC378" s="139"/>
      <c r="BD378" s="137"/>
      <c r="BE378" s="133"/>
      <c r="BF378" s="140"/>
      <c r="BG378" s="141"/>
      <c r="BH378" s="142"/>
      <c r="BI378" s="137"/>
      <c r="BJ378" s="137"/>
      <c r="BK378" s="143"/>
      <c r="BM378" s="146"/>
      <c r="BN378" s="145"/>
      <c r="BO378" s="137"/>
      <c r="BP378" s="137"/>
      <c r="BQ378" s="138"/>
      <c r="BR378" s="139"/>
      <c r="BS378" s="137"/>
      <c r="BT378" s="133"/>
      <c r="BU378" s="140"/>
      <c r="BV378" s="141"/>
      <c r="BW378" s="142"/>
      <c r="BX378" s="137"/>
      <c r="BY378" s="137"/>
      <c r="BZ378" s="143"/>
      <c r="CB378" s="146"/>
      <c r="CC378" s="145"/>
      <c r="CD378" s="137"/>
      <c r="CE378" s="137"/>
      <c r="CF378" s="138"/>
      <c r="CG378" s="139"/>
      <c r="CH378" s="137"/>
      <c r="CI378" s="133"/>
      <c r="CJ378" s="140"/>
      <c r="CK378" s="141"/>
      <c r="CL378" s="142"/>
      <c r="CM378" s="137"/>
      <c r="CN378" s="137"/>
      <c r="CO378" s="143"/>
    </row>
    <row r="379" spans="1:93" ht="15.75" hidden="1">
      <c r="A379" s="146"/>
      <c r="B379" s="258" t="s">
        <v>650</v>
      </c>
      <c r="C379" s="259"/>
      <c r="D379" s="259"/>
      <c r="E379" s="260" t="s">
        <v>652</v>
      </c>
      <c r="F379" s="260"/>
      <c r="G379" s="260"/>
      <c r="H379" s="260"/>
      <c r="I379" s="260"/>
      <c r="J379" s="260"/>
      <c r="K379" s="260"/>
      <c r="L379" s="260"/>
      <c r="M379" s="261" t="s">
        <v>647</v>
      </c>
      <c r="N379" s="261"/>
      <c r="O379" s="261"/>
      <c r="P379" s="261"/>
      <c r="R379" s="146"/>
      <c r="S379" s="258" t="s">
        <v>650</v>
      </c>
      <c r="T379" s="259"/>
      <c r="U379" s="259"/>
      <c r="V379" s="260" t="s">
        <v>652</v>
      </c>
      <c r="W379" s="260"/>
      <c r="X379" s="260"/>
      <c r="Y379" s="260"/>
      <c r="Z379" s="260"/>
      <c r="AA379" s="260"/>
      <c r="AB379" s="260"/>
      <c r="AC379" s="260"/>
      <c r="AD379" s="261" t="s">
        <v>647</v>
      </c>
      <c r="AE379" s="261"/>
      <c r="AF379" s="261"/>
      <c r="AG379" s="261"/>
      <c r="AI379" s="146"/>
      <c r="AJ379" s="258" t="s">
        <v>650</v>
      </c>
      <c r="AK379" s="259"/>
      <c r="AL379" s="259"/>
      <c r="AM379" s="260" t="s">
        <v>652</v>
      </c>
      <c r="AN379" s="260"/>
      <c r="AO379" s="260"/>
      <c r="AP379" s="260"/>
      <c r="AQ379" s="260"/>
      <c r="AR379" s="260"/>
      <c r="AS379" s="261" t="s">
        <v>647</v>
      </c>
      <c r="AT379" s="261"/>
      <c r="AU379" s="261"/>
      <c r="AV379" s="261"/>
      <c r="AX379" s="146"/>
      <c r="AY379" s="258" t="s">
        <v>650</v>
      </c>
      <c r="AZ379" s="259"/>
      <c r="BA379" s="259"/>
      <c r="BB379" s="260" t="s">
        <v>652</v>
      </c>
      <c r="BC379" s="260"/>
      <c r="BD379" s="260"/>
      <c r="BE379" s="260"/>
      <c r="BF379" s="260"/>
      <c r="BG379" s="260"/>
      <c r="BH379" s="261" t="s">
        <v>647</v>
      </c>
      <c r="BI379" s="261"/>
      <c r="BJ379" s="261"/>
      <c r="BK379" s="261"/>
      <c r="BM379" s="146"/>
      <c r="BN379" s="258" t="s">
        <v>650</v>
      </c>
      <c r="BO379" s="259"/>
      <c r="BP379" s="259"/>
      <c r="BQ379" s="260" t="s">
        <v>652</v>
      </c>
      <c r="BR379" s="260"/>
      <c r="BS379" s="260"/>
      <c r="BT379" s="260"/>
      <c r="BU379" s="260"/>
      <c r="BV379" s="260"/>
      <c r="BW379" s="261" t="s">
        <v>647</v>
      </c>
      <c r="BX379" s="261"/>
      <c r="BY379" s="261"/>
      <c r="BZ379" s="261"/>
      <c r="CB379" s="146"/>
      <c r="CC379" s="258" t="s">
        <v>650</v>
      </c>
      <c r="CD379" s="259"/>
      <c r="CE379" s="259"/>
      <c r="CF379" s="260" t="s">
        <v>652</v>
      </c>
      <c r="CG379" s="260"/>
      <c r="CH379" s="260"/>
      <c r="CI379" s="260"/>
      <c r="CJ379" s="260"/>
      <c r="CK379" s="260"/>
      <c r="CL379" s="261" t="s">
        <v>647</v>
      </c>
      <c r="CM379" s="261"/>
      <c r="CN379" s="261"/>
      <c r="CO379" s="261"/>
    </row>
    <row r="380" spans="1:93" ht="16.5" hidden="1" thickBot="1">
      <c r="A380" s="147"/>
      <c r="B380" s="248" t="s">
        <v>651</v>
      </c>
      <c r="C380" s="249"/>
      <c r="D380" s="249"/>
      <c r="E380" s="250" t="s">
        <v>648</v>
      </c>
      <c r="F380" s="250"/>
      <c r="G380" s="250"/>
      <c r="H380" s="250"/>
      <c r="I380" s="250"/>
      <c r="J380" s="250"/>
      <c r="K380" s="250"/>
      <c r="L380" s="250"/>
      <c r="M380" s="251" t="s">
        <v>653</v>
      </c>
      <c r="N380" s="251"/>
      <c r="O380" s="251"/>
      <c r="P380" s="251"/>
      <c r="R380" s="147"/>
      <c r="S380" s="248" t="s">
        <v>651</v>
      </c>
      <c r="T380" s="249"/>
      <c r="U380" s="249"/>
      <c r="V380" s="250" t="s">
        <v>648</v>
      </c>
      <c r="W380" s="250"/>
      <c r="X380" s="250"/>
      <c r="Y380" s="250"/>
      <c r="Z380" s="250"/>
      <c r="AA380" s="250"/>
      <c r="AB380" s="250"/>
      <c r="AC380" s="250"/>
      <c r="AD380" s="251" t="s">
        <v>653</v>
      </c>
      <c r="AE380" s="251"/>
      <c r="AF380" s="251"/>
      <c r="AG380" s="251"/>
      <c r="AI380" s="147"/>
      <c r="AJ380" s="248" t="s">
        <v>651</v>
      </c>
      <c r="AK380" s="249"/>
      <c r="AL380" s="249"/>
      <c r="AM380" s="250" t="s">
        <v>648</v>
      </c>
      <c r="AN380" s="250"/>
      <c r="AO380" s="250"/>
      <c r="AP380" s="250"/>
      <c r="AQ380" s="250"/>
      <c r="AR380" s="250"/>
      <c r="AS380" s="251" t="s">
        <v>653</v>
      </c>
      <c r="AT380" s="251"/>
      <c r="AU380" s="251"/>
      <c r="AV380" s="251"/>
      <c r="AX380" s="147"/>
      <c r="AY380" s="248" t="s">
        <v>651</v>
      </c>
      <c r="AZ380" s="249"/>
      <c r="BA380" s="249"/>
      <c r="BB380" s="250" t="s">
        <v>648</v>
      </c>
      <c r="BC380" s="250"/>
      <c r="BD380" s="250"/>
      <c r="BE380" s="250"/>
      <c r="BF380" s="250"/>
      <c r="BG380" s="250"/>
      <c r="BH380" s="251" t="s">
        <v>653</v>
      </c>
      <c r="BI380" s="251"/>
      <c r="BJ380" s="251"/>
      <c r="BK380" s="251"/>
      <c r="BM380" s="147"/>
      <c r="BN380" s="248" t="s">
        <v>651</v>
      </c>
      <c r="BO380" s="249"/>
      <c r="BP380" s="249"/>
      <c r="BQ380" s="250" t="s">
        <v>648</v>
      </c>
      <c r="BR380" s="250"/>
      <c r="BS380" s="250"/>
      <c r="BT380" s="250"/>
      <c r="BU380" s="250"/>
      <c r="BV380" s="250"/>
      <c r="BW380" s="251" t="s">
        <v>653</v>
      </c>
      <c r="BX380" s="251"/>
      <c r="BY380" s="251"/>
      <c r="BZ380" s="251"/>
      <c r="CB380" s="147"/>
      <c r="CC380" s="248" t="s">
        <v>651</v>
      </c>
      <c r="CD380" s="249"/>
      <c r="CE380" s="249"/>
      <c r="CF380" s="250" t="s">
        <v>648</v>
      </c>
      <c r="CG380" s="250"/>
      <c r="CH380" s="250"/>
      <c r="CI380" s="250"/>
      <c r="CJ380" s="250"/>
      <c r="CK380" s="250"/>
      <c r="CL380" s="251" t="s">
        <v>653</v>
      </c>
      <c r="CM380" s="251"/>
      <c r="CN380" s="251"/>
      <c r="CO380" s="251"/>
    </row>
    <row r="381" spans="1:93" ht="15.75" hidden="1" thickTop="1"/>
    <row r="382" spans="1:93" hidden="1"/>
    <row r="383" spans="1:93" ht="15.75" hidden="1">
      <c r="A383" s="124" t="s">
        <v>642</v>
      </c>
      <c r="R383" s="124" t="s">
        <v>642</v>
      </c>
      <c r="AI383" s="124" t="s">
        <v>642</v>
      </c>
      <c r="AX383" s="124" t="s">
        <v>642</v>
      </c>
      <c r="BM383" s="124" t="s">
        <v>642</v>
      </c>
      <c r="CB383" s="124" t="s">
        <v>642</v>
      </c>
    </row>
    <row r="384" spans="1:93" ht="15.75" hidden="1">
      <c r="A384" s="124" t="s">
        <v>643</v>
      </c>
      <c r="R384" s="124" t="s">
        <v>643</v>
      </c>
      <c r="AI384" s="124" t="s">
        <v>643</v>
      </c>
      <c r="AX384" s="124" t="s">
        <v>643</v>
      </c>
      <c r="BM384" s="124" t="s">
        <v>643</v>
      </c>
      <c r="CB384" s="124" t="s">
        <v>643</v>
      </c>
    </row>
    <row r="385" spans="1:93" ht="15.75" hidden="1" thickBot="1"/>
    <row r="386" spans="1:93" ht="16.5" hidden="1" thickTop="1">
      <c r="C386" s="112" t="s">
        <v>639</v>
      </c>
      <c r="D386" s="113"/>
      <c r="E386" s="113">
        <v>10</v>
      </c>
      <c r="F386" s="114"/>
      <c r="G386" s="114"/>
      <c r="H386" s="114"/>
      <c r="I386" s="113"/>
      <c r="J386" s="115"/>
      <c r="K386" s="116"/>
      <c r="L386" s="116"/>
      <c r="M386" s="116"/>
      <c r="N386" s="117"/>
      <c r="T386" s="112" t="s">
        <v>639</v>
      </c>
      <c r="U386" s="113"/>
      <c r="V386" s="113">
        <v>11</v>
      </c>
      <c r="W386" s="114"/>
      <c r="X386" s="114"/>
      <c r="Y386" s="114"/>
      <c r="Z386" s="113"/>
      <c r="AA386" s="115"/>
      <c r="AB386" s="116"/>
      <c r="AC386" s="116"/>
      <c r="AD386" s="116"/>
      <c r="AE386" s="117"/>
      <c r="AK386" s="112" t="s">
        <v>639</v>
      </c>
      <c r="AL386" s="113"/>
      <c r="AM386" s="113">
        <v>12</v>
      </c>
      <c r="AN386" s="114"/>
      <c r="AO386" s="113"/>
      <c r="AP386" s="115"/>
      <c r="AQ386" s="116"/>
      <c r="AR386" s="116"/>
      <c r="AS386" s="116"/>
      <c r="AT386" s="117"/>
      <c r="AZ386" s="112" t="s">
        <v>639</v>
      </c>
      <c r="BA386" s="113"/>
      <c r="BB386" s="113">
        <v>13</v>
      </c>
      <c r="BC386" s="114"/>
      <c r="BD386" s="113"/>
      <c r="BE386" s="115"/>
      <c r="BF386" s="116"/>
      <c r="BG386" s="116"/>
      <c r="BH386" s="116"/>
      <c r="BI386" s="117"/>
      <c r="BO386" s="112" t="s">
        <v>639</v>
      </c>
      <c r="BP386" s="113"/>
      <c r="BQ386" s="113">
        <v>14</v>
      </c>
      <c r="BR386" s="114"/>
      <c r="BS386" s="113"/>
      <c r="BT386" s="115"/>
      <c r="BU386" s="116"/>
      <c r="BV386" s="116"/>
      <c r="BW386" s="116"/>
      <c r="BX386" s="117"/>
      <c r="CD386" s="112" t="s">
        <v>639</v>
      </c>
      <c r="CE386" s="113"/>
      <c r="CF386" s="113" t="s">
        <v>586</v>
      </c>
      <c r="CG386" s="114"/>
      <c r="CH386" s="113"/>
      <c r="CI386" s="115"/>
      <c r="CJ386" s="116"/>
      <c r="CK386" s="116"/>
      <c r="CL386" s="116"/>
      <c r="CM386" s="117"/>
    </row>
    <row r="387" spans="1:93" ht="16.5" hidden="1" thickBot="1">
      <c r="C387" s="118" t="s">
        <v>640</v>
      </c>
      <c r="D387" s="119"/>
      <c r="E387" s="119" t="s">
        <v>823</v>
      </c>
      <c r="F387" s="120"/>
      <c r="G387" s="120"/>
      <c r="H387" s="120"/>
      <c r="I387" s="119"/>
      <c r="J387" s="121"/>
      <c r="K387" s="122"/>
      <c r="L387" s="122"/>
      <c r="M387" s="122"/>
      <c r="N387" s="123"/>
      <c r="T387" s="118" t="s">
        <v>640</v>
      </c>
      <c r="U387" s="119"/>
      <c r="V387" s="119" t="s">
        <v>824</v>
      </c>
      <c r="W387" s="120"/>
      <c r="X387" s="120"/>
      <c r="Y387" s="120"/>
      <c r="Z387" s="119"/>
      <c r="AA387" s="121"/>
      <c r="AB387" s="122"/>
      <c r="AC387" s="122"/>
      <c r="AD387" s="122"/>
      <c r="AE387" s="123"/>
      <c r="AK387" s="118" t="s">
        <v>640</v>
      </c>
      <c r="AL387" s="119"/>
      <c r="AM387" s="119" t="s">
        <v>837</v>
      </c>
      <c r="AN387" s="120"/>
      <c r="AO387" s="119"/>
      <c r="AP387" s="121"/>
      <c r="AQ387" s="122"/>
      <c r="AR387" s="122"/>
      <c r="AS387" s="122"/>
      <c r="AT387" s="123"/>
      <c r="AZ387" s="118" t="s">
        <v>640</v>
      </c>
      <c r="BA387" s="119"/>
      <c r="BB387" s="119" t="s">
        <v>838</v>
      </c>
      <c r="BC387" s="120"/>
      <c r="BD387" s="119"/>
      <c r="BE387" s="121"/>
      <c r="BF387" s="122"/>
      <c r="BG387" s="122"/>
      <c r="BH387" s="122"/>
      <c r="BI387" s="123"/>
      <c r="BO387" s="118" t="s">
        <v>640</v>
      </c>
      <c r="BP387" s="119"/>
      <c r="BQ387" s="119" t="s">
        <v>863</v>
      </c>
      <c r="BR387" s="120"/>
      <c r="BS387" s="119"/>
      <c r="BT387" s="121"/>
      <c r="BU387" s="122"/>
      <c r="BV387" s="122"/>
      <c r="BW387" s="122"/>
      <c r="BX387" s="123"/>
      <c r="CD387" s="118" t="s">
        <v>640</v>
      </c>
      <c r="CE387" s="119"/>
      <c r="CF387" s="119" t="s">
        <v>868</v>
      </c>
      <c r="CG387" s="120"/>
      <c r="CH387" s="119"/>
      <c r="CI387" s="121"/>
      <c r="CJ387" s="122"/>
      <c r="CK387" s="122"/>
      <c r="CL387" s="122"/>
      <c r="CM387" s="123"/>
    </row>
    <row r="388" spans="1:93" ht="15.75" hidden="1" thickTop="1">
      <c r="C388" s="298" t="s">
        <v>641</v>
      </c>
      <c r="D388" s="298"/>
      <c r="E388" s="298"/>
      <c r="F388" s="298"/>
      <c r="G388" s="298"/>
      <c r="H388" s="298"/>
      <c r="I388" s="298"/>
      <c r="J388" s="298"/>
      <c r="K388" s="298"/>
      <c r="L388" s="298"/>
      <c r="M388" s="298"/>
      <c r="N388" s="298"/>
      <c r="T388" s="298" t="s">
        <v>641</v>
      </c>
      <c r="U388" s="298"/>
      <c r="V388" s="298"/>
      <c r="W388" s="298"/>
      <c r="X388" s="298"/>
      <c r="Y388" s="298"/>
      <c r="Z388" s="298"/>
      <c r="AA388" s="298"/>
      <c r="AB388" s="298"/>
      <c r="AC388" s="298"/>
      <c r="AD388" s="298"/>
      <c r="AE388" s="298"/>
      <c r="AK388" s="298" t="s">
        <v>641</v>
      </c>
      <c r="AL388" s="298"/>
      <c r="AM388" s="298"/>
      <c r="AN388" s="298"/>
      <c r="AO388" s="298"/>
      <c r="AP388" s="298"/>
      <c r="AQ388" s="298"/>
      <c r="AR388" s="298"/>
      <c r="AS388" s="298"/>
      <c r="AT388" s="298"/>
      <c r="AZ388" s="298" t="s">
        <v>641</v>
      </c>
      <c r="BA388" s="298"/>
      <c r="BB388" s="298"/>
      <c r="BC388" s="298"/>
      <c r="BD388" s="298"/>
      <c r="BE388" s="298"/>
      <c r="BF388" s="298"/>
      <c r="BG388" s="298"/>
      <c r="BH388" s="298"/>
      <c r="BI388" s="298"/>
      <c r="BO388" s="298" t="s">
        <v>641</v>
      </c>
      <c r="BP388" s="298"/>
      <c r="BQ388" s="298"/>
      <c r="BR388" s="298"/>
      <c r="BS388" s="298"/>
      <c r="BT388" s="298"/>
      <c r="BU388" s="298"/>
      <c r="BV388" s="298"/>
      <c r="BW388" s="298"/>
      <c r="BX388" s="298"/>
      <c r="CD388" s="298" t="s">
        <v>641</v>
      </c>
      <c r="CE388" s="298"/>
      <c r="CF388" s="298"/>
      <c r="CG388" s="298"/>
      <c r="CH388" s="298"/>
      <c r="CI388" s="298"/>
      <c r="CJ388" s="298"/>
      <c r="CK388" s="298"/>
      <c r="CL388" s="298"/>
      <c r="CM388" s="298"/>
    </row>
    <row r="389" spans="1:93" hidden="1">
      <c r="A389" s="125"/>
      <c r="B389" s="125"/>
      <c r="C389" s="125"/>
      <c r="D389" s="125"/>
      <c r="E389" s="280" t="s">
        <v>585</v>
      </c>
      <c r="F389" s="280"/>
      <c r="G389" s="200"/>
      <c r="H389" s="200"/>
      <c r="I389" s="192"/>
      <c r="J389" s="280" t="s">
        <v>586</v>
      </c>
      <c r="K389" s="280"/>
      <c r="L389" s="280" t="s">
        <v>638</v>
      </c>
      <c r="M389" s="280"/>
      <c r="N389" s="280" t="s">
        <v>630</v>
      </c>
      <c r="O389" s="280"/>
      <c r="P389" s="125" t="s">
        <v>488</v>
      </c>
      <c r="R389" s="125"/>
      <c r="S389" s="125"/>
      <c r="T389" s="125"/>
      <c r="U389" s="125"/>
      <c r="V389" s="280" t="s">
        <v>585</v>
      </c>
      <c r="W389" s="280"/>
      <c r="X389" s="205"/>
      <c r="Y389" s="205"/>
      <c r="Z389" s="192"/>
      <c r="AA389" s="280" t="s">
        <v>586</v>
      </c>
      <c r="AB389" s="280"/>
      <c r="AC389" s="280" t="s">
        <v>638</v>
      </c>
      <c r="AD389" s="280"/>
      <c r="AE389" s="280" t="s">
        <v>630</v>
      </c>
      <c r="AF389" s="280"/>
      <c r="AG389" s="125" t="s">
        <v>488</v>
      </c>
      <c r="AI389" s="125"/>
      <c r="AJ389" s="125"/>
      <c r="AK389" s="125"/>
      <c r="AL389" s="125"/>
      <c r="AM389" s="280" t="s">
        <v>585</v>
      </c>
      <c r="AN389" s="280"/>
      <c r="AO389" s="192"/>
      <c r="AP389" s="280" t="s">
        <v>586</v>
      </c>
      <c r="AQ389" s="280"/>
      <c r="AR389" s="280" t="s">
        <v>638</v>
      </c>
      <c r="AS389" s="280"/>
      <c r="AT389" s="280" t="s">
        <v>630</v>
      </c>
      <c r="AU389" s="280"/>
      <c r="AV389" s="125" t="s">
        <v>488</v>
      </c>
      <c r="AX389" s="125"/>
      <c r="AY389" s="125"/>
      <c r="AZ389" s="125"/>
      <c r="BA389" s="125"/>
      <c r="BB389" s="280" t="s">
        <v>585</v>
      </c>
      <c r="BC389" s="280"/>
      <c r="BD389" s="192"/>
      <c r="BE389" s="280" t="s">
        <v>586</v>
      </c>
      <c r="BF389" s="280"/>
      <c r="BG389" s="280" t="s">
        <v>638</v>
      </c>
      <c r="BH389" s="280"/>
      <c r="BI389" s="280" t="s">
        <v>630</v>
      </c>
      <c r="BJ389" s="280"/>
      <c r="BK389" s="125" t="s">
        <v>488</v>
      </c>
      <c r="BM389" s="125"/>
      <c r="BN389" s="125"/>
      <c r="BO389" s="125"/>
      <c r="BP389" s="125"/>
      <c r="BQ389" s="280" t="s">
        <v>585</v>
      </c>
      <c r="BR389" s="280"/>
      <c r="BS389" s="192"/>
      <c r="BT389" s="280" t="s">
        <v>586</v>
      </c>
      <c r="BU389" s="280"/>
      <c r="BV389" s="280" t="s">
        <v>638</v>
      </c>
      <c r="BW389" s="280"/>
      <c r="BX389" s="280" t="s">
        <v>630</v>
      </c>
      <c r="BY389" s="280"/>
      <c r="BZ389" s="125" t="s">
        <v>488</v>
      </c>
      <c r="CB389" s="125"/>
      <c r="CC389" s="125"/>
      <c r="CD389" s="125"/>
      <c r="CE389" s="125"/>
      <c r="CF389" s="280" t="s">
        <v>585</v>
      </c>
      <c r="CG389" s="280"/>
      <c r="CH389" s="192"/>
      <c r="CI389" s="280" t="s">
        <v>586</v>
      </c>
      <c r="CJ389" s="280"/>
      <c r="CK389" s="280" t="s">
        <v>638</v>
      </c>
      <c r="CL389" s="280"/>
      <c r="CM389" s="280" t="s">
        <v>630</v>
      </c>
      <c r="CN389" s="280"/>
      <c r="CO389" s="125" t="s">
        <v>488</v>
      </c>
    </row>
    <row r="390" spans="1:93" ht="45" hidden="1">
      <c r="A390" s="125" t="s">
        <v>633</v>
      </c>
      <c r="B390" s="125" t="s">
        <v>628</v>
      </c>
      <c r="C390" s="127" t="s">
        <v>6</v>
      </c>
      <c r="D390" s="127" t="s">
        <v>7</v>
      </c>
      <c r="E390" s="125" t="s">
        <v>584</v>
      </c>
      <c r="F390" s="125" t="s">
        <v>589</v>
      </c>
      <c r="G390" s="125"/>
      <c r="H390" s="125"/>
      <c r="I390" s="125"/>
      <c r="J390" s="125" t="s">
        <v>584</v>
      </c>
      <c r="K390" s="125" t="s">
        <v>589</v>
      </c>
      <c r="L390" s="125" t="s">
        <v>585</v>
      </c>
      <c r="M390" s="125" t="s">
        <v>586</v>
      </c>
      <c r="N390" s="125" t="s">
        <v>631</v>
      </c>
      <c r="O390" s="128" t="s">
        <v>632</v>
      </c>
      <c r="P390" s="125"/>
      <c r="R390" s="125" t="s">
        <v>633</v>
      </c>
      <c r="S390" s="125" t="s">
        <v>628</v>
      </c>
      <c r="T390" s="127" t="s">
        <v>6</v>
      </c>
      <c r="U390" s="127" t="s">
        <v>7</v>
      </c>
      <c r="V390" s="125" t="s">
        <v>584</v>
      </c>
      <c r="W390" s="125" t="s">
        <v>589</v>
      </c>
      <c r="X390" s="125"/>
      <c r="Y390" s="125"/>
      <c r="Z390" s="125"/>
      <c r="AA390" s="125" t="s">
        <v>584</v>
      </c>
      <c r="AB390" s="125" t="s">
        <v>589</v>
      </c>
      <c r="AC390" s="125" t="s">
        <v>585</v>
      </c>
      <c r="AD390" s="125" t="s">
        <v>586</v>
      </c>
      <c r="AE390" s="125" t="s">
        <v>631</v>
      </c>
      <c r="AF390" s="128" t="s">
        <v>632</v>
      </c>
      <c r="AG390" s="125"/>
      <c r="AI390" s="125" t="s">
        <v>633</v>
      </c>
      <c r="AJ390" s="125" t="s">
        <v>628</v>
      </c>
      <c r="AK390" s="127" t="s">
        <v>6</v>
      </c>
      <c r="AL390" s="127" t="s">
        <v>7</v>
      </c>
      <c r="AM390" s="125" t="s">
        <v>584</v>
      </c>
      <c r="AN390" s="125" t="s">
        <v>589</v>
      </c>
      <c r="AO390" s="125"/>
      <c r="AP390" s="125" t="s">
        <v>584</v>
      </c>
      <c r="AQ390" s="125" t="s">
        <v>589</v>
      </c>
      <c r="AR390" s="125" t="s">
        <v>585</v>
      </c>
      <c r="AS390" s="125" t="s">
        <v>586</v>
      </c>
      <c r="AT390" s="125" t="s">
        <v>631</v>
      </c>
      <c r="AU390" s="128" t="s">
        <v>632</v>
      </c>
      <c r="AV390" s="125"/>
      <c r="AX390" s="125" t="s">
        <v>633</v>
      </c>
      <c r="AY390" s="125" t="s">
        <v>628</v>
      </c>
      <c r="AZ390" s="127" t="s">
        <v>6</v>
      </c>
      <c r="BA390" s="127" t="s">
        <v>7</v>
      </c>
      <c r="BB390" s="125" t="s">
        <v>584</v>
      </c>
      <c r="BC390" s="125" t="s">
        <v>589</v>
      </c>
      <c r="BD390" s="125"/>
      <c r="BE390" s="125" t="s">
        <v>584</v>
      </c>
      <c r="BF390" s="125" t="s">
        <v>589</v>
      </c>
      <c r="BG390" s="125" t="s">
        <v>585</v>
      </c>
      <c r="BH390" s="125" t="s">
        <v>586</v>
      </c>
      <c r="BI390" s="125" t="s">
        <v>631</v>
      </c>
      <c r="BJ390" s="128" t="s">
        <v>632</v>
      </c>
      <c r="BK390" s="125"/>
      <c r="BM390" s="125" t="s">
        <v>633</v>
      </c>
      <c r="BN390" s="125" t="s">
        <v>628</v>
      </c>
      <c r="BO390" s="127" t="s">
        <v>6</v>
      </c>
      <c r="BP390" s="127" t="s">
        <v>7</v>
      </c>
      <c r="BQ390" s="125" t="s">
        <v>584</v>
      </c>
      <c r="BR390" s="125" t="s">
        <v>589</v>
      </c>
      <c r="BS390" s="125"/>
      <c r="BT390" s="125" t="s">
        <v>584</v>
      </c>
      <c r="BU390" s="125" t="s">
        <v>589</v>
      </c>
      <c r="BV390" s="125" t="s">
        <v>585</v>
      </c>
      <c r="BW390" s="125" t="s">
        <v>586</v>
      </c>
      <c r="BX390" s="125" t="s">
        <v>631</v>
      </c>
      <c r="BY390" s="128" t="s">
        <v>632</v>
      </c>
      <c r="BZ390" s="125"/>
      <c r="CB390" s="125" t="s">
        <v>633</v>
      </c>
      <c r="CC390" s="125" t="s">
        <v>628</v>
      </c>
      <c r="CD390" s="127" t="s">
        <v>6</v>
      </c>
      <c r="CE390" s="127" t="s">
        <v>7</v>
      </c>
      <c r="CF390" s="125" t="s">
        <v>584</v>
      </c>
      <c r="CG390" s="125" t="s">
        <v>589</v>
      </c>
      <c r="CH390" s="125"/>
      <c r="CI390" s="125" t="s">
        <v>584</v>
      </c>
      <c r="CJ390" s="125" t="s">
        <v>589</v>
      </c>
      <c r="CK390" s="125" t="s">
        <v>585</v>
      </c>
      <c r="CL390" s="125" t="s">
        <v>586</v>
      </c>
      <c r="CM390" s="125" t="s">
        <v>631</v>
      </c>
      <c r="CN390" s="128" t="s">
        <v>632</v>
      </c>
      <c r="CO390" s="125"/>
    </row>
    <row r="391" spans="1:93" hidden="1">
      <c r="A391" s="129">
        <v>1</v>
      </c>
      <c r="B391" s="283" t="s">
        <v>629</v>
      </c>
      <c r="C391" s="129"/>
      <c r="D391" s="129" t="s">
        <v>828</v>
      </c>
      <c r="E391" s="129"/>
      <c r="F391" s="129">
        <v>300</v>
      </c>
      <c r="G391" s="129"/>
      <c r="H391" s="129"/>
      <c r="I391" s="129"/>
      <c r="J391" s="129"/>
      <c r="K391" s="129"/>
      <c r="L391" s="129"/>
      <c r="M391" s="129"/>
      <c r="N391" s="129"/>
      <c r="O391" s="129"/>
      <c r="P391" s="294"/>
      <c r="R391" s="129">
        <v>1</v>
      </c>
      <c r="S391" s="283" t="s">
        <v>629</v>
      </c>
      <c r="T391" s="129"/>
      <c r="U391" s="129" t="s">
        <v>714</v>
      </c>
      <c r="V391" s="129">
        <v>300</v>
      </c>
      <c r="W391" s="129">
        <v>225</v>
      </c>
      <c r="X391" s="129"/>
      <c r="Y391" s="129"/>
      <c r="Z391" s="129"/>
      <c r="AA391" s="129"/>
      <c r="AB391" s="129"/>
      <c r="AC391" s="129"/>
      <c r="AD391" s="129"/>
      <c r="AE391" s="129"/>
      <c r="AF391" s="129"/>
      <c r="AG391" s="295"/>
      <c r="AI391" s="129">
        <v>1</v>
      </c>
      <c r="AJ391" s="284" t="s">
        <v>629</v>
      </c>
      <c r="AK391" s="129"/>
      <c r="AL391" s="129" t="s">
        <v>839</v>
      </c>
      <c r="AM391" s="129">
        <v>100</v>
      </c>
      <c r="AN391" s="129">
        <v>100</v>
      </c>
      <c r="AO391" s="129"/>
      <c r="AP391" s="129"/>
      <c r="AQ391" s="129"/>
      <c r="AR391" s="129"/>
      <c r="AS391" s="129"/>
      <c r="AT391" s="129"/>
      <c r="AU391" s="129"/>
      <c r="AV391" s="286"/>
      <c r="AX391" s="129">
        <v>1</v>
      </c>
      <c r="AY391" s="284" t="s">
        <v>629</v>
      </c>
      <c r="AZ391" s="38"/>
      <c r="BA391" s="38"/>
      <c r="BB391" s="129"/>
      <c r="BC391" s="129"/>
      <c r="BD391" s="129"/>
      <c r="BE391" s="129"/>
      <c r="BF391" s="129"/>
      <c r="BG391" s="129"/>
      <c r="BH391" s="129"/>
      <c r="BI391" s="129"/>
      <c r="BJ391" s="129"/>
      <c r="BK391" s="281"/>
      <c r="BM391" s="129">
        <v>1</v>
      </c>
      <c r="BN391" s="284" t="s">
        <v>629</v>
      </c>
      <c r="BO391" s="129"/>
      <c r="BP391" s="129"/>
      <c r="BQ391" s="129"/>
      <c r="BR391" s="129"/>
      <c r="BS391" s="129"/>
      <c r="BT391" s="129"/>
      <c r="BU391" s="129"/>
      <c r="BV391" s="129"/>
      <c r="BW391" s="129"/>
      <c r="BX391" s="129"/>
      <c r="BY391" s="129"/>
      <c r="BZ391" s="281"/>
      <c r="CB391" s="129">
        <v>1</v>
      </c>
      <c r="CC391" s="284" t="s">
        <v>629</v>
      </c>
      <c r="CD391" s="129"/>
      <c r="CE391" s="129"/>
      <c r="CF391" s="129"/>
      <c r="CG391" s="129"/>
      <c r="CH391" s="129"/>
      <c r="CI391" s="129"/>
      <c r="CJ391" s="129"/>
      <c r="CK391" s="129"/>
      <c r="CL391" s="129"/>
      <c r="CM391" s="129"/>
      <c r="CN391" s="129"/>
      <c r="CO391" s="281"/>
    </row>
    <row r="392" spans="1:93" hidden="1">
      <c r="A392" s="129">
        <v>2</v>
      </c>
      <c r="B392" s="283"/>
      <c r="C392" s="129"/>
      <c r="D392" s="129" t="s">
        <v>829</v>
      </c>
      <c r="E392" s="129"/>
      <c r="F392" s="129">
        <v>300</v>
      </c>
      <c r="G392" s="129"/>
      <c r="H392" s="129"/>
      <c r="I392" s="129"/>
      <c r="J392" s="129"/>
      <c r="K392" s="129"/>
      <c r="L392" s="129"/>
      <c r="M392" s="129"/>
      <c r="N392" s="129"/>
      <c r="O392" s="129"/>
      <c r="P392" s="294"/>
      <c r="R392" s="129">
        <v>2</v>
      </c>
      <c r="S392" s="283"/>
      <c r="T392" s="129"/>
      <c r="U392" s="129" t="s">
        <v>835</v>
      </c>
      <c r="V392" s="129"/>
      <c r="W392" s="129">
        <v>35</v>
      </c>
      <c r="X392" s="129"/>
      <c r="Y392" s="129"/>
      <c r="Z392" s="129"/>
      <c r="AA392" s="129"/>
      <c r="AB392" s="129"/>
      <c r="AC392" s="129"/>
      <c r="AD392" s="129"/>
      <c r="AE392" s="129"/>
      <c r="AF392" s="129"/>
      <c r="AG392" s="296"/>
      <c r="AI392" s="129">
        <v>2</v>
      </c>
      <c r="AJ392" s="284"/>
      <c r="AK392" s="129"/>
      <c r="AL392" s="129" t="s">
        <v>840</v>
      </c>
      <c r="AM392" s="129">
        <v>55</v>
      </c>
      <c r="AN392" s="129"/>
      <c r="AO392" s="129"/>
      <c r="AP392" s="129"/>
      <c r="AQ392" s="129"/>
      <c r="AR392" s="129"/>
      <c r="AS392" s="129"/>
      <c r="AT392" s="129"/>
      <c r="AU392" s="129"/>
      <c r="AV392" s="287"/>
      <c r="AX392" s="129">
        <v>2</v>
      </c>
      <c r="AY392" s="284"/>
      <c r="AZ392" s="129"/>
      <c r="BA392" s="38"/>
      <c r="BB392" s="129"/>
      <c r="BC392" s="129"/>
      <c r="BD392" s="129"/>
      <c r="BE392" s="129"/>
      <c r="BF392" s="129"/>
      <c r="BG392" s="129"/>
      <c r="BH392" s="129"/>
      <c r="BI392" s="129"/>
      <c r="BJ392" s="129"/>
      <c r="BK392" s="281"/>
      <c r="BM392" s="129">
        <v>2</v>
      </c>
      <c r="BN392" s="284"/>
      <c r="BO392" s="129"/>
      <c r="BP392" s="129"/>
      <c r="BQ392" s="129"/>
      <c r="BR392" s="129"/>
      <c r="BS392" s="129"/>
      <c r="BT392" s="129"/>
      <c r="BU392" s="129"/>
      <c r="BV392" s="129"/>
      <c r="BW392" s="129"/>
      <c r="BX392" s="129"/>
      <c r="BY392" s="129"/>
      <c r="BZ392" s="281"/>
      <c r="CB392" s="129">
        <v>2</v>
      </c>
      <c r="CC392" s="284"/>
      <c r="CD392" s="129"/>
      <c r="CE392" s="129"/>
      <c r="CF392" s="129"/>
      <c r="CG392" s="129"/>
      <c r="CH392" s="129"/>
      <c r="CI392" s="129"/>
      <c r="CJ392" s="129"/>
      <c r="CK392" s="129"/>
      <c r="CL392" s="129"/>
      <c r="CM392" s="129"/>
      <c r="CN392" s="129"/>
      <c r="CO392" s="281"/>
    </row>
    <row r="393" spans="1:93" hidden="1">
      <c r="A393" s="129">
        <v>3</v>
      </c>
      <c r="B393" s="283"/>
      <c r="C393" s="129"/>
      <c r="D393" s="129"/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294"/>
      <c r="R393" s="129">
        <v>3</v>
      </c>
      <c r="S393" s="283"/>
      <c r="T393" s="129"/>
      <c r="U393" s="129"/>
      <c r="V393" s="129"/>
      <c r="W393" s="129"/>
      <c r="X393" s="129"/>
      <c r="Y393" s="129"/>
      <c r="Z393" s="129"/>
      <c r="AA393" s="129"/>
      <c r="AB393" s="129"/>
      <c r="AC393" s="129"/>
      <c r="AD393" s="129"/>
      <c r="AE393" s="129"/>
      <c r="AF393" s="129"/>
      <c r="AG393" s="296"/>
      <c r="AI393" s="129">
        <v>3</v>
      </c>
      <c r="AJ393" s="284"/>
      <c r="AK393" s="129"/>
      <c r="AL393" s="129" t="s">
        <v>841</v>
      </c>
      <c r="AM393" s="129"/>
      <c r="AN393" s="129">
        <v>325</v>
      </c>
      <c r="AO393" s="129"/>
      <c r="AP393" s="129"/>
      <c r="AQ393" s="129"/>
      <c r="AR393" s="129"/>
      <c r="AS393" s="129"/>
      <c r="AT393" s="129"/>
      <c r="AU393" s="129"/>
      <c r="AV393" s="287"/>
      <c r="AX393" s="129">
        <v>3</v>
      </c>
      <c r="AY393" s="284"/>
      <c r="AZ393" s="129"/>
      <c r="BA393" s="16"/>
      <c r="BB393" s="129"/>
      <c r="BC393" s="129"/>
      <c r="BD393" s="129"/>
      <c r="BE393" s="129"/>
      <c r="BF393" s="129"/>
      <c r="BG393" s="129"/>
      <c r="BH393" s="129"/>
      <c r="BI393" s="129"/>
      <c r="BJ393" s="129"/>
      <c r="BK393" s="281"/>
      <c r="BM393" s="129">
        <v>3</v>
      </c>
      <c r="BN393" s="284"/>
      <c r="BO393" s="129"/>
      <c r="BP393" s="129"/>
      <c r="BQ393" s="129"/>
      <c r="BR393" s="129"/>
      <c r="BS393" s="129"/>
      <c r="BT393" s="129"/>
      <c r="BU393" s="129"/>
      <c r="BV393" s="129"/>
      <c r="BW393" s="129"/>
      <c r="BX393" s="129"/>
      <c r="BY393" s="129"/>
      <c r="BZ393" s="281"/>
      <c r="CB393" s="129">
        <v>3</v>
      </c>
      <c r="CC393" s="284"/>
      <c r="CD393" s="129"/>
      <c r="CE393" s="129"/>
      <c r="CF393" s="129"/>
      <c r="CG393" s="129"/>
      <c r="CH393" s="129"/>
      <c r="CI393" s="129"/>
      <c r="CJ393" s="129"/>
      <c r="CK393" s="129"/>
      <c r="CL393" s="129"/>
      <c r="CM393" s="129"/>
      <c r="CN393" s="129"/>
      <c r="CO393" s="281"/>
    </row>
    <row r="394" spans="1:93" hidden="1">
      <c r="A394" s="129">
        <v>4</v>
      </c>
      <c r="B394" s="283"/>
      <c r="C394" s="129"/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294"/>
      <c r="R394" s="129">
        <v>4</v>
      </c>
      <c r="S394" s="283"/>
      <c r="T394" s="129"/>
      <c r="U394" s="129"/>
      <c r="V394" s="129"/>
      <c r="W394" s="129"/>
      <c r="X394" s="129"/>
      <c r="Y394" s="129"/>
      <c r="Z394" s="129"/>
      <c r="AA394" s="129"/>
      <c r="AB394" s="129"/>
      <c r="AC394" s="129"/>
      <c r="AD394" s="129"/>
      <c r="AE394" s="129"/>
      <c r="AF394" s="129"/>
      <c r="AG394" s="296"/>
      <c r="AI394" s="129">
        <v>4</v>
      </c>
      <c r="AJ394" s="284"/>
      <c r="AK394" s="129"/>
      <c r="AL394" s="129"/>
      <c r="AM394" s="129"/>
      <c r="AN394" s="129"/>
      <c r="AO394" s="129"/>
      <c r="AP394" s="129"/>
      <c r="AQ394" s="129"/>
      <c r="AR394" s="129"/>
      <c r="AS394" s="129"/>
      <c r="AT394" s="129"/>
      <c r="AU394" s="129"/>
      <c r="AV394" s="287"/>
      <c r="AX394" s="129">
        <v>4</v>
      </c>
      <c r="AY394" s="284"/>
      <c r="AZ394" s="16"/>
      <c r="BA394" s="16"/>
      <c r="BB394" s="129"/>
      <c r="BC394" s="129"/>
      <c r="BD394" s="129"/>
      <c r="BE394" s="129"/>
      <c r="BF394" s="129"/>
      <c r="BG394" s="129"/>
      <c r="BH394" s="129"/>
      <c r="BI394" s="129"/>
      <c r="BJ394" s="129"/>
      <c r="BK394" s="281"/>
      <c r="BM394" s="129">
        <v>4</v>
      </c>
      <c r="BN394" s="284"/>
      <c r="BO394" s="129"/>
      <c r="BP394" s="129"/>
      <c r="BQ394" s="129"/>
      <c r="BR394" s="129"/>
      <c r="BS394" s="129"/>
      <c r="BT394" s="129"/>
      <c r="BU394" s="129"/>
      <c r="BV394" s="129"/>
      <c r="BW394" s="129"/>
      <c r="BX394" s="129"/>
      <c r="BY394" s="129"/>
      <c r="BZ394" s="281"/>
      <c r="CB394" s="129">
        <v>4</v>
      </c>
      <c r="CC394" s="284"/>
      <c r="CD394" s="129"/>
      <c r="CE394" s="129"/>
      <c r="CF394" s="129"/>
      <c r="CG394" s="129"/>
      <c r="CH394" s="129"/>
      <c r="CI394" s="129"/>
      <c r="CJ394" s="129"/>
      <c r="CK394" s="129"/>
      <c r="CL394" s="129"/>
      <c r="CM394" s="129"/>
      <c r="CN394" s="129"/>
      <c r="CO394" s="281"/>
    </row>
    <row r="395" spans="1:93" hidden="1">
      <c r="A395" s="129">
        <v>5</v>
      </c>
      <c r="B395" s="283"/>
      <c r="C395" s="129"/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294"/>
      <c r="R395" s="129">
        <v>5</v>
      </c>
      <c r="S395" s="283"/>
      <c r="T395" s="129"/>
      <c r="U395" s="129"/>
      <c r="V395" s="129"/>
      <c r="W395" s="129"/>
      <c r="X395" s="129"/>
      <c r="Y395" s="129"/>
      <c r="Z395" s="129"/>
      <c r="AA395" s="129"/>
      <c r="AB395" s="129"/>
      <c r="AC395" s="129"/>
      <c r="AD395" s="129"/>
      <c r="AE395" s="129"/>
      <c r="AF395" s="129"/>
      <c r="AG395" s="296"/>
      <c r="AI395" s="129">
        <v>5</v>
      </c>
      <c r="AJ395" s="284"/>
      <c r="AK395" s="129"/>
      <c r="AL395" s="129"/>
      <c r="AM395" s="129"/>
      <c r="AN395" s="129"/>
      <c r="AO395" s="129"/>
      <c r="AP395" s="129"/>
      <c r="AQ395" s="129"/>
      <c r="AR395" s="129"/>
      <c r="AS395" s="129"/>
      <c r="AT395" s="129"/>
      <c r="AU395" s="129"/>
      <c r="AV395" s="287"/>
      <c r="AX395" s="129">
        <v>5</v>
      </c>
      <c r="AY395" s="284"/>
      <c r="AZ395" s="129"/>
      <c r="BA395" s="129"/>
      <c r="BB395" s="129"/>
      <c r="BC395" s="129"/>
      <c r="BD395" s="129"/>
      <c r="BE395" s="129"/>
      <c r="BF395" s="129"/>
      <c r="BG395" s="129"/>
      <c r="BH395" s="129"/>
      <c r="BI395" s="129"/>
      <c r="BJ395" s="129"/>
      <c r="BK395" s="281"/>
      <c r="BM395" s="129">
        <v>5</v>
      </c>
      <c r="BN395" s="284"/>
      <c r="BO395" s="129"/>
      <c r="BP395" s="129"/>
      <c r="BQ395" s="129"/>
      <c r="BR395" s="129"/>
      <c r="BS395" s="129"/>
      <c r="BT395" s="129"/>
      <c r="BU395" s="129"/>
      <c r="BV395" s="129"/>
      <c r="BW395" s="129"/>
      <c r="BX395" s="129"/>
      <c r="BY395" s="129"/>
      <c r="BZ395" s="281"/>
      <c r="CB395" s="129">
        <v>5</v>
      </c>
      <c r="CC395" s="284"/>
      <c r="CD395" s="129"/>
      <c r="CE395" s="129"/>
      <c r="CF395" s="129"/>
      <c r="CG395" s="129"/>
      <c r="CH395" s="129"/>
      <c r="CI395" s="129"/>
      <c r="CJ395" s="129"/>
      <c r="CK395" s="129"/>
      <c r="CL395" s="129"/>
      <c r="CM395" s="129"/>
      <c r="CN395" s="129"/>
      <c r="CO395" s="281"/>
    </row>
    <row r="396" spans="1:93" hidden="1">
      <c r="A396" s="129">
        <v>6</v>
      </c>
      <c r="B396" s="283"/>
      <c r="C396" s="129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294"/>
      <c r="R396" s="129">
        <v>6</v>
      </c>
      <c r="S396" s="283"/>
      <c r="T396" s="129"/>
      <c r="U396" s="129"/>
      <c r="V396" s="129"/>
      <c r="W396" s="129"/>
      <c r="X396" s="129"/>
      <c r="Y396" s="129"/>
      <c r="Z396" s="129"/>
      <c r="AA396" s="129"/>
      <c r="AB396" s="129"/>
      <c r="AC396" s="196"/>
      <c r="AD396" s="196"/>
      <c r="AE396" s="129"/>
      <c r="AF396" s="129"/>
      <c r="AG396" s="296"/>
      <c r="AI396" s="129">
        <v>6</v>
      </c>
      <c r="AJ396" s="284"/>
      <c r="AK396" s="129"/>
      <c r="AL396" s="129"/>
      <c r="AM396" s="129"/>
      <c r="AN396" s="129"/>
      <c r="AO396" s="129"/>
      <c r="AP396" s="129"/>
      <c r="AQ396" s="129"/>
      <c r="AR396" s="129"/>
      <c r="AS396" s="129"/>
      <c r="AT396" s="129"/>
      <c r="AU396" s="129"/>
      <c r="AV396" s="287"/>
      <c r="AX396" s="129">
        <v>6</v>
      </c>
      <c r="AY396" s="284"/>
      <c r="AZ396" s="129"/>
      <c r="BA396" s="38"/>
      <c r="BB396" s="129"/>
      <c r="BC396" s="129"/>
      <c r="BD396" s="129"/>
      <c r="BE396" s="129"/>
      <c r="BF396" s="129"/>
      <c r="BG396" s="129"/>
      <c r="BH396" s="129"/>
      <c r="BI396" s="129"/>
      <c r="BJ396" s="129"/>
      <c r="BK396" s="281"/>
      <c r="BM396" s="129">
        <v>6</v>
      </c>
      <c r="BN396" s="284"/>
      <c r="BO396" s="129"/>
      <c r="BP396" s="129"/>
      <c r="BQ396" s="129"/>
      <c r="BR396" s="129"/>
      <c r="BS396" s="129"/>
      <c r="BT396" s="129"/>
      <c r="BU396" s="129"/>
      <c r="BV396" s="129"/>
      <c r="BW396" s="129"/>
      <c r="BX396" s="129"/>
      <c r="BY396" s="129"/>
      <c r="BZ396" s="281"/>
      <c r="CB396" s="129">
        <v>6</v>
      </c>
      <c r="CC396" s="284"/>
      <c r="CD396" s="129"/>
      <c r="CE396" s="129"/>
      <c r="CF396" s="129"/>
      <c r="CG396" s="129"/>
      <c r="CH396" s="129"/>
      <c r="CI396" s="129"/>
      <c r="CJ396" s="129"/>
      <c r="CK396" s="129"/>
      <c r="CL396" s="129"/>
      <c r="CM396" s="129"/>
      <c r="CN396" s="129"/>
      <c r="CO396" s="281"/>
    </row>
    <row r="397" spans="1:93" hidden="1">
      <c r="A397" s="129">
        <v>7</v>
      </c>
      <c r="B397" s="283"/>
      <c r="C397" s="129"/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294"/>
      <c r="R397" s="129">
        <v>7</v>
      </c>
      <c r="S397" s="283"/>
      <c r="T397" s="129"/>
      <c r="U397" s="129"/>
      <c r="V397" s="129"/>
      <c r="W397" s="129"/>
      <c r="X397" s="129"/>
      <c r="Y397" s="129"/>
      <c r="Z397" s="129"/>
      <c r="AA397" s="129"/>
      <c r="AB397" s="129"/>
      <c r="AC397" s="196"/>
      <c r="AD397" s="196"/>
      <c r="AE397" s="129"/>
      <c r="AF397" s="129"/>
      <c r="AG397" s="296"/>
      <c r="AI397" s="129">
        <v>7</v>
      </c>
      <c r="AJ397" s="284"/>
      <c r="AK397" s="129"/>
      <c r="AL397" s="129"/>
      <c r="AM397" s="129"/>
      <c r="AN397" s="129"/>
      <c r="AO397" s="129"/>
      <c r="AP397" s="129"/>
      <c r="AQ397" s="129"/>
      <c r="AR397" s="129"/>
      <c r="AS397" s="129"/>
      <c r="AT397" s="129"/>
      <c r="AU397" s="129"/>
      <c r="AV397" s="287"/>
      <c r="AX397" s="129">
        <v>7</v>
      </c>
      <c r="AY397" s="284"/>
      <c r="AZ397" s="129"/>
      <c r="BA397" s="47"/>
      <c r="BB397" s="129"/>
      <c r="BC397" s="129"/>
      <c r="BD397" s="129"/>
      <c r="BE397" s="129"/>
      <c r="BF397" s="129"/>
      <c r="BG397" s="129"/>
      <c r="BH397" s="129"/>
      <c r="BI397" s="129"/>
      <c r="BJ397" s="129"/>
      <c r="BK397" s="281"/>
      <c r="BM397" s="129">
        <v>7</v>
      </c>
      <c r="BN397" s="284"/>
      <c r="BO397" s="129"/>
      <c r="BP397" s="129"/>
      <c r="BQ397" s="129"/>
      <c r="BR397" s="129"/>
      <c r="BS397" s="129"/>
      <c r="BT397" s="129"/>
      <c r="BU397" s="129"/>
      <c r="BV397" s="129"/>
      <c r="BW397" s="129"/>
      <c r="BX397" s="129"/>
      <c r="BY397" s="129"/>
      <c r="BZ397" s="281"/>
      <c r="CB397" s="129">
        <v>7</v>
      </c>
      <c r="CC397" s="284"/>
      <c r="CD397" s="129"/>
      <c r="CE397" s="129"/>
      <c r="CF397" s="129"/>
      <c r="CG397" s="129"/>
      <c r="CH397" s="129"/>
      <c r="CI397" s="129"/>
      <c r="CJ397" s="129"/>
      <c r="CK397" s="129"/>
      <c r="CL397" s="129"/>
      <c r="CM397" s="129"/>
      <c r="CN397" s="129"/>
      <c r="CO397" s="281"/>
    </row>
    <row r="398" spans="1:93" hidden="1">
      <c r="A398" s="129">
        <v>8</v>
      </c>
      <c r="B398" s="283"/>
      <c r="C398" s="129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294"/>
      <c r="R398" s="129">
        <v>8</v>
      </c>
      <c r="S398" s="283"/>
      <c r="T398" s="129"/>
      <c r="U398" s="129"/>
      <c r="V398" s="129"/>
      <c r="W398" s="129"/>
      <c r="X398" s="129"/>
      <c r="Y398" s="129"/>
      <c r="Z398" s="129"/>
      <c r="AA398" s="129"/>
      <c r="AB398" s="129"/>
      <c r="AC398" s="196"/>
      <c r="AD398" s="196"/>
      <c r="AE398" s="129"/>
      <c r="AF398" s="129"/>
      <c r="AG398" s="296"/>
      <c r="AI398" s="129">
        <v>8</v>
      </c>
      <c r="AJ398" s="284"/>
      <c r="AK398" s="129"/>
      <c r="AL398" s="129"/>
      <c r="AM398" s="129"/>
      <c r="AN398" s="129"/>
      <c r="AO398" s="129"/>
      <c r="AP398" s="129"/>
      <c r="AQ398" s="129"/>
      <c r="AR398" s="129"/>
      <c r="AS398" s="129"/>
      <c r="AT398" s="129"/>
      <c r="AU398" s="129"/>
      <c r="AV398" s="287"/>
      <c r="AX398" s="129">
        <v>8</v>
      </c>
      <c r="AY398" s="284"/>
      <c r="AZ398" s="16"/>
      <c r="BA398" s="16"/>
      <c r="BB398" s="129"/>
      <c r="BC398" s="129"/>
      <c r="BD398" s="129"/>
      <c r="BE398" s="129"/>
      <c r="BF398" s="129"/>
      <c r="BG398" s="129"/>
      <c r="BH398" s="129"/>
      <c r="BI398" s="129"/>
      <c r="BJ398" s="129"/>
      <c r="BK398" s="281"/>
      <c r="BM398" s="129">
        <v>8</v>
      </c>
      <c r="BN398" s="284"/>
      <c r="BO398" s="129"/>
      <c r="BP398" s="129"/>
      <c r="BQ398" s="129"/>
      <c r="BR398" s="129"/>
      <c r="BS398" s="129"/>
      <c r="BT398" s="129"/>
      <c r="BU398" s="129"/>
      <c r="BV398" s="129"/>
      <c r="BW398" s="129"/>
      <c r="BX398" s="129"/>
      <c r="BY398" s="129"/>
      <c r="BZ398" s="281"/>
      <c r="CB398" s="129">
        <v>8</v>
      </c>
      <c r="CC398" s="284"/>
      <c r="CD398" s="129"/>
      <c r="CE398" s="129"/>
      <c r="CF398" s="129"/>
      <c r="CG398" s="129"/>
      <c r="CH398" s="129"/>
      <c r="CI398" s="129"/>
      <c r="CJ398" s="129"/>
      <c r="CK398" s="129"/>
      <c r="CL398" s="129"/>
      <c r="CM398" s="129"/>
      <c r="CN398" s="129"/>
      <c r="CO398" s="281"/>
    </row>
    <row r="399" spans="1:93" hidden="1">
      <c r="A399" s="129">
        <v>9</v>
      </c>
      <c r="B399" s="283"/>
      <c r="C399" s="129"/>
      <c r="D399" s="129"/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294"/>
      <c r="R399" s="129">
        <v>9</v>
      </c>
      <c r="S399" s="283"/>
      <c r="T399" s="129"/>
      <c r="U399" s="129"/>
      <c r="V399" s="129"/>
      <c r="W399" s="129"/>
      <c r="X399" s="129"/>
      <c r="Y399" s="129"/>
      <c r="Z399" s="129"/>
      <c r="AA399" s="129"/>
      <c r="AB399" s="129"/>
      <c r="AC399" s="196"/>
      <c r="AD399" s="196"/>
      <c r="AE399" s="129"/>
      <c r="AF399" s="129"/>
      <c r="AG399" s="296"/>
      <c r="AI399" s="129">
        <v>9</v>
      </c>
      <c r="AJ399" s="284"/>
      <c r="AK399" s="129"/>
      <c r="AL399" s="129"/>
      <c r="AM399" s="129"/>
      <c r="AN399" s="129"/>
      <c r="AO399" s="129"/>
      <c r="AP399" s="129"/>
      <c r="AQ399" s="129"/>
      <c r="AR399" s="129"/>
      <c r="AS399" s="129"/>
      <c r="AT399" s="129"/>
      <c r="AU399" s="129"/>
      <c r="AV399" s="287"/>
      <c r="AX399" s="129">
        <v>9</v>
      </c>
      <c r="AY399" s="284"/>
      <c r="AZ399" s="129"/>
      <c r="BA399" s="129"/>
      <c r="BB399" s="129"/>
      <c r="BC399" s="129"/>
      <c r="BD399" s="129"/>
      <c r="BE399" s="129"/>
      <c r="BF399" s="129"/>
      <c r="BG399" s="129"/>
      <c r="BH399" s="129"/>
      <c r="BI399" s="129"/>
      <c r="BJ399" s="129"/>
      <c r="BK399" s="281"/>
      <c r="BM399" s="129">
        <v>9</v>
      </c>
      <c r="BN399" s="284"/>
      <c r="BO399" s="129"/>
      <c r="BP399" s="129"/>
      <c r="BQ399" s="129"/>
      <c r="BR399" s="129"/>
      <c r="BS399" s="129"/>
      <c r="BT399" s="129"/>
      <c r="BU399" s="129"/>
      <c r="BV399" s="129"/>
      <c r="BW399" s="129"/>
      <c r="BX399" s="129"/>
      <c r="BY399" s="129"/>
      <c r="BZ399" s="281"/>
      <c r="CB399" s="129">
        <v>9</v>
      </c>
      <c r="CC399" s="284"/>
      <c r="CD399" s="129"/>
      <c r="CE399" s="129"/>
      <c r="CF399" s="129"/>
      <c r="CG399" s="129"/>
      <c r="CH399" s="129"/>
      <c r="CI399" s="129"/>
      <c r="CJ399" s="129"/>
      <c r="CK399" s="129"/>
      <c r="CL399" s="129"/>
      <c r="CM399" s="129"/>
      <c r="CN399" s="129"/>
      <c r="CO399" s="281"/>
    </row>
    <row r="400" spans="1:93" hidden="1">
      <c r="A400" s="129">
        <v>10</v>
      </c>
      <c r="B400" s="283"/>
      <c r="C400" s="129"/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294"/>
      <c r="R400" s="129">
        <v>10</v>
      </c>
      <c r="S400" s="283"/>
      <c r="T400" s="129"/>
      <c r="U400" s="129"/>
      <c r="V400" s="129"/>
      <c r="W400" s="129"/>
      <c r="X400" s="129"/>
      <c r="Y400" s="129"/>
      <c r="Z400" s="129"/>
      <c r="AA400" s="129"/>
      <c r="AB400" s="129"/>
      <c r="AC400" s="196"/>
      <c r="AD400" s="196"/>
      <c r="AE400" s="129"/>
      <c r="AF400" s="129"/>
      <c r="AG400" s="296"/>
      <c r="AI400" s="129">
        <v>10</v>
      </c>
      <c r="AJ400" s="284"/>
      <c r="AK400" s="129"/>
      <c r="AL400" s="129"/>
      <c r="AM400" s="129"/>
      <c r="AN400" s="129"/>
      <c r="AO400" s="129"/>
      <c r="AP400" s="129"/>
      <c r="AQ400" s="129"/>
      <c r="AR400" s="129"/>
      <c r="AS400" s="129"/>
      <c r="AT400" s="129"/>
      <c r="AU400" s="129"/>
      <c r="AV400" s="287"/>
      <c r="AX400" s="129">
        <v>10</v>
      </c>
      <c r="AY400" s="284"/>
      <c r="AZ400" s="129"/>
      <c r="BA400" s="129"/>
      <c r="BB400" s="129"/>
      <c r="BC400" s="129"/>
      <c r="BD400" s="129"/>
      <c r="BE400" s="129"/>
      <c r="BF400" s="129"/>
      <c r="BG400" s="129"/>
      <c r="BH400" s="129"/>
      <c r="BI400" s="129"/>
      <c r="BJ400" s="129"/>
      <c r="BK400" s="281"/>
      <c r="BM400" s="129">
        <v>10</v>
      </c>
      <c r="BN400" s="284"/>
      <c r="BO400" s="129"/>
      <c r="BP400" s="129"/>
      <c r="BQ400" s="129"/>
      <c r="BR400" s="129"/>
      <c r="BS400" s="129"/>
      <c r="BT400" s="129"/>
      <c r="BU400" s="129"/>
      <c r="BV400" s="129"/>
      <c r="BW400" s="129"/>
      <c r="BX400" s="129"/>
      <c r="BY400" s="129"/>
      <c r="BZ400" s="281"/>
      <c r="CB400" s="129">
        <v>10</v>
      </c>
      <c r="CC400" s="284"/>
      <c r="CD400" s="129"/>
      <c r="CE400" s="129"/>
      <c r="CF400" s="129"/>
      <c r="CG400" s="129"/>
      <c r="CH400" s="129"/>
      <c r="CI400" s="129"/>
      <c r="CJ400" s="129"/>
      <c r="CK400" s="129"/>
      <c r="CL400" s="129"/>
      <c r="CM400" s="129"/>
      <c r="CN400" s="129"/>
      <c r="CO400" s="281"/>
    </row>
    <row r="401" spans="1:93" hidden="1">
      <c r="A401" s="129">
        <v>11</v>
      </c>
      <c r="B401" s="283"/>
      <c r="C401" s="129"/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294"/>
      <c r="R401" s="129">
        <v>11</v>
      </c>
      <c r="S401" s="283"/>
      <c r="T401" s="129"/>
      <c r="U401" s="129"/>
      <c r="V401" s="129"/>
      <c r="W401" s="129"/>
      <c r="X401" s="129"/>
      <c r="Y401" s="129"/>
      <c r="Z401" s="129"/>
      <c r="AA401" s="129"/>
      <c r="AB401" s="129"/>
      <c r="AC401" s="196"/>
      <c r="AD401" s="196"/>
      <c r="AE401" s="129"/>
      <c r="AF401" s="129"/>
      <c r="AG401" s="296"/>
      <c r="AI401" s="129">
        <v>11</v>
      </c>
      <c r="AJ401" s="284"/>
      <c r="AK401" s="129"/>
      <c r="AL401" s="129"/>
      <c r="AM401" s="129"/>
      <c r="AN401" s="129"/>
      <c r="AO401" s="129"/>
      <c r="AP401" s="129"/>
      <c r="AQ401" s="129"/>
      <c r="AR401" s="129"/>
      <c r="AS401" s="129"/>
      <c r="AT401" s="129"/>
      <c r="AU401" s="129"/>
      <c r="AV401" s="287"/>
      <c r="AX401" s="129">
        <v>11</v>
      </c>
      <c r="AY401" s="284"/>
      <c r="AZ401" s="129"/>
      <c r="BA401" s="129"/>
      <c r="BB401" s="129"/>
      <c r="BC401" s="129"/>
      <c r="BD401" s="129"/>
      <c r="BE401" s="129"/>
      <c r="BF401" s="129"/>
      <c r="BG401" s="129"/>
      <c r="BH401" s="129"/>
      <c r="BI401" s="129"/>
      <c r="BJ401" s="129"/>
      <c r="BK401" s="281"/>
      <c r="BM401" s="129">
        <v>11</v>
      </c>
      <c r="BN401" s="284"/>
      <c r="BO401" s="129"/>
      <c r="BP401" s="129"/>
      <c r="BQ401" s="129"/>
      <c r="BR401" s="129"/>
      <c r="BS401" s="129"/>
      <c r="BT401" s="129"/>
      <c r="BU401" s="129"/>
      <c r="BV401" s="129"/>
      <c r="BW401" s="129"/>
      <c r="BX401" s="129"/>
      <c r="BY401" s="129"/>
      <c r="BZ401" s="281"/>
      <c r="CB401" s="129">
        <v>11</v>
      </c>
      <c r="CC401" s="284"/>
      <c r="CD401" s="129"/>
      <c r="CE401" s="129"/>
      <c r="CF401" s="129"/>
      <c r="CG401" s="129"/>
      <c r="CH401" s="129"/>
      <c r="CI401" s="129"/>
      <c r="CJ401" s="129"/>
      <c r="CK401" s="129"/>
      <c r="CL401" s="129"/>
      <c r="CM401" s="129"/>
      <c r="CN401" s="129"/>
      <c r="CO401" s="281"/>
    </row>
    <row r="402" spans="1:93" hidden="1">
      <c r="A402" s="129">
        <v>12</v>
      </c>
      <c r="B402" s="283"/>
      <c r="C402" s="129"/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294"/>
      <c r="R402" s="129">
        <v>12</v>
      </c>
      <c r="S402" s="283"/>
      <c r="T402" s="129"/>
      <c r="U402" s="129"/>
      <c r="V402" s="129"/>
      <c r="W402" s="129"/>
      <c r="X402" s="129"/>
      <c r="Y402" s="129"/>
      <c r="Z402" s="129"/>
      <c r="AA402" s="129"/>
      <c r="AB402" s="129"/>
      <c r="AC402" s="196"/>
      <c r="AD402" s="196"/>
      <c r="AE402" s="129"/>
      <c r="AF402" s="129"/>
      <c r="AG402" s="296"/>
      <c r="AI402" s="129">
        <v>12</v>
      </c>
      <c r="AJ402" s="284"/>
      <c r="AK402" s="129"/>
      <c r="AL402" s="129"/>
      <c r="AM402" s="129"/>
      <c r="AN402" s="129"/>
      <c r="AO402" s="129"/>
      <c r="AP402" s="129"/>
      <c r="AQ402" s="129"/>
      <c r="AR402" s="129"/>
      <c r="AS402" s="129"/>
      <c r="AT402" s="129"/>
      <c r="AU402" s="129"/>
      <c r="AV402" s="287"/>
      <c r="AX402" s="129">
        <v>12</v>
      </c>
      <c r="AY402" s="284"/>
      <c r="AZ402" s="129"/>
      <c r="BA402" s="129"/>
      <c r="BB402" s="129"/>
      <c r="BC402" s="129"/>
      <c r="BD402" s="129"/>
      <c r="BE402" s="129"/>
      <c r="BF402" s="129"/>
      <c r="BG402" s="129"/>
      <c r="BH402" s="129"/>
      <c r="BI402" s="129"/>
      <c r="BJ402" s="129"/>
      <c r="BK402" s="281"/>
      <c r="BM402" s="129">
        <v>12</v>
      </c>
      <c r="BN402" s="284"/>
      <c r="BO402" s="129"/>
      <c r="BP402" s="129"/>
      <c r="BQ402" s="129"/>
      <c r="BR402" s="129"/>
      <c r="BS402" s="129"/>
      <c r="BT402" s="129"/>
      <c r="BU402" s="129"/>
      <c r="BV402" s="129"/>
      <c r="BW402" s="129"/>
      <c r="BX402" s="129"/>
      <c r="BY402" s="129"/>
      <c r="BZ402" s="281"/>
      <c r="CB402" s="129">
        <v>12</v>
      </c>
      <c r="CC402" s="284"/>
      <c r="CD402" s="129"/>
      <c r="CE402" s="129"/>
      <c r="CF402" s="129"/>
      <c r="CG402" s="129"/>
      <c r="CH402" s="129"/>
      <c r="CI402" s="129"/>
      <c r="CJ402" s="129"/>
      <c r="CK402" s="129"/>
      <c r="CL402" s="129"/>
      <c r="CM402" s="129"/>
      <c r="CN402" s="129"/>
      <c r="CO402" s="281"/>
    </row>
    <row r="403" spans="1:93" hidden="1">
      <c r="A403" s="129">
        <v>13</v>
      </c>
      <c r="B403" s="283"/>
      <c r="C403" s="129"/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294"/>
      <c r="R403" s="129">
        <v>13</v>
      </c>
      <c r="S403" s="283"/>
      <c r="T403" s="129"/>
      <c r="U403" s="129"/>
      <c r="V403" s="129"/>
      <c r="W403" s="129"/>
      <c r="X403" s="129"/>
      <c r="Y403" s="129"/>
      <c r="Z403" s="129"/>
      <c r="AA403" s="129"/>
      <c r="AB403" s="129"/>
      <c r="AC403" s="196"/>
      <c r="AD403" s="196"/>
      <c r="AE403" s="129"/>
      <c r="AF403" s="129"/>
      <c r="AG403" s="296"/>
      <c r="AI403" s="129">
        <v>13</v>
      </c>
      <c r="AJ403" s="284"/>
      <c r="AK403" s="129"/>
      <c r="AL403" s="129"/>
      <c r="AM403" s="129"/>
      <c r="AN403" s="129"/>
      <c r="AO403" s="129"/>
      <c r="AP403" s="129"/>
      <c r="AQ403" s="129"/>
      <c r="AR403" s="129"/>
      <c r="AS403" s="129"/>
      <c r="AT403" s="129"/>
      <c r="AU403" s="129"/>
      <c r="AV403" s="287"/>
      <c r="AX403" s="129">
        <v>13</v>
      </c>
      <c r="AY403" s="284"/>
      <c r="AZ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  <c r="BJ403" s="129"/>
      <c r="BK403" s="281"/>
      <c r="BM403" s="129">
        <v>13</v>
      </c>
      <c r="BN403" s="284"/>
      <c r="BO403" s="129"/>
      <c r="BP403" s="129"/>
      <c r="BQ403" s="129"/>
      <c r="BR403" s="129"/>
      <c r="BS403" s="129"/>
      <c r="BT403" s="129"/>
      <c r="BU403" s="129"/>
      <c r="BV403" s="129"/>
      <c r="BW403" s="129"/>
      <c r="BX403" s="129"/>
      <c r="BY403" s="129"/>
      <c r="BZ403" s="281"/>
      <c r="CB403" s="129">
        <v>13</v>
      </c>
      <c r="CC403" s="284"/>
      <c r="CD403" s="129"/>
      <c r="CE403" s="129"/>
      <c r="CF403" s="129"/>
      <c r="CG403" s="129"/>
      <c r="CH403" s="129"/>
      <c r="CI403" s="129"/>
      <c r="CJ403" s="129"/>
      <c r="CK403" s="129"/>
      <c r="CL403" s="129"/>
      <c r="CM403" s="129"/>
      <c r="CN403" s="129"/>
      <c r="CO403" s="281"/>
    </row>
    <row r="404" spans="1:93" hidden="1">
      <c r="A404" s="129">
        <v>14</v>
      </c>
      <c r="B404" s="283"/>
      <c r="C404" s="129"/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294"/>
      <c r="R404" s="129">
        <v>14</v>
      </c>
      <c r="S404" s="283"/>
      <c r="T404" s="129"/>
      <c r="U404" s="129"/>
      <c r="V404" s="129"/>
      <c r="W404" s="129"/>
      <c r="X404" s="129"/>
      <c r="Y404" s="129"/>
      <c r="Z404" s="129"/>
      <c r="AA404" s="129"/>
      <c r="AB404" s="129"/>
      <c r="AC404" s="196"/>
      <c r="AD404" s="196"/>
      <c r="AE404" s="129"/>
      <c r="AF404" s="129"/>
      <c r="AG404" s="296"/>
      <c r="AI404" s="129">
        <v>14</v>
      </c>
      <c r="AJ404" s="284"/>
      <c r="AK404" s="129"/>
      <c r="AL404" s="129"/>
      <c r="AM404" s="129"/>
      <c r="AN404" s="129"/>
      <c r="AO404" s="129"/>
      <c r="AP404" s="129"/>
      <c r="AQ404" s="129"/>
      <c r="AR404" s="129"/>
      <c r="AS404" s="129"/>
      <c r="AT404" s="129"/>
      <c r="AU404" s="129"/>
      <c r="AV404" s="287"/>
      <c r="AX404" s="129">
        <v>14</v>
      </c>
      <c r="AY404" s="284"/>
      <c r="AZ404" s="129"/>
      <c r="BA404" s="129"/>
      <c r="BB404" s="129"/>
      <c r="BC404" s="129"/>
      <c r="BD404" s="129"/>
      <c r="BE404" s="129"/>
      <c r="BF404" s="129"/>
      <c r="BG404" s="129"/>
      <c r="BH404" s="129"/>
      <c r="BI404" s="129"/>
      <c r="BJ404" s="129"/>
      <c r="BK404" s="281"/>
      <c r="BM404" s="129">
        <v>14</v>
      </c>
      <c r="BN404" s="284"/>
      <c r="BO404" s="129"/>
      <c r="BP404" s="129"/>
      <c r="BQ404" s="129"/>
      <c r="BR404" s="129"/>
      <c r="BS404" s="129"/>
      <c r="BT404" s="129"/>
      <c r="BU404" s="129"/>
      <c r="BV404" s="129"/>
      <c r="BW404" s="129"/>
      <c r="BX404" s="129"/>
      <c r="BY404" s="129"/>
      <c r="BZ404" s="281"/>
      <c r="CB404" s="129">
        <v>14</v>
      </c>
      <c r="CC404" s="284"/>
      <c r="CD404" s="129"/>
      <c r="CE404" s="129"/>
      <c r="CF404" s="129"/>
      <c r="CG404" s="129"/>
      <c r="CH404" s="129"/>
      <c r="CI404" s="129"/>
      <c r="CJ404" s="129"/>
      <c r="CK404" s="129"/>
      <c r="CL404" s="129"/>
      <c r="CM404" s="129"/>
      <c r="CN404" s="129"/>
      <c r="CO404" s="281"/>
    </row>
    <row r="405" spans="1:93" hidden="1">
      <c r="A405" s="129">
        <v>15</v>
      </c>
      <c r="B405" s="283"/>
      <c r="C405" s="129"/>
      <c r="D405" s="129"/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294"/>
      <c r="R405" s="129">
        <v>15</v>
      </c>
      <c r="S405" s="283"/>
      <c r="T405" s="129"/>
      <c r="U405" s="129"/>
      <c r="V405" s="129"/>
      <c r="W405" s="129"/>
      <c r="X405" s="129"/>
      <c r="Y405" s="129"/>
      <c r="Z405" s="129"/>
      <c r="AA405" s="129"/>
      <c r="AB405" s="129"/>
      <c r="AC405" s="196"/>
      <c r="AD405" s="196"/>
      <c r="AE405" s="129"/>
      <c r="AF405" s="129"/>
      <c r="AG405" s="297"/>
      <c r="AI405" s="129">
        <v>15</v>
      </c>
      <c r="AJ405" s="284"/>
      <c r="AK405" s="129"/>
      <c r="AL405" s="129"/>
      <c r="AM405" s="129"/>
      <c r="AN405" s="129"/>
      <c r="AO405" s="129"/>
      <c r="AP405" s="129"/>
      <c r="AQ405" s="129"/>
      <c r="AR405" s="129"/>
      <c r="AS405" s="129"/>
      <c r="AT405" s="129"/>
      <c r="AU405" s="129"/>
      <c r="AV405" s="288"/>
      <c r="AX405" s="129">
        <v>15</v>
      </c>
      <c r="AY405" s="284"/>
      <c r="AZ405" s="129"/>
      <c r="BA405" s="129"/>
      <c r="BB405" s="129"/>
      <c r="BC405" s="129"/>
      <c r="BD405" s="129"/>
      <c r="BE405" s="129"/>
      <c r="BF405" s="129"/>
      <c r="BG405" s="129"/>
      <c r="BH405" s="129"/>
      <c r="BI405" s="129"/>
      <c r="BJ405" s="129"/>
      <c r="BK405" s="281"/>
      <c r="BM405" s="129">
        <v>15</v>
      </c>
      <c r="BN405" s="284"/>
      <c r="BO405" s="129"/>
      <c r="BP405" s="129"/>
      <c r="BQ405" s="129"/>
      <c r="BR405" s="129"/>
      <c r="BS405" s="129"/>
      <c r="BT405" s="129"/>
      <c r="BU405" s="129"/>
      <c r="BV405" s="129"/>
      <c r="BW405" s="129"/>
      <c r="BX405" s="129"/>
      <c r="BY405" s="129"/>
      <c r="BZ405" s="281"/>
      <c r="CB405" s="129">
        <v>15</v>
      </c>
      <c r="CC405" s="284"/>
      <c r="CD405" s="129"/>
      <c r="CE405" s="129"/>
      <c r="CF405" s="129"/>
      <c r="CG405" s="129"/>
      <c r="CH405" s="129"/>
      <c r="CI405" s="129"/>
      <c r="CJ405" s="129"/>
      <c r="CK405" s="129"/>
      <c r="CL405" s="129"/>
      <c r="CM405" s="129"/>
      <c r="CN405" s="129"/>
      <c r="CO405" s="281"/>
    </row>
    <row r="406" spans="1:93" ht="15.75" hidden="1">
      <c r="A406" s="280" t="s">
        <v>644</v>
      </c>
      <c r="B406" s="280"/>
      <c r="C406" s="129"/>
      <c r="D406" s="129"/>
      <c r="E406" s="125">
        <f>SUM(E391:E405)</f>
        <v>0</v>
      </c>
      <c r="F406" s="125">
        <f>SUM(F391:F405)</f>
        <v>600</v>
      </c>
      <c r="G406" s="125"/>
      <c r="H406" s="125"/>
      <c r="I406" s="129"/>
      <c r="J406" s="129">
        <f t="shared" ref="J406:K406" si="196">SUM(J391:J405)</f>
        <v>0</v>
      </c>
      <c r="K406" s="129">
        <f t="shared" si="196"/>
        <v>0</v>
      </c>
      <c r="L406" s="130" t="e">
        <f>IF(F406=0,0,(F406/E406*100))</f>
        <v>#DIV/0!</v>
      </c>
      <c r="M406" s="130">
        <f>IF(K406=0,0,(K406/J406*100))</f>
        <v>0</v>
      </c>
      <c r="N406" s="129">
        <v>7</v>
      </c>
      <c r="O406" s="129">
        <v>4</v>
      </c>
      <c r="P406" s="129"/>
      <c r="R406" s="280" t="s">
        <v>593</v>
      </c>
      <c r="S406" s="280"/>
      <c r="T406" s="125"/>
      <c r="U406" s="125"/>
      <c r="V406" s="125">
        <f>SUM(V391:V405)</f>
        <v>300</v>
      </c>
      <c r="W406" s="125">
        <f>SUM(W391:W405)</f>
        <v>260</v>
      </c>
      <c r="X406" s="125"/>
      <c r="Y406" s="125"/>
      <c r="Z406" s="125"/>
      <c r="AA406" s="125">
        <f t="shared" ref="AA406:AB406" si="197">SUM(AA391:AA405)</f>
        <v>0</v>
      </c>
      <c r="AB406" s="125">
        <f t="shared" si="197"/>
        <v>0</v>
      </c>
      <c r="AC406" s="197">
        <f>IF(W406=0,0,(W406/V406*100))</f>
        <v>86.666666666666671</v>
      </c>
      <c r="AD406" s="197">
        <f>IF(AB406=0,0,(AB406/AA406*100))</f>
        <v>0</v>
      </c>
      <c r="AE406" s="125">
        <v>9</v>
      </c>
      <c r="AF406" s="125">
        <v>1</v>
      </c>
      <c r="AG406" s="129"/>
      <c r="AI406" s="281" t="s">
        <v>593</v>
      </c>
      <c r="AJ406" s="281"/>
      <c r="AK406" s="129"/>
      <c r="AL406" s="129"/>
      <c r="AM406" s="129">
        <f>SUM(AM391:AM405)</f>
        <v>155</v>
      </c>
      <c r="AN406" s="129">
        <f>SUM(AN391:AN405)</f>
        <v>425</v>
      </c>
      <c r="AO406" s="129"/>
      <c r="AP406" s="129">
        <f t="shared" ref="AP406:AQ406" si="198">SUM(AP391:AP405)</f>
        <v>0</v>
      </c>
      <c r="AQ406" s="129">
        <f t="shared" si="198"/>
        <v>0</v>
      </c>
      <c r="AR406" s="130">
        <f>IF(AN406=0,0,(AN406/AM406*100))</f>
        <v>274.19354838709677</v>
      </c>
      <c r="AS406" s="130">
        <f>IF(AQ406=0,0,(AQ406/AP406*100))</f>
        <v>0</v>
      </c>
      <c r="AT406" s="129">
        <v>9</v>
      </c>
      <c r="AU406" s="129">
        <v>1</v>
      </c>
      <c r="AV406" s="129"/>
      <c r="AX406" s="281" t="s">
        <v>593</v>
      </c>
      <c r="AY406" s="281"/>
      <c r="AZ406" s="129"/>
      <c r="BA406" s="129"/>
      <c r="BB406" s="129">
        <f>SUM(BB391:BB405)</f>
        <v>0</v>
      </c>
      <c r="BC406" s="129">
        <f>SUM(BC391:BC405)</f>
        <v>0</v>
      </c>
      <c r="BD406" s="129"/>
      <c r="BE406" s="129">
        <f t="shared" ref="BE406:BF406" si="199">SUM(BE391:BE405)</f>
        <v>0</v>
      </c>
      <c r="BF406" s="129">
        <f t="shared" si="199"/>
        <v>0</v>
      </c>
      <c r="BG406" s="194">
        <f>IF(BC406=0,0,(BC406/BB406*100))</f>
        <v>0</v>
      </c>
      <c r="BH406" s="194">
        <f>IF(BF406=0,0,(BF406/BE406*100))</f>
        <v>0</v>
      </c>
      <c r="BI406" s="129"/>
      <c r="BJ406" s="129"/>
      <c r="BK406" s="129"/>
      <c r="BM406" s="281" t="s">
        <v>593</v>
      </c>
      <c r="BN406" s="281"/>
      <c r="BO406" s="129"/>
      <c r="BP406" s="129"/>
      <c r="BQ406" s="129">
        <f>SUM(BQ391:BQ405)</f>
        <v>0</v>
      </c>
      <c r="BR406" s="129">
        <f>SUM(BR391:BR405)</f>
        <v>0</v>
      </c>
      <c r="BS406" s="129"/>
      <c r="BT406" s="129">
        <f t="shared" ref="BT406:BU406" si="200">SUM(BT391:BT405)</f>
        <v>0</v>
      </c>
      <c r="BU406" s="129">
        <f t="shared" si="200"/>
        <v>0</v>
      </c>
      <c r="BV406" s="130">
        <f>IF(BR406=0,0,(BR406/BQ406*100))</f>
        <v>0</v>
      </c>
      <c r="BW406" s="130">
        <f>IF(BU406=0,0,(BU406/BT406*100))</f>
        <v>0</v>
      </c>
      <c r="BX406" s="129"/>
      <c r="BY406" s="129"/>
      <c r="BZ406" s="129"/>
      <c r="CB406" s="281" t="s">
        <v>593</v>
      </c>
      <c r="CC406" s="281"/>
      <c r="CD406" s="129"/>
      <c r="CE406" s="129"/>
      <c r="CF406" s="129">
        <f>SUM(CF391:CF405)</f>
        <v>0</v>
      </c>
      <c r="CG406" s="129">
        <f>SUM(CG391:CG405)</f>
        <v>0</v>
      </c>
      <c r="CH406" s="129"/>
      <c r="CI406" s="129">
        <f t="shared" ref="CI406:CJ406" si="201">SUM(CI391:CI405)</f>
        <v>0</v>
      </c>
      <c r="CJ406" s="129">
        <f t="shared" si="201"/>
        <v>0</v>
      </c>
      <c r="CK406" s="130">
        <f>IF(CG406=0,0,(CG406/CF406*100))</f>
        <v>0</v>
      </c>
      <c r="CL406" s="130">
        <f>IF(CJ406=0,0,(CJ406/CI406*100))</f>
        <v>0</v>
      </c>
      <c r="CM406" s="129"/>
      <c r="CN406" s="129"/>
      <c r="CO406" s="129"/>
    </row>
    <row r="407" spans="1:93" hidden="1">
      <c r="A407" s="129">
        <v>1</v>
      </c>
      <c r="B407" s="283" t="s">
        <v>634</v>
      </c>
      <c r="C407" s="16"/>
      <c r="D407" s="49" t="s">
        <v>393</v>
      </c>
      <c r="E407" s="129">
        <v>185</v>
      </c>
      <c r="F407" s="129">
        <v>195</v>
      </c>
      <c r="G407" s="129"/>
      <c r="H407" s="129"/>
      <c r="I407" s="129"/>
      <c r="J407" s="129"/>
      <c r="K407" s="129"/>
      <c r="L407" s="129"/>
      <c r="M407" s="129"/>
      <c r="N407" s="129"/>
      <c r="O407" s="129"/>
      <c r="P407" s="284" t="s">
        <v>827</v>
      </c>
      <c r="R407" s="129">
        <v>1</v>
      </c>
      <c r="S407" s="283" t="s">
        <v>634</v>
      </c>
      <c r="T407" s="16" t="s">
        <v>23</v>
      </c>
      <c r="U407" s="16" t="s">
        <v>24</v>
      </c>
      <c r="V407" s="129">
        <v>300</v>
      </c>
      <c r="W407" s="129">
        <v>405</v>
      </c>
      <c r="X407" s="129"/>
      <c r="Y407" s="129"/>
      <c r="Z407" s="129"/>
      <c r="AA407" s="129"/>
      <c r="AB407" s="129"/>
      <c r="AC407" s="196"/>
      <c r="AD407" s="196"/>
      <c r="AE407" s="129"/>
      <c r="AF407" s="129"/>
      <c r="AG407" s="286" t="s">
        <v>834</v>
      </c>
      <c r="AI407" s="129">
        <v>1</v>
      </c>
      <c r="AJ407" s="284" t="s">
        <v>634</v>
      </c>
      <c r="AK407" s="16" t="s">
        <v>27</v>
      </c>
      <c r="AL407" s="16" t="s">
        <v>28</v>
      </c>
      <c r="AM407" s="129">
        <v>5</v>
      </c>
      <c r="AN407" s="129">
        <v>5</v>
      </c>
      <c r="AO407" s="129"/>
      <c r="AP407" s="129"/>
      <c r="AQ407" s="129"/>
      <c r="AR407" s="129"/>
      <c r="AS407" s="129"/>
      <c r="AT407" s="129"/>
      <c r="AU407" s="129"/>
      <c r="AV407" s="286" t="s">
        <v>846</v>
      </c>
      <c r="AX407" s="129">
        <v>1</v>
      </c>
      <c r="AY407" s="284" t="s">
        <v>634</v>
      </c>
      <c r="AZ407" s="16" t="s">
        <v>23</v>
      </c>
      <c r="BA407" s="16" t="s">
        <v>24</v>
      </c>
      <c r="BB407" s="129">
        <v>100</v>
      </c>
      <c r="BC407" s="129">
        <v>100</v>
      </c>
      <c r="BD407" s="129"/>
      <c r="BE407" s="129"/>
      <c r="BF407" s="129"/>
      <c r="BG407" s="195"/>
      <c r="BH407" s="195"/>
      <c r="BI407" s="129"/>
      <c r="BJ407" s="129"/>
      <c r="BK407" s="286" t="s">
        <v>850</v>
      </c>
      <c r="BM407" s="129">
        <v>1</v>
      </c>
      <c r="BN407" s="284" t="s">
        <v>634</v>
      </c>
      <c r="BO407" s="16" t="s">
        <v>144</v>
      </c>
      <c r="BP407" s="16" t="s">
        <v>145</v>
      </c>
      <c r="BQ407" s="129">
        <v>100</v>
      </c>
      <c r="BR407" s="129">
        <v>127</v>
      </c>
      <c r="BS407" s="129"/>
      <c r="BT407" s="129"/>
      <c r="BU407" s="129"/>
      <c r="BV407" s="129"/>
      <c r="BW407" s="129"/>
      <c r="BX407" s="129"/>
      <c r="BY407" s="129"/>
      <c r="BZ407" s="286"/>
      <c r="CB407" s="129">
        <v>1</v>
      </c>
      <c r="CC407" s="284" t="s">
        <v>634</v>
      </c>
      <c r="CD407" s="16"/>
      <c r="CE407" s="16"/>
      <c r="CF407" s="129"/>
      <c r="CG407" s="129"/>
      <c r="CH407" s="129"/>
      <c r="CI407" s="129"/>
      <c r="CJ407" s="129"/>
      <c r="CK407" s="129"/>
      <c r="CL407" s="129"/>
      <c r="CM407" s="129"/>
      <c r="CN407" s="129"/>
      <c r="CO407" s="286"/>
    </row>
    <row r="408" spans="1:93" hidden="1">
      <c r="A408" s="129">
        <v>2</v>
      </c>
      <c r="B408" s="283"/>
      <c r="C408" s="16"/>
      <c r="D408" s="49" t="s">
        <v>396</v>
      </c>
      <c r="E408" s="129">
        <v>160</v>
      </c>
      <c r="F408" s="129">
        <v>160</v>
      </c>
      <c r="G408" s="129"/>
      <c r="H408" s="129"/>
      <c r="I408" s="129"/>
      <c r="J408" s="129"/>
      <c r="K408" s="129"/>
      <c r="L408" s="129"/>
      <c r="M408" s="129"/>
      <c r="N408" s="129"/>
      <c r="O408" s="129"/>
      <c r="P408" s="284"/>
      <c r="R408" s="129">
        <v>2</v>
      </c>
      <c r="S408" s="283"/>
      <c r="T408" s="16" t="s">
        <v>516</v>
      </c>
      <c r="U408" s="24" t="s">
        <v>365</v>
      </c>
      <c r="V408" s="129">
        <v>100</v>
      </c>
      <c r="W408" s="129">
        <v>200</v>
      </c>
      <c r="X408" s="129"/>
      <c r="Y408" s="129"/>
      <c r="Z408" s="129"/>
      <c r="AA408" s="129"/>
      <c r="AB408" s="129"/>
      <c r="AC408" s="196"/>
      <c r="AD408" s="196"/>
      <c r="AE408" s="129"/>
      <c r="AF408" s="129"/>
      <c r="AG408" s="287"/>
      <c r="AI408" s="129">
        <v>2</v>
      </c>
      <c r="AJ408" s="284"/>
      <c r="AK408" s="16" t="s">
        <v>31</v>
      </c>
      <c r="AL408" s="16" t="s">
        <v>32</v>
      </c>
      <c r="AM408" s="129"/>
      <c r="AN408" s="129">
        <v>5</v>
      </c>
      <c r="AO408" s="129"/>
      <c r="AP408" s="129"/>
      <c r="AQ408" s="129"/>
      <c r="AR408" s="129"/>
      <c r="AS408" s="129"/>
      <c r="AT408" s="129"/>
      <c r="AU408" s="129"/>
      <c r="AV408" s="287"/>
      <c r="AX408" s="129">
        <v>2</v>
      </c>
      <c r="AY408" s="284"/>
      <c r="AZ408" s="16" t="s">
        <v>31</v>
      </c>
      <c r="BA408" s="16" t="s">
        <v>32</v>
      </c>
      <c r="BB408" s="129">
        <v>5</v>
      </c>
      <c r="BC408" s="129"/>
      <c r="BD408" s="129"/>
      <c r="BE408" s="129"/>
      <c r="BF408" s="129"/>
      <c r="BG408" s="195"/>
      <c r="BH408" s="195"/>
      <c r="BI408" s="129"/>
      <c r="BJ408" s="129"/>
      <c r="BK408" s="287"/>
      <c r="BM408" s="129">
        <v>2</v>
      </c>
      <c r="BN408" s="284"/>
      <c r="BO408" s="16" t="s">
        <v>227</v>
      </c>
      <c r="BP408" s="16" t="s">
        <v>228</v>
      </c>
      <c r="BQ408" s="129">
        <v>50</v>
      </c>
      <c r="BR408" s="129">
        <v>27</v>
      </c>
      <c r="BS408" s="129"/>
      <c r="BT408" s="129"/>
      <c r="BU408" s="129"/>
      <c r="BV408" s="129"/>
      <c r="BW408" s="129"/>
      <c r="BX408" s="129"/>
      <c r="BY408" s="129"/>
      <c r="BZ408" s="287"/>
      <c r="CB408" s="129">
        <v>2</v>
      </c>
      <c r="CC408" s="284"/>
      <c r="CD408" s="43"/>
      <c r="CE408" s="16"/>
      <c r="CF408" s="129"/>
      <c r="CG408" s="129"/>
      <c r="CH408" s="129"/>
      <c r="CI408" s="129"/>
      <c r="CJ408" s="129"/>
      <c r="CK408" s="129"/>
      <c r="CL408" s="129"/>
      <c r="CM408" s="129"/>
      <c r="CN408" s="129"/>
      <c r="CO408" s="287"/>
    </row>
    <row r="409" spans="1:93" hidden="1">
      <c r="A409" s="129">
        <v>3</v>
      </c>
      <c r="B409" s="283"/>
      <c r="C409" s="16" t="s">
        <v>65</v>
      </c>
      <c r="D409" s="16" t="s">
        <v>66</v>
      </c>
      <c r="E409" s="129">
        <v>200</v>
      </c>
      <c r="F409" s="129">
        <v>216</v>
      </c>
      <c r="G409" s="129"/>
      <c r="H409" s="129"/>
      <c r="I409" s="129"/>
      <c r="J409" s="129"/>
      <c r="K409" s="129"/>
      <c r="L409" s="129"/>
      <c r="M409" s="129"/>
      <c r="N409" s="129"/>
      <c r="O409" s="129"/>
      <c r="P409" s="284"/>
      <c r="R409" s="129">
        <v>3</v>
      </c>
      <c r="S409" s="283"/>
      <c r="T409" s="16"/>
      <c r="U409" s="49" t="s">
        <v>396</v>
      </c>
      <c r="V409" s="129">
        <v>160</v>
      </c>
      <c r="W409" s="129"/>
      <c r="X409" s="129"/>
      <c r="Y409" s="129"/>
      <c r="Z409" s="129"/>
      <c r="AA409" s="129"/>
      <c r="AB409" s="129"/>
      <c r="AC409" s="196"/>
      <c r="AD409" s="196"/>
      <c r="AE409" s="129"/>
      <c r="AF409" s="129"/>
      <c r="AG409" s="287"/>
      <c r="AI409" s="129">
        <v>3</v>
      </c>
      <c r="AJ409" s="284"/>
      <c r="AK409" s="16" t="s">
        <v>33</v>
      </c>
      <c r="AL409" s="24" t="s">
        <v>34</v>
      </c>
      <c r="AM409" s="129">
        <v>100</v>
      </c>
      <c r="AN409" s="129">
        <v>100</v>
      </c>
      <c r="AO409" s="129"/>
      <c r="AP409" s="129"/>
      <c r="AQ409" s="129"/>
      <c r="AR409" s="129"/>
      <c r="AS409" s="129"/>
      <c r="AT409" s="129"/>
      <c r="AU409" s="129"/>
      <c r="AV409" s="287"/>
      <c r="AX409" s="129">
        <v>3</v>
      </c>
      <c r="AY409" s="284"/>
      <c r="AZ409" s="16" t="s">
        <v>33</v>
      </c>
      <c r="BA409" s="24" t="s">
        <v>34</v>
      </c>
      <c r="BB409" s="129">
        <v>90</v>
      </c>
      <c r="BC409" s="129">
        <v>100</v>
      </c>
      <c r="BD409" s="129"/>
      <c r="BE409" s="129"/>
      <c r="BF409" s="129"/>
      <c r="BG409" s="195"/>
      <c r="BH409" s="195"/>
      <c r="BI409" s="129"/>
      <c r="BJ409" s="129"/>
      <c r="BK409" s="287"/>
      <c r="BM409" s="129">
        <v>3</v>
      </c>
      <c r="BN409" s="284"/>
      <c r="BO409" s="16" t="s">
        <v>281</v>
      </c>
      <c r="BP409" s="16" t="s">
        <v>282</v>
      </c>
      <c r="BQ409" s="129">
        <v>20</v>
      </c>
      <c r="BR409" s="129"/>
      <c r="BS409" s="129"/>
      <c r="BT409" s="129"/>
      <c r="BU409" s="129"/>
      <c r="BV409" s="129"/>
      <c r="BW409" s="129"/>
      <c r="BX409" s="129"/>
      <c r="BY409" s="129"/>
      <c r="BZ409" s="287"/>
      <c r="CB409" s="129">
        <v>3</v>
      </c>
      <c r="CC409" s="284"/>
      <c r="CD409" s="16"/>
      <c r="CE409" s="16"/>
      <c r="CF409" s="129"/>
      <c r="CG409" s="129"/>
      <c r="CH409" s="129"/>
      <c r="CI409" s="129"/>
      <c r="CJ409" s="129"/>
      <c r="CK409" s="129"/>
      <c r="CL409" s="129"/>
      <c r="CM409" s="129"/>
      <c r="CN409" s="129"/>
      <c r="CO409" s="287"/>
    </row>
    <row r="410" spans="1:93" hidden="1">
      <c r="A410" s="129">
        <v>4</v>
      </c>
      <c r="B410" s="283"/>
      <c r="C410" s="16" t="s">
        <v>43</v>
      </c>
      <c r="D410" s="16" t="s">
        <v>44</v>
      </c>
      <c r="E410" s="129">
        <v>20</v>
      </c>
      <c r="F410" s="129">
        <v>25</v>
      </c>
      <c r="G410" s="129"/>
      <c r="H410" s="129"/>
      <c r="I410" s="129"/>
      <c r="J410" s="129"/>
      <c r="K410" s="129"/>
      <c r="L410" s="129"/>
      <c r="M410" s="129"/>
      <c r="N410" s="129"/>
      <c r="O410" s="129"/>
      <c r="P410" s="284"/>
      <c r="R410" s="129">
        <v>4</v>
      </c>
      <c r="S410" s="283"/>
      <c r="T410" s="34"/>
      <c r="U410" s="49" t="s">
        <v>395</v>
      </c>
      <c r="V410" s="129">
        <v>160</v>
      </c>
      <c r="W410" s="129">
        <v>85</v>
      </c>
      <c r="X410" s="129"/>
      <c r="Y410" s="129"/>
      <c r="Z410" s="129"/>
      <c r="AA410" s="129"/>
      <c r="AB410" s="129"/>
      <c r="AC410" s="196"/>
      <c r="AD410" s="196"/>
      <c r="AE410" s="129"/>
      <c r="AF410" s="129"/>
      <c r="AG410" s="287"/>
      <c r="AI410" s="129">
        <v>4</v>
      </c>
      <c r="AJ410" s="284"/>
      <c r="AK410" s="16" t="s">
        <v>65</v>
      </c>
      <c r="AL410" s="16" t="s">
        <v>66</v>
      </c>
      <c r="AM410" s="129">
        <v>60</v>
      </c>
      <c r="AN410" s="129">
        <v>60</v>
      </c>
      <c r="AO410" s="129"/>
      <c r="AP410" s="129"/>
      <c r="AQ410" s="129"/>
      <c r="AR410" s="129"/>
      <c r="AS410" s="129"/>
      <c r="AT410" s="129"/>
      <c r="AU410" s="129"/>
      <c r="AV410" s="287"/>
      <c r="AX410" s="129">
        <v>4</v>
      </c>
      <c r="AY410" s="284"/>
      <c r="AZ410" s="16" t="s">
        <v>47</v>
      </c>
      <c r="BA410" s="16" t="s">
        <v>48</v>
      </c>
      <c r="BB410" s="129">
        <v>100</v>
      </c>
      <c r="BC410" s="129">
        <v>100</v>
      </c>
      <c r="BD410" s="129"/>
      <c r="BE410" s="129"/>
      <c r="BF410" s="129"/>
      <c r="BG410" s="195"/>
      <c r="BH410" s="195"/>
      <c r="BI410" s="129"/>
      <c r="BJ410" s="129"/>
      <c r="BK410" s="287"/>
      <c r="BM410" s="129">
        <v>4</v>
      </c>
      <c r="BN410" s="284"/>
      <c r="BO410" s="16" t="s">
        <v>225</v>
      </c>
      <c r="BP410" s="16" t="s">
        <v>226</v>
      </c>
      <c r="BQ410" s="129"/>
      <c r="BR410" s="129">
        <v>2</v>
      </c>
      <c r="BS410" s="129"/>
      <c r="BT410" s="129"/>
      <c r="BU410" s="129"/>
      <c r="BV410" s="129"/>
      <c r="BW410" s="129"/>
      <c r="BX410" s="129"/>
      <c r="BY410" s="129"/>
      <c r="BZ410" s="287"/>
      <c r="CB410" s="129">
        <v>4</v>
      </c>
      <c r="CC410" s="284"/>
      <c r="CD410" s="16"/>
      <c r="CE410" s="16"/>
      <c r="CF410" s="129"/>
      <c r="CG410" s="129"/>
      <c r="CH410" s="129"/>
      <c r="CI410" s="129"/>
      <c r="CJ410" s="129"/>
      <c r="CK410" s="129"/>
      <c r="CL410" s="129"/>
      <c r="CM410" s="129"/>
      <c r="CN410" s="129"/>
      <c r="CO410" s="287"/>
    </row>
    <row r="411" spans="1:93" hidden="1">
      <c r="A411" s="129">
        <v>5</v>
      </c>
      <c r="B411" s="283"/>
      <c r="C411" s="16" t="s">
        <v>21</v>
      </c>
      <c r="D411" s="16" t="s">
        <v>22</v>
      </c>
      <c r="E411" s="129"/>
      <c r="F411" s="129">
        <v>20</v>
      </c>
      <c r="G411" s="129"/>
      <c r="H411" s="129"/>
      <c r="I411" s="129"/>
      <c r="J411" s="129"/>
      <c r="K411" s="129"/>
      <c r="L411" s="129"/>
      <c r="M411" s="129"/>
      <c r="N411" s="129"/>
      <c r="O411" s="129"/>
      <c r="P411" s="284"/>
      <c r="R411" s="129">
        <v>5</v>
      </c>
      <c r="S411" s="283"/>
      <c r="T411" s="16"/>
      <c r="U411" s="49" t="s">
        <v>394</v>
      </c>
      <c r="V411" s="129"/>
      <c r="W411" s="129">
        <v>50</v>
      </c>
      <c r="X411" s="129"/>
      <c r="Y411" s="129"/>
      <c r="Z411" s="129"/>
      <c r="AA411" s="129"/>
      <c r="AB411" s="129"/>
      <c r="AC411" s="196"/>
      <c r="AD411" s="196"/>
      <c r="AE411" s="129"/>
      <c r="AF411" s="129"/>
      <c r="AG411" s="287"/>
      <c r="AI411" s="129">
        <v>5</v>
      </c>
      <c r="AJ411" s="284"/>
      <c r="AK411" s="16" t="s">
        <v>67</v>
      </c>
      <c r="AL411" s="16" t="s">
        <v>68</v>
      </c>
      <c r="AM411" s="129">
        <v>10</v>
      </c>
      <c r="AN411" s="129">
        <v>10</v>
      </c>
      <c r="AO411" s="129"/>
      <c r="AP411" s="129"/>
      <c r="AQ411" s="129"/>
      <c r="AR411" s="129"/>
      <c r="AS411" s="129"/>
      <c r="AT411" s="129"/>
      <c r="AU411" s="129"/>
      <c r="AV411" s="287"/>
      <c r="AX411" s="129">
        <v>5</v>
      </c>
      <c r="AY411" s="284"/>
      <c r="AZ411" s="16" t="s">
        <v>227</v>
      </c>
      <c r="BA411" s="16" t="s">
        <v>228</v>
      </c>
      <c r="BB411" s="129">
        <v>50</v>
      </c>
      <c r="BC411" s="129"/>
      <c r="BD411" s="129"/>
      <c r="BE411" s="129"/>
      <c r="BF411" s="129"/>
      <c r="BG411" s="195"/>
      <c r="BH411" s="195"/>
      <c r="BI411" s="129"/>
      <c r="BJ411" s="129"/>
      <c r="BK411" s="287"/>
      <c r="BM411" s="129">
        <v>5</v>
      </c>
      <c r="BN411" s="284"/>
      <c r="BO411" s="34" t="s">
        <v>517</v>
      </c>
      <c r="BP411" s="16" t="s">
        <v>414</v>
      </c>
      <c r="BQ411" s="129"/>
      <c r="BR411" s="129">
        <v>2</v>
      </c>
      <c r="BS411" s="129"/>
      <c r="BT411" s="129"/>
      <c r="BU411" s="129"/>
      <c r="BV411" s="129"/>
      <c r="BW411" s="129"/>
      <c r="BX411" s="129"/>
      <c r="BY411" s="129"/>
      <c r="BZ411" s="287"/>
      <c r="CB411" s="129">
        <v>5</v>
      </c>
      <c r="CC411" s="284"/>
      <c r="CD411" s="34"/>
      <c r="CE411" s="16"/>
      <c r="CF411" s="129"/>
      <c r="CG411" s="129"/>
      <c r="CH411" s="129"/>
      <c r="CI411" s="129"/>
      <c r="CJ411" s="129"/>
      <c r="CK411" s="129"/>
      <c r="CL411" s="129"/>
      <c r="CM411" s="129"/>
      <c r="CN411" s="129"/>
      <c r="CO411" s="287"/>
    </row>
    <row r="412" spans="1:93" hidden="1">
      <c r="A412" s="129">
        <v>6</v>
      </c>
      <c r="B412" s="283"/>
      <c r="C412" s="16" t="s">
        <v>47</v>
      </c>
      <c r="D412" s="16" t="s">
        <v>48</v>
      </c>
      <c r="E412" s="129">
        <v>400</v>
      </c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284"/>
      <c r="R412" s="129">
        <v>6</v>
      </c>
      <c r="S412" s="283"/>
      <c r="T412" s="16" t="s">
        <v>45</v>
      </c>
      <c r="U412" s="16" t="s">
        <v>46</v>
      </c>
      <c r="V412" s="129">
        <v>275</v>
      </c>
      <c r="W412" s="129"/>
      <c r="X412" s="129"/>
      <c r="Y412" s="129"/>
      <c r="Z412" s="129"/>
      <c r="AA412" s="129"/>
      <c r="AB412" s="129"/>
      <c r="AC412" s="196"/>
      <c r="AD412" s="196"/>
      <c r="AE412" s="129"/>
      <c r="AF412" s="129"/>
      <c r="AG412" s="287"/>
      <c r="AI412" s="129">
        <v>6</v>
      </c>
      <c r="AJ412" s="284"/>
      <c r="AK412" s="16" t="s">
        <v>49</v>
      </c>
      <c r="AL412" s="16" t="s">
        <v>50</v>
      </c>
      <c r="AM412" s="129">
        <v>100</v>
      </c>
      <c r="AN412" s="129">
        <v>108</v>
      </c>
      <c r="AO412" s="129"/>
      <c r="AP412" s="129"/>
      <c r="AQ412" s="129"/>
      <c r="AR412" s="129"/>
      <c r="AS412" s="129"/>
      <c r="AT412" s="129"/>
      <c r="AU412" s="129"/>
      <c r="AV412" s="287"/>
      <c r="AX412" s="129">
        <v>6</v>
      </c>
      <c r="AY412" s="284"/>
      <c r="AZ412" s="16" t="s">
        <v>225</v>
      </c>
      <c r="BA412" s="16" t="s">
        <v>226</v>
      </c>
      <c r="BB412" s="129">
        <v>22</v>
      </c>
      <c r="BC412" s="129">
        <v>20</v>
      </c>
      <c r="BD412" s="129"/>
      <c r="BE412" s="129"/>
      <c r="BF412" s="129"/>
      <c r="BG412" s="195"/>
      <c r="BH412" s="195"/>
      <c r="BI412" s="129"/>
      <c r="BJ412" s="129"/>
      <c r="BK412" s="287"/>
      <c r="BM412" s="129">
        <v>6</v>
      </c>
      <c r="BN412" s="284"/>
      <c r="BO412" s="16"/>
      <c r="BP412" s="16"/>
      <c r="BQ412" s="129"/>
      <c r="BR412" s="129"/>
      <c r="BS412" s="129"/>
      <c r="BT412" s="129"/>
      <c r="BU412" s="129"/>
      <c r="BV412" s="129"/>
      <c r="BW412" s="129"/>
      <c r="BX412" s="129"/>
      <c r="BY412" s="129"/>
      <c r="BZ412" s="287"/>
      <c r="CB412" s="129">
        <v>6</v>
      </c>
      <c r="CC412" s="284"/>
      <c r="CD412" s="16"/>
      <c r="CE412" s="16"/>
      <c r="CF412" s="129"/>
      <c r="CG412" s="129"/>
      <c r="CH412" s="129"/>
      <c r="CI412" s="129"/>
      <c r="CJ412" s="129"/>
      <c r="CK412" s="129"/>
      <c r="CL412" s="129"/>
      <c r="CM412" s="129"/>
      <c r="CN412" s="129"/>
      <c r="CO412" s="287"/>
    </row>
    <row r="413" spans="1:93" hidden="1">
      <c r="A413" s="129">
        <v>7</v>
      </c>
      <c r="B413" s="283"/>
      <c r="C413" s="16" t="s">
        <v>516</v>
      </c>
      <c r="D413" s="24" t="s">
        <v>365</v>
      </c>
      <c r="E413" s="129">
        <v>100</v>
      </c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284"/>
      <c r="R413" s="129">
        <v>7</v>
      </c>
      <c r="S413" s="283"/>
      <c r="T413" s="16" t="s">
        <v>47</v>
      </c>
      <c r="U413" s="16" t="s">
        <v>48</v>
      </c>
      <c r="V413" s="129">
        <v>255</v>
      </c>
      <c r="W413" s="129">
        <v>555</v>
      </c>
      <c r="X413" s="129"/>
      <c r="Y413" s="129"/>
      <c r="Z413" s="129"/>
      <c r="AA413" s="129"/>
      <c r="AB413" s="129"/>
      <c r="AC413" s="196"/>
      <c r="AD413" s="196"/>
      <c r="AE413" s="129"/>
      <c r="AF413" s="129"/>
      <c r="AG413" s="287"/>
      <c r="AI413" s="129">
        <v>7</v>
      </c>
      <c r="AJ413" s="284"/>
      <c r="AK413" s="16"/>
      <c r="AL413" s="49" t="s">
        <v>395</v>
      </c>
      <c r="AM413" s="129">
        <v>55</v>
      </c>
      <c r="AN413" s="129"/>
      <c r="AO413" s="129"/>
      <c r="AP413" s="129"/>
      <c r="AQ413" s="129"/>
      <c r="AR413" s="129"/>
      <c r="AS413" s="129"/>
      <c r="AT413" s="129"/>
      <c r="AU413" s="129"/>
      <c r="AV413" s="287"/>
      <c r="AX413" s="129">
        <v>7</v>
      </c>
      <c r="AY413" s="284"/>
      <c r="AZ413" s="34" t="s">
        <v>345</v>
      </c>
      <c r="BA413" s="16" t="s">
        <v>346</v>
      </c>
      <c r="BB413" s="129">
        <v>1</v>
      </c>
      <c r="BC413" s="129"/>
      <c r="BD413" s="129"/>
      <c r="BE413" s="129"/>
      <c r="BF413" s="129"/>
      <c r="BG413" s="195"/>
      <c r="BH413" s="195"/>
      <c r="BI413" s="129"/>
      <c r="BJ413" s="129"/>
      <c r="BK413" s="287"/>
      <c r="BM413" s="129">
        <v>7</v>
      </c>
      <c r="BN413" s="284"/>
      <c r="BO413" s="16"/>
      <c r="BP413" s="16"/>
      <c r="BQ413" s="129"/>
      <c r="BR413" s="129"/>
      <c r="BS413" s="129"/>
      <c r="BT413" s="129"/>
      <c r="BU413" s="129"/>
      <c r="BV413" s="129"/>
      <c r="BW413" s="129"/>
      <c r="BX413" s="129"/>
      <c r="BY413" s="129"/>
      <c r="BZ413" s="287"/>
      <c r="CB413" s="129">
        <v>7</v>
      </c>
      <c r="CC413" s="284"/>
      <c r="CD413" s="16"/>
      <c r="CE413" s="16"/>
      <c r="CF413" s="129"/>
      <c r="CG413" s="129"/>
      <c r="CH413" s="129"/>
      <c r="CI413" s="129"/>
      <c r="CJ413" s="129"/>
      <c r="CK413" s="129"/>
      <c r="CL413" s="129"/>
      <c r="CM413" s="129"/>
      <c r="CN413" s="129"/>
      <c r="CO413" s="287"/>
    </row>
    <row r="414" spans="1:93" hidden="1">
      <c r="A414" s="129">
        <v>8</v>
      </c>
      <c r="B414" s="283"/>
      <c r="C414" s="16" t="s">
        <v>25</v>
      </c>
      <c r="D414" s="16" t="s">
        <v>26</v>
      </c>
      <c r="E414" s="129">
        <v>5</v>
      </c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284"/>
      <c r="R414" s="129">
        <v>8</v>
      </c>
      <c r="S414" s="283"/>
      <c r="T414" s="16" t="s">
        <v>183</v>
      </c>
      <c r="U414" s="16" t="s">
        <v>184</v>
      </c>
      <c r="V414" s="129">
        <v>100</v>
      </c>
      <c r="W414" s="129">
        <v>72</v>
      </c>
      <c r="X414" s="129"/>
      <c r="Y414" s="129"/>
      <c r="Z414" s="129"/>
      <c r="AA414" s="129"/>
      <c r="AB414" s="129"/>
      <c r="AC414" s="196"/>
      <c r="AD414" s="196"/>
      <c r="AE414" s="129"/>
      <c r="AF414" s="129"/>
      <c r="AG414" s="287"/>
      <c r="AI414" s="129">
        <v>8</v>
      </c>
      <c r="AJ414" s="284"/>
      <c r="AK414" s="16" t="s">
        <v>23</v>
      </c>
      <c r="AL414" s="16" t="s">
        <v>24</v>
      </c>
      <c r="AM414" s="129">
        <v>60</v>
      </c>
      <c r="AN414" s="129"/>
      <c r="AO414" s="129"/>
      <c r="AP414" s="129"/>
      <c r="AQ414" s="129"/>
      <c r="AR414" s="129"/>
      <c r="AS414" s="129"/>
      <c r="AT414" s="129"/>
      <c r="AU414" s="129"/>
      <c r="AV414" s="287"/>
      <c r="AX414" s="129">
        <v>8</v>
      </c>
      <c r="AY414" s="284"/>
      <c r="AZ414" s="34"/>
      <c r="BA414" s="49" t="s">
        <v>395</v>
      </c>
      <c r="BB414" s="129"/>
      <c r="BC414" s="129">
        <v>75</v>
      </c>
      <c r="BD414" s="129"/>
      <c r="BE414" s="129"/>
      <c r="BF414" s="129"/>
      <c r="BG414" s="195"/>
      <c r="BH414" s="195"/>
      <c r="BI414" s="129"/>
      <c r="BJ414" s="129"/>
      <c r="BK414" s="287"/>
      <c r="BM414" s="129">
        <v>8</v>
      </c>
      <c r="BN414" s="284"/>
      <c r="BO414" s="129"/>
      <c r="BP414" s="129"/>
      <c r="BQ414" s="129"/>
      <c r="BR414" s="129"/>
      <c r="BS414" s="129"/>
      <c r="BT414" s="129"/>
      <c r="BU414" s="129"/>
      <c r="BV414" s="129"/>
      <c r="BW414" s="129"/>
      <c r="BX414" s="129"/>
      <c r="BY414" s="129"/>
      <c r="BZ414" s="287"/>
      <c r="CB414" s="129">
        <v>8</v>
      </c>
      <c r="CC414" s="284"/>
      <c r="CD414" s="129"/>
      <c r="CE414" s="129"/>
      <c r="CF414" s="129"/>
      <c r="CG414" s="129"/>
      <c r="CH414" s="129"/>
      <c r="CI414" s="129"/>
      <c r="CJ414" s="129"/>
      <c r="CK414" s="129"/>
      <c r="CL414" s="129"/>
      <c r="CM414" s="129"/>
      <c r="CN414" s="129"/>
      <c r="CO414" s="287"/>
    </row>
    <row r="415" spans="1:93" hidden="1">
      <c r="A415" s="129">
        <v>9</v>
      </c>
      <c r="B415" s="283"/>
      <c r="C415" s="16" t="s">
        <v>27</v>
      </c>
      <c r="D415" s="16" t="s">
        <v>28</v>
      </c>
      <c r="E415" s="129">
        <v>5</v>
      </c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284"/>
      <c r="R415" s="129">
        <v>9</v>
      </c>
      <c r="S415" s="283"/>
      <c r="T415" s="129"/>
      <c r="U415" s="129"/>
      <c r="V415" s="129"/>
      <c r="W415" s="129"/>
      <c r="X415" s="129"/>
      <c r="Y415" s="129"/>
      <c r="Z415" s="129"/>
      <c r="AA415" s="129"/>
      <c r="AB415" s="129"/>
      <c r="AC415" s="196"/>
      <c r="AD415" s="196"/>
      <c r="AE415" s="129"/>
      <c r="AF415" s="129"/>
      <c r="AG415" s="287"/>
      <c r="AI415" s="129">
        <v>9</v>
      </c>
      <c r="AJ415" s="284"/>
      <c r="AK415" s="34" t="s">
        <v>517</v>
      </c>
      <c r="AL415" s="16" t="s">
        <v>414</v>
      </c>
      <c r="AM415" s="16">
        <v>100</v>
      </c>
      <c r="AN415" s="16">
        <v>100</v>
      </c>
      <c r="AO415" s="129"/>
      <c r="AP415" s="129"/>
      <c r="AQ415" s="129"/>
      <c r="AR415" s="129"/>
      <c r="AS415" s="129"/>
      <c r="AT415" s="129"/>
      <c r="AU415" s="129"/>
      <c r="AV415" s="287"/>
      <c r="AX415" s="129">
        <v>9</v>
      </c>
      <c r="AY415" s="284"/>
      <c r="AZ415" s="16" t="s">
        <v>57</v>
      </c>
      <c r="BA415" s="16" t="s">
        <v>58</v>
      </c>
      <c r="BB415" s="129"/>
      <c r="BC415" s="129">
        <v>26</v>
      </c>
      <c r="BD415" s="129"/>
      <c r="BE415" s="129"/>
      <c r="BF415" s="129"/>
      <c r="BG415" s="195"/>
      <c r="BH415" s="195"/>
      <c r="BI415" s="129"/>
      <c r="BJ415" s="129"/>
      <c r="BK415" s="287"/>
      <c r="BM415" s="129">
        <v>9</v>
      </c>
      <c r="BN415" s="284"/>
      <c r="BO415" s="129"/>
      <c r="BP415" s="129"/>
      <c r="BQ415" s="129"/>
      <c r="BR415" s="129"/>
      <c r="BS415" s="129"/>
      <c r="BT415" s="129"/>
      <c r="BU415" s="129"/>
      <c r="BV415" s="129"/>
      <c r="BW415" s="129"/>
      <c r="BX415" s="129"/>
      <c r="BY415" s="129"/>
      <c r="BZ415" s="287"/>
      <c r="CB415" s="129">
        <v>9</v>
      </c>
      <c r="CC415" s="284"/>
      <c r="CD415" s="129"/>
      <c r="CE415" s="129"/>
      <c r="CF415" s="129"/>
      <c r="CG415" s="129"/>
      <c r="CH415" s="129"/>
      <c r="CI415" s="129"/>
      <c r="CJ415" s="129"/>
      <c r="CK415" s="129"/>
      <c r="CL415" s="129"/>
      <c r="CM415" s="129"/>
      <c r="CN415" s="129"/>
      <c r="CO415" s="287"/>
    </row>
    <row r="416" spans="1:93" hidden="1">
      <c r="A416" s="129">
        <v>10</v>
      </c>
      <c r="B416" s="283"/>
      <c r="C416" s="16" t="s">
        <v>29</v>
      </c>
      <c r="D416" s="16" t="s">
        <v>30</v>
      </c>
      <c r="E416" s="129">
        <v>5</v>
      </c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284"/>
      <c r="R416" s="129">
        <v>10</v>
      </c>
      <c r="S416" s="283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96"/>
      <c r="AD416" s="196"/>
      <c r="AE416" s="129"/>
      <c r="AF416" s="129"/>
      <c r="AG416" s="287"/>
      <c r="AI416" s="129">
        <v>10</v>
      </c>
      <c r="AJ416" s="284"/>
      <c r="AK416" s="16" t="s">
        <v>57</v>
      </c>
      <c r="AL416" s="16" t="s">
        <v>58</v>
      </c>
      <c r="AM416" s="129">
        <v>100</v>
      </c>
      <c r="AN416" s="129">
        <v>74</v>
      </c>
      <c r="AO416" s="129"/>
      <c r="AP416" s="129"/>
      <c r="AQ416" s="129"/>
      <c r="AR416" s="129"/>
      <c r="AS416" s="129"/>
      <c r="AT416" s="129"/>
      <c r="AU416" s="129"/>
      <c r="AV416" s="287"/>
      <c r="AX416" s="129">
        <v>10</v>
      </c>
      <c r="AY416" s="284"/>
      <c r="AZ416" s="16" t="s">
        <v>45</v>
      </c>
      <c r="BA416" s="16" t="s">
        <v>46</v>
      </c>
      <c r="BB416" s="129"/>
      <c r="BC416" s="129">
        <v>260</v>
      </c>
      <c r="BD416" s="129"/>
      <c r="BE416" s="129"/>
      <c r="BF416" s="129"/>
      <c r="BG416" s="195"/>
      <c r="BH416" s="195"/>
      <c r="BI416" s="129"/>
      <c r="BJ416" s="129"/>
      <c r="BK416" s="287"/>
      <c r="BM416" s="129">
        <v>10</v>
      </c>
      <c r="BN416" s="284"/>
      <c r="BO416" s="129"/>
      <c r="BP416" s="129"/>
      <c r="BQ416" s="129"/>
      <c r="BR416" s="129"/>
      <c r="BS416" s="129"/>
      <c r="BT416" s="129"/>
      <c r="BU416" s="129"/>
      <c r="BV416" s="129"/>
      <c r="BW416" s="129"/>
      <c r="BX416" s="129"/>
      <c r="BY416" s="129"/>
      <c r="BZ416" s="287"/>
      <c r="CB416" s="129">
        <v>10</v>
      </c>
      <c r="CC416" s="284"/>
      <c r="CD416" s="129"/>
      <c r="CE416" s="129"/>
      <c r="CF416" s="129"/>
      <c r="CG416" s="129"/>
      <c r="CH416" s="129"/>
      <c r="CI416" s="129"/>
      <c r="CJ416" s="129"/>
      <c r="CK416" s="129"/>
      <c r="CL416" s="129"/>
      <c r="CM416" s="129"/>
      <c r="CN416" s="129"/>
      <c r="CO416" s="287"/>
    </row>
    <row r="417" spans="1:93" hidden="1">
      <c r="A417" s="129">
        <v>11</v>
      </c>
      <c r="B417" s="283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284"/>
      <c r="R417" s="129">
        <v>11</v>
      </c>
      <c r="S417" s="283"/>
      <c r="T417" s="129"/>
      <c r="U417" s="129"/>
      <c r="V417" s="129"/>
      <c r="W417" s="129"/>
      <c r="X417" s="129"/>
      <c r="Y417" s="129"/>
      <c r="Z417" s="129"/>
      <c r="AA417" s="129"/>
      <c r="AB417" s="129"/>
      <c r="AC417" s="196"/>
      <c r="AD417" s="196"/>
      <c r="AE417" s="129"/>
      <c r="AF417" s="129"/>
      <c r="AG417" s="287"/>
      <c r="AI417" s="129">
        <v>11</v>
      </c>
      <c r="AJ417" s="284"/>
      <c r="AK417" s="16" t="s">
        <v>55</v>
      </c>
      <c r="AL417" s="16" t="s">
        <v>56</v>
      </c>
      <c r="AM417" s="129">
        <v>100</v>
      </c>
      <c r="AN417" s="129">
        <v>100</v>
      </c>
      <c r="AO417" s="129"/>
      <c r="AP417" s="129"/>
      <c r="AQ417" s="129"/>
      <c r="AR417" s="129"/>
      <c r="AS417" s="129"/>
      <c r="AT417" s="129"/>
      <c r="AU417" s="129"/>
      <c r="AV417" s="287"/>
      <c r="AX417" s="129">
        <v>11</v>
      </c>
      <c r="AY417" s="284"/>
      <c r="AZ417" s="129"/>
      <c r="BA417" s="129"/>
      <c r="BB417" s="129"/>
      <c r="BC417" s="129"/>
      <c r="BD417" s="129"/>
      <c r="BE417" s="129"/>
      <c r="BF417" s="129"/>
      <c r="BG417" s="195"/>
      <c r="BH417" s="195"/>
      <c r="BI417" s="129"/>
      <c r="BJ417" s="129"/>
      <c r="BK417" s="287"/>
      <c r="BM417" s="129">
        <v>11</v>
      </c>
      <c r="BN417" s="284"/>
      <c r="BO417" s="129"/>
      <c r="BP417" s="129"/>
      <c r="BQ417" s="129"/>
      <c r="BR417" s="129"/>
      <c r="BS417" s="129"/>
      <c r="BT417" s="129"/>
      <c r="BU417" s="129"/>
      <c r="BV417" s="129"/>
      <c r="BW417" s="129"/>
      <c r="BX417" s="129"/>
      <c r="BY417" s="129"/>
      <c r="BZ417" s="287"/>
      <c r="CB417" s="129">
        <v>11</v>
      </c>
      <c r="CC417" s="284"/>
      <c r="CD417" s="129"/>
      <c r="CE417" s="129"/>
      <c r="CF417" s="129"/>
      <c r="CG417" s="129"/>
      <c r="CH417" s="129"/>
      <c r="CI417" s="129"/>
      <c r="CJ417" s="129"/>
      <c r="CK417" s="129"/>
      <c r="CL417" s="129"/>
      <c r="CM417" s="129"/>
      <c r="CN417" s="129"/>
      <c r="CO417" s="287"/>
    </row>
    <row r="418" spans="1:93" hidden="1">
      <c r="A418" s="129">
        <v>12</v>
      </c>
      <c r="B418" s="283"/>
      <c r="C418" s="129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284"/>
      <c r="R418" s="129">
        <v>12</v>
      </c>
      <c r="S418" s="283"/>
      <c r="T418" s="129"/>
      <c r="U418" s="129"/>
      <c r="V418" s="129"/>
      <c r="W418" s="129"/>
      <c r="X418" s="129"/>
      <c r="Y418" s="129"/>
      <c r="Z418" s="129"/>
      <c r="AA418" s="129"/>
      <c r="AB418" s="129"/>
      <c r="AC418" s="196"/>
      <c r="AD418" s="196"/>
      <c r="AE418" s="129"/>
      <c r="AF418" s="129"/>
      <c r="AG418" s="287"/>
      <c r="AI418" s="129">
        <v>12</v>
      </c>
      <c r="AJ418" s="284"/>
      <c r="AK418" s="129" t="s">
        <v>842</v>
      </c>
      <c r="AL418" s="129" t="s">
        <v>843</v>
      </c>
      <c r="AM418" s="129"/>
      <c r="AN418" s="129">
        <v>40</v>
      </c>
      <c r="AO418" s="129"/>
      <c r="AP418" s="129"/>
      <c r="AQ418" s="129"/>
      <c r="AR418" s="129"/>
      <c r="AS418" s="129"/>
      <c r="AT418" s="129"/>
      <c r="AU418" s="129"/>
      <c r="AV418" s="287"/>
      <c r="AX418" s="129">
        <v>12</v>
      </c>
      <c r="AY418" s="284"/>
      <c r="AZ418" s="129"/>
      <c r="BA418" s="129"/>
      <c r="BB418" s="129"/>
      <c r="BC418" s="129"/>
      <c r="BD418" s="129"/>
      <c r="BE418" s="129"/>
      <c r="BF418" s="129"/>
      <c r="BG418" s="195"/>
      <c r="BH418" s="195"/>
      <c r="BI418" s="129"/>
      <c r="BJ418" s="129"/>
      <c r="BK418" s="287"/>
      <c r="BM418" s="129">
        <v>12</v>
      </c>
      <c r="BN418" s="284"/>
      <c r="BO418" s="129"/>
      <c r="BP418" s="129"/>
      <c r="BQ418" s="129"/>
      <c r="BR418" s="129"/>
      <c r="BS418" s="129"/>
      <c r="BT418" s="129"/>
      <c r="BU418" s="129"/>
      <c r="BV418" s="129"/>
      <c r="BW418" s="129"/>
      <c r="BX418" s="129"/>
      <c r="BY418" s="129"/>
      <c r="BZ418" s="287"/>
      <c r="CB418" s="129">
        <v>12</v>
      </c>
      <c r="CC418" s="284"/>
      <c r="CD418" s="129"/>
      <c r="CE418" s="129"/>
      <c r="CF418" s="129"/>
      <c r="CG418" s="129"/>
      <c r="CH418" s="129"/>
      <c r="CI418" s="129"/>
      <c r="CJ418" s="129"/>
      <c r="CK418" s="129"/>
      <c r="CL418" s="129"/>
      <c r="CM418" s="129"/>
      <c r="CN418" s="129"/>
      <c r="CO418" s="287"/>
    </row>
    <row r="419" spans="1:93" hidden="1">
      <c r="A419" s="129">
        <v>13</v>
      </c>
      <c r="B419" s="283"/>
      <c r="C419" s="129"/>
      <c r="D419" s="129"/>
      <c r="E419" s="129"/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284"/>
      <c r="R419" s="129">
        <v>13</v>
      </c>
      <c r="S419" s="283"/>
      <c r="T419" s="129"/>
      <c r="U419" s="129"/>
      <c r="V419" s="129"/>
      <c r="W419" s="129"/>
      <c r="X419" s="129"/>
      <c r="Y419" s="129"/>
      <c r="Z419" s="129"/>
      <c r="AA419" s="129"/>
      <c r="AB419" s="129"/>
      <c r="AC419" s="196"/>
      <c r="AD419" s="196"/>
      <c r="AE419" s="129"/>
      <c r="AF419" s="129"/>
      <c r="AG419" s="287"/>
      <c r="AI419" s="129">
        <v>13</v>
      </c>
      <c r="AJ419" s="284"/>
      <c r="AK419" s="129" t="s">
        <v>844</v>
      </c>
      <c r="AL419" s="129" t="s">
        <v>845</v>
      </c>
      <c r="AM419" s="129"/>
      <c r="AN419" s="129">
        <v>10</v>
      </c>
      <c r="AO419" s="129"/>
      <c r="AP419" s="129"/>
      <c r="AQ419" s="129"/>
      <c r="AR419" s="129"/>
      <c r="AS419" s="129"/>
      <c r="AT419" s="129"/>
      <c r="AU419" s="129"/>
      <c r="AV419" s="287"/>
      <c r="AX419" s="129">
        <v>13</v>
      </c>
      <c r="AY419" s="284"/>
      <c r="AZ419" s="129"/>
      <c r="BA419" s="129"/>
      <c r="BB419" s="129"/>
      <c r="BC419" s="129"/>
      <c r="BD419" s="129"/>
      <c r="BE419" s="129"/>
      <c r="BF419" s="129"/>
      <c r="BG419" s="195"/>
      <c r="BH419" s="195"/>
      <c r="BI419" s="129"/>
      <c r="BJ419" s="129"/>
      <c r="BK419" s="287"/>
      <c r="BM419" s="129">
        <v>13</v>
      </c>
      <c r="BN419" s="284"/>
      <c r="BO419" s="129"/>
      <c r="BP419" s="129"/>
      <c r="BQ419" s="129"/>
      <c r="BR419" s="129"/>
      <c r="BS419" s="129"/>
      <c r="BT419" s="129"/>
      <c r="BU419" s="129"/>
      <c r="BV419" s="129"/>
      <c r="BW419" s="129"/>
      <c r="BX419" s="129"/>
      <c r="BY419" s="129"/>
      <c r="BZ419" s="287"/>
      <c r="CB419" s="129">
        <v>13</v>
      </c>
      <c r="CC419" s="284"/>
      <c r="CD419" s="129"/>
      <c r="CE419" s="129"/>
      <c r="CF419" s="129"/>
      <c r="CG419" s="129"/>
      <c r="CH419" s="129"/>
      <c r="CI419" s="129"/>
      <c r="CJ419" s="129"/>
      <c r="CK419" s="129"/>
      <c r="CL419" s="129"/>
      <c r="CM419" s="129"/>
      <c r="CN419" s="129"/>
      <c r="CO419" s="287"/>
    </row>
    <row r="420" spans="1:93" hidden="1">
      <c r="A420" s="129">
        <v>14</v>
      </c>
      <c r="B420" s="283"/>
      <c r="C420" s="129"/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284"/>
      <c r="R420" s="129">
        <v>14</v>
      </c>
      <c r="S420" s="283"/>
      <c r="T420" s="129"/>
      <c r="U420" s="129"/>
      <c r="V420" s="129"/>
      <c r="W420" s="129"/>
      <c r="X420" s="129"/>
      <c r="Y420" s="129"/>
      <c r="Z420" s="129"/>
      <c r="AA420" s="129"/>
      <c r="AB420" s="129"/>
      <c r="AC420" s="196"/>
      <c r="AD420" s="196"/>
      <c r="AE420" s="129"/>
      <c r="AF420" s="129"/>
      <c r="AG420" s="287"/>
      <c r="AI420" s="129">
        <v>14</v>
      </c>
      <c r="AJ420" s="284"/>
      <c r="AK420" s="16" t="s">
        <v>39</v>
      </c>
      <c r="AL420" s="16" t="s">
        <v>40</v>
      </c>
      <c r="AM420" s="129"/>
      <c r="AN420" s="129">
        <v>50</v>
      </c>
      <c r="AO420" s="129"/>
      <c r="AP420" s="129"/>
      <c r="AQ420" s="129"/>
      <c r="AR420" s="129"/>
      <c r="AS420" s="129"/>
      <c r="AT420" s="129"/>
      <c r="AU420" s="129"/>
      <c r="AV420" s="287"/>
      <c r="AX420" s="129">
        <v>14</v>
      </c>
      <c r="AY420" s="284"/>
      <c r="AZ420" s="129"/>
      <c r="BA420" s="129"/>
      <c r="BB420" s="129"/>
      <c r="BC420" s="129"/>
      <c r="BD420" s="129"/>
      <c r="BE420" s="129"/>
      <c r="BF420" s="129"/>
      <c r="BG420" s="195"/>
      <c r="BH420" s="195"/>
      <c r="BI420" s="129"/>
      <c r="BJ420" s="129"/>
      <c r="BK420" s="287"/>
      <c r="BM420" s="129">
        <v>14</v>
      </c>
      <c r="BN420" s="284"/>
      <c r="BO420" s="129"/>
      <c r="BP420" s="129"/>
      <c r="BQ420" s="129"/>
      <c r="BR420" s="129"/>
      <c r="BS420" s="129"/>
      <c r="BT420" s="129"/>
      <c r="BU420" s="129"/>
      <c r="BV420" s="129"/>
      <c r="BW420" s="129"/>
      <c r="BX420" s="129"/>
      <c r="BY420" s="129"/>
      <c r="BZ420" s="287"/>
      <c r="CB420" s="129">
        <v>14</v>
      </c>
      <c r="CC420" s="284"/>
      <c r="CD420" s="129"/>
      <c r="CE420" s="129"/>
      <c r="CF420" s="129"/>
      <c r="CG420" s="129"/>
      <c r="CH420" s="129"/>
      <c r="CI420" s="129"/>
      <c r="CJ420" s="129"/>
      <c r="CK420" s="129"/>
      <c r="CL420" s="129"/>
      <c r="CM420" s="129"/>
      <c r="CN420" s="129"/>
      <c r="CO420" s="287"/>
    </row>
    <row r="421" spans="1:93" hidden="1">
      <c r="A421" s="129">
        <v>15</v>
      </c>
      <c r="B421" s="283"/>
      <c r="C421" s="129"/>
      <c r="D421" s="129"/>
      <c r="E421" s="129"/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284"/>
      <c r="R421" s="129">
        <v>15</v>
      </c>
      <c r="S421" s="283"/>
      <c r="T421" s="129"/>
      <c r="U421" s="129"/>
      <c r="V421" s="129"/>
      <c r="W421" s="129"/>
      <c r="X421" s="129"/>
      <c r="Y421" s="129"/>
      <c r="Z421" s="129"/>
      <c r="AA421" s="129"/>
      <c r="AB421" s="129"/>
      <c r="AC421" s="196"/>
      <c r="AD421" s="196"/>
      <c r="AE421" s="129"/>
      <c r="AF421" s="129"/>
      <c r="AG421" s="288"/>
      <c r="AI421" s="129">
        <v>15</v>
      </c>
      <c r="AJ421" s="284"/>
      <c r="AK421" s="16" t="s">
        <v>183</v>
      </c>
      <c r="AL421" s="16" t="s">
        <v>184</v>
      </c>
      <c r="AM421" s="129">
        <v>100</v>
      </c>
      <c r="AN421" s="129">
        <v>80</v>
      </c>
      <c r="AO421" s="129"/>
      <c r="AP421" s="129"/>
      <c r="AQ421" s="129"/>
      <c r="AR421" s="129"/>
      <c r="AS421" s="129"/>
      <c r="AT421" s="129"/>
      <c r="AU421" s="129"/>
      <c r="AV421" s="288"/>
      <c r="AX421" s="129">
        <v>15</v>
      </c>
      <c r="AY421" s="284"/>
      <c r="AZ421" s="129"/>
      <c r="BA421" s="129"/>
      <c r="BB421" s="129"/>
      <c r="BC421" s="129"/>
      <c r="BD421" s="129"/>
      <c r="BE421" s="129"/>
      <c r="BF421" s="129"/>
      <c r="BG421" s="195"/>
      <c r="BH421" s="195"/>
      <c r="BI421" s="129"/>
      <c r="BJ421" s="129"/>
      <c r="BK421" s="288"/>
      <c r="BM421" s="129">
        <v>15</v>
      </c>
      <c r="BN421" s="284"/>
      <c r="BO421" s="129"/>
      <c r="BP421" s="129"/>
      <c r="BQ421" s="129"/>
      <c r="BR421" s="129"/>
      <c r="BS421" s="129"/>
      <c r="BT421" s="129"/>
      <c r="BU421" s="129"/>
      <c r="BV421" s="129"/>
      <c r="BW421" s="129"/>
      <c r="BX421" s="129"/>
      <c r="BY421" s="129"/>
      <c r="BZ421" s="288"/>
      <c r="CB421" s="129">
        <v>15</v>
      </c>
      <c r="CC421" s="284"/>
      <c r="CD421" s="129"/>
      <c r="CE421" s="129"/>
      <c r="CF421" s="129"/>
      <c r="CG421" s="129"/>
      <c r="CH421" s="129"/>
      <c r="CI421" s="129"/>
      <c r="CJ421" s="129"/>
      <c r="CK421" s="129"/>
      <c r="CL421" s="129"/>
      <c r="CM421" s="129"/>
      <c r="CN421" s="129"/>
      <c r="CO421" s="288"/>
    </row>
    <row r="422" spans="1:93" ht="15.75" hidden="1">
      <c r="A422" s="280" t="s">
        <v>644</v>
      </c>
      <c r="B422" s="280"/>
      <c r="C422" s="129"/>
      <c r="D422" s="129"/>
      <c r="E422" s="125">
        <f>SUM(E407:E421)</f>
        <v>1080</v>
      </c>
      <c r="F422" s="125">
        <f>SUM(F407:F421)</f>
        <v>616</v>
      </c>
      <c r="G422" s="125"/>
      <c r="H422" s="125"/>
      <c r="I422" s="129"/>
      <c r="J422" s="129">
        <f t="shared" ref="J422:K422" si="202">SUM(J407:J421)</f>
        <v>0</v>
      </c>
      <c r="K422" s="129">
        <f t="shared" si="202"/>
        <v>0</v>
      </c>
      <c r="L422" s="130">
        <f>IF(F422=0,0,(F422/E422*100))</f>
        <v>57.037037037037038</v>
      </c>
      <c r="M422" s="130">
        <f>IF(K422=0,0,(K422/J422*100))</f>
        <v>0</v>
      </c>
      <c r="N422" s="129">
        <v>12</v>
      </c>
      <c r="O422" s="129">
        <v>0</v>
      </c>
      <c r="P422" s="129"/>
      <c r="R422" s="280" t="s">
        <v>644</v>
      </c>
      <c r="S422" s="280"/>
      <c r="T422" s="125"/>
      <c r="U422" s="125"/>
      <c r="V422" s="125">
        <f>SUM(V407:V421)</f>
        <v>1350</v>
      </c>
      <c r="W422" s="125">
        <f>SUM(W407:W421)</f>
        <v>1367</v>
      </c>
      <c r="X422" s="125"/>
      <c r="Y422" s="125"/>
      <c r="Z422" s="125"/>
      <c r="AA422" s="125">
        <f t="shared" ref="AA422:AB422" si="203">SUM(AA407:AA421)</f>
        <v>0</v>
      </c>
      <c r="AB422" s="125">
        <f t="shared" si="203"/>
        <v>0</v>
      </c>
      <c r="AC422" s="197">
        <f>IF(W422=0,0,(W422/V422*100))</f>
        <v>101.25925925925925</v>
      </c>
      <c r="AD422" s="197">
        <f>IF(AB422=0,0,(AB422/AA422*100))</f>
        <v>0</v>
      </c>
      <c r="AE422" s="125">
        <v>12</v>
      </c>
      <c r="AF422" s="125">
        <v>0</v>
      </c>
      <c r="AG422" s="129"/>
      <c r="AI422" s="281" t="s">
        <v>644</v>
      </c>
      <c r="AJ422" s="281"/>
      <c r="AK422" s="129"/>
      <c r="AL422" s="129"/>
      <c r="AM422" s="129">
        <f>SUM(AM407:AM421)</f>
        <v>790</v>
      </c>
      <c r="AN422" s="129">
        <f>SUM(AN407:AN421)</f>
        <v>742</v>
      </c>
      <c r="AO422" s="129"/>
      <c r="AP422" s="129">
        <f t="shared" ref="AP422:AQ422" si="204">SUM(AP407:AP421)</f>
        <v>0</v>
      </c>
      <c r="AQ422" s="129">
        <f t="shared" si="204"/>
        <v>0</v>
      </c>
      <c r="AR422" s="130">
        <f>IF(AN422=0,0,(AN422/AM422*100))</f>
        <v>93.924050632911388</v>
      </c>
      <c r="AS422" s="130">
        <f>IF(AQ422=0,0,(AQ422/AP422*100))</f>
        <v>0</v>
      </c>
      <c r="AT422" s="129">
        <v>10</v>
      </c>
      <c r="AU422" s="129">
        <v>2</v>
      </c>
      <c r="AV422" s="129"/>
      <c r="AX422" s="281" t="s">
        <v>644</v>
      </c>
      <c r="AY422" s="281"/>
      <c r="AZ422" s="129"/>
      <c r="BA422" s="129"/>
      <c r="BB422" s="129">
        <f>SUM(BB407:BB421)</f>
        <v>368</v>
      </c>
      <c r="BC422" s="129">
        <f>SUM(BC407:BC421)</f>
        <v>681</v>
      </c>
      <c r="BD422" s="129"/>
      <c r="BE422" s="129">
        <f t="shared" ref="BE422:BF422" si="205">SUM(BE407:BE421)</f>
        <v>0</v>
      </c>
      <c r="BF422" s="129">
        <f t="shared" si="205"/>
        <v>0</v>
      </c>
      <c r="BG422" s="194">
        <f>IF(BC422=0,0,(BC422/BB422*100))</f>
        <v>185.05434782608697</v>
      </c>
      <c r="BH422" s="194">
        <f>IF(BF422=0,0,(BF422/BE422*100))</f>
        <v>0</v>
      </c>
      <c r="BI422" s="129">
        <v>11</v>
      </c>
      <c r="BJ422" s="129">
        <v>1</v>
      </c>
      <c r="BK422" s="129"/>
      <c r="BM422" s="281" t="s">
        <v>644</v>
      </c>
      <c r="BN422" s="281"/>
      <c r="BO422" s="129"/>
      <c r="BP422" s="129"/>
      <c r="BQ422" s="129">
        <f>SUM(BQ407:BQ421)</f>
        <v>170</v>
      </c>
      <c r="BR422" s="129">
        <f>SUM(BR407:BR421)</f>
        <v>158</v>
      </c>
      <c r="BS422" s="129"/>
      <c r="BT422" s="129">
        <f t="shared" ref="BT422:BU422" si="206">SUM(BT407:BT421)</f>
        <v>0</v>
      </c>
      <c r="BU422" s="129">
        <f t="shared" si="206"/>
        <v>0</v>
      </c>
      <c r="BV422" s="130">
        <f>IF(BR422=0,0,(BR422/BQ422*100))</f>
        <v>92.941176470588232</v>
      </c>
      <c r="BW422" s="130">
        <f>IF(BU422=0,0,(BU422/BT422*100))</f>
        <v>0</v>
      </c>
      <c r="BX422" s="129">
        <v>8</v>
      </c>
      <c r="BY422" s="129">
        <v>0</v>
      </c>
      <c r="BZ422" s="129"/>
      <c r="CB422" s="281" t="s">
        <v>644</v>
      </c>
      <c r="CC422" s="281"/>
      <c r="CD422" s="129"/>
      <c r="CE422" s="129"/>
      <c r="CF422" s="129">
        <f>SUM(CF407:CF421)</f>
        <v>0</v>
      </c>
      <c r="CG422" s="129">
        <f>SUM(CG407:CG421)</f>
        <v>0</v>
      </c>
      <c r="CH422" s="129"/>
      <c r="CI422" s="129">
        <f t="shared" ref="CI422:CJ422" si="207">SUM(CI407:CI421)</f>
        <v>0</v>
      </c>
      <c r="CJ422" s="129">
        <f t="shared" si="207"/>
        <v>0</v>
      </c>
      <c r="CK422" s="130">
        <f>IF(CG422=0,0,(CG422/CF422*100))</f>
        <v>0</v>
      </c>
      <c r="CL422" s="130">
        <f>IF(CJ422=0,0,(CJ422/CI422*100))</f>
        <v>0</v>
      </c>
      <c r="CM422" s="129"/>
      <c r="CN422" s="129"/>
      <c r="CO422" s="129"/>
    </row>
    <row r="423" spans="1:93" hidden="1">
      <c r="A423" s="129">
        <v>1</v>
      </c>
      <c r="B423" s="283" t="s">
        <v>635</v>
      </c>
      <c r="C423" s="16" t="s">
        <v>156</v>
      </c>
      <c r="D423" s="16" t="s">
        <v>157</v>
      </c>
      <c r="E423" s="129">
        <v>68</v>
      </c>
      <c r="F423" s="129">
        <v>44</v>
      </c>
      <c r="G423" s="129"/>
      <c r="H423" s="129"/>
      <c r="I423" s="129"/>
      <c r="J423" s="129"/>
      <c r="K423" s="129"/>
      <c r="L423" s="129"/>
      <c r="M423" s="129"/>
      <c r="N423" s="129"/>
      <c r="O423" s="129"/>
      <c r="P423" s="286" t="s">
        <v>825</v>
      </c>
      <c r="R423" s="129">
        <v>1</v>
      </c>
      <c r="S423" s="283" t="s">
        <v>635</v>
      </c>
      <c r="T423" s="16" t="s">
        <v>202</v>
      </c>
      <c r="U423" s="16" t="s">
        <v>203</v>
      </c>
      <c r="V423" s="129">
        <v>28</v>
      </c>
      <c r="W423" s="129">
        <v>20</v>
      </c>
      <c r="X423" s="129"/>
      <c r="Y423" s="129"/>
      <c r="Z423" s="129"/>
      <c r="AA423" s="129"/>
      <c r="AB423" s="129"/>
      <c r="AC423" s="196"/>
      <c r="AD423" s="196"/>
      <c r="AE423" s="129"/>
      <c r="AF423" s="129"/>
      <c r="AG423" s="286" t="s">
        <v>836</v>
      </c>
      <c r="AI423" s="129">
        <v>1</v>
      </c>
      <c r="AJ423" s="284" t="s">
        <v>635</v>
      </c>
      <c r="AK423" s="16" t="s">
        <v>160</v>
      </c>
      <c r="AL423" s="16" t="s">
        <v>161</v>
      </c>
      <c r="AM423" s="129">
        <v>100</v>
      </c>
      <c r="AN423" s="129">
        <v>92</v>
      </c>
      <c r="AO423" s="129"/>
      <c r="AP423" s="129"/>
      <c r="AQ423" s="129"/>
      <c r="AR423" s="129"/>
      <c r="AS423" s="129"/>
      <c r="AT423" s="129"/>
      <c r="AU423" s="129"/>
      <c r="AV423" s="286" t="s">
        <v>847</v>
      </c>
      <c r="AX423" s="129">
        <v>1</v>
      </c>
      <c r="AY423" s="284" t="s">
        <v>635</v>
      </c>
      <c r="AZ423" s="16" t="s">
        <v>156</v>
      </c>
      <c r="BA423" s="16" t="s">
        <v>157</v>
      </c>
      <c r="BB423" s="129">
        <v>80</v>
      </c>
      <c r="BC423" s="129"/>
      <c r="BD423" s="129"/>
      <c r="BE423" s="129"/>
      <c r="BF423" s="129"/>
      <c r="BG423" s="195"/>
      <c r="BH423" s="195"/>
      <c r="BI423" s="129"/>
      <c r="BJ423" s="129"/>
      <c r="BK423" s="286" t="s">
        <v>853</v>
      </c>
      <c r="BM423" s="129">
        <v>1</v>
      </c>
      <c r="BN423" s="284" t="s">
        <v>635</v>
      </c>
      <c r="BO423" s="16" t="s">
        <v>222</v>
      </c>
      <c r="BP423" s="78" t="s">
        <v>223</v>
      </c>
      <c r="BQ423" s="129">
        <v>50</v>
      </c>
      <c r="BR423" s="129"/>
      <c r="BS423" s="129"/>
      <c r="BT423" s="129"/>
      <c r="BU423" s="129"/>
      <c r="BV423" s="129"/>
      <c r="BW423" s="129"/>
      <c r="BX423" s="129"/>
      <c r="BY423" s="129"/>
      <c r="BZ423" s="281"/>
      <c r="CB423" s="129">
        <v>1</v>
      </c>
      <c r="CC423" s="284" t="s">
        <v>635</v>
      </c>
      <c r="CD423" s="16"/>
      <c r="CE423" s="78"/>
      <c r="CF423" s="129"/>
      <c r="CG423" s="129"/>
      <c r="CH423" s="129"/>
      <c r="CI423" s="129"/>
      <c r="CJ423" s="129"/>
      <c r="CK423" s="129"/>
      <c r="CL423" s="129"/>
      <c r="CM423" s="129"/>
      <c r="CN423" s="129"/>
      <c r="CO423" s="281"/>
    </row>
    <row r="424" spans="1:93" hidden="1">
      <c r="A424" s="129">
        <v>2</v>
      </c>
      <c r="B424" s="283"/>
      <c r="C424" s="16" t="s">
        <v>160</v>
      </c>
      <c r="D424" s="16" t="s">
        <v>161</v>
      </c>
      <c r="E424" s="129">
        <v>60</v>
      </c>
      <c r="F424" s="129">
        <v>60</v>
      </c>
      <c r="G424" s="129"/>
      <c r="H424" s="129"/>
      <c r="I424" s="129"/>
      <c r="J424" s="129"/>
      <c r="K424" s="129"/>
      <c r="L424" s="129"/>
      <c r="M424" s="129"/>
      <c r="N424" s="129"/>
      <c r="O424" s="129"/>
      <c r="P424" s="287"/>
      <c r="R424" s="129">
        <v>2</v>
      </c>
      <c r="S424" s="283"/>
      <c r="T424" s="16" t="s">
        <v>206</v>
      </c>
      <c r="U424" s="16" t="s">
        <v>207</v>
      </c>
      <c r="V424" s="129">
        <v>8</v>
      </c>
      <c r="W424" s="129">
        <v>8</v>
      </c>
      <c r="X424" s="129"/>
      <c r="Y424" s="129"/>
      <c r="Z424" s="129"/>
      <c r="AA424" s="129"/>
      <c r="AB424" s="129"/>
      <c r="AC424" s="196"/>
      <c r="AD424" s="196"/>
      <c r="AE424" s="129"/>
      <c r="AF424" s="129"/>
      <c r="AG424" s="287"/>
      <c r="AI424" s="129">
        <v>2</v>
      </c>
      <c r="AJ424" s="284"/>
      <c r="AK424" s="16" t="s">
        <v>235</v>
      </c>
      <c r="AL424" s="16" t="s">
        <v>236</v>
      </c>
      <c r="AM424" s="129">
        <v>40</v>
      </c>
      <c r="AN424" s="129">
        <v>40</v>
      </c>
      <c r="AO424" s="129"/>
      <c r="AP424" s="129"/>
      <c r="AQ424" s="129"/>
      <c r="AR424" s="129"/>
      <c r="AS424" s="129"/>
      <c r="AT424" s="129"/>
      <c r="AU424" s="129"/>
      <c r="AV424" s="287"/>
      <c r="AX424" s="129">
        <v>2</v>
      </c>
      <c r="AY424" s="284"/>
      <c r="AZ424" s="16" t="s">
        <v>160</v>
      </c>
      <c r="BA424" s="16" t="s">
        <v>161</v>
      </c>
      <c r="BB424" s="129">
        <v>70</v>
      </c>
      <c r="BC424" s="129">
        <v>88</v>
      </c>
      <c r="BD424" s="129"/>
      <c r="BE424" s="129"/>
      <c r="BF424" s="129"/>
      <c r="BG424" s="195"/>
      <c r="BH424" s="195"/>
      <c r="BI424" s="129"/>
      <c r="BJ424" s="129"/>
      <c r="BK424" s="287"/>
      <c r="BM424" s="129">
        <v>2</v>
      </c>
      <c r="BN424" s="284"/>
      <c r="BO424" s="16" t="s">
        <v>232</v>
      </c>
      <c r="BP424" s="16" t="s">
        <v>233</v>
      </c>
      <c r="BQ424" s="129">
        <v>32</v>
      </c>
      <c r="BR424" s="129">
        <v>32</v>
      </c>
      <c r="BS424" s="129"/>
      <c r="BT424" s="129"/>
      <c r="BU424" s="129"/>
      <c r="BV424" s="129"/>
      <c r="BW424" s="129"/>
      <c r="BX424" s="129"/>
      <c r="BY424" s="129"/>
      <c r="BZ424" s="281"/>
      <c r="CB424" s="129">
        <v>2</v>
      </c>
      <c r="CC424" s="284"/>
      <c r="CD424" s="16"/>
      <c r="CE424" s="16"/>
      <c r="CF424" s="129"/>
      <c r="CG424" s="129"/>
      <c r="CH424" s="129"/>
      <c r="CI424" s="129"/>
      <c r="CJ424" s="129"/>
      <c r="CK424" s="129"/>
      <c r="CL424" s="129"/>
      <c r="CM424" s="129"/>
      <c r="CN424" s="129"/>
      <c r="CO424" s="281"/>
    </row>
    <row r="425" spans="1:93" hidden="1">
      <c r="A425" s="129">
        <v>3</v>
      </c>
      <c r="B425" s="283"/>
      <c r="C425" s="129" t="s">
        <v>730</v>
      </c>
      <c r="D425" s="16" t="s">
        <v>303</v>
      </c>
      <c r="E425" s="129">
        <v>190</v>
      </c>
      <c r="F425" s="129">
        <v>140</v>
      </c>
      <c r="G425" s="129"/>
      <c r="H425" s="129"/>
      <c r="I425" s="129"/>
      <c r="J425" s="129"/>
      <c r="K425" s="129"/>
      <c r="L425" s="129"/>
      <c r="M425" s="129"/>
      <c r="N425" s="129"/>
      <c r="O425" s="129"/>
      <c r="P425" s="287"/>
      <c r="R425" s="129">
        <v>3</v>
      </c>
      <c r="S425" s="283"/>
      <c r="T425" s="16" t="s">
        <v>550</v>
      </c>
      <c r="U425" s="16" t="s">
        <v>505</v>
      </c>
      <c r="V425" s="129">
        <v>28</v>
      </c>
      <c r="W425" s="129">
        <v>24</v>
      </c>
      <c r="X425" s="129"/>
      <c r="Y425" s="129"/>
      <c r="Z425" s="129"/>
      <c r="AA425" s="129"/>
      <c r="AB425" s="129"/>
      <c r="AC425" s="196"/>
      <c r="AD425" s="196"/>
      <c r="AE425" s="129"/>
      <c r="AF425" s="129"/>
      <c r="AG425" s="287"/>
      <c r="AI425" s="129">
        <v>3</v>
      </c>
      <c r="AJ425" s="284"/>
      <c r="AK425" s="16" t="s">
        <v>237</v>
      </c>
      <c r="AL425" s="16" t="s">
        <v>238</v>
      </c>
      <c r="AM425" s="129">
        <v>92</v>
      </c>
      <c r="AN425" s="129">
        <v>92</v>
      </c>
      <c r="AO425" s="129"/>
      <c r="AP425" s="129"/>
      <c r="AQ425" s="129"/>
      <c r="AR425" s="129"/>
      <c r="AS425" s="129"/>
      <c r="AT425" s="129"/>
      <c r="AU425" s="129"/>
      <c r="AV425" s="287"/>
      <c r="AX425" s="129">
        <v>3</v>
      </c>
      <c r="AY425" s="284"/>
      <c r="AZ425" s="16" t="s">
        <v>526</v>
      </c>
      <c r="BA425" s="24" t="s">
        <v>75</v>
      </c>
      <c r="BB425" s="129">
        <v>40</v>
      </c>
      <c r="BC425" s="129">
        <v>40</v>
      </c>
      <c r="BD425" s="129"/>
      <c r="BE425" s="129"/>
      <c r="BF425" s="129"/>
      <c r="BG425" s="195"/>
      <c r="BH425" s="195"/>
      <c r="BI425" s="129"/>
      <c r="BJ425" s="129"/>
      <c r="BK425" s="287"/>
      <c r="BM425" s="129">
        <v>3</v>
      </c>
      <c r="BN425" s="284"/>
      <c r="BO425" s="16" t="s">
        <v>170</v>
      </c>
      <c r="BP425" s="16" t="s">
        <v>171</v>
      </c>
      <c r="BQ425" s="129">
        <v>120</v>
      </c>
      <c r="BR425" s="129">
        <v>108</v>
      </c>
      <c r="BS425" s="129"/>
      <c r="BT425" s="129"/>
      <c r="BU425" s="129"/>
      <c r="BV425" s="129"/>
      <c r="BW425" s="129"/>
      <c r="BX425" s="129"/>
      <c r="BY425" s="129"/>
      <c r="BZ425" s="281"/>
      <c r="CB425" s="129">
        <v>3</v>
      </c>
      <c r="CC425" s="284"/>
      <c r="CD425" s="129"/>
      <c r="CE425" s="16"/>
      <c r="CF425" s="129"/>
      <c r="CG425" s="129"/>
      <c r="CH425" s="129"/>
      <c r="CI425" s="129"/>
      <c r="CJ425" s="129"/>
      <c r="CK425" s="129"/>
      <c r="CL425" s="129"/>
      <c r="CM425" s="129"/>
      <c r="CN425" s="129"/>
      <c r="CO425" s="281"/>
    </row>
    <row r="426" spans="1:93" hidden="1">
      <c r="A426" s="129">
        <v>4</v>
      </c>
      <c r="B426" s="283"/>
      <c r="C426" s="16" t="s">
        <v>294</v>
      </c>
      <c r="D426" s="78" t="s">
        <v>295</v>
      </c>
      <c r="E426" s="129">
        <v>12</v>
      </c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287"/>
      <c r="R426" s="129">
        <v>4</v>
      </c>
      <c r="S426" s="283"/>
      <c r="T426" s="16" t="s">
        <v>566</v>
      </c>
      <c r="U426" s="78" t="s">
        <v>379</v>
      </c>
      <c r="V426" s="129">
        <v>99</v>
      </c>
      <c r="W426" s="129"/>
      <c r="X426" s="129"/>
      <c r="Y426" s="129"/>
      <c r="Z426" s="129"/>
      <c r="AA426" s="129"/>
      <c r="AB426" s="129"/>
      <c r="AC426" s="196"/>
      <c r="AD426" s="196"/>
      <c r="AE426" s="129"/>
      <c r="AF426" s="129"/>
      <c r="AG426" s="287"/>
      <c r="AI426" s="129">
        <v>4</v>
      </c>
      <c r="AJ426" s="284"/>
      <c r="AK426" s="16" t="s">
        <v>243</v>
      </c>
      <c r="AL426" s="16" t="s">
        <v>244</v>
      </c>
      <c r="AM426" s="129">
        <v>20</v>
      </c>
      <c r="AN426" s="129">
        <v>18</v>
      </c>
      <c r="AO426" s="129"/>
      <c r="AP426" s="129"/>
      <c r="AQ426" s="129"/>
      <c r="AR426" s="129"/>
      <c r="AS426" s="129"/>
      <c r="AT426" s="129"/>
      <c r="AU426" s="129"/>
      <c r="AV426" s="287"/>
      <c r="AX426" s="129">
        <v>4</v>
      </c>
      <c r="AY426" s="284"/>
      <c r="AZ426" s="16" t="s">
        <v>241</v>
      </c>
      <c r="BA426" s="16" t="s">
        <v>242</v>
      </c>
      <c r="BB426" s="129">
        <v>32</v>
      </c>
      <c r="BC426" s="129">
        <v>32</v>
      </c>
      <c r="BD426" s="129"/>
      <c r="BE426" s="129"/>
      <c r="BF426" s="129"/>
      <c r="BG426" s="195"/>
      <c r="BH426" s="195"/>
      <c r="BI426" s="129"/>
      <c r="BJ426" s="129"/>
      <c r="BK426" s="287"/>
      <c r="BM426" s="129">
        <v>4</v>
      </c>
      <c r="BN426" s="284"/>
      <c r="BO426" s="16" t="s">
        <v>294</v>
      </c>
      <c r="BP426" s="78" t="s">
        <v>295</v>
      </c>
      <c r="BQ426" s="129"/>
      <c r="BR426" s="129">
        <v>76</v>
      </c>
      <c r="BS426" s="129"/>
      <c r="BT426" s="129"/>
      <c r="BU426" s="129"/>
      <c r="BV426" s="129"/>
      <c r="BW426" s="129"/>
      <c r="BX426" s="129"/>
      <c r="BY426" s="129"/>
      <c r="BZ426" s="281"/>
      <c r="CB426" s="129">
        <v>4</v>
      </c>
      <c r="CC426" s="284"/>
      <c r="CD426" s="16"/>
      <c r="CE426" s="16"/>
      <c r="CF426" s="129"/>
      <c r="CG426" s="129"/>
      <c r="CH426" s="129"/>
      <c r="CI426" s="129"/>
      <c r="CJ426" s="129"/>
      <c r="CK426" s="129"/>
      <c r="CL426" s="129"/>
      <c r="CM426" s="129"/>
      <c r="CN426" s="129"/>
      <c r="CO426" s="281"/>
    </row>
    <row r="427" spans="1:93" hidden="1">
      <c r="A427" s="129">
        <v>5</v>
      </c>
      <c r="B427" s="283"/>
      <c r="C427" s="16"/>
      <c r="D427" s="16"/>
      <c r="E427" s="129"/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287"/>
      <c r="R427" s="129">
        <v>5</v>
      </c>
      <c r="S427" s="283"/>
      <c r="T427" s="44" t="s">
        <v>301</v>
      </c>
      <c r="U427" s="42" t="s">
        <v>302</v>
      </c>
      <c r="V427" s="129">
        <v>95</v>
      </c>
      <c r="W427" s="129">
        <v>94</v>
      </c>
      <c r="X427" s="129"/>
      <c r="Y427" s="129"/>
      <c r="Z427" s="129"/>
      <c r="AA427" s="129"/>
      <c r="AB427" s="129"/>
      <c r="AC427" s="196"/>
      <c r="AD427" s="196"/>
      <c r="AE427" s="129"/>
      <c r="AF427" s="129"/>
      <c r="AG427" s="287"/>
      <c r="AI427" s="129">
        <v>5</v>
      </c>
      <c r="AJ427" s="284"/>
      <c r="AK427" s="16" t="s">
        <v>521</v>
      </c>
      <c r="AL427" s="16" t="s">
        <v>380</v>
      </c>
      <c r="AM427" s="129">
        <v>20</v>
      </c>
      <c r="AN427" s="129"/>
      <c r="AO427" s="129"/>
      <c r="AP427" s="129"/>
      <c r="AQ427" s="129"/>
      <c r="AR427" s="129"/>
      <c r="AS427" s="129"/>
      <c r="AT427" s="129"/>
      <c r="AU427" s="129"/>
      <c r="AV427" s="287"/>
      <c r="AX427" s="129">
        <v>5</v>
      </c>
      <c r="AY427" s="284"/>
      <c r="AZ427" s="61" t="s">
        <v>335</v>
      </c>
      <c r="BA427" s="64" t="s">
        <v>336</v>
      </c>
      <c r="BB427" s="129">
        <v>60</v>
      </c>
      <c r="BC427" s="129">
        <v>60</v>
      </c>
      <c r="BD427" s="129"/>
      <c r="BE427" s="129"/>
      <c r="BF427" s="129"/>
      <c r="BG427" s="195"/>
      <c r="BH427" s="195"/>
      <c r="BI427" s="129"/>
      <c r="BJ427" s="129"/>
      <c r="BK427" s="287"/>
      <c r="BM427" s="129">
        <v>5</v>
      </c>
      <c r="BN427" s="284"/>
      <c r="BO427" s="16" t="s">
        <v>156</v>
      </c>
      <c r="BP427" s="16" t="s">
        <v>157</v>
      </c>
      <c r="BQ427" s="129"/>
      <c r="BR427" s="129">
        <v>20</v>
      </c>
      <c r="BS427" s="129"/>
      <c r="BT427" s="129"/>
      <c r="BU427" s="129"/>
      <c r="BV427" s="129"/>
      <c r="BW427" s="129"/>
      <c r="BX427" s="129"/>
      <c r="BY427" s="129"/>
      <c r="BZ427" s="281"/>
      <c r="CB427" s="129">
        <v>5</v>
      </c>
      <c r="CC427" s="284"/>
      <c r="CD427" s="16"/>
      <c r="CE427" s="16"/>
      <c r="CF427" s="129"/>
      <c r="CG427" s="129"/>
      <c r="CH427" s="129"/>
      <c r="CI427" s="129"/>
      <c r="CJ427" s="129"/>
      <c r="CK427" s="129"/>
      <c r="CL427" s="129"/>
      <c r="CM427" s="129"/>
      <c r="CN427" s="129"/>
      <c r="CO427" s="281"/>
    </row>
    <row r="428" spans="1:93" hidden="1">
      <c r="A428" s="129">
        <v>6</v>
      </c>
      <c r="B428" s="283"/>
      <c r="C428" s="16"/>
      <c r="D428" s="49"/>
      <c r="E428" s="129"/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287"/>
      <c r="R428" s="129">
        <v>6</v>
      </c>
      <c r="S428" s="283"/>
      <c r="T428" s="129" t="s">
        <v>730</v>
      </c>
      <c r="U428" s="16" t="s">
        <v>303</v>
      </c>
      <c r="V428" s="129">
        <v>40</v>
      </c>
      <c r="W428" s="129">
        <v>50</v>
      </c>
      <c r="X428" s="129"/>
      <c r="Y428" s="129"/>
      <c r="Z428" s="129"/>
      <c r="AA428" s="129"/>
      <c r="AB428" s="129"/>
      <c r="AC428" s="196"/>
      <c r="AD428" s="196"/>
      <c r="AE428" s="129"/>
      <c r="AF428" s="129"/>
      <c r="AG428" s="287"/>
      <c r="AI428" s="129">
        <v>6</v>
      </c>
      <c r="AJ428" s="284"/>
      <c r="AK428" s="16" t="s">
        <v>70</v>
      </c>
      <c r="AL428" s="16" t="s">
        <v>71</v>
      </c>
      <c r="AM428" s="129">
        <v>50</v>
      </c>
      <c r="AN428" s="129">
        <v>40</v>
      </c>
      <c r="AO428" s="129"/>
      <c r="AP428" s="129"/>
      <c r="AQ428" s="129"/>
      <c r="AR428" s="129"/>
      <c r="AS428" s="129"/>
      <c r="AT428" s="129"/>
      <c r="AU428" s="129"/>
      <c r="AV428" s="287"/>
      <c r="AX428" s="129">
        <v>6</v>
      </c>
      <c r="AY428" s="284"/>
      <c r="AZ428" s="153" t="s">
        <v>678</v>
      </c>
      <c r="BA428" s="129" t="s">
        <v>679</v>
      </c>
      <c r="BB428" s="129"/>
      <c r="BC428" s="129">
        <v>4</v>
      </c>
      <c r="BD428" s="129"/>
      <c r="BE428" s="129"/>
      <c r="BF428" s="129"/>
      <c r="BG428" s="195"/>
      <c r="BH428" s="195"/>
      <c r="BI428" s="129"/>
      <c r="BJ428" s="129"/>
      <c r="BK428" s="287"/>
      <c r="BM428" s="129">
        <v>6</v>
      </c>
      <c r="BN428" s="284"/>
      <c r="BO428" s="16" t="s">
        <v>160</v>
      </c>
      <c r="BP428" s="16" t="s">
        <v>161</v>
      </c>
      <c r="BQ428" s="129"/>
      <c r="BR428" s="129">
        <v>6</v>
      </c>
      <c r="BS428" s="129"/>
      <c r="BT428" s="129"/>
      <c r="BU428" s="129"/>
      <c r="BV428" s="129"/>
      <c r="BW428" s="129"/>
      <c r="BX428" s="129"/>
      <c r="BY428" s="129"/>
      <c r="BZ428" s="281"/>
      <c r="CB428" s="129">
        <v>6</v>
      </c>
      <c r="CC428" s="284"/>
      <c r="CD428" s="62"/>
      <c r="CE428" s="62"/>
      <c r="CF428" s="129"/>
      <c r="CG428" s="129"/>
      <c r="CH428" s="129"/>
      <c r="CI428" s="129"/>
      <c r="CJ428" s="129"/>
      <c r="CK428" s="129"/>
      <c r="CL428" s="129"/>
      <c r="CM428" s="129"/>
      <c r="CN428" s="129"/>
      <c r="CO428" s="281"/>
    </row>
    <row r="429" spans="1:93" hidden="1">
      <c r="A429" s="129">
        <v>7</v>
      </c>
      <c r="B429" s="283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287"/>
      <c r="R429" s="129">
        <v>7</v>
      </c>
      <c r="S429" s="283"/>
      <c r="T429" s="16" t="s">
        <v>160</v>
      </c>
      <c r="U429" s="16" t="s">
        <v>161</v>
      </c>
      <c r="V429" s="129">
        <v>120</v>
      </c>
      <c r="W429" s="129">
        <v>68</v>
      </c>
      <c r="X429" s="129"/>
      <c r="Y429" s="129"/>
      <c r="Z429" s="129"/>
      <c r="AA429" s="129"/>
      <c r="AB429" s="129"/>
      <c r="AC429" s="196"/>
      <c r="AD429" s="196"/>
      <c r="AE429" s="129"/>
      <c r="AF429" s="129"/>
      <c r="AG429" s="287"/>
      <c r="AI429" s="129">
        <v>7</v>
      </c>
      <c r="AJ429" s="284"/>
      <c r="AK429" s="44" t="s">
        <v>523</v>
      </c>
      <c r="AL429" s="16" t="s">
        <v>381</v>
      </c>
      <c r="AM429" s="129">
        <v>20</v>
      </c>
      <c r="AN429" s="129"/>
      <c r="AO429" s="129"/>
      <c r="AP429" s="129"/>
      <c r="AQ429" s="129"/>
      <c r="AR429" s="129"/>
      <c r="AS429" s="129"/>
      <c r="AT429" s="129"/>
      <c r="AU429" s="129"/>
      <c r="AV429" s="287"/>
      <c r="AX429" s="129">
        <v>7</v>
      </c>
      <c r="AY429" s="284"/>
      <c r="AZ429" s="129" t="s">
        <v>851</v>
      </c>
      <c r="BA429" s="129" t="s">
        <v>852</v>
      </c>
      <c r="BB429" s="129">
        <v>90</v>
      </c>
      <c r="BC429" s="129">
        <v>86</v>
      </c>
      <c r="BD429" s="129"/>
      <c r="BE429" s="129"/>
      <c r="BF429" s="129"/>
      <c r="BG429" s="195"/>
      <c r="BH429" s="195"/>
      <c r="BI429" s="129"/>
      <c r="BJ429" s="129"/>
      <c r="BK429" s="287"/>
      <c r="BM429" s="129">
        <v>7</v>
      </c>
      <c r="BN429" s="284"/>
      <c r="BO429" s="16"/>
      <c r="BP429" s="78"/>
      <c r="BQ429" s="129"/>
      <c r="BR429" s="129"/>
      <c r="BS429" s="129"/>
      <c r="BT429" s="129"/>
      <c r="BU429" s="129"/>
      <c r="BV429" s="129"/>
      <c r="BW429" s="129"/>
      <c r="BX429" s="129"/>
      <c r="BY429" s="129"/>
      <c r="BZ429" s="281"/>
      <c r="CB429" s="129">
        <v>7</v>
      </c>
      <c r="CC429" s="284"/>
      <c r="CD429" s="16"/>
      <c r="CE429" s="78"/>
      <c r="CF429" s="129"/>
      <c r="CG429" s="129"/>
      <c r="CH429" s="129"/>
      <c r="CI429" s="129"/>
      <c r="CJ429" s="129"/>
      <c r="CK429" s="129"/>
      <c r="CL429" s="129"/>
      <c r="CM429" s="129"/>
      <c r="CN429" s="129"/>
      <c r="CO429" s="281"/>
    </row>
    <row r="430" spans="1:93" hidden="1">
      <c r="A430" s="129">
        <v>8</v>
      </c>
      <c r="B430" s="283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287"/>
      <c r="R430" s="129">
        <v>8</v>
      </c>
      <c r="S430" s="283"/>
      <c r="T430" s="129"/>
      <c r="U430" s="129"/>
      <c r="V430" s="129"/>
      <c r="W430" s="129"/>
      <c r="X430" s="129"/>
      <c r="Y430" s="129"/>
      <c r="Z430" s="129"/>
      <c r="AA430" s="129"/>
      <c r="AB430" s="129"/>
      <c r="AC430" s="196"/>
      <c r="AD430" s="196"/>
      <c r="AE430" s="129"/>
      <c r="AF430" s="129"/>
      <c r="AG430" s="287"/>
      <c r="AI430" s="129">
        <v>8</v>
      </c>
      <c r="AJ430" s="284"/>
      <c r="AK430" s="153" t="s">
        <v>678</v>
      </c>
      <c r="AL430" s="129" t="s">
        <v>679</v>
      </c>
      <c r="AM430" s="129">
        <v>4</v>
      </c>
      <c r="AN430" s="129"/>
      <c r="AO430" s="129"/>
      <c r="AP430" s="129"/>
      <c r="AQ430" s="129"/>
      <c r="AR430" s="129"/>
      <c r="AS430" s="129"/>
      <c r="AT430" s="129"/>
      <c r="AU430" s="129"/>
      <c r="AV430" s="287"/>
      <c r="AX430" s="129">
        <v>8</v>
      </c>
      <c r="AY430" s="284"/>
      <c r="AZ430" s="129"/>
      <c r="BA430" s="129"/>
      <c r="BB430" s="129"/>
      <c r="BC430" s="129"/>
      <c r="BD430" s="129"/>
      <c r="BE430" s="129"/>
      <c r="BF430" s="129"/>
      <c r="BG430" s="195"/>
      <c r="BH430" s="195"/>
      <c r="BI430" s="129"/>
      <c r="BJ430" s="129"/>
      <c r="BK430" s="287"/>
      <c r="BM430" s="129">
        <v>8</v>
      </c>
      <c r="BN430" s="284"/>
      <c r="BO430" s="34"/>
      <c r="BP430" s="78"/>
      <c r="BQ430" s="129"/>
      <c r="BR430" s="129"/>
      <c r="BS430" s="129"/>
      <c r="BT430" s="129"/>
      <c r="BU430" s="129"/>
      <c r="BV430" s="129"/>
      <c r="BW430" s="129"/>
      <c r="BX430" s="129"/>
      <c r="BY430" s="129"/>
      <c r="BZ430" s="281"/>
      <c r="CB430" s="129">
        <v>8</v>
      </c>
      <c r="CC430" s="284"/>
      <c r="CD430" s="34"/>
      <c r="CE430" s="78"/>
      <c r="CF430" s="129"/>
      <c r="CG430" s="129"/>
      <c r="CH430" s="129"/>
      <c r="CI430" s="129"/>
      <c r="CJ430" s="129"/>
      <c r="CK430" s="129"/>
      <c r="CL430" s="129"/>
      <c r="CM430" s="129"/>
      <c r="CN430" s="129"/>
      <c r="CO430" s="281"/>
    </row>
    <row r="431" spans="1:93" hidden="1">
      <c r="A431" s="129">
        <v>9</v>
      </c>
      <c r="B431" s="283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287"/>
      <c r="R431" s="129">
        <v>9</v>
      </c>
      <c r="S431" s="283"/>
      <c r="T431" s="129"/>
      <c r="U431" s="129"/>
      <c r="V431" s="129"/>
      <c r="W431" s="129"/>
      <c r="X431" s="129"/>
      <c r="Y431" s="129"/>
      <c r="Z431" s="129"/>
      <c r="AA431" s="129"/>
      <c r="AB431" s="129"/>
      <c r="AC431" s="196"/>
      <c r="AD431" s="196"/>
      <c r="AE431" s="129"/>
      <c r="AF431" s="129"/>
      <c r="AG431" s="287"/>
      <c r="AI431" s="129">
        <v>9</v>
      </c>
      <c r="AJ431" s="284"/>
      <c r="AK431" s="129"/>
      <c r="AL431" s="129"/>
      <c r="AM431" s="129"/>
      <c r="AN431" s="129"/>
      <c r="AO431" s="129"/>
      <c r="AP431" s="129"/>
      <c r="AQ431" s="129"/>
      <c r="AR431" s="129"/>
      <c r="AS431" s="129"/>
      <c r="AT431" s="129"/>
      <c r="AU431" s="129"/>
      <c r="AV431" s="287"/>
      <c r="AX431" s="129">
        <v>9</v>
      </c>
      <c r="AY431" s="284"/>
      <c r="AZ431" s="129"/>
      <c r="BA431" s="129"/>
      <c r="BB431" s="129"/>
      <c r="BC431" s="129"/>
      <c r="BD431" s="129"/>
      <c r="BE431" s="129"/>
      <c r="BF431" s="129"/>
      <c r="BG431" s="195"/>
      <c r="BH431" s="195"/>
      <c r="BI431" s="129"/>
      <c r="BJ431" s="129"/>
      <c r="BK431" s="287"/>
      <c r="BM431" s="129">
        <v>9</v>
      </c>
      <c r="BN431" s="284"/>
      <c r="BO431" s="16"/>
      <c r="BP431" s="16"/>
      <c r="BQ431" s="129"/>
      <c r="BR431" s="129"/>
      <c r="BS431" s="129"/>
      <c r="BT431" s="129"/>
      <c r="BU431" s="129"/>
      <c r="BV431" s="129"/>
      <c r="BW431" s="129"/>
      <c r="BX431" s="129"/>
      <c r="BY431" s="129"/>
      <c r="BZ431" s="281"/>
      <c r="CB431" s="129">
        <v>9</v>
      </c>
      <c r="CC431" s="284"/>
      <c r="CD431" s="16"/>
      <c r="CE431" s="16"/>
      <c r="CF431" s="129"/>
      <c r="CG431" s="129"/>
      <c r="CH431" s="129"/>
      <c r="CI431" s="129"/>
      <c r="CJ431" s="129"/>
      <c r="CK431" s="129"/>
      <c r="CL431" s="129"/>
      <c r="CM431" s="129"/>
      <c r="CN431" s="129"/>
      <c r="CO431" s="281"/>
    </row>
    <row r="432" spans="1:93" hidden="1">
      <c r="A432" s="129">
        <v>10</v>
      </c>
      <c r="B432" s="283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287"/>
      <c r="R432" s="129">
        <v>10</v>
      </c>
      <c r="S432" s="283"/>
      <c r="T432" s="129"/>
      <c r="U432" s="129"/>
      <c r="V432" s="129"/>
      <c r="W432" s="129"/>
      <c r="X432" s="129"/>
      <c r="Y432" s="129"/>
      <c r="Z432" s="129"/>
      <c r="AA432" s="129"/>
      <c r="AB432" s="129"/>
      <c r="AC432" s="196"/>
      <c r="AD432" s="196"/>
      <c r="AE432" s="129"/>
      <c r="AF432" s="129"/>
      <c r="AG432" s="287"/>
      <c r="AI432" s="129">
        <v>10</v>
      </c>
      <c r="AJ432" s="284"/>
      <c r="AK432" s="129"/>
      <c r="AL432" s="129"/>
      <c r="AM432" s="129"/>
      <c r="AN432" s="129"/>
      <c r="AO432" s="129"/>
      <c r="AP432" s="129"/>
      <c r="AQ432" s="129"/>
      <c r="AR432" s="129"/>
      <c r="AS432" s="129"/>
      <c r="AT432" s="129"/>
      <c r="AU432" s="129"/>
      <c r="AV432" s="287"/>
      <c r="AX432" s="129">
        <v>10</v>
      </c>
      <c r="AY432" s="284"/>
      <c r="AZ432" s="129"/>
      <c r="BA432" s="129"/>
      <c r="BB432" s="129"/>
      <c r="BC432" s="129"/>
      <c r="BD432" s="129"/>
      <c r="BE432" s="129"/>
      <c r="BF432" s="129"/>
      <c r="BG432" s="195"/>
      <c r="BH432" s="195"/>
      <c r="BI432" s="129"/>
      <c r="BJ432" s="129"/>
      <c r="BK432" s="287"/>
      <c r="BM432" s="129">
        <v>10</v>
      </c>
      <c r="BN432" s="284"/>
      <c r="BO432" s="129"/>
      <c r="BP432" s="129"/>
      <c r="BQ432" s="129"/>
      <c r="BR432" s="129"/>
      <c r="BS432" s="129"/>
      <c r="BT432" s="129"/>
      <c r="BU432" s="129"/>
      <c r="BV432" s="129"/>
      <c r="BW432" s="129"/>
      <c r="BX432" s="129"/>
      <c r="BY432" s="129"/>
      <c r="BZ432" s="281"/>
      <c r="CB432" s="129">
        <v>10</v>
      </c>
      <c r="CC432" s="284"/>
      <c r="CD432" s="129"/>
      <c r="CE432" s="129"/>
      <c r="CF432" s="129"/>
      <c r="CG432" s="129"/>
      <c r="CH432" s="129"/>
      <c r="CI432" s="129"/>
      <c r="CJ432" s="129"/>
      <c r="CK432" s="129"/>
      <c r="CL432" s="129"/>
      <c r="CM432" s="129"/>
      <c r="CN432" s="129"/>
      <c r="CO432" s="281"/>
    </row>
    <row r="433" spans="1:93" hidden="1">
      <c r="A433" s="129">
        <v>11</v>
      </c>
      <c r="B433" s="283"/>
      <c r="C433" s="129"/>
      <c r="D433" s="129"/>
      <c r="E433" s="129"/>
      <c r="F433" s="129"/>
      <c r="G433" s="129"/>
      <c r="H433" s="129"/>
      <c r="I433" s="129"/>
      <c r="J433" s="129"/>
      <c r="K433" s="129"/>
      <c r="L433" s="129"/>
      <c r="M433" s="129"/>
      <c r="N433" s="129"/>
      <c r="O433" s="129"/>
      <c r="P433" s="287"/>
      <c r="R433" s="129">
        <v>11</v>
      </c>
      <c r="S433" s="283"/>
      <c r="T433" s="129"/>
      <c r="U433" s="129"/>
      <c r="V433" s="129"/>
      <c r="W433" s="129"/>
      <c r="X433" s="129"/>
      <c r="Y433" s="129"/>
      <c r="Z433" s="129"/>
      <c r="AA433" s="129"/>
      <c r="AB433" s="129"/>
      <c r="AC433" s="196"/>
      <c r="AD433" s="196"/>
      <c r="AE433" s="129"/>
      <c r="AF433" s="129"/>
      <c r="AG433" s="287"/>
      <c r="AI433" s="129">
        <v>11</v>
      </c>
      <c r="AJ433" s="284"/>
      <c r="AK433" s="129"/>
      <c r="AL433" s="129"/>
      <c r="AM433" s="129"/>
      <c r="AN433" s="129"/>
      <c r="AO433" s="129"/>
      <c r="AP433" s="129"/>
      <c r="AQ433" s="129"/>
      <c r="AR433" s="129"/>
      <c r="AS433" s="129"/>
      <c r="AT433" s="129"/>
      <c r="AU433" s="129"/>
      <c r="AV433" s="287"/>
      <c r="AX433" s="129">
        <v>11</v>
      </c>
      <c r="AY433" s="284"/>
      <c r="AZ433" s="129"/>
      <c r="BA433" s="129"/>
      <c r="BB433" s="129"/>
      <c r="BC433" s="129"/>
      <c r="BD433" s="129"/>
      <c r="BE433" s="129"/>
      <c r="BF433" s="129"/>
      <c r="BG433" s="195"/>
      <c r="BH433" s="195"/>
      <c r="BI433" s="129"/>
      <c r="BJ433" s="129"/>
      <c r="BK433" s="287"/>
      <c r="BM433" s="129">
        <v>11</v>
      </c>
      <c r="BN433" s="284"/>
      <c r="BO433" s="129"/>
      <c r="BP433" s="129"/>
      <c r="BQ433" s="129"/>
      <c r="BR433" s="129"/>
      <c r="BS433" s="129"/>
      <c r="BT433" s="129"/>
      <c r="BU433" s="129"/>
      <c r="BV433" s="129"/>
      <c r="BW433" s="129"/>
      <c r="BX433" s="129"/>
      <c r="BY433" s="129"/>
      <c r="BZ433" s="281"/>
      <c r="CB433" s="129">
        <v>11</v>
      </c>
      <c r="CC433" s="284"/>
      <c r="CD433" s="129"/>
      <c r="CE433" s="129"/>
      <c r="CF433" s="129"/>
      <c r="CG433" s="129"/>
      <c r="CH433" s="129"/>
      <c r="CI433" s="129"/>
      <c r="CJ433" s="129"/>
      <c r="CK433" s="129"/>
      <c r="CL433" s="129"/>
      <c r="CM433" s="129"/>
      <c r="CN433" s="129"/>
      <c r="CO433" s="281"/>
    </row>
    <row r="434" spans="1:93" hidden="1">
      <c r="A434" s="129">
        <v>12</v>
      </c>
      <c r="B434" s="283"/>
      <c r="C434" s="129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287"/>
      <c r="R434" s="129">
        <v>12</v>
      </c>
      <c r="S434" s="283"/>
      <c r="T434" s="129"/>
      <c r="U434" s="129"/>
      <c r="V434" s="129"/>
      <c r="W434" s="129"/>
      <c r="X434" s="129"/>
      <c r="Y434" s="129"/>
      <c r="Z434" s="129"/>
      <c r="AA434" s="129"/>
      <c r="AB434" s="129"/>
      <c r="AC434" s="196"/>
      <c r="AD434" s="196"/>
      <c r="AE434" s="129"/>
      <c r="AF434" s="129"/>
      <c r="AG434" s="287"/>
      <c r="AI434" s="129">
        <v>12</v>
      </c>
      <c r="AJ434" s="284"/>
      <c r="AK434" s="129"/>
      <c r="AL434" s="129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287"/>
      <c r="AX434" s="129">
        <v>12</v>
      </c>
      <c r="AY434" s="284"/>
      <c r="AZ434" s="129"/>
      <c r="BA434" s="129"/>
      <c r="BB434" s="129"/>
      <c r="BC434" s="129"/>
      <c r="BD434" s="129"/>
      <c r="BE434" s="129"/>
      <c r="BF434" s="129"/>
      <c r="BG434" s="195"/>
      <c r="BH434" s="195"/>
      <c r="BI434" s="129"/>
      <c r="BJ434" s="129"/>
      <c r="BK434" s="287"/>
      <c r="BM434" s="129">
        <v>12</v>
      </c>
      <c r="BN434" s="284"/>
      <c r="BO434" s="129"/>
      <c r="BP434" s="129"/>
      <c r="BQ434" s="129"/>
      <c r="BR434" s="129"/>
      <c r="BS434" s="129"/>
      <c r="BT434" s="129"/>
      <c r="BU434" s="129"/>
      <c r="BV434" s="129"/>
      <c r="BW434" s="129"/>
      <c r="BX434" s="129"/>
      <c r="BY434" s="129"/>
      <c r="BZ434" s="281"/>
      <c r="CB434" s="129">
        <v>12</v>
      </c>
      <c r="CC434" s="284"/>
      <c r="CD434" s="129"/>
      <c r="CE434" s="129"/>
      <c r="CF434" s="129"/>
      <c r="CG434" s="129"/>
      <c r="CH434" s="129"/>
      <c r="CI434" s="129"/>
      <c r="CJ434" s="129"/>
      <c r="CK434" s="129"/>
      <c r="CL434" s="129"/>
      <c r="CM434" s="129"/>
      <c r="CN434" s="129"/>
      <c r="CO434" s="281"/>
    </row>
    <row r="435" spans="1:93" hidden="1">
      <c r="A435" s="129">
        <v>13</v>
      </c>
      <c r="B435" s="283"/>
      <c r="C435" s="129"/>
      <c r="D435" s="129"/>
      <c r="E435" s="129"/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287"/>
      <c r="R435" s="129">
        <v>13</v>
      </c>
      <c r="S435" s="283"/>
      <c r="T435" s="129"/>
      <c r="U435" s="129"/>
      <c r="V435" s="129"/>
      <c r="W435" s="129"/>
      <c r="X435" s="129"/>
      <c r="Y435" s="129"/>
      <c r="Z435" s="129"/>
      <c r="AA435" s="129"/>
      <c r="AB435" s="129"/>
      <c r="AC435" s="196"/>
      <c r="AD435" s="196"/>
      <c r="AE435" s="129"/>
      <c r="AF435" s="129"/>
      <c r="AG435" s="287"/>
      <c r="AI435" s="129">
        <v>13</v>
      </c>
      <c r="AJ435" s="284"/>
      <c r="AK435" s="129"/>
      <c r="AL435" s="129"/>
      <c r="AM435" s="129"/>
      <c r="AN435" s="129"/>
      <c r="AO435" s="129"/>
      <c r="AP435" s="129"/>
      <c r="AQ435" s="129"/>
      <c r="AR435" s="129"/>
      <c r="AS435" s="129"/>
      <c r="AT435" s="129"/>
      <c r="AU435" s="129"/>
      <c r="AV435" s="287"/>
      <c r="AX435" s="129">
        <v>13</v>
      </c>
      <c r="AY435" s="284"/>
      <c r="AZ435" s="129"/>
      <c r="BA435" s="129"/>
      <c r="BB435" s="129"/>
      <c r="BC435" s="129"/>
      <c r="BD435" s="129"/>
      <c r="BE435" s="129"/>
      <c r="BF435" s="129"/>
      <c r="BG435" s="195"/>
      <c r="BH435" s="195"/>
      <c r="BI435" s="129"/>
      <c r="BJ435" s="129"/>
      <c r="BK435" s="287"/>
      <c r="BM435" s="129">
        <v>13</v>
      </c>
      <c r="BN435" s="284"/>
      <c r="BO435" s="129"/>
      <c r="BP435" s="129"/>
      <c r="BQ435" s="129"/>
      <c r="BR435" s="129"/>
      <c r="BS435" s="129"/>
      <c r="BT435" s="129"/>
      <c r="BU435" s="129"/>
      <c r="BV435" s="129"/>
      <c r="BW435" s="129"/>
      <c r="BX435" s="129"/>
      <c r="BY435" s="129"/>
      <c r="BZ435" s="281"/>
      <c r="CB435" s="129">
        <v>13</v>
      </c>
      <c r="CC435" s="284"/>
      <c r="CD435" s="129"/>
      <c r="CE435" s="129"/>
      <c r="CF435" s="129"/>
      <c r="CG435" s="129"/>
      <c r="CH435" s="129"/>
      <c r="CI435" s="129"/>
      <c r="CJ435" s="129"/>
      <c r="CK435" s="129"/>
      <c r="CL435" s="129"/>
      <c r="CM435" s="129"/>
      <c r="CN435" s="129"/>
      <c r="CO435" s="281"/>
    </row>
    <row r="436" spans="1:93" hidden="1">
      <c r="A436" s="129">
        <v>14</v>
      </c>
      <c r="B436" s="283"/>
      <c r="C436" s="129"/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287"/>
      <c r="R436" s="129">
        <v>14</v>
      </c>
      <c r="S436" s="283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96"/>
      <c r="AD436" s="196"/>
      <c r="AE436" s="129"/>
      <c r="AF436" s="129"/>
      <c r="AG436" s="287"/>
      <c r="AI436" s="129">
        <v>14</v>
      </c>
      <c r="AJ436" s="284"/>
      <c r="AK436" s="129"/>
      <c r="AL436" s="129"/>
      <c r="AM436" s="129"/>
      <c r="AN436" s="129"/>
      <c r="AO436" s="129"/>
      <c r="AP436" s="129"/>
      <c r="AQ436" s="129"/>
      <c r="AR436" s="129"/>
      <c r="AS436" s="129"/>
      <c r="AT436" s="129"/>
      <c r="AU436" s="129"/>
      <c r="AV436" s="287"/>
      <c r="AX436" s="129">
        <v>14</v>
      </c>
      <c r="AY436" s="284"/>
      <c r="AZ436" s="129"/>
      <c r="BA436" s="129"/>
      <c r="BB436" s="129"/>
      <c r="BC436" s="129"/>
      <c r="BD436" s="129"/>
      <c r="BE436" s="129"/>
      <c r="BF436" s="129"/>
      <c r="BG436" s="195"/>
      <c r="BH436" s="195"/>
      <c r="BI436" s="129"/>
      <c r="BJ436" s="129"/>
      <c r="BK436" s="287"/>
      <c r="BM436" s="129">
        <v>14</v>
      </c>
      <c r="BN436" s="284"/>
      <c r="BO436" s="129"/>
      <c r="BP436" s="129"/>
      <c r="BQ436" s="129"/>
      <c r="BR436" s="129"/>
      <c r="BS436" s="129"/>
      <c r="BT436" s="129"/>
      <c r="BU436" s="129"/>
      <c r="BV436" s="129"/>
      <c r="BW436" s="129"/>
      <c r="BX436" s="129"/>
      <c r="BY436" s="129"/>
      <c r="BZ436" s="281"/>
      <c r="CB436" s="129">
        <v>14</v>
      </c>
      <c r="CC436" s="284"/>
      <c r="CD436" s="129"/>
      <c r="CE436" s="129"/>
      <c r="CF436" s="129"/>
      <c r="CG436" s="129"/>
      <c r="CH436" s="129"/>
      <c r="CI436" s="129"/>
      <c r="CJ436" s="129"/>
      <c r="CK436" s="129"/>
      <c r="CL436" s="129"/>
      <c r="CM436" s="129"/>
      <c r="CN436" s="129"/>
      <c r="CO436" s="281"/>
    </row>
    <row r="437" spans="1:93" hidden="1">
      <c r="A437" s="129">
        <v>15</v>
      </c>
      <c r="B437" s="283"/>
      <c r="C437" s="129"/>
      <c r="D437" s="129"/>
      <c r="E437" s="129"/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288"/>
      <c r="R437" s="129">
        <v>15</v>
      </c>
      <c r="S437" s="283"/>
      <c r="T437" s="129"/>
      <c r="U437" s="129"/>
      <c r="V437" s="129"/>
      <c r="W437" s="129"/>
      <c r="X437" s="129"/>
      <c r="Y437" s="129"/>
      <c r="Z437" s="129"/>
      <c r="AA437" s="129"/>
      <c r="AB437" s="129"/>
      <c r="AC437" s="196"/>
      <c r="AD437" s="196"/>
      <c r="AE437" s="129"/>
      <c r="AF437" s="129"/>
      <c r="AG437" s="288"/>
      <c r="AI437" s="129">
        <v>15</v>
      </c>
      <c r="AJ437" s="284"/>
      <c r="AK437" s="129"/>
      <c r="AL437" s="129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288"/>
      <c r="AX437" s="129">
        <v>15</v>
      </c>
      <c r="AY437" s="284"/>
      <c r="AZ437" s="129"/>
      <c r="BA437" s="129"/>
      <c r="BB437" s="129"/>
      <c r="BC437" s="129"/>
      <c r="BD437" s="129"/>
      <c r="BE437" s="129"/>
      <c r="BF437" s="129"/>
      <c r="BG437" s="195"/>
      <c r="BH437" s="195"/>
      <c r="BI437" s="129"/>
      <c r="BJ437" s="129"/>
      <c r="BK437" s="288"/>
      <c r="BM437" s="129">
        <v>15</v>
      </c>
      <c r="BN437" s="284"/>
      <c r="BO437" s="129"/>
      <c r="BP437" s="129"/>
      <c r="BQ437" s="129"/>
      <c r="BR437" s="129"/>
      <c r="BS437" s="129"/>
      <c r="BT437" s="129"/>
      <c r="BU437" s="129"/>
      <c r="BV437" s="129"/>
      <c r="BW437" s="129"/>
      <c r="BX437" s="129"/>
      <c r="BY437" s="129"/>
      <c r="BZ437" s="281"/>
      <c r="CB437" s="129">
        <v>15</v>
      </c>
      <c r="CC437" s="284"/>
      <c r="CD437" s="129"/>
      <c r="CE437" s="129"/>
      <c r="CF437" s="129"/>
      <c r="CG437" s="129"/>
      <c r="CH437" s="129"/>
      <c r="CI437" s="129"/>
      <c r="CJ437" s="129"/>
      <c r="CK437" s="129"/>
      <c r="CL437" s="129"/>
      <c r="CM437" s="129"/>
      <c r="CN437" s="129"/>
      <c r="CO437" s="281"/>
    </row>
    <row r="438" spans="1:93" ht="15.75" hidden="1">
      <c r="A438" s="280" t="s">
        <v>644</v>
      </c>
      <c r="B438" s="280"/>
      <c r="C438" s="129"/>
      <c r="D438" s="129"/>
      <c r="E438" s="125">
        <f>SUM(E423:E437)</f>
        <v>330</v>
      </c>
      <c r="F438" s="125">
        <f>SUM(F423:F437)</f>
        <v>244</v>
      </c>
      <c r="G438" s="125"/>
      <c r="H438" s="125"/>
      <c r="I438" s="129"/>
      <c r="J438" s="129">
        <f t="shared" ref="J438:K438" si="208">SUM(J423:J437)</f>
        <v>0</v>
      </c>
      <c r="K438" s="129">
        <f t="shared" si="208"/>
        <v>0</v>
      </c>
      <c r="L438" s="130">
        <f>IF(F438=0,0,(F438/E438*100))</f>
        <v>73.939393939393938</v>
      </c>
      <c r="M438" s="130">
        <f>IF(K438=0,0,(K438/J438*100))</f>
        <v>0</v>
      </c>
      <c r="N438" s="129">
        <v>6</v>
      </c>
      <c r="O438" s="129">
        <v>0</v>
      </c>
      <c r="P438" s="129"/>
      <c r="R438" s="280" t="s">
        <v>644</v>
      </c>
      <c r="S438" s="280"/>
      <c r="T438" s="125"/>
      <c r="U438" s="125"/>
      <c r="V438" s="125">
        <f>SUM(V423:V437)</f>
        <v>418</v>
      </c>
      <c r="W438" s="125">
        <f>SUM(W423:W437)</f>
        <v>264</v>
      </c>
      <c r="X438" s="125"/>
      <c r="Y438" s="125"/>
      <c r="Z438" s="125"/>
      <c r="AA438" s="125">
        <f t="shared" ref="AA438:AB438" si="209">SUM(AA423:AA437)</f>
        <v>0</v>
      </c>
      <c r="AB438" s="125">
        <f t="shared" si="209"/>
        <v>0</v>
      </c>
      <c r="AC438" s="197">
        <f>IF(W438=0,0,(W438/V438*100))</f>
        <v>63.157894736842103</v>
      </c>
      <c r="AD438" s="197">
        <f>IF(AB438=0,0,(AB438/AA438*100))</f>
        <v>0</v>
      </c>
      <c r="AE438" s="125">
        <v>6</v>
      </c>
      <c r="AF438" s="125">
        <v>0</v>
      </c>
      <c r="AG438" s="125"/>
      <c r="AI438" s="281" t="s">
        <v>644</v>
      </c>
      <c r="AJ438" s="281"/>
      <c r="AK438" s="129"/>
      <c r="AL438" s="129"/>
      <c r="AM438" s="129">
        <f>SUM(AM423:AM437)</f>
        <v>346</v>
      </c>
      <c r="AN438" s="129">
        <f>SUM(AN423:AN437)</f>
        <v>282</v>
      </c>
      <c r="AO438" s="129"/>
      <c r="AP438" s="129">
        <f t="shared" ref="AP438:AQ438" si="210">SUM(AP423:AP437)</f>
        <v>0</v>
      </c>
      <c r="AQ438" s="129">
        <f t="shared" si="210"/>
        <v>0</v>
      </c>
      <c r="AR438" s="130">
        <f>IF(AN438=0,0,(AN438/AM438*100))</f>
        <v>81.502890173410407</v>
      </c>
      <c r="AS438" s="130">
        <f>IF(AQ438=0,0,(AQ438/AP438*100))</f>
        <v>0</v>
      </c>
      <c r="AT438" s="129">
        <v>6</v>
      </c>
      <c r="AU438" s="129">
        <v>0</v>
      </c>
      <c r="AV438" s="129"/>
      <c r="AX438" s="281" t="s">
        <v>644</v>
      </c>
      <c r="AY438" s="281"/>
      <c r="AZ438" s="129"/>
      <c r="BA438" s="129"/>
      <c r="BB438" s="129">
        <f>SUM(BB423:BB437)</f>
        <v>372</v>
      </c>
      <c r="BC438" s="129">
        <f>SUM(BC423:BC437)</f>
        <v>310</v>
      </c>
      <c r="BD438" s="129"/>
      <c r="BE438" s="129">
        <f t="shared" ref="BE438:BF438" si="211">SUM(BE423:BE437)</f>
        <v>0</v>
      </c>
      <c r="BF438" s="129">
        <f t="shared" si="211"/>
        <v>0</v>
      </c>
      <c r="BG438" s="194">
        <f>IF(BC438=0,0,(BC438/BB438*100))</f>
        <v>83.333333333333343</v>
      </c>
      <c r="BH438" s="194">
        <f>IF(BF438=0,0,(BF438/BE438*100))</f>
        <v>0</v>
      </c>
      <c r="BI438" s="129">
        <v>6</v>
      </c>
      <c r="BJ438" s="129">
        <v>0</v>
      </c>
      <c r="BK438" s="129"/>
      <c r="BM438" s="281" t="s">
        <v>644</v>
      </c>
      <c r="BN438" s="281"/>
      <c r="BO438" s="129"/>
      <c r="BP438" s="129"/>
      <c r="BQ438" s="129">
        <f>SUM(BQ423:BQ437)</f>
        <v>202</v>
      </c>
      <c r="BR438" s="129">
        <f>SUM(BR423:BR437)</f>
        <v>242</v>
      </c>
      <c r="BS438" s="129"/>
      <c r="BT438" s="129">
        <f t="shared" ref="BT438:BU438" si="212">SUM(BT423:BT437)</f>
        <v>0</v>
      </c>
      <c r="BU438" s="129">
        <f t="shared" si="212"/>
        <v>0</v>
      </c>
      <c r="BV438" s="130">
        <f>IF(BR438=0,0,(BR438/BQ438*100))</f>
        <v>119.80198019801979</v>
      </c>
      <c r="BW438" s="130">
        <f>IF(BU438=0,0,(BU438/BT438*100))</f>
        <v>0</v>
      </c>
      <c r="BX438" s="129">
        <v>6</v>
      </c>
      <c r="BY438" s="129">
        <v>0</v>
      </c>
      <c r="BZ438" s="129"/>
      <c r="CB438" s="281" t="s">
        <v>644</v>
      </c>
      <c r="CC438" s="281"/>
      <c r="CD438" s="129"/>
      <c r="CE438" s="129"/>
      <c r="CF438" s="129">
        <f>SUM(CF423:CF437)</f>
        <v>0</v>
      </c>
      <c r="CG438" s="129">
        <f>SUM(CG423:CG437)</f>
        <v>0</v>
      </c>
      <c r="CH438" s="129"/>
      <c r="CI438" s="129">
        <f t="shared" ref="CI438:CJ438" si="213">SUM(CI423:CI437)</f>
        <v>0</v>
      </c>
      <c r="CJ438" s="129">
        <f t="shared" si="213"/>
        <v>0</v>
      </c>
      <c r="CK438" s="130">
        <f>IF(CG438=0,0,(CG438/CF438*100))</f>
        <v>0</v>
      </c>
      <c r="CL438" s="130">
        <f>IF(CJ438=0,0,(CJ438/CI438*100))</f>
        <v>0</v>
      </c>
      <c r="CM438" s="129"/>
      <c r="CN438" s="129"/>
      <c r="CO438" s="129"/>
    </row>
    <row r="439" spans="1:93" hidden="1">
      <c r="A439" s="129">
        <v>1</v>
      </c>
      <c r="B439" s="283" t="s">
        <v>636</v>
      </c>
      <c r="C439" s="16" t="s">
        <v>100</v>
      </c>
      <c r="D439" s="16" t="s">
        <v>101</v>
      </c>
      <c r="E439" s="129">
        <v>340</v>
      </c>
      <c r="F439" s="129">
        <v>200</v>
      </c>
      <c r="G439" s="129"/>
      <c r="H439" s="129"/>
      <c r="I439" s="129"/>
      <c r="J439" s="129"/>
      <c r="K439" s="129"/>
      <c r="L439" s="129"/>
      <c r="M439" s="129"/>
      <c r="N439" s="129"/>
      <c r="O439" s="129"/>
      <c r="P439" s="284"/>
      <c r="R439" s="129">
        <v>1</v>
      </c>
      <c r="S439" s="283" t="s">
        <v>636</v>
      </c>
      <c r="T439" s="129"/>
      <c r="U439" s="16" t="s">
        <v>500</v>
      </c>
      <c r="V439" s="129">
        <v>2</v>
      </c>
      <c r="W439" s="129"/>
      <c r="X439" s="129"/>
      <c r="Y439" s="129"/>
      <c r="Z439" s="129"/>
      <c r="AA439" s="129"/>
      <c r="AB439" s="129"/>
      <c r="AC439" s="196"/>
      <c r="AD439" s="196"/>
      <c r="AE439" s="129"/>
      <c r="AF439" s="129"/>
      <c r="AG439" s="286" t="s">
        <v>833</v>
      </c>
      <c r="AI439" s="129">
        <v>1</v>
      </c>
      <c r="AJ439" s="284" t="s">
        <v>636</v>
      </c>
      <c r="AK439" s="16" t="s">
        <v>260</v>
      </c>
      <c r="AL439" s="78" t="s">
        <v>261</v>
      </c>
      <c r="AM439" s="129">
        <v>4</v>
      </c>
      <c r="AN439" s="129"/>
      <c r="AO439" s="129"/>
      <c r="AP439" s="129"/>
      <c r="AQ439" s="129"/>
      <c r="AR439" s="129"/>
      <c r="AS439" s="129"/>
      <c r="AT439" s="129"/>
      <c r="AU439" s="129"/>
      <c r="AV439" s="286" t="s">
        <v>848</v>
      </c>
      <c r="AX439" s="129">
        <v>1</v>
      </c>
      <c r="AY439" s="284" t="s">
        <v>636</v>
      </c>
      <c r="AZ439" s="16" t="s">
        <v>183</v>
      </c>
      <c r="BA439" s="16" t="s">
        <v>184</v>
      </c>
      <c r="BB439" s="129">
        <v>108</v>
      </c>
      <c r="BC439" s="129">
        <v>108</v>
      </c>
      <c r="BD439" s="129"/>
      <c r="BE439" s="129"/>
      <c r="BF439" s="129"/>
      <c r="BG439" s="195"/>
      <c r="BH439" s="195"/>
      <c r="BI439" s="129"/>
      <c r="BJ439" s="129"/>
      <c r="BK439" s="286"/>
      <c r="BM439" s="129">
        <v>1</v>
      </c>
      <c r="BN439" s="284" t="s">
        <v>636</v>
      </c>
      <c r="BO439" s="16" t="s">
        <v>70</v>
      </c>
      <c r="BP439" s="16" t="s">
        <v>71</v>
      </c>
      <c r="BQ439" s="129">
        <v>10</v>
      </c>
      <c r="BR439" s="129"/>
      <c r="BS439" s="129"/>
      <c r="BT439" s="129"/>
      <c r="BU439" s="129"/>
      <c r="BV439" s="129"/>
      <c r="BW439" s="129"/>
      <c r="BX439" s="129"/>
      <c r="BY439" s="129"/>
      <c r="BZ439" s="281"/>
      <c r="CB439" s="129">
        <v>1</v>
      </c>
      <c r="CC439" s="284" t="s">
        <v>636</v>
      </c>
      <c r="CD439" s="129"/>
      <c r="CE439" s="129"/>
      <c r="CF439" s="129"/>
      <c r="CG439" s="129"/>
      <c r="CH439" s="129"/>
      <c r="CI439" s="129"/>
      <c r="CJ439" s="129"/>
      <c r="CK439" s="129"/>
      <c r="CL439" s="129"/>
      <c r="CM439" s="129"/>
      <c r="CN439" s="129"/>
      <c r="CO439" s="281"/>
    </row>
    <row r="440" spans="1:93" hidden="1">
      <c r="A440" s="129">
        <v>2</v>
      </c>
      <c r="B440" s="283"/>
      <c r="C440" s="129"/>
      <c r="D440" s="49" t="s">
        <v>394</v>
      </c>
      <c r="E440" s="129"/>
      <c r="F440" s="129">
        <v>110</v>
      </c>
      <c r="G440" s="129"/>
      <c r="H440" s="129"/>
      <c r="I440" s="129"/>
      <c r="J440" s="129"/>
      <c r="K440" s="129"/>
      <c r="L440" s="129"/>
      <c r="M440" s="129"/>
      <c r="N440" s="129"/>
      <c r="O440" s="129"/>
      <c r="P440" s="284"/>
      <c r="R440" s="129">
        <v>2</v>
      </c>
      <c r="S440" s="283"/>
      <c r="T440" s="43" t="s">
        <v>337</v>
      </c>
      <c r="U440" s="16" t="s">
        <v>338</v>
      </c>
      <c r="V440" s="129">
        <v>24</v>
      </c>
      <c r="W440" s="129">
        <v>24</v>
      </c>
      <c r="X440" s="129"/>
      <c r="Y440" s="129"/>
      <c r="Z440" s="129"/>
      <c r="AA440" s="129"/>
      <c r="AB440" s="129"/>
      <c r="AC440" s="196"/>
      <c r="AD440" s="196"/>
      <c r="AE440" s="129"/>
      <c r="AF440" s="129"/>
      <c r="AG440" s="287"/>
      <c r="AI440" s="129">
        <v>2</v>
      </c>
      <c r="AJ440" s="284"/>
      <c r="AK440" s="16" t="s">
        <v>570</v>
      </c>
      <c r="AL440" s="82" t="s">
        <v>388</v>
      </c>
      <c r="AM440" s="129">
        <v>72</v>
      </c>
      <c r="AN440" s="129">
        <v>29</v>
      </c>
      <c r="AO440" s="129"/>
      <c r="AP440" s="129"/>
      <c r="AQ440" s="129"/>
      <c r="AR440" s="129"/>
      <c r="AS440" s="129"/>
      <c r="AT440" s="129"/>
      <c r="AU440" s="129"/>
      <c r="AV440" s="287"/>
      <c r="AX440" s="129">
        <v>2</v>
      </c>
      <c r="AY440" s="284"/>
      <c r="AZ440" s="153" t="s">
        <v>676</v>
      </c>
      <c r="BA440" s="129" t="s">
        <v>677</v>
      </c>
      <c r="BB440" s="129">
        <v>77</v>
      </c>
      <c r="BC440" s="129"/>
      <c r="BD440" s="129"/>
      <c r="BE440" s="129"/>
      <c r="BF440" s="129"/>
      <c r="BG440" s="195"/>
      <c r="BH440" s="195"/>
      <c r="BI440" s="129"/>
      <c r="BJ440" s="129"/>
      <c r="BK440" s="287"/>
      <c r="BM440" s="129">
        <v>2</v>
      </c>
      <c r="BN440" s="284"/>
      <c r="BO440" s="44" t="s">
        <v>523</v>
      </c>
      <c r="BP440" s="16" t="s">
        <v>381</v>
      </c>
      <c r="BQ440" s="129">
        <v>20</v>
      </c>
      <c r="BR440" s="129">
        <v>20</v>
      </c>
      <c r="BS440" s="129"/>
      <c r="BT440" s="129"/>
      <c r="BU440" s="129"/>
      <c r="BV440" s="129"/>
      <c r="BW440" s="129"/>
      <c r="BX440" s="129"/>
      <c r="BY440" s="129"/>
      <c r="BZ440" s="281"/>
      <c r="CB440" s="129">
        <v>2</v>
      </c>
      <c r="CC440" s="284"/>
      <c r="CD440" s="16"/>
      <c r="CE440" s="16"/>
      <c r="CF440" s="129"/>
      <c r="CG440" s="129"/>
      <c r="CH440" s="129"/>
      <c r="CI440" s="129"/>
      <c r="CJ440" s="129"/>
      <c r="CK440" s="129"/>
      <c r="CL440" s="129"/>
      <c r="CM440" s="129"/>
      <c r="CN440" s="129"/>
      <c r="CO440" s="281"/>
    </row>
    <row r="441" spans="1:93" hidden="1">
      <c r="A441" s="129">
        <v>3</v>
      </c>
      <c r="B441" s="283"/>
      <c r="C441" s="129"/>
      <c r="D441" s="129"/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284"/>
      <c r="R441" s="129">
        <v>3</v>
      </c>
      <c r="S441" s="283"/>
      <c r="T441" s="16" t="s">
        <v>73</v>
      </c>
      <c r="U441" s="16" t="s">
        <v>74</v>
      </c>
      <c r="V441" s="129">
        <v>80</v>
      </c>
      <c r="W441" s="129"/>
      <c r="X441" s="129"/>
      <c r="Y441" s="129"/>
      <c r="Z441" s="129"/>
      <c r="AA441" s="129"/>
      <c r="AB441" s="129"/>
      <c r="AC441" s="196"/>
      <c r="AD441" s="196"/>
      <c r="AE441" s="129"/>
      <c r="AF441" s="129"/>
      <c r="AG441" s="287"/>
      <c r="AI441" s="129">
        <v>3</v>
      </c>
      <c r="AJ441" s="284"/>
      <c r="AK441" s="16" t="s">
        <v>183</v>
      </c>
      <c r="AL441" s="16" t="s">
        <v>184</v>
      </c>
      <c r="AM441" s="129">
        <v>100</v>
      </c>
      <c r="AN441" s="129">
        <v>40</v>
      </c>
      <c r="AO441" s="129"/>
      <c r="AP441" s="129"/>
      <c r="AQ441" s="129"/>
      <c r="AR441" s="129"/>
      <c r="AS441" s="129"/>
      <c r="AT441" s="129"/>
      <c r="AU441" s="129"/>
      <c r="AV441" s="287"/>
      <c r="AX441" s="129">
        <v>3</v>
      </c>
      <c r="AY441" s="284"/>
      <c r="AZ441" s="129" t="s">
        <v>731</v>
      </c>
      <c r="BA441" s="129" t="s">
        <v>732</v>
      </c>
      <c r="BB441" s="129">
        <v>60</v>
      </c>
      <c r="BC441" s="129">
        <v>42</v>
      </c>
      <c r="BD441" s="129"/>
      <c r="BE441" s="129"/>
      <c r="BF441" s="129"/>
      <c r="BG441" s="195"/>
      <c r="BH441" s="195"/>
      <c r="BI441" s="129"/>
      <c r="BJ441" s="129"/>
      <c r="BK441" s="287"/>
      <c r="BM441" s="129">
        <v>3</v>
      </c>
      <c r="BN441" s="284"/>
      <c r="BO441" s="43" t="s">
        <v>333</v>
      </c>
      <c r="BP441" s="16" t="s">
        <v>334</v>
      </c>
      <c r="BQ441" s="129">
        <v>40</v>
      </c>
      <c r="BR441" s="129">
        <v>28</v>
      </c>
      <c r="BS441" s="129"/>
      <c r="BT441" s="129"/>
      <c r="BU441" s="129"/>
      <c r="BV441" s="129"/>
      <c r="BW441" s="129"/>
      <c r="BX441" s="129"/>
      <c r="BY441" s="129"/>
      <c r="BZ441" s="281"/>
      <c r="CB441" s="129">
        <v>3</v>
      </c>
      <c r="CC441" s="284"/>
      <c r="CD441" s="62"/>
      <c r="CE441" s="62"/>
      <c r="CF441" s="129"/>
      <c r="CG441" s="129"/>
      <c r="CH441" s="129"/>
      <c r="CI441" s="129"/>
      <c r="CJ441" s="129"/>
      <c r="CK441" s="129"/>
      <c r="CL441" s="129"/>
      <c r="CM441" s="129"/>
      <c r="CN441" s="129"/>
      <c r="CO441" s="281"/>
    </row>
    <row r="442" spans="1:93" hidden="1">
      <c r="A442" s="129">
        <v>4</v>
      </c>
      <c r="B442" s="283"/>
      <c r="C442" s="16"/>
      <c r="D442" s="16"/>
      <c r="E442" s="129"/>
      <c r="F442" s="129"/>
      <c r="G442" s="129"/>
      <c r="H442" s="129"/>
      <c r="I442" s="129"/>
      <c r="J442" s="129"/>
      <c r="K442" s="129"/>
      <c r="L442" s="129"/>
      <c r="M442" s="129"/>
      <c r="N442" s="129"/>
      <c r="O442" s="129"/>
      <c r="P442" s="284"/>
      <c r="R442" s="129">
        <v>4</v>
      </c>
      <c r="S442" s="283"/>
      <c r="T442" s="61" t="s">
        <v>335</v>
      </c>
      <c r="U442" s="64" t="s">
        <v>336</v>
      </c>
      <c r="V442" s="129">
        <v>30</v>
      </c>
      <c r="W442" s="129"/>
      <c r="X442" s="129"/>
      <c r="Y442" s="129"/>
      <c r="Z442" s="129"/>
      <c r="AA442" s="129"/>
      <c r="AB442" s="129"/>
      <c r="AC442" s="196"/>
      <c r="AD442" s="196"/>
      <c r="AE442" s="129"/>
      <c r="AF442" s="129"/>
      <c r="AG442" s="287"/>
      <c r="AI442" s="129">
        <v>4</v>
      </c>
      <c r="AJ442" s="284"/>
      <c r="AK442" s="16" t="s">
        <v>294</v>
      </c>
      <c r="AL442" s="78" t="s">
        <v>295</v>
      </c>
      <c r="AM442" s="129">
        <v>32</v>
      </c>
      <c r="AN442" s="129">
        <v>32</v>
      </c>
      <c r="AO442" s="129"/>
      <c r="AP442" s="129"/>
      <c r="AQ442" s="129"/>
      <c r="AR442" s="129"/>
      <c r="AS442" s="129"/>
      <c r="AT442" s="129"/>
      <c r="AU442" s="129"/>
      <c r="AV442" s="287"/>
      <c r="AX442" s="129">
        <v>4</v>
      </c>
      <c r="AY442" s="284"/>
      <c r="AZ442" s="34" t="s">
        <v>548</v>
      </c>
      <c r="BA442" s="16" t="s">
        <v>408</v>
      </c>
      <c r="BB442" s="129">
        <v>4</v>
      </c>
      <c r="BC442" s="129"/>
      <c r="BD442" s="129"/>
      <c r="BE442" s="129"/>
      <c r="BF442" s="129"/>
      <c r="BG442" s="195"/>
      <c r="BH442" s="195"/>
      <c r="BI442" s="129"/>
      <c r="BJ442" s="129"/>
      <c r="BK442" s="287"/>
      <c r="BM442" s="129">
        <v>4</v>
      </c>
      <c r="BN442" s="284"/>
      <c r="BO442" s="16" t="s">
        <v>260</v>
      </c>
      <c r="BP442" s="78" t="s">
        <v>261</v>
      </c>
      <c r="BQ442" s="129">
        <v>4</v>
      </c>
      <c r="BR442" s="129">
        <v>4</v>
      </c>
      <c r="BS442" s="129"/>
      <c r="BT442" s="129"/>
      <c r="BU442" s="129"/>
      <c r="BV442" s="129"/>
      <c r="BW442" s="129"/>
      <c r="BX442" s="129"/>
      <c r="BY442" s="129"/>
      <c r="BZ442" s="281"/>
      <c r="CB442" s="129">
        <v>4</v>
      </c>
      <c r="CC442" s="284"/>
      <c r="CD442" s="16"/>
      <c r="CE442" s="24"/>
      <c r="CF442" s="129"/>
      <c r="CG442" s="129"/>
      <c r="CH442" s="129"/>
      <c r="CI442" s="129"/>
      <c r="CJ442" s="129"/>
      <c r="CK442" s="129"/>
      <c r="CL442" s="129"/>
      <c r="CM442" s="129"/>
      <c r="CN442" s="129"/>
      <c r="CO442" s="281"/>
    </row>
    <row r="443" spans="1:93" ht="28.5" hidden="1">
      <c r="A443" s="129">
        <v>5</v>
      </c>
      <c r="B443" s="283"/>
      <c r="C443" s="44"/>
      <c r="D443" s="42"/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284"/>
      <c r="R443" s="129">
        <v>5</v>
      </c>
      <c r="S443" s="283"/>
      <c r="T443" s="34" t="s">
        <v>525</v>
      </c>
      <c r="U443" s="34" t="s">
        <v>437</v>
      </c>
      <c r="V443" s="129">
        <v>10</v>
      </c>
      <c r="W443" s="129"/>
      <c r="X443" s="129"/>
      <c r="Y443" s="129"/>
      <c r="Z443" s="129"/>
      <c r="AA443" s="129"/>
      <c r="AB443" s="129"/>
      <c r="AC443" s="196"/>
      <c r="AD443" s="196"/>
      <c r="AE443" s="129"/>
      <c r="AF443" s="129"/>
      <c r="AG443" s="287"/>
      <c r="AI443" s="129">
        <v>5</v>
      </c>
      <c r="AJ443" s="284"/>
      <c r="AK443" s="16" t="s">
        <v>87</v>
      </c>
      <c r="AL443" s="16" t="s">
        <v>88</v>
      </c>
      <c r="AM443" s="129">
        <v>28</v>
      </c>
      <c r="AN443" s="129">
        <v>28</v>
      </c>
      <c r="AO443" s="129"/>
      <c r="AP443" s="129"/>
      <c r="AQ443" s="129"/>
      <c r="AR443" s="129"/>
      <c r="AS443" s="129"/>
      <c r="AT443" s="129"/>
      <c r="AU443" s="129"/>
      <c r="AV443" s="287"/>
      <c r="AX443" s="129">
        <v>5</v>
      </c>
      <c r="AY443" s="284"/>
      <c r="AZ443" s="129" t="s">
        <v>856</v>
      </c>
      <c r="BA443" s="129" t="s">
        <v>857</v>
      </c>
      <c r="BB443" s="129">
        <v>4</v>
      </c>
      <c r="BC443" s="129"/>
      <c r="BD443" s="129"/>
      <c r="BE443" s="129"/>
      <c r="BF443" s="129"/>
      <c r="BG443" s="195"/>
      <c r="BH443" s="195"/>
      <c r="BI443" s="129"/>
      <c r="BJ443" s="129"/>
      <c r="BK443" s="287"/>
      <c r="BM443" s="129">
        <v>5</v>
      </c>
      <c r="BN443" s="284"/>
      <c r="BO443" s="16" t="s">
        <v>569</v>
      </c>
      <c r="BP443" s="81" t="s">
        <v>387</v>
      </c>
      <c r="BQ443" s="129">
        <v>50</v>
      </c>
      <c r="BR443" s="129">
        <v>11</v>
      </c>
      <c r="BS443" s="129"/>
      <c r="BT443" s="129"/>
      <c r="BU443" s="129"/>
      <c r="BV443" s="129"/>
      <c r="BW443" s="129"/>
      <c r="BX443" s="129"/>
      <c r="BY443" s="129"/>
      <c r="BZ443" s="281"/>
      <c r="CB443" s="129">
        <v>5</v>
      </c>
      <c r="CC443" s="284"/>
      <c r="CD443" s="129"/>
      <c r="CE443" s="129"/>
      <c r="CF443" s="129"/>
      <c r="CG443" s="129"/>
      <c r="CH443" s="129"/>
      <c r="CI443" s="129"/>
      <c r="CJ443" s="129"/>
      <c r="CK443" s="129"/>
      <c r="CL443" s="129"/>
      <c r="CM443" s="129"/>
      <c r="CN443" s="129"/>
      <c r="CO443" s="281"/>
    </row>
    <row r="444" spans="1:93" ht="30" hidden="1">
      <c r="A444" s="129">
        <v>6</v>
      </c>
      <c r="B444" s="283"/>
      <c r="C444" s="153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284"/>
      <c r="R444" s="129">
        <v>6</v>
      </c>
      <c r="S444" s="283"/>
      <c r="T444" s="16" t="s">
        <v>526</v>
      </c>
      <c r="U444" s="24" t="s">
        <v>75</v>
      </c>
      <c r="V444" s="129">
        <v>102</v>
      </c>
      <c r="W444" s="129"/>
      <c r="X444" s="129"/>
      <c r="Y444" s="129"/>
      <c r="Z444" s="129"/>
      <c r="AA444" s="129"/>
      <c r="AB444" s="129"/>
      <c r="AC444" s="196"/>
      <c r="AD444" s="196"/>
      <c r="AE444" s="129"/>
      <c r="AF444" s="129"/>
      <c r="AG444" s="287"/>
      <c r="AI444" s="129">
        <v>6</v>
      </c>
      <c r="AJ444" s="284"/>
      <c r="AK444" s="16" t="s">
        <v>156</v>
      </c>
      <c r="AL444" s="16" t="s">
        <v>157</v>
      </c>
      <c r="AM444" s="129"/>
      <c r="AN444" s="129">
        <v>60</v>
      </c>
      <c r="AO444" s="129"/>
      <c r="AP444" s="129"/>
      <c r="AQ444" s="129"/>
      <c r="AR444" s="129"/>
      <c r="AS444" s="129"/>
      <c r="AT444" s="129"/>
      <c r="AU444" s="129"/>
      <c r="AV444" s="287"/>
      <c r="AX444" s="129">
        <v>6</v>
      </c>
      <c r="AY444" s="284"/>
      <c r="AZ444" s="129" t="s">
        <v>858</v>
      </c>
      <c r="BA444" s="129" t="s">
        <v>859</v>
      </c>
      <c r="BB444" s="129">
        <v>2</v>
      </c>
      <c r="BC444" s="129"/>
      <c r="BD444" s="129"/>
      <c r="BE444" s="129"/>
      <c r="BF444" s="129"/>
      <c r="BG444" s="195"/>
      <c r="BH444" s="195"/>
      <c r="BI444" s="129"/>
      <c r="BJ444" s="129"/>
      <c r="BK444" s="287"/>
      <c r="BM444" s="129">
        <v>6</v>
      </c>
      <c r="BN444" s="284"/>
      <c r="BO444" s="129"/>
      <c r="BP444" s="47" t="s">
        <v>510</v>
      </c>
      <c r="BQ444" s="129">
        <v>30</v>
      </c>
      <c r="BR444" s="129">
        <v>30</v>
      </c>
      <c r="BS444" s="129"/>
      <c r="BT444" s="129"/>
      <c r="BU444" s="129"/>
      <c r="BV444" s="129"/>
      <c r="BW444" s="129"/>
      <c r="BX444" s="129"/>
      <c r="BY444" s="129"/>
      <c r="BZ444" s="281"/>
      <c r="CB444" s="129">
        <v>6</v>
      </c>
      <c r="CC444" s="284"/>
      <c r="CD444" s="129"/>
      <c r="CE444" s="129"/>
      <c r="CF444" s="129"/>
      <c r="CG444" s="129"/>
      <c r="CH444" s="129"/>
      <c r="CI444" s="129"/>
      <c r="CJ444" s="129"/>
      <c r="CK444" s="129"/>
      <c r="CL444" s="129"/>
      <c r="CM444" s="129"/>
      <c r="CN444" s="129"/>
      <c r="CO444" s="281"/>
    </row>
    <row r="445" spans="1:93" hidden="1">
      <c r="A445" s="129">
        <v>7</v>
      </c>
      <c r="B445" s="283"/>
      <c r="C445" s="16"/>
      <c r="D445" s="47"/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284"/>
      <c r="R445" s="129">
        <v>7</v>
      </c>
      <c r="S445" s="283"/>
      <c r="T445" s="16" t="s">
        <v>183</v>
      </c>
      <c r="U445" s="16" t="s">
        <v>184</v>
      </c>
      <c r="V445" s="129">
        <v>60</v>
      </c>
      <c r="W445" s="129">
        <v>60</v>
      </c>
      <c r="X445" s="129"/>
      <c r="Y445" s="129"/>
      <c r="Z445" s="129"/>
      <c r="AA445" s="129"/>
      <c r="AB445" s="129"/>
      <c r="AC445" s="196"/>
      <c r="AD445" s="196"/>
      <c r="AE445" s="129"/>
      <c r="AF445" s="129"/>
      <c r="AG445" s="287"/>
      <c r="AI445" s="129">
        <v>7</v>
      </c>
      <c r="AJ445" s="284"/>
      <c r="AK445" s="129"/>
      <c r="AL445" s="129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287"/>
      <c r="AX445" s="129">
        <v>7</v>
      </c>
      <c r="AY445" s="284"/>
      <c r="AZ445" s="16" t="s">
        <v>521</v>
      </c>
      <c r="BA445" s="16" t="s">
        <v>380</v>
      </c>
      <c r="BB445" s="129"/>
      <c r="BC445" s="129">
        <v>12</v>
      </c>
      <c r="BD445" s="129"/>
      <c r="BE445" s="129"/>
      <c r="BF445" s="129"/>
      <c r="BG445" s="195"/>
      <c r="BH445" s="195"/>
      <c r="BI445" s="129"/>
      <c r="BJ445" s="129"/>
      <c r="BK445" s="287"/>
      <c r="BM445" s="129">
        <v>7</v>
      </c>
      <c r="BN445" s="284"/>
      <c r="BO445" s="129" t="s">
        <v>858</v>
      </c>
      <c r="BP445" s="129" t="s">
        <v>859</v>
      </c>
      <c r="BQ445" s="129"/>
      <c r="BR445" s="129">
        <v>2</v>
      </c>
      <c r="BS445" s="129"/>
      <c r="BT445" s="129"/>
      <c r="BU445" s="129"/>
      <c r="BV445" s="129"/>
      <c r="BW445" s="129"/>
      <c r="BX445" s="129"/>
      <c r="BY445" s="129"/>
      <c r="BZ445" s="281"/>
      <c r="CB445" s="129">
        <v>7</v>
      </c>
      <c r="CC445" s="284"/>
      <c r="CD445" s="129"/>
      <c r="CE445" s="129"/>
      <c r="CF445" s="129"/>
      <c r="CG445" s="129"/>
      <c r="CH445" s="129"/>
      <c r="CI445" s="129"/>
      <c r="CJ445" s="129"/>
      <c r="CK445" s="129"/>
      <c r="CL445" s="129"/>
      <c r="CM445" s="129"/>
      <c r="CN445" s="129"/>
      <c r="CO445" s="281"/>
    </row>
    <row r="446" spans="1:93" hidden="1">
      <c r="A446" s="129">
        <v>8</v>
      </c>
      <c r="B446" s="283"/>
      <c r="C446" s="16"/>
      <c r="D446" s="24"/>
      <c r="E446" s="129"/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284"/>
      <c r="R446" s="129">
        <v>8</v>
      </c>
      <c r="S446" s="283"/>
      <c r="T446" s="16" t="s">
        <v>243</v>
      </c>
      <c r="U446" s="16" t="s">
        <v>244</v>
      </c>
      <c r="V446" s="129"/>
      <c r="W446" s="129">
        <v>30</v>
      </c>
      <c r="X446" s="129"/>
      <c r="Y446" s="129"/>
      <c r="Z446" s="129"/>
      <c r="AA446" s="129"/>
      <c r="AB446" s="129"/>
      <c r="AC446" s="196"/>
      <c r="AD446" s="196"/>
      <c r="AE446" s="129"/>
      <c r="AF446" s="129"/>
      <c r="AG446" s="287"/>
      <c r="AI446" s="129">
        <v>8</v>
      </c>
      <c r="AJ446" s="284"/>
      <c r="AK446" s="129"/>
      <c r="AL446" s="129"/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287"/>
      <c r="AX446" s="129">
        <v>8</v>
      </c>
      <c r="AY446" s="284"/>
      <c r="AZ446" s="43" t="s">
        <v>333</v>
      </c>
      <c r="BA446" s="16" t="s">
        <v>334</v>
      </c>
      <c r="BB446" s="129"/>
      <c r="BC446" s="129">
        <v>32</v>
      </c>
      <c r="BD446" s="129"/>
      <c r="BE446" s="129"/>
      <c r="BF446" s="129"/>
      <c r="BG446" s="195"/>
      <c r="BH446" s="195"/>
      <c r="BI446" s="129"/>
      <c r="BJ446" s="129"/>
      <c r="BK446" s="287"/>
      <c r="BM446" s="129">
        <v>8</v>
      </c>
      <c r="BN446" s="284"/>
      <c r="BO446" s="16" t="s">
        <v>200</v>
      </c>
      <c r="BP446" s="16" t="s">
        <v>201</v>
      </c>
      <c r="BQ446" s="129"/>
      <c r="BR446" s="129">
        <v>80</v>
      </c>
      <c r="BS446" s="129"/>
      <c r="BT446" s="129"/>
      <c r="BU446" s="129"/>
      <c r="BV446" s="129"/>
      <c r="BW446" s="129"/>
      <c r="BX446" s="129"/>
      <c r="BY446" s="129"/>
      <c r="BZ446" s="281"/>
      <c r="CB446" s="129">
        <v>8</v>
      </c>
      <c r="CC446" s="284"/>
      <c r="CD446" s="129"/>
      <c r="CE446" s="129"/>
      <c r="CF446" s="129"/>
      <c r="CG446" s="129"/>
      <c r="CH446" s="129"/>
      <c r="CI446" s="129"/>
      <c r="CJ446" s="129"/>
      <c r="CK446" s="129"/>
      <c r="CL446" s="129"/>
      <c r="CM446" s="129"/>
      <c r="CN446" s="129"/>
      <c r="CO446" s="281"/>
    </row>
    <row r="447" spans="1:93" ht="28.5" hidden="1">
      <c r="A447" s="129">
        <v>9</v>
      </c>
      <c r="B447" s="283"/>
      <c r="C447" s="129"/>
      <c r="D447" s="129"/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  <c r="P447" s="284"/>
      <c r="R447" s="129">
        <v>9</v>
      </c>
      <c r="S447" s="283"/>
      <c r="T447" s="16" t="s">
        <v>156</v>
      </c>
      <c r="U447" s="16" t="s">
        <v>157</v>
      </c>
      <c r="V447" s="129"/>
      <c r="W447" s="129">
        <v>76</v>
      </c>
      <c r="X447" s="129"/>
      <c r="Y447" s="129"/>
      <c r="Z447" s="129"/>
      <c r="AA447" s="129"/>
      <c r="AB447" s="129"/>
      <c r="AC447" s="196"/>
      <c r="AD447" s="196"/>
      <c r="AE447" s="129"/>
      <c r="AF447" s="129"/>
      <c r="AG447" s="287"/>
      <c r="AI447" s="129">
        <v>9</v>
      </c>
      <c r="AJ447" s="284"/>
      <c r="AK447" s="129"/>
      <c r="AL447" s="129"/>
      <c r="AM447" s="129"/>
      <c r="AN447" s="129"/>
      <c r="AO447" s="129"/>
      <c r="AP447" s="129"/>
      <c r="AQ447" s="129"/>
      <c r="AR447" s="129"/>
      <c r="AS447" s="129"/>
      <c r="AT447" s="129"/>
      <c r="AU447" s="129"/>
      <c r="AV447" s="287"/>
      <c r="AX447" s="129">
        <v>9</v>
      </c>
      <c r="AY447" s="284"/>
      <c r="AZ447" s="16" t="s">
        <v>570</v>
      </c>
      <c r="BA447" s="82" t="s">
        <v>388</v>
      </c>
      <c r="BB447" s="129"/>
      <c r="BC447" s="129">
        <v>43</v>
      </c>
      <c r="BD447" s="129"/>
      <c r="BE447" s="129"/>
      <c r="BF447" s="129"/>
      <c r="BG447" s="195"/>
      <c r="BH447" s="195"/>
      <c r="BI447" s="129"/>
      <c r="BJ447" s="129"/>
      <c r="BK447" s="287"/>
      <c r="BM447" s="129">
        <v>9</v>
      </c>
      <c r="BN447" s="284"/>
      <c r="BO447" s="129"/>
      <c r="BP447" s="129"/>
      <c r="BQ447" s="129"/>
      <c r="BR447" s="129"/>
      <c r="BS447" s="129"/>
      <c r="BT447" s="129"/>
      <c r="BU447" s="129"/>
      <c r="BV447" s="129"/>
      <c r="BW447" s="129"/>
      <c r="BX447" s="129"/>
      <c r="BY447" s="129"/>
      <c r="BZ447" s="281"/>
      <c r="CB447" s="129">
        <v>9</v>
      </c>
      <c r="CC447" s="284"/>
      <c r="CD447" s="129"/>
      <c r="CE447" s="129"/>
      <c r="CF447" s="129"/>
      <c r="CG447" s="129"/>
      <c r="CH447" s="129"/>
      <c r="CI447" s="129"/>
      <c r="CJ447" s="129"/>
      <c r="CK447" s="129"/>
      <c r="CL447" s="129"/>
      <c r="CM447" s="129"/>
      <c r="CN447" s="129"/>
      <c r="CO447" s="281"/>
    </row>
    <row r="448" spans="1:93" hidden="1">
      <c r="A448" s="129">
        <v>10</v>
      </c>
      <c r="B448" s="283"/>
      <c r="C448" s="129"/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284"/>
      <c r="R448" s="129">
        <v>10</v>
      </c>
      <c r="S448" s="283"/>
      <c r="T448" s="16" t="s">
        <v>160</v>
      </c>
      <c r="U448" s="16" t="s">
        <v>161</v>
      </c>
      <c r="V448" s="129"/>
      <c r="W448" s="129">
        <v>20</v>
      </c>
      <c r="X448" s="129"/>
      <c r="Y448" s="129"/>
      <c r="Z448" s="129"/>
      <c r="AA448" s="129"/>
      <c r="AB448" s="129"/>
      <c r="AC448" s="196"/>
      <c r="AD448" s="196"/>
      <c r="AE448" s="129"/>
      <c r="AF448" s="129"/>
      <c r="AG448" s="287"/>
      <c r="AI448" s="129">
        <v>10</v>
      </c>
      <c r="AJ448" s="284"/>
      <c r="AK448" s="129"/>
      <c r="AL448" s="129"/>
      <c r="AM448" s="129"/>
      <c r="AN448" s="129"/>
      <c r="AO448" s="129"/>
      <c r="AP448" s="129"/>
      <c r="AQ448" s="129"/>
      <c r="AR448" s="129"/>
      <c r="AS448" s="129"/>
      <c r="AT448" s="129"/>
      <c r="AU448" s="129"/>
      <c r="AV448" s="287"/>
      <c r="AX448" s="129">
        <v>10</v>
      </c>
      <c r="AY448" s="284"/>
      <c r="AZ448" s="16"/>
      <c r="BA448" s="38"/>
      <c r="BB448" s="129"/>
      <c r="BC448" s="129"/>
      <c r="BD448" s="129"/>
      <c r="BE448" s="129"/>
      <c r="BF448" s="129"/>
      <c r="BG448" s="195"/>
      <c r="BH448" s="195"/>
      <c r="BI448" s="129"/>
      <c r="BJ448" s="129"/>
      <c r="BK448" s="287"/>
      <c r="BM448" s="129">
        <v>10</v>
      </c>
      <c r="BN448" s="284"/>
      <c r="BO448" s="129"/>
      <c r="BP448" s="129"/>
      <c r="BQ448" s="129"/>
      <c r="BR448" s="129"/>
      <c r="BS448" s="129"/>
      <c r="BT448" s="129"/>
      <c r="BU448" s="129"/>
      <c r="BV448" s="129"/>
      <c r="BW448" s="129"/>
      <c r="BX448" s="129"/>
      <c r="BY448" s="129"/>
      <c r="BZ448" s="281"/>
      <c r="CB448" s="129">
        <v>10</v>
      </c>
      <c r="CC448" s="284"/>
      <c r="CD448" s="129"/>
      <c r="CE448" s="129"/>
      <c r="CF448" s="129"/>
      <c r="CG448" s="129"/>
      <c r="CH448" s="129"/>
      <c r="CI448" s="129"/>
      <c r="CJ448" s="129"/>
      <c r="CK448" s="129"/>
      <c r="CL448" s="129"/>
      <c r="CM448" s="129"/>
      <c r="CN448" s="129"/>
      <c r="CO448" s="281"/>
    </row>
    <row r="449" spans="1:93" hidden="1">
      <c r="A449" s="129">
        <v>11</v>
      </c>
      <c r="B449" s="283"/>
      <c r="C449" s="129"/>
      <c r="D449" s="129"/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284"/>
      <c r="R449" s="129">
        <v>11</v>
      </c>
      <c r="S449" s="283"/>
      <c r="T449" s="129"/>
      <c r="U449" s="129"/>
      <c r="V449" s="129"/>
      <c r="W449" s="129"/>
      <c r="X449" s="129"/>
      <c r="Y449" s="129"/>
      <c r="Z449" s="129"/>
      <c r="AA449" s="129"/>
      <c r="AB449" s="129"/>
      <c r="AC449" s="196"/>
      <c r="AD449" s="196"/>
      <c r="AE449" s="129"/>
      <c r="AF449" s="129"/>
      <c r="AG449" s="287"/>
      <c r="AI449" s="129">
        <v>11</v>
      </c>
      <c r="AJ449" s="284"/>
      <c r="AK449" s="129"/>
      <c r="AL449" s="129"/>
      <c r="AM449" s="129"/>
      <c r="AN449" s="129"/>
      <c r="AO449" s="129"/>
      <c r="AP449" s="129"/>
      <c r="AQ449" s="129"/>
      <c r="AR449" s="129"/>
      <c r="AS449" s="129"/>
      <c r="AT449" s="129"/>
      <c r="AU449" s="129"/>
      <c r="AV449" s="287"/>
      <c r="AX449" s="129">
        <v>11</v>
      </c>
      <c r="AY449" s="284"/>
      <c r="AZ449" s="129"/>
      <c r="BA449" s="129"/>
      <c r="BB449" s="129"/>
      <c r="BC449" s="129"/>
      <c r="BD449" s="129"/>
      <c r="BE449" s="129"/>
      <c r="BF449" s="129"/>
      <c r="BG449" s="195"/>
      <c r="BH449" s="195"/>
      <c r="BI449" s="129"/>
      <c r="BJ449" s="129"/>
      <c r="BK449" s="287"/>
      <c r="BM449" s="129">
        <v>11</v>
      </c>
      <c r="BN449" s="284"/>
      <c r="BO449" s="129"/>
      <c r="BP449" s="129"/>
      <c r="BQ449" s="129"/>
      <c r="BR449" s="129"/>
      <c r="BS449" s="129"/>
      <c r="BT449" s="129"/>
      <c r="BU449" s="129"/>
      <c r="BV449" s="129"/>
      <c r="BW449" s="129"/>
      <c r="BX449" s="129"/>
      <c r="BY449" s="129"/>
      <c r="BZ449" s="281"/>
      <c r="CB449" s="129">
        <v>11</v>
      </c>
      <c r="CC449" s="284"/>
      <c r="CD449" s="129"/>
      <c r="CE449" s="129"/>
      <c r="CF449" s="129"/>
      <c r="CG449" s="129"/>
      <c r="CH449" s="129"/>
      <c r="CI449" s="129"/>
      <c r="CJ449" s="129"/>
      <c r="CK449" s="129"/>
      <c r="CL449" s="129"/>
      <c r="CM449" s="129"/>
      <c r="CN449" s="129"/>
      <c r="CO449" s="281"/>
    </row>
    <row r="450" spans="1:93" hidden="1">
      <c r="A450" s="129">
        <v>12</v>
      </c>
      <c r="B450" s="283"/>
      <c r="C450" s="129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284"/>
      <c r="R450" s="129">
        <v>12</v>
      </c>
      <c r="S450" s="283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96"/>
      <c r="AD450" s="196"/>
      <c r="AE450" s="129"/>
      <c r="AF450" s="129"/>
      <c r="AG450" s="287"/>
      <c r="AI450" s="129">
        <v>12</v>
      </c>
      <c r="AJ450" s="284"/>
      <c r="AK450" s="129"/>
      <c r="AL450" s="129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287"/>
      <c r="AX450" s="129">
        <v>12</v>
      </c>
      <c r="AY450" s="284"/>
      <c r="AZ450" s="129"/>
      <c r="BA450" s="129"/>
      <c r="BB450" s="129"/>
      <c r="BC450" s="129"/>
      <c r="BD450" s="129"/>
      <c r="BE450" s="129"/>
      <c r="BF450" s="129"/>
      <c r="BG450" s="195"/>
      <c r="BH450" s="195"/>
      <c r="BI450" s="129"/>
      <c r="BJ450" s="129"/>
      <c r="BK450" s="287"/>
      <c r="BM450" s="129">
        <v>12</v>
      </c>
      <c r="BN450" s="284"/>
      <c r="BO450" s="129"/>
      <c r="BP450" s="129"/>
      <c r="BQ450" s="129"/>
      <c r="BR450" s="129"/>
      <c r="BS450" s="129"/>
      <c r="BT450" s="129"/>
      <c r="BU450" s="129"/>
      <c r="BV450" s="129"/>
      <c r="BW450" s="129"/>
      <c r="BX450" s="129"/>
      <c r="BY450" s="129"/>
      <c r="BZ450" s="281"/>
      <c r="CB450" s="129">
        <v>12</v>
      </c>
      <c r="CC450" s="284"/>
      <c r="CD450" s="129"/>
      <c r="CE450" s="129"/>
      <c r="CF450" s="129"/>
      <c r="CG450" s="129"/>
      <c r="CH450" s="129"/>
      <c r="CI450" s="129"/>
      <c r="CJ450" s="129"/>
      <c r="CK450" s="129"/>
      <c r="CL450" s="129"/>
      <c r="CM450" s="129"/>
      <c r="CN450" s="129"/>
      <c r="CO450" s="281"/>
    </row>
    <row r="451" spans="1:93" hidden="1">
      <c r="A451" s="129">
        <v>13</v>
      </c>
      <c r="B451" s="283"/>
      <c r="C451" s="129"/>
      <c r="D451" s="129"/>
      <c r="E451" s="129"/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284"/>
      <c r="R451" s="129">
        <v>13</v>
      </c>
      <c r="S451" s="283"/>
      <c r="T451" s="129"/>
      <c r="U451" s="129"/>
      <c r="V451" s="129"/>
      <c r="W451" s="129"/>
      <c r="X451" s="129"/>
      <c r="Y451" s="129"/>
      <c r="Z451" s="129"/>
      <c r="AA451" s="129"/>
      <c r="AB451" s="129"/>
      <c r="AC451" s="196"/>
      <c r="AD451" s="196"/>
      <c r="AE451" s="129"/>
      <c r="AF451" s="129"/>
      <c r="AG451" s="287"/>
      <c r="AI451" s="129">
        <v>13</v>
      </c>
      <c r="AJ451" s="284"/>
      <c r="AK451" s="129"/>
      <c r="AL451" s="129"/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287"/>
      <c r="AX451" s="129">
        <v>13</v>
      </c>
      <c r="AY451" s="284"/>
      <c r="AZ451" s="129"/>
      <c r="BA451" s="129"/>
      <c r="BB451" s="129"/>
      <c r="BC451" s="129"/>
      <c r="BD451" s="129"/>
      <c r="BE451" s="129"/>
      <c r="BF451" s="129"/>
      <c r="BG451" s="195"/>
      <c r="BH451" s="195"/>
      <c r="BI451" s="129"/>
      <c r="BJ451" s="129"/>
      <c r="BK451" s="287"/>
      <c r="BM451" s="129">
        <v>13</v>
      </c>
      <c r="BN451" s="284"/>
      <c r="BO451" s="129"/>
      <c r="BP451" s="129"/>
      <c r="BQ451" s="129"/>
      <c r="BR451" s="129"/>
      <c r="BS451" s="129"/>
      <c r="BT451" s="129"/>
      <c r="BU451" s="129"/>
      <c r="BV451" s="129"/>
      <c r="BW451" s="129"/>
      <c r="BX451" s="129"/>
      <c r="BY451" s="129"/>
      <c r="BZ451" s="281"/>
      <c r="CB451" s="129">
        <v>13</v>
      </c>
      <c r="CC451" s="284"/>
      <c r="CD451" s="129"/>
      <c r="CE451" s="129"/>
      <c r="CF451" s="129"/>
      <c r="CG451" s="129"/>
      <c r="CH451" s="129"/>
      <c r="CI451" s="129"/>
      <c r="CJ451" s="129"/>
      <c r="CK451" s="129"/>
      <c r="CL451" s="129"/>
      <c r="CM451" s="129"/>
      <c r="CN451" s="129"/>
      <c r="CO451" s="281"/>
    </row>
    <row r="452" spans="1:93" hidden="1">
      <c r="A452" s="129">
        <v>14</v>
      </c>
      <c r="B452" s="283"/>
      <c r="C452" s="129"/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  <c r="O452" s="129"/>
      <c r="P452" s="284"/>
      <c r="R452" s="129">
        <v>14</v>
      </c>
      <c r="S452" s="283"/>
      <c r="T452" s="129"/>
      <c r="U452" s="129"/>
      <c r="V452" s="129"/>
      <c r="W452" s="129"/>
      <c r="X452" s="129"/>
      <c r="Y452" s="129"/>
      <c r="Z452" s="129"/>
      <c r="AA452" s="129"/>
      <c r="AB452" s="129"/>
      <c r="AC452" s="196"/>
      <c r="AD452" s="196"/>
      <c r="AE452" s="129"/>
      <c r="AF452" s="129"/>
      <c r="AG452" s="287"/>
      <c r="AI452" s="129">
        <v>14</v>
      </c>
      <c r="AJ452" s="284"/>
      <c r="AK452" s="129"/>
      <c r="AL452" s="129"/>
      <c r="AM452" s="129"/>
      <c r="AN452" s="129"/>
      <c r="AO452" s="129"/>
      <c r="AP452" s="129"/>
      <c r="AQ452" s="129"/>
      <c r="AR452" s="129"/>
      <c r="AS452" s="129"/>
      <c r="AT452" s="129"/>
      <c r="AU452" s="129"/>
      <c r="AV452" s="287"/>
      <c r="AX452" s="129">
        <v>14</v>
      </c>
      <c r="AY452" s="284"/>
      <c r="AZ452" s="129"/>
      <c r="BA452" s="129"/>
      <c r="BB452" s="129"/>
      <c r="BC452" s="129"/>
      <c r="BD452" s="129"/>
      <c r="BE452" s="129"/>
      <c r="BF452" s="129"/>
      <c r="BG452" s="195"/>
      <c r="BH452" s="195"/>
      <c r="BI452" s="129"/>
      <c r="BJ452" s="129"/>
      <c r="BK452" s="287"/>
      <c r="BM452" s="129">
        <v>14</v>
      </c>
      <c r="BN452" s="284"/>
      <c r="BO452" s="129"/>
      <c r="BP452" s="129"/>
      <c r="BQ452" s="129"/>
      <c r="BR452" s="129"/>
      <c r="BS452" s="129"/>
      <c r="BT452" s="129"/>
      <c r="BU452" s="129"/>
      <c r="BV452" s="129"/>
      <c r="BW452" s="129"/>
      <c r="BX452" s="129"/>
      <c r="BY452" s="129"/>
      <c r="BZ452" s="281"/>
      <c r="CB452" s="129">
        <v>14</v>
      </c>
      <c r="CC452" s="284"/>
      <c r="CD452" s="129"/>
      <c r="CE452" s="129"/>
      <c r="CF452" s="129"/>
      <c r="CG452" s="129"/>
      <c r="CH452" s="129"/>
      <c r="CI452" s="129"/>
      <c r="CJ452" s="129"/>
      <c r="CK452" s="129"/>
      <c r="CL452" s="129"/>
      <c r="CM452" s="129"/>
      <c r="CN452" s="129"/>
      <c r="CO452" s="281"/>
    </row>
    <row r="453" spans="1:93" hidden="1">
      <c r="A453" s="129">
        <v>15</v>
      </c>
      <c r="B453" s="283"/>
      <c r="C453" s="129"/>
      <c r="D453" s="129"/>
      <c r="E453" s="129"/>
      <c r="F453" s="129"/>
      <c r="G453" s="129"/>
      <c r="H453" s="129"/>
      <c r="I453" s="129"/>
      <c r="J453" s="129"/>
      <c r="K453" s="129"/>
      <c r="L453" s="129"/>
      <c r="M453" s="129"/>
      <c r="N453" s="129"/>
      <c r="O453" s="129"/>
      <c r="P453" s="284"/>
      <c r="R453" s="129">
        <v>15</v>
      </c>
      <c r="S453" s="283"/>
      <c r="T453" s="129"/>
      <c r="U453" s="129"/>
      <c r="V453" s="129"/>
      <c r="W453" s="129"/>
      <c r="X453" s="129"/>
      <c r="Y453" s="129"/>
      <c r="Z453" s="129"/>
      <c r="AA453" s="129"/>
      <c r="AB453" s="129"/>
      <c r="AC453" s="196"/>
      <c r="AD453" s="196"/>
      <c r="AE453" s="129"/>
      <c r="AF453" s="129"/>
      <c r="AG453" s="288"/>
      <c r="AI453" s="129">
        <v>15</v>
      </c>
      <c r="AJ453" s="284"/>
      <c r="AK453" s="129"/>
      <c r="AL453" s="129"/>
      <c r="AM453" s="129"/>
      <c r="AN453" s="129"/>
      <c r="AO453" s="129"/>
      <c r="AP453" s="129"/>
      <c r="AQ453" s="129"/>
      <c r="AR453" s="129"/>
      <c r="AS453" s="129"/>
      <c r="AT453" s="129"/>
      <c r="AU453" s="129"/>
      <c r="AV453" s="288"/>
      <c r="AX453" s="129">
        <v>15</v>
      </c>
      <c r="AY453" s="284"/>
      <c r="AZ453" s="129"/>
      <c r="BA453" s="129"/>
      <c r="BB453" s="129"/>
      <c r="BC453" s="129"/>
      <c r="BD453" s="129"/>
      <c r="BE453" s="129"/>
      <c r="BF453" s="129"/>
      <c r="BG453" s="195"/>
      <c r="BH453" s="195"/>
      <c r="BI453" s="129"/>
      <c r="BJ453" s="129"/>
      <c r="BK453" s="288"/>
      <c r="BM453" s="129">
        <v>15</v>
      </c>
      <c r="BN453" s="284"/>
      <c r="BO453" s="129"/>
      <c r="BP453" s="129"/>
      <c r="BQ453" s="129"/>
      <c r="BR453" s="129"/>
      <c r="BS453" s="129"/>
      <c r="BT453" s="129"/>
      <c r="BU453" s="129"/>
      <c r="BV453" s="129"/>
      <c r="BW453" s="129"/>
      <c r="BX453" s="129"/>
      <c r="BY453" s="129"/>
      <c r="BZ453" s="281"/>
      <c r="CB453" s="129">
        <v>15</v>
      </c>
      <c r="CC453" s="284"/>
      <c r="CD453" s="129"/>
      <c r="CE453" s="129"/>
      <c r="CF453" s="129"/>
      <c r="CG453" s="129"/>
      <c r="CH453" s="129"/>
      <c r="CI453" s="129"/>
      <c r="CJ453" s="129"/>
      <c r="CK453" s="129"/>
      <c r="CL453" s="129"/>
      <c r="CM453" s="129"/>
      <c r="CN453" s="129"/>
      <c r="CO453" s="281"/>
    </row>
    <row r="454" spans="1:93" ht="15.75" hidden="1">
      <c r="A454" s="280" t="s">
        <v>644</v>
      </c>
      <c r="B454" s="280"/>
      <c r="C454" s="129"/>
      <c r="D454" s="129"/>
      <c r="E454" s="125">
        <f>SUM(E439:E453)</f>
        <v>340</v>
      </c>
      <c r="F454" s="125">
        <f>SUM(F439:F453)</f>
        <v>310</v>
      </c>
      <c r="G454" s="125"/>
      <c r="H454" s="125"/>
      <c r="I454" s="129"/>
      <c r="J454" s="129">
        <f t="shared" ref="J454:K454" si="214">SUM(J439:J453)</f>
        <v>0</v>
      </c>
      <c r="K454" s="129">
        <f t="shared" si="214"/>
        <v>0</v>
      </c>
      <c r="L454" s="130">
        <f>IF(F454=0,0,(F454/E454*100))</f>
        <v>91.17647058823529</v>
      </c>
      <c r="M454" s="130">
        <f>IF(K454=0,0,(K454/J454*100))</f>
        <v>0</v>
      </c>
      <c r="N454" s="129">
        <v>6</v>
      </c>
      <c r="O454" s="129">
        <v>0</v>
      </c>
      <c r="P454" s="129"/>
      <c r="R454" s="280" t="s">
        <v>644</v>
      </c>
      <c r="S454" s="280"/>
      <c r="T454" s="125"/>
      <c r="U454" s="125"/>
      <c r="V454" s="125">
        <f>SUM(V439:V453)</f>
        <v>308</v>
      </c>
      <c r="W454" s="125">
        <f>SUM(W439:W453)</f>
        <v>210</v>
      </c>
      <c r="X454" s="125"/>
      <c r="Y454" s="125"/>
      <c r="Z454" s="125"/>
      <c r="AA454" s="125">
        <f t="shared" ref="AA454:AB454" si="215">SUM(AA439:AA453)</f>
        <v>0</v>
      </c>
      <c r="AB454" s="125">
        <f t="shared" si="215"/>
        <v>0</v>
      </c>
      <c r="AC454" s="197">
        <f>IF(W454=0,0,(W454/V454*100))</f>
        <v>68.181818181818173</v>
      </c>
      <c r="AD454" s="197">
        <f>IF(AB454=0,0,(AB454/AA454*100))</f>
        <v>0</v>
      </c>
      <c r="AE454" s="125">
        <v>5</v>
      </c>
      <c r="AF454" s="125">
        <v>1</v>
      </c>
      <c r="AG454" s="129"/>
      <c r="AI454" s="281" t="s">
        <v>644</v>
      </c>
      <c r="AJ454" s="281"/>
      <c r="AK454" s="129"/>
      <c r="AL454" s="129"/>
      <c r="AM454" s="129">
        <f>SUM(AM439:AM453)</f>
        <v>236</v>
      </c>
      <c r="AN454" s="129">
        <f>SUM(AN439:AN453)</f>
        <v>189</v>
      </c>
      <c r="AO454" s="129"/>
      <c r="AP454" s="129">
        <f t="shared" ref="AP454:AQ454" si="216">SUM(AP439:AP453)</f>
        <v>0</v>
      </c>
      <c r="AQ454" s="129">
        <f t="shared" si="216"/>
        <v>0</v>
      </c>
      <c r="AR454" s="130">
        <f>IF(AN454=0,0,(AN454/AM454*100))</f>
        <v>80.084745762711862</v>
      </c>
      <c r="AS454" s="130">
        <f>IF(AQ454=0,0,(AQ454/AP454*100))</f>
        <v>0</v>
      </c>
      <c r="AT454" s="129">
        <v>6</v>
      </c>
      <c r="AU454" s="129">
        <v>0</v>
      </c>
      <c r="AV454" s="129"/>
      <c r="AX454" s="281" t="s">
        <v>644</v>
      </c>
      <c r="AY454" s="281"/>
      <c r="AZ454" s="129"/>
      <c r="BA454" s="129"/>
      <c r="BB454" s="129">
        <f>SUM(BB439:BB453)</f>
        <v>255</v>
      </c>
      <c r="BC454" s="129">
        <f>SUM(BC439:BC453)</f>
        <v>237</v>
      </c>
      <c r="BD454" s="129"/>
      <c r="BE454" s="129">
        <f t="shared" ref="BE454:BF454" si="217">SUM(BE439:BE453)</f>
        <v>0</v>
      </c>
      <c r="BF454" s="129">
        <f t="shared" si="217"/>
        <v>0</v>
      </c>
      <c r="BG454" s="194">
        <f>IF(BC454=0,0,(BC454/BB454*100))</f>
        <v>92.941176470588232</v>
      </c>
      <c r="BH454" s="194">
        <f>IF(BF454=0,0,(BF454/BE454*100))</f>
        <v>0</v>
      </c>
      <c r="BI454" s="129">
        <v>6</v>
      </c>
      <c r="BJ454" s="129">
        <v>0</v>
      </c>
      <c r="BK454" s="129"/>
      <c r="BM454" s="281" t="s">
        <v>644</v>
      </c>
      <c r="BN454" s="281"/>
      <c r="BO454" s="129"/>
      <c r="BP454" s="129"/>
      <c r="BQ454" s="129">
        <f>SUM(BQ439:BQ453)</f>
        <v>154</v>
      </c>
      <c r="BR454" s="129">
        <f>SUM(BR439:BR453)</f>
        <v>175</v>
      </c>
      <c r="BS454" s="129"/>
      <c r="BT454" s="129">
        <f t="shared" ref="BT454:BU454" si="218">SUM(BT439:BT453)</f>
        <v>0</v>
      </c>
      <c r="BU454" s="129">
        <f t="shared" si="218"/>
        <v>0</v>
      </c>
      <c r="BV454" s="130">
        <f>IF(BR454=0,0,(BR454/BQ454*100))</f>
        <v>113.63636363636364</v>
      </c>
      <c r="BW454" s="130">
        <f>IF(BU454=0,0,(BU454/BT454*100))</f>
        <v>0</v>
      </c>
      <c r="BX454" s="129">
        <v>6</v>
      </c>
      <c r="BY454" s="129">
        <v>0</v>
      </c>
      <c r="BZ454" s="129"/>
      <c r="CB454" s="281" t="s">
        <v>644</v>
      </c>
      <c r="CC454" s="281"/>
      <c r="CD454" s="129"/>
      <c r="CE454" s="129"/>
      <c r="CF454" s="129">
        <f>SUM(CF439:CF453)</f>
        <v>0</v>
      </c>
      <c r="CG454" s="129">
        <f>SUM(CG439:CG453)</f>
        <v>0</v>
      </c>
      <c r="CH454" s="129"/>
      <c r="CI454" s="129">
        <f t="shared" ref="CI454:CJ454" si="219">SUM(CI439:CI453)</f>
        <v>0</v>
      </c>
      <c r="CJ454" s="129">
        <f t="shared" si="219"/>
        <v>0</v>
      </c>
      <c r="CK454" s="130">
        <f>IF(CG454=0,0,(CG454/CF454*100))</f>
        <v>0</v>
      </c>
      <c r="CL454" s="130">
        <f>IF(CJ454=0,0,(CJ454/CI454*100))</f>
        <v>0</v>
      </c>
      <c r="CM454" s="129"/>
      <c r="CN454" s="129"/>
      <c r="CO454" s="129"/>
    </row>
    <row r="455" spans="1:93" hidden="1">
      <c r="A455" s="129">
        <v>1</v>
      </c>
      <c r="B455" s="284" t="s">
        <v>637</v>
      </c>
      <c r="C455" s="43" t="s">
        <v>337</v>
      </c>
      <c r="D455" s="16" t="s">
        <v>338</v>
      </c>
      <c r="E455" s="129">
        <v>16</v>
      </c>
      <c r="F455" s="129">
        <v>16</v>
      </c>
      <c r="G455" s="129"/>
      <c r="H455" s="129"/>
      <c r="I455" s="129"/>
      <c r="J455" s="129"/>
      <c r="K455" s="129"/>
      <c r="L455" s="129"/>
      <c r="M455" s="129"/>
      <c r="N455" s="129"/>
      <c r="O455" s="129"/>
      <c r="P455" s="286" t="s">
        <v>826</v>
      </c>
      <c r="R455" s="129">
        <v>1</v>
      </c>
      <c r="S455" s="283" t="s">
        <v>637</v>
      </c>
      <c r="T455" s="16" t="s">
        <v>100</v>
      </c>
      <c r="U455" s="16" t="s">
        <v>101</v>
      </c>
      <c r="V455" s="129">
        <v>300</v>
      </c>
      <c r="W455" s="129">
        <v>172</v>
      </c>
      <c r="X455" s="129"/>
      <c r="Y455" s="129"/>
      <c r="Z455" s="129"/>
      <c r="AA455" s="129"/>
      <c r="AB455" s="129"/>
      <c r="AC455" s="196"/>
      <c r="AD455" s="196"/>
      <c r="AE455" s="129"/>
      <c r="AF455" s="129"/>
      <c r="AG455" s="281"/>
      <c r="AI455" s="129">
        <v>1</v>
      </c>
      <c r="AJ455" s="284" t="s">
        <v>637</v>
      </c>
      <c r="AK455" s="16"/>
      <c r="AL455" s="16" t="s">
        <v>508</v>
      </c>
      <c r="AM455" s="129">
        <v>4</v>
      </c>
      <c r="AN455" s="129">
        <v>4</v>
      </c>
      <c r="AO455" s="129"/>
      <c r="AP455" s="129"/>
      <c r="AQ455" s="129"/>
      <c r="AR455" s="129"/>
      <c r="AS455" s="129"/>
      <c r="AT455" s="129"/>
      <c r="AU455" s="129"/>
      <c r="AV455" s="281"/>
      <c r="AX455" s="129">
        <v>1</v>
      </c>
      <c r="AY455" s="284" t="s">
        <v>637</v>
      </c>
      <c r="AZ455" s="16" t="s">
        <v>304</v>
      </c>
      <c r="BA455" s="16" t="s">
        <v>305</v>
      </c>
      <c r="BB455" s="129">
        <v>60</v>
      </c>
      <c r="BC455" s="129">
        <v>36</v>
      </c>
      <c r="BD455" s="129"/>
      <c r="BE455" s="129"/>
      <c r="BF455" s="129"/>
      <c r="BG455" s="195"/>
      <c r="BH455" s="195"/>
      <c r="BI455" s="129"/>
      <c r="BJ455" s="129"/>
      <c r="BK455" s="286"/>
      <c r="BM455" s="129">
        <v>1</v>
      </c>
      <c r="BN455" s="284" t="s">
        <v>637</v>
      </c>
      <c r="BO455" s="34" t="s">
        <v>534</v>
      </c>
      <c r="BP455" s="16" t="s">
        <v>424</v>
      </c>
      <c r="BQ455" s="129">
        <v>100</v>
      </c>
      <c r="BR455" s="129">
        <v>100</v>
      </c>
      <c r="BS455" s="129"/>
      <c r="BT455" s="129"/>
      <c r="BU455" s="129"/>
      <c r="BV455" s="129"/>
      <c r="BW455" s="129"/>
      <c r="BX455" s="129"/>
      <c r="BY455" s="129"/>
      <c r="BZ455" s="281"/>
      <c r="CB455" s="129">
        <v>1</v>
      </c>
      <c r="CC455" s="284" t="s">
        <v>637</v>
      </c>
      <c r="CD455" s="16"/>
      <c r="CE455" s="16"/>
      <c r="CF455" s="129"/>
      <c r="CG455" s="129"/>
      <c r="CH455" s="129"/>
      <c r="CI455" s="129"/>
      <c r="CJ455" s="129"/>
      <c r="CK455" s="129"/>
      <c r="CL455" s="129"/>
      <c r="CM455" s="129"/>
      <c r="CN455" s="129"/>
      <c r="CO455" s="281"/>
    </row>
    <row r="456" spans="1:93" hidden="1">
      <c r="A456" s="129">
        <v>2</v>
      </c>
      <c r="B456" s="284"/>
      <c r="C456" s="38" t="s">
        <v>522</v>
      </c>
      <c r="D456" s="38" t="s">
        <v>445</v>
      </c>
      <c r="E456" s="129">
        <v>30</v>
      </c>
      <c r="F456" s="129">
        <v>20</v>
      </c>
      <c r="G456" s="129"/>
      <c r="H456" s="129"/>
      <c r="I456" s="129"/>
      <c r="J456" s="129"/>
      <c r="K456" s="129"/>
      <c r="L456" s="129"/>
      <c r="M456" s="129"/>
      <c r="N456" s="129"/>
      <c r="O456" s="129"/>
      <c r="P456" s="287"/>
      <c r="R456" s="129">
        <v>2</v>
      </c>
      <c r="S456" s="283"/>
      <c r="T456" s="16" t="s">
        <v>102</v>
      </c>
      <c r="U456" s="16" t="s">
        <v>103</v>
      </c>
      <c r="V456" s="129"/>
      <c r="W456" s="129">
        <v>48</v>
      </c>
      <c r="X456" s="129"/>
      <c r="Y456" s="129"/>
      <c r="Z456" s="129"/>
      <c r="AA456" s="129"/>
      <c r="AB456" s="129"/>
      <c r="AC456" s="196"/>
      <c r="AD456" s="196"/>
      <c r="AE456" s="129"/>
      <c r="AF456" s="129"/>
      <c r="AG456" s="281"/>
      <c r="AI456" s="129">
        <v>2</v>
      </c>
      <c r="AJ456" s="284"/>
      <c r="AK456" s="16" t="s">
        <v>290</v>
      </c>
      <c r="AL456" s="16" t="s">
        <v>291</v>
      </c>
      <c r="AM456" s="129">
        <v>20</v>
      </c>
      <c r="AN456" s="129">
        <v>20</v>
      </c>
      <c r="AO456" s="129"/>
      <c r="AP456" s="129"/>
      <c r="AQ456" s="129"/>
      <c r="AR456" s="129"/>
      <c r="AS456" s="129"/>
      <c r="AT456" s="129"/>
      <c r="AU456" s="129"/>
      <c r="AV456" s="281"/>
      <c r="AX456" s="129">
        <v>2</v>
      </c>
      <c r="AY456" s="284"/>
      <c r="AZ456" s="44" t="s">
        <v>301</v>
      </c>
      <c r="BA456" s="42" t="s">
        <v>302</v>
      </c>
      <c r="BB456" s="129">
        <v>1</v>
      </c>
      <c r="BC456" s="129">
        <v>1</v>
      </c>
      <c r="BD456" s="129"/>
      <c r="BE456" s="129"/>
      <c r="BF456" s="129"/>
      <c r="BG456" s="195"/>
      <c r="BH456" s="195"/>
      <c r="BI456" s="129"/>
      <c r="BJ456" s="129"/>
      <c r="BK456" s="287"/>
      <c r="BM456" s="129">
        <v>2</v>
      </c>
      <c r="BN456" s="284"/>
      <c r="BO456" s="34" t="s">
        <v>535</v>
      </c>
      <c r="BP456" s="34" t="s">
        <v>425</v>
      </c>
      <c r="BQ456" s="129">
        <v>20</v>
      </c>
      <c r="BR456" s="129">
        <v>20</v>
      </c>
      <c r="BS456" s="129"/>
      <c r="BT456" s="129"/>
      <c r="BU456" s="129"/>
      <c r="BV456" s="129"/>
      <c r="BW456" s="129"/>
      <c r="BX456" s="129"/>
      <c r="BY456" s="129"/>
      <c r="BZ456" s="281"/>
      <c r="CB456" s="129">
        <v>2</v>
      </c>
      <c r="CC456" s="284"/>
      <c r="CD456" s="16"/>
      <c r="CE456" s="16"/>
      <c r="CF456" s="129"/>
      <c r="CG456" s="129"/>
      <c r="CH456" s="129"/>
      <c r="CI456" s="129"/>
      <c r="CJ456" s="129"/>
      <c r="CK456" s="129"/>
      <c r="CL456" s="129"/>
      <c r="CM456" s="129"/>
      <c r="CN456" s="129"/>
      <c r="CO456" s="281"/>
    </row>
    <row r="457" spans="1:93" hidden="1">
      <c r="A457" s="129">
        <v>3</v>
      </c>
      <c r="B457" s="284"/>
      <c r="C457" s="129" t="s">
        <v>673</v>
      </c>
      <c r="D457" s="59" t="s">
        <v>418</v>
      </c>
      <c r="E457" s="129">
        <v>22</v>
      </c>
      <c r="F457" s="129">
        <v>22</v>
      </c>
      <c r="G457" s="129"/>
      <c r="H457" s="129"/>
      <c r="I457" s="129"/>
      <c r="J457" s="129"/>
      <c r="K457" s="129"/>
      <c r="L457" s="129"/>
      <c r="M457" s="129"/>
      <c r="N457" s="129"/>
      <c r="O457" s="129"/>
      <c r="P457" s="287"/>
      <c r="R457" s="129">
        <v>3</v>
      </c>
      <c r="S457" s="283"/>
      <c r="T457" s="16" t="s">
        <v>183</v>
      </c>
      <c r="U457" s="16" t="s">
        <v>184</v>
      </c>
      <c r="V457" s="129">
        <v>40</v>
      </c>
      <c r="W457" s="129"/>
      <c r="X457" s="129"/>
      <c r="Y457" s="129"/>
      <c r="Z457" s="129"/>
      <c r="AA457" s="129"/>
      <c r="AB457" s="129"/>
      <c r="AC457" s="196"/>
      <c r="AD457" s="196"/>
      <c r="AE457" s="129"/>
      <c r="AF457" s="129"/>
      <c r="AG457" s="281"/>
      <c r="AI457" s="129">
        <v>3</v>
      </c>
      <c r="AJ457" s="284"/>
      <c r="AK457" s="29" t="s">
        <v>298</v>
      </c>
      <c r="AL457" s="29" t="s">
        <v>299</v>
      </c>
      <c r="AM457" s="16">
        <v>5</v>
      </c>
      <c r="AN457" s="129">
        <v>4</v>
      </c>
      <c r="AO457" s="129"/>
      <c r="AP457" s="129"/>
      <c r="AQ457" s="129"/>
      <c r="AR457" s="129"/>
      <c r="AS457" s="129"/>
      <c r="AT457" s="129"/>
      <c r="AU457" s="129"/>
      <c r="AV457" s="281"/>
      <c r="AX457" s="129">
        <v>3</v>
      </c>
      <c r="AY457" s="284"/>
      <c r="AZ457" s="34" t="s">
        <v>549</v>
      </c>
      <c r="BA457" s="47" t="s">
        <v>430</v>
      </c>
      <c r="BB457" s="129">
        <v>40</v>
      </c>
      <c r="BC457" s="129">
        <v>39</v>
      </c>
      <c r="BD457" s="129"/>
      <c r="BE457" s="129"/>
      <c r="BF457" s="129"/>
      <c r="BG457" s="195"/>
      <c r="BH457" s="195"/>
      <c r="BI457" s="129"/>
      <c r="BJ457" s="129"/>
      <c r="BK457" s="287"/>
      <c r="BM457" s="129">
        <v>3</v>
      </c>
      <c r="BN457" s="284"/>
      <c r="BO457" s="34" t="s">
        <v>537</v>
      </c>
      <c r="BP457" s="34" t="s">
        <v>427</v>
      </c>
      <c r="BQ457" s="129">
        <v>20</v>
      </c>
      <c r="BR457" s="129">
        <v>20</v>
      </c>
      <c r="BS457" s="129"/>
      <c r="BT457" s="129"/>
      <c r="BU457" s="129"/>
      <c r="BV457" s="129"/>
      <c r="BW457" s="129"/>
      <c r="BX457" s="129"/>
      <c r="BY457" s="129"/>
      <c r="BZ457" s="281"/>
      <c r="CB457" s="129">
        <v>3</v>
      </c>
      <c r="CC457" s="284"/>
      <c r="CD457" s="34"/>
      <c r="CE457" s="16"/>
      <c r="CF457" s="129"/>
      <c r="CG457" s="129"/>
      <c r="CH457" s="129"/>
      <c r="CI457" s="129"/>
      <c r="CJ457" s="129"/>
      <c r="CK457" s="129"/>
      <c r="CL457" s="129"/>
      <c r="CM457" s="129"/>
      <c r="CN457" s="129"/>
      <c r="CO457" s="281"/>
    </row>
    <row r="458" spans="1:93" hidden="1">
      <c r="A458" s="129">
        <v>4</v>
      </c>
      <c r="B458" s="284"/>
      <c r="C458" s="16" t="s">
        <v>554</v>
      </c>
      <c r="D458" s="46" t="s">
        <v>506</v>
      </c>
      <c r="E458" s="129">
        <v>20</v>
      </c>
      <c r="F458" s="129">
        <v>16</v>
      </c>
      <c r="G458" s="129"/>
      <c r="H458" s="129"/>
      <c r="I458" s="129"/>
      <c r="J458" s="129"/>
      <c r="K458" s="129"/>
      <c r="L458" s="129"/>
      <c r="M458" s="129"/>
      <c r="N458" s="129"/>
      <c r="O458" s="129"/>
      <c r="P458" s="287"/>
      <c r="R458" s="129">
        <v>4</v>
      </c>
      <c r="S458" s="283"/>
      <c r="T458" s="16" t="s">
        <v>170</v>
      </c>
      <c r="U458" s="16" t="s">
        <v>171</v>
      </c>
      <c r="V458" s="129"/>
      <c r="W458" s="129">
        <v>88</v>
      </c>
      <c r="X458" s="129"/>
      <c r="Y458" s="129"/>
      <c r="Z458" s="129"/>
      <c r="AA458" s="129"/>
      <c r="AB458" s="129"/>
      <c r="AC458" s="196"/>
      <c r="AD458" s="196"/>
      <c r="AE458" s="129"/>
      <c r="AF458" s="129"/>
      <c r="AG458" s="281"/>
      <c r="AI458" s="129">
        <v>4</v>
      </c>
      <c r="AJ458" s="284"/>
      <c r="AK458" s="34" t="s">
        <v>549</v>
      </c>
      <c r="AL458" s="47" t="s">
        <v>430</v>
      </c>
      <c r="AM458" s="129">
        <v>50</v>
      </c>
      <c r="AN458" s="129">
        <v>50</v>
      </c>
      <c r="AO458" s="129"/>
      <c r="AP458" s="129"/>
      <c r="AQ458" s="129"/>
      <c r="AR458" s="129"/>
      <c r="AS458" s="129"/>
      <c r="AT458" s="129"/>
      <c r="AU458" s="129"/>
      <c r="AV458" s="281"/>
      <c r="AX458" s="129">
        <v>4</v>
      </c>
      <c r="AY458" s="284"/>
      <c r="AZ458" s="16" t="s">
        <v>554</v>
      </c>
      <c r="BA458" s="46" t="s">
        <v>506</v>
      </c>
      <c r="BB458" s="129">
        <v>4</v>
      </c>
      <c r="BC458" s="129"/>
      <c r="BD458" s="129"/>
      <c r="BE458" s="129"/>
      <c r="BF458" s="129"/>
      <c r="BG458" s="195"/>
      <c r="BH458" s="195"/>
      <c r="BI458" s="129"/>
      <c r="BJ458" s="129"/>
      <c r="BK458" s="287"/>
      <c r="BM458" s="129">
        <v>4</v>
      </c>
      <c r="BN458" s="284"/>
      <c r="BO458" s="153" t="s">
        <v>676</v>
      </c>
      <c r="BP458" s="129" t="s">
        <v>677</v>
      </c>
      <c r="BQ458" s="129">
        <v>40</v>
      </c>
      <c r="BR458" s="129">
        <v>28</v>
      </c>
      <c r="BS458" s="129"/>
      <c r="BT458" s="129"/>
      <c r="BU458" s="129"/>
      <c r="BV458" s="129"/>
      <c r="BW458" s="129"/>
      <c r="BX458" s="129"/>
      <c r="BY458" s="129"/>
      <c r="BZ458" s="281"/>
      <c r="CB458" s="129">
        <v>4</v>
      </c>
      <c r="CC458" s="284"/>
      <c r="CD458" s="16"/>
      <c r="CE458" s="16"/>
      <c r="CF458" s="129"/>
      <c r="CG458" s="129"/>
      <c r="CH458" s="129"/>
      <c r="CI458" s="129"/>
      <c r="CJ458" s="129"/>
      <c r="CK458" s="129"/>
      <c r="CL458" s="129"/>
      <c r="CM458" s="129"/>
      <c r="CN458" s="129"/>
      <c r="CO458" s="281"/>
    </row>
    <row r="459" spans="1:93" hidden="1">
      <c r="A459" s="129">
        <v>5</v>
      </c>
      <c r="B459" s="284"/>
      <c r="C459" s="129"/>
      <c r="D459" s="16" t="s">
        <v>508</v>
      </c>
      <c r="E459" s="129">
        <v>34</v>
      </c>
      <c r="F459" s="129">
        <v>30</v>
      </c>
      <c r="G459" s="129"/>
      <c r="H459" s="129"/>
      <c r="I459" s="129"/>
      <c r="J459" s="129"/>
      <c r="K459" s="129"/>
      <c r="L459" s="129"/>
      <c r="M459" s="129"/>
      <c r="N459" s="129"/>
      <c r="O459" s="129"/>
      <c r="P459" s="287"/>
      <c r="R459" s="129">
        <v>5</v>
      </c>
      <c r="S459" s="283"/>
      <c r="T459" s="16" t="s">
        <v>160</v>
      </c>
      <c r="U459" s="16" t="s">
        <v>161</v>
      </c>
      <c r="V459" s="129"/>
      <c r="W459" s="129">
        <v>32</v>
      </c>
      <c r="X459" s="129"/>
      <c r="Y459" s="129"/>
      <c r="Z459" s="129"/>
      <c r="AA459" s="129"/>
      <c r="AB459" s="129"/>
      <c r="AC459" s="196"/>
      <c r="AD459" s="196"/>
      <c r="AE459" s="129"/>
      <c r="AF459" s="129"/>
      <c r="AG459" s="281"/>
      <c r="AI459" s="129">
        <v>5</v>
      </c>
      <c r="AJ459" s="284"/>
      <c r="AK459" s="16"/>
      <c r="AL459" s="16"/>
      <c r="AM459" s="129"/>
      <c r="AN459" s="129"/>
      <c r="AO459" s="129"/>
      <c r="AP459" s="129"/>
      <c r="AQ459" s="129"/>
      <c r="AR459" s="129"/>
      <c r="AS459" s="129"/>
      <c r="AT459" s="129"/>
      <c r="AU459" s="129"/>
      <c r="AV459" s="281"/>
      <c r="AX459" s="129">
        <v>5</v>
      </c>
      <c r="AY459" s="284"/>
      <c r="AZ459" s="16" t="s">
        <v>212</v>
      </c>
      <c r="BA459" s="16" t="s">
        <v>213</v>
      </c>
      <c r="BB459" s="129">
        <v>15</v>
      </c>
      <c r="BC459" s="129"/>
      <c r="BD459" s="129"/>
      <c r="BE459" s="129"/>
      <c r="BF459" s="129"/>
      <c r="BG459" s="195"/>
      <c r="BH459" s="195"/>
      <c r="BI459" s="129"/>
      <c r="BJ459" s="129"/>
      <c r="BK459" s="287"/>
      <c r="BM459" s="129">
        <v>5</v>
      </c>
      <c r="BN459" s="284"/>
      <c r="BO459" s="34"/>
      <c r="BP459" s="34"/>
      <c r="BQ459" s="129"/>
      <c r="BR459" s="129"/>
      <c r="BS459" s="129"/>
      <c r="BT459" s="129"/>
      <c r="BU459" s="129"/>
      <c r="BV459" s="129"/>
      <c r="BW459" s="129"/>
      <c r="BX459" s="129"/>
      <c r="BY459" s="129"/>
      <c r="BZ459" s="281"/>
      <c r="CB459" s="129">
        <v>5</v>
      </c>
      <c r="CC459" s="284"/>
      <c r="CD459" s="34"/>
      <c r="CE459" s="34"/>
      <c r="CF459" s="129"/>
      <c r="CG459" s="129"/>
      <c r="CH459" s="129"/>
      <c r="CI459" s="129"/>
      <c r="CJ459" s="129"/>
      <c r="CK459" s="129"/>
      <c r="CL459" s="129"/>
      <c r="CM459" s="129"/>
      <c r="CN459" s="129"/>
      <c r="CO459" s="281"/>
    </row>
    <row r="460" spans="1:93" hidden="1">
      <c r="A460" s="129">
        <v>6</v>
      </c>
      <c r="B460" s="284"/>
      <c r="C460" s="16" t="s">
        <v>170</v>
      </c>
      <c r="D460" s="16" t="s">
        <v>171</v>
      </c>
      <c r="E460" s="129">
        <v>100</v>
      </c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287"/>
      <c r="R460" s="129">
        <v>6</v>
      </c>
      <c r="S460" s="283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96"/>
      <c r="AD460" s="196"/>
      <c r="AE460" s="129"/>
      <c r="AF460" s="129"/>
      <c r="AG460" s="281"/>
      <c r="AI460" s="129">
        <v>6</v>
      </c>
      <c r="AJ460" s="284"/>
      <c r="AK460" s="129"/>
      <c r="AL460" s="129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281"/>
      <c r="AX460" s="129">
        <v>6</v>
      </c>
      <c r="AY460" s="284"/>
      <c r="AZ460" s="129"/>
      <c r="BA460" s="16" t="s">
        <v>434</v>
      </c>
      <c r="BB460" s="129">
        <v>11</v>
      </c>
      <c r="BC460" s="129"/>
      <c r="BD460" s="129"/>
      <c r="BE460" s="129"/>
      <c r="BF460" s="129"/>
      <c r="BG460" s="195"/>
      <c r="BH460" s="195"/>
      <c r="BI460" s="129"/>
      <c r="BJ460" s="129"/>
      <c r="BK460" s="287"/>
      <c r="BM460" s="129">
        <v>6</v>
      </c>
      <c r="BN460" s="284"/>
      <c r="BO460" s="129"/>
      <c r="BP460" s="129"/>
      <c r="BQ460" s="129"/>
      <c r="BR460" s="129"/>
      <c r="BS460" s="129"/>
      <c r="BT460" s="129"/>
      <c r="BU460" s="129"/>
      <c r="BV460" s="129"/>
      <c r="BW460" s="129"/>
      <c r="BX460" s="129"/>
      <c r="BY460" s="129"/>
      <c r="BZ460" s="281"/>
      <c r="CB460" s="129">
        <v>6</v>
      </c>
      <c r="CC460" s="284"/>
      <c r="CD460" s="129"/>
      <c r="CE460" s="129"/>
      <c r="CF460" s="129"/>
      <c r="CG460" s="129"/>
      <c r="CH460" s="129"/>
      <c r="CI460" s="129"/>
      <c r="CJ460" s="129"/>
      <c r="CK460" s="129"/>
      <c r="CL460" s="129"/>
      <c r="CM460" s="129"/>
      <c r="CN460" s="129"/>
      <c r="CO460" s="281"/>
    </row>
    <row r="461" spans="1:93" hidden="1">
      <c r="A461" s="129">
        <v>7</v>
      </c>
      <c r="B461" s="284"/>
      <c r="C461" s="129"/>
      <c r="D461" s="129"/>
      <c r="E461" s="129"/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287"/>
      <c r="R461" s="129">
        <v>7</v>
      </c>
      <c r="S461" s="283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96"/>
      <c r="AD461" s="196"/>
      <c r="AE461" s="129"/>
      <c r="AF461" s="129"/>
      <c r="AG461" s="281"/>
      <c r="AI461" s="129">
        <v>7</v>
      </c>
      <c r="AJ461" s="284"/>
      <c r="AK461" s="129"/>
      <c r="AL461" s="129"/>
      <c r="AM461" s="129"/>
      <c r="AN461" s="129"/>
      <c r="AO461" s="129"/>
      <c r="AP461" s="129"/>
      <c r="AQ461" s="129"/>
      <c r="AR461" s="129"/>
      <c r="AS461" s="129"/>
      <c r="AT461" s="129"/>
      <c r="AU461" s="129"/>
      <c r="AV461" s="281"/>
      <c r="AX461" s="129">
        <v>7</v>
      </c>
      <c r="AY461" s="284"/>
      <c r="AZ461" s="129"/>
      <c r="BA461" s="16" t="s">
        <v>383</v>
      </c>
      <c r="BB461" s="129">
        <v>10</v>
      </c>
      <c r="BC461" s="129"/>
      <c r="BD461" s="129"/>
      <c r="BE461" s="129"/>
      <c r="BF461" s="129"/>
      <c r="BG461" s="195"/>
      <c r="BH461" s="195"/>
      <c r="BI461" s="129"/>
      <c r="BJ461" s="129"/>
      <c r="BK461" s="287"/>
      <c r="BM461" s="129">
        <v>7</v>
      </c>
      <c r="BN461" s="284"/>
      <c r="BO461" s="129"/>
      <c r="BP461" s="129"/>
      <c r="BQ461" s="129"/>
      <c r="BR461" s="129"/>
      <c r="BS461" s="129"/>
      <c r="BT461" s="129"/>
      <c r="BU461" s="129"/>
      <c r="BV461" s="129"/>
      <c r="BW461" s="129"/>
      <c r="BX461" s="129"/>
      <c r="BY461" s="129"/>
      <c r="BZ461" s="281"/>
      <c r="CB461" s="129">
        <v>7</v>
      </c>
      <c r="CC461" s="284"/>
      <c r="CD461" s="129"/>
      <c r="CE461" s="129"/>
      <c r="CF461" s="129"/>
      <c r="CG461" s="129"/>
      <c r="CH461" s="129"/>
      <c r="CI461" s="129"/>
      <c r="CJ461" s="129"/>
      <c r="CK461" s="129"/>
      <c r="CL461" s="129"/>
      <c r="CM461" s="129"/>
      <c r="CN461" s="129"/>
      <c r="CO461" s="281"/>
    </row>
    <row r="462" spans="1:93" hidden="1">
      <c r="A462" s="129">
        <v>8</v>
      </c>
      <c r="B462" s="284"/>
      <c r="C462" s="129"/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287"/>
      <c r="R462" s="129">
        <v>8</v>
      </c>
      <c r="S462" s="283"/>
      <c r="T462" s="129"/>
      <c r="U462" s="129"/>
      <c r="V462" s="129"/>
      <c r="W462" s="129"/>
      <c r="X462" s="129"/>
      <c r="Y462" s="129"/>
      <c r="Z462" s="129"/>
      <c r="AA462" s="129"/>
      <c r="AB462" s="129"/>
      <c r="AC462" s="196"/>
      <c r="AD462" s="196"/>
      <c r="AE462" s="129"/>
      <c r="AF462" s="129"/>
      <c r="AG462" s="281"/>
      <c r="AI462" s="129">
        <v>8</v>
      </c>
      <c r="AJ462" s="284"/>
      <c r="AK462" s="129"/>
      <c r="AL462" s="129"/>
      <c r="AM462" s="129"/>
      <c r="AN462" s="129"/>
      <c r="AO462" s="129"/>
      <c r="AP462" s="129"/>
      <c r="AQ462" s="129"/>
      <c r="AR462" s="129"/>
      <c r="AS462" s="129"/>
      <c r="AT462" s="129"/>
      <c r="AU462" s="129"/>
      <c r="AV462" s="281"/>
      <c r="AX462" s="129">
        <v>8</v>
      </c>
      <c r="AY462" s="284"/>
      <c r="AZ462" s="16" t="s">
        <v>521</v>
      </c>
      <c r="BA462" s="16" t="s">
        <v>380</v>
      </c>
      <c r="BB462" s="129">
        <v>20</v>
      </c>
      <c r="BC462" s="129"/>
      <c r="BD462" s="129"/>
      <c r="BE462" s="129"/>
      <c r="BF462" s="129"/>
      <c r="BG462" s="195"/>
      <c r="BH462" s="195"/>
      <c r="BI462" s="129"/>
      <c r="BJ462" s="129"/>
      <c r="BK462" s="287"/>
      <c r="BM462" s="129">
        <v>8</v>
      </c>
      <c r="BN462" s="284"/>
      <c r="BO462" s="129"/>
      <c r="BP462" s="129"/>
      <c r="BQ462" s="129"/>
      <c r="BR462" s="129"/>
      <c r="BS462" s="129"/>
      <c r="BT462" s="129"/>
      <c r="BU462" s="129"/>
      <c r="BV462" s="129"/>
      <c r="BW462" s="129"/>
      <c r="BX462" s="129"/>
      <c r="BY462" s="129"/>
      <c r="BZ462" s="281"/>
      <c r="CB462" s="129">
        <v>8</v>
      </c>
      <c r="CC462" s="284"/>
      <c r="CD462" s="129"/>
      <c r="CE462" s="129"/>
      <c r="CF462" s="129"/>
      <c r="CG462" s="129"/>
      <c r="CH462" s="129"/>
      <c r="CI462" s="129"/>
      <c r="CJ462" s="129"/>
      <c r="CK462" s="129"/>
      <c r="CL462" s="129"/>
      <c r="CM462" s="129"/>
      <c r="CN462" s="129"/>
      <c r="CO462" s="281"/>
    </row>
    <row r="463" spans="1:93" hidden="1">
      <c r="A463" s="129">
        <v>9</v>
      </c>
      <c r="B463" s="284"/>
      <c r="C463" s="129"/>
      <c r="D463" s="129"/>
      <c r="E463" s="129"/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287"/>
      <c r="R463" s="129">
        <v>9</v>
      </c>
      <c r="S463" s="283"/>
      <c r="T463" s="129"/>
      <c r="U463" s="129"/>
      <c r="V463" s="129"/>
      <c r="W463" s="129"/>
      <c r="X463" s="129"/>
      <c r="Y463" s="129"/>
      <c r="Z463" s="129"/>
      <c r="AA463" s="129"/>
      <c r="AB463" s="129"/>
      <c r="AC463" s="196"/>
      <c r="AD463" s="196"/>
      <c r="AE463" s="129"/>
      <c r="AF463" s="129"/>
      <c r="AG463" s="281"/>
      <c r="AI463" s="129">
        <v>9</v>
      </c>
      <c r="AJ463" s="284"/>
      <c r="AK463" s="129"/>
      <c r="AL463" s="129"/>
      <c r="AM463" s="129"/>
      <c r="AN463" s="129"/>
      <c r="AO463" s="129"/>
      <c r="AP463" s="129"/>
      <c r="AQ463" s="129"/>
      <c r="AR463" s="129"/>
      <c r="AS463" s="129"/>
      <c r="AT463" s="129"/>
      <c r="AU463" s="129"/>
      <c r="AV463" s="281"/>
      <c r="AX463" s="129">
        <v>9</v>
      </c>
      <c r="AY463" s="284"/>
      <c r="AZ463" s="153" t="s">
        <v>676</v>
      </c>
      <c r="BA463" s="129" t="s">
        <v>677</v>
      </c>
      <c r="BB463" s="16"/>
      <c r="BC463" s="129">
        <v>54</v>
      </c>
      <c r="BD463" s="129"/>
      <c r="BE463" s="129"/>
      <c r="BF463" s="129"/>
      <c r="BG463" s="195"/>
      <c r="BH463" s="195"/>
      <c r="BI463" s="129"/>
      <c r="BJ463" s="129"/>
      <c r="BK463" s="287"/>
      <c r="BM463" s="129">
        <v>9</v>
      </c>
      <c r="BN463" s="284"/>
      <c r="BO463" s="129"/>
      <c r="BP463" s="129"/>
      <c r="BQ463" s="129"/>
      <c r="BR463" s="129"/>
      <c r="BS463" s="129"/>
      <c r="BT463" s="129"/>
      <c r="BU463" s="129"/>
      <c r="BV463" s="129"/>
      <c r="BW463" s="129"/>
      <c r="BX463" s="129"/>
      <c r="BY463" s="129"/>
      <c r="BZ463" s="281"/>
      <c r="CB463" s="129">
        <v>9</v>
      </c>
      <c r="CC463" s="284"/>
      <c r="CD463" s="129"/>
      <c r="CE463" s="129"/>
      <c r="CF463" s="129"/>
      <c r="CG463" s="129"/>
      <c r="CH463" s="129"/>
      <c r="CI463" s="129"/>
      <c r="CJ463" s="129"/>
      <c r="CK463" s="129"/>
      <c r="CL463" s="129"/>
      <c r="CM463" s="129"/>
      <c r="CN463" s="129"/>
      <c r="CO463" s="281"/>
    </row>
    <row r="464" spans="1:93" hidden="1">
      <c r="A464" s="129">
        <v>10</v>
      </c>
      <c r="B464" s="284"/>
      <c r="C464" s="129"/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287"/>
      <c r="R464" s="129">
        <v>10</v>
      </c>
      <c r="S464" s="283"/>
      <c r="T464" s="129"/>
      <c r="U464" s="129"/>
      <c r="V464" s="129"/>
      <c r="W464" s="129"/>
      <c r="X464" s="129"/>
      <c r="Y464" s="129"/>
      <c r="Z464" s="129"/>
      <c r="AA464" s="129"/>
      <c r="AB464" s="129"/>
      <c r="AC464" s="196"/>
      <c r="AD464" s="196"/>
      <c r="AE464" s="129"/>
      <c r="AF464" s="129"/>
      <c r="AG464" s="281"/>
      <c r="AI464" s="129">
        <v>10</v>
      </c>
      <c r="AJ464" s="284"/>
      <c r="AK464" s="129"/>
      <c r="AL464" s="129"/>
      <c r="AM464" s="129"/>
      <c r="AN464" s="129"/>
      <c r="AO464" s="129"/>
      <c r="AP464" s="129"/>
      <c r="AQ464" s="129"/>
      <c r="AR464" s="129"/>
      <c r="AS464" s="129"/>
      <c r="AT464" s="129"/>
      <c r="AU464" s="129"/>
      <c r="AV464" s="281"/>
      <c r="AX464" s="129">
        <v>10</v>
      </c>
      <c r="AY464" s="284"/>
      <c r="AZ464" s="29" t="s">
        <v>298</v>
      </c>
      <c r="BA464" s="29" t="s">
        <v>299</v>
      </c>
      <c r="BB464" s="129"/>
      <c r="BC464" s="129">
        <v>1</v>
      </c>
      <c r="BD464" s="129"/>
      <c r="BE464" s="129"/>
      <c r="BF464" s="129"/>
      <c r="BG464" s="195"/>
      <c r="BH464" s="195"/>
      <c r="BI464" s="129"/>
      <c r="BJ464" s="129"/>
      <c r="BK464" s="287"/>
      <c r="BM464" s="129">
        <v>10</v>
      </c>
      <c r="BN464" s="284"/>
      <c r="BO464" s="129"/>
      <c r="BP464" s="129"/>
      <c r="BQ464" s="129"/>
      <c r="BR464" s="129"/>
      <c r="BS464" s="129"/>
      <c r="BT464" s="129"/>
      <c r="BU464" s="129"/>
      <c r="BV464" s="129"/>
      <c r="BW464" s="129"/>
      <c r="BX464" s="129"/>
      <c r="BY464" s="129"/>
      <c r="BZ464" s="281"/>
      <c r="CB464" s="129">
        <v>10</v>
      </c>
      <c r="CC464" s="284"/>
      <c r="CD464" s="129"/>
      <c r="CE464" s="129"/>
      <c r="CF464" s="129"/>
      <c r="CG464" s="129"/>
      <c r="CH464" s="129"/>
      <c r="CI464" s="129"/>
      <c r="CJ464" s="129"/>
      <c r="CK464" s="129"/>
      <c r="CL464" s="129"/>
      <c r="CM464" s="129"/>
      <c r="CN464" s="129"/>
      <c r="CO464" s="281"/>
    </row>
    <row r="465" spans="1:93" hidden="1">
      <c r="A465" s="129">
        <v>11</v>
      </c>
      <c r="B465" s="284"/>
      <c r="C465" s="129"/>
      <c r="D465" s="129"/>
      <c r="E465" s="129"/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287"/>
      <c r="R465" s="129">
        <v>11</v>
      </c>
      <c r="S465" s="283"/>
      <c r="T465" s="129"/>
      <c r="U465" s="129"/>
      <c r="V465" s="129"/>
      <c r="W465" s="129"/>
      <c r="X465" s="129"/>
      <c r="Y465" s="129"/>
      <c r="Z465" s="129"/>
      <c r="AA465" s="129"/>
      <c r="AB465" s="129"/>
      <c r="AC465" s="196"/>
      <c r="AD465" s="196"/>
      <c r="AE465" s="129"/>
      <c r="AF465" s="129"/>
      <c r="AG465" s="281"/>
      <c r="AI465" s="129">
        <v>11</v>
      </c>
      <c r="AJ465" s="284"/>
      <c r="AK465" s="129"/>
      <c r="AL465" s="129"/>
      <c r="AM465" s="129"/>
      <c r="AN465" s="129"/>
      <c r="AO465" s="129"/>
      <c r="AP465" s="129"/>
      <c r="AQ465" s="129"/>
      <c r="AR465" s="129"/>
      <c r="AS465" s="129"/>
      <c r="AT465" s="129"/>
      <c r="AU465" s="129"/>
      <c r="AV465" s="281"/>
      <c r="AX465" s="129">
        <v>11</v>
      </c>
      <c r="AY465" s="284"/>
      <c r="AZ465" s="129" t="s">
        <v>854</v>
      </c>
      <c r="BA465" s="129" t="s">
        <v>855</v>
      </c>
      <c r="BB465" s="129">
        <v>40</v>
      </c>
      <c r="BC465" s="129">
        <v>40</v>
      </c>
      <c r="BD465" s="129"/>
      <c r="BE465" s="129"/>
      <c r="BF465" s="129"/>
      <c r="BG465" s="195"/>
      <c r="BH465" s="195"/>
      <c r="BI465" s="129"/>
      <c r="BJ465" s="129"/>
      <c r="BK465" s="287"/>
      <c r="BM465" s="129">
        <v>11</v>
      </c>
      <c r="BN465" s="284"/>
      <c r="BO465" s="129"/>
      <c r="BP465" s="129"/>
      <c r="BQ465" s="129"/>
      <c r="BR465" s="129"/>
      <c r="BS465" s="129"/>
      <c r="BT465" s="129"/>
      <c r="BU465" s="129"/>
      <c r="BV465" s="129"/>
      <c r="BW465" s="129"/>
      <c r="BX465" s="129"/>
      <c r="BY465" s="129"/>
      <c r="BZ465" s="281"/>
      <c r="CB465" s="129">
        <v>11</v>
      </c>
      <c r="CC465" s="284"/>
      <c r="CD465" s="129"/>
      <c r="CE465" s="129"/>
      <c r="CF465" s="129"/>
      <c r="CG465" s="129"/>
      <c r="CH465" s="129"/>
      <c r="CI465" s="129"/>
      <c r="CJ465" s="129"/>
      <c r="CK465" s="129"/>
      <c r="CL465" s="129"/>
      <c r="CM465" s="129"/>
      <c r="CN465" s="129"/>
      <c r="CO465" s="281"/>
    </row>
    <row r="466" spans="1:93" hidden="1">
      <c r="A466" s="129">
        <v>12</v>
      </c>
      <c r="B466" s="284"/>
      <c r="C466" s="129"/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  <c r="O466" s="129"/>
      <c r="P466" s="287"/>
      <c r="R466" s="129">
        <v>12</v>
      </c>
      <c r="S466" s="283"/>
      <c r="T466" s="129"/>
      <c r="U466" s="129"/>
      <c r="V466" s="129"/>
      <c r="W466" s="129"/>
      <c r="X466" s="129"/>
      <c r="Y466" s="129"/>
      <c r="Z466" s="129"/>
      <c r="AA466" s="129"/>
      <c r="AB466" s="129"/>
      <c r="AC466" s="196"/>
      <c r="AD466" s="196"/>
      <c r="AE466" s="129"/>
      <c r="AF466" s="129"/>
      <c r="AG466" s="281"/>
      <c r="AI466" s="129">
        <v>12</v>
      </c>
      <c r="AJ466" s="284"/>
      <c r="AK466" s="129"/>
      <c r="AL466" s="129"/>
      <c r="AM466" s="129"/>
      <c r="AN466" s="129"/>
      <c r="AO466" s="129"/>
      <c r="AP466" s="129"/>
      <c r="AQ466" s="129"/>
      <c r="AR466" s="129"/>
      <c r="AS466" s="129"/>
      <c r="AT466" s="129"/>
      <c r="AU466" s="129"/>
      <c r="AV466" s="281"/>
      <c r="AX466" s="129">
        <v>12</v>
      </c>
      <c r="AY466" s="284"/>
      <c r="AZ466" s="129"/>
      <c r="BA466" s="129"/>
      <c r="BB466" s="129"/>
      <c r="BC466" s="129"/>
      <c r="BD466" s="129"/>
      <c r="BE466" s="129"/>
      <c r="BF466" s="129"/>
      <c r="BG466" s="195"/>
      <c r="BH466" s="195"/>
      <c r="BI466" s="129"/>
      <c r="BJ466" s="129"/>
      <c r="BK466" s="287"/>
      <c r="BM466" s="129">
        <v>12</v>
      </c>
      <c r="BN466" s="284"/>
      <c r="BO466" s="129"/>
      <c r="BP466" s="129"/>
      <c r="BQ466" s="129"/>
      <c r="BR466" s="129"/>
      <c r="BS466" s="129"/>
      <c r="BT466" s="129"/>
      <c r="BU466" s="129"/>
      <c r="BV466" s="129"/>
      <c r="BW466" s="129"/>
      <c r="BX466" s="129"/>
      <c r="BY466" s="129"/>
      <c r="BZ466" s="281"/>
      <c r="CB466" s="129">
        <v>12</v>
      </c>
      <c r="CC466" s="284"/>
      <c r="CD466" s="129"/>
      <c r="CE466" s="129"/>
      <c r="CF466" s="129"/>
      <c r="CG466" s="129"/>
      <c r="CH466" s="129"/>
      <c r="CI466" s="129"/>
      <c r="CJ466" s="129"/>
      <c r="CK466" s="129"/>
      <c r="CL466" s="129"/>
      <c r="CM466" s="129"/>
      <c r="CN466" s="129"/>
      <c r="CO466" s="281"/>
    </row>
    <row r="467" spans="1:93" hidden="1">
      <c r="A467" s="129">
        <v>13</v>
      </c>
      <c r="B467" s="284"/>
      <c r="C467" s="129"/>
      <c r="D467" s="129"/>
      <c r="E467" s="129"/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287"/>
      <c r="R467" s="129">
        <v>13</v>
      </c>
      <c r="S467" s="283"/>
      <c r="T467" s="129"/>
      <c r="U467" s="129"/>
      <c r="V467" s="129"/>
      <c r="W467" s="129"/>
      <c r="X467" s="129"/>
      <c r="Y467" s="129"/>
      <c r="Z467" s="129"/>
      <c r="AA467" s="129"/>
      <c r="AB467" s="129"/>
      <c r="AC467" s="196"/>
      <c r="AD467" s="196"/>
      <c r="AE467" s="129"/>
      <c r="AF467" s="129"/>
      <c r="AG467" s="281"/>
      <c r="AI467" s="129">
        <v>13</v>
      </c>
      <c r="AJ467" s="284"/>
      <c r="AK467" s="129"/>
      <c r="AL467" s="129"/>
      <c r="AM467" s="129"/>
      <c r="AN467" s="129"/>
      <c r="AO467" s="129"/>
      <c r="AP467" s="129"/>
      <c r="AQ467" s="129"/>
      <c r="AR467" s="129"/>
      <c r="AS467" s="129"/>
      <c r="AT467" s="129"/>
      <c r="AU467" s="129"/>
      <c r="AV467" s="281"/>
      <c r="AX467" s="129">
        <v>13</v>
      </c>
      <c r="AY467" s="284"/>
      <c r="AZ467" s="129"/>
      <c r="BA467" s="129"/>
      <c r="BB467" s="129"/>
      <c r="BC467" s="129"/>
      <c r="BD467" s="129"/>
      <c r="BE467" s="129"/>
      <c r="BF467" s="129"/>
      <c r="BG467" s="195"/>
      <c r="BH467" s="195"/>
      <c r="BI467" s="129"/>
      <c r="BJ467" s="129"/>
      <c r="BK467" s="287"/>
      <c r="BM467" s="129">
        <v>13</v>
      </c>
      <c r="BN467" s="284"/>
      <c r="BO467" s="129"/>
      <c r="BP467" s="129"/>
      <c r="BQ467" s="129"/>
      <c r="BR467" s="129"/>
      <c r="BS467" s="129"/>
      <c r="BT467" s="129"/>
      <c r="BU467" s="129"/>
      <c r="BV467" s="129"/>
      <c r="BW467" s="129"/>
      <c r="BX467" s="129"/>
      <c r="BY467" s="129"/>
      <c r="BZ467" s="281"/>
      <c r="CB467" s="129">
        <v>13</v>
      </c>
      <c r="CC467" s="284"/>
      <c r="CD467" s="129"/>
      <c r="CE467" s="129"/>
      <c r="CF467" s="129"/>
      <c r="CG467" s="129"/>
      <c r="CH467" s="129"/>
      <c r="CI467" s="129"/>
      <c r="CJ467" s="129"/>
      <c r="CK467" s="129"/>
      <c r="CL467" s="129"/>
      <c r="CM467" s="129"/>
      <c r="CN467" s="129"/>
      <c r="CO467" s="281"/>
    </row>
    <row r="468" spans="1:93" hidden="1">
      <c r="A468" s="129">
        <v>14</v>
      </c>
      <c r="B468" s="284"/>
      <c r="C468" s="129"/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287"/>
      <c r="R468" s="129">
        <v>14</v>
      </c>
      <c r="S468" s="283"/>
      <c r="T468" s="129"/>
      <c r="U468" s="129"/>
      <c r="V468" s="129"/>
      <c r="W468" s="129"/>
      <c r="X468" s="129"/>
      <c r="Y468" s="129"/>
      <c r="Z468" s="129"/>
      <c r="AA468" s="129"/>
      <c r="AB468" s="129"/>
      <c r="AC468" s="196"/>
      <c r="AD468" s="196"/>
      <c r="AE468" s="129"/>
      <c r="AF468" s="129"/>
      <c r="AG468" s="281"/>
      <c r="AI468" s="129">
        <v>14</v>
      </c>
      <c r="AJ468" s="284"/>
      <c r="AK468" s="129"/>
      <c r="AL468" s="129"/>
      <c r="AM468" s="129"/>
      <c r="AN468" s="129"/>
      <c r="AO468" s="129"/>
      <c r="AP468" s="129"/>
      <c r="AQ468" s="129"/>
      <c r="AR468" s="129"/>
      <c r="AS468" s="129"/>
      <c r="AT468" s="129"/>
      <c r="AU468" s="129"/>
      <c r="AV468" s="281"/>
      <c r="AX468" s="129">
        <v>14</v>
      </c>
      <c r="AY468" s="284"/>
      <c r="AZ468" s="129"/>
      <c r="BA468" s="129"/>
      <c r="BB468" s="129"/>
      <c r="BC468" s="129"/>
      <c r="BD468" s="129"/>
      <c r="BE468" s="129"/>
      <c r="BF468" s="129"/>
      <c r="BG468" s="195"/>
      <c r="BH468" s="195"/>
      <c r="BI468" s="129"/>
      <c r="BJ468" s="129"/>
      <c r="BK468" s="287"/>
      <c r="BM468" s="129">
        <v>14</v>
      </c>
      <c r="BN468" s="284"/>
      <c r="BO468" s="129"/>
      <c r="BP468" s="129"/>
      <c r="BQ468" s="129"/>
      <c r="BR468" s="129"/>
      <c r="BS468" s="129"/>
      <c r="BT468" s="129"/>
      <c r="BU468" s="129"/>
      <c r="BV468" s="129"/>
      <c r="BW468" s="129"/>
      <c r="BX468" s="129"/>
      <c r="BY468" s="129"/>
      <c r="BZ468" s="281"/>
      <c r="CB468" s="129">
        <v>14</v>
      </c>
      <c r="CC468" s="284"/>
      <c r="CD468" s="129"/>
      <c r="CE468" s="129"/>
      <c r="CF468" s="129"/>
      <c r="CG468" s="129"/>
      <c r="CH468" s="129"/>
      <c r="CI468" s="129"/>
      <c r="CJ468" s="129"/>
      <c r="CK468" s="129"/>
      <c r="CL468" s="129"/>
      <c r="CM468" s="129"/>
      <c r="CN468" s="129"/>
      <c r="CO468" s="281"/>
    </row>
    <row r="469" spans="1:93" hidden="1">
      <c r="A469" s="129">
        <v>15</v>
      </c>
      <c r="B469" s="284"/>
      <c r="C469" s="129"/>
      <c r="D469" s="129"/>
      <c r="E469" s="129"/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288"/>
      <c r="R469" s="129">
        <v>15</v>
      </c>
      <c r="S469" s="283"/>
      <c r="T469" s="129"/>
      <c r="U469" s="129"/>
      <c r="V469" s="129"/>
      <c r="W469" s="129"/>
      <c r="X469" s="129"/>
      <c r="Y469" s="129"/>
      <c r="Z469" s="129"/>
      <c r="AA469" s="129"/>
      <c r="AB469" s="129"/>
      <c r="AC469" s="196"/>
      <c r="AD469" s="196"/>
      <c r="AE469" s="129"/>
      <c r="AF469" s="129"/>
      <c r="AG469" s="281"/>
      <c r="AI469" s="129">
        <v>15</v>
      </c>
      <c r="AJ469" s="284"/>
      <c r="AK469" s="129"/>
      <c r="AL469" s="129"/>
      <c r="AM469" s="129"/>
      <c r="AN469" s="129"/>
      <c r="AO469" s="129"/>
      <c r="AP469" s="129"/>
      <c r="AQ469" s="129"/>
      <c r="AR469" s="129"/>
      <c r="AS469" s="129"/>
      <c r="AT469" s="129"/>
      <c r="AU469" s="129"/>
      <c r="AV469" s="281"/>
      <c r="AX469" s="129">
        <v>15</v>
      </c>
      <c r="AY469" s="284"/>
      <c r="AZ469" s="129"/>
      <c r="BA469" s="129"/>
      <c r="BB469" s="129"/>
      <c r="BC469" s="129"/>
      <c r="BD469" s="129"/>
      <c r="BE469" s="129"/>
      <c r="BF469" s="129"/>
      <c r="BG469" s="195"/>
      <c r="BH469" s="195"/>
      <c r="BI469" s="129"/>
      <c r="BJ469" s="129"/>
      <c r="BK469" s="288"/>
      <c r="BM469" s="129">
        <v>15</v>
      </c>
      <c r="BN469" s="284"/>
      <c r="BO469" s="129"/>
      <c r="BP469" s="129"/>
      <c r="BQ469" s="129"/>
      <c r="BR469" s="129"/>
      <c r="BS469" s="129"/>
      <c r="BT469" s="129"/>
      <c r="BU469" s="129"/>
      <c r="BV469" s="129"/>
      <c r="BW469" s="129"/>
      <c r="BX469" s="129"/>
      <c r="BY469" s="129"/>
      <c r="BZ469" s="281"/>
      <c r="CB469" s="129">
        <v>15</v>
      </c>
      <c r="CC469" s="284"/>
      <c r="CD469" s="129"/>
      <c r="CE469" s="129"/>
      <c r="CF469" s="129"/>
      <c r="CG469" s="129"/>
      <c r="CH469" s="129"/>
      <c r="CI469" s="129"/>
      <c r="CJ469" s="129"/>
      <c r="CK469" s="129"/>
      <c r="CL469" s="129"/>
      <c r="CM469" s="129"/>
      <c r="CN469" s="129"/>
      <c r="CO469" s="281"/>
    </row>
    <row r="470" spans="1:93" ht="15.75" hidden="1">
      <c r="A470" s="280" t="s">
        <v>644</v>
      </c>
      <c r="B470" s="280"/>
      <c r="C470" s="125"/>
      <c r="D470" s="125"/>
      <c r="E470" s="125">
        <f>SUM(E455:E469)</f>
        <v>222</v>
      </c>
      <c r="F470" s="125">
        <f>SUM(F455:F469)</f>
        <v>104</v>
      </c>
      <c r="G470" s="125"/>
      <c r="H470" s="125"/>
      <c r="I470" s="125"/>
      <c r="J470" s="125">
        <f t="shared" ref="J470:K470" si="220">SUM(J455:J469)</f>
        <v>0</v>
      </c>
      <c r="K470" s="125">
        <f t="shared" si="220"/>
        <v>0</v>
      </c>
      <c r="L470" s="130">
        <f>IF(F470=0,0,(F470/E470*100))</f>
        <v>46.846846846846844</v>
      </c>
      <c r="M470" s="130">
        <f>IF(K470=0,0,(K470/J470*100))</f>
        <v>0</v>
      </c>
      <c r="N470" s="129">
        <v>6</v>
      </c>
      <c r="O470" s="129">
        <v>0</v>
      </c>
      <c r="P470" s="129"/>
      <c r="R470" s="280" t="s">
        <v>644</v>
      </c>
      <c r="S470" s="280"/>
      <c r="T470" s="125"/>
      <c r="U470" s="125"/>
      <c r="V470" s="125">
        <f>SUM(V455:V469)</f>
        <v>340</v>
      </c>
      <c r="W470" s="125">
        <f>SUM(W455:W469)</f>
        <v>340</v>
      </c>
      <c r="X470" s="125"/>
      <c r="Y470" s="125"/>
      <c r="Z470" s="125"/>
      <c r="AA470" s="125">
        <f t="shared" ref="AA470:AB470" si="221">SUM(AA455:AA469)</f>
        <v>0</v>
      </c>
      <c r="AB470" s="125">
        <f t="shared" si="221"/>
        <v>0</v>
      </c>
      <c r="AC470" s="197">
        <f>IF(W470=0,0,(W470/V470*100))</f>
        <v>100</v>
      </c>
      <c r="AD470" s="197">
        <f>IF(AB470=0,0,(AB470/AA470*100))</f>
        <v>0</v>
      </c>
      <c r="AE470" s="125">
        <v>6</v>
      </c>
      <c r="AF470" s="125">
        <v>0</v>
      </c>
      <c r="AG470" s="129"/>
      <c r="AI470" s="281" t="s">
        <v>644</v>
      </c>
      <c r="AJ470" s="281"/>
      <c r="AK470" s="129"/>
      <c r="AL470" s="129"/>
      <c r="AM470" s="129">
        <f>SUM(AM455:AM469)</f>
        <v>79</v>
      </c>
      <c r="AN470" s="129">
        <f>SUM(AN455:AN469)</f>
        <v>78</v>
      </c>
      <c r="AO470" s="129"/>
      <c r="AP470" s="129">
        <f t="shared" ref="AP470:AQ470" si="222">SUM(AP455:AP469)</f>
        <v>0</v>
      </c>
      <c r="AQ470" s="129">
        <f t="shared" si="222"/>
        <v>0</v>
      </c>
      <c r="AR470" s="130">
        <f>IF(AN470=0,0,(AN470/AM470*100))</f>
        <v>98.734177215189874</v>
      </c>
      <c r="AS470" s="130">
        <f>IF(AQ470=0,0,(AQ470/AP470*100))</f>
        <v>0</v>
      </c>
      <c r="AT470" s="129">
        <v>6</v>
      </c>
      <c r="AU470" s="129">
        <v>0</v>
      </c>
      <c r="AV470" s="129"/>
      <c r="AX470" s="281" t="s">
        <v>644</v>
      </c>
      <c r="AY470" s="281"/>
      <c r="AZ470" s="129"/>
      <c r="BA470" s="129"/>
      <c r="BB470" s="129">
        <f>SUM(BB455:BB469)</f>
        <v>201</v>
      </c>
      <c r="BC470" s="129">
        <f>SUM(BC455:BC469)</f>
        <v>171</v>
      </c>
      <c r="BD470" s="129"/>
      <c r="BE470" s="129">
        <f t="shared" ref="BE470:BF470" si="223">SUM(BE455:BE469)</f>
        <v>0</v>
      </c>
      <c r="BF470" s="129">
        <f t="shared" si="223"/>
        <v>0</v>
      </c>
      <c r="BG470" s="194">
        <f>IF(BC470=0,0,(BC470/BB470*100))</f>
        <v>85.074626865671647</v>
      </c>
      <c r="BH470" s="194">
        <f>IF(BF470=0,0,(BF470/BE470*100))</f>
        <v>0</v>
      </c>
      <c r="BI470" s="129">
        <v>6</v>
      </c>
      <c r="BJ470" s="129">
        <v>0</v>
      </c>
      <c r="BK470" s="129"/>
      <c r="BM470" s="281" t="s">
        <v>644</v>
      </c>
      <c r="BN470" s="281"/>
      <c r="BO470" s="129"/>
      <c r="BP470" s="129"/>
      <c r="BQ470" s="129">
        <f>SUM(BQ455:BQ469)</f>
        <v>180</v>
      </c>
      <c r="BR470" s="129">
        <f>SUM(BR455:BR469)</f>
        <v>168</v>
      </c>
      <c r="BS470" s="129"/>
      <c r="BT470" s="129">
        <f t="shared" ref="BT470:BU470" si="224">SUM(BT455:BT469)</f>
        <v>0</v>
      </c>
      <c r="BU470" s="129">
        <f t="shared" si="224"/>
        <v>0</v>
      </c>
      <c r="BV470" s="130">
        <f>IF(BR470=0,0,(BR470/BQ470*100))</f>
        <v>93.333333333333329</v>
      </c>
      <c r="BW470" s="130">
        <f>IF(BU470=0,0,(BU470/BT470*100))</f>
        <v>0</v>
      </c>
      <c r="BX470" s="129">
        <v>6</v>
      </c>
      <c r="BY470" s="129">
        <v>0</v>
      </c>
      <c r="BZ470" s="129"/>
      <c r="CB470" s="281" t="s">
        <v>644</v>
      </c>
      <c r="CC470" s="281"/>
      <c r="CD470" s="129"/>
      <c r="CE470" s="129"/>
      <c r="CF470" s="129">
        <f>SUM(CF455:CF469)</f>
        <v>0</v>
      </c>
      <c r="CG470" s="129">
        <f>SUM(CG455:CG469)</f>
        <v>0</v>
      </c>
      <c r="CH470" s="129"/>
      <c r="CI470" s="129">
        <f t="shared" ref="CI470:CJ470" si="225">SUM(CI455:CI469)</f>
        <v>0</v>
      </c>
      <c r="CJ470" s="129">
        <f t="shared" si="225"/>
        <v>0</v>
      </c>
      <c r="CK470" s="130">
        <f>IF(CG470=0,0,(CG470/CF470*100))</f>
        <v>0</v>
      </c>
      <c r="CL470" s="130">
        <f>IF(CJ470=0,0,(CJ470/CI470*100))</f>
        <v>0</v>
      </c>
      <c r="CM470" s="129">
        <v>8</v>
      </c>
      <c r="CN470" s="129">
        <v>0</v>
      </c>
      <c r="CO470" s="129"/>
    </row>
    <row r="471" spans="1:93" ht="15.75" hidden="1">
      <c r="A471" s="129">
        <v>1</v>
      </c>
      <c r="B471" s="284" t="s">
        <v>753</v>
      </c>
      <c r="C471" s="129"/>
      <c r="D471" s="129"/>
      <c r="E471" s="129"/>
      <c r="F471" s="129"/>
      <c r="G471" s="129"/>
      <c r="H471" s="129"/>
      <c r="I471" s="129"/>
      <c r="J471" s="129"/>
      <c r="K471" s="129"/>
      <c r="L471" s="130"/>
      <c r="M471" s="130"/>
      <c r="N471" s="129"/>
      <c r="O471" s="129"/>
      <c r="P471" s="129"/>
      <c r="R471" s="129">
        <v>1</v>
      </c>
      <c r="S471" s="284" t="s">
        <v>753</v>
      </c>
      <c r="T471" s="16"/>
      <c r="U471" s="16"/>
      <c r="V471" s="125"/>
      <c r="W471" s="125"/>
      <c r="X471" s="125"/>
      <c r="Y471" s="125"/>
      <c r="Z471" s="125"/>
      <c r="AA471" s="125"/>
      <c r="AB471" s="125"/>
      <c r="AC471" s="197"/>
      <c r="AD471" s="197"/>
      <c r="AE471" s="125"/>
      <c r="AF471" s="125"/>
      <c r="AG471" s="129"/>
      <c r="AI471" s="129">
        <v>1</v>
      </c>
      <c r="AJ471" s="284" t="s">
        <v>753</v>
      </c>
      <c r="AK471" s="60"/>
      <c r="AL471" s="60"/>
      <c r="AM471" s="129"/>
      <c r="AN471" s="129"/>
      <c r="AO471" s="129"/>
      <c r="AP471" s="129"/>
      <c r="AQ471" s="129"/>
      <c r="AR471" s="130"/>
      <c r="AS471" s="130"/>
      <c r="AT471" s="129"/>
      <c r="AU471" s="129"/>
      <c r="AV471" s="175"/>
      <c r="AX471" s="129">
        <v>1</v>
      </c>
      <c r="AY471" s="284" t="s">
        <v>753</v>
      </c>
      <c r="AZ471" s="16"/>
      <c r="BA471" s="16"/>
      <c r="BB471" s="129"/>
      <c r="BC471" s="129"/>
      <c r="BD471" s="129"/>
      <c r="BE471" s="129"/>
      <c r="BF471" s="129"/>
      <c r="BG471" s="194"/>
      <c r="BH471" s="194"/>
      <c r="BI471" s="129"/>
      <c r="BJ471" s="129"/>
      <c r="BK471" s="175"/>
      <c r="BM471" s="129">
        <v>1</v>
      </c>
      <c r="BN471" s="284" t="s">
        <v>753</v>
      </c>
      <c r="BO471" s="16"/>
      <c r="BP471" s="16"/>
      <c r="BQ471" s="129"/>
      <c r="BR471" s="129"/>
      <c r="BS471" s="129"/>
      <c r="BT471" s="129"/>
      <c r="BU471" s="129"/>
      <c r="BV471" s="176"/>
      <c r="BW471" s="176"/>
      <c r="BX471" s="129"/>
      <c r="BY471" s="129"/>
      <c r="BZ471" s="129"/>
      <c r="CB471" s="129">
        <v>1</v>
      </c>
      <c r="CC471" s="284" t="s">
        <v>753</v>
      </c>
      <c r="CD471" s="16"/>
      <c r="CE471" s="16"/>
      <c r="CF471" s="129"/>
      <c r="CG471" s="129"/>
      <c r="CH471" s="129"/>
      <c r="CI471" s="129"/>
      <c r="CJ471" s="129"/>
      <c r="CK471" s="176"/>
      <c r="CL471" s="176"/>
      <c r="CM471" s="129"/>
      <c r="CN471" s="129"/>
      <c r="CO471" s="129"/>
    </row>
    <row r="472" spans="1:93" ht="15.75" hidden="1">
      <c r="A472" s="129">
        <v>2</v>
      </c>
      <c r="B472" s="284"/>
      <c r="C472" s="129"/>
      <c r="D472" s="129"/>
      <c r="E472" s="129"/>
      <c r="F472" s="129"/>
      <c r="G472" s="129"/>
      <c r="H472" s="129"/>
      <c r="I472" s="129"/>
      <c r="J472" s="129"/>
      <c r="K472" s="129"/>
      <c r="L472" s="130"/>
      <c r="M472" s="130"/>
      <c r="N472" s="129"/>
      <c r="O472" s="129"/>
      <c r="P472" s="129"/>
      <c r="R472" s="129">
        <v>2</v>
      </c>
      <c r="S472" s="284"/>
      <c r="T472" s="129"/>
      <c r="U472" s="129"/>
      <c r="V472" s="125"/>
      <c r="W472" s="125"/>
      <c r="X472" s="125"/>
      <c r="Y472" s="125"/>
      <c r="Z472" s="125"/>
      <c r="AA472" s="125"/>
      <c r="AB472" s="125"/>
      <c r="AC472" s="197"/>
      <c r="AD472" s="197"/>
      <c r="AE472" s="125"/>
      <c r="AF472" s="125"/>
      <c r="AG472" s="129"/>
      <c r="AI472" s="129">
        <v>2</v>
      </c>
      <c r="AJ472" s="284"/>
      <c r="AK472" s="60"/>
      <c r="AL472" s="60"/>
      <c r="AM472" s="129"/>
      <c r="AN472" s="129"/>
      <c r="AO472" s="129"/>
      <c r="AP472" s="129"/>
      <c r="AQ472" s="129"/>
      <c r="AR472" s="130"/>
      <c r="AS472" s="130"/>
      <c r="AT472" s="129"/>
      <c r="AU472" s="129"/>
      <c r="AV472" s="175"/>
      <c r="AX472" s="129">
        <v>2</v>
      </c>
      <c r="AY472" s="284"/>
      <c r="AZ472" s="16"/>
      <c r="BA472" s="16"/>
      <c r="BB472" s="129"/>
      <c r="BC472" s="129"/>
      <c r="BD472" s="129"/>
      <c r="BE472" s="129"/>
      <c r="BF472" s="129"/>
      <c r="BG472" s="194"/>
      <c r="BH472" s="194"/>
      <c r="BI472" s="129"/>
      <c r="BJ472" s="129"/>
      <c r="BK472" s="175"/>
      <c r="BM472" s="129">
        <v>2</v>
      </c>
      <c r="BN472" s="284"/>
      <c r="BO472" s="16"/>
      <c r="BP472" s="16"/>
      <c r="BQ472" s="129"/>
      <c r="BR472" s="129"/>
      <c r="BS472" s="129"/>
      <c r="BT472" s="129"/>
      <c r="BU472" s="129"/>
      <c r="BV472" s="176"/>
      <c r="BW472" s="176"/>
      <c r="BX472" s="129"/>
      <c r="BY472" s="129"/>
      <c r="BZ472" s="129"/>
      <c r="CB472" s="129">
        <v>2</v>
      </c>
      <c r="CC472" s="284"/>
      <c r="CD472" s="16"/>
      <c r="CE472" s="16"/>
      <c r="CF472" s="129"/>
      <c r="CG472" s="129"/>
      <c r="CH472" s="129"/>
      <c r="CI472" s="129"/>
      <c r="CJ472" s="129"/>
      <c r="CK472" s="176"/>
      <c r="CL472" s="176"/>
      <c r="CM472" s="129"/>
      <c r="CN472" s="129"/>
      <c r="CO472" s="129"/>
    </row>
    <row r="473" spans="1:93" ht="15.75" hidden="1">
      <c r="A473" s="129">
        <v>3</v>
      </c>
      <c r="B473" s="284"/>
      <c r="C473" s="129"/>
      <c r="D473" s="129"/>
      <c r="E473" s="129"/>
      <c r="F473" s="129"/>
      <c r="G473" s="129"/>
      <c r="H473" s="129"/>
      <c r="I473" s="129"/>
      <c r="J473" s="129"/>
      <c r="K473" s="129"/>
      <c r="L473" s="130"/>
      <c r="M473" s="130"/>
      <c r="N473" s="129"/>
      <c r="O473" s="129"/>
      <c r="P473" s="129"/>
      <c r="R473" s="129">
        <v>3</v>
      </c>
      <c r="S473" s="284"/>
      <c r="T473" s="129"/>
      <c r="U473" s="70"/>
      <c r="V473" s="125"/>
      <c r="W473" s="125"/>
      <c r="X473" s="125"/>
      <c r="Y473" s="125"/>
      <c r="Z473" s="125"/>
      <c r="AA473" s="125"/>
      <c r="AB473" s="125"/>
      <c r="AC473" s="197"/>
      <c r="AD473" s="197"/>
      <c r="AE473" s="125"/>
      <c r="AF473" s="125"/>
      <c r="AG473" s="129"/>
      <c r="AI473" s="129">
        <v>3</v>
      </c>
      <c r="AJ473" s="284"/>
      <c r="AK473" s="60"/>
      <c r="AL473" s="60"/>
      <c r="AM473" s="129"/>
      <c r="AN473" s="129"/>
      <c r="AO473" s="129"/>
      <c r="AP473" s="129"/>
      <c r="AQ473" s="129"/>
      <c r="AR473" s="130"/>
      <c r="AS473" s="130"/>
      <c r="AT473" s="129"/>
      <c r="AU473" s="129"/>
      <c r="AV473" s="175"/>
      <c r="AX473" s="129">
        <v>3</v>
      </c>
      <c r="AY473" s="284"/>
      <c r="AZ473" s="129"/>
      <c r="BA473" s="16"/>
      <c r="BB473" s="129"/>
      <c r="BC473" s="129"/>
      <c r="BD473" s="129"/>
      <c r="BE473" s="129"/>
      <c r="BF473" s="129"/>
      <c r="BG473" s="194"/>
      <c r="BH473" s="194"/>
      <c r="BI473" s="129"/>
      <c r="BJ473" s="129"/>
      <c r="BK473" s="175"/>
      <c r="BM473" s="129">
        <v>3</v>
      </c>
      <c r="BN473" s="284"/>
      <c r="BO473" s="16"/>
      <c r="BP473" s="24"/>
      <c r="BQ473" s="129"/>
      <c r="BR473" s="129"/>
      <c r="BS473" s="129"/>
      <c r="BT473" s="129"/>
      <c r="BU473" s="129"/>
      <c r="BV473" s="176"/>
      <c r="BW473" s="176"/>
      <c r="BX473" s="129"/>
      <c r="BY473" s="129"/>
      <c r="BZ473" s="129"/>
      <c r="CB473" s="129">
        <v>3</v>
      </c>
      <c r="CC473" s="284"/>
      <c r="CD473" s="16"/>
      <c r="CE473" s="24"/>
      <c r="CF473" s="129"/>
      <c r="CG473" s="129"/>
      <c r="CH473" s="129"/>
      <c r="CI473" s="129"/>
      <c r="CJ473" s="129"/>
      <c r="CK473" s="176"/>
      <c r="CL473" s="176"/>
      <c r="CM473" s="129"/>
      <c r="CN473" s="129"/>
      <c r="CO473" s="129"/>
    </row>
    <row r="474" spans="1:93" ht="15.75" hidden="1">
      <c r="A474" s="129">
        <v>4</v>
      </c>
      <c r="B474" s="284"/>
      <c r="C474" s="129"/>
      <c r="D474" s="129"/>
      <c r="E474" s="129"/>
      <c r="F474" s="129"/>
      <c r="G474" s="129"/>
      <c r="H474" s="129"/>
      <c r="I474" s="129"/>
      <c r="J474" s="129"/>
      <c r="K474" s="129"/>
      <c r="L474" s="130"/>
      <c r="M474" s="130"/>
      <c r="N474" s="129"/>
      <c r="O474" s="129"/>
      <c r="P474" s="129"/>
      <c r="R474" s="129">
        <v>4</v>
      </c>
      <c r="S474" s="284"/>
      <c r="T474" s="16"/>
      <c r="U474" s="49"/>
      <c r="V474" s="125"/>
      <c r="W474" s="125"/>
      <c r="X474" s="125"/>
      <c r="Y474" s="125"/>
      <c r="Z474" s="125"/>
      <c r="AA474" s="125"/>
      <c r="AB474" s="125"/>
      <c r="AC474" s="197"/>
      <c r="AD474" s="197"/>
      <c r="AE474" s="125"/>
      <c r="AF474" s="125"/>
      <c r="AG474" s="129"/>
      <c r="AI474" s="129">
        <v>4</v>
      </c>
      <c r="AJ474" s="284"/>
      <c r="AK474" s="60"/>
      <c r="AL474" s="60"/>
      <c r="AM474" s="129"/>
      <c r="AN474" s="129"/>
      <c r="AO474" s="129"/>
      <c r="AP474" s="129"/>
      <c r="AQ474" s="129"/>
      <c r="AR474" s="130"/>
      <c r="AS474" s="130"/>
      <c r="AT474" s="129"/>
      <c r="AU474" s="129"/>
      <c r="AV474" s="175"/>
      <c r="AX474" s="129">
        <v>4</v>
      </c>
      <c r="AY474" s="284"/>
      <c r="AZ474" s="129"/>
      <c r="BA474" s="129"/>
      <c r="BB474" s="129"/>
      <c r="BC474" s="129"/>
      <c r="BD474" s="129"/>
      <c r="BE474" s="129"/>
      <c r="BF474" s="129"/>
      <c r="BG474" s="194"/>
      <c r="BH474" s="194"/>
      <c r="BI474" s="129"/>
      <c r="BJ474" s="129"/>
      <c r="BK474" s="175"/>
      <c r="BM474" s="129">
        <v>4</v>
      </c>
      <c r="BN474" s="284"/>
      <c r="BO474" s="129"/>
      <c r="BP474" s="129"/>
      <c r="BQ474" s="129"/>
      <c r="BR474" s="129"/>
      <c r="BS474" s="129"/>
      <c r="BT474" s="129"/>
      <c r="BU474" s="129"/>
      <c r="BV474" s="176"/>
      <c r="BW474" s="176"/>
      <c r="BX474" s="129"/>
      <c r="BY474" s="129"/>
      <c r="BZ474" s="129"/>
      <c r="CB474" s="129">
        <v>4</v>
      </c>
      <c r="CC474" s="284"/>
      <c r="CD474" s="129"/>
      <c r="CE474" s="129"/>
      <c r="CF474" s="129"/>
      <c r="CG474" s="129"/>
      <c r="CH474" s="129"/>
      <c r="CI474" s="129"/>
      <c r="CJ474" s="129"/>
      <c r="CK474" s="176"/>
      <c r="CL474" s="176"/>
      <c r="CM474" s="129"/>
      <c r="CN474" s="129"/>
      <c r="CO474" s="129"/>
    </row>
    <row r="475" spans="1:93" ht="15.75" hidden="1">
      <c r="A475" s="129">
        <v>5</v>
      </c>
      <c r="B475" s="284"/>
      <c r="C475" s="129"/>
      <c r="D475" s="129"/>
      <c r="E475" s="129"/>
      <c r="F475" s="129"/>
      <c r="G475" s="129"/>
      <c r="H475" s="129"/>
      <c r="I475" s="129"/>
      <c r="J475" s="129"/>
      <c r="K475" s="129"/>
      <c r="L475" s="130"/>
      <c r="M475" s="130"/>
      <c r="N475" s="129"/>
      <c r="O475" s="129"/>
      <c r="P475" s="129"/>
      <c r="R475" s="129">
        <v>5</v>
      </c>
      <c r="S475" s="284"/>
      <c r="T475" s="16"/>
      <c r="U475" s="24"/>
      <c r="V475" s="125"/>
      <c r="W475" s="125"/>
      <c r="X475" s="125"/>
      <c r="Y475" s="125"/>
      <c r="Z475" s="125"/>
      <c r="AA475" s="125"/>
      <c r="AB475" s="125"/>
      <c r="AC475" s="197"/>
      <c r="AD475" s="197"/>
      <c r="AE475" s="125"/>
      <c r="AF475" s="125"/>
      <c r="AG475" s="129"/>
      <c r="AI475" s="129">
        <v>5</v>
      </c>
      <c r="AJ475" s="284"/>
      <c r="AK475" s="60"/>
      <c r="AL475" s="60"/>
      <c r="AM475" s="129"/>
      <c r="AN475" s="129"/>
      <c r="AO475" s="129"/>
      <c r="AP475" s="129"/>
      <c r="AQ475" s="129"/>
      <c r="AR475" s="130"/>
      <c r="AS475" s="130"/>
      <c r="AT475" s="129"/>
      <c r="AU475" s="129"/>
      <c r="AV475" s="175"/>
      <c r="AX475" s="129">
        <v>5</v>
      </c>
      <c r="AY475" s="284"/>
      <c r="AZ475" s="129"/>
      <c r="BA475" s="129"/>
      <c r="BB475" s="129"/>
      <c r="BC475" s="129"/>
      <c r="BD475" s="129"/>
      <c r="BE475" s="129"/>
      <c r="BF475" s="129"/>
      <c r="BG475" s="194"/>
      <c r="BH475" s="194"/>
      <c r="BI475" s="129"/>
      <c r="BJ475" s="129"/>
      <c r="BK475" s="175"/>
      <c r="BM475" s="129">
        <v>5</v>
      </c>
      <c r="BN475" s="284"/>
      <c r="BO475" s="129"/>
      <c r="BP475" s="129"/>
      <c r="BQ475" s="129"/>
      <c r="BR475" s="129"/>
      <c r="BS475" s="129"/>
      <c r="BT475" s="129"/>
      <c r="BU475" s="129"/>
      <c r="BV475" s="176"/>
      <c r="BW475" s="176"/>
      <c r="BX475" s="129"/>
      <c r="BY475" s="129"/>
      <c r="BZ475" s="129"/>
      <c r="CB475" s="129">
        <v>5</v>
      </c>
      <c r="CC475" s="284"/>
      <c r="CD475" s="129"/>
      <c r="CE475" s="129"/>
      <c r="CF475" s="129"/>
      <c r="CG475" s="129"/>
      <c r="CH475" s="129"/>
      <c r="CI475" s="129"/>
      <c r="CJ475" s="129"/>
      <c r="CK475" s="176"/>
      <c r="CL475" s="176"/>
      <c r="CM475" s="129"/>
      <c r="CN475" s="129"/>
      <c r="CO475" s="129"/>
    </row>
    <row r="476" spans="1:93" ht="15.75" hidden="1">
      <c r="A476" s="129">
        <v>6</v>
      </c>
      <c r="B476" s="284"/>
      <c r="C476" s="129"/>
      <c r="D476" s="129"/>
      <c r="E476" s="129"/>
      <c r="F476" s="129"/>
      <c r="G476" s="129"/>
      <c r="H476" s="129"/>
      <c r="I476" s="129"/>
      <c r="J476" s="129"/>
      <c r="K476" s="129"/>
      <c r="L476" s="130"/>
      <c r="M476" s="130"/>
      <c r="N476" s="129"/>
      <c r="O476" s="129"/>
      <c r="P476" s="129"/>
      <c r="R476" s="129">
        <v>6</v>
      </c>
      <c r="S476" s="284"/>
      <c r="T476" s="129"/>
      <c r="U476" s="129"/>
      <c r="V476" s="125"/>
      <c r="W476" s="125"/>
      <c r="X476" s="125"/>
      <c r="Y476" s="125"/>
      <c r="Z476" s="125"/>
      <c r="AA476" s="125"/>
      <c r="AB476" s="125"/>
      <c r="AC476" s="197"/>
      <c r="AD476" s="197"/>
      <c r="AE476" s="125"/>
      <c r="AF476" s="125"/>
      <c r="AG476" s="129"/>
      <c r="AI476" s="129">
        <v>6</v>
      </c>
      <c r="AJ476" s="284"/>
      <c r="AK476" s="60"/>
      <c r="AL476" s="60"/>
      <c r="AM476" s="129"/>
      <c r="AN476" s="129"/>
      <c r="AO476" s="129"/>
      <c r="AP476" s="129"/>
      <c r="AQ476" s="129"/>
      <c r="AR476" s="130"/>
      <c r="AS476" s="130"/>
      <c r="AT476" s="129"/>
      <c r="AU476" s="129"/>
      <c r="AV476" s="175"/>
      <c r="AX476" s="129">
        <v>6</v>
      </c>
      <c r="AY476" s="284"/>
      <c r="AZ476" s="129"/>
      <c r="BA476" s="129"/>
      <c r="BB476" s="129"/>
      <c r="BC476" s="129"/>
      <c r="BD476" s="129"/>
      <c r="BE476" s="129"/>
      <c r="BF476" s="129"/>
      <c r="BG476" s="194"/>
      <c r="BH476" s="194"/>
      <c r="BI476" s="129"/>
      <c r="BJ476" s="129"/>
      <c r="BK476" s="175"/>
      <c r="BM476" s="129">
        <v>6</v>
      </c>
      <c r="BN476" s="284"/>
      <c r="BO476" s="129"/>
      <c r="BP476" s="129"/>
      <c r="BQ476" s="129"/>
      <c r="BR476" s="129"/>
      <c r="BS476" s="129"/>
      <c r="BT476" s="129"/>
      <c r="BU476" s="129"/>
      <c r="BV476" s="176"/>
      <c r="BW476" s="176"/>
      <c r="BX476" s="129"/>
      <c r="BY476" s="129"/>
      <c r="BZ476" s="129"/>
      <c r="CB476" s="129">
        <v>6</v>
      </c>
      <c r="CC476" s="284"/>
      <c r="CD476" s="129"/>
      <c r="CE476" s="129"/>
      <c r="CF476" s="129"/>
      <c r="CG476" s="129"/>
      <c r="CH476" s="129"/>
      <c r="CI476" s="129"/>
      <c r="CJ476" s="129"/>
      <c r="CK476" s="176"/>
      <c r="CL476" s="176"/>
      <c r="CM476" s="129"/>
      <c r="CN476" s="129"/>
      <c r="CO476" s="129"/>
    </row>
    <row r="477" spans="1:93" ht="15.75" hidden="1">
      <c r="A477" s="129">
        <v>7</v>
      </c>
      <c r="B477" s="284"/>
      <c r="C477" s="129"/>
      <c r="D477" s="129"/>
      <c r="E477" s="129"/>
      <c r="F477" s="129"/>
      <c r="G477" s="129"/>
      <c r="H477" s="129"/>
      <c r="I477" s="129"/>
      <c r="J477" s="129"/>
      <c r="K477" s="129"/>
      <c r="L477" s="130"/>
      <c r="M477" s="130"/>
      <c r="N477" s="129"/>
      <c r="O477" s="129"/>
      <c r="P477" s="129"/>
      <c r="R477" s="129">
        <v>7</v>
      </c>
      <c r="S477" s="284"/>
      <c r="T477" s="129"/>
      <c r="U477" s="129"/>
      <c r="V477" s="125"/>
      <c r="W477" s="125"/>
      <c r="X477" s="125"/>
      <c r="Y477" s="125"/>
      <c r="Z477" s="125"/>
      <c r="AA477" s="125"/>
      <c r="AB477" s="125"/>
      <c r="AC477" s="197"/>
      <c r="AD477" s="197"/>
      <c r="AE477" s="125"/>
      <c r="AF477" s="125"/>
      <c r="AG477" s="129"/>
      <c r="AI477" s="129">
        <v>7</v>
      </c>
      <c r="AJ477" s="284"/>
      <c r="AK477" s="60"/>
      <c r="AL477" s="60"/>
      <c r="AM477" s="129"/>
      <c r="AN477" s="129"/>
      <c r="AO477" s="129"/>
      <c r="AP477" s="129"/>
      <c r="AQ477" s="129"/>
      <c r="AR477" s="130"/>
      <c r="AS477" s="130"/>
      <c r="AT477" s="129"/>
      <c r="AU477" s="129"/>
      <c r="AV477" s="175"/>
      <c r="AX477" s="129">
        <v>7</v>
      </c>
      <c r="AY477" s="284"/>
      <c r="AZ477" s="129"/>
      <c r="BA477" s="129"/>
      <c r="BB477" s="129"/>
      <c r="BC477" s="129"/>
      <c r="BD477" s="129"/>
      <c r="BE477" s="129"/>
      <c r="BF477" s="129"/>
      <c r="BG477" s="194"/>
      <c r="BH477" s="194"/>
      <c r="BI477" s="129"/>
      <c r="BJ477" s="129"/>
      <c r="BK477" s="175"/>
      <c r="BM477" s="129">
        <v>7</v>
      </c>
      <c r="BN477" s="284"/>
      <c r="BO477" s="129"/>
      <c r="BP477" s="129"/>
      <c r="BQ477" s="129"/>
      <c r="BR477" s="129"/>
      <c r="BS477" s="129"/>
      <c r="BT477" s="129"/>
      <c r="BU477" s="129"/>
      <c r="BV477" s="176"/>
      <c r="BW477" s="176"/>
      <c r="BX477" s="129"/>
      <c r="BY477" s="129"/>
      <c r="BZ477" s="129"/>
      <c r="CB477" s="129">
        <v>7</v>
      </c>
      <c r="CC477" s="284"/>
      <c r="CD477" s="129"/>
      <c r="CE477" s="129"/>
      <c r="CF477" s="129"/>
      <c r="CG477" s="129"/>
      <c r="CH477" s="129"/>
      <c r="CI477" s="129"/>
      <c r="CJ477" s="129"/>
      <c r="CK477" s="176"/>
      <c r="CL477" s="176"/>
      <c r="CM477" s="129"/>
      <c r="CN477" s="129"/>
      <c r="CO477" s="129"/>
    </row>
    <row r="478" spans="1:93" ht="15.75" hidden="1">
      <c r="A478" s="129">
        <v>8</v>
      </c>
      <c r="B478" s="284"/>
      <c r="C478" s="129"/>
      <c r="D478" s="129"/>
      <c r="E478" s="129"/>
      <c r="F478" s="129"/>
      <c r="G478" s="129"/>
      <c r="H478" s="129"/>
      <c r="I478" s="129"/>
      <c r="J478" s="129"/>
      <c r="K478" s="129"/>
      <c r="L478" s="130"/>
      <c r="M478" s="130"/>
      <c r="N478" s="129"/>
      <c r="O478" s="129"/>
      <c r="P478" s="129"/>
      <c r="R478" s="129">
        <v>8</v>
      </c>
      <c r="S478" s="284"/>
      <c r="T478" s="129"/>
      <c r="U478" s="129"/>
      <c r="V478" s="125"/>
      <c r="W478" s="125"/>
      <c r="X478" s="125"/>
      <c r="Y478" s="125"/>
      <c r="Z478" s="125"/>
      <c r="AA478" s="125"/>
      <c r="AB478" s="125"/>
      <c r="AC478" s="197"/>
      <c r="AD478" s="197"/>
      <c r="AE478" s="125"/>
      <c r="AF478" s="125"/>
      <c r="AG478" s="129"/>
      <c r="AI478" s="129">
        <v>8</v>
      </c>
      <c r="AJ478" s="284"/>
      <c r="AK478" s="60"/>
      <c r="AL478" s="60"/>
      <c r="AM478" s="129"/>
      <c r="AN478" s="129"/>
      <c r="AO478" s="129"/>
      <c r="AP478" s="129"/>
      <c r="AQ478" s="129"/>
      <c r="AR478" s="130"/>
      <c r="AS478" s="130"/>
      <c r="AT478" s="129"/>
      <c r="AU478" s="129"/>
      <c r="AV478" s="175"/>
      <c r="AX478" s="129">
        <v>8</v>
      </c>
      <c r="AY478" s="284"/>
      <c r="AZ478" s="129"/>
      <c r="BA478" s="129"/>
      <c r="BB478" s="129"/>
      <c r="BC478" s="129"/>
      <c r="BD478" s="129"/>
      <c r="BE478" s="129"/>
      <c r="BF478" s="129"/>
      <c r="BG478" s="194"/>
      <c r="BH478" s="194"/>
      <c r="BI478" s="129"/>
      <c r="BJ478" s="129"/>
      <c r="BK478" s="175"/>
      <c r="BM478" s="129">
        <v>8</v>
      </c>
      <c r="BN478" s="284"/>
      <c r="BO478" s="129"/>
      <c r="BP478" s="129"/>
      <c r="BQ478" s="129"/>
      <c r="BR478" s="129"/>
      <c r="BS478" s="129"/>
      <c r="BT478" s="129"/>
      <c r="BU478" s="129"/>
      <c r="BV478" s="176"/>
      <c r="BW478" s="176"/>
      <c r="BX478" s="129"/>
      <c r="BY478" s="129"/>
      <c r="BZ478" s="129"/>
      <c r="CB478" s="129">
        <v>8</v>
      </c>
      <c r="CC478" s="284"/>
      <c r="CD478" s="129"/>
      <c r="CE478" s="129"/>
      <c r="CF478" s="129"/>
      <c r="CG478" s="129"/>
      <c r="CH478" s="129"/>
      <c r="CI478" s="129"/>
      <c r="CJ478" s="129"/>
      <c r="CK478" s="176"/>
      <c r="CL478" s="176"/>
      <c r="CM478" s="129"/>
      <c r="CN478" s="129"/>
      <c r="CO478" s="129"/>
    </row>
    <row r="479" spans="1:93" ht="15.75" hidden="1">
      <c r="A479" s="129">
        <v>9</v>
      </c>
      <c r="B479" s="284"/>
      <c r="C479" s="129"/>
      <c r="D479" s="129"/>
      <c r="E479" s="129"/>
      <c r="F479" s="129"/>
      <c r="G479" s="129"/>
      <c r="H479" s="129"/>
      <c r="I479" s="129"/>
      <c r="J479" s="129"/>
      <c r="K479" s="129"/>
      <c r="L479" s="130"/>
      <c r="M479" s="130"/>
      <c r="N479" s="129"/>
      <c r="O479" s="129"/>
      <c r="P479" s="129"/>
      <c r="R479" s="129">
        <v>9</v>
      </c>
      <c r="S479" s="284"/>
      <c r="T479" s="129"/>
      <c r="U479" s="129"/>
      <c r="V479" s="125"/>
      <c r="W479" s="125"/>
      <c r="X479" s="125"/>
      <c r="Y479" s="125"/>
      <c r="Z479" s="125"/>
      <c r="AA479" s="125"/>
      <c r="AB479" s="125"/>
      <c r="AC479" s="197"/>
      <c r="AD479" s="197"/>
      <c r="AE479" s="125"/>
      <c r="AF479" s="125"/>
      <c r="AG479" s="129"/>
      <c r="AI479" s="129">
        <v>9</v>
      </c>
      <c r="AJ479" s="284"/>
      <c r="AK479" s="60"/>
      <c r="AL479" s="60"/>
      <c r="AM479" s="129"/>
      <c r="AN479" s="129"/>
      <c r="AO479" s="129"/>
      <c r="AP479" s="129"/>
      <c r="AQ479" s="129"/>
      <c r="AR479" s="130"/>
      <c r="AS479" s="130"/>
      <c r="AT479" s="129"/>
      <c r="AU479" s="129"/>
      <c r="AV479" s="175"/>
      <c r="AX479" s="129">
        <v>9</v>
      </c>
      <c r="AY479" s="284"/>
      <c r="AZ479" s="129"/>
      <c r="BA479" s="129"/>
      <c r="BB479" s="129"/>
      <c r="BC479" s="129"/>
      <c r="BD479" s="129"/>
      <c r="BE479" s="129"/>
      <c r="BF479" s="129"/>
      <c r="BG479" s="194"/>
      <c r="BH479" s="194"/>
      <c r="BI479" s="129"/>
      <c r="BJ479" s="129"/>
      <c r="BK479" s="175"/>
      <c r="BM479" s="129">
        <v>9</v>
      </c>
      <c r="BN479" s="284"/>
      <c r="BO479" s="129"/>
      <c r="BP479" s="129"/>
      <c r="BQ479" s="129"/>
      <c r="BR479" s="129"/>
      <c r="BS479" s="129"/>
      <c r="BT479" s="129"/>
      <c r="BU479" s="129"/>
      <c r="BV479" s="176"/>
      <c r="BW479" s="176"/>
      <c r="BX479" s="129"/>
      <c r="BY479" s="129"/>
      <c r="BZ479" s="129"/>
      <c r="CB479" s="129">
        <v>9</v>
      </c>
      <c r="CC479" s="284"/>
      <c r="CD479" s="129"/>
      <c r="CE479" s="129"/>
      <c r="CF479" s="129"/>
      <c r="CG479" s="129"/>
      <c r="CH479" s="129"/>
      <c r="CI479" s="129"/>
      <c r="CJ479" s="129"/>
      <c r="CK479" s="176"/>
      <c r="CL479" s="176"/>
      <c r="CM479" s="129"/>
      <c r="CN479" s="129"/>
      <c r="CO479" s="129"/>
    </row>
    <row r="480" spans="1:93" ht="15.75" hidden="1">
      <c r="A480" s="129">
        <v>10</v>
      </c>
      <c r="B480" s="284"/>
      <c r="C480" s="129"/>
      <c r="D480" s="129"/>
      <c r="E480" s="129"/>
      <c r="F480" s="129"/>
      <c r="G480" s="129"/>
      <c r="H480" s="129"/>
      <c r="I480" s="129"/>
      <c r="J480" s="129"/>
      <c r="K480" s="129"/>
      <c r="L480" s="130"/>
      <c r="M480" s="130"/>
      <c r="N480" s="129"/>
      <c r="O480" s="129"/>
      <c r="P480" s="129"/>
      <c r="R480" s="129">
        <v>10</v>
      </c>
      <c r="S480" s="284"/>
      <c r="T480" s="129"/>
      <c r="U480" s="129"/>
      <c r="V480" s="125"/>
      <c r="W480" s="125"/>
      <c r="X480" s="125"/>
      <c r="Y480" s="125"/>
      <c r="Z480" s="125"/>
      <c r="AA480" s="125"/>
      <c r="AB480" s="125"/>
      <c r="AC480" s="197"/>
      <c r="AD480" s="197"/>
      <c r="AE480" s="125"/>
      <c r="AF480" s="125"/>
      <c r="AG480" s="129"/>
      <c r="AI480" s="129">
        <v>10</v>
      </c>
      <c r="AJ480" s="284"/>
      <c r="AK480" s="60"/>
      <c r="AL480" s="60"/>
      <c r="AM480" s="129"/>
      <c r="AN480" s="129"/>
      <c r="AO480" s="129"/>
      <c r="AP480" s="129"/>
      <c r="AQ480" s="129"/>
      <c r="AR480" s="130"/>
      <c r="AS480" s="130"/>
      <c r="AT480" s="129"/>
      <c r="AU480" s="129"/>
      <c r="AV480" s="175"/>
      <c r="AX480" s="129">
        <v>10</v>
      </c>
      <c r="AY480" s="284"/>
      <c r="AZ480" s="129"/>
      <c r="BA480" s="129"/>
      <c r="BB480" s="129"/>
      <c r="BC480" s="129"/>
      <c r="BD480" s="129"/>
      <c r="BE480" s="129"/>
      <c r="BF480" s="129"/>
      <c r="BG480" s="194"/>
      <c r="BH480" s="194"/>
      <c r="BI480" s="129"/>
      <c r="BJ480" s="129"/>
      <c r="BK480" s="175"/>
      <c r="BM480" s="129">
        <v>10</v>
      </c>
      <c r="BN480" s="284"/>
      <c r="BO480" s="129"/>
      <c r="BP480" s="129"/>
      <c r="BQ480" s="129"/>
      <c r="BR480" s="129"/>
      <c r="BS480" s="129"/>
      <c r="BT480" s="129"/>
      <c r="BU480" s="129"/>
      <c r="BV480" s="176"/>
      <c r="BW480" s="176"/>
      <c r="BX480" s="129"/>
      <c r="BY480" s="129"/>
      <c r="BZ480" s="129"/>
      <c r="CB480" s="129">
        <v>10</v>
      </c>
      <c r="CC480" s="284"/>
      <c r="CD480" s="129"/>
      <c r="CE480" s="129"/>
      <c r="CF480" s="129"/>
      <c r="CG480" s="129"/>
      <c r="CH480" s="129"/>
      <c r="CI480" s="129"/>
      <c r="CJ480" s="129"/>
      <c r="CK480" s="176"/>
      <c r="CL480" s="176"/>
      <c r="CM480" s="129"/>
      <c r="CN480" s="129"/>
      <c r="CO480" s="129"/>
    </row>
    <row r="481" spans="1:93" ht="15.75" hidden="1">
      <c r="A481" s="129">
        <v>11</v>
      </c>
      <c r="B481" s="284"/>
      <c r="C481" s="129"/>
      <c r="D481" s="129"/>
      <c r="E481" s="129"/>
      <c r="F481" s="129"/>
      <c r="G481" s="129"/>
      <c r="H481" s="129"/>
      <c r="I481" s="129"/>
      <c r="J481" s="129"/>
      <c r="K481" s="129"/>
      <c r="L481" s="130"/>
      <c r="M481" s="130"/>
      <c r="N481" s="129"/>
      <c r="O481" s="129"/>
      <c r="P481" s="129"/>
      <c r="R481" s="129">
        <v>11</v>
      </c>
      <c r="S481" s="284"/>
      <c r="T481" s="129"/>
      <c r="U481" s="129"/>
      <c r="V481" s="125"/>
      <c r="W481" s="125"/>
      <c r="X481" s="125"/>
      <c r="Y481" s="125"/>
      <c r="Z481" s="125"/>
      <c r="AA481" s="125"/>
      <c r="AB481" s="125"/>
      <c r="AC481" s="197"/>
      <c r="AD481" s="197"/>
      <c r="AE481" s="125"/>
      <c r="AF481" s="125"/>
      <c r="AG481" s="129"/>
      <c r="AI481" s="129">
        <v>11</v>
      </c>
      <c r="AJ481" s="284"/>
      <c r="AK481" s="60"/>
      <c r="AL481" s="60"/>
      <c r="AM481" s="129"/>
      <c r="AN481" s="129"/>
      <c r="AO481" s="129"/>
      <c r="AP481" s="129"/>
      <c r="AQ481" s="129"/>
      <c r="AR481" s="130"/>
      <c r="AS481" s="130"/>
      <c r="AT481" s="129"/>
      <c r="AU481" s="129"/>
      <c r="AV481" s="175"/>
      <c r="AX481" s="129">
        <v>11</v>
      </c>
      <c r="AY481" s="284"/>
      <c r="AZ481" s="129"/>
      <c r="BA481" s="129"/>
      <c r="BB481" s="129"/>
      <c r="BC481" s="129"/>
      <c r="BD481" s="129"/>
      <c r="BE481" s="129"/>
      <c r="BF481" s="129"/>
      <c r="BG481" s="194"/>
      <c r="BH481" s="194"/>
      <c r="BI481" s="129"/>
      <c r="BJ481" s="129"/>
      <c r="BK481" s="175"/>
      <c r="BM481" s="129">
        <v>11</v>
      </c>
      <c r="BN481" s="284"/>
      <c r="BO481" s="129"/>
      <c r="BP481" s="129"/>
      <c r="BQ481" s="129"/>
      <c r="BR481" s="129"/>
      <c r="BS481" s="129"/>
      <c r="BT481" s="129"/>
      <c r="BU481" s="129"/>
      <c r="BV481" s="176"/>
      <c r="BW481" s="176"/>
      <c r="BX481" s="129"/>
      <c r="BY481" s="129"/>
      <c r="BZ481" s="129"/>
      <c r="CB481" s="129">
        <v>11</v>
      </c>
      <c r="CC481" s="284"/>
      <c r="CD481" s="129"/>
      <c r="CE481" s="129"/>
      <c r="CF481" s="129"/>
      <c r="CG481" s="129"/>
      <c r="CH481" s="129"/>
      <c r="CI481" s="129"/>
      <c r="CJ481" s="129"/>
      <c r="CK481" s="176"/>
      <c r="CL481" s="176"/>
      <c r="CM481" s="129"/>
      <c r="CN481" s="129"/>
      <c r="CO481" s="129"/>
    </row>
    <row r="482" spans="1:93" ht="15.75" hidden="1">
      <c r="A482" s="129">
        <v>12</v>
      </c>
      <c r="B482" s="284"/>
      <c r="C482" s="129"/>
      <c r="D482" s="129"/>
      <c r="E482" s="129"/>
      <c r="F482" s="129"/>
      <c r="G482" s="129"/>
      <c r="H482" s="129"/>
      <c r="I482" s="129"/>
      <c r="J482" s="129"/>
      <c r="K482" s="129"/>
      <c r="L482" s="130"/>
      <c r="M482" s="130"/>
      <c r="N482" s="129"/>
      <c r="O482" s="129"/>
      <c r="P482" s="129"/>
      <c r="R482" s="129">
        <v>12</v>
      </c>
      <c r="S482" s="284"/>
      <c r="T482" s="129"/>
      <c r="U482" s="129"/>
      <c r="V482" s="125"/>
      <c r="W482" s="125"/>
      <c r="X482" s="125"/>
      <c r="Y482" s="125"/>
      <c r="Z482" s="125"/>
      <c r="AA482" s="125"/>
      <c r="AB482" s="125"/>
      <c r="AC482" s="197"/>
      <c r="AD482" s="197"/>
      <c r="AE482" s="125"/>
      <c r="AF482" s="125"/>
      <c r="AG482" s="129"/>
      <c r="AI482" s="129">
        <v>12</v>
      </c>
      <c r="AJ482" s="284"/>
      <c r="AK482" s="60"/>
      <c r="AL482" s="60"/>
      <c r="AM482" s="129"/>
      <c r="AN482" s="129"/>
      <c r="AO482" s="129"/>
      <c r="AP482" s="129"/>
      <c r="AQ482" s="129"/>
      <c r="AR482" s="130"/>
      <c r="AS482" s="130"/>
      <c r="AT482" s="129"/>
      <c r="AU482" s="129"/>
      <c r="AV482" s="175"/>
      <c r="AX482" s="129">
        <v>12</v>
      </c>
      <c r="AY482" s="284"/>
      <c r="AZ482" s="129"/>
      <c r="BA482" s="129"/>
      <c r="BB482" s="129"/>
      <c r="BC482" s="129"/>
      <c r="BD482" s="129"/>
      <c r="BE482" s="129"/>
      <c r="BF482" s="129"/>
      <c r="BG482" s="194"/>
      <c r="BH482" s="194"/>
      <c r="BI482" s="129"/>
      <c r="BJ482" s="129"/>
      <c r="BK482" s="175"/>
      <c r="BM482" s="129">
        <v>12</v>
      </c>
      <c r="BN482" s="284"/>
      <c r="BO482" s="129"/>
      <c r="BP482" s="129"/>
      <c r="BQ482" s="129"/>
      <c r="BR482" s="129"/>
      <c r="BS482" s="129"/>
      <c r="BT482" s="129"/>
      <c r="BU482" s="129"/>
      <c r="BV482" s="176"/>
      <c r="BW482" s="176"/>
      <c r="BX482" s="129"/>
      <c r="BY482" s="129"/>
      <c r="BZ482" s="129"/>
      <c r="CB482" s="129">
        <v>12</v>
      </c>
      <c r="CC482" s="284"/>
      <c r="CD482" s="129"/>
      <c r="CE482" s="129"/>
      <c r="CF482" s="129"/>
      <c r="CG482" s="129"/>
      <c r="CH482" s="129"/>
      <c r="CI482" s="129"/>
      <c r="CJ482" s="129"/>
      <c r="CK482" s="176"/>
      <c r="CL482" s="176"/>
      <c r="CM482" s="129"/>
      <c r="CN482" s="129"/>
      <c r="CO482" s="129"/>
    </row>
    <row r="483" spans="1:93" ht="15.75" hidden="1">
      <c r="A483" s="129">
        <v>13</v>
      </c>
      <c r="B483" s="284"/>
      <c r="C483" s="129"/>
      <c r="D483" s="129"/>
      <c r="E483" s="129"/>
      <c r="F483" s="129"/>
      <c r="G483" s="129"/>
      <c r="H483" s="129"/>
      <c r="I483" s="129"/>
      <c r="J483" s="129"/>
      <c r="K483" s="129"/>
      <c r="L483" s="130"/>
      <c r="M483" s="130"/>
      <c r="N483" s="129"/>
      <c r="O483" s="129"/>
      <c r="P483" s="129"/>
      <c r="R483" s="129">
        <v>13</v>
      </c>
      <c r="S483" s="284"/>
      <c r="T483" s="129"/>
      <c r="U483" s="129"/>
      <c r="V483" s="125"/>
      <c r="W483" s="125"/>
      <c r="X483" s="125"/>
      <c r="Y483" s="125"/>
      <c r="Z483" s="125"/>
      <c r="AA483" s="125"/>
      <c r="AB483" s="125"/>
      <c r="AC483" s="197"/>
      <c r="AD483" s="197"/>
      <c r="AE483" s="125"/>
      <c r="AF483" s="125"/>
      <c r="AG483" s="129"/>
      <c r="AI483" s="129">
        <v>13</v>
      </c>
      <c r="AJ483" s="284"/>
      <c r="AK483" s="60"/>
      <c r="AL483" s="60"/>
      <c r="AM483" s="129"/>
      <c r="AN483" s="129"/>
      <c r="AO483" s="129"/>
      <c r="AP483" s="129"/>
      <c r="AQ483" s="129"/>
      <c r="AR483" s="130"/>
      <c r="AS483" s="130"/>
      <c r="AT483" s="129"/>
      <c r="AU483" s="129"/>
      <c r="AV483" s="175"/>
      <c r="AX483" s="129">
        <v>13</v>
      </c>
      <c r="AY483" s="284"/>
      <c r="AZ483" s="129"/>
      <c r="BA483" s="129"/>
      <c r="BB483" s="129"/>
      <c r="BC483" s="129"/>
      <c r="BD483" s="129"/>
      <c r="BE483" s="129"/>
      <c r="BF483" s="129"/>
      <c r="BG483" s="194"/>
      <c r="BH483" s="194"/>
      <c r="BI483" s="129"/>
      <c r="BJ483" s="129"/>
      <c r="BK483" s="175"/>
      <c r="BM483" s="129">
        <v>13</v>
      </c>
      <c r="BN483" s="284"/>
      <c r="BO483" s="129"/>
      <c r="BP483" s="129"/>
      <c r="BQ483" s="129"/>
      <c r="BR483" s="129"/>
      <c r="BS483" s="129"/>
      <c r="BT483" s="129"/>
      <c r="BU483" s="129"/>
      <c r="BV483" s="176"/>
      <c r="BW483" s="176"/>
      <c r="BX483" s="129"/>
      <c r="BY483" s="129"/>
      <c r="BZ483" s="129"/>
      <c r="CB483" s="129">
        <v>13</v>
      </c>
      <c r="CC483" s="284"/>
      <c r="CD483" s="129"/>
      <c r="CE483" s="129"/>
      <c r="CF483" s="129"/>
      <c r="CG483" s="129"/>
      <c r="CH483" s="129"/>
      <c r="CI483" s="129"/>
      <c r="CJ483" s="129"/>
      <c r="CK483" s="176"/>
      <c r="CL483" s="176"/>
      <c r="CM483" s="129"/>
      <c r="CN483" s="129"/>
      <c r="CO483" s="129"/>
    </row>
    <row r="484" spans="1:93" ht="15.75" hidden="1">
      <c r="A484" s="129">
        <v>14</v>
      </c>
      <c r="B484" s="284"/>
      <c r="C484" s="129"/>
      <c r="D484" s="129"/>
      <c r="E484" s="129"/>
      <c r="F484" s="129"/>
      <c r="G484" s="129"/>
      <c r="H484" s="129"/>
      <c r="I484" s="129"/>
      <c r="J484" s="129"/>
      <c r="K484" s="129"/>
      <c r="L484" s="130"/>
      <c r="M484" s="130"/>
      <c r="N484" s="129"/>
      <c r="O484" s="129"/>
      <c r="P484" s="129"/>
      <c r="R484" s="129">
        <v>14</v>
      </c>
      <c r="S484" s="284"/>
      <c r="T484" s="129"/>
      <c r="U484" s="129"/>
      <c r="V484" s="125"/>
      <c r="W484" s="125"/>
      <c r="X484" s="125"/>
      <c r="Y484" s="125"/>
      <c r="Z484" s="125"/>
      <c r="AA484" s="125"/>
      <c r="AB484" s="125"/>
      <c r="AC484" s="197"/>
      <c r="AD484" s="197"/>
      <c r="AE484" s="125"/>
      <c r="AF484" s="125"/>
      <c r="AG484" s="129"/>
      <c r="AI484" s="129">
        <v>14</v>
      </c>
      <c r="AJ484" s="284"/>
      <c r="AK484" s="60"/>
      <c r="AL484" s="60"/>
      <c r="AM484" s="129"/>
      <c r="AN484" s="129"/>
      <c r="AO484" s="129"/>
      <c r="AP484" s="129"/>
      <c r="AQ484" s="129"/>
      <c r="AR484" s="130"/>
      <c r="AS484" s="130"/>
      <c r="AT484" s="129"/>
      <c r="AU484" s="129"/>
      <c r="AV484" s="175"/>
      <c r="AX484" s="129">
        <v>14</v>
      </c>
      <c r="AY484" s="284"/>
      <c r="AZ484" s="129"/>
      <c r="BA484" s="129"/>
      <c r="BB484" s="129"/>
      <c r="BC484" s="129"/>
      <c r="BD484" s="129"/>
      <c r="BE484" s="129"/>
      <c r="BF484" s="129"/>
      <c r="BG484" s="194"/>
      <c r="BH484" s="194"/>
      <c r="BI484" s="129"/>
      <c r="BJ484" s="129"/>
      <c r="BK484" s="175"/>
      <c r="BM484" s="129">
        <v>14</v>
      </c>
      <c r="BN484" s="284"/>
      <c r="BO484" s="129"/>
      <c r="BP484" s="129"/>
      <c r="BQ484" s="129"/>
      <c r="BR484" s="129"/>
      <c r="BS484" s="129"/>
      <c r="BT484" s="129"/>
      <c r="BU484" s="129"/>
      <c r="BV484" s="176"/>
      <c r="BW484" s="176"/>
      <c r="BX484" s="129"/>
      <c r="BY484" s="129"/>
      <c r="BZ484" s="129"/>
      <c r="CB484" s="129">
        <v>14</v>
      </c>
      <c r="CC484" s="284"/>
      <c r="CD484" s="129"/>
      <c r="CE484" s="129"/>
      <c r="CF484" s="129"/>
      <c r="CG484" s="129"/>
      <c r="CH484" s="129"/>
      <c r="CI484" s="129"/>
      <c r="CJ484" s="129"/>
      <c r="CK484" s="176"/>
      <c r="CL484" s="176"/>
      <c r="CM484" s="129"/>
      <c r="CN484" s="129"/>
      <c r="CO484" s="129"/>
    </row>
    <row r="485" spans="1:93" ht="15.75" hidden="1">
      <c r="A485" s="129">
        <v>15</v>
      </c>
      <c r="B485" s="284"/>
      <c r="C485" s="129"/>
      <c r="D485" s="129"/>
      <c r="E485" s="129"/>
      <c r="F485" s="129"/>
      <c r="G485" s="129"/>
      <c r="H485" s="129"/>
      <c r="I485" s="129"/>
      <c r="J485" s="129"/>
      <c r="K485" s="129"/>
      <c r="L485" s="130"/>
      <c r="M485" s="130"/>
      <c r="N485" s="129"/>
      <c r="O485" s="129"/>
      <c r="P485" s="129"/>
      <c r="R485" s="129">
        <v>15</v>
      </c>
      <c r="S485" s="284"/>
      <c r="T485" s="129"/>
      <c r="U485" s="129"/>
      <c r="V485" s="125"/>
      <c r="W485" s="125"/>
      <c r="X485" s="125"/>
      <c r="Y485" s="125"/>
      <c r="Z485" s="125"/>
      <c r="AA485" s="125"/>
      <c r="AB485" s="125"/>
      <c r="AC485" s="197"/>
      <c r="AD485" s="197"/>
      <c r="AE485" s="125"/>
      <c r="AF485" s="125"/>
      <c r="AG485" s="129"/>
      <c r="AI485" s="129">
        <v>15</v>
      </c>
      <c r="AJ485" s="284"/>
      <c r="AK485" s="60"/>
      <c r="AL485" s="60"/>
      <c r="AM485" s="129"/>
      <c r="AN485" s="129"/>
      <c r="AO485" s="129"/>
      <c r="AP485" s="129"/>
      <c r="AQ485" s="129"/>
      <c r="AR485" s="130"/>
      <c r="AS485" s="130"/>
      <c r="AT485" s="129"/>
      <c r="AU485" s="129"/>
      <c r="AV485" s="175"/>
      <c r="AX485" s="129">
        <v>15</v>
      </c>
      <c r="AY485" s="284"/>
      <c r="AZ485" s="129"/>
      <c r="BA485" s="129"/>
      <c r="BB485" s="129"/>
      <c r="BC485" s="129"/>
      <c r="BD485" s="129"/>
      <c r="BE485" s="129"/>
      <c r="BF485" s="129"/>
      <c r="BG485" s="194"/>
      <c r="BH485" s="194"/>
      <c r="BI485" s="129"/>
      <c r="BJ485" s="129"/>
      <c r="BK485" s="175"/>
      <c r="BM485" s="129">
        <v>15</v>
      </c>
      <c r="BN485" s="284"/>
      <c r="BO485" s="129"/>
      <c r="BP485" s="129"/>
      <c r="BQ485" s="129"/>
      <c r="BR485" s="129"/>
      <c r="BS485" s="129"/>
      <c r="BT485" s="129"/>
      <c r="BU485" s="129"/>
      <c r="BV485" s="176"/>
      <c r="BW485" s="176"/>
      <c r="BX485" s="129"/>
      <c r="BY485" s="129"/>
      <c r="BZ485" s="129"/>
      <c r="CB485" s="129">
        <v>15</v>
      </c>
      <c r="CC485" s="284"/>
      <c r="CD485" s="129"/>
      <c r="CE485" s="129"/>
      <c r="CF485" s="129"/>
      <c r="CG485" s="129"/>
      <c r="CH485" s="129"/>
      <c r="CI485" s="129"/>
      <c r="CJ485" s="129"/>
      <c r="CK485" s="176"/>
      <c r="CL485" s="176"/>
      <c r="CM485" s="129"/>
      <c r="CN485" s="129"/>
      <c r="CO485" s="129"/>
    </row>
    <row r="486" spans="1:93" ht="15.75" hidden="1">
      <c r="A486" s="280" t="s">
        <v>644</v>
      </c>
      <c r="B486" s="280"/>
      <c r="C486" s="60"/>
      <c r="D486" s="60"/>
      <c r="E486" s="125">
        <f>SUM(E471:E485)</f>
        <v>0</v>
      </c>
      <c r="F486" s="125">
        <f>SUM(F471:F485)</f>
        <v>0</v>
      </c>
      <c r="G486" s="125"/>
      <c r="H486" s="125"/>
      <c r="I486" s="125"/>
      <c r="J486" s="125">
        <f t="shared" ref="J486:K486" si="226">SUM(J471:J485)</f>
        <v>0</v>
      </c>
      <c r="K486" s="125">
        <f t="shared" si="226"/>
        <v>0</v>
      </c>
      <c r="L486" s="130">
        <f>IF(F486=0,0,(F486/E486*100))</f>
        <v>0</v>
      </c>
      <c r="M486" s="130">
        <f>IF(K486=0,0,(K486/J486*100))</f>
        <v>0</v>
      </c>
      <c r="N486" s="129"/>
      <c r="O486" s="129"/>
      <c r="P486" s="129"/>
      <c r="R486" s="280" t="s">
        <v>644</v>
      </c>
      <c r="S486" s="280"/>
      <c r="T486" s="174"/>
      <c r="U486" s="174"/>
      <c r="V486" s="125">
        <f>SUM(V471:V485)</f>
        <v>0</v>
      </c>
      <c r="W486" s="125">
        <f>SUM(W471:W485)</f>
        <v>0</v>
      </c>
      <c r="X486" s="125"/>
      <c r="Y486" s="125"/>
      <c r="Z486" s="125"/>
      <c r="AA486" s="125">
        <f t="shared" ref="AA486:AB486" si="227">SUM(AA471:AA485)</f>
        <v>0</v>
      </c>
      <c r="AB486" s="125">
        <f t="shared" si="227"/>
        <v>0</v>
      </c>
      <c r="AC486" s="197">
        <f>IF(W486=0,0,(W486/V486*100))</f>
        <v>0</v>
      </c>
      <c r="AD486" s="197">
        <f>IF(AB486=0,0,(AB486/AA486*100))</f>
        <v>0</v>
      </c>
      <c r="AE486" s="125"/>
      <c r="AF486" s="125"/>
      <c r="AG486" s="129"/>
      <c r="AI486" s="281" t="s">
        <v>644</v>
      </c>
      <c r="AJ486" s="281"/>
      <c r="AK486" s="129"/>
      <c r="AL486" s="129"/>
      <c r="AM486" s="129">
        <f>SUM(AM471:AM485)</f>
        <v>0</v>
      </c>
      <c r="AN486" s="129">
        <f>SUM(AN471:AN485)</f>
        <v>0</v>
      </c>
      <c r="AO486" s="129"/>
      <c r="AP486" s="129">
        <f t="shared" ref="AP486:AQ486" si="228">SUM(AP471:AP485)</f>
        <v>0</v>
      </c>
      <c r="AQ486" s="129">
        <f t="shared" si="228"/>
        <v>0</v>
      </c>
      <c r="AR486" s="130">
        <f>IF(AN486=0,0,(AN486/AM486*100))</f>
        <v>0</v>
      </c>
      <c r="AS486" s="130">
        <f>IF(AQ486=0,0,(AQ486/AP486*100))</f>
        <v>0</v>
      </c>
      <c r="AT486" s="129">
        <v>6</v>
      </c>
      <c r="AU486" s="129">
        <v>0</v>
      </c>
      <c r="AV486" s="175"/>
      <c r="AX486" s="281" t="s">
        <v>644</v>
      </c>
      <c r="AY486" s="281"/>
      <c r="AZ486" s="129"/>
      <c r="BA486" s="129"/>
      <c r="BB486" s="129"/>
      <c r="BC486" s="129"/>
      <c r="BD486" s="129"/>
      <c r="BE486" s="129"/>
      <c r="BF486" s="129"/>
      <c r="BG486" s="194"/>
      <c r="BH486" s="194"/>
      <c r="BI486" s="129"/>
      <c r="BJ486" s="129"/>
      <c r="BK486" s="175"/>
      <c r="BM486" s="281" t="s">
        <v>644</v>
      </c>
      <c r="BN486" s="281"/>
      <c r="BO486" s="129"/>
      <c r="BP486" s="129"/>
      <c r="BQ486" s="129">
        <f>SUM(BQ471:BQ485)</f>
        <v>0</v>
      </c>
      <c r="BR486" s="129">
        <f t="shared" ref="BR486" si="229">SUM(BR471:BR485)</f>
        <v>0</v>
      </c>
      <c r="BS486" s="129"/>
      <c r="BT486" s="129">
        <f t="shared" ref="BT486:BU486" si="230">SUM(BT471:BT485)</f>
        <v>0</v>
      </c>
      <c r="BU486" s="129">
        <f t="shared" si="230"/>
        <v>0</v>
      </c>
      <c r="BV486" s="130">
        <f>IF(BR486=0,0,(BR486/BQ486*100))</f>
        <v>0</v>
      </c>
      <c r="BW486" s="130">
        <f>IF(BU486=0,0,(BU486/BT486*100))</f>
        <v>0</v>
      </c>
      <c r="BX486" s="129"/>
      <c r="BY486" s="129"/>
      <c r="BZ486" s="129"/>
      <c r="CB486" s="281" t="s">
        <v>644</v>
      </c>
      <c r="CC486" s="281"/>
      <c r="CD486" s="129"/>
      <c r="CE486" s="129"/>
      <c r="CF486" s="129">
        <f>SUM(CF471:CF485)</f>
        <v>0</v>
      </c>
      <c r="CG486" s="129">
        <f t="shared" ref="CG486" si="231">SUM(CG471:CG485)</f>
        <v>0</v>
      </c>
      <c r="CH486" s="129"/>
      <c r="CI486" s="129">
        <f t="shared" ref="CI486:CJ486" si="232">SUM(CI471:CI485)</f>
        <v>0</v>
      </c>
      <c r="CJ486" s="129">
        <f t="shared" si="232"/>
        <v>0</v>
      </c>
      <c r="CK486" s="130">
        <f>IF(CG486=0,0,(CG486/CF486*100))</f>
        <v>0</v>
      </c>
      <c r="CL486" s="130">
        <f>IF(CJ486=0,0,(CJ486/CI486*100))</f>
        <v>0</v>
      </c>
      <c r="CM486" s="129"/>
      <c r="CN486" s="129"/>
      <c r="CO486" s="129"/>
    </row>
    <row r="487" spans="1:93" hidden="1">
      <c r="A487" s="129">
        <v>1</v>
      </c>
      <c r="B487" s="283" t="s">
        <v>615</v>
      </c>
      <c r="C487" s="16" t="s">
        <v>577</v>
      </c>
      <c r="D487" s="16" t="s">
        <v>272</v>
      </c>
      <c r="E487" s="129">
        <v>50</v>
      </c>
      <c r="F487" s="129">
        <v>43</v>
      </c>
      <c r="G487" s="129"/>
      <c r="H487" s="129"/>
      <c r="I487" s="129"/>
      <c r="J487" s="129"/>
      <c r="K487" s="129"/>
      <c r="L487" s="129"/>
      <c r="M487" s="129"/>
      <c r="N487" s="129"/>
      <c r="O487" s="129"/>
      <c r="P487" s="284"/>
      <c r="R487" s="129">
        <v>1</v>
      </c>
      <c r="S487" s="283" t="s">
        <v>615</v>
      </c>
      <c r="T487" s="16" t="s">
        <v>268</v>
      </c>
      <c r="U487" s="16" t="s">
        <v>269</v>
      </c>
      <c r="V487" s="129">
        <v>50</v>
      </c>
      <c r="W487" s="129">
        <v>25</v>
      </c>
      <c r="X487" s="129"/>
      <c r="Y487" s="129"/>
      <c r="Z487" s="129"/>
      <c r="AA487" s="129"/>
      <c r="AB487" s="129"/>
      <c r="AC487" s="196"/>
      <c r="AD487" s="196"/>
      <c r="AE487" s="129"/>
      <c r="AF487" s="129"/>
      <c r="AG487" s="281" t="s">
        <v>832</v>
      </c>
      <c r="AI487" s="129">
        <v>1</v>
      </c>
      <c r="AJ487" s="284" t="s">
        <v>615</v>
      </c>
      <c r="AK487" s="16" t="s">
        <v>273</v>
      </c>
      <c r="AL487" s="16" t="s">
        <v>274</v>
      </c>
      <c r="AM487" s="129">
        <v>50</v>
      </c>
      <c r="AN487" s="129">
        <v>50</v>
      </c>
      <c r="AO487" s="129"/>
      <c r="AP487" s="129"/>
      <c r="AQ487" s="129"/>
      <c r="AR487" s="129"/>
      <c r="AS487" s="129"/>
      <c r="AT487" s="129"/>
      <c r="AU487" s="129"/>
      <c r="AV487" s="286"/>
      <c r="AX487" s="129">
        <v>1</v>
      </c>
      <c r="AY487" s="284" t="s">
        <v>615</v>
      </c>
      <c r="AZ487" s="16" t="s">
        <v>262</v>
      </c>
      <c r="BA487" s="16" t="s">
        <v>263</v>
      </c>
      <c r="BB487" s="129">
        <v>2</v>
      </c>
      <c r="BC487" s="129">
        <v>2</v>
      </c>
      <c r="BD487" s="129"/>
      <c r="BE487" s="129"/>
      <c r="BF487" s="129"/>
      <c r="BG487" s="195"/>
      <c r="BH487" s="195"/>
      <c r="BI487" s="129"/>
      <c r="BJ487" s="129"/>
      <c r="BK487" s="286"/>
      <c r="BM487" s="129">
        <v>1</v>
      </c>
      <c r="BN487" s="284" t="s">
        <v>615</v>
      </c>
      <c r="BO487" s="16" t="s">
        <v>262</v>
      </c>
      <c r="BP487" s="16" t="s">
        <v>263</v>
      </c>
      <c r="BQ487" s="129">
        <v>2</v>
      </c>
      <c r="BR487" s="129"/>
      <c r="BS487" s="129"/>
      <c r="BT487" s="129"/>
      <c r="BU487" s="129"/>
      <c r="BV487" s="129"/>
      <c r="BW487" s="129"/>
      <c r="BX487" s="129"/>
      <c r="BY487" s="129"/>
      <c r="BZ487" s="281"/>
      <c r="CB487" s="129">
        <v>1</v>
      </c>
      <c r="CC487" s="284" t="s">
        <v>615</v>
      </c>
      <c r="CD487" s="16"/>
      <c r="CE487" s="16"/>
      <c r="CF487" s="129"/>
      <c r="CG487" s="129"/>
      <c r="CH487" s="129"/>
      <c r="CI487" s="129"/>
      <c r="CJ487" s="129"/>
      <c r="CK487" s="129"/>
      <c r="CL487" s="129"/>
      <c r="CM487" s="129"/>
      <c r="CN487" s="129"/>
      <c r="CO487" s="281"/>
    </row>
    <row r="488" spans="1:93" hidden="1">
      <c r="A488" s="129">
        <v>2</v>
      </c>
      <c r="B488" s="283"/>
      <c r="C488" s="16" t="s">
        <v>281</v>
      </c>
      <c r="D488" s="16" t="s">
        <v>282</v>
      </c>
      <c r="E488" s="129">
        <v>25</v>
      </c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284"/>
      <c r="R488" s="129">
        <v>2</v>
      </c>
      <c r="S488" s="283"/>
      <c r="T488" s="16" t="s">
        <v>577</v>
      </c>
      <c r="U488" s="16" t="s">
        <v>272</v>
      </c>
      <c r="V488" s="129"/>
      <c r="W488" s="129">
        <v>30</v>
      </c>
      <c r="X488" s="129"/>
      <c r="Y488" s="129"/>
      <c r="Z488" s="129"/>
      <c r="AA488" s="129"/>
      <c r="AB488" s="129"/>
      <c r="AC488" s="196"/>
      <c r="AD488" s="196"/>
      <c r="AE488" s="129"/>
      <c r="AF488" s="129"/>
      <c r="AG488" s="281"/>
      <c r="AI488" s="129">
        <v>2</v>
      </c>
      <c r="AJ488" s="284"/>
      <c r="AK488" s="16" t="s">
        <v>281</v>
      </c>
      <c r="AL488" s="16" t="s">
        <v>282</v>
      </c>
      <c r="AM488" s="129">
        <v>11</v>
      </c>
      <c r="AN488" s="129"/>
      <c r="AO488" s="129"/>
      <c r="AP488" s="129"/>
      <c r="AQ488" s="129"/>
      <c r="AR488" s="129"/>
      <c r="AS488" s="129"/>
      <c r="AT488" s="129"/>
      <c r="AU488" s="129"/>
      <c r="AV488" s="287"/>
      <c r="AX488" s="129">
        <v>2</v>
      </c>
      <c r="AY488" s="284"/>
      <c r="AZ488" s="16" t="s">
        <v>264</v>
      </c>
      <c r="BA488" s="16" t="s">
        <v>265</v>
      </c>
      <c r="BB488" s="129">
        <v>24</v>
      </c>
      <c r="BC488" s="129">
        <v>11</v>
      </c>
      <c r="BD488" s="129"/>
      <c r="BE488" s="129"/>
      <c r="BF488" s="129"/>
      <c r="BG488" s="195"/>
      <c r="BH488" s="195"/>
      <c r="BI488" s="129"/>
      <c r="BJ488" s="129"/>
      <c r="BK488" s="287"/>
      <c r="BM488" s="129">
        <v>2</v>
      </c>
      <c r="BN488" s="284"/>
      <c r="BO488" s="16" t="s">
        <v>266</v>
      </c>
      <c r="BP488" s="16" t="s">
        <v>267</v>
      </c>
      <c r="BQ488" s="129">
        <v>5</v>
      </c>
      <c r="BR488" s="129">
        <v>5</v>
      </c>
      <c r="BS488" s="129"/>
      <c r="BT488" s="129"/>
      <c r="BU488" s="129"/>
      <c r="BV488" s="129"/>
      <c r="BW488" s="129"/>
      <c r="BX488" s="129"/>
      <c r="BY488" s="129"/>
      <c r="BZ488" s="281"/>
      <c r="CB488" s="129">
        <v>2</v>
      </c>
      <c r="CC488" s="284"/>
      <c r="CD488" s="129"/>
      <c r="CE488" s="129"/>
      <c r="CF488" s="129"/>
      <c r="CG488" s="129"/>
      <c r="CH488" s="129"/>
      <c r="CI488" s="129"/>
      <c r="CJ488" s="129"/>
      <c r="CK488" s="129"/>
      <c r="CL488" s="129"/>
      <c r="CM488" s="129"/>
      <c r="CN488" s="129"/>
      <c r="CO488" s="281"/>
    </row>
    <row r="489" spans="1:93" hidden="1">
      <c r="A489" s="129">
        <v>3</v>
      </c>
      <c r="B489" s="283"/>
      <c r="C489" s="16"/>
      <c r="D489" s="16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284"/>
      <c r="R489" s="129">
        <v>3</v>
      </c>
      <c r="S489" s="283"/>
      <c r="T489" s="16" t="s">
        <v>290</v>
      </c>
      <c r="U489" s="16" t="s">
        <v>291</v>
      </c>
      <c r="V489" s="129">
        <v>20</v>
      </c>
      <c r="W489" s="129"/>
      <c r="X489" s="129"/>
      <c r="Y489" s="129"/>
      <c r="Z489" s="129"/>
      <c r="AA489" s="129"/>
      <c r="AB489" s="129"/>
      <c r="AC489" s="196"/>
      <c r="AD489" s="196"/>
      <c r="AE489" s="129"/>
      <c r="AF489" s="129"/>
      <c r="AG489" s="281"/>
      <c r="AI489" s="129">
        <v>3</v>
      </c>
      <c r="AJ489" s="284"/>
      <c r="AK489" s="38" t="s">
        <v>579</v>
      </c>
      <c r="AL489" s="38" t="s">
        <v>451</v>
      </c>
      <c r="AM489" s="129">
        <v>1</v>
      </c>
      <c r="AN489" s="129"/>
      <c r="AO489" s="129"/>
      <c r="AP489" s="129"/>
      <c r="AQ489" s="129"/>
      <c r="AR489" s="129"/>
      <c r="AS489" s="129"/>
      <c r="AT489" s="129"/>
      <c r="AU489" s="129"/>
      <c r="AV489" s="287"/>
      <c r="AX489" s="129">
        <v>3</v>
      </c>
      <c r="AY489" s="284"/>
      <c r="AZ489" s="38" t="s">
        <v>576</v>
      </c>
      <c r="BA489" s="38" t="s">
        <v>511</v>
      </c>
      <c r="BB489" s="129">
        <v>20</v>
      </c>
      <c r="BC489" s="129">
        <v>20</v>
      </c>
      <c r="BD489" s="129"/>
      <c r="BE489" s="129"/>
      <c r="BF489" s="129"/>
      <c r="BG489" s="195"/>
      <c r="BH489" s="195"/>
      <c r="BI489" s="129"/>
      <c r="BJ489" s="129"/>
      <c r="BK489" s="287"/>
      <c r="BM489" s="129">
        <v>3</v>
      </c>
      <c r="BN489" s="284"/>
      <c r="BO489" s="16" t="s">
        <v>268</v>
      </c>
      <c r="BP489" s="16" t="s">
        <v>269</v>
      </c>
      <c r="BQ489" s="129">
        <v>75</v>
      </c>
      <c r="BR489" s="129">
        <v>53</v>
      </c>
      <c r="BS489" s="129"/>
      <c r="BT489" s="129"/>
      <c r="BU489" s="129"/>
      <c r="BV489" s="129"/>
      <c r="BW489" s="129"/>
      <c r="BX489" s="129"/>
      <c r="BY489" s="129"/>
      <c r="BZ489" s="281"/>
      <c r="CB489" s="129">
        <v>3</v>
      </c>
      <c r="CC489" s="284"/>
      <c r="CD489" s="129"/>
      <c r="CE489" s="129"/>
      <c r="CF489" s="129"/>
      <c r="CG489" s="129"/>
      <c r="CH489" s="129"/>
      <c r="CI489" s="129"/>
      <c r="CJ489" s="129"/>
      <c r="CK489" s="129"/>
      <c r="CL489" s="129"/>
      <c r="CM489" s="129"/>
      <c r="CN489" s="129"/>
      <c r="CO489" s="281"/>
    </row>
    <row r="490" spans="1:93" hidden="1">
      <c r="A490" s="129">
        <v>4</v>
      </c>
      <c r="B490" s="283"/>
      <c r="C490" s="16"/>
      <c r="D490" s="16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284"/>
      <c r="R490" s="129">
        <v>4</v>
      </c>
      <c r="S490" s="283"/>
      <c r="T490" s="16"/>
      <c r="U490" s="16"/>
      <c r="V490" s="129"/>
      <c r="W490" s="129"/>
      <c r="X490" s="129"/>
      <c r="Y490" s="129"/>
      <c r="Z490" s="129"/>
      <c r="AA490" s="129"/>
      <c r="AB490" s="129"/>
      <c r="AC490" s="196"/>
      <c r="AD490" s="196"/>
      <c r="AE490" s="129"/>
      <c r="AF490" s="129"/>
      <c r="AG490" s="281"/>
      <c r="AI490" s="129">
        <v>4</v>
      </c>
      <c r="AJ490" s="284"/>
      <c r="AK490" s="16" t="s">
        <v>273</v>
      </c>
      <c r="AL490" s="16" t="s">
        <v>274</v>
      </c>
      <c r="AM490" s="129"/>
      <c r="AN490" s="129">
        <v>4</v>
      </c>
      <c r="AO490" s="129"/>
      <c r="AP490" s="129"/>
      <c r="AQ490" s="129"/>
      <c r="AR490" s="129"/>
      <c r="AS490" s="129"/>
      <c r="AT490" s="129"/>
      <c r="AU490" s="129"/>
      <c r="AV490" s="287"/>
      <c r="AX490" s="129">
        <v>4</v>
      </c>
      <c r="AY490" s="284"/>
      <c r="AZ490" s="16" t="s">
        <v>266</v>
      </c>
      <c r="BA490" s="16" t="s">
        <v>267</v>
      </c>
      <c r="BB490" s="129">
        <v>5</v>
      </c>
      <c r="BC490" s="129"/>
      <c r="BD490" s="129"/>
      <c r="BE490" s="129"/>
      <c r="BF490" s="129"/>
      <c r="BG490" s="195"/>
      <c r="BH490" s="195"/>
      <c r="BI490" s="129"/>
      <c r="BJ490" s="129"/>
      <c r="BK490" s="287"/>
      <c r="BM490" s="129">
        <v>4</v>
      </c>
      <c r="BN490" s="284"/>
      <c r="BO490" s="16" t="s">
        <v>275</v>
      </c>
      <c r="BP490" s="16" t="s">
        <v>276</v>
      </c>
      <c r="BQ490" s="129">
        <v>30</v>
      </c>
      <c r="BR490" s="129">
        <v>30</v>
      </c>
      <c r="BS490" s="129"/>
      <c r="BT490" s="129"/>
      <c r="BU490" s="129"/>
      <c r="BV490" s="129"/>
      <c r="BW490" s="129"/>
      <c r="BX490" s="129"/>
      <c r="BY490" s="129"/>
      <c r="BZ490" s="281"/>
      <c r="CB490" s="129">
        <v>4</v>
      </c>
      <c r="CC490" s="284"/>
      <c r="CD490" s="129"/>
      <c r="CE490" s="129"/>
      <c r="CF490" s="129"/>
      <c r="CG490" s="129"/>
      <c r="CH490" s="129"/>
      <c r="CI490" s="129"/>
      <c r="CJ490" s="129"/>
      <c r="CK490" s="129"/>
      <c r="CL490" s="129"/>
      <c r="CM490" s="129"/>
      <c r="CN490" s="129"/>
      <c r="CO490" s="281"/>
    </row>
    <row r="491" spans="1:93" hidden="1">
      <c r="A491" s="129">
        <v>5</v>
      </c>
      <c r="B491" s="283"/>
      <c r="C491" s="16"/>
      <c r="D491" s="16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284"/>
      <c r="R491" s="129">
        <v>5</v>
      </c>
      <c r="S491" s="283"/>
      <c r="T491" s="129"/>
      <c r="U491" s="129"/>
      <c r="V491" s="129"/>
      <c r="W491" s="129"/>
      <c r="X491" s="129"/>
      <c r="Y491" s="129"/>
      <c r="Z491" s="129"/>
      <c r="AA491" s="129"/>
      <c r="AB491" s="129"/>
      <c r="AC491" s="196"/>
      <c r="AD491" s="196"/>
      <c r="AE491" s="129"/>
      <c r="AF491" s="129"/>
      <c r="AG491" s="281"/>
      <c r="AI491" s="129">
        <v>5</v>
      </c>
      <c r="AJ491" s="284"/>
      <c r="AK491" s="129"/>
      <c r="AL491" s="129"/>
      <c r="AM491" s="129"/>
      <c r="AN491" s="129"/>
      <c r="AO491" s="129"/>
      <c r="AP491" s="129"/>
      <c r="AQ491" s="129"/>
      <c r="AR491" s="129"/>
      <c r="AS491" s="129"/>
      <c r="AT491" s="129"/>
      <c r="AU491" s="129"/>
      <c r="AV491" s="287"/>
      <c r="AX491" s="129">
        <v>5</v>
      </c>
      <c r="AY491" s="284"/>
      <c r="AZ491" s="16" t="s">
        <v>268</v>
      </c>
      <c r="BA491" s="16" t="s">
        <v>269</v>
      </c>
      <c r="BB491" s="129">
        <v>75</v>
      </c>
      <c r="BC491" s="129"/>
      <c r="BD491" s="129"/>
      <c r="BE491" s="129"/>
      <c r="BF491" s="129"/>
      <c r="BG491" s="195"/>
      <c r="BH491" s="195"/>
      <c r="BI491" s="129"/>
      <c r="BJ491" s="129"/>
      <c r="BK491" s="287"/>
      <c r="BM491" s="129">
        <v>5</v>
      </c>
      <c r="BN491" s="284"/>
      <c r="BO491" s="16" t="s">
        <v>560</v>
      </c>
      <c r="BP491" s="16" t="s">
        <v>371</v>
      </c>
      <c r="BQ491" s="129">
        <v>5</v>
      </c>
      <c r="BR491" s="129"/>
      <c r="BS491" s="129"/>
      <c r="BT491" s="129"/>
      <c r="BU491" s="129"/>
      <c r="BV491" s="129"/>
      <c r="BW491" s="129"/>
      <c r="BX491" s="129"/>
      <c r="BY491" s="129"/>
      <c r="BZ491" s="281"/>
      <c r="CB491" s="129">
        <v>5</v>
      </c>
      <c r="CC491" s="284"/>
      <c r="CD491" s="129"/>
      <c r="CE491" s="129"/>
      <c r="CF491" s="129"/>
      <c r="CG491" s="129"/>
      <c r="CH491" s="129"/>
      <c r="CI491" s="129"/>
      <c r="CJ491" s="129"/>
      <c r="CK491" s="129"/>
      <c r="CL491" s="129"/>
      <c r="CM491" s="129"/>
      <c r="CN491" s="129"/>
      <c r="CO491" s="281"/>
    </row>
    <row r="492" spans="1:93" hidden="1">
      <c r="A492" s="129">
        <v>6</v>
      </c>
      <c r="B492" s="283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284"/>
      <c r="R492" s="129">
        <v>6</v>
      </c>
      <c r="S492" s="283"/>
      <c r="T492" s="129"/>
      <c r="U492" s="129"/>
      <c r="V492" s="129"/>
      <c r="W492" s="129"/>
      <c r="X492" s="129"/>
      <c r="Y492" s="129"/>
      <c r="Z492" s="129"/>
      <c r="AA492" s="129"/>
      <c r="AB492" s="129"/>
      <c r="AC492" s="196"/>
      <c r="AD492" s="196"/>
      <c r="AE492" s="129"/>
      <c r="AF492" s="129"/>
      <c r="AG492" s="281"/>
      <c r="AI492" s="129">
        <v>6</v>
      </c>
      <c r="AJ492" s="284"/>
      <c r="AK492" s="129"/>
      <c r="AL492" s="129"/>
      <c r="AM492" s="129"/>
      <c r="AN492" s="129"/>
      <c r="AO492" s="129"/>
      <c r="AP492" s="129"/>
      <c r="AQ492" s="129"/>
      <c r="AR492" s="129"/>
      <c r="AS492" s="129"/>
      <c r="AT492" s="129"/>
      <c r="AU492" s="129"/>
      <c r="AV492" s="287"/>
      <c r="AX492" s="129">
        <v>6</v>
      </c>
      <c r="AY492" s="284"/>
      <c r="AZ492" s="16" t="s">
        <v>577</v>
      </c>
      <c r="BA492" s="16" t="s">
        <v>272</v>
      </c>
      <c r="BB492" s="129">
        <v>17</v>
      </c>
      <c r="BC492" s="129"/>
      <c r="BD492" s="129"/>
      <c r="BE492" s="129"/>
      <c r="BF492" s="129"/>
      <c r="BG492" s="195"/>
      <c r="BH492" s="195"/>
      <c r="BI492" s="129"/>
      <c r="BJ492" s="129"/>
      <c r="BK492" s="287"/>
      <c r="BM492" s="129">
        <v>6</v>
      </c>
      <c r="BN492" s="284"/>
      <c r="BO492" s="129"/>
      <c r="BP492" s="38" t="s">
        <v>459</v>
      </c>
      <c r="BQ492" s="129">
        <v>1</v>
      </c>
      <c r="BR492" s="129"/>
      <c r="BS492" s="129"/>
      <c r="BT492" s="129"/>
      <c r="BU492" s="129"/>
      <c r="BV492" s="129"/>
      <c r="BW492" s="129"/>
      <c r="BX492" s="129"/>
      <c r="BY492" s="129"/>
      <c r="BZ492" s="281"/>
      <c r="CB492" s="129">
        <v>6</v>
      </c>
      <c r="CC492" s="284"/>
      <c r="CD492" s="129"/>
      <c r="CE492" s="129"/>
      <c r="CF492" s="129"/>
      <c r="CG492" s="129"/>
      <c r="CH492" s="129"/>
      <c r="CI492" s="129"/>
      <c r="CJ492" s="129"/>
      <c r="CK492" s="129"/>
      <c r="CL492" s="129"/>
      <c r="CM492" s="129"/>
      <c r="CN492" s="129"/>
      <c r="CO492" s="281"/>
    </row>
    <row r="493" spans="1:93" hidden="1">
      <c r="A493" s="129">
        <v>7</v>
      </c>
      <c r="B493" s="283"/>
      <c r="C493" s="38"/>
      <c r="D493" s="38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284"/>
      <c r="R493" s="129">
        <v>7</v>
      </c>
      <c r="S493" s="283"/>
      <c r="T493" s="129"/>
      <c r="U493" s="129"/>
      <c r="V493" s="129"/>
      <c r="W493" s="129"/>
      <c r="X493" s="129"/>
      <c r="Y493" s="129"/>
      <c r="Z493" s="129"/>
      <c r="AA493" s="129"/>
      <c r="AB493" s="129"/>
      <c r="AC493" s="196"/>
      <c r="AD493" s="196"/>
      <c r="AE493" s="129"/>
      <c r="AF493" s="129"/>
      <c r="AG493" s="281"/>
      <c r="AI493" s="129">
        <v>7</v>
      </c>
      <c r="AJ493" s="284"/>
      <c r="AK493" s="129"/>
      <c r="AL493" s="129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287"/>
      <c r="AX493" s="129">
        <v>7</v>
      </c>
      <c r="AY493" s="284"/>
      <c r="AZ493" s="16" t="s">
        <v>273</v>
      </c>
      <c r="BA493" s="16" t="s">
        <v>274</v>
      </c>
      <c r="BB493" s="129">
        <v>11</v>
      </c>
      <c r="BC493" s="129"/>
      <c r="BD493" s="129"/>
      <c r="BE493" s="129"/>
      <c r="BF493" s="129"/>
      <c r="BG493" s="195"/>
      <c r="BH493" s="195"/>
      <c r="BI493" s="129"/>
      <c r="BJ493" s="129"/>
      <c r="BK493" s="287"/>
      <c r="BM493" s="129">
        <v>7</v>
      </c>
      <c r="BN493" s="284"/>
      <c r="BO493" s="129"/>
      <c r="BP493" s="38" t="s">
        <v>458</v>
      </c>
      <c r="BQ493" s="129">
        <v>3</v>
      </c>
      <c r="BR493" s="129"/>
      <c r="BS493" s="129"/>
      <c r="BT493" s="129"/>
      <c r="BU493" s="129"/>
      <c r="BV493" s="129"/>
      <c r="BW493" s="129"/>
      <c r="BX493" s="129"/>
      <c r="BY493" s="129"/>
      <c r="BZ493" s="281"/>
      <c r="CB493" s="129">
        <v>7</v>
      </c>
      <c r="CC493" s="284"/>
      <c r="CD493" s="129"/>
      <c r="CE493" s="129"/>
      <c r="CF493" s="129"/>
      <c r="CG493" s="129"/>
      <c r="CH493" s="129"/>
      <c r="CI493" s="129"/>
      <c r="CJ493" s="129"/>
      <c r="CK493" s="129"/>
      <c r="CL493" s="129"/>
      <c r="CM493" s="129"/>
      <c r="CN493" s="129"/>
      <c r="CO493" s="281"/>
    </row>
    <row r="494" spans="1:93" hidden="1">
      <c r="A494" s="129">
        <v>8</v>
      </c>
      <c r="B494" s="283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284"/>
      <c r="R494" s="129">
        <v>8</v>
      </c>
      <c r="S494" s="283"/>
      <c r="T494" s="129"/>
      <c r="U494" s="129"/>
      <c r="V494" s="129"/>
      <c r="W494" s="129"/>
      <c r="X494" s="129"/>
      <c r="Y494" s="129"/>
      <c r="Z494" s="129"/>
      <c r="AA494" s="129"/>
      <c r="AB494" s="129"/>
      <c r="AC494" s="196"/>
      <c r="AD494" s="196"/>
      <c r="AE494" s="129"/>
      <c r="AF494" s="129"/>
      <c r="AG494" s="281"/>
      <c r="AI494" s="129">
        <v>8</v>
      </c>
      <c r="AJ494" s="284"/>
      <c r="AK494" s="129"/>
      <c r="AL494" s="129"/>
      <c r="AM494" s="129"/>
      <c r="AN494" s="129"/>
      <c r="AO494" s="129"/>
      <c r="AP494" s="129"/>
      <c r="AQ494" s="129"/>
      <c r="AR494" s="129"/>
      <c r="AS494" s="129"/>
      <c r="AT494" s="129"/>
      <c r="AU494" s="129"/>
      <c r="AV494" s="287"/>
      <c r="AX494" s="129">
        <v>8</v>
      </c>
      <c r="AY494" s="284"/>
      <c r="AZ494" s="16" t="s">
        <v>275</v>
      </c>
      <c r="BA494" s="16" t="s">
        <v>276</v>
      </c>
      <c r="BB494" s="129">
        <v>45</v>
      </c>
      <c r="BC494" s="129"/>
      <c r="BD494" s="129"/>
      <c r="BE494" s="129"/>
      <c r="BF494" s="129"/>
      <c r="BG494" s="195"/>
      <c r="BH494" s="195"/>
      <c r="BI494" s="129"/>
      <c r="BJ494" s="129"/>
      <c r="BK494" s="287"/>
      <c r="BM494" s="129">
        <v>8</v>
      </c>
      <c r="BN494" s="284"/>
      <c r="BO494" s="129"/>
      <c r="BP494" s="129"/>
      <c r="BQ494" s="129"/>
      <c r="BR494" s="129"/>
      <c r="BS494" s="129"/>
      <c r="BT494" s="129"/>
      <c r="BU494" s="129"/>
      <c r="BV494" s="129"/>
      <c r="BW494" s="129"/>
      <c r="BX494" s="129"/>
      <c r="BY494" s="129"/>
      <c r="BZ494" s="281"/>
      <c r="CB494" s="129">
        <v>8</v>
      </c>
      <c r="CC494" s="284"/>
      <c r="CD494" s="129"/>
      <c r="CE494" s="129"/>
      <c r="CF494" s="129"/>
      <c r="CG494" s="129"/>
      <c r="CH494" s="129"/>
      <c r="CI494" s="129"/>
      <c r="CJ494" s="129"/>
      <c r="CK494" s="129"/>
      <c r="CL494" s="129"/>
      <c r="CM494" s="129"/>
      <c r="CN494" s="129"/>
      <c r="CO494" s="281"/>
    </row>
    <row r="495" spans="1:93" hidden="1">
      <c r="A495" s="129">
        <v>9</v>
      </c>
      <c r="B495" s="283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284"/>
      <c r="R495" s="129">
        <v>9</v>
      </c>
      <c r="S495" s="283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96"/>
      <c r="AD495" s="196"/>
      <c r="AE495" s="129"/>
      <c r="AF495" s="129"/>
      <c r="AG495" s="281"/>
      <c r="AI495" s="129">
        <v>9</v>
      </c>
      <c r="AJ495" s="284"/>
      <c r="AK495" s="129"/>
      <c r="AL495" s="129"/>
      <c r="AM495" s="129"/>
      <c r="AN495" s="129"/>
      <c r="AO495" s="129"/>
      <c r="AP495" s="129"/>
      <c r="AQ495" s="129"/>
      <c r="AR495" s="129"/>
      <c r="AS495" s="129"/>
      <c r="AT495" s="129"/>
      <c r="AU495" s="129"/>
      <c r="AV495" s="287"/>
      <c r="AX495" s="129">
        <v>9</v>
      </c>
      <c r="AY495" s="284"/>
      <c r="AZ495" s="38" t="s">
        <v>579</v>
      </c>
      <c r="BA495" s="38" t="s">
        <v>451</v>
      </c>
      <c r="BB495" s="129"/>
      <c r="BC495" s="129">
        <v>1</v>
      </c>
      <c r="BD495" s="129"/>
      <c r="BE495" s="129"/>
      <c r="BF495" s="129"/>
      <c r="BG495" s="195"/>
      <c r="BH495" s="195"/>
      <c r="BI495" s="129"/>
      <c r="BJ495" s="129"/>
      <c r="BK495" s="287"/>
      <c r="BM495" s="129">
        <v>9</v>
      </c>
      <c r="BN495" s="284"/>
      <c r="BO495" s="129"/>
      <c r="BP495" s="129"/>
      <c r="BQ495" s="129"/>
      <c r="BR495" s="129"/>
      <c r="BS495" s="129"/>
      <c r="BT495" s="129"/>
      <c r="BU495" s="129"/>
      <c r="BV495" s="129"/>
      <c r="BW495" s="129"/>
      <c r="BX495" s="129"/>
      <c r="BY495" s="129"/>
      <c r="BZ495" s="281"/>
      <c r="CB495" s="129">
        <v>9</v>
      </c>
      <c r="CC495" s="284"/>
      <c r="CD495" s="129"/>
      <c r="CE495" s="129"/>
      <c r="CF495" s="129"/>
      <c r="CG495" s="129"/>
      <c r="CH495" s="129"/>
      <c r="CI495" s="129"/>
      <c r="CJ495" s="129"/>
      <c r="CK495" s="129"/>
      <c r="CL495" s="129"/>
      <c r="CM495" s="129"/>
      <c r="CN495" s="129"/>
      <c r="CO495" s="281"/>
    </row>
    <row r="496" spans="1:93" hidden="1">
      <c r="A496" s="129">
        <v>10</v>
      </c>
      <c r="B496" s="283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284"/>
      <c r="R496" s="129">
        <v>10</v>
      </c>
      <c r="S496" s="283"/>
      <c r="T496" s="129"/>
      <c r="U496" s="129"/>
      <c r="V496" s="129"/>
      <c r="W496" s="129"/>
      <c r="X496" s="129"/>
      <c r="Y496" s="129"/>
      <c r="Z496" s="129"/>
      <c r="AA496" s="129"/>
      <c r="AB496" s="129"/>
      <c r="AC496" s="196"/>
      <c r="AD496" s="196"/>
      <c r="AE496" s="129"/>
      <c r="AF496" s="129"/>
      <c r="AG496" s="281"/>
      <c r="AI496" s="129">
        <v>10</v>
      </c>
      <c r="AJ496" s="284"/>
      <c r="AK496" s="129"/>
      <c r="AL496" s="129"/>
      <c r="AM496" s="129"/>
      <c r="AN496" s="129"/>
      <c r="AO496" s="129"/>
      <c r="AP496" s="129"/>
      <c r="AQ496" s="129"/>
      <c r="AR496" s="129"/>
      <c r="AS496" s="129"/>
      <c r="AT496" s="129"/>
      <c r="AU496" s="129"/>
      <c r="AV496" s="287"/>
      <c r="AX496" s="129">
        <v>10</v>
      </c>
      <c r="AY496" s="284"/>
      <c r="AZ496" s="129"/>
      <c r="BA496" s="129"/>
      <c r="BB496" s="129"/>
      <c r="BC496" s="129"/>
      <c r="BD496" s="129"/>
      <c r="BE496" s="129"/>
      <c r="BF496" s="129"/>
      <c r="BG496" s="195"/>
      <c r="BH496" s="195"/>
      <c r="BI496" s="129"/>
      <c r="BJ496" s="129"/>
      <c r="BK496" s="287"/>
      <c r="BM496" s="129">
        <v>10</v>
      </c>
      <c r="BN496" s="284"/>
      <c r="BO496" s="129"/>
      <c r="BP496" s="129"/>
      <c r="BQ496" s="129"/>
      <c r="BR496" s="129"/>
      <c r="BS496" s="129"/>
      <c r="BT496" s="129"/>
      <c r="BU496" s="129"/>
      <c r="BV496" s="129"/>
      <c r="BW496" s="129"/>
      <c r="BX496" s="129"/>
      <c r="BY496" s="129"/>
      <c r="BZ496" s="281"/>
      <c r="CB496" s="129">
        <v>10</v>
      </c>
      <c r="CC496" s="284"/>
      <c r="CD496" s="129"/>
      <c r="CE496" s="129"/>
      <c r="CF496" s="129"/>
      <c r="CG496" s="129"/>
      <c r="CH496" s="129"/>
      <c r="CI496" s="129"/>
      <c r="CJ496" s="129"/>
      <c r="CK496" s="129"/>
      <c r="CL496" s="129"/>
      <c r="CM496" s="129"/>
      <c r="CN496" s="129"/>
      <c r="CO496" s="281"/>
    </row>
    <row r="497" spans="1:93" hidden="1">
      <c r="A497" s="129">
        <v>11</v>
      </c>
      <c r="B497" s="283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284"/>
      <c r="R497" s="129">
        <v>11</v>
      </c>
      <c r="S497" s="283"/>
      <c r="T497" s="129"/>
      <c r="U497" s="129"/>
      <c r="V497" s="129"/>
      <c r="W497" s="129"/>
      <c r="X497" s="129"/>
      <c r="Y497" s="129"/>
      <c r="Z497" s="129"/>
      <c r="AA497" s="129"/>
      <c r="AB497" s="129"/>
      <c r="AC497" s="196"/>
      <c r="AD497" s="196"/>
      <c r="AE497" s="129"/>
      <c r="AF497" s="129"/>
      <c r="AG497" s="281"/>
      <c r="AI497" s="129">
        <v>11</v>
      </c>
      <c r="AJ497" s="284"/>
      <c r="AK497" s="129"/>
      <c r="AL497" s="129"/>
      <c r="AM497" s="129"/>
      <c r="AN497" s="129"/>
      <c r="AO497" s="129"/>
      <c r="AP497" s="129"/>
      <c r="AQ497" s="129"/>
      <c r="AR497" s="129"/>
      <c r="AS497" s="129"/>
      <c r="AT497" s="129"/>
      <c r="AU497" s="129"/>
      <c r="AV497" s="287"/>
      <c r="AX497" s="129">
        <v>11</v>
      </c>
      <c r="AY497" s="284"/>
      <c r="AZ497" s="129"/>
      <c r="BA497" s="129"/>
      <c r="BB497" s="129"/>
      <c r="BC497" s="129"/>
      <c r="BD497" s="129"/>
      <c r="BE497" s="129"/>
      <c r="BF497" s="129"/>
      <c r="BG497" s="195"/>
      <c r="BH497" s="195"/>
      <c r="BI497" s="129"/>
      <c r="BJ497" s="129"/>
      <c r="BK497" s="287"/>
      <c r="BM497" s="129">
        <v>11</v>
      </c>
      <c r="BN497" s="284"/>
      <c r="BO497" s="129"/>
      <c r="BP497" s="129"/>
      <c r="BQ497" s="129"/>
      <c r="BR497" s="129"/>
      <c r="BS497" s="129"/>
      <c r="BT497" s="129"/>
      <c r="BU497" s="129"/>
      <c r="BV497" s="129"/>
      <c r="BW497" s="129"/>
      <c r="BX497" s="129"/>
      <c r="BY497" s="129"/>
      <c r="BZ497" s="281"/>
      <c r="CB497" s="129">
        <v>11</v>
      </c>
      <c r="CC497" s="284"/>
      <c r="CD497" s="129"/>
      <c r="CE497" s="129"/>
      <c r="CF497" s="129"/>
      <c r="CG497" s="129"/>
      <c r="CH497" s="129"/>
      <c r="CI497" s="129"/>
      <c r="CJ497" s="129"/>
      <c r="CK497" s="129"/>
      <c r="CL497" s="129"/>
      <c r="CM497" s="129"/>
      <c r="CN497" s="129"/>
      <c r="CO497" s="281"/>
    </row>
    <row r="498" spans="1:93" hidden="1">
      <c r="A498" s="129">
        <v>12</v>
      </c>
      <c r="B498" s="283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284"/>
      <c r="R498" s="129">
        <v>12</v>
      </c>
      <c r="S498" s="283"/>
      <c r="T498" s="129"/>
      <c r="U498" s="129"/>
      <c r="V498" s="129"/>
      <c r="W498" s="129"/>
      <c r="X498" s="129"/>
      <c r="Y498" s="129"/>
      <c r="Z498" s="129"/>
      <c r="AA498" s="129"/>
      <c r="AB498" s="129"/>
      <c r="AC498" s="196"/>
      <c r="AD498" s="196"/>
      <c r="AE498" s="129"/>
      <c r="AF498" s="129"/>
      <c r="AG498" s="281"/>
      <c r="AI498" s="129">
        <v>12</v>
      </c>
      <c r="AJ498" s="284"/>
      <c r="AK498" s="129"/>
      <c r="AL498" s="129"/>
      <c r="AM498" s="129"/>
      <c r="AN498" s="129"/>
      <c r="AO498" s="129"/>
      <c r="AP498" s="129"/>
      <c r="AQ498" s="129"/>
      <c r="AR498" s="129"/>
      <c r="AS498" s="129"/>
      <c r="AT498" s="129"/>
      <c r="AU498" s="129"/>
      <c r="AV498" s="287"/>
      <c r="AX498" s="129">
        <v>12</v>
      </c>
      <c r="AY498" s="284"/>
      <c r="AZ498" s="129"/>
      <c r="BA498" s="129"/>
      <c r="BB498" s="129"/>
      <c r="BC498" s="129"/>
      <c r="BD498" s="129"/>
      <c r="BE498" s="129"/>
      <c r="BF498" s="129"/>
      <c r="BG498" s="195"/>
      <c r="BH498" s="195"/>
      <c r="BI498" s="129"/>
      <c r="BJ498" s="129"/>
      <c r="BK498" s="287"/>
      <c r="BM498" s="129">
        <v>12</v>
      </c>
      <c r="BN498" s="284"/>
      <c r="BO498" s="129"/>
      <c r="BP498" s="129"/>
      <c r="BQ498" s="129"/>
      <c r="BR498" s="129"/>
      <c r="BS498" s="129"/>
      <c r="BT498" s="129"/>
      <c r="BU498" s="129"/>
      <c r="BV498" s="129"/>
      <c r="BW498" s="129"/>
      <c r="BX498" s="129"/>
      <c r="BY498" s="129"/>
      <c r="BZ498" s="281"/>
      <c r="CB498" s="129">
        <v>12</v>
      </c>
      <c r="CC498" s="284"/>
      <c r="CD498" s="129"/>
      <c r="CE498" s="129"/>
      <c r="CF498" s="129"/>
      <c r="CG498" s="129"/>
      <c r="CH498" s="129"/>
      <c r="CI498" s="129"/>
      <c r="CJ498" s="129"/>
      <c r="CK498" s="129"/>
      <c r="CL498" s="129"/>
      <c r="CM498" s="129"/>
      <c r="CN498" s="129"/>
      <c r="CO498" s="281"/>
    </row>
    <row r="499" spans="1:93" hidden="1">
      <c r="A499" s="129">
        <v>13</v>
      </c>
      <c r="B499" s="283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284"/>
      <c r="R499" s="129">
        <v>13</v>
      </c>
      <c r="S499" s="283"/>
      <c r="T499" s="129"/>
      <c r="U499" s="129"/>
      <c r="V499" s="129"/>
      <c r="W499" s="129"/>
      <c r="X499" s="129"/>
      <c r="Y499" s="129"/>
      <c r="Z499" s="129"/>
      <c r="AA499" s="129"/>
      <c r="AB499" s="129"/>
      <c r="AC499" s="196"/>
      <c r="AD499" s="196"/>
      <c r="AE499" s="129"/>
      <c r="AF499" s="129"/>
      <c r="AG499" s="281"/>
      <c r="AI499" s="129">
        <v>13</v>
      </c>
      <c r="AJ499" s="284"/>
      <c r="AK499" s="129"/>
      <c r="AL499" s="129"/>
      <c r="AM499" s="129"/>
      <c r="AN499" s="129"/>
      <c r="AO499" s="129"/>
      <c r="AP499" s="129"/>
      <c r="AQ499" s="129"/>
      <c r="AR499" s="129"/>
      <c r="AS499" s="129"/>
      <c r="AT499" s="129"/>
      <c r="AU499" s="129"/>
      <c r="AV499" s="287"/>
      <c r="AX499" s="129">
        <v>13</v>
      </c>
      <c r="AY499" s="284"/>
      <c r="AZ499" s="129"/>
      <c r="BA499" s="129"/>
      <c r="BB499" s="129"/>
      <c r="BC499" s="129"/>
      <c r="BD499" s="129"/>
      <c r="BE499" s="129"/>
      <c r="BF499" s="129"/>
      <c r="BG499" s="195"/>
      <c r="BH499" s="195"/>
      <c r="BI499" s="129"/>
      <c r="BJ499" s="129"/>
      <c r="BK499" s="287"/>
      <c r="BM499" s="129">
        <v>13</v>
      </c>
      <c r="BN499" s="284"/>
      <c r="BO499" s="129"/>
      <c r="BP499" s="129"/>
      <c r="BQ499" s="129"/>
      <c r="BR499" s="129"/>
      <c r="BS499" s="129"/>
      <c r="BT499" s="129"/>
      <c r="BU499" s="129"/>
      <c r="BV499" s="129"/>
      <c r="BW499" s="129"/>
      <c r="BX499" s="129"/>
      <c r="BY499" s="129"/>
      <c r="BZ499" s="281"/>
      <c r="CB499" s="129">
        <v>13</v>
      </c>
      <c r="CC499" s="284"/>
      <c r="CD499" s="129"/>
      <c r="CE499" s="129"/>
      <c r="CF499" s="129"/>
      <c r="CG499" s="129"/>
      <c r="CH499" s="129"/>
      <c r="CI499" s="129"/>
      <c r="CJ499" s="129"/>
      <c r="CK499" s="129"/>
      <c r="CL499" s="129"/>
      <c r="CM499" s="129"/>
      <c r="CN499" s="129"/>
      <c r="CO499" s="281"/>
    </row>
    <row r="500" spans="1:93" hidden="1">
      <c r="A500" s="129">
        <v>14</v>
      </c>
      <c r="B500" s="283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284"/>
      <c r="R500" s="129">
        <v>14</v>
      </c>
      <c r="S500" s="283"/>
      <c r="T500" s="129"/>
      <c r="U500" s="129"/>
      <c r="V500" s="129"/>
      <c r="W500" s="129"/>
      <c r="X500" s="129"/>
      <c r="Y500" s="129"/>
      <c r="Z500" s="129"/>
      <c r="AA500" s="129"/>
      <c r="AB500" s="129"/>
      <c r="AC500" s="196"/>
      <c r="AD500" s="196"/>
      <c r="AE500" s="129"/>
      <c r="AF500" s="129"/>
      <c r="AG500" s="281"/>
      <c r="AI500" s="129">
        <v>14</v>
      </c>
      <c r="AJ500" s="284"/>
      <c r="AK500" s="129"/>
      <c r="AL500" s="129"/>
      <c r="AM500" s="129"/>
      <c r="AN500" s="129"/>
      <c r="AO500" s="129"/>
      <c r="AP500" s="129"/>
      <c r="AQ500" s="129"/>
      <c r="AR500" s="129"/>
      <c r="AS500" s="129"/>
      <c r="AT500" s="129"/>
      <c r="AU500" s="129"/>
      <c r="AV500" s="287"/>
      <c r="AX500" s="129">
        <v>14</v>
      </c>
      <c r="AY500" s="284"/>
      <c r="AZ500" s="129"/>
      <c r="BA500" s="129"/>
      <c r="BB500" s="129"/>
      <c r="BC500" s="129"/>
      <c r="BD500" s="129"/>
      <c r="BE500" s="129"/>
      <c r="BF500" s="129"/>
      <c r="BG500" s="195"/>
      <c r="BH500" s="195"/>
      <c r="BI500" s="129"/>
      <c r="BJ500" s="129"/>
      <c r="BK500" s="287"/>
      <c r="BM500" s="129">
        <v>14</v>
      </c>
      <c r="BN500" s="284"/>
      <c r="BO500" s="129"/>
      <c r="BP500" s="129"/>
      <c r="BQ500" s="129"/>
      <c r="BR500" s="129"/>
      <c r="BS500" s="129"/>
      <c r="BT500" s="129"/>
      <c r="BU500" s="129"/>
      <c r="BV500" s="129"/>
      <c r="BW500" s="129"/>
      <c r="BX500" s="129"/>
      <c r="BY500" s="129"/>
      <c r="BZ500" s="281"/>
      <c r="CB500" s="129">
        <v>14</v>
      </c>
      <c r="CC500" s="284"/>
      <c r="CD500" s="129"/>
      <c r="CE500" s="129"/>
      <c r="CF500" s="129"/>
      <c r="CG500" s="129"/>
      <c r="CH500" s="129"/>
      <c r="CI500" s="129"/>
      <c r="CJ500" s="129"/>
      <c r="CK500" s="129"/>
      <c r="CL500" s="129"/>
      <c r="CM500" s="129"/>
      <c r="CN500" s="129"/>
      <c r="CO500" s="281"/>
    </row>
    <row r="501" spans="1:93" hidden="1">
      <c r="A501" s="129">
        <v>15</v>
      </c>
      <c r="B501" s="283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284"/>
      <c r="R501" s="129">
        <v>15</v>
      </c>
      <c r="S501" s="283"/>
      <c r="T501" s="129"/>
      <c r="U501" s="129"/>
      <c r="V501" s="129"/>
      <c r="W501" s="129"/>
      <c r="X501" s="129"/>
      <c r="Y501" s="129"/>
      <c r="Z501" s="129"/>
      <c r="AA501" s="129"/>
      <c r="AB501" s="129"/>
      <c r="AC501" s="196"/>
      <c r="AD501" s="196"/>
      <c r="AE501" s="129"/>
      <c r="AF501" s="129"/>
      <c r="AG501" s="281"/>
      <c r="AI501" s="129">
        <v>15</v>
      </c>
      <c r="AJ501" s="284"/>
      <c r="AK501" s="129"/>
      <c r="AL501" s="129"/>
      <c r="AM501" s="129"/>
      <c r="AN501" s="129"/>
      <c r="AO501" s="129"/>
      <c r="AP501" s="129"/>
      <c r="AQ501" s="129"/>
      <c r="AR501" s="129"/>
      <c r="AS501" s="129"/>
      <c r="AT501" s="129"/>
      <c r="AU501" s="129"/>
      <c r="AV501" s="288"/>
      <c r="AX501" s="129">
        <v>15</v>
      </c>
      <c r="AY501" s="284"/>
      <c r="AZ501" s="129"/>
      <c r="BA501" s="129"/>
      <c r="BB501" s="129"/>
      <c r="BC501" s="129"/>
      <c r="BD501" s="129"/>
      <c r="BE501" s="129"/>
      <c r="BF501" s="129"/>
      <c r="BG501" s="195"/>
      <c r="BH501" s="195"/>
      <c r="BI501" s="129"/>
      <c r="BJ501" s="129"/>
      <c r="BK501" s="288"/>
      <c r="BM501" s="129">
        <v>15</v>
      </c>
      <c r="BN501" s="284"/>
      <c r="BO501" s="129"/>
      <c r="BP501" s="129"/>
      <c r="BQ501" s="129"/>
      <c r="BR501" s="129"/>
      <c r="BS501" s="129"/>
      <c r="BT501" s="129"/>
      <c r="BU501" s="129"/>
      <c r="BV501" s="129"/>
      <c r="BW501" s="129"/>
      <c r="BX501" s="129"/>
      <c r="BY501" s="129"/>
      <c r="BZ501" s="281"/>
      <c r="CB501" s="129">
        <v>15</v>
      </c>
      <c r="CC501" s="284"/>
      <c r="CD501" s="129"/>
      <c r="CE501" s="129"/>
      <c r="CF501" s="129"/>
      <c r="CG501" s="129"/>
      <c r="CH501" s="129"/>
      <c r="CI501" s="129"/>
      <c r="CJ501" s="129"/>
      <c r="CK501" s="129"/>
      <c r="CL501" s="129"/>
      <c r="CM501" s="129"/>
      <c r="CN501" s="129"/>
      <c r="CO501" s="281"/>
    </row>
    <row r="502" spans="1:93" ht="15.75" hidden="1">
      <c r="A502" s="280" t="s">
        <v>644</v>
      </c>
      <c r="B502" s="280"/>
      <c r="C502" s="129"/>
      <c r="D502" s="129"/>
      <c r="E502" s="125">
        <f>SUM(E487:E501)</f>
        <v>75</v>
      </c>
      <c r="F502" s="125">
        <f>SUM(F487:F501)</f>
        <v>43</v>
      </c>
      <c r="G502" s="125"/>
      <c r="H502" s="125"/>
      <c r="I502" s="129"/>
      <c r="J502" s="129">
        <f t="shared" ref="J502:K502" si="233">SUM(J487:J501)</f>
        <v>0</v>
      </c>
      <c r="K502" s="129">
        <f t="shared" si="233"/>
        <v>0</v>
      </c>
      <c r="L502" s="130">
        <f>IF(F502=0,0,(F502/E502*100))</f>
        <v>57.333333333333336</v>
      </c>
      <c r="M502" s="130">
        <f>IF(K502=0,0,(K502/J502*100))</f>
        <v>0</v>
      </c>
      <c r="N502" s="129">
        <v>2</v>
      </c>
      <c r="O502" s="129">
        <v>1</v>
      </c>
      <c r="P502" s="129"/>
      <c r="R502" s="280" t="s">
        <v>644</v>
      </c>
      <c r="S502" s="280"/>
      <c r="T502" s="125"/>
      <c r="U502" s="125"/>
      <c r="V502" s="125">
        <f>SUM(V487:V501)</f>
        <v>70</v>
      </c>
      <c r="W502" s="125">
        <f>SUM(W487:W501)</f>
        <v>55</v>
      </c>
      <c r="X502" s="125"/>
      <c r="Y502" s="125"/>
      <c r="Z502" s="125"/>
      <c r="AA502" s="125">
        <f t="shared" ref="AA502:AB502" si="234">SUM(AA487:AA501)</f>
        <v>0</v>
      </c>
      <c r="AB502" s="125">
        <f t="shared" si="234"/>
        <v>0</v>
      </c>
      <c r="AC502" s="197">
        <f>IF(W502=0,0,(W502/V502*100))</f>
        <v>78.571428571428569</v>
      </c>
      <c r="AD502" s="197">
        <f>IF(AB502=0,0,(AB502/AA502*100))</f>
        <v>0</v>
      </c>
      <c r="AE502" s="125">
        <v>4</v>
      </c>
      <c r="AF502" s="125">
        <v>0</v>
      </c>
      <c r="AG502" s="125"/>
      <c r="AI502" s="281" t="s">
        <v>644</v>
      </c>
      <c r="AJ502" s="281"/>
      <c r="AK502" s="129"/>
      <c r="AL502" s="129"/>
      <c r="AM502" s="129">
        <f>SUM(AM487:AM501)</f>
        <v>62</v>
      </c>
      <c r="AN502" s="129">
        <f>SUM(AN487:AN501)</f>
        <v>54</v>
      </c>
      <c r="AO502" s="129"/>
      <c r="AP502" s="129">
        <f t="shared" ref="AP502:AQ502" si="235">SUM(AP487:AP501)</f>
        <v>0</v>
      </c>
      <c r="AQ502" s="129">
        <f t="shared" si="235"/>
        <v>0</v>
      </c>
      <c r="AR502" s="130">
        <f>IF(AN502=0,0,(AN502/AM502*100))</f>
        <v>87.096774193548384</v>
      </c>
      <c r="AS502" s="130">
        <f>IF(AQ502=0,0,(AQ502/AP502*100))</f>
        <v>0</v>
      </c>
      <c r="AT502" s="129">
        <v>4</v>
      </c>
      <c r="AU502" s="129">
        <v>0</v>
      </c>
      <c r="AV502" s="129"/>
      <c r="AX502" s="281" t="s">
        <v>644</v>
      </c>
      <c r="AY502" s="281"/>
      <c r="AZ502" s="129"/>
      <c r="BA502" s="129"/>
      <c r="BB502" s="129">
        <f>SUM(BB487:BB501)</f>
        <v>199</v>
      </c>
      <c r="BC502" s="129">
        <f>SUM(BC487:BC501)</f>
        <v>34</v>
      </c>
      <c r="BD502" s="129"/>
      <c r="BE502" s="129">
        <f t="shared" ref="BE502:BF502" si="236">SUM(BE487:BE501)</f>
        <v>0</v>
      </c>
      <c r="BF502" s="129">
        <f t="shared" si="236"/>
        <v>0</v>
      </c>
      <c r="BG502" s="194">
        <f>IF(BC502=0,0,(BC502/BB502*100))</f>
        <v>17.08542713567839</v>
      </c>
      <c r="BH502" s="194">
        <f>IF(BF502=0,0,(BF502/BE502*100))</f>
        <v>0</v>
      </c>
      <c r="BI502" s="129">
        <v>14</v>
      </c>
      <c r="BJ502" s="129">
        <v>0</v>
      </c>
      <c r="BK502" s="129"/>
      <c r="BM502" s="281" t="s">
        <v>644</v>
      </c>
      <c r="BN502" s="281"/>
      <c r="BO502" s="129"/>
      <c r="BP502" s="129"/>
      <c r="BQ502" s="129">
        <f>SUM(BQ487:BQ501)</f>
        <v>121</v>
      </c>
      <c r="BR502" s="129">
        <f>SUM(BR487:BR501)</f>
        <v>88</v>
      </c>
      <c r="BS502" s="129"/>
      <c r="BT502" s="129">
        <f t="shared" ref="BT502:BU502" si="237">SUM(BT487:BT501)</f>
        <v>0</v>
      </c>
      <c r="BU502" s="129">
        <f t="shared" si="237"/>
        <v>0</v>
      </c>
      <c r="BV502" s="130">
        <f>IF(BR502=0,0,(BR502/BQ502*100))</f>
        <v>72.727272727272734</v>
      </c>
      <c r="BW502" s="130">
        <f>IF(BU502=0,0,(BU502/BT502*100))</f>
        <v>0</v>
      </c>
      <c r="BX502" s="129">
        <v>10</v>
      </c>
      <c r="BY502" s="129">
        <v>0</v>
      </c>
      <c r="BZ502" s="129"/>
      <c r="CB502" s="281" t="s">
        <v>644</v>
      </c>
      <c r="CC502" s="281"/>
      <c r="CD502" s="129"/>
      <c r="CE502" s="129"/>
      <c r="CF502" s="129">
        <f>SUM(CF487:CF501)</f>
        <v>0</v>
      </c>
      <c r="CG502" s="129">
        <f>SUM(CG487:CG501)</f>
        <v>0</v>
      </c>
      <c r="CH502" s="129"/>
      <c r="CI502" s="129">
        <f t="shared" ref="CI502:CJ502" si="238">SUM(CI487:CI501)</f>
        <v>0</v>
      </c>
      <c r="CJ502" s="129">
        <f t="shared" si="238"/>
        <v>0</v>
      </c>
      <c r="CK502" s="130">
        <f>IF(CG502=0,0,(CG502/CF502*100))</f>
        <v>0</v>
      </c>
      <c r="CL502" s="130">
        <f>IF(CJ502=0,0,(CJ502/CI502*100))</f>
        <v>0</v>
      </c>
      <c r="CM502" s="129"/>
      <c r="CN502" s="129"/>
      <c r="CO502" s="129"/>
    </row>
    <row r="503" spans="1:93" ht="15.75" hidden="1">
      <c r="A503" s="263" t="s">
        <v>657</v>
      </c>
      <c r="B503" s="263"/>
      <c r="C503" s="129"/>
      <c r="D503" s="129"/>
      <c r="E503" s="125">
        <f>E502+E470+E454+E438+E422</f>
        <v>2047</v>
      </c>
      <c r="F503" s="125">
        <f>F502+F470+F454+F438+F422</f>
        <v>1317</v>
      </c>
      <c r="G503" s="125"/>
      <c r="H503" s="125"/>
      <c r="I503" s="129">
        <f>I502+I470+I454+I438+I422</f>
        <v>0</v>
      </c>
      <c r="J503" s="129">
        <f>J502+J470+J454+J438+J422</f>
        <v>0</v>
      </c>
      <c r="K503" s="129">
        <f>K502+K470+K454+K438+K422</f>
        <v>0</v>
      </c>
      <c r="L503" s="130">
        <f>IF(F503=0,0,(F503/E503*100))</f>
        <v>64.338055691255491</v>
      </c>
      <c r="M503" s="130">
        <f>IF(K503=0,0,(K503/J503*100))</f>
        <v>0</v>
      </c>
      <c r="N503" s="125">
        <f>N502+N470+N454+N438+N422</f>
        <v>32</v>
      </c>
      <c r="O503" s="125">
        <f>O502+O470+O454+O438+O422</f>
        <v>1</v>
      </c>
      <c r="P503" s="129"/>
      <c r="R503" s="263" t="s">
        <v>657</v>
      </c>
      <c r="S503" s="263"/>
      <c r="T503" s="129"/>
      <c r="U503" s="129"/>
      <c r="V503" s="125">
        <f>V502+V470+V454+V438+V422</f>
        <v>2486</v>
      </c>
      <c r="W503" s="125">
        <f>W502+W470+W454+W438+W422</f>
        <v>2236</v>
      </c>
      <c r="X503" s="125"/>
      <c r="Y503" s="125"/>
      <c r="Z503" s="129">
        <f>Z502+Z470+Z454+Z438+Z422</f>
        <v>0</v>
      </c>
      <c r="AA503" s="129">
        <f>AA502+AA470+AA454+AA438+AA422</f>
        <v>0</v>
      </c>
      <c r="AB503" s="129">
        <f>AB502+AB470+AB454+AB438+AB422</f>
        <v>0</v>
      </c>
      <c r="AC503" s="197">
        <f>IF(W503=0,0,(W503/V503*100))</f>
        <v>89.943684633950113</v>
      </c>
      <c r="AD503" s="197">
        <f>IF(AB503=0,0,(AB503/AA503*100))</f>
        <v>0</v>
      </c>
      <c r="AE503" s="129"/>
      <c r="AF503" s="129"/>
      <c r="AG503" s="129"/>
      <c r="AI503" s="281" t="s">
        <v>593</v>
      </c>
      <c r="AJ503" s="281"/>
      <c r="AK503" s="129"/>
      <c r="AL503" s="129"/>
      <c r="AM503" s="129">
        <f>AM502+AM470+AM454+AM438+AM422</f>
        <v>1513</v>
      </c>
      <c r="AN503" s="129">
        <f>AN502+AN470+AN454+AN438+AN422</f>
        <v>1345</v>
      </c>
      <c r="AO503" s="129">
        <f>AO502+AO470+AO454+AO438+AO422</f>
        <v>0</v>
      </c>
      <c r="AP503" s="129">
        <f>AP502+AP470+AP454+AP438+AP422</f>
        <v>0</v>
      </c>
      <c r="AQ503" s="129">
        <f>AQ502+AQ470+AQ454+AQ438+AQ422</f>
        <v>0</v>
      </c>
      <c r="AR503" s="130">
        <f>IF(AN503=0,0,(AN503/AM503*100))</f>
        <v>88.896232650363515</v>
      </c>
      <c r="AS503" s="130">
        <f>IF(AQ503=0,0,(AQ503/AP503*100))</f>
        <v>0</v>
      </c>
      <c r="AT503" s="129">
        <f>AT502+AT470+AT454+AT438+AT422</f>
        <v>32</v>
      </c>
      <c r="AU503" s="129">
        <f>AU502+AU470+AU454+AU438+AU422</f>
        <v>2</v>
      </c>
      <c r="AV503" s="129"/>
      <c r="AX503" s="281" t="s">
        <v>593</v>
      </c>
      <c r="AY503" s="281"/>
      <c r="AZ503" s="129"/>
      <c r="BA503" s="129"/>
      <c r="BB503" s="129">
        <f>BB502+BB470+BB454+BB438+BB422+BB406</f>
        <v>1395</v>
      </c>
      <c r="BC503" s="129">
        <f>BC502+BC470+BC454+BC438+BC422+BC406</f>
        <v>1433</v>
      </c>
      <c r="BD503" s="129">
        <f>BD502+BD470+BD454+BD438+BD422</f>
        <v>0</v>
      </c>
      <c r="BE503" s="129">
        <f>BE502+BE470+BE454+BE438+BE422</f>
        <v>0</v>
      </c>
      <c r="BF503" s="129">
        <f>BF502+BF470+BF454+BF438+BF422</f>
        <v>0</v>
      </c>
      <c r="BG503" s="194">
        <f>IF(BC503=0,0,(BC503/BB503*100))</f>
        <v>102.72401433691756</v>
      </c>
      <c r="BH503" s="194">
        <f>IF(BF503=0,0,(BF503/BE503*100))</f>
        <v>0</v>
      </c>
      <c r="BI503" s="129"/>
      <c r="BJ503" s="129"/>
      <c r="BK503" s="129"/>
      <c r="BM503" s="280" t="s">
        <v>593</v>
      </c>
      <c r="BN503" s="280"/>
      <c r="BO503" s="125"/>
      <c r="BP503" s="125"/>
      <c r="BQ503" s="201">
        <f>BQ502+BQ470+BQ454+BQ438+BQ422+BQ486</f>
        <v>827</v>
      </c>
      <c r="BR503" s="201">
        <f>BR502+BR470+BR454+BR438+BR422+BR486</f>
        <v>831</v>
      </c>
      <c r="BS503" s="125">
        <f>BS502+BS470+BS454+BS438+BS422</f>
        <v>0</v>
      </c>
      <c r="BT503" s="125">
        <f>BT502+BT470+BT454+BT438+BT422</f>
        <v>0</v>
      </c>
      <c r="BU503" s="125">
        <f>BU502+BU470+BU454+BU438+BU422</f>
        <v>0</v>
      </c>
      <c r="BV503" s="130">
        <f>IF(BR503=0,0,(BR503/BQ503*100))</f>
        <v>100.48367593712213</v>
      </c>
      <c r="BW503" s="130">
        <f>IF(BU503=0,0,(BU503/BT503*100))</f>
        <v>0</v>
      </c>
      <c r="BX503" s="125">
        <f>BX502+BX486+BX470+BX454+BX438+BX422+BX406</f>
        <v>36</v>
      </c>
      <c r="BY503" s="125">
        <f>BY502+BY486+BY470+BY454+BY438+BY422</f>
        <v>0</v>
      </c>
      <c r="BZ503" s="129"/>
      <c r="CB503" s="281" t="s">
        <v>593</v>
      </c>
      <c r="CC503" s="281"/>
      <c r="CD503" s="129"/>
      <c r="CE503" s="129"/>
      <c r="CF503" s="129">
        <f>CF502+CF470+CF454+CF438+CF422+CF486</f>
        <v>0</v>
      </c>
      <c r="CG503" s="129">
        <f>CG502+CG470+CG454+CG438+CG422+CG486</f>
        <v>0</v>
      </c>
      <c r="CH503" s="129">
        <f>CH502+CH470+CH454+CH438+CH422</f>
        <v>0</v>
      </c>
      <c r="CI503" s="129">
        <f>CI502+CI470+CI454+CI438+CI422</f>
        <v>0</v>
      </c>
      <c r="CJ503" s="129">
        <f>CJ502+CJ470+CJ454+CJ438+CJ422</f>
        <v>0</v>
      </c>
      <c r="CK503" s="130">
        <f>IF(CG503=0,0,(CG503/CF503*100))</f>
        <v>0</v>
      </c>
      <c r="CL503" s="130">
        <f>IF(CJ503=0,0,(CJ503/CI503*100))</f>
        <v>0</v>
      </c>
      <c r="CM503" s="129"/>
      <c r="CN503" s="129"/>
      <c r="CO503" s="129"/>
    </row>
    <row r="504" spans="1:93" hidden="1">
      <c r="A504" s="129">
        <v>1</v>
      </c>
      <c r="B504" s="283" t="s">
        <v>654</v>
      </c>
      <c r="C504" s="129" t="s">
        <v>770</v>
      </c>
      <c r="D504" s="129" t="s">
        <v>771</v>
      </c>
      <c r="E504" s="129"/>
      <c r="F504" s="129">
        <v>48</v>
      </c>
      <c r="G504" s="129"/>
      <c r="H504" s="129"/>
      <c r="I504" s="129"/>
      <c r="J504" s="129"/>
      <c r="K504" s="129"/>
      <c r="L504" s="129"/>
      <c r="M504" s="129"/>
      <c r="N504" s="129"/>
      <c r="O504" s="129"/>
      <c r="P504" s="281"/>
      <c r="Q504" s="148"/>
      <c r="R504" s="129">
        <v>1</v>
      </c>
      <c r="S504" s="284" t="s">
        <v>654</v>
      </c>
      <c r="T504" s="16" t="s">
        <v>130</v>
      </c>
      <c r="U504" s="16" t="s">
        <v>131</v>
      </c>
      <c r="V504" s="129">
        <v>620</v>
      </c>
      <c r="W504" s="129">
        <v>300</v>
      </c>
      <c r="X504" s="129"/>
      <c r="Y504" s="129"/>
      <c r="Z504" s="129"/>
      <c r="AA504" s="129"/>
      <c r="AB504" s="129"/>
      <c r="AC504" s="196"/>
      <c r="AD504" s="196"/>
      <c r="AE504" s="129"/>
      <c r="AF504" s="129"/>
      <c r="AG504" s="281"/>
      <c r="AI504" s="129">
        <v>1</v>
      </c>
      <c r="AJ504" s="284" t="s">
        <v>654</v>
      </c>
      <c r="AK504" s="16" t="s">
        <v>541</v>
      </c>
      <c r="AL504" s="16" t="s">
        <v>355</v>
      </c>
      <c r="AM504" s="129"/>
      <c r="AN504" s="129">
        <v>12</v>
      </c>
      <c r="AO504" s="129"/>
      <c r="AP504" s="129"/>
      <c r="AQ504" s="129"/>
      <c r="AR504" s="129"/>
      <c r="AS504" s="129"/>
      <c r="AT504" s="129"/>
      <c r="AU504" s="129"/>
      <c r="AV504" s="281"/>
      <c r="AX504" s="129">
        <v>1</v>
      </c>
      <c r="AY504" s="284" t="s">
        <v>654</v>
      </c>
      <c r="AZ504" s="16" t="s">
        <v>76</v>
      </c>
      <c r="BA504" s="16" t="s">
        <v>77</v>
      </c>
      <c r="BB504" s="129">
        <v>200</v>
      </c>
      <c r="BC504" s="129">
        <v>200</v>
      </c>
      <c r="BD504" s="129"/>
      <c r="BE504" s="129"/>
      <c r="BF504" s="129"/>
      <c r="BG504" s="195"/>
      <c r="BH504" s="195"/>
      <c r="BI504" s="129"/>
      <c r="BJ504" s="129"/>
      <c r="BK504" s="307" t="s">
        <v>860</v>
      </c>
      <c r="BM504" s="129">
        <v>1</v>
      </c>
      <c r="BN504" s="284" t="s">
        <v>654</v>
      </c>
      <c r="BO504" s="16" t="s">
        <v>100</v>
      </c>
      <c r="BP504" s="16" t="s">
        <v>101</v>
      </c>
      <c r="BQ504" s="129">
        <v>300</v>
      </c>
      <c r="BR504" s="129">
        <v>304</v>
      </c>
      <c r="BS504" s="129"/>
      <c r="BT504" s="129"/>
      <c r="BU504" s="129"/>
      <c r="BV504" s="129"/>
      <c r="BW504" s="129"/>
      <c r="BX504" s="129"/>
      <c r="BY504" s="129"/>
      <c r="BZ504" s="286"/>
      <c r="CB504" s="129">
        <v>1</v>
      </c>
      <c r="CC504" s="284" t="s">
        <v>654</v>
      </c>
      <c r="CD504" s="38"/>
      <c r="CE504" s="38"/>
      <c r="CF504" s="129"/>
      <c r="CG504" s="129"/>
      <c r="CH504" s="129"/>
      <c r="CI504" s="129"/>
      <c r="CJ504" s="129"/>
      <c r="CK504" s="129"/>
      <c r="CL504" s="129"/>
      <c r="CM504" s="129"/>
      <c r="CN504" s="129"/>
      <c r="CO504" s="286"/>
    </row>
    <row r="505" spans="1:93" hidden="1">
      <c r="A505" s="129">
        <v>2</v>
      </c>
      <c r="B505" s="283"/>
      <c r="C505" s="16" t="s">
        <v>102</v>
      </c>
      <c r="D505" s="16" t="s">
        <v>103</v>
      </c>
      <c r="E505" s="129"/>
      <c r="F505" s="129">
        <v>244</v>
      </c>
      <c r="G505" s="129"/>
      <c r="H505" s="129"/>
      <c r="I505" s="129"/>
      <c r="J505" s="129"/>
      <c r="K505" s="129"/>
      <c r="L505" s="129"/>
      <c r="M505" s="129"/>
      <c r="N505" s="129"/>
      <c r="O505" s="129"/>
      <c r="P505" s="281"/>
      <c r="Q505" s="148"/>
      <c r="R505" s="129">
        <v>2</v>
      </c>
      <c r="S505" s="284"/>
      <c r="T505" s="16" t="s">
        <v>102</v>
      </c>
      <c r="U505" s="16" t="s">
        <v>103</v>
      </c>
      <c r="V505" s="129"/>
      <c r="W505" s="129">
        <v>52</v>
      </c>
      <c r="X505" s="129"/>
      <c r="Y505" s="129"/>
      <c r="Z505" s="129"/>
      <c r="AA505" s="129"/>
      <c r="AB505" s="129"/>
      <c r="AC505" s="196"/>
      <c r="AD505" s="196"/>
      <c r="AE505" s="129"/>
      <c r="AF505" s="129"/>
      <c r="AG505" s="281"/>
      <c r="AI505" s="129">
        <v>2</v>
      </c>
      <c r="AJ505" s="284"/>
      <c r="AK505" s="16" t="s">
        <v>102</v>
      </c>
      <c r="AL505" s="16" t="s">
        <v>103</v>
      </c>
      <c r="AM505" s="129"/>
      <c r="AN505" s="129">
        <v>248</v>
      </c>
      <c r="AO505" s="129"/>
      <c r="AP505" s="129"/>
      <c r="AQ505" s="129"/>
      <c r="AR505" s="129"/>
      <c r="AS505" s="129"/>
      <c r="AT505" s="129"/>
      <c r="AU505" s="129"/>
      <c r="AV505" s="281"/>
      <c r="AX505" s="129">
        <v>2</v>
      </c>
      <c r="AY505" s="284"/>
      <c r="AZ505" s="16" t="s">
        <v>100</v>
      </c>
      <c r="BA505" s="16" t="s">
        <v>101</v>
      </c>
      <c r="BB505" s="129">
        <v>300</v>
      </c>
      <c r="BC505" s="129">
        <v>64</v>
      </c>
      <c r="BD505" s="129"/>
      <c r="BE505" s="129"/>
      <c r="BF505" s="129"/>
      <c r="BG505" s="195"/>
      <c r="BH505" s="195"/>
      <c r="BI505" s="129"/>
      <c r="BJ505" s="129"/>
      <c r="BK505" s="308"/>
      <c r="BM505" s="129">
        <v>2</v>
      </c>
      <c r="BN505" s="284"/>
      <c r="BO505" s="16" t="s">
        <v>128</v>
      </c>
      <c r="BP505" s="16" t="s">
        <v>129</v>
      </c>
      <c r="BQ505" s="129">
        <v>150</v>
      </c>
      <c r="BR505" s="129">
        <v>152</v>
      </c>
      <c r="BS505" s="129"/>
      <c r="BT505" s="129"/>
      <c r="BU505" s="129"/>
      <c r="BV505" s="129"/>
      <c r="BW505" s="129"/>
      <c r="BX505" s="129"/>
      <c r="BY505" s="129"/>
      <c r="BZ505" s="287"/>
      <c r="CB505" s="129">
        <v>2</v>
      </c>
      <c r="CC505" s="284"/>
      <c r="CD505" s="16"/>
      <c r="CE505" s="16"/>
      <c r="CF505" s="129"/>
      <c r="CG505" s="129"/>
      <c r="CH505" s="129"/>
      <c r="CI505" s="129"/>
      <c r="CJ505" s="129"/>
      <c r="CK505" s="129"/>
      <c r="CL505" s="129"/>
      <c r="CM505" s="129"/>
      <c r="CN505" s="129"/>
      <c r="CO505" s="287"/>
    </row>
    <row r="506" spans="1:93" hidden="1">
      <c r="A506" s="129">
        <v>3</v>
      </c>
      <c r="B506" s="283"/>
      <c r="C506" s="16" t="s">
        <v>100</v>
      </c>
      <c r="D506" s="16" t="s">
        <v>101</v>
      </c>
      <c r="E506" s="129"/>
      <c r="F506" s="129">
        <v>100</v>
      </c>
      <c r="G506" s="129"/>
      <c r="H506" s="129"/>
      <c r="I506" s="129"/>
      <c r="J506" s="129"/>
      <c r="K506" s="129"/>
      <c r="L506" s="129"/>
      <c r="M506" s="129"/>
      <c r="N506" s="129"/>
      <c r="O506" s="129"/>
      <c r="P506" s="281"/>
      <c r="Q506" s="148"/>
      <c r="R506" s="129">
        <v>3</v>
      </c>
      <c r="S506" s="284"/>
      <c r="T506" s="16" t="s">
        <v>110</v>
      </c>
      <c r="U506" s="16" t="s">
        <v>111</v>
      </c>
      <c r="V506" s="129"/>
      <c r="W506" s="129">
        <v>72</v>
      </c>
      <c r="X506" s="129"/>
      <c r="Y506" s="129"/>
      <c r="Z506" s="129"/>
      <c r="AA506" s="129"/>
      <c r="AB506" s="129"/>
      <c r="AC506" s="196"/>
      <c r="AD506" s="196"/>
      <c r="AE506" s="129"/>
      <c r="AF506" s="129"/>
      <c r="AG506" s="281"/>
      <c r="AI506" s="129">
        <v>3</v>
      </c>
      <c r="AJ506" s="284"/>
      <c r="AK506" s="16" t="s">
        <v>108</v>
      </c>
      <c r="AL506" s="16" t="s">
        <v>109</v>
      </c>
      <c r="AM506" s="129"/>
      <c r="AN506" s="129">
        <v>100</v>
      </c>
      <c r="AO506" s="129"/>
      <c r="AP506" s="129"/>
      <c r="AQ506" s="129"/>
      <c r="AR506" s="129"/>
      <c r="AS506" s="129"/>
      <c r="AT506" s="129"/>
      <c r="AU506" s="129"/>
      <c r="AV506" s="281"/>
      <c r="AX506" s="129">
        <v>3</v>
      </c>
      <c r="AY506" s="284"/>
      <c r="AZ506" s="16" t="s">
        <v>130</v>
      </c>
      <c r="BA506" s="16" t="s">
        <v>131</v>
      </c>
      <c r="BB506" s="129">
        <v>300</v>
      </c>
      <c r="BC506" s="129"/>
      <c r="BD506" s="129"/>
      <c r="BE506" s="129"/>
      <c r="BF506" s="129"/>
      <c r="BG506" s="195"/>
      <c r="BH506" s="195"/>
      <c r="BI506" s="129"/>
      <c r="BJ506" s="129"/>
      <c r="BK506" s="308"/>
      <c r="BM506" s="129">
        <v>3</v>
      </c>
      <c r="BN506" s="284"/>
      <c r="BO506" s="16" t="s">
        <v>96</v>
      </c>
      <c r="BP506" s="16" t="s">
        <v>97</v>
      </c>
      <c r="BQ506" s="129">
        <v>65</v>
      </c>
      <c r="BR506" s="129">
        <v>108</v>
      </c>
      <c r="BS506" s="129"/>
      <c r="BT506" s="129"/>
      <c r="BU506" s="129"/>
      <c r="BV506" s="129"/>
      <c r="BW506" s="129"/>
      <c r="BX506" s="129"/>
      <c r="BY506" s="129"/>
      <c r="BZ506" s="287"/>
      <c r="CB506" s="129">
        <v>3</v>
      </c>
      <c r="CC506" s="284"/>
      <c r="CD506" s="16"/>
      <c r="CE506" s="16"/>
      <c r="CF506" s="129"/>
      <c r="CG506" s="129"/>
      <c r="CH506" s="129"/>
      <c r="CI506" s="129"/>
      <c r="CJ506" s="129"/>
      <c r="CK506" s="129"/>
      <c r="CL506" s="129"/>
      <c r="CM506" s="129"/>
      <c r="CN506" s="129"/>
      <c r="CO506" s="287"/>
    </row>
    <row r="507" spans="1:93" hidden="1">
      <c r="A507" s="129">
        <v>4</v>
      </c>
      <c r="B507" s="283"/>
      <c r="C507" s="16" t="s">
        <v>130</v>
      </c>
      <c r="D507" s="16" t="s">
        <v>131</v>
      </c>
      <c r="E507" s="129"/>
      <c r="F507" s="129">
        <v>200</v>
      </c>
      <c r="G507" s="129"/>
      <c r="H507" s="129"/>
      <c r="I507" s="129"/>
      <c r="J507" s="129"/>
      <c r="K507" s="129"/>
      <c r="L507" s="129"/>
      <c r="M507" s="129"/>
      <c r="N507" s="129"/>
      <c r="O507" s="129"/>
      <c r="P507" s="281"/>
      <c r="Q507" s="148"/>
      <c r="R507" s="129">
        <v>4</v>
      </c>
      <c r="S507" s="284"/>
      <c r="T507" s="16"/>
      <c r="U507" s="16"/>
      <c r="V507" s="129"/>
      <c r="W507" s="129"/>
      <c r="X507" s="129"/>
      <c r="Y507" s="129"/>
      <c r="Z507" s="129"/>
      <c r="AA507" s="129"/>
      <c r="AB507" s="129"/>
      <c r="AC507" s="196"/>
      <c r="AD507" s="196"/>
      <c r="AE507" s="129"/>
      <c r="AF507" s="129"/>
      <c r="AG507" s="281"/>
      <c r="AI507" s="129">
        <v>4</v>
      </c>
      <c r="AJ507" s="284"/>
      <c r="AK507" s="16" t="s">
        <v>100</v>
      </c>
      <c r="AL507" s="16" t="s">
        <v>101</v>
      </c>
      <c r="AM507" s="129"/>
      <c r="AN507" s="129">
        <v>136</v>
      </c>
      <c r="AO507" s="129"/>
      <c r="AP507" s="129"/>
      <c r="AQ507" s="129"/>
      <c r="AR507" s="129"/>
      <c r="AS507" s="129"/>
      <c r="AT507" s="129"/>
      <c r="AU507" s="129"/>
      <c r="AV507" s="281"/>
      <c r="AX507" s="129">
        <v>4</v>
      </c>
      <c r="AY507" s="284"/>
      <c r="AZ507" s="16" t="s">
        <v>106</v>
      </c>
      <c r="BA507" s="16" t="s">
        <v>107</v>
      </c>
      <c r="BB507" s="129">
        <v>200</v>
      </c>
      <c r="BC507" s="129">
        <v>200</v>
      </c>
      <c r="BD507" s="129"/>
      <c r="BE507" s="129"/>
      <c r="BF507" s="129"/>
      <c r="BG507" s="195"/>
      <c r="BH507" s="195"/>
      <c r="BI507" s="129"/>
      <c r="BJ507" s="129"/>
      <c r="BK507" s="308"/>
      <c r="BM507" s="129">
        <v>4</v>
      </c>
      <c r="BN507" s="284"/>
      <c r="BO507" s="16" t="s">
        <v>132</v>
      </c>
      <c r="BP507" s="16" t="s">
        <v>133</v>
      </c>
      <c r="BQ507" s="129">
        <v>200</v>
      </c>
      <c r="BR507" s="129">
        <v>100</v>
      </c>
      <c r="BS507" s="129"/>
      <c r="BT507" s="129"/>
      <c r="BU507" s="129"/>
      <c r="BV507" s="129"/>
      <c r="BW507" s="129"/>
      <c r="BX507" s="129"/>
      <c r="BY507" s="129"/>
      <c r="BZ507" s="287"/>
      <c r="CB507" s="129">
        <v>4</v>
      </c>
      <c r="CC507" s="284"/>
      <c r="CD507" s="16"/>
      <c r="CE507" s="16"/>
      <c r="CF507" s="129"/>
      <c r="CG507" s="129"/>
      <c r="CH507" s="129"/>
      <c r="CI507" s="129"/>
      <c r="CJ507" s="129"/>
      <c r="CK507" s="129"/>
      <c r="CL507" s="129"/>
      <c r="CM507" s="129"/>
      <c r="CN507" s="129"/>
      <c r="CO507" s="287"/>
    </row>
    <row r="508" spans="1:93" hidden="1">
      <c r="A508" s="129">
        <v>5</v>
      </c>
      <c r="B508" s="283"/>
      <c r="C508" s="129"/>
      <c r="D508" s="16" t="s">
        <v>140</v>
      </c>
      <c r="E508" s="129">
        <v>600</v>
      </c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281"/>
      <c r="Q508" s="148"/>
      <c r="R508" s="129">
        <v>5</v>
      </c>
      <c r="S508" s="284"/>
      <c r="T508" s="16"/>
      <c r="U508" s="16"/>
      <c r="V508" s="129"/>
      <c r="W508" s="129"/>
      <c r="X508" s="129"/>
      <c r="Y508" s="129"/>
      <c r="Z508" s="129"/>
      <c r="AA508" s="129"/>
      <c r="AB508" s="129"/>
      <c r="AC508" s="196"/>
      <c r="AD508" s="196"/>
      <c r="AE508" s="129"/>
      <c r="AF508" s="129"/>
      <c r="AG508" s="281"/>
      <c r="AI508" s="129">
        <v>5</v>
      </c>
      <c r="AJ508" s="284"/>
      <c r="AK508" s="16" t="s">
        <v>106</v>
      </c>
      <c r="AL508" s="16" t="s">
        <v>107</v>
      </c>
      <c r="AM508" s="129"/>
      <c r="AN508" s="129">
        <v>32</v>
      </c>
      <c r="AO508" s="129"/>
      <c r="AP508" s="129"/>
      <c r="AQ508" s="129"/>
      <c r="AR508" s="129"/>
      <c r="AS508" s="129"/>
      <c r="AT508" s="129"/>
      <c r="AU508" s="129"/>
      <c r="AV508" s="281"/>
      <c r="AX508" s="129">
        <v>5</v>
      </c>
      <c r="AY508" s="284"/>
      <c r="AZ508" s="16" t="s">
        <v>118</v>
      </c>
      <c r="BA508" s="16" t="s">
        <v>119</v>
      </c>
      <c r="BB508" s="129">
        <v>100</v>
      </c>
      <c r="BC508" s="129">
        <v>252</v>
      </c>
      <c r="BD508" s="129"/>
      <c r="BE508" s="129"/>
      <c r="BF508" s="129"/>
      <c r="BG508" s="195"/>
      <c r="BH508" s="195"/>
      <c r="BI508" s="129"/>
      <c r="BJ508" s="129"/>
      <c r="BK508" s="308"/>
      <c r="BM508" s="129">
        <v>5</v>
      </c>
      <c r="BN508" s="284"/>
      <c r="BO508" s="16" t="s">
        <v>130</v>
      </c>
      <c r="BP508" s="16" t="s">
        <v>131</v>
      </c>
      <c r="BQ508" s="129"/>
      <c r="BR508" s="129">
        <v>88</v>
      </c>
      <c r="BS508" s="129"/>
      <c r="BT508" s="129"/>
      <c r="BU508" s="129"/>
      <c r="BV508" s="129"/>
      <c r="BW508" s="129"/>
      <c r="BX508" s="129"/>
      <c r="BY508" s="129"/>
      <c r="BZ508" s="287"/>
      <c r="CB508" s="129">
        <v>5</v>
      </c>
      <c r="CC508" s="284"/>
      <c r="CD508" s="16"/>
      <c r="CE508" s="16"/>
      <c r="CF508" s="129"/>
      <c r="CG508" s="129"/>
      <c r="CH508" s="129"/>
      <c r="CI508" s="129"/>
      <c r="CJ508" s="129"/>
      <c r="CK508" s="129"/>
      <c r="CL508" s="129"/>
      <c r="CM508" s="129"/>
      <c r="CN508" s="129"/>
      <c r="CO508" s="287"/>
    </row>
    <row r="509" spans="1:93" hidden="1">
      <c r="A509" s="129">
        <v>6</v>
      </c>
      <c r="B509" s="283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281"/>
      <c r="Q509" s="148"/>
      <c r="R509" s="129">
        <v>6</v>
      </c>
      <c r="S509" s="284"/>
      <c r="T509" s="16"/>
      <c r="U509" s="16"/>
      <c r="V509" s="129"/>
      <c r="W509" s="129"/>
      <c r="X509" s="129"/>
      <c r="Y509" s="129"/>
      <c r="Z509" s="129"/>
      <c r="AA509" s="129"/>
      <c r="AB509" s="129"/>
      <c r="AC509" s="196"/>
      <c r="AD509" s="196"/>
      <c r="AE509" s="129"/>
      <c r="AF509" s="129"/>
      <c r="AG509" s="281"/>
      <c r="AI509" s="129">
        <v>6</v>
      </c>
      <c r="AJ509" s="284"/>
      <c r="AK509" s="129"/>
      <c r="AL509" s="16" t="s">
        <v>140</v>
      </c>
      <c r="AM509" s="129">
        <v>560</v>
      </c>
      <c r="AN509" s="129"/>
      <c r="AO509" s="129"/>
      <c r="AP509" s="129"/>
      <c r="AQ509" s="129"/>
      <c r="AR509" s="129"/>
      <c r="AS509" s="129"/>
      <c r="AT509" s="129"/>
      <c r="AU509" s="129"/>
      <c r="AV509" s="281"/>
      <c r="AX509" s="129">
        <v>6</v>
      </c>
      <c r="AY509" s="284"/>
      <c r="AZ509" s="16" t="s">
        <v>93</v>
      </c>
      <c r="BA509" s="16" t="s">
        <v>94</v>
      </c>
      <c r="BB509" s="129"/>
      <c r="BC509" s="129">
        <v>100</v>
      </c>
      <c r="BD509" s="129"/>
      <c r="BE509" s="129"/>
      <c r="BF509" s="129"/>
      <c r="BG509" s="195"/>
      <c r="BH509" s="195"/>
      <c r="BI509" s="129"/>
      <c r="BJ509" s="129"/>
      <c r="BK509" s="308"/>
      <c r="BM509" s="129">
        <v>6</v>
      </c>
      <c r="BN509" s="284"/>
      <c r="BO509" s="16" t="s">
        <v>106</v>
      </c>
      <c r="BP509" s="16" t="s">
        <v>107</v>
      </c>
      <c r="BQ509" s="129">
        <v>200</v>
      </c>
      <c r="BR509" s="129"/>
      <c r="BS509" s="129"/>
      <c r="BT509" s="129"/>
      <c r="BU509" s="129"/>
      <c r="BV509" s="129"/>
      <c r="BW509" s="129"/>
      <c r="BX509" s="129"/>
      <c r="BY509" s="129"/>
      <c r="BZ509" s="287"/>
      <c r="CB509" s="129">
        <v>6</v>
      </c>
      <c r="CC509" s="284"/>
      <c r="CD509" s="129"/>
      <c r="CE509" s="129"/>
      <c r="CF509" s="129"/>
      <c r="CG509" s="129"/>
      <c r="CH509" s="129"/>
      <c r="CI509" s="129"/>
      <c r="CJ509" s="129"/>
      <c r="CK509" s="129"/>
      <c r="CL509" s="129"/>
      <c r="CM509" s="129"/>
      <c r="CN509" s="129"/>
      <c r="CO509" s="287"/>
    </row>
    <row r="510" spans="1:93" hidden="1">
      <c r="A510" s="129">
        <v>7</v>
      </c>
      <c r="B510" s="283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281"/>
      <c r="Q510" s="148"/>
      <c r="R510" s="129">
        <v>7</v>
      </c>
      <c r="S510" s="284"/>
      <c r="T510" s="16"/>
      <c r="U510" s="16"/>
      <c r="V510" s="129"/>
      <c r="W510" s="129"/>
      <c r="X510" s="129"/>
      <c r="Y510" s="129"/>
      <c r="Z510" s="129"/>
      <c r="AA510" s="129"/>
      <c r="AB510" s="129"/>
      <c r="AC510" s="196"/>
      <c r="AD510" s="196"/>
      <c r="AE510" s="129"/>
      <c r="AF510" s="129"/>
      <c r="AG510" s="281"/>
      <c r="AI510" s="129">
        <v>7</v>
      </c>
      <c r="AJ510" s="284"/>
      <c r="AK510" s="129"/>
      <c r="AL510" s="129"/>
      <c r="AM510" s="129"/>
      <c r="AN510" s="129"/>
      <c r="AO510" s="129"/>
      <c r="AP510" s="129"/>
      <c r="AQ510" s="129"/>
      <c r="AR510" s="129"/>
      <c r="AS510" s="129"/>
      <c r="AT510" s="129"/>
      <c r="AU510" s="129"/>
      <c r="AV510" s="281"/>
      <c r="AX510" s="129">
        <v>7</v>
      </c>
      <c r="AY510" s="284"/>
      <c r="AZ510" s="129"/>
      <c r="BA510" s="129"/>
      <c r="BB510" s="129"/>
      <c r="BC510" s="129"/>
      <c r="BD510" s="129"/>
      <c r="BE510" s="129"/>
      <c r="BF510" s="129"/>
      <c r="BG510" s="195"/>
      <c r="BH510" s="195"/>
      <c r="BI510" s="129"/>
      <c r="BJ510" s="129"/>
      <c r="BK510" s="308"/>
      <c r="BM510" s="129">
        <v>7</v>
      </c>
      <c r="BN510" s="284"/>
      <c r="BO510" s="16" t="s">
        <v>118</v>
      </c>
      <c r="BP510" s="16" t="s">
        <v>119</v>
      </c>
      <c r="BQ510" s="129">
        <v>100</v>
      </c>
      <c r="BR510" s="129"/>
      <c r="BS510" s="129"/>
      <c r="BT510" s="129"/>
      <c r="BU510" s="129"/>
      <c r="BV510" s="129"/>
      <c r="BW510" s="129"/>
      <c r="BX510" s="129"/>
      <c r="BY510" s="129"/>
      <c r="BZ510" s="287"/>
      <c r="CB510" s="129">
        <v>7</v>
      </c>
      <c r="CC510" s="284"/>
      <c r="CD510" s="129"/>
      <c r="CE510" s="129"/>
      <c r="CF510" s="129"/>
      <c r="CG510" s="129"/>
      <c r="CH510" s="129"/>
      <c r="CI510" s="129"/>
      <c r="CJ510" s="129"/>
      <c r="CK510" s="129"/>
      <c r="CL510" s="129"/>
      <c r="CM510" s="129"/>
      <c r="CN510" s="129"/>
      <c r="CO510" s="287"/>
    </row>
    <row r="511" spans="1:93" hidden="1">
      <c r="A511" s="129">
        <v>8</v>
      </c>
      <c r="B511" s="283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281"/>
      <c r="Q511" s="148"/>
      <c r="R511" s="129">
        <v>8</v>
      </c>
      <c r="S511" s="284"/>
      <c r="T511" s="16"/>
      <c r="U511" s="16"/>
      <c r="V511" s="129"/>
      <c r="W511" s="129"/>
      <c r="X511" s="129"/>
      <c r="Y511" s="129"/>
      <c r="Z511" s="129"/>
      <c r="AA511" s="129"/>
      <c r="AB511" s="129"/>
      <c r="AC511" s="196"/>
      <c r="AD511" s="196"/>
      <c r="AE511" s="129"/>
      <c r="AF511" s="129"/>
      <c r="AG511" s="281"/>
      <c r="AI511" s="129">
        <v>8</v>
      </c>
      <c r="AJ511" s="284"/>
      <c r="AK511" s="129"/>
      <c r="AL511" s="129"/>
      <c r="AM511" s="129"/>
      <c r="AN511" s="129"/>
      <c r="AO511" s="129"/>
      <c r="AP511" s="129"/>
      <c r="AQ511" s="129"/>
      <c r="AR511" s="129"/>
      <c r="AS511" s="129"/>
      <c r="AT511" s="129"/>
      <c r="AU511" s="129"/>
      <c r="AV511" s="281"/>
      <c r="AX511" s="129">
        <v>8</v>
      </c>
      <c r="AY511" s="284"/>
      <c r="AZ511" s="129"/>
      <c r="BA511" s="129"/>
      <c r="BB511" s="129"/>
      <c r="BC511" s="129"/>
      <c r="BD511" s="16"/>
      <c r="BE511" s="16"/>
      <c r="BF511" s="129"/>
      <c r="BG511" s="195"/>
      <c r="BH511" s="195"/>
      <c r="BI511" s="129"/>
      <c r="BJ511" s="129"/>
      <c r="BK511" s="308"/>
      <c r="BM511" s="129">
        <v>8</v>
      </c>
      <c r="BN511" s="284"/>
      <c r="BO511" s="129"/>
      <c r="BP511" s="129"/>
      <c r="BQ511" s="129"/>
      <c r="BR511" s="129"/>
      <c r="BS511" s="129"/>
      <c r="BT511" s="129"/>
      <c r="BU511" s="129"/>
      <c r="BV511" s="129"/>
      <c r="BW511" s="129"/>
      <c r="BX511" s="129"/>
      <c r="BY511" s="129"/>
      <c r="BZ511" s="287"/>
      <c r="CB511" s="129">
        <v>8</v>
      </c>
      <c r="CC511" s="284"/>
      <c r="CD511" s="129"/>
      <c r="CE511" s="129"/>
      <c r="CF511" s="129"/>
      <c r="CG511" s="129"/>
      <c r="CH511" s="129"/>
      <c r="CI511" s="129"/>
      <c r="CJ511" s="129"/>
      <c r="CK511" s="129"/>
      <c r="CL511" s="129"/>
      <c r="CM511" s="129"/>
      <c r="CN511" s="129"/>
      <c r="CO511" s="287"/>
    </row>
    <row r="512" spans="1:93" hidden="1">
      <c r="A512" s="129">
        <v>9</v>
      </c>
      <c r="B512" s="283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281"/>
      <c r="Q512" s="148"/>
      <c r="R512" s="129">
        <v>9</v>
      </c>
      <c r="S512" s="284"/>
      <c r="T512" s="129"/>
      <c r="U512" s="129"/>
      <c r="V512" s="129"/>
      <c r="W512" s="129"/>
      <c r="X512" s="129"/>
      <c r="Y512" s="129"/>
      <c r="Z512" s="129"/>
      <c r="AA512" s="129"/>
      <c r="AB512" s="129"/>
      <c r="AC512" s="196"/>
      <c r="AD512" s="196"/>
      <c r="AE512" s="129"/>
      <c r="AF512" s="129"/>
      <c r="AG512" s="281"/>
      <c r="AI512" s="129">
        <v>9</v>
      </c>
      <c r="AJ512" s="284"/>
      <c r="AK512" s="129"/>
      <c r="AL512" s="129"/>
      <c r="AM512" s="129"/>
      <c r="AN512" s="129"/>
      <c r="AO512" s="129"/>
      <c r="AP512" s="129"/>
      <c r="AQ512" s="129"/>
      <c r="AR512" s="129"/>
      <c r="AS512" s="129"/>
      <c r="AT512" s="129"/>
      <c r="AU512" s="129"/>
      <c r="AV512" s="281"/>
      <c r="AX512" s="129">
        <v>9</v>
      </c>
      <c r="AY512" s="284"/>
      <c r="AZ512" s="129"/>
      <c r="BA512" s="129"/>
      <c r="BB512" s="129"/>
      <c r="BC512" s="129"/>
      <c r="BD512" s="129"/>
      <c r="BE512" s="129"/>
      <c r="BF512" s="129"/>
      <c r="BG512" s="195"/>
      <c r="BH512" s="195"/>
      <c r="BI512" s="129"/>
      <c r="BJ512" s="129"/>
      <c r="BK512" s="308"/>
      <c r="BM512" s="129">
        <v>9</v>
      </c>
      <c r="BN512" s="284"/>
      <c r="BO512" s="129"/>
      <c r="BP512" s="129"/>
      <c r="BQ512" s="129"/>
      <c r="BR512" s="129"/>
      <c r="BS512" s="129"/>
      <c r="BT512" s="129"/>
      <c r="BU512" s="129"/>
      <c r="BV512" s="129"/>
      <c r="BW512" s="129"/>
      <c r="BX512" s="129"/>
      <c r="BY512" s="129"/>
      <c r="BZ512" s="287"/>
      <c r="CB512" s="129">
        <v>9</v>
      </c>
      <c r="CC512" s="284"/>
      <c r="CD512" s="129"/>
      <c r="CE512" s="129"/>
      <c r="CF512" s="129"/>
      <c r="CG512" s="129"/>
      <c r="CH512" s="129"/>
      <c r="CI512" s="129"/>
      <c r="CJ512" s="129"/>
      <c r="CK512" s="129"/>
      <c r="CL512" s="129"/>
      <c r="CM512" s="129"/>
      <c r="CN512" s="129"/>
      <c r="CO512" s="287"/>
    </row>
    <row r="513" spans="1:93" hidden="1">
      <c r="A513" s="129">
        <v>10</v>
      </c>
      <c r="B513" s="283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281"/>
      <c r="Q513" s="148"/>
      <c r="R513" s="129">
        <v>10</v>
      </c>
      <c r="S513" s="284"/>
      <c r="T513" s="129"/>
      <c r="U513" s="129"/>
      <c r="V513" s="129"/>
      <c r="W513" s="129"/>
      <c r="X513" s="129"/>
      <c r="Y513" s="129"/>
      <c r="Z513" s="129"/>
      <c r="AA513" s="129"/>
      <c r="AB513" s="129"/>
      <c r="AC513" s="196"/>
      <c r="AD513" s="196"/>
      <c r="AE513" s="129"/>
      <c r="AF513" s="129"/>
      <c r="AG513" s="281"/>
      <c r="AI513" s="129">
        <v>10</v>
      </c>
      <c r="AJ513" s="284"/>
      <c r="AK513" s="129"/>
      <c r="AL513" s="129"/>
      <c r="AM513" s="129"/>
      <c r="AN513" s="129"/>
      <c r="AO513" s="129"/>
      <c r="AP513" s="129"/>
      <c r="AQ513" s="129"/>
      <c r="AR513" s="129"/>
      <c r="AS513" s="129"/>
      <c r="AT513" s="129"/>
      <c r="AU513" s="129"/>
      <c r="AV513" s="281"/>
      <c r="AX513" s="129">
        <v>10</v>
      </c>
      <c r="AY513" s="284"/>
      <c r="AZ513" s="129"/>
      <c r="BA513" s="129"/>
      <c r="BB513" s="129"/>
      <c r="BC513" s="129"/>
      <c r="BD513" s="129"/>
      <c r="BE513" s="129"/>
      <c r="BF513" s="129"/>
      <c r="BG513" s="195"/>
      <c r="BH513" s="195"/>
      <c r="BI513" s="129"/>
      <c r="BJ513" s="129"/>
      <c r="BK513" s="308"/>
      <c r="BM513" s="129">
        <v>10</v>
      </c>
      <c r="BN513" s="284"/>
      <c r="BO513" s="129"/>
      <c r="BP513" s="129"/>
      <c r="BQ513" s="129"/>
      <c r="BR513" s="129"/>
      <c r="BS513" s="129"/>
      <c r="BT513" s="129"/>
      <c r="BU513" s="129"/>
      <c r="BV513" s="129"/>
      <c r="BW513" s="129"/>
      <c r="BX513" s="129"/>
      <c r="BY513" s="129"/>
      <c r="BZ513" s="287"/>
      <c r="CB513" s="129">
        <v>10</v>
      </c>
      <c r="CC513" s="284"/>
      <c r="CD513" s="129"/>
      <c r="CE513" s="129"/>
      <c r="CF513" s="129"/>
      <c r="CG513" s="129"/>
      <c r="CH513" s="129"/>
      <c r="CI513" s="129"/>
      <c r="CJ513" s="129"/>
      <c r="CK513" s="129"/>
      <c r="CL513" s="129"/>
      <c r="CM513" s="129"/>
      <c r="CN513" s="129"/>
      <c r="CO513" s="287"/>
    </row>
    <row r="514" spans="1:93" hidden="1">
      <c r="A514" s="129">
        <v>11</v>
      </c>
      <c r="B514" s="283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281"/>
      <c r="Q514" s="148"/>
      <c r="R514" s="129">
        <v>11</v>
      </c>
      <c r="S514" s="284"/>
      <c r="T514" s="129"/>
      <c r="U514" s="129"/>
      <c r="V514" s="129"/>
      <c r="W514" s="129"/>
      <c r="X514" s="129"/>
      <c r="Y514" s="129"/>
      <c r="Z514" s="129"/>
      <c r="AA514" s="129"/>
      <c r="AB514" s="129"/>
      <c r="AC514" s="196"/>
      <c r="AD514" s="196"/>
      <c r="AE514" s="129"/>
      <c r="AF514" s="129"/>
      <c r="AG514" s="281"/>
      <c r="AI514" s="129">
        <v>11</v>
      </c>
      <c r="AJ514" s="284"/>
      <c r="AK514" s="129"/>
      <c r="AL514" s="129"/>
      <c r="AM514" s="129"/>
      <c r="AN514" s="129"/>
      <c r="AO514" s="129"/>
      <c r="AP514" s="129"/>
      <c r="AQ514" s="129"/>
      <c r="AR514" s="129"/>
      <c r="AS514" s="129"/>
      <c r="AT514" s="129"/>
      <c r="AU514" s="129"/>
      <c r="AV514" s="281"/>
      <c r="AX514" s="129">
        <v>11</v>
      </c>
      <c r="AY514" s="284"/>
      <c r="AZ514" s="129"/>
      <c r="BA514" s="129"/>
      <c r="BB514" s="129"/>
      <c r="BC514" s="129"/>
      <c r="BD514" s="129"/>
      <c r="BE514" s="129"/>
      <c r="BF514" s="129"/>
      <c r="BG514" s="195"/>
      <c r="BH514" s="195"/>
      <c r="BI514" s="129"/>
      <c r="BJ514" s="129"/>
      <c r="BK514" s="308"/>
      <c r="BM514" s="129">
        <v>11</v>
      </c>
      <c r="BN514" s="284"/>
      <c r="BO514" s="129"/>
      <c r="BP514" s="129"/>
      <c r="BQ514" s="129"/>
      <c r="BR514" s="129"/>
      <c r="BS514" s="129"/>
      <c r="BT514" s="129"/>
      <c r="BU514" s="129"/>
      <c r="BV514" s="129"/>
      <c r="BW514" s="129"/>
      <c r="BX514" s="129"/>
      <c r="BY514" s="129"/>
      <c r="BZ514" s="287"/>
      <c r="CB514" s="129">
        <v>11</v>
      </c>
      <c r="CC514" s="284"/>
      <c r="CD514" s="129"/>
      <c r="CE514" s="129"/>
      <c r="CF514" s="129"/>
      <c r="CG514" s="129"/>
      <c r="CH514" s="129"/>
      <c r="CI514" s="129"/>
      <c r="CJ514" s="129"/>
      <c r="CK514" s="129"/>
      <c r="CL514" s="129"/>
      <c r="CM514" s="129"/>
      <c r="CN514" s="129"/>
      <c r="CO514" s="287"/>
    </row>
    <row r="515" spans="1:93" hidden="1">
      <c r="A515" s="129">
        <v>12</v>
      </c>
      <c r="B515" s="283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281"/>
      <c r="Q515" s="148"/>
      <c r="R515" s="129">
        <v>12</v>
      </c>
      <c r="S515" s="284"/>
      <c r="T515" s="129"/>
      <c r="U515" s="129"/>
      <c r="V515" s="129"/>
      <c r="W515" s="129"/>
      <c r="X515" s="129"/>
      <c r="Y515" s="129"/>
      <c r="Z515" s="129"/>
      <c r="AA515" s="129"/>
      <c r="AB515" s="129"/>
      <c r="AC515" s="196"/>
      <c r="AD515" s="196"/>
      <c r="AE515" s="129"/>
      <c r="AF515" s="129"/>
      <c r="AG515" s="281"/>
      <c r="AI515" s="129">
        <v>12</v>
      </c>
      <c r="AJ515" s="284"/>
      <c r="AK515" s="129"/>
      <c r="AL515" s="129"/>
      <c r="AM515" s="129"/>
      <c r="AN515" s="129"/>
      <c r="AO515" s="129"/>
      <c r="AP515" s="129"/>
      <c r="AQ515" s="129"/>
      <c r="AR515" s="129"/>
      <c r="AS515" s="129"/>
      <c r="AT515" s="129"/>
      <c r="AU515" s="129"/>
      <c r="AV515" s="281"/>
      <c r="AX515" s="129">
        <v>12</v>
      </c>
      <c r="AY515" s="284"/>
      <c r="AZ515" s="129"/>
      <c r="BA515" s="129"/>
      <c r="BB515" s="129"/>
      <c r="BC515" s="129"/>
      <c r="BD515" s="129"/>
      <c r="BE515" s="129"/>
      <c r="BF515" s="129"/>
      <c r="BG515" s="195"/>
      <c r="BH515" s="195"/>
      <c r="BI515" s="129"/>
      <c r="BJ515" s="129"/>
      <c r="BK515" s="308"/>
      <c r="BM515" s="129">
        <v>12</v>
      </c>
      <c r="BN515" s="284"/>
      <c r="BO515" s="129"/>
      <c r="BP515" s="129"/>
      <c r="BQ515" s="129"/>
      <c r="BR515" s="129"/>
      <c r="BS515" s="129"/>
      <c r="BT515" s="129"/>
      <c r="BU515" s="129"/>
      <c r="BV515" s="129"/>
      <c r="BW515" s="129"/>
      <c r="BX515" s="129"/>
      <c r="BY515" s="129"/>
      <c r="BZ515" s="287"/>
      <c r="CB515" s="129">
        <v>12</v>
      </c>
      <c r="CC515" s="284"/>
      <c r="CD515" s="129"/>
      <c r="CE515" s="129"/>
      <c r="CF515" s="129"/>
      <c r="CG515" s="129"/>
      <c r="CH515" s="129"/>
      <c r="CI515" s="129"/>
      <c r="CJ515" s="129"/>
      <c r="CK515" s="129"/>
      <c r="CL515" s="129"/>
      <c r="CM515" s="129"/>
      <c r="CN515" s="129"/>
      <c r="CO515" s="287"/>
    </row>
    <row r="516" spans="1:93" hidden="1">
      <c r="A516" s="129">
        <v>13</v>
      </c>
      <c r="B516" s="283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281"/>
      <c r="Q516" s="148"/>
      <c r="R516" s="129">
        <v>13</v>
      </c>
      <c r="S516" s="284"/>
      <c r="T516" s="129"/>
      <c r="U516" s="129"/>
      <c r="V516" s="129"/>
      <c r="W516" s="129"/>
      <c r="X516" s="129"/>
      <c r="Y516" s="129"/>
      <c r="Z516" s="129"/>
      <c r="AA516" s="129"/>
      <c r="AB516" s="129"/>
      <c r="AC516" s="196"/>
      <c r="AD516" s="196"/>
      <c r="AE516" s="129"/>
      <c r="AF516" s="129"/>
      <c r="AG516" s="281"/>
      <c r="AI516" s="129">
        <v>13</v>
      </c>
      <c r="AJ516" s="284"/>
      <c r="AK516" s="129"/>
      <c r="AL516" s="129"/>
      <c r="AM516" s="129"/>
      <c r="AN516" s="129"/>
      <c r="AO516" s="129"/>
      <c r="AP516" s="129"/>
      <c r="AQ516" s="129"/>
      <c r="AR516" s="129"/>
      <c r="AS516" s="129"/>
      <c r="AT516" s="129"/>
      <c r="AU516" s="129"/>
      <c r="AV516" s="281"/>
      <c r="AX516" s="129">
        <v>13</v>
      </c>
      <c r="AY516" s="284"/>
      <c r="AZ516" s="129"/>
      <c r="BA516" s="129"/>
      <c r="BB516" s="129"/>
      <c r="BC516" s="129"/>
      <c r="BD516" s="129"/>
      <c r="BE516" s="129"/>
      <c r="BF516" s="129"/>
      <c r="BG516" s="195"/>
      <c r="BH516" s="195"/>
      <c r="BI516" s="129"/>
      <c r="BJ516" s="129"/>
      <c r="BK516" s="308"/>
      <c r="BM516" s="129">
        <v>13</v>
      </c>
      <c r="BN516" s="284"/>
      <c r="BO516" s="129"/>
      <c r="BP516" s="129"/>
      <c r="BQ516" s="129"/>
      <c r="BR516" s="129"/>
      <c r="BS516" s="129"/>
      <c r="BT516" s="129"/>
      <c r="BU516" s="129"/>
      <c r="BV516" s="129"/>
      <c r="BW516" s="129"/>
      <c r="BX516" s="129"/>
      <c r="BY516" s="129"/>
      <c r="BZ516" s="287"/>
      <c r="CB516" s="129">
        <v>13</v>
      </c>
      <c r="CC516" s="284"/>
      <c r="CD516" s="129"/>
      <c r="CE516" s="129"/>
      <c r="CF516" s="129"/>
      <c r="CG516" s="129"/>
      <c r="CH516" s="129"/>
      <c r="CI516" s="129"/>
      <c r="CJ516" s="129"/>
      <c r="CK516" s="129"/>
      <c r="CL516" s="129"/>
      <c r="CM516" s="129"/>
      <c r="CN516" s="129"/>
      <c r="CO516" s="287"/>
    </row>
    <row r="517" spans="1:93" hidden="1">
      <c r="A517" s="129">
        <v>14</v>
      </c>
      <c r="B517" s="283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281"/>
      <c r="Q517" s="148"/>
      <c r="R517" s="129">
        <v>14</v>
      </c>
      <c r="S517" s="284"/>
      <c r="T517" s="129"/>
      <c r="U517" s="129"/>
      <c r="V517" s="129"/>
      <c r="W517" s="129"/>
      <c r="X517" s="129"/>
      <c r="Y517" s="129"/>
      <c r="Z517" s="129"/>
      <c r="AA517" s="129"/>
      <c r="AB517" s="129"/>
      <c r="AC517" s="196"/>
      <c r="AD517" s="196"/>
      <c r="AE517" s="129"/>
      <c r="AF517" s="129"/>
      <c r="AG517" s="281"/>
      <c r="AI517" s="129">
        <v>14</v>
      </c>
      <c r="AJ517" s="284"/>
      <c r="AK517" s="129"/>
      <c r="AL517" s="129"/>
      <c r="AM517" s="129"/>
      <c r="AN517" s="129"/>
      <c r="AO517" s="129"/>
      <c r="AP517" s="129"/>
      <c r="AQ517" s="129"/>
      <c r="AR517" s="129"/>
      <c r="AS517" s="129"/>
      <c r="AT517" s="129"/>
      <c r="AU517" s="129"/>
      <c r="AV517" s="281"/>
      <c r="AX517" s="129">
        <v>14</v>
      </c>
      <c r="AY517" s="284"/>
      <c r="AZ517" s="129"/>
      <c r="BA517" s="129"/>
      <c r="BB517" s="129"/>
      <c r="BC517" s="129"/>
      <c r="BD517" s="129"/>
      <c r="BE517" s="129"/>
      <c r="BF517" s="129"/>
      <c r="BG517" s="195"/>
      <c r="BH517" s="195"/>
      <c r="BI517" s="129"/>
      <c r="BJ517" s="129"/>
      <c r="BK517" s="308"/>
      <c r="BM517" s="129">
        <v>14</v>
      </c>
      <c r="BN517" s="284"/>
      <c r="BO517" s="129"/>
      <c r="BP517" s="129"/>
      <c r="BQ517" s="129"/>
      <c r="BR517" s="129"/>
      <c r="BS517" s="129"/>
      <c r="BT517" s="129"/>
      <c r="BU517" s="129"/>
      <c r="BV517" s="129"/>
      <c r="BW517" s="129"/>
      <c r="BX517" s="129"/>
      <c r="BY517" s="129"/>
      <c r="BZ517" s="287"/>
      <c r="CB517" s="129">
        <v>14</v>
      </c>
      <c r="CC517" s="284"/>
      <c r="CD517" s="129"/>
      <c r="CE517" s="129"/>
      <c r="CF517" s="129"/>
      <c r="CG517" s="129"/>
      <c r="CH517" s="129"/>
      <c r="CI517" s="129"/>
      <c r="CJ517" s="129"/>
      <c r="CK517" s="129"/>
      <c r="CL517" s="129"/>
      <c r="CM517" s="129"/>
      <c r="CN517" s="129"/>
      <c r="CO517" s="287"/>
    </row>
    <row r="518" spans="1:93" hidden="1">
      <c r="A518" s="129">
        <v>15</v>
      </c>
      <c r="B518" s="283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281"/>
      <c r="Q518" s="148"/>
      <c r="R518" s="129">
        <v>15</v>
      </c>
      <c r="S518" s="284"/>
      <c r="T518" s="129"/>
      <c r="U518" s="129"/>
      <c r="V518" s="129"/>
      <c r="W518" s="129"/>
      <c r="X518" s="129"/>
      <c r="Y518" s="129"/>
      <c r="Z518" s="129"/>
      <c r="AA518" s="129"/>
      <c r="AB518" s="129"/>
      <c r="AC518" s="196"/>
      <c r="AD518" s="196"/>
      <c r="AE518" s="129"/>
      <c r="AF518" s="129"/>
      <c r="AG518" s="281"/>
      <c r="AI518" s="129">
        <v>15</v>
      </c>
      <c r="AJ518" s="284"/>
      <c r="AK518" s="129"/>
      <c r="AL518" s="129"/>
      <c r="AM518" s="129"/>
      <c r="AN518" s="129"/>
      <c r="AO518" s="129"/>
      <c r="AP518" s="129"/>
      <c r="AQ518" s="129"/>
      <c r="AR518" s="129"/>
      <c r="AS518" s="129"/>
      <c r="AT518" s="129"/>
      <c r="AU518" s="129"/>
      <c r="AV518" s="281"/>
      <c r="AX518" s="129">
        <v>15</v>
      </c>
      <c r="AY518" s="284"/>
      <c r="AZ518" s="129"/>
      <c r="BA518" s="129"/>
      <c r="BB518" s="129"/>
      <c r="BC518" s="129"/>
      <c r="BD518" s="129"/>
      <c r="BE518" s="129"/>
      <c r="BF518" s="129"/>
      <c r="BG518" s="195"/>
      <c r="BH518" s="195"/>
      <c r="BI518" s="129"/>
      <c r="BJ518" s="129"/>
      <c r="BK518" s="309"/>
      <c r="BM518" s="129">
        <v>15</v>
      </c>
      <c r="BN518" s="284"/>
      <c r="BO518" s="129"/>
      <c r="BP518" s="129"/>
      <c r="BQ518" s="129"/>
      <c r="BR518" s="129"/>
      <c r="BS518" s="129"/>
      <c r="BT518" s="129"/>
      <c r="BU518" s="129"/>
      <c r="BV518" s="129"/>
      <c r="BW518" s="129"/>
      <c r="BX518" s="129"/>
      <c r="BY518" s="129"/>
      <c r="BZ518" s="288"/>
      <c r="CB518" s="129">
        <v>15</v>
      </c>
      <c r="CC518" s="284"/>
      <c r="CD518" s="129"/>
      <c r="CE518" s="129"/>
      <c r="CF518" s="129"/>
      <c r="CG518" s="129"/>
      <c r="CH518" s="129"/>
      <c r="CI518" s="129"/>
      <c r="CJ518" s="129"/>
      <c r="CK518" s="129"/>
      <c r="CL518" s="129"/>
      <c r="CM518" s="129"/>
      <c r="CN518" s="129"/>
      <c r="CO518" s="288"/>
    </row>
    <row r="519" spans="1:93" ht="15.75" hidden="1">
      <c r="A519" s="280" t="s">
        <v>644</v>
      </c>
      <c r="B519" s="280"/>
      <c r="C519" s="129"/>
      <c r="D519" s="129"/>
      <c r="E519" s="125">
        <f>SUM(E504:E518)</f>
        <v>600</v>
      </c>
      <c r="F519" s="125">
        <f>SUM(F504:F518)</f>
        <v>592</v>
      </c>
      <c r="G519" s="125"/>
      <c r="H519" s="125"/>
      <c r="I519" s="129"/>
      <c r="J519" s="129">
        <f t="shared" ref="J519:K519" si="239">SUM(J504:J518)</f>
        <v>0</v>
      </c>
      <c r="K519" s="129">
        <f t="shared" si="239"/>
        <v>0</v>
      </c>
      <c r="L519" s="130">
        <f>IF(F519=0,0,(F519/E519*100))</f>
        <v>98.666666666666671</v>
      </c>
      <c r="M519" s="130">
        <f>IF(K519=0,0,(K519/J519*100))</f>
        <v>0</v>
      </c>
      <c r="N519" s="129"/>
      <c r="O519" s="129"/>
      <c r="P519" s="129"/>
      <c r="Q519" s="148"/>
      <c r="R519" s="280" t="s">
        <v>644</v>
      </c>
      <c r="S519" s="280"/>
      <c r="T519" s="125"/>
      <c r="U519" s="125"/>
      <c r="V519" s="125">
        <f>SUM(V504:V518)</f>
        <v>620</v>
      </c>
      <c r="W519" s="125">
        <f>SUM(W504:W518)</f>
        <v>424</v>
      </c>
      <c r="X519" s="125"/>
      <c r="Y519" s="125"/>
      <c r="Z519" s="125"/>
      <c r="AA519" s="125">
        <f t="shared" ref="AA519:AB519" si="240">SUM(AA504:AA518)</f>
        <v>0</v>
      </c>
      <c r="AB519" s="125">
        <f t="shared" si="240"/>
        <v>0</v>
      </c>
      <c r="AC519" s="197">
        <f>IF(W519=0,0,(W519/V519*100))</f>
        <v>68.387096774193552</v>
      </c>
      <c r="AD519" s="197">
        <f>IF(AB519=0,0,(AB519/AA519*100))</f>
        <v>0</v>
      </c>
      <c r="AE519" s="129"/>
      <c r="AF519" s="129"/>
      <c r="AG519" s="129"/>
      <c r="AI519" s="281" t="s">
        <v>644</v>
      </c>
      <c r="AJ519" s="281"/>
      <c r="AK519" s="129"/>
      <c r="AL519" s="129"/>
      <c r="AM519" s="129">
        <f>SUM(AM504:AM518)</f>
        <v>560</v>
      </c>
      <c r="AN519" s="129">
        <f>SUM(AN504:AN518)</f>
        <v>528</v>
      </c>
      <c r="AO519" s="129"/>
      <c r="AP519" s="129">
        <f t="shared" ref="AP519:AQ519" si="241">SUM(AP504:AP518)</f>
        <v>0</v>
      </c>
      <c r="AQ519" s="129">
        <f t="shared" si="241"/>
        <v>0</v>
      </c>
      <c r="AR519" s="130">
        <f>IF(AN519=0,0,(AN519/AM519*100))</f>
        <v>94.285714285714278</v>
      </c>
      <c r="AS519" s="130">
        <f>IF(AQ519=0,0,(AQ519/AP519*100))</f>
        <v>0</v>
      </c>
      <c r="AT519" s="129"/>
      <c r="AU519" s="129"/>
      <c r="AV519" s="129"/>
      <c r="AX519" s="281" t="s">
        <v>644</v>
      </c>
      <c r="AY519" s="281"/>
      <c r="AZ519" s="129"/>
      <c r="BA519" s="129"/>
      <c r="BB519" s="129">
        <f>SUM(BB504:BB518)</f>
        <v>1100</v>
      </c>
      <c r="BC519" s="129">
        <f>SUM(BC504:BC518)</f>
        <v>816</v>
      </c>
      <c r="BD519" s="129"/>
      <c r="BE519" s="129">
        <f t="shared" ref="BE519:BF519" si="242">SUM(BE504:BE518)</f>
        <v>0</v>
      </c>
      <c r="BF519" s="129">
        <f t="shared" si="242"/>
        <v>0</v>
      </c>
      <c r="BG519" s="194">
        <f>IF(BC519=0,0,(BC519/BB519*100))</f>
        <v>74.181818181818187</v>
      </c>
      <c r="BH519" s="194">
        <f>IF(BF519=0,0,(BF519/BE519*100))</f>
        <v>0</v>
      </c>
      <c r="BI519" s="129">
        <v>10</v>
      </c>
      <c r="BJ519" s="129">
        <v>0</v>
      </c>
      <c r="BK519" s="129"/>
      <c r="BM519" s="281" t="s">
        <v>644</v>
      </c>
      <c r="BN519" s="281"/>
      <c r="BO519" s="129"/>
      <c r="BP519" s="129"/>
      <c r="BQ519" s="129">
        <f>SUM(BQ504:BQ518)</f>
        <v>1015</v>
      </c>
      <c r="BR519" s="129">
        <f>SUM(BR504:BR518)</f>
        <v>752</v>
      </c>
      <c r="BS519" s="129"/>
      <c r="BT519" s="129">
        <f t="shared" ref="BT519:BU519" si="243">SUM(BT504:BT518)</f>
        <v>0</v>
      </c>
      <c r="BU519" s="129">
        <f t="shared" si="243"/>
        <v>0</v>
      </c>
      <c r="BV519" s="130">
        <f>IF(BR519=0,0,(BR519/BQ519*100))</f>
        <v>74.088669950738918</v>
      </c>
      <c r="BW519" s="130">
        <f>IF(BU519=0,0,(BU519/BT519*100))</f>
        <v>0</v>
      </c>
      <c r="BX519" s="129">
        <v>10</v>
      </c>
      <c r="BY519" s="129">
        <v>0</v>
      </c>
      <c r="BZ519" s="129"/>
      <c r="CB519" s="281" t="s">
        <v>644</v>
      </c>
      <c r="CC519" s="281"/>
      <c r="CD519" s="129"/>
      <c r="CE519" s="129"/>
      <c r="CF519" s="129">
        <f>SUM(CF504:CF518)</f>
        <v>0</v>
      </c>
      <c r="CG519" s="129">
        <f>SUM(CG504:CG518)</f>
        <v>0</v>
      </c>
      <c r="CH519" s="129"/>
      <c r="CI519" s="129">
        <f t="shared" ref="CI519:CJ519" si="244">SUM(CI504:CI518)</f>
        <v>0</v>
      </c>
      <c r="CJ519" s="129">
        <f t="shared" si="244"/>
        <v>0</v>
      </c>
      <c r="CK519" s="130">
        <f>IF(CG519=0,0,(CG519/CF519*100))</f>
        <v>0</v>
      </c>
      <c r="CL519" s="130">
        <f>IF(CJ519=0,0,(CJ519/CI519*100))</f>
        <v>0</v>
      </c>
      <c r="CM519" s="129"/>
      <c r="CN519" s="129"/>
      <c r="CO519" s="129"/>
    </row>
    <row r="520" spans="1:93" hidden="1">
      <c r="A520" s="129">
        <v>1</v>
      </c>
      <c r="B520" s="283" t="s">
        <v>655</v>
      </c>
      <c r="C520" s="129" t="s">
        <v>749</v>
      </c>
      <c r="D520" s="129" t="s">
        <v>750</v>
      </c>
      <c r="E520" s="129"/>
      <c r="F520" s="129">
        <v>30</v>
      </c>
      <c r="G520" s="129"/>
      <c r="H520" s="129"/>
      <c r="I520" s="129"/>
      <c r="J520" s="129"/>
      <c r="K520" s="129"/>
      <c r="L520" s="129"/>
      <c r="M520" s="129"/>
      <c r="N520" s="129"/>
      <c r="O520" s="129"/>
      <c r="P520" s="281"/>
      <c r="Q520" s="148"/>
      <c r="R520" s="129">
        <v>1</v>
      </c>
      <c r="S520" s="284" t="s">
        <v>655</v>
      </c>
      <c r="T520" s="129" t="s">
        <v>809</v>
      </c>
      <c r="U520" s="129" t="s">
        <v>810</v>
      </c>
      <c r="V520" s="129">
        <v>250</v>
      </c>
      <c r="W520" s="129">
        <v>250</v>
      </c>
      <c r="X520" s="129"/>
      <c r="Y520" s="129"/>
      <c r="Z520" s="129"/>
      <c r="AA520" s="129"/>
      <c r="AB520" s="129"/>
      <c r="AC520" s="196"/>
      <c r="AD520" s="196"/>
      <c r="AE520" s="129"/>
      <c r="AF520" s="129"/>
      <c r="AG520" s="286"/>
      <c r="AI520" s="129">
        <v>1</v>
      </c>
      <c r="AJ520" s="284" t="s">
        <v>655</v>
      </c>
      <c r="AK520" s="129" t="s">
        <v>809</v>
      </c>
      <c r="AL520" s="129" t="s">
        <v>810</v>
      </c>
      <c r="AM520" s="129"/>
      <c r="AN520" s="129">
        <v>190</v>
      </c>
      <c r="AO520" s="129"/>
      <c r="AP520" s="129"/>
      <c r="AQ520" s="129"/>
      <c r="AR520" s="129"/>
      <c r="AS520" s="129"/>
      <c r="AT520" s="129"/>
      <c r="AU520" s="129"/>
      <c r="AV520" s="281"/>
      <c r="AX520" s="129">
        <v>1</v>
      </c>
      <c r="AY520" s="284" t="s">
        <v>655</v>
      </c>
      <c r="AZ520" s="129" t="s">
        <v>807</v>
      </c>
      <c r="BA520" s="129" t="s">
        <v>808</v>
      </c>
      <c r="BB520" s="129">
        <v>204</v>
      </c>
      <c r="BC520" s="129">
        <v>149</v>
      </c>
      <c r="BD520" s="129"/>
      <c r="BE520" s="129"/>
      <c r="BF520" s="129"/>
      <c r="BG520" s="195"/>
      <c r="BH520" s="195"/>
      <c r="BI520" s="129"/>
      <c r="BJ520" s="129"/>
      <c r="BK520" s="281"/>
      <c r="BM520" s="129">
        <v>1</v>
      </c>
      <c r="BN520" s="284" t="s">
        <v>655</v>
      </c>
      <c r="BO520" s="129" t="s">
        <v>809</v>
      </c>
      <c r="BP520" s="129" t="s">
        <v>810</v>
      </c>
      <c r="BQ520" s="129"/>
      <c r="BR520" s="129">
        <v>51</v>
      </c>
      <c r="BS520" s="129"/>
      <c r="BT520" s="129"/>
      <c r="BU520" s="129"/>
      <c r="BV520" s="129"/>
      <c r="BW520" s="129"/>
      <c r="BX520" s="129"/>
      <c r="BY520" s="129"/>
      <c r="BZ520" s="289" t="s">
        <v>867</v>
      </c>
      <c r="CB520" s="129">
        <v>1</v>
      </c>
      <c r="CC520" s="284" t="s">
        <v>655</v>
      </c>
      <c r="CD520" s="129" t="s">
        <v>807</v>
      </c>
      <c r="CE520" s="129" t="s">
        <v>808</v>
      </c>
      <c r="CF520" s="129"/>
      <c r="CG520" s="129"/>
      <c r="CH520" s="129"/>
      <c r="CI520" s="129">
        <v>390</v>
      </c>
      <c r="CJ520" s="129">
        <f>125+56</f>
        <v>181</v>
      </c>
      <c r="CK520" s="129"/>
      <c r="CL520" s="129"/>
      <c r="CM520" s="129"/>
      <c r="CN520" s="129"/>
      <c r="CO520" s="289" t="s">
        <v>870</v>
      </c>
    </row>
    <row r="521" spans="1:93" hidden="1">
      <c r="A521" s="129">
        <v>2</v>
      </c>
      <c r="B521" s="283"/>
      <c r="C521" s="129" t="s">
        <v>807</v>
      </c>
      <c r="D521" s="129" t="s">
        <v>808</v>
      </c>
      <c r="E521" s="129"/>
      <c r="F521" s="129">
        <v>35</v>
      </c>
      <c r="G521" s="129"/>
      <c r="H521" s="129"/>
      <c r="I521" s="129"/>
      <c r="J521" s="129"/>
      <c r="K521" s="129"/>
      <c r="L521" s="129"/>
      <c r="M521" s="129"/>
      <c r="N521" s="129"/>
      <c r="O521" s="129"/>
      <c r="P521" s="281"/>
      <c r="Q521" s="148"/>
      <c r="R521" s="129">
        <v>2</v>
      </c>
      <c r="S521" s="284"/>
      <c r="T521" s="129" t="s">
        <v>749</v>
      </c>
      <c r="U521" s="129" t="s">
        <v>750</v>
      </c>
      <c r="V521" s="129">
        <v>150</v>
      </c>
      <c r="W521" s="129">
        <v>65</v>
      </c>
      <c r="X521" s="129"/>
      <c r="Y521" s="129"/>
      <c r="Z521" s="129"/>
      <c r="AA521" s="129"/>
      <c r="AB521" s="129"/>
      <c r="AC521" s="196"/>
      <c r="AD521" s="196"/>
      <c r="AE521" s="129"/>
      <c r="AF521" s="129"/>
      <c r="AG521" s="287"/>
      <c r="AI521" s="129">
        <v>2</v>
      </c>
      <c r="AJ521" s="284"/>
      <c r="AK521" s="129" t="s">
        <v>722</v>
      </c>
      <c r="AL521" s="129" t="s">
        <v>723</v>
      </c>
      <c r="AM521" s="129"/>
      <c r="AN521" s="129">
        <v>125</v>
      </c>
      <c r="AO521" s="129"/>
      <c r="AP521" s="129"/>
      <c r="AQ521" s="129"/>
      <c r="AR521" s="129"/>
      <c r="AS521" s="129"/>
      <c r="AT521" s="129"/>
      <c r="AU521" s="129"/>
      <c r="AV521" s="281"/>
      <c r="AX521" s="129">
        <v>2</v>
      </c>
      <c r="AY521" s="284"/>
      <c r="AZ521" s="129" t="s">
        <v>809</v>
      </c>
      <c r="BA521" s="129" t="s">
        <v>810</v>
      </c>
      <c r="BB521" s="129"/>
      <c r="BC521" s="129">
        <v>45</v>
      </c>
      <c r="BD521" s="129"/>
      <c r="BE521" s="129"/>
      <c r="BF521" s="129"/>
      <c r="BG521" s="195"/>
      <c r="BH521" s="195"/>
      <c r="BI521" s="129"/>
      <c r="BJ521" s="129"/>
      <c r="BK521" s="281"/>
      <c r="BM521" s="129">
        <v>2</v>
      </c>
      <c r="BN521" s="284"/>
      <c r="BO521" s="129" t="s">
        <v>807</v>
      </c>
      <c r="BP521" s="129" t="s">
        <v>808</v>
      </c>
      <c r="BQ521" s="129">
        <v>215</v>
      </c>
      <c r="BR521" s="129">
        <v>119</v>
      </c>
      <c r="BS521" s="129"/>
      <c r="BT521" s="129"/>
      <c r="BU521" s="129"/>
      <c r="BV521" s="129"/>
      <c r="BW521" s="129"/>
      <c r="BX521" s="129"/>
      <c r="BY521" s="129"/>
      <c r="BZ521" s="290"/>
      <c r="CB521" s="129">
        <v>2</v>
      </c>
      <c r="CC521" s="284"/>
      <c r="CD521" s="129" t="s">
        <v>749</v>
      </c>
      <c r="CE521" s="129" t="s">
        <v>750</v>
      </c>
      <c r="CF521" s="129"/>
      <c r="CG521" s="129"/>
      <c r="CH521" s="129"/>
      <c r="CI521" s="129"/>
      <c r="CJ521" s="129">
        <f>69+130</f>
        <v>199</v>
      </c>
      <c r="CK521" s="129"/>
      <c r="CL521" s="129"/>
      <c r="CM521" s="129"/>
      <c r="CN521" s="129"/>
      <c r="CO521" s="290"/>
    </row>
    <row r="522" spans="1:93" hidden="1">
      <c r="A522" s="129">
        <v>3</v>
      </c>
      <c r="B522" s="283"/>
      <c r="C522" s="129" t="s">
        <v>809</v>
      </c>
      <c r="D522" s="129" t="s">
        <v>810</v>
      </c>
      <c r="E522" s="129"/>
      <c r="F522" s="129">
        <v>60</v>
      </c>
      <c r="G522" s="129"/>
      <c r="H522" s="129"/>
      <c r="I522" s="129"/>
      <c r="J522" s="129"/>
      <c r="K522" s="129"/>
      <c r="L522" s="129"/>
      <c r="M522" s="129"/>
      <c r="N522" s="129"/>
      <c r="O522" s="129"/>
      <c r="P522" s="281"/>
      <c r="Q522" s="148"/>
      <c r="R522" s="129">
        <v>3</v>
      </c>
      <c r="S522" s="284"/>
      <c r="T522" s="129"/>
      <c r="U522" s="129"/>
      <c r="V522" s="129"/>
      <c r="W522" s="129"/>
      <c r="X522" s="129"/>
      <c r="Y522" s="129"/>
      <c r="Z522" s="129"/>
      <c r="AA522" s="129"/>
      <c r="AB522" s="129"/>
      <c r="AC522" s="196"/>
      <c r="AD522" s="196"/>
      <c r="AE522" s="129"/>
      <c r="AF522" s="129"/>
      <c r="AG522" s="287"/>
      <c r="AI522" s="129">
        <v>3</v>
      </c>
      <c r="AJ522" s="284"/>
      <c r="AK522" s="129"/>
      <c r="AL522" s="16" t="s">
        <v>142</v>
      </c>
      <c r="AM522" s="129">
        <v>160</v>
      </c>
      <c r="AN522" s="129"/>
      <c r="AO522" s="129"/>
      <c r="AP522" s="129"/>
      <c r="AQ522" s="129"/>
      <c r="AR522" s="129"/>
      <c r="AS522" s="129"/>
      <c r="AT522" s="129"/>
      <c r="AU522" s="129"/>
      <c r="AV522" s="281"/>
      <c r="AX522" s="129">
        <v>3</v>
      </c>
      <c r="AY522" s="284"/>
      <c r="AZ522" s="129" t="s">
        <v>861</v>
      </c>
      <c r="BA522" s="129" t="s">
        <v>862</v>
      </c>
      <c r="BB522" s="129">
        <v>56</v>
      </c>
      <c r="BC522" s="129">
        <v>56</v>
      </c>
      <c r="BD522" s="129"/>
      <c r="BE522" s="129"/>
      <c r="BF522" s="129"/>
      <c r="BG522" s="195"/>
      <c r="BH522" s="195"/>
      <c r="BI522" s="129"/>
      <c r="BJ522" s="129"/>
      <c r="BK522" s="281"/>
      <c r="BM522" s="129">
        <v>3</v>
      </c>
      <c r="BN522" s="284"/>
      <c r="BO522" s="129" t="s">
        <v>865</v>
      </c>
      <c r="BP522" s="129" t="s">
        <v>866</v>
      </c>
      <c r="BQ522" s="129">
        <v>45</v>
      </c>
      <c r="BR522" s="129">
        <v>80</v>
      </c>
      <c r="BS522" s="129"/>
      <c r="BT522" s="129"/>
      <c r="BU522" s="129"/>
      <c r="BV522" s="129"/>
      <c r="BW522" s="129"/>
      <c r="BX522" s="129"/>
      <c r="BY522" s="129"/>
      <c r="BZ522" s="290"/>
      <c r="CB522" s="129">
        <v>3</v>
      </c>
      <c r="CC522" s="284"/>
      <c r="CD522" s="129"/>
      <c r="CE522" s="129"/>
      <c r="CF522" s="129"/>
      <c r="CG522" s="129"/>
      <c r="CH522" s="129"/>
      <c r="CI522" s="129"/>
      <c r="CJ522" s="129"/>
      <c r="CK522" s="129"/>
      <c r="CL522" s="129"/>
      <c r="CM522" s="129"/>
      <c r="CN522" s="129"/>
      <c r="CO522" s="290"/>
    </row>
    <row r="523" spans="1:93" hidden="1">
      <c r="A523" s="129">
        <v>4</v>
      </c>
      <c r="B523" s="283"/>
      <c r="C523" s="129"/>
      <c r="D523" s="16" t="s">
        <v>142</v>
      </c>
      <c r="E523" s="129">
        <v>150</v>
      </c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281"/>
      <c r="Q523" s="148"/>
      <c r="R523" s="129">
        <v>4</v>
      </c>
      <c r="S523" s="284"/>
      <c r="T523" s="129"/>
      <c r="U523" s="129"/>
      <c r="V523" s="129"/>
      <c r="W523" s="129"/>
      <c r="X523" s="129"/>
      <c r="Y523" s="129"/>
      <c r="Z523" s="129"/>
      <c r="AA523" s="129"/>
      <c r="AB523" s="129"/>
      <c r="AC523" s="196"/>
      <c r="AD523" s="196"/>
      <c r="AE523" s="129"/>
      <c r="AF523" s="129"/>
      <c r="AG523" s="287"/>
      <c r="AI523" s="129">
        <v>4</v>
      </c>
      <c r="AJ523" s="284"/>
      <c r="AK523" s="129"/>
      <c r="AL523" s="16" t="s">
        <v>151</v>
      </c>
      <c r="AM523" s="129">
        <v>275</v>
      </c>
      <c r="AN523" s="129"/>
      <c r="AO523" s="129"/>
      <c r="AP523" s="129"/>
      <c r="AQ523" s="129"/>
      <c r="AR523" s="129"/>
      <c r="AS523" s="129"/>
      <c r="AT523" s="129"/>
      <c r="AU523" s="129"/>
      <c r="AV523" s="281"/>
      <c r="AX523" s="129">
        <v>4</v>
      </c>
      <c r="AY523" s="284"/>
      <c r="AZ523" s="129" t="s">
        <v>722</v>
      </c>
      <c r="BA523" s="129" t="s">
        <v>723</v>
      </c>
      <c r="BB523" s="129">
        <v>100</v>
      </c>
      <c r="BC523" s="129">
        <v>65</v>
      </c>
      <c r="BD523" s="129"/>
      <c r="BE523" s="129"/>
      <c r="BF523" s="129"/>
      <c r="BG523" s="195"/>
      <c r="BH523" s="195"/>
      <c r="BI523" s="129"/>
      <c r="BJ523" s="129"/>
      <c r="BK523" s="281"/>
      <c r="BM523" s="129">
        <v>4</v>
      </c>
      <c r="BN523" s="284"/>
      <c r="BO523" s="129" t="s">
        <v>722</v>
      </c>
      <c r="BP523" s="129" t="s">
        <v>723</v>
      </c>
      <c r="BQ523" s="129">
        <v>100</v>
      </c>
      <c r="BR523" s="129">
        <v>65</v>
      </c>
      <c r="BS523" s="129"/>
      <c r="BT523" s="129"/>
      <c r="BU523" s="129"/>
      <c r="BV523" s="129"/>
      <c r="BW523" s="129"/>
      <c r="BX523" s="129"/>
      <c r="BY523" s="129"/>
      <c r="BZ523" s="290"/>
      <c r="CB523" s="129">
        <v>4</v>
      </c>
      <c r="CC523" s="284"/>
      <c r="CD523" s="129"/>
      <c r="CE523" s="129"/>
      <c r="CF523" s="129"/>
      <c r="CG523" s="129"/>
      <c r="CH523" s="129"/>
      <c r="CI523" s="129"/>
      <c r="CJ523" s="129"/>
      <c r="CK523" s="129"/>
      <c r="CL523" s="129"/>
      <c r="CM523" s="129"/>
      <c r="CN523" s="129"/>
      <c r="CO523" s="290"/>
    </row>
    <row r="524" spans="1:93" hidden="1">
      <c r="A524" s="129">
        <v>5</v>
      </c>
      <c r="B524" s="283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281"/>
      <c r="Q524" s="148"/>
      <c r="R524" s="129">
        <v>5</v>
      </c>
      <c r="S524" s="284"/>
      <c r="T524" s="129"/>
      <c r="U524" s="129"/>
      <c r="V524" s="129"/>
      <c r="W524" s="129"/>
      <c r="X524" s="129"/>
      <c r="Y524" s="129"/>
      <c r="Z524" s="129"/>
      <c r="AA524" s="129"/>
      <c r="AB524" s="129"/>
      <c r="AC524" s="196"/>
      <c r="AD524" s="196"/>
      <c r="AE524" s="129"/>
      <c r="AF524" s="129"/>
      <c r="AG524" s="287"/>
      <c r="AI524" s="129">
        <v>5</v>
      </c>
      <c r="AJ524" s="284"/>
      <c r="AK524" s="129"/>
      <c r="AL524" s="129"/>
      <c r="AM524" s="129"/>
      <c r="AN524" s="129"/>
      <c r="AO524" s="129"/>
      <c r="AP524" s="129"/>
      <c r="AQ524" s="129"/>
      <c r="AR524" s="129"/>
      <c r="AS524" s="129"/>
      <c r="AT524" s="129"/>
      <c r="AU524" s="129"/>
      <c r="AV524" s="281"/>
      <c r="AX524" s="129">
        <v>5</v>
      </c>
      <c r="AY524" s="284"/>
      <c r="AZ524" s="129"/>
      <c r="BA524" s="16"/>
      <c r="BB524" s="129"/>
      <c r="BC524" s="129"/>
      <c r="BD524" s="129"/>
      <c r="BE524" s="129"/>
      <c r="BF524" s="129"/>
      <c r="BG524" s="195"/>
      <c r="BH524" s="195"/>
      <c r="BI524" s="129"/>
      <c r="BJ524" s="129"/>
      <c r="BK524" s="281"/>
      <c r="BM524" s="129">
        <v>5</v>
      </c>
      <c r="BN524" s="284"/>
      <c r="BO524" s="129"/>
      <c r="BP524" s="129"/>
      <c r="BQ524" s="129"/>
      <c r="BR524" s="129"/>
      <c r="BS524" s="129"/>
      <c r="BT524" s="129"/>
      <c r="BU524" s="129"/>
      <c r="BV524" s="129"/>
      <c r="BW524" s="129"/>
      <c r="BX524" s="129"/>
      <c r="BY524" s="129"/>
      <c r="BZ524" s="290"/>
      <c r="CB524" s="129">
        <v>5</v>
      </c>
      <c r="CC524" s="284"/>
      <c r="CD524" s="129"/>
      <c r="CE524" s="129"/>
      <c r="CF524" s="129"/>
      <c r="CG524" s="129"/>
      <c r="CH524" s="129"/>
      <c r="CI524" s="129"/>
      <c r="CJ524" s="129"/>
      <c r="CK524" s="129"/>
      <c r="CL524" s="129"/>
      <c r="CM524" s="129"/>
      <c r="CN524" s="129"/>
      <c r="CO524" s="290"/>
    </row>
    <row r="525" spans="1:93" hidden="1">
      <c r="A525" s="129">
        <v>6</v>
      </c>
      <c r="B525" s="283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281"/>
      <c r="Q525" s="148"/>
      <c r="R525" s="129">
        <v>6</v>
      </c>
      <c r="S525" s="284"/>
      <c r="T525" s="129"/>
      <c r="U525" s="129"/>
      <c r="V525" s="129"/>
      <c r="W525" s="129"/>
      <c r="X525" s="129"/>
      <c r="Y525" s="129"/>
      <c r="Z525" s="129"/>
      <c r="AA525" s="129"/>
      <c r="AB525" s="129"/>
      <c r="AC525" s="196"/>
      <c r="AD525" s="196"/>
      <c r="AE525" s="129"/>
      <c r="AF525" s="129"/>
      <c r="AG525" s="287"/>
      <c r="AI525" s="129">
        <v>6</v>
      </c>
      <c r="AJ525" s="284"/>
      <c r="AK525" s="129"/>
      <c r="AL525" s="129"/>
      <c r="AM525" s="129"/>
      <c r="AN525" s="129"/>
      <c r="AO525" s="129"/>
      <c r="AP525" s="129"/>
      <c r="AQ525" s="129"/>
      <c r="AR525" s="129"/>
      <c r="AS525" s="129"/>
      <c r="AT525" s="129"/>
      <c r="AU525" s="129"/>
      <c r="AV525" s="281"/>
      <c r="AX525" s="129">
        <v>6</v>
      </c>
      <c r="AY525" s="284"/>
      <c r="AZ525" s="129"/>
      <c r="BA525" s="129"/>
      <c r="BB525" s="129"/>
      <c r="BC525" s="129"/>
      <c r="BD525" s="129"/>
      <c r="BE525" s="129"/>
      <c r="BF525" s="129"/>
      <c r="BG525" s="195"/>
      <c r="BH525" s="195"/>
      <c r="BI525" s="129"/>
      <c r="BJ525" s="129"/>
      <c r="BK525" s="281"/>
      <c r="BM525" s="129">
        <v>6</v>
      </c>
      <c r="BN525" s="284"/>
      <c r="BO525" s="129"/>
      <c r="BP525" s="129"/>
      <c r="BQ525" s="129"/>
      <c r="BR525" s="129"/>
      <c r="BS525" s="129"/>
      <c r="BT525" s="129"/>
      <c r="BU525" s="129"/>
      <c r="BV525" s="129"/>
      <c r="BW525" s="129"/>
      <c r="BX525" s="129"/>
      <c r="BY525" s="129"/>
      <c r="BZ525" s="290"/>
      <c r="CB525" s="129">
        <v>6</v>
      </c>
      <c r="CC525" s="284"/>
      <c r="CD525" s="129"/>
      <c r="CE525" s="129"/>
      <c r="CF525" s="129"/>
      <c r="CG525" s="129"/>
      <c r="CH525" s="129"/>
      <c r="CI525" s="129"/>
      <c r="CJ525" s="129"/>
      <c r="CK525" s="129"/>
      <c r="CL525" s="129"/>
      <c r="CM525" s="129"/>
      <c r="CN525" s="129"/>
      <c r="CO525" s="290"/>
    </row>
    <row r="526" spans="1:93" ht="15" hidden="1" customHeight="1">
      <c r="A526" s="129">
        <v>7</v>
      </c>
      <c r="B526" s="283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281"/>
      <c r="Q526" s="148"/>
      <c r="R526" s="129">
        <v>7</v>
      </c>
      <c r="S526" s="284"/>
      <c r="T526" s="129"/>
      <c r="U526" s="129"/>
      <c r="V526" s="129"/>
      <c r="W526" s="129"/>
      <c r="X526" s="129"/>
      <c r="Y526" s="129"/>
      <c r="Z526" s="129"/>
      <c r="AA526" s="129"/>
      <c r="AB526" s="129"/>
      <c r="AC526" s="196"/>
      <c r="AD526" s="196"/>
      <c r="AE526" s="129"/>
      <c r="AF526" s="129"/>
      <c r="AG526" s="287"/>
      <c r="AI526" s="129">
        <v>7</v>
      </c>
      <c r="AJ526" s="284"/>
      <c r="AK526" s="129"/>
      <c r="AL526" s="129"/>
      <c r="AM526" s="129"/>
      <c r="AN526" s="129"/>
      <c r="AO526" s="129"/>
      <c r="AP526" s="129"/>
      <c r="AQ526" s="129"/>
      <c r="AR526" s="129"/>
      <c r="AS526" s="129"/>
      <c r="AT526" s="129"/>
      <c r="AU526" s="129"/>
      <c r="AV526" s="281"/>
      <c r="AX526" s="129">
        <v>7</v>
      </c>
      <c r="AY526" s="284"/>
      <c r="AZ526" s="129"/>
      <c r="BA526" s="129"/>
      <c r="BB526" s="129"/>
      <c r="BC526" s="129"/>
      <c r="BD526" s="129"/>
      <c r="BE526" s="129"/>
      <c r="BF526" s="129"/>
      <c r="BG526" s="195"/>
      <c r="BH526" s="195"/>
      <c r="BI526" s="129"/>
      <c r="BJ526" s="129"/>
      <c r="BK526" s="281"/>
      <c r="BM526" s="129">
        <v>7</v>
      </c>
      <c r="BN526" s="284"/>
      <c r="BO526" s="129"/>
      <c r="BP526" s="129"/>
      <c r="BQ526" s="129"/>
      <c r="BR526" s="129"/>
      <c r="BS526" s="129"/>
      <c r="BT526" s="129"/>
      <c r="BU526" s="129"/>
      <c r="BV526" s="129"/>
      <c r="BW526" s="129"/>
      <c r="BX526" s="129"/>
      <c r="BY526" s="129"/>
      <c r="BZ526" s="290"/>
      <c r="CB526" s="129">
        <v>7</v>
      </c>
      <c r="CC526" s="284"/>
      <c r="CD526" s="129"/>
      <c r="CE526" s="129"/>
      <c r="CF526" s="129"/>
      <c r="CG526" s="129"/>
      <c r="CH526" s="129"/>
      <c r="CI526" s="129"/>
      <c r="CJ526" s="129"/>
      <c r="CK526" s="129"/>
      <c r="CL526" s="129"/>
      <c r="CM526" s="129"/>
      <c r="CN526" s="129"/>
      <c r="CO526" s="290"/>
    </row>
    <row r="527" spans="1:93" ht="15" hidden="1" customHeight="1">
      <c r="A527" s="129">
        <v>8</v>
      </c>
      <c r="B527" s="283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281"/>
      <c r="Q527" s="148"/>
      <c r="R527" s="129">
        <v>8</v>
      </c>
      <c r="S527" s="284"/>
      <c r="T527" s="129"/>
      <c r="U527" s="129"/>
      <c r="V527" s="129"/>
      <c r="W527" s="129"/>
      <c r="X527" s="129"/>
      <c r="Y527" s="129"/>
      <c r="Z527" s="129"/>
      <c r="AA527" s="129"/>
      <c r="AB527" s="129"/>
      <c r="AC527" s="196"/>
      <c r="AD527" s="196"/>
      <c r="AE527" s="129"/>
      <c r="AF527" s="129"/>
      <c r="AG527" s="287"/>
      <c r="AI527" s="129">
        <v>8</v>
      </c>
      <c r="AJ527" s="284"/>
      <c r="AK527" s="129"/>
      <c r="AL527" s="129"/>
      <c r="AM527" s="129"/>
      <c r="AN527" s="129"/>
      <c r="AO527" s="129"/>
      <c r="AP527" s="129"/>
      <c r="AQ527" s="129"/>
      <c r="AR527" s="129"/>
      <c r="AS527" s="129"/>
      <c r="AT527" s="129"/>
      <c r="AU527" s="129"/>
      <c r="AV527" s="281"/>
      <c r="AX527" s="129">
        <v>8</v>
      </c>
      <c r="AY527" s="284"/>
      <c r="AZ527" s="129"/>
      <c r="BA527" s="129"/>
      <c r="BB527" s="129"/>
      <c r="BC527" s="129"/>
      <c r="BD527" s="129"/>
      <c r="BE527" s="129"/>
      <c r="BF527" s="129"/>
      <c r="BG527" s="195"/>
      <c r="BH527" s="195"/>
      <c r="BI527" s="129"/>
      <c r="BJ527" s="129"/>
      <c r="BK527" s="281"/>
      <c r="BM527" s="129">
        <v>8</v>
      </c>
      <c r="BN527" s="284"/>
      <c r="BO527" s="129"/>
      <c r="BP527" s="129"/>
      <c r="BQ527" s="129"/>
      <c r="BR527" s="129"/>
      <c r="BS527" s="129"/>
      <c r="BT527" s="129"/>
      <c r="BU527" s="129"/>
      <c r="BV527" s="129"/>
      <c r="BW527" s="129"/>
      <c r="BX527" s="129"/>
      <c r="BY527" s="129"/>
      <c r="BZ527" s="290"/>
      <c r="CB527" s="129">
        <v>8</v>
      </c>
      <c r="CC527" s="284"/>
      <c r="CD527" s="129"/>
      <c r="CE527" s="129"/>
      <c r="CF527" s="129"/>
      <c r="CG527" s="129"/>
      <c r="CH527" s="129"/>
      <c r="CI527" s="129"/>
      <c r="CJ527" s="129"/>
      <c r="CK527" s="129"/>
      <c r="CL527" s="129"/>
      <c r="CM527" s="129"/>
      <c r="CN527" s="129"/>
      <c r="CO527" s="290"/>
    </row>
    <row r="528" spans="1:93" ht="15" hidden="1" customHeight="1">
      <c r="A528" s="129">
        <v>9</v>
      </c>
      <c r="B528" s="283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281"/>
      <c r="Q528" s="148"/>
      <c r="R528" s="129">
        <v>9</v>
      </c>
      <c r="S528" s="284"/>
      <c r="T528" s="129"/>
      <c r="U528" s="129"/>
      <c r="V528" s="129"/>
      <c r="W528" s="129"/>
      <c r="X528" s="129"/>
      <c r="Y528" s="129"/>
      <c r="Z528" s="129"/>
      <c r="AA528" s="129"/>
      <c r="AB528" s="129"/>
      <c r="AC528" s="196"/>
      <c r="AD528" s="196"/>
      <c r="AE528" s="129"/>
      <c r="AF528" s="129"/>
      <c r="AG528" s="287"/>
      <c r="AI528" s="129">
        <v>9</v>
      </c>
      <c r="AJ528" s="284"/>
      <c r="AK528" s="129"/>
      <c r="AL528" s="129"/>
      <c r="AM528" s="129"/>
      <c r="AN528" s="129"/>
      <c r="AO528" s="129"/>
      <c r="AP528" s="129"/>
      <c r="AQ528" s="129"/>
      <c r="AR528" s="129"/>
      <c r="AS528" s="129"/>
      <c r="AT528" s="129"/>
      <c r="AU528" s="129"/>
      <c r="AV528" s="281"/>
      <c r="AX528" s="129">
        <v>9</v>
      </c>
      <c r="AY528" s="284"/>
      <c r="AZ528" s="129"/>
      <c r="BA528" s="129"/>
      <c r="BB528" s="129"/>
      <c r="BC528" s="129"/>
      <c r="BD528" s="129"/>
      <c r="BE528" s="129"/>
      <c r="BF528" s="129"/>
      <c r="BG528" s="195"/>
      <c r="BH528" s="195"/>
      <c r="BI528" s="129"/>
      <c r="BJ528" s="129"/>
      <c r="BK528" s="281"/>
      <c r="BM528" s="129">
        <v>9</v>
      </c>
      <c r="BN528" s="284"/>
      <c r="BO528" s="129"/>
      <c r="BP528" s="129"/>
      <c r="BQ528" s="129"/>
      <c r="BR528" s="129"/>
      <c r="BS528" s="129"/>
      <c r="BT528" s="129"/>
      <c r="BU528" s="129"/>
      <c r="BV528" s="129"/>
      <c r="BW528" s="129"/>
      <c r="BX528" s="129"/>
      <c r="BY528" s="129"/>
      <c r="BZ528" s="290"/>
      <c r="CB528" s="129">
        <v>9</v>
      </c>
      <c r="CC528" s="284"/>
      <c r="CD528" s="129"/>
      <c r="CE528" s="129"/>
      <c r="CF528" s="129"/>
      <c r="CG528" s="129"/>
      <c r="CH528" s="129"/>
      <c r="CI528" s="129"/>
      <c r="CJ528" s="129"/>
      <c r="CK528" s="129"/>
      <c r="CL528" s="129"/>
      <c r="CM528" s="129"/>
      <c r="CN528" s="129"/>
      <c r="CO528" s="290"/>
    </row>
    <row r="529" spans="1:93" ht="15" hidden="1" customHeight="1">
      <c r="A529" s="129">
        <v>10</v>
      </c>
      <c r="B529" s="283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281"/>
      <c r="Q529" s="148"/>
      <c r="R529" s="129">
        <v>10</v>
      </c>
      <c r="S529" s="284"/>
      <c r="T529" s="129"/>
      <c r="U529" s="129"/>
      <c r="V529" s="129"/>
      <c r="W529" s="129"/>
      <c r="X529" s="129"/>
      <c r="Y529" s="129"/>
      <c r="Z529" s="129"/>
      <c r="AA529" s="129"/>
      <c r="AB529" s="129"/>
      <c r="AC529" s="196"/>
      <c r="AD529" s="196"/>
      <c r="AE529" s="129"/>
      <c r="AF529" s="129"/>
      <c r="AG529" s="287"/>
      <c r="AI529" s="129">
        <v>10</v>
      </c>
      <c r="AJ529" s="284"/>
      <c r="AK529" s="129"/>
      <c r="AL529" s="129"/>
      <c r="AM529" s="129"/>
      <c r="AN529" s="129"/>
      <c r="AO529" s="129"/>
      <c r="AP529" s="129"/>
      <c r="AQ529" s="129"/>
      <c r="AR529" s="129"/>
      <c r="AS529" s="129"/>
      <c r="AT529" s="129"/>
      <c r="AU529" s="129"/>
      <c r="AV529" s="281"/>
      <c r="AX529" s="129">
        <v>10</v>
      </c>
      <c r="AY529" s="284"/>
      <c r="AZ529" s="129"/>
      <c r="BA529" s="129"/>
      <c r="BB529" s="129"/>
      <c r="BC529" s="129"/>
      <c r="BD529" s="129"/>
      <c r="BE529" s="129"/>
      <c r="BF529" s="129"/>
      <c r="BG529" s="195"/>
      <c r="BH529" s="195"/>
      <c r="BI529" s="129"/>
      <c r="BJ529" s="129"/>
      <c r="BK529" s="281"/>
      <c r="BM529" s="129">
        <v>10</v>
      </c>
      <c r="BN529" s="284"/>
      <c r="BO529" s="129"/>
      <c r="BP529" s="129"/>
      <c r="BQ529" s="129"/>
      <c r="BR529" s="129"/>
      <c r="BS529" s="129"/>
      <c r="BT529" s="129"/>
      <c r="BU529" s="129"/>
      <c r="BV529" s="129"/>
      <c r="BW529" s="129"/>
      <c r="BX529" s="129"/>
      <c r="BY529" s="129"/>
      <c r="BZ529" s="290"/>
      <c r="CB529" s="129">
        <v>10</v>
      </c>
      <c r="CC529" s="284"/>
      <c r="CD529" s="129"/>
      <c r="CE529" s="129"/>
      <c r="CF529" s="129"/>
      <c r="CG529" s="129"/>
      <c r="CH529" s="129"/>
      <c r="CI529" s="129"/>
      <c r="CJ529" s="129"/>
      <c r="CK529" s="129"/>
      <c r="CL529" s="129"/>
      <c r="CM529" s="129"/>
      <c r="CN529" s="129"/>
      <c r="CO529" s="290"/>
    </row>
    <row r="530" spans="1:93" ht="15" hidden="1" customHeight="1">
      <c r="A530" s="129">
        <v>11</v>
      </c>
      <c r="B530" s="283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281"/>
      <c r="Q530" s="148"/>
      <c r="R530" s="129">
        <v>11</v>
      </c>
      <c r="S530" s="284"/>
      <c r="T530" s="129"/>
      <c r="U530" s="129"/>
      <c r="V530" s="129"/>
      <c r="W530" s="129"/>
      <c r="X530" s="129"/>
      <c r="Y530" s="129"/>
      <c r="Z530" s="129"/>
      <c r="AA530" s="129"/>
      <c r="AB530" s="129"/>
      <c r="AC530" s="196"/>
      <c r="AD530" s="196"/>
      <c r="AE530" s="129"/>
      <c r="AF530" s="129"/>
      <c r="AG530" s="287"/>
      <c r="AI530" s="129">
        <v>11</v>
      </c>
      <c r="AJ530" s="284"/>
      <c r="AK530" s="129"/>
      <c r="AL530" s="129"/>
      <c r="AM530" s="129"/>
      <c r="AN530" s="129"/>
      <c r="AO530" s="129"/>
      <c r="AP530" s="129"/>
      <c r="AQ530" s="129"/>
      <c r="AR530" s="129"/>
      <c r="AS530" s="129"/>
      <c r="AT530" s="129"/>
      <c r="AU530" s="129"/>
      <c r="AV530" s="281"/>
      <c r="AX530" s="129">
        <v>11</v>
      </c>
      <c r="AY530" s="284"/>
      <c r="AZ530" s="129"/>
      <c r="BA530" s="129"/>
      <c r="BB530" s="129"/>
      <c r="BC530" s="129"/>
      <c r="BD530" s="129"/>
      <c r="BE530" s="129"/>
      <c r="BF530" s="129"/>
      <c r="BG530" s="195"/>
      <c r="BH530" s="195"/>
      <c r="BI530" s="129"/>
      <c r="BJ530" s="129"/>
      <c r="BK530" s="281"/>
      <c r="BM530" s="129">
        <v>11</v>
      </c>
      <c r="BN530" s="284"/>
      <c r="BO530" s="129"/>
      <c r="BP530" s="129"/>
      <c r="BQ530" s="129"/>
      <c r="BR530" s="129"/>
      <c r="BS530" s="129"/>
      <c r="BT530" s="129"/>
      <c r="BU530" s="129"/>
      <c r="BV530" s="129"/>
      <c r="BW530" s="129"/>
      <c r="BX530" s="129"/>
      <c r="BY530" s="129"/>
      <c r="BZ530" s="290"/>
      <c r="CB530" s="129">
        <v>11</v>
      </c>
      <c r="CC530" s="284"/>
      <c r="CD530" s="129"/>
      <c r="CE530" s="129"/>
      <c r="CF530" s="129"/>
      <c r="CG530" s="129"/>
      <c r="CH530" s="129"/>
      <c r="CI530" s="129"/>
      <c r="CJ530" s="129"/>
      <c r="CK530" s="129"/>
      <c r="CL530" s="129"/>
      <c r="CM530" s="129"/>
      <c r="CN530" s="129"/>
      <c r="CO530" s="290"/>
    </row>
    <row r="531" spans="1:93" ht="15" hidden="1" customHeight="1">
      <c r="A531" s="129">
        <v>12</v>
      </c>
      <c r="B531" s="283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281"/>
      <c r="Q531" s="148"/>
      <c r="R531" s="129">
        <v>12</v>
      </c>
      <c r="S531" s="284"/>
      <c r="T531" s="129"/>
      <c r="U531" s="129"/>
      <c r="V531" s="129"/>
      <c r="W531" s="129"/>
      <c r="X531" s="129"/>
      <c r="Y531" s="129"/>
      <c r="Z531" s="129"/>
      <c r="AA531" s="129"/>
      <c r="AB531" s="129"/>
      <c r="AC531" s="196"/>
      <c r="AD531" s="196"/>
      <c r="AE531" s="129"/>
      <c r="AF531" s="129"/>
      <c r="AG531" s="287"/>
      <c r="AI531" s="129">
        <v>12</v>
      </c>
      <c r="AJ531" s="284"/>
      <c r="AK531" s="129"/>
      <c r="AL531" s="129"/>
      <c r="AM531" s="129"/>
      <c r="AN531" s="129"/>
      <c r="AO531" s="129"/>
      <c r="AP531" s="129"/>
      <c r="AQ531" s="129"/>
      <c r="AR531" s="129"/>
      <c r="AS531" s="129"/>
      <c r="AT531" s="129"/>
      <c r="AU531" s="129"/>
      <c r="AV531" s="281"/>
      <c r="AX531" s="129">
        <v>12</v>
      </c>
      <c r="AY531" s="284"/>
      <c r="AZ531" s="129"/>
      <c r="BA531" s="129"/>
      <c r="BB531" s="129"/>
      <c r="BC531" s="129"/>
      <c r="BD531" s="129"/>
      <c r="BE531" s="129"/>
      <c r="BF531" s="129"/>
      <c r="BG531" s="195"/>
      <c r="BH531" s="195"/>
      <c r="BI531" s="129"/>
      <c r="BJ531" s="129"/>
      <c r="BK531" s="281"/>
      <c r="BM531" s="129">
        <v>12</v>
      </c>
      <c r="BN531" s="284"/>
      <c r="BO531" s="129"/>
      <c r="BP531" s="129"/>
      <c r="BQ531" s="129"/>
      <c r="BR531" s="129"/>
      <c r="BS531" s="129"/>
      <c r="BT531" s="129"/>
      <c r="BU531" s="129"/>
      <c r="BV531" s="129"/>
      <c r="BW531" s="129"/>
      <c r="BX531" s="129"/>
      <c r="BY531" s="129"/>
      <c r="BZ531" s="290"/>
      <c r="CB531" s="129">
        <v>12</v>
      </c>
      <c r="CC531" s="284"/>
      <c r="CD531" s="129"/>
      <c r="CE531" s="129"/>
      <c r="CF531" s="129"/>
      <c r="CG531" s="129"/>
      <c r="CH531" s="129"/>
      <c r="CI531" s="129"/>
      <c r="CJ531" s="129"/>
      <c r="CK531" s="129"/>
      <c r="CL531" s="129"/>
      <c r="CM531" s="129"/>
      <c r="CN531" s="129"/>
      <c r="CO531" s="290"/>
    </row>
    <row r="532" spans="1:93" ht="15" hidden="1" customHeight="1">
      <c r="A532" s="129">
        <v>13</v>
      </c>
      <c r="B532" s="283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281"/>
      <c r="Q532" s="148"/>
      <c r="R532" s="129">
        <v>13</v>
      </c>
      <c r="S532" s="284"/>
      <c r="T532" s="129"/>
      <c r="U532" s="129"/>
      <c r="V532" s="129"/>
      <c r="W532" s="129"/>
      <c r="X532" s="129"/>
      <c r="Y532" s="129"/>
      <c r="Z532" s="129"/>
      <c r="AA532" s="129"/>
      <c r="AB532" s="129"/>
      <c r="AC532" s="196"/>
      <c r="AD532" s="196"/>
      <c r="AE532" s="129"/>
      <c r="AF532" s="129"/>
      <c r="AG532" s="287"/>
      <c r="AI532" s="129">
        <v>13</v>
      </c>
      <c r="AJ532" s="284"/>
      <c r="AK532" s="129"/>
      <c r="AL532" s="129"/>
      <c r="AM532" s="129"/>
      <c r="AN532" s="129"/>
      <c r="AO532" s="129"/>
      <c r="AP532" s="129"/>
      <c r="AQ532" s="129"/>
      <c r="AR532" s="129"/>
      <c r="AS532" s="129"/>
      <c r="AT532" s="129"/>
      <c r="AU532" s="129"/>
      <c r="AV532" s="281"/>
      <c r="AX532" s="129">
        <v>13</v>
      </c>
      <c r="AY532" s="284"/>
      <c r="AZ532" s="129"/>
      <c r="BA532" s="129"/>
      <c r="BB532" s="129"/>
      <c r="BC532" s="129"/>
      <c r="BD532" s="129"/>
      <c r="BE532" s="129"/>
      <c r="BF532" s="129"/>
      <c r="BG532" s="195"/>
      <c r="BH532" s="195"/>
      <c r="BI532" s="129"/>
      <c r="BJ532" s="129"/>
      <c r="BK532" s="281"/>
      <c r="BM532" s="129">
        <v>13</v>
      </c>
      <c r="BN532" s="284"/>
      <c r="BO532" s="129"/>
      <c r="BP532" s="129"/>
      <c r="BQ532" s="129"/>
      <c r="BR532" s="129"/>
      <c r="BS532" s="129"/>
      <c r="BT532" s="129"/>
      <c r="BU532" s="129"/>
      <c r="BV532" s="129"/>
      <c r="BW532" s="129"/>
      <c r="BX532" s="129"/>
      <c r="BY532" s="129"/>
      <c r="BZ532" s="290"/>
      <c r="CB532" s="129">
        <v>13</v>
      </c>
      <c r="CC532" s="284"/>
      <c r="CD532" s="129"/>
      <c r="CE532" s="129"/>
      <c r="CF532" s="129"/>
      <c r="CG532" s="129"/>
      <c r="CH532" s="129"/>
      <c r="CI532" s="129"/>
      <c r="CJ532" s="129"/>
      <c r="CK532" s="129"/>
      <c r="CL532" s="129"/>
      <c r="CM532" s="129"/>
      <c r="CN532" s="129"/>
      <c r="CO532" s="290"/>
    </row>
    <row r="533" spans="1:93" ht="15" hidden="1" customHeight="1">
      <c r="A533" s="129">
        <v>14</v>
      </c>
      <c r="B533" s="283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281"/>
      <c r="Q533" s="148"/>
      <c r="R533" s="129">
        <v>14</v>
      </c>
      <c r="S533" s="284"/>
      <c r="T533" s="129"/>
      <c r="U533" s="129"/>
      <c r="V533" s="129"/>
      <c r="W533" s="129"/>
      <c r="X533" s="129"/>
      <c r="Y533" s="129"/>
      <c r="Z533" s="129"/>
      <c r="AA533" s="129"/>
      <c r="AB533" s="129"/>
      <c r="AC533" s="196"/>
      <c r="AD533" s="196"/>
      <c r="AE533" s="129"/>
      <c r="AF533" s="129"/>
      <c r="AG533" s="287"/>
      <c r="AI533" s="129">
        <v>14</v>
      </c>
      <c r="AJ533" s="284"/>
      <c r="AK533" s="129"/>
      <c r="AL533" s="129"/>
      <c r="AM533" s="129"/>
      <c r="AN533" s="129"/>
      <c r="AO533" s="129"/>
      <c r="AP533" s="129"/>
      <c r="AQ533" s="129"/>
      <c r="AR533" s="129"/>
      <c r="AS533" s="129"/>
      <c r="AT533" s="129"/>
      <c r="AU533" s="129"/>
      <c r="AV533" s="281"/>
      <c r="AX533" s="129">
        <v>14</v>
      </c>
      <c r="AY533" s="284"/>
      <c r="AZ533" s="129"/>
      <c r="BA533" s="129"/>
      <c r="BB533" s="129"/>
      <c r="BC533" s="129"/>
      <c r="BD533" s="129"/>
      <c r="BE533" s="129"/>
      <c r="BF533" s="129"/>
      <c r="BG533" s="195"/>
      <c r="BH533" s="195"/>
      <c r="BI533" s="129"/>
      <c r="BJ533" s="129"/>
      <c r="BK533" s="281"/>
      <c r="BM533" s="129">
        <v>14</v>
      </c>
      <c r="BN533" s="284"/>
      <c r="BO533" s="129"/>
      <c r="BP533" s="129"/>
      <c r="BQ533" s="129"/>
      <c r="BR533" s="129"/>
      <c r="BS533" s="129"/>
      <c r="BT533" s="129"/>
      <c r="BU533" s="129"/>
      <c r="BV533" s="129"/>
      <c r="BW533" s="129"/>
      <c r="BX533" s="129"/>
      <c r="BY533" s="129"/>
      <c r="BZ533" s="290"/>
      <c r="CB533" s="129">
        <v>14</v>
      </c>
      <c r="CC533" s="284"/>
      <c r="CD533" s="129"/>
      <c r="CE533" s="129"/>
      <c r="CF533" s="129"/>
      <c r="CG533" s="129"/>
      <c r="CH533" s="129"/>
      <c r="CI533" s="129"/>
      <c r="CJ533" s="129"/>
      <c r="CK533" s="129"/>
      <c r="CL533" s="129"/>
      <c r="CM533" s="129"/>
      <c r="CN533" s="129"/>
      <c r="CO533" s="290"/>
    </row>
    <row r="534" spans="1:93" ht="15" hidden="1" customHeight="1">
      <c r="A534" s="129">
        <v>15</v>
      </c>
      <c r="B534" s="283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281"/>
      <c r="Q534" s="148"/>
      <c r="R534" s="129">
        <v>15</v>
      </c>
      <c r="S534" s="284"/>
      <c r="T534" s="129"/>
      <c r="U534" s="129"/>
      <c r="V534" s="129"/>
      <c r="W534" s="129"/>
      <c r="X534" s="129"/>
      <c r="Y534" s="129"/>
      <c r="Z534" s="129"/>
      <c r="AA534" s="129"/>
      <c r="AB534" s="129"/>
      <c r="AC534" s="196"/>
      <c r="AD534" s="196"/>
      <c r="AE534" s="129"/>
      <c r="AF534" s="129"/>
      <c r="AG534" s="288"/>
      <c r="AI534" s="129">
        <v>15</v>
      </c>
      <c r="AJ534" s="284"/>
      <c r="AK534" s="129"/>
      <c r="AL534" s="129"/>
      <c r="AM534" s="129"/>
      <c r="AN534" s="129"/>
      <c r="AO534" s="129"/>
      <c r="AP534" s="129"/>
      <c r="AQ534" s="129"/>
      <c r="AR534" s="129"/>
      <c r="AS534" s="129"/>
      <c r="AT534" s="129"/>
      <c r="AU534" s="129"/>
      <c r="AV534" s="281"/>
      <c r="AX534" s="129">
        <v>15</v>
      </c>
      <c r="AY534" s="284"/>
      <c r="AZ534" s="129"/>
      <c r="BA534" s="129"/>
      <c r="BB534" s="129"/>
      <c r="BC534" s="129"/>
      <c r="BD534" s="129"/>
      <c r="BE534" s="129"/>
      <c r="BF534" s="129"/>
      <c r="BG534" s="195"/>
      <c r="BH534" s="195"/>
      <c r="BI534" s="129"/>
      <c r="BJ534" s="129"/>
      <c r="BK534" s="281"/>
      <c r="BM534" s="129">
        <v>15</v>
      </c>
      <c r="BN534" s="284"/>
      <c r="BO534" s="129"/>
      <c r="BP534" s="129"/>
      <c r="BQ534" s="129"/>
      <c r="BR534" s="129"/>
      <c r="BS534" s="129"/>
      <c r="BT534" s="129"/>
      <c r="BU534" s="129"/>
      <c r="BV534" s="129"/>
      <c r="BW534" s="129"/>
      <c r="BX534" s="129"/>
      <c r="BY534" s="129"/>
      <c r="BZ534" s="291"/>
      <c r="CB534" s="129">
        <v>15</v>
      </c>
      <c r="CC534" s="284"/>
      <c r="CD534" s="129"/>
      <c r="CE534" s="129"/>
      <c r="CF534" s="129"/>
      <c r="CG534" s="129"/>
      <c r="CH534" s="129"/>
      <c r="CI534" s="129"/>
      <c r="CJ534" s="129"/>
      <c r="CK534" s="129"/>
      <c r="CL534" s="129"/>
      <c r="CM534" s="129"/>
      <c r="CN534" s="129"/>
      <c r="CO534" s="291"/>
    </row>
    <row r="535" spans="1:93" ht="15.75" hidden="1">
      <c r="A535" s="280" t="s">
        <v>644</v>
      </c>
      <c r="B535" s="280"/>
      <c r="C535" s="129"/>
      <c r="D535" s="129"/>
      <c r="E535" s="125">
        <f>SUM(E520:E534)</f>
        <v>150</v>
      </c>
      <c r="F535" s="125">
        <f>SUM(F520:F534)</f>
        <v>125</v>
      </c>
      <c r="G535" s="125"/>
      <c r="H535" s="125"/>
      <c r="I535" s="129"/>
      <c r="J535" s="129">
        <f t="shared" ref="J535:K535" si="245">SUM(J520:J534)</f>
        <v>0</v>
      </c>
      <c r="K535" s="129">
        <f t="shared" si="245"/>
        <v>0</v>
      </c>
      <c r="L535" s="130">
        <f>IF(F535=0,0,(F535/E535*100))</f>
        <v>83.333333333333343</v>
      </c>
      <c r="M535" s="130">
        <f>IF(K535=0,0,(K535/J535*100))</f>
        <v>0</v>
      </c>
      <c r="N535" s="129"/>
      <c r="O535" s="129"/>
      <c r="P535" s="129"/>
      <c r="Q535" s="148"/>
      <c r="R535" s="280" t="s">
        <v>644</v>
      </c>
      <c r="S535" s="280"/>
      <c r="T535" s="125"/>
      <c r="U535" s="125"/>
      <c r="V535" s="125">
        <f>SUM(V520:V534)</f>
        <v>400</v>
      </c>
      <c r="W535" s="125">
        <f>SUM(W520:W534)</f>
        <v>315</v>
      </c>
      <c r="X535" s="125"/>
      <c r="Y535" s="125"/>
      <c r="Z535" s="125"/>
      <c r="AA535" s="125">
        <f t="shared" ref="AA535:AB535" si="246">SUM(AA520:AA534)</f>
        <v>0</v>
      </c>
      <c r="AB535" s="125">
        <f t="shared" si="246"/>
        <v>0</v>
      </c>
      <c r="AC535" s="197">
        <f>IF(W535=0,0,(W535/V535*100))</f>
        <v>78.75</v>
      </c>
      <c r="AD535" s="197">
        <f>IF(AB535=0,0,(AB535/AA535*100))</f>
        <v>0</v>
      </c>
      <c r="AE535" s="129"/>
      <c r="AF535" s="129"/>
      <c r="AG535" s="129"/>
      <c r="AI535" s="281" t="s">
        <v>644</v>
      </c>
      <c r="AJ535" s="281"/>
      <c r="AK535" s="129"/>
      <c r="AL535" s="129"/>
      <c r="AM535" s="129">
        <f>SUM(AM520:AM534)</f>
        <v>435</v>
      </c>
      <c r="AN535" s="129">
        <f>SUM(AN520:AN534)</f>
        <v>315</v>
      </c>
      <c r="AO535" s="129"/>
      <c r="AP535" s="129">
        <f t="shared" ref="AP535:AQ535" si="247">SUM(AP520:AP534)</f>
        <v>0</v>
      </c>
      <c r="AQ535" s="129">
        <f t="shared" si="247"/>
        <v>0</v>
      </c>
      <c r="AR535" s="130">
        <f>IF(AN535=0,0,(AN535/AM535*100))</f>
        <v>72.41379310344827</v>
      </c>
      <c r="AS535" s="130">
        <f>IF(AQ535=0,0,(AQ535/AP535*100))</f>
        <v>0</v>
      </c>
      <c r="AT535" s="129"/>
      <c r="AU535" s="129"/>
      <c r="AV535" s="129"/>
      <c r="AX535" s="281" t="s">
        <v>644</v>
      </c>
      <c r="AY535" s="281"/>
      <c r="AZ535" s="129"/>
      <c r="BA535" s="129"/>
      <c r="BB535" s="129">
        <f>SUM(BB520:BB534)</f>
        <v>360</v>
      </c>
      <c r="BC535" s="129">
        <f>SUM(BC520:BC534)</f>
        <v>315</v>
      </c>
      <c r="BD535" s="129"/>
      <c r="BE535" s="129">
        <f t="shared" ref="BE535:BF535" si="248">SUM(BE520:BE534)</f>
        <v>0</v>
      </c>
      <c r="BF535" s="129">
        <f t="shared" si="248"/>
        <v>0</v>
      </c>
      <c r="BG535" s="194">
        <f>IF(BC535=0,0,(BC535/BB535*100))</f>
        <v>87.5</v>
      </c>
      <c r="BH535" s="194">
        <f>IF(BF535=0,0,(BF535/BE535*100))</f>
        <v>0</v>
      </c>
      <c r="BI535" s="129"/>
      <c r="BJ535" s="129"/>
      <c r="BK535" s="129"/>
      <c r="BM535" s="281" t="s">
        <v>644</v>
      </c>
      <c r="BN535" s="281"/>
      <c r="BO535" s="129"/>
      <c r="BP535" s="129"/>
      <c r="BQ535" s="129">
        <f>SUM(BQ520:BQ534)</f>
        <v>360</v>
      </c>
      <c r="BR535" s="129">
        <f>SUM(BR520:BR534)</f>
        <v>315</v>
      </c>
      <c r="BS535" s="129"/>
      <c r="BT535" s="129">
        <f t="shared" ref="BT535:BU535" si="249">SUM(BT520:BT534)</f>
        <v>0</v>
      </c>
      <c r="BU535" s="129">
        <f t="shared" si="249"/>
        <v>0</v>
      </c>
      <c r="BV535" s="130">
        <f>IF(BR535=0,0,(BR535/BQ535*100))</f>
        <v>87.5</v>
      </c>
      <c r="BW535" s="130">
        <f>IF(BU535=0,0,(BU535/BT535*100))</f>
        <v>0</v>
      </c>
      <c r="BX535" s="129">
        <v>32</v>
      </c>
      <c r="BY535" s="129">
        <v>0</v>
      </c>
      <c r="BZ535" s="129"/>
      <c r="CB535" s="281" t="s">
        <v>644</v>
      </c>
      <c r="CC535" s="281"/>
      <c r="CD535" s="129"/>
      <c r="CE535" s="129"/>
      <c r="CF535" s="129">
        <f>SUM(CF520:CF534)</f>
        <v>0</v>
      </c>
      <c r="CG535" s="129">
        <f>SUM(CG520:CG534)</f>
        <v>0</v>
      </c>
      <c r="CH535" s="129"/>
      <c r="CI535" s="129">
        <f t="shared" ref="CI535:CJ535" si="250">SUM(CI520:CI534)</f>
        <v>390</v>
      </c>
      <c r="CJ535" s="129">
        <f t="shared" si="250"/>
        <v>380</v>
      </c>
      <c r="CK535" s="130">
        <v>38</v>
      </c>
      <c r="CL535" s="203">
        <v>0</v>
      </c>
      <c r="CM535" s="129"/>
      <c r="CN535" s="129"/>
      <c r="CO535" s="129"/>
    </row>
    <row r="536" spans="1:93" hidden="1">
      <c r="A536" s="129">
        <v>1</v>
      </c>
      <c r="B536" s="283" t="s">
        <v>656</v>
      </c>
      <c r="C536" s="153" t="s">
        <v>688</v>
      </c>
      <c r="D536" s="153" t="s">
        <v>689</v>
      </c>
      <c r="E536" s="129"/>
      <c r="F536" s="129">
        <v>56</v>
      </c>
      <c r="G536" s="129"/>
      <c r="H536" s="129"/>
      <c r="I536" s="129"/>
      <c r="J536" s="129"/>
      <c r="K536" s="129"/>
      <c r="L536" s="129"/>
      <c r="M536" s="129"/>
      <c r="N536" s="129"/>
      <c r="O536" s="129"/>
      <c r="P536" s="286" t="s">
        <v>830</v>
      </c>
      <c r="Q536" s="148"/>
      <c r="R536" s="129">
        <v>1</v>
      </c>
      <c r="S536" s="284" t="s">
        <v>656</v>
      </c>
      <c r="T536" s="129"/>
      <c r="U536" s="129"/>
      <c r="V536" s="129"/>
      <c r="W536" s="129"/>
      <c r="X536" s="129"/>
      <c r="Y536" s="129"/>
      <c r="Z536" s="129"/>
      <c r="AA536" s="129"/>
      <c r="AB536" s="129"/>
      <c r="AC536" s="196"/>
      <c r="AD536" s="196"/>
      <c r="AE536" s="129"/>
      <c r="AF536" s="129"/>
      <c r="AG536" s="281"/>
      <c r="AI536" s="129">
        <v>1</v>
      </c>
      <c r="AJ536" s="284" t="s">
        <v>656</v>
      </c>
      <c r="AK536" s="129"/>
      <c r="AL536" s="129"/>
      <c r="AM536" s="129"/>
      <c r="AN536" s="129"/>
      <c r="AO536" s="129"/>
      <c r="AP536" s="129"/>
      <c r="AQ536" s="129"/>
      <c r="AR536" s="129"/>
      <c r="AS536" s="129"/>
      <c r="AT536" s="129"/>
      <c r="AU536" s="129"/>
      <c r="AV536" s="281"/>
      <c r="AX536" s="129">
        <v>1</v>
      </c>
      <c r="AY536" s="284" t="s">
        <v>656</v>
      </c>
      <c r="AZ536" s="129"/>
      <c r="BA536" s="129"/>
      <c r="BB536" s="129"/>
      <c r="BC536" s="129"/>
      <c r="BD536" s="129"/>
      <c r="BE536" s="129"/>
      <c r="BF536" s="129"/>
      <c r="BG536" s="195"/>
      <c r="BH536" s="195"/>
      <c r="BI536" s="129"/>
      <c r="BJ536" s="129"/>
      <c r="BK536" s="281"/>
      <c r="BM536" s="129">
        <v>1</v>
      </c>
      <c r="BN536" s="284" t="s">
        <v>656</v>
      </c>
      <c r="BO536" s="129"/>
      <c r="BP536" s="129"/>
      <c r="BQ536" s="129"/>
      <c r="BR536" s="129"/>
      <c r="BS536" s="129"/>
      <c r="BT536" s="129"/>
      <c r="BU536" s="129"/>
      <c r="BV536" s="129"/>
      <c r="BW536" s="129"/>
      <c r="BX536" s="129"/>
      <c r="BY536" s="129"/>
      <c r="BZ536" s="281"/>
      <c r="CB536" s="129">
        <v>1</v>
      </c>
      <c r="CC536" s="284" t="s">
        <v>656</v>
      </c>
      <c r="CD536" s="129"/>
      <c r="CE536" s="129"/>
      <c r="CF536" s="129"/>
      <c r="CG536" s="129"/>
      <c r="CH536" s="129"/>
      <c r="CI536" s="129"/>
      <c r="CJ536" s="129"/>
      <c r="CK536" s="129"/>
      <c r="CL536" s="196"/>
      <c r="CM536" s="129"/>
      <c r="CN536" s="129"/>
      <c r="CO536" s="281"/>
    </row>
    <row r="537" spans="1:93" hidden="1">
      <c r="A537" s="129">
        <v>2</v>
      </c>
      <c r="B537" s="283"/>
      <c r="C537" s="129" t="s">
        <v>809</v>
      </c>
      <c r="D537" s="129" t="s">
        <v>810</v>
      </c>
      <c r="E537" s="129"/>
      <c r="F537" s="129">
        <v>69</v>
      </c>
      <c r="G537" s="129"/>
      <c r="H537" s="129"/>
      <c r="I537" s="129"/>
      <c r="J537" s="129"/>
      <c r="K537" s="129"/>
      <c r="L537" s="129"/>
      <c r="M537" s="129"/>
      <c r="N537" s="129"/>
      <c r="O537" s="129"/>
      <c r="P537" s="287"/>
      <c r="Q537" s="148"/>
      <c r="R537" s="129">
        <v>2</v>
      </c>
      <c r="S537" s="284"/>
      <c r="T537" s="153"/>
      <c r="U537" s="153"/>
      <c r="V537" s="129"/>
      <c r="W537" s="129"/>
      <c r="X537" s="129"/>
      <c r="Y537" s="129"/>
      <c r="Z537" s="129"/>
      <c r="AA537" s="129"/>
      <c r="AB537" s="129"/>
      <c r="AC537" s="196"/>
      <c r="AD537" s="196"/>
      <c r="AE537" s="129"/>
      <c r="AF537" s="129"/>
      <c r="AG537" s="281"/>
      <c r="AI537" s="129">
        <v>2</v>
      </c>
      <c r="AJ537" s="284"/>
      <c r="AK537" s="129"/>
      <c r="AL537" s="129"/>
      <c r="AM537" s="129"/>
      <c r="AN537" s="129"/>
      <c r="AO537" s="129"/>
      <c r="AP537" s="129"/>
      <c r="AQ537" s="129"/>
      <c r="AR537" s="129"/>
      <c r="AS537" s="129"/>
      <c r="AT537" s="129"/>
      <c r="AU537" s="129"/>
      <c r="AV537" s="281"/>
      <c r="AX537" s="129">
        <v>2</v>
      </c>
      <c r="AY537" s="284"/>
      <c r="AZ537" s="129"/>
      <c r="BA537" s="16"/>
      <c r="BB537" s="129"/>
      <c r="BC537" s="129"/>
      <c r="BD537" s="129"/>
      <c r="BE537" s="129"/>
      <c r="BF537" s="129"/>
      <c r="BG537" s="195"/>
      <c r="BH537" s="195"/>
      <c r="BI537" s="129"/>
      <c r="BJ537" s="129"/>
      <c r="BK537" s="281"/>
      <c r="BM537" s="129">
        <v>2</v>
      </c>
      <c r="BN537" s="284"/>
      <c r="BO537" s="129"/>
      <c r="BP537" s="129"/>
      <c r="BQ537" s="129"/>
      <c r="BR537" s="129"/>
      <c r="BS537" s="129"/>
      <c r="BT537" s="129"/>
      <c r="BU537" s="129"/>
      <c r="BV537" s="129"/>
      <c r="BW537" s="129"/>
      <c r="BX537" s="129"/>
      <c r="BY537" s="129"/>
      <c r="BZ537" s="281"/>
      <c r="CB537" s="129">
        <v>2</v>
      </c>
      <c r="CC537" s="284"/>
      <c r="CD537" s="129"/>
      <c r="CE537" s="129"/>
      <c r="CF537" s="129"/>
      <c r="CG537" s="129"/>
      <c r="CH537" s="129"/>
      <c r="CI537" s="129"/>
      <c r="CJ537" s="129"/>
      <c r="CK537" s="129"/>
      <c r="CL537" s="196"/>
      <c r="CM537" s="129"/>
      <c r="CN537" s="129"/>
      <c r="CO537" s="281"/>
    </row>
    <row r="538" spans="1:93" hidden="1">
      <c r="A538" s="129">
        <v>3</v>
      </c>
      <c r="B538" s="283"/>
      <c r="C538" s="153"/>
      <c r="D538" s="16" t="s">
        <v>151</v>
      </c>
      <c r="E538" s="129">
        <v>275</v>
      </c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287"/>
      <c r="Q538" s="148"/>
      <c r="R538" s="129">
        <v>3</v>
      </c>
      <c r="S538" s="284"/>
      <c r="T538" s="153"/>
      <c r="U538" s="153"/>
      <c r="V538" s="129"/>
      <c r="W538" s="129"/>
      <c r="X538" s="129"/>
      <c r="Y538" s="129"/>
      <c r="Z538" s="129"/>
      <c r="AA538" s="129"/>
      <c r="AB538" s="129"/>
      <c r="AC538" s="196"/>
      <c r="AD538" s="196"/>
      <c r="AE538" s="129"/>
      <c r="AF538" s="129"/>
      <c r="AG538" s="281"/>
      <c r="AI538" s="129">
        <v>3</v>
      </c>
      <c r="AJ538" s="284"/>
      <c r="AK538" s="129"/>
      <c r="AL538" s="129"/>
      <c r="AM538" s="129"/>
      <c r="AN538" s="129"/>
      <c r="AO538" s="129"/>
      <c r="AP538" s="129"/>
      <c r="AQ538" s="129"/>
      <c r="AR538" s="129"/>
      <c r="AS538" s="129"/>
      <c r="AT538" s="129"/>
      <c r="AU538" s="129"/>
      <c r="AV538" s="281"/>
      <c r="AX538" s="129">
        <v>3</v>
      </c>
      <c r="AY538" s="284"/>
      <c r="AZ538" s="129"/>
      <c r="BA538" s="129"/>
      <c r="BB538" s="129"/>
      <c r="BC538" s="129"/>
      <c r="BD538" s="129"/>
      <c r="BE538" s="129"/>
      <c r="BF538" s="129"/>
      <c r="BG538" s="195"/>
      <c r="BH538" s="195"/>
      <c r="BI538" s="129"/>
      <c r="BJ538" s="129"/>
      <c r="BK538" s="281"/>
      <c r="BM538" s="129">
        <v>3</v>
      </c>
      <c r="BN538" s="284"/>
      <c r="BO538" s="129"/>
      <c r="BP538" s="129"/>
      <c r="BQ538" s="129"/>
      <c r="BR538" s="129"/>
      <c r="BS538" s="129"/>
      <c r="BT538" s="129"/>
      <c r="BU538" s="129"/>
      <c r="BV538" s="129"/>
      <c r="BW538" s="129"/>
      <c r="BX538" s="129"/>
      <c r="BY538" s="129"/>
      <c r="BZ538" s="281"/>
      <c r="CB538" s="129">
        <v>3</v>
      </c>
      <c r="CC538" s="284"/>
      <c r="CD538" s="129"/>
      <c r="CE538" s="129"/>
      <c r="CF538" s="129"/>
      <c r="CG538" s="129"/>
      <c r="CH538" s="129"/>
      <c r="CI538" s="129"/>
      <c r="CJ538" s="129"/>
      <c r="CK538" s="129"/>
      <c r="CL538" s="196"/>
      <c r="CM538" s="129"/>
      <c r="CN538" s="129"/>
      <c r="CO538" s="281"/>
    </row>
    <row r="539" spans="1:93" hidden="1">
      <c r="A539" s="129">
        <v>4</v>
      </c>
      <c r="B539" s="283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287"/>
      <c r="Q539" s="148"/>
      <c r="R539" s="129">
        <v>4</v>
      </c>
      <c r="S539" s="284"/>
      <c r="T539" s="129"/>
      <c r="U539" s="129"/>
      <c r="V539" s="129"/>
      <c r="W539" s="129"/>
      <c r="X539" s="129"/>
      <c r="Y539" s="129"/>
      <c r="Z539" s="129"/>
      <c r="AA539" s="129"/>
      <c r="AB539" s="129"/>
      <c r="AC539" s="196"/>
      <c r="AD539" s="196"/>
      <c r="AE539" s="129"/>
      <c r="AF539" s="129"/>
      <c r="AG539" s="281"/>
      <c r="AI539" s="129">
        <v>4</v>
      </c>
      <c r="AJ539" s="284"/>
      <c r="AK539" s="129"/>
      <c r="AL539" s="129"/>
      <c r="AM539" s="129"/>
      <c r="AN539" s="129"/>
      <c r="AO539" s="129"/>
      <c r="AP539" s="129"/>
      <c r="AQ539" s="129"/>
      <c r="AR539" s="129"/>
      <c r="AS539" s="129"/>
      <c r="AT539" s="129"/>
      <c r="AU539" s="129"/>
      <c r="AV539" s="281"/>
      <c r="AX539" s="129">
        <v>4</v>
      </c>
      <c r="AY539" s="284"/>
      <c r="AZ539" s="129"/>
      <c r="BA539" s="129"/>
      <c r="BB539" s="129"/>
      <c r="BC539" s="129"/>
      <c r="BD539" s="129"/>
      <c r="BE539" s="129"/>
      <c r="BF539" s="129"/>
      <c r="BG539" s="195"/>
      <c r="BH539" s="195"/>
      <c r="BI539" s="129"/>
      <c r="BJ539" s="129"/>
      <c r="BK539" s="281"/>
      <c r="BM539" s="129">
        <v>4</v>
      </c>
      <c r="BN539" s="284"/>
      <c r="BO539" s="16"/>
      <c r="BP539" s="16"/>
      <c r="BQ539" s="129"/>
      <c r="BR539" s="129"/>
      <c r="BS539" s="129"/>
      <c r="BT539" s="129"/>
      <c r="BU539" s="129"/>
      <c r="BV539" s="129"/>
      <c r="BW539" s="129"/>
      <c r="BX539" s="129"/>
      <c r="BY539" s="129"/>
      <c r="BZ539" s="281"/>
      <c r="CB539" s="129">
        <v>4</v>
      </c>
      <c r="CC539" s="284"/>
      <c r="CD539" s="16"/>
      <c r="CE539" s="16"/>
      <c r="CF539" s="129"/>
      <c r="CG539" s="129"/>
      <c r="CH539" s="129"/>
      <c r="CI539" s="129"/>
      <c r="CJ539" s="129"/>
      <c r="CK539" s="129"/>
      <c r="CL539" s="196"/>
      <c r="CM539" s="129"/>
      <c r="CN539" s="129"/>
      <c r="CO539" s="281"/>
    </row>
    <row r="540" spans="1:93" hidden="1">
      <c r="A540" s="129">
        <v>5</v>
      </c>
      <c r="B540" s="283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287"/>
      <c r="Q540" s="148"/>
      <c r="R540" s="129">
        <v>5</v>
      </c>
      <c r="S540" s="284"/>
      <c r="T540" s="129"/>
      <c r="U540" s="129"/>
      <c r="V540" s="129"/>
      <c r="W540" s="129"/>
      <c r="X540" s="129"/>
      <c r="Y540" s="129"/>
      <c r="Z540" s="129"/>
      <c r="AA540" s="129"/>
      <c r="AB540" s="129"/>
      <c r="AC540" s="196"/>
      <c r="AD540" s="196"/>
      <c r="AE540" s="129"/>
      <c r="AF540" s="129"/>
      <c r="AG540" s="281"/>
      <c r="AI540" s="129">
        <v>5</v>
      </c>
      <c r="AJ540" s="284"/>
      <c r="AK540" s="129"/>
      <c r="AL540" s="129"/>
      <c r="AM540" s="129"/>
      <c r="AN540" s="129"/>
      <c r="AO540" s="129"/>
      <c r="AP540" s="129"/>
      <c r="AQ540" s="129"/>
      <c r="AR540" s="129"/>
      <c r="AS540" s="129"/>
      <c r="AT540" s="129"/>
      <c r="AU540" s="129"/>
      <c r="AV540" s="281"/>
      <c r="AX540" s="129">
        <v>5</v>
      </c>
      <c r="AY540" s="284"/>
      <c r="AZ540" s="129"/>
      <c r="BA540" s="129"/>
      <c r="BB540" s="129"/>
      <c r="BC540" s="129"/>
      <c r="BD540" s="129"/>
      <c r="BE540" s="129"/>
      <c r="BF540" s="129"/>
      <c r="BG540" s="195"/>
      <c r="BH540" s="195"/>
      <c r="BI540" s="129"/>
      <c r="BJ540" s="129"/>
      <c r="BK540" s="281"/>
      <c r="BM540" s="129">
        <v>5</v>
      </c>
      <c r="BN540" s="284"/>
      <c r="BO540" s="153"/>
      <c r="BP540" s="153"/>
      <c r="BQ540" s="129"/>
      <c r="BR540" s="129"/>
      <c r="BS540" s="129"/>
      <c r="BT540" s="129"/>
      <c r="BU540" s="129"/>
      <c r="BV540" s="129"/>
      <c r="BW540" s="129"/>
      <c r="BX540" s="129"/>
      <c r="BY540" s="129"/>
      <c r="BZ540" s="281"/>
      <c r="CB540" s="129">
        <v>5</v>
      </c>
      <c r="CC540" s="284"/>
      <c r="CD540" s="153"/>
      <c r="CE540" s="153"/>
      <c r="CF540" s="129"/>
      <c r="CG540" s="129"/>
      <c r="CH540" s="129"/>
      <c r="CI540" s="129"/>
      <c r="CJ540" s="129"/>
      <c r="CK540" s="129"/>
      <c r="CL540" s="196"/>
      <c r="CM540" s="129"/>
      <c r="CN540" s="129"/>
      <c r="CO540" s="281"/>
    </row>
    <row r="541" spans="1:93" hidden="1">
      <c r="A541" s="129">
        <v>6</v>
      </c>
      <c r="B541" s="283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287"/>
      <c r="Q541" s="148"/>
      <c r="R541" s="129">
        <v>6</v>
      </c>
      <c r="S541" s="284"/>
      <c r="T541" s="129"/>
      <c r="U541" s="129"/>
      <c r="V541" s="129"/>
      <c r="W541" s="129"/>
      <c r="X541" s="129"/>
      <c r="Y541" s="129"/>
      <c r="Z541" s="129"/>
      <c r="AA541" s="129"/>
      <c r="AB541" s="129"/>
      <c r="AC541" s="196"/>
      <c r="AD541" s="196"/>
      <c r="AE541" s="129"/>
      <c r="AF541" s="129"/>
      <c r="AG541" s="281"/>
      <c r="AI541" s="129">
        <v>6</v>
      </c>
      <c r="AJ541" s="284"/>
      <c r="AK541" s="129"/>
      <c r="AL541" s="129"/>
      <c r="AM541" s="129"/>
      <c r="AN541" s="129"/>
      <c r="AO541" s="129"/>
      <c r="AP541" s="129"/>
      <c r="AQ541" s="129"/>
      <c r="AR541" s="129"/>
      <c r="AS541" s="129"/>
      <c r="AT541" s="129"/>
      <c r="AU541" s="129"/>
      <c r="AV541" s="281"/>
      <c r="AX541" s="129">
        <v>6</v>
      </c>
      <c r="AY541" s="284"/>
      <c r="AZ541" s="129"/>
      <c r="BA541" s="129"/>
      <c r="BB541" s="129"/>
      <c r="BC541" s="129"/>
      <c r="BD541" s="129"/>
      <c r="BE541" s="129"/>
      <c r="BF541" s="129"/>
      <c r="BG541" s="195"/>
      <c r="BH541" s="195"/>
      <c r="BI541" s="129"/>
      <c r="BJ541" s="129"/>
      <c r="BK541" s="281"/>
      <c r="BM541" s="129">
        <v>6</v>
      </c>
      <c r="BN541" s="284"/>
      <c r="BO541" s="129"/>
      <c r="BP541" s="129"/>
      <c r="BQ541" s="129"/>
      <c r="BR541" s="129"/>
      <c r="BS541" s="129"/>
      <c r="BT541" s="129"/>
      <c r="BU541" s="129"/>
      <c r="BV541" s="129"/>
      <c r="BW541" s="129"/>
      <c r="BX541" s="129"/>
      <c r="BY541" s="129"/>
      <c r="BZ541" s="281"/>
      <c r="CB541" s="129">
        <v>6</v>
      </c>
      <c r="CC541" s="284"/>
      <c r="CD541" s="129"/>
      <c r="CE541" s="129"/>
      <c r="CF541" s="129"/>
      <c r="CG541" s="129"/>
      <c r="CH541" s="129"/>
      <c r="CI541" s="129"/>
      <c r="CJ541" s="129"/>
      <c r="CK541" s="129"/>
      <c r="CL541" s="196"/>
      <c r="CM541" s="129"/>
      <c r="CN541" s="129"/>
      <c r="CO541" s="281"/>
    </row>
    <row r="542" spans="1:93" hidden="1">
      <c r="A542" s="129">
        <v>7</v>
      </c>
      <c r="B542" s="283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287"/>
      <c r="Q542" s="148"/>
      <c r="R542" s="129">
        <v>7</v>
      </c>
      <c r="S542" s="284"/>
      <c r="T542" s="129"/>
      <c r="U542" s="129"/>
      <c r="V542" s="129"/>
      <c r="W542" s="129"/>
      <c r="X542" s="129"/>
      <c r="Y542" s="129"/>
      <c r="Z542" s="129"/>
      <c r="AA542" s="129"/>
      <c r="AB542" s="129"/>
      <c r="AC542" s="196"/>
      <c r="AD542" s="196"/>
      <c r="AE542" s="129"/>
      <c r="AF542" s="129"/>
      <c r="AG542" s="281"/>
      <c r="AI542" s="129">
        <v>7</v>
      </c>
      <c r="AJ542" s="284"/>
      <c r="AK542" s="129"/>
      <c r="AL542" s="129"/>
      <c r="AM542" s="129"/>
      <c r="AN542" s="129"/>
      <c r="AO542" s="129"/>
      <c r="AP542" s="129"/>
      <c r="AQ542" s="129"/>
      <c r="AR542" s="129"/>
      <c r="AS542" s="129"/>
      <c r="AT542" s="129"/>
      <c r="AU542" s="129"/>
      <c r="AV542" s="281"/>
      <c r="AX542" s="129">
        <v>7</v>
      </c>
      <c r="AY542" s="284"/>
      <c r="AZ542" s="129"/>
      <c r="BA542" s="129"/>
      <c r="BB542" s="129"/>
      <c r="BC542" s="129"/>
      <c r="BD542" s="129"/>
      <c r="BE542" s="129"/>
      <c r="BF542" s="129"/>
      <c r="BG542" s="195"/>
      <c r="BH542" s="195"/>
      <c r="BI542" s="129"/>
      <c r="BJ542" s="129"/>
      <c r="BK542" s="281"/>
      <c r="BM542" s="129">
        <v>7</v>
      </c>
      <c r="BN542" s="284"/>
      <c r="BO542" s="129"/>
      <c r="BP542" s="129"/>
      <c r="BQ542" s="129"/>
      <c r="BR542" s="129"/>
      <c r="BS542" s="129"/>
      <c r="BT542" s="129"/>
      <c r="BU542" s="129"/>
      <c r="BV542" s="129"/>
      <c r="BW542" s="129"/>
      <c r="BX542" s="129"/>
      <c r="BY542" s="129"/>
      <c r="BZ542" s="281"/>
      <c r="CB542" s="129">
        <v>7</v>
      </c>
      <c r="CC542" s="284"/>
      <c r="CD542" s="129"/>
      <c r="CE542" s="129"/>
      <c r="CF542" s="129"/>
      <c r="CG542" s="129"/>
      <c r="CH542" s="129"/>
      <c r="CI542" s="129"/>
      <c r="CJ542" s="129"/>
      <c r="CK542" s="129"/>
      <c r="CL542" s="196"/>
      <c r="CM542" s="129"/>
      <c r="CN542" s="129"/>
      <c r="CO542" s="281"/>
    </row>
    <row r="543" spans="1:93" hidden="1">
      <c r="A543" s="129">
        <v>8</v>
      </c>
      <c r="B543" s="283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287"/>
      <c r="Q543" s="148"/>
      <c r="R543" s="129">
        <v>8</v>
      </c>
      <c r="S543" s="284"/>
      <c r="T543" s="129"/>
      <c r="U543" s="129"/>
      <c r="V543" s="129"/>
      <c r="W543" s="129"/>
      <c r="X543" s="129"/>
      <c r="Y543" s="129"/>
      <c r="Z543" s="129"/>
      <c r="AA543" s="129"/>
      <c r="AB543" s="129"/>
      <c r="AC543" s="196"/>
      <c r="AD543" s="196"/>
      <c r="AE543" s="129"/>
      <c r="AF543" s="129"/>
      <c r="AG543" s="281"/>
      <c r="AI543" s="129">
        <v>8</v>
      </c>
      <c r="AJ543" s="284"/>
      <c r="AK543" s="129"/>
      <c r="AL543" s="129"/>
      <c r="AM543" s="129"/>
      <c r="AN543" s="129"/>
      <c r="AO543" s="129"/>
      <c r="AP543" s="129"/>
      <c r="AQ543" s="129"/>
      <c r="AR543" s="129"/>
      <c r="AS543" s="129"/>
      <c r="AT543" s="129"/>
      <c r="AU543" s="129"/>
      <c r="AV543" s="281"/>
      <c r="AX543" s="129">
        <v>8</v>
      </c>
      <c r="AY543" s="284"/>
      <c r="AZ543" s="129"/>
      <c r="BA543" s="129"/>
      <c r="BB543" s="129"/>
      <c r="BC543" s="129"/>
      <c r="BD543" s="129"/>
      <c r="BE543" s="129"/>
      <c r="BF543" s="129"/>
      <c r="BG543" s="195"/>
      <c r="BH543" s="195"/>
      <c r="BI543" s="129"/>
      <c r="BJ543" s="129"/>
      <c r="BK543" s="281"/>
      <c r="BM543" s="129">
        <v>8</v>
      </c>
      <c r="BN543" s="284"/>
      <c r="BO543" s="129"/>
      <c r="BP543" s="129"/>
      <c r="BQ543" s="129"/>
      <c r="BR543" s="129"/>
      <c r="BS543" s="129"/>
      <c r="BT543" s="129"/>
      <c r="BU543" s="129"/>
      <c r="BV543" s="129"/>
      <c r="BW543" s="129"/>
      <c r="BX543" s="129"/>
      <c r="BY543" s="129"/>
      <c r="BZ543" s="281"/>
      <c r="CB543" s="129">
        <v>8</v>
      </c>
      <c r="CC543" s="284"/>
      <c r="CD543" s="129"/>
      <c r="CE543" s="129"/>
      <c r="CF543" s="129"/>
      <c r="CG543" s="129"/>
      <c r="CH543" s="129"/>
      <c r="CI543" s="129"/>
      <c r="CJ543" s="129"/>
      <c r="CK543" s="129"/>
      <c r="CL543" s="196"/>
      <c r="CM543" s="129"/>
      <c r="CN543" s="129"/>
      <c r="CO543" s="281"/>
    </row>
    <row r="544" spans="1:93" hidden="1">
      <c r="A544" s="129">
        <v>9</v>
      </c>
      <c r="B544" s="283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287"/>
      <c r="Q544" s="148"/>
      <c r="R544" s="129">
        <v>9</v>
      </c>
      <c r="S544" s="284"/>
      <c r="T544" s="129"/>
      <c r="U544" s="129"/>
      <c r="V544" s="129"/>
      <c r="W544" s="129"/>
      <c r="X544" s="129"/>
      <c r="Y544" s="129"/>
      <c r="Z544" s="129"/>
      <c r="AA544" s="129"/>
      <c r="AB544" s="129"/>
      <c r="AC544" s="196"/>
      <c r="AD544" s="196"/>
      <c r="AE544" s="129"/>
      <c r="AF544" s="129"/>
      <c r="AG544" s="281"/>
      <c r="AI544" s="129">
        <v>9</v>
      </c>
      <c r="AJ544" s="284"/>
      <c r="AK544" s="129"/>
      <c r="AL544" s="129"/>
      <c r="AM544" s="129"/>
      <c r="AN544" s="129"/>
      <c r="AO544" s="129"/>
      <c r="AP544" s="129"/>
      <c r="AQ544" s="129"/>
      <c r="AR544" s="129"/>
      <c r="AS544" s="129"/>
      <c r="AT544" s="129"/>
      <c r="AU544" s="129"/>
      <c r="AV544" s="281"/>
      <c r="AX544" s="129">
        <v>9</v>
      </c>
      <c r="AY544" s="284"/>
      <c r="AZ544" s="129"/>
      <c r="BA544" s="129"/>
      <c r="BB544" s="129"/>
      <c r="BC544" s="129"/>
      <c r="BD544" s="129"/>
      <c r="BE544" s="129"/>
      <c r="BF544" s="129"/>
      <c r="BG544" s="195"/>
      <c r="BH544" s="195"/>
      <c r="BI544" s="129"/>
      <c r="BJ544" s="129"/>
      <c r="BK544" s="281"/>
      <c r="BM544" s="129">
        <v>9</v>
      </c>
      <c r="BN544" s="284"/>
      <c r="BO544" s="129"/>
      <c r="BP544" s="129"/>
      <c r="BQ544" s="129"/>
      <c r="BR544" s="129"/>
      <c r="BS544" s="129"/>
      <c r="BT544" s="129"/>
      <c r="BU544" s="129"/>
      <c r="BV544" s="129"/>
      <c r="BW544" s="129"/>
      <c r="BX544" s="129"/>
      <c r="BY544" s="129"/>
      <c r="BZ544" s="281"/>
      <c r="CB544" s="129">
        <v>9</v>
      </c>
      <c r="CC544" s="284"/>
      <c r="CD544" s="129"/>
      <c r="CE544" s="129"/>
      <c r="CF544" s="129"/>
      <c r="CG544" s="129"/>
      <c r="CH544" s="129"/>
      <c r="CI544" s="129"/>
      <c r="CJ544" s="129"/>
      <c r="CK544" s="129"/>
      <c r="CL544" s="196"/>
      <c r="CM544" s="129"/>
      <c r="CN544" s="129"/>
      <c r="CO544" s="281"/>
    </row>
    <row r="545" spans="1:93" hidden="1">
      <c r="A545" s="129">
        <v>10</v>
      </c>
      <c r="B545" s="283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287"/>
      <c r="Q545" s="148"/>
      <c r="R545" s="129">
        <v>10</v>
      </c>
      <c r="S545" s="284"/>
      <c r="T545" s="129"/>
      <c r="U545" s="129"/>
      <c r="V545" s="129"/>
      <c r="W545" s="129"/>
      <c r="X545" s="129"/>
      <c r="Y545" s="129"/>
      <c r="Z545" s="129"/>
      <c r="AA545" s="129"/>
      <c r="AB545" s="129"/>
      <c r="AC545" s="196"/>
      <c r="AD545" s="196"/>
      <c r="AE545" s="129"/>
      <c r="AF545" s="129"/>
      <c r="AG545" s="281"/>
      <c r="AI545" s="129">
        <v>10</v>
      </c>
      <c r="AJ545" s="284"/>
      <c r="AK545" s="129"/>
      <c r="AL545" s="129"/>
      <c r="AM545" s="129"/>
      <c r="AN545" s="129"/>
      <c r="AO545" s="129"/>
      <c r="AP545" s="129"/>
      <c r="AQ545" s="129"/>
      <c r="AR545" s="129"/>
      <c r="AS545" s="129"/>
      <c r="AT545" s="129"/>
      <c r="AU545" s="129"/>
      <c r="AV545" s="281"/>
      <c r="AX545" s="129">
        <v>10</v>
      </c>
      <c r="AY545" s="284"/>
      <c r="AZ545" s="129"/>
      <c r="BA545" s="129"/>
      <c r="BB545" s="129"/>
      <c r="BC545" s="129"/>
      <c r="BD545" s="129"/>
      <c r="BE545" s="129"/>
      <c r="BF545" s="129"/>
      <c r="BG545" s="195"/>
      <c r="BH545" s="195"/>
      <c r="BI545" s="129"/>
      <c r="BJ545" s="129"/>
      <c r="BK545" s="281"/>
      <c r="BM545" s="129">
        <v>10</v>
      </c>
      <c r="BN545" s="284"/>
      <c r="BO545" s="129"/>
      <c r="BP545" s="129"/>
      <c r="BQ545" s="129"/>
      <c r="BR545" s="129"/>
      <c r="BS545" s="129"/>
      <c r="BT545" s="129"/>
      <c r="BU545" s="129"/>
      <c r="BV545" s="129"/>
      <c r="BW545" s="129"/>
      <c r="BX545" s="129"/>
      <c r="BY545" s="129"/>
      <c r="BZ545" s="281"/>
      <c r="CB545" s="129">
        <v>10</v>
      </c>
      <c r="CC545" s="284"/>
      <c r="CD545" s="129"/>
      <c r="CE545" s="129"/>
      <c r="CF545" s="129"/>
      <c r="CG545" s="129"/>
      <c r="CH545" s="129"/>
      <c r="CI545" s="129"/>
      <c r="CJ545" s="129"/>
      <c r="CK545" s="129"/>
      <c r="CL545" s="196"/>
      <c r="CM545" s="129"/>
      <c r="CN545" s="129"/>
      <c r="CO545" s="281"/>
    </row>
    <row r="546" spans="1:93" hidden="1">
      <c r="A546" s="129">
        <v>11</v>
      </c>
      <c r="B546" s="283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287"/>
      <c r="Q546" s="148"/>
      <c r="R546" s="129">
        <v>11</v>
      </c>
      <c r="S546" s="284"/>
      <c r="T546" s="129"/>
      <c r="U546" s="129"/>
      <c r="V546" s="129"/>
      <c r="W546" s="129"/>
      <c r="X546" s="129"/>
      <c r="Y546" s="129"/>
      <c r="Z546" s="129"/>
      <c r="AA546" s="129"/>
      <c r="AB546" s="129"/>
      <c r="AC546" s="196"/>
      <c r="AD546" s="196"/>
      <c r="AE546" s="129"/>
      <c r="AF546" s="129"/>
      <c r="AG546" s="281"/>
      <c r="AI546" s="129">
        <v>11</v>
      </c>
      <c r="AJ546" s="284"/>
      <c r="AK546" s="129"/>
      <c r="AL546" s="129"/>
      <c r="AM546" s="129"/>
      <c r="AN546" s="129"/>
      <c r="AO546" s="129"/>
      <c r="AP546" s="129"/>
      <c r="AQ546" s="129"/>
      <c r="AR546" s="129"/>
      <c r="AS546" s="129"/>
      <c r="AT546" s="129"/>
      <c r="AU546" s="129"/>
      <c r="AV546" s="281"/>
      <c r="AX546" s="129">
        <v>11</v>
      </c>
      <c r="AY546" s="284"/>
      <c r="AZ546" s="129"/>
      <c r="BA546" s="129"/>
      <c r="BB546" s="129"/>
      <c r="BC546" s="129"/>
      <c r="BD546" s="129"/>
      <c r="BE546" s="129"/>
      <c r="BF546" s="129"/>
      <c r="BG546" s="195"/>
      <c r="BH546" s="195"/>
      <c r="BI546" s="129"/>
      <c r="BJ546" s="129"/>
      <c r="BK546" s="281"/>
      <c r="BM546" s="129">
        <v>11</v>
      </c>
      <c r="BN546" s="284"/>
      <c r="BO546" s="129"/>
      <c r="BP546" s="129"/>
      <c r="BQ546" s="129"/>
      <c r="BR546" s="129"/>
      <c r="BS546" s="129"/>
      <c r="BT546" s="129"/>
      <c r="BU546" s="129"/>
      <c r="BV546" s="129"/>
      <c r="BW546" s="129"/>
      <c r="BX546" s="129"/>
      <c r="BY546" s="129"/>
      <c r="BZ546" s="281"/>
      <c r="CB546" s="129">
        <v>11</v>
      </c>
      <c r="CC546" s="284"/>
      <c r="CD546" s="129"/>
      <c r="CE546" s="129"/>
      <c r="CF546" s="129"/>
      <c r="CG546" s="129"/>
      <c r="CH546" s="129"/>
      <c r="CI546" s="129"/>
      <c r="CJ546" s="129"/>
      <c r="CK546" s="129"/>
      <c r="CL546" s="196"/>
      <c r="CM546" s="129"/>
      <c r="CN546" s="129"/>
      <c r="CO546" s="281"/>
    </row>
    <row r="547" spans="1:93" hidden="1">
      <c r="A547" s="129">
        <v>12</v>
      </c>
      <c r="B547" s="283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287"/>
      <c r="Q547" s="148"/>
      <c r="R547" s="129">
        <v>12</v>
      </c>
      <c r="S547" s="284"/>
      <c r="T547" s="129"/>
      <c r="U547" s="129"/>
      <c r="V547" s="129"/>
      <c r="W547" s="129"/>
      <c r="X547" s="129"/>
      <c r="Y547" s="129"/>
      <c r="Z547" s="129"/>
      <c r="AA547" s="129"/>
      <c r="AB547" s="129"/>
      <c r="AC547" s="196"/>
      <c r="AD547" s="196"/>
      <c r="AE547" s="129"/>
      <c r="AF547" s="129"/>
      <c r="AG547" s="281"/>
      <c r="AI547" s="129">
        <v>12</v>
      </c>
      <c r="AJ547" s="284"/>
      <c r="AK547" s="129"/>
      <c r="AL547" s="129"/>
      <c r="AM547" s="129"/>
      <c r="AN547" s="129"/>
      <c r="AO547" s="129"/>
      <c r="AP547" s="129"/>
      <c r="AQ547" s="129"/>
      <c r="AR547" s="129"/>
      <c r="AS547" s="129"/>
      <c r="AT547" s="129"/>
      <c r="AU547" s="129"/>
      <c r="AV547" s="281"/>
      <c r="AX547" s="129">
        <v>12</v>
      </c>
      <c r="AY547" s="284"/>
      <c r="AZ547" s="129"/>
      <c r="BA547" s="129"/>
      <c r="BB547" s="129"/>
      <c r="BC547" s="129"/>
      <c r="BD547" s="129"/>
      <c r="BE547" s="129"/>
      <c r="BF547" s="129"/>
      <c r="BG547" s="195"/>
      <c r="BH547" s="195"/>
      <c r="BI547" s="129"/>
      <c r="BJ547" s="129"/>
      <c r="BK547" s="281"/>
      <c r="BM547" s="129">
        <v>12</v>
      </c>
      <c r="BN547" s="284"/>
      <c r="BO547" s="129"/>
      <c r="BP547" s="129"/>
      <c r="BQ547" s="129"/>
      <c r="BR547" s="129"/>
      <c r="BS547" s="129"/>
      <c r="BT547" s="129"/>
      <c r="BU547" s="129"/>
      <c r="BV547" s="129"/>
      <c r="BW547" s="129"/>
      <c r="BX547" s="129"/>
      <c r="BY547" s="129"/>
      <c r="BZ547" s="281"/>
      <c r="CB547" s="129">
        <v>12</v>
      </c>
      <c r="CC547" s="284"/>
      <c r="CD547" s="129"/>
      <c r="CE547" s="129"/>
      <c r="CF547" s="129"/>
      <c r="CG547" s="129"/>
      <c r="CH547" s="129"/>
      <c r="CI547" s="129"/>
      <c r="CJ547" s="129"/>
      <c r="CK547" s="129"/>
      <c r="CL547" s="196"/>
      <c r="CM547" s="129"/>
      <c r="CN547" s="129"/>
      <c r="CO547" s="281"/>
    </row>
    <row r="548" spans="1:93" hidden="1">
      <c r="A548" s="129">
        <v>13</v>
      </c>
      <c r="B548" s="283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287"/>
      <c r="Q548" s="148"/>
      <c r="R548" s="129">
        <v>13</v>
      </c>
      <c r="S548" s="284"/>
      <c r="T548" s="129"/>
      <c r="U548" s="129"/>
      <c r="V548" s="129"/>
      <c r="W548" s="129"/>
      <c r="X548" s="129"/>
      <c r="Y548" s="129"/>
      <c r="Z548" s="129"/>
      <c r="AA548" s="129"/>
      <c r="AB548" s="129"/>
      <c r="AC548" s="196"/>
      <c r="AD548" s="196"/>
      <c r="AE548" s="129"/>
      <c r="AF548" s="129"/>
      <c r="AG548" s="281"/>
      <c r="AI548" s="129">
        <v>13</v>
      </c>
      <c r="AJ548" s="284"/>
      <c r="AK548" s="129"/>
      <c r="AL548" s="129"/>
      <c r="AM548" s="129"/>
      <c r="AN548" s="129"/>
      <c r="AO548" s="129"/>
      <c r="AP548" s="129"/>
      <c r="AQ548" s="129"/>
      <c r="AR548" s="129"/>
      <c r="AS548" s="129"/>
      <c r="AT548" s="129"/>
      <c r="AU548" s="129"/>
      <c r="AV548" s="281"/>
      <c r="AX548" s="129">
        <v>13</v>
      </c>
      <c r="AY548" s="284"/>
      <c r="AZ548" s="129"/>
      <c r="BA548" s="129"/>
      <c r="BB548" s="129"/>
      <c r="BC548" s="129"/>
      <c r="BD548" s="129"/>
      <c r="BE548" s="129"/>
      <c r="BF548" s="129"/>
      <c r="BG548" s="195"/>
      <c r="BH548" s="195"/>
      <c r="BI548" s="129"/>
      <c r="BJ548" s="129"/>
      <c r="BK548" s="281"/>
      <c r="BM548" s="129">
        <v>13</v>
      </c>
      <c r="BN548" s="284"/>
      <c r="BO548" s="129"/>
      <c r="BP548" s="129"/>
      <c r="BQ548" s="129"/>
      <c r="BR548" s="129"/>
      <c r="BS548" s="129"/>
      <c r="BT548" s="129"/>
      <c r="BU548" s="129"/>
      <c r="BV548" s="129"/>
      <c r="BW548" s="129"/>
      <c r="BX548" s="129"/>
      <c r="BY548" s="129"/>
      <c r="BZ548" s="281"/>
      <c r="CB548" s="129">
        <v>13</v>
      </c>
      <c r="CC548" s="284"/>
      <c r="CD548" s="129"/>
      <c r="CE548" s="129"/>
      <c r="CF548" s="129"/>
      <c r="CG548" s="129"/>
      <c r="CH548" s="129"/>
      <c r="CI548" s="129"/>
      <c r="CJ548" s="129"/>
      <c r="CK548" s="129"/>
      <c r="CL548" s="196"/>
      <c r="CM548" s="129"/>
      <c r="CN548" s="129"/>
      <c r="CO548" s="281"/>
    </row>
    <row r="549" spans="1:93" hidden="1">
      <c r="A549" s="129">
        <v>14</v>
      </c>
      <c r="B549" s="283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287"/>
      <c r="Q549" s="148"/>
      <c r="R549" s="129">
        <v>14</v>
      </c>
      <c r="S549" s="284"/>
      <c r="T549" s="129"/>
      <c r="U549" s="129"/>
      <c r="V549" s="129"/>
      <c r="W549" s="129"/>
      <c r="X549" s="129"/>
      <c r="Y549" s="129"/>
      <c r="Z549" s="129"/>
      <c r="AA549" s="129"/>
      <c r="AB549" s="129"/>
      <c r="AC549" s="196"/>
      <c r="AD549" s="196"/>
      <c r="AE549" s="129"/>
      <c r="AF549" s="129"/>
      <c r="AG549" s="281"/>
      <c r="AI549" s="129">
        <v>14</v>
      </c>
      <c r="AJ549" s="284"/>
      <c r="AK549" s="129"/>
      <c r="AL549" s="129"/>
      <c r="AM549" s="129"/>
      <c r="AN549" s="129"/>
      <c r="AO549" s="129"/>
      <c r="AP549" s="129"/>
      <c r="AQ549" s="129"/>
      <c r="AR549" s="129"/>
      <c r="AS549" s="129"/>
      <c r="AT549" s="129"/>
      <c r="AU549" s="129"/>
      <c r="AV549" s="281"/>
      <c r="AX549" s="129">
        <v>14</v>
      </c>
      <c r="AY549" s="284"/>
      <c r="AZ549" s="129"/>
      <c r="BA549" s="129"/>
      <c r="BB549" s="129"/>
      <c r="BC549" s="129"/>
      <c r="BD549" s="129"/>
      <c r="BE549" s="129"/>
      <c r="BF549" s="129"/>
      <c r="BG549" s="195"/>
      <c r="BH549" s="195"/>
      <c r="BI549" s="129"/>
      <c r="BJ549" s="129"/>
      <c r="BK549" s="281"/>
      <c r="BM549" s="129">
        <v>14</v>
      </c>
      <c r="BN549" s="284"/>
      <c r="BO549" s="129"/>
      <c r="BP549" s="129"/>
      <c r="BQ549" s="129"/>
      <c r="BR549" s="129"/>
      <c r="BS549" s="129"/>
      <c r="BT549" s="129"/>
      <c r="BU549" s="129"/>
      <c r="BV549" s="129"/>
      <c r="BW549" s="129"/>
      <c r="BX549" s="129"/>
      <c r="BY549" s="129"/>
      <c r="BZ549" s="281"/>
      <c r="CB549" s="129">
        <v>14</v>
      </c>
      <c r="CC549" s="284"/>
      <c r="CD549" s="129"/>
      <c r="CE549" s="129"/>
      <c r="CF549" s="129"/>
      <c r="CG549" s="129"/>
      <c r="CH549" s="129"/>
      <c r="CI549" s="129"/>
      <c r="CJ549" s="129"/>
      <c r="CK549" s="129"/>
      <c r="CL549" s="196"/>
      <c r="CM549" s="129"/>
      <c r="CN549" s="129"/>
      <c r="CO549" s="281"/>
    </row>
    <row r="550" spans="1:93" hidden="1">
      <c r="A550" s="129">
        <v>15</v>
      </c>
      <c r="B550" s="283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288"/>
      <c r="Q550" s="148"/>
      <c r="R550" s="129">
        <v>15</v>
      </c>
      <c r="S550" s="284"/>
      <c r="T550" s="129"/>
      <c r="U550" s="129"/>
      <c r="V550" s="129"/>
      <c r="W550" s="129"/>
      <c r="X550" s="129"/>
      <c r="Y550" s="129"/>
      <c r="Z550" s="129"/>
      <c r="AA550" s="129"/>
      <c r="AB550" s="129"/>
      <c r="AC550" s="196"/>
      <c r="AD550" s="196"/>
      <c r="AE550" s="129"/>
      <c r="AF550" s="129"/>
      <c r="AG550" s="281"/>
      <c r="AI550" s="129">
        <v>15</v>
      </c>
      <c r="AJ550" s="284"/>
      <c r="AK550" s="129"/>
      <c r="AL550" s="129"/>
      <c r="AM550" s="129"/>
      <c r="AN550" s="129"/>
      <c r="AO550" s="129"/>
      <c r="AP550" s="129"/>
      <c r="AQ550" s="129"/>
      <c r="AR550" s="129"/>
      <c r="AS550" s="129"/>
      <c r="AT550" s="129"/>
      <c r="AU550" s="129"/>
      <c r="AV550" s="281"/>
      <c r="AX550" s="129">
        <v>15</v>
      </c>
      <c r="AY550" s="284"/>
      <c r="AZ550" s="129"/>
      <c r="BA550" s="129"/>
      <c r="BB550" s="129"/>
      <c r="BC550" s="129"/>
      <c r="BD550" s="129"/>
      <c r="BE550" s="129"/>
      <c r="BF550" s="129"/>
      <c r="BG550" s="195"/>
      <c r="BH550" s="195"/>
      <c r="BI550" s="129"/>
      <c r="BJ550" s="129"/>
      <c r="BK550" s="281"/>
      <c r="BM550" s="129">
        <v>15</v>
      </c>
      <c r="BN550" s="284"/>
      <c r="BO550" s="129"/>
      <c r="BP550" s="129"/>
      <c r="BQ550" s="129"/>
      <c r="BR550" s="129"/>
      <c r="BS550" s="129"/>
      <c r="BT550" s="129"/>
      <c r="BU550" s="129"/>
      <c r="BV550" s="129"/>
      <c r="BW550" s="129"/>
      <c r="BX550" s="129"/>
      <c r="BY550" s="129"/>
      <c r="BZ550" s="281"/>
      <c r="CB550" s="129">
        <v>15</v>
      </c>
      <c r="CC550" s="284"/>
      <c r="CD550" s="129"/>
      <c r="CE550" s="129"/>
      <c r="CF550" s="129"/>
      <c r="CG550" s="129"/>
      <c r="CH550" s="129"/>
      <c r="CI550" s="129"/>
      <c r="CJ550" s="129"/>
      <c r="CK550" s="129"/>
      <c r="CL550" s="196"/>
      <c r="CM550" s="129"/>
      <c r="CN550" s="129"/>
      <c r="CO550" s="281"/>
    </row>
    <row r="551" spans="1:93" ht="15.75" hidden="1">
      <c r="A551" s="280" t="s">
        <v>644</v>
      </c>
      <c r="B551" s="280"/>
      <c r="C551" s="129"/>
      <c r="D551" s="129"/>
      <c r="E551" s="125">
        <f>SUM(E536:E550)</f>
        <v>275</v>
      </c>
      <c r="F551" s="125">
        <f>SUM(F536:F550)</f>
        <v>125</v>
      </c>
      <c r="G551" s="125"/>
      <c r="H551" s="125"/>
      <c r="I551" s="129"/>
      <c r="J551" s="129">
        <f t="shared" ref="J551:K551" si="251">SUM(J536:J550)</f>
        <v>0</v>
      </c>
      <c r="K551" s="129">
        <f t="shared" si="251"/>
        <v>0</v>
      </c>
      <c r="L551" s="130">
        <f>IF(F551=0,0,(F551/E551*100))</f>
        <v>45.454545454545453</v>
      </c>
      <c r="M551" s="130">
        <f>IF(K551=0,0,(K551/J551*100))</f>
        <v>0</v>
      </c>
      <c r="N551" s="129"/>
      <c r="O551" s="129"/>
      <c r="P551" s="129"/>
      <c r="Q551" s="148"/>
      <c r="R551" s="280" t="s">
        <v>644</v>
      </c>
      <c r="S551" s="280"/>
      <c r="T551" s="125"/>
      <c r="U551" s="125"/>
      <c r="V551" s="125">
        <f>SUM(V536:V550)</f>
        <v>0</v>
      </c>
      <c r="W551" s="125">
        <f>SUM(W536:W550)</f>
        <v>0</v>
      </c>
      <c r="X551" s="125"/>
      <c r="Y551" s="125"/>
      <c r="Z551" s="125"/>
      <c r="AA551" s="125">
        <f t="shared" ref="AA551:AB551" si="252">SUM(AA536:AA550)</f>
        <v>0</v>
      </c>
      <c r="AB551" s="125">
        <f t="shared" si="252"/>
        <v>0</v>
      </c>
      <c r="AC551" s="197">
        <f>IF(W551=0,0,(W551/V551*100))</f>
        <v>0</v>
      </c>
      <c r="AD551" s="197">
        <f>IF(AB551=0,0,(AB551/AA551*100))</f>
        <v>0</v>
      </c>
      <c r="AE551" s="129"/>
      <c r="AF551" s="129"/>
      <c r="AG551" s="129"/>
      <c r="AI551" s="281" t="s">
        <v>644</v>
      </c>
      <c r="AJ551" s="281"/>
      <c r="AK551" s="129"/>
      <c r="AL551" s="129"/>
      <c r="AM551" s="129">
        <f>SUM(AM536:AM550)</f>
        <v>0</v>
      </c>
      <c r="AN551" s="129">
        <f>SUM(AN536:AN550)</f>
        <v>0</v>
      </c>
      <c r="AO551" s="129"/>
      <c r="AP551" s="129">
        <f t="shared" ref="AP551:AQ551" si="253">SUM(AP536:AP550)</f>
        <v>0</v>
      </c>
      <c r="AQ551" s="129">
        <f t="shared" si="253"/>
        <v>0</v>
      </c>
      <c r="AR551" s="130">
        <f>IF(AN551=0,0,(AN551/AM551*100))</f>
        <v>0</v>
      </c>
      <c r="AS551" s="130">
        <f>IF(AQ551=0,0,(AQ551/AP551*100))</f>
        <v>0</v>
      </c>
      <c r="AT551" s="129"/>
      <c r="AU551" s="129"/>
      <c r="AV551" s="129"/>
      <c r="AX551" s="281" t="s">
        <v>644</v>
      </c>
      <c r="AY551" s="281"/>
      <c r="AZ551" s="129"/>
      <c r="BA551" s="129"/>
      <c r="BB551" s="129">
        <f>SUM(BB536:BB550)</f>
        <v>0</v>
      </c>
      <c r="BC551" s="129">
        <f>SUM(BC536:BC550)</f>
        <v>0</v>
      </c>
      <c r="BD551" s="129"/>
      <c r="BE551" s="129">
        <f t="shared" ref="BE551:BF551" si="254">SUM(BE536:BE550)</f>
        <v>0</v>
      </c>
      <c r="BF551" s="129">
        <f t="shared" si="254"/>
        <v>0</v>
      </c>
      <c r="BG551" s="194">
        <f>IF(BC551=0,0,(BC551/BB551*100))</f>
        <v>0</v>
      </c>
      <c r="BH551" s="194">
        <f>IF(BF551=0,0,(BF551/BE551*100))</f>
        <v>0</v>
      </c>
      <c r="BI551" s="129"/>
      <c r="BJ551" s="129"/>
      <c r="BK551" s="129"/>
      <c r="BM551" s="281" t="s">
        <v>644</v>
      </c>
      <c r="BN551" s="281"/>
      <c r="BO551" s="129"/>
      <c r="BP551" s="129"/>
      <c r="BQ551" s="129">
        <f>SUM(BQ536:BQ550)</f>
        <v>0</v>
      </c>
      <c r="BR551" s="129">
        <f>SUM(BR536:BR550)</f>
        <v>0</v>
      </c>
      <c r="BS551" s="129"/>
      <c r="BT551" s="129">
        <f t="shared" ref="BT551:BU551" si="255">SUM(BT536:BT550)</f>
        <v>0</v>
      </c>
      <c r="BU551" s="129">
        <f t="shared" si="255"/>
        <v>0</v>
      </c>
      <c r="BV551" s="130">
        <f>IF(BR551=0,0,(BR551/BQ551*100))</f>
        <v>0</v>
      </c>
      <c r="BW551" s="130">
        <f>IF(BU551=0,0,(BU551/BT551*100))</f>
        <v>0</v>
      </c>
      <c r="BX551" s="129"/>
      <c r="BY551" s="129"/>
      <c r="BZ551" s="129"/>
      <c r="CB551" s="281" t="s">
        <v>644</v>
      </c>
      <c r="CC551" s="281"/>
      <c r="CD551" s="129"/>
      <c r="CE551" s="129"/>
      <c r="CF551" s="129">
        <f>SUM(CF536:CF550)</f>
        <v>0</v>
      </c>
      <c r="CG551" s="129">
        <f>SUM(CG536:CG550)</f>
        <v>0</v>
      </c>
      <c r="CH551" s="129"/>
      <c r="CI551" s="129">
        <f t="shared" ref="CI551:CJ551" si="256">SUM(CI536:CI550)</f>
        <v>0</v>
      </c>
      <c r="CJ551" s="129">
        <f t="shared" si="256"/>
        <v>0</v>
      </c>
      <c r="CK551" s="130">
        <f>IF(CG551=0,0,(CG551/CF551*100))</f>
        <v>0</v>
      </c>
      <c r="CL551" s="197">
        <f>IF(CJ551=0,0,(CJ551/CI551*100))</f>
        <v>0</v>
      </c>
      <c r="CM551" s="129"/>
      <c r="CN551" s="129"/>
      <c r="CO551" s="129"/>
    </row>
    <row r="552" spans="1:93" ht="15.75" hidden="1">
      <c r="A552" s="129">
        <v>1</v>
      </c>
      <c r="B552" s="283" t="s">
        <v>800</v>
      </c>
      <c r="C552" s="129"/>
      <c r="D552" s="129"/>
      <c r="E552" s="125"/>
      <c r="F552" s="125"/>
      <c r="G552" s="125"/>
      <c r="H552" s="125"/>
      <c r="I552" s="129"/>
      <c r="J552" s="129"/>
      <c r="K552" s="129"/>
      <c r="L552" s="130"/>
      <c r="M552" s="130"/>
      <c r="N552" s="129"/>
      <c r="O552" s="129"/>
      <c r="P552" s="129"/>
      <c r="Q552" s="148"/>
      <c r="R552" s="129">
        <v>1</v>
      </c>
      <c r="S552" s="283" t="s">
        <v>800</v>
      </c>
      <c r="T552" s="129"/>
      <c r="U552" s="129"/>
      <c r="V552" s="129"/>
      <c r="W552" s="129"/>
      <c r="X552" s="129"/>
      <c r="Y552" s="129"/>
      <c r="Z552" s="129"/>
      <c r="AA552" s="129"/>
      <c r="AB552" s="129"/>
      <c r="AC552" s="197"/>
      <c r="AD552" s="197"/>
      <c r="AE552" s="129"/>
      <c r="AF552" s="129"/>
      <c r="AG552" s="129"/>
      <c r="AI552" s="193"/>
      <c r="AJ552" s="193"/>
      <c r="AK552" s="129"/>
      <c r="AL552" s="129"/>
      <c r="AM552" s="129"/>
      <c r="AN552" s="129"/>
      <c r="AO552" s="129"/>
      <c r="AP552" s="129"/>
      <c r="AQ552" s="129"/>
      <c r="AR552" s="130"/>
      <c r="AS552" s="130"/>
      <c r="AT552" s="129"/>
      <c r="AU552" s="129"/>
      <c r="AV552" s="129"/>
      <c r="AX552" s="193"/>
      <c r="AY552" s="193"/>
      <c r="AZ552" s="129"/>
      <c r="BA552" s="129"/>
      <c r="BB552" s="129"/>
      <c r="BC552" s="129"/>
      <c r="BD552" s="129"/>
      <c r="BE552" s="129"/>
      <c r="BF552" s="129"/>
      <c r="BG552" s="194"/>
      <c r="BH552" s="194"/>
      <c r="BI552" s="129"/>
      <c r="BJ552" s="129"/>
      <c r="BK552" s="129"/>
      <c r="BM552" s="193"/>
      <c r="BN552" s="193"/>
      <c r="BO552" s="129"/>
      <c r="BP552" s="129"/>
      <c r="BQ552" s="129"/>
      <c r="BR552" s="129"/>
      <c r="BS552" s="129"/>
      <c r="BT552" s="129"/>
      <c r="BU552" s="129"/>
      <c r="BV552" s="130"/>
      <c r="BW552" s="130"/>
      <c r="BX552" s="129"/>
      <c r="BY552" s="129"/>
      <c r="BZ552" s="129"/>
      <c r="CB552" s="193"/>
      <c r="CC552" s="193"/>
      <c r="CD552" s="129"/>
      <c r="CE552" s="129"/>
      <c r="CF552" s="129"/>
      <c r="CG552" s="129"/>
      <c r="CH552" s="129"/>
      <c r="CI552" s="129"/>
      <c r="CJ552" s="129"/>
      <c r="CK552" s="130"/>
      <c r="CL552" s="197"/>
      <c r="CM552" s="129"/>
      <c r="CN552" s="129"/>
      <c r="CO552" s="129"/>
    </row>
    <row r="553" spans="1:93" ht="15.75" hidden="1">
      <c r="A553" s="129">
        <v>2</v>
      </c>
      <c r="B553" s="283"/>
      <c r="C553" s="129"/>
      <c r="D553" s="129"/>
      <c r="E553" s="125"/>
      <c r="F553" s="125"/>
      <c r="G553" s="125"/>
      <c r="H553" s="125"/>
      <c r="I553" s="129"/>
      <c r="J553" s="129"/>
      <c r="K553" s="129"/>
      <c r="L553" s="130"/>
      <c r="M553" s="130"/>
      <c r="N553" s="129"/>
      <c r="O553" s="129"/>
      <c r="P553" s="129"/>
      <c r="Q553" s="148"/>
      <c r="R553" s="129">
        <v>2</v>
      </c>
      <c r="S553" s="283"/>
      <c r="T553" s="129"/>
      <c r="U553" s="129"/>
      <c r="V553" s="129"/>
      <c r="W553" s="129"/>
      <c r="X553" s="129"/>
      <c r="Y553" s="129"/>
      <c r="Z553" s="129"/>
      <c r="AA553" s="129"/>
      <c r="AB553" s="129"/>
      <c r="AC553" s="197"/>
      <c r="AD553" s="197"/>
      <c r="AE553" s="129"/>
      <c r="AF553" s="129"/>
      <c r="AG553" s="129"/>
      <c r="AI553" s="193"/>
      <c r="AJ553" s="193"/>
      <c r="AK553" s="129"/>
      <c r="AL553" s="129"/>
      <c r="AM553" s="129"/>
      <c r="AN553" s="129"/>
      <c r="AO553" s="129"/>
      <c r="AP553" s="129"/>
      <c r="AQ553" s="129"/>
      <c r="AR553" s="130"/>
      <c r="AS553" s="130"/>
      <c r="AT553" s="129"/>
      <c r="AU553" s="129"/>
      <c r="AV553" s="129"/>
      <c r="AX553" s="193"/>
      <c r="AY553" s="193"/>
      <c r="AZ553" s="129"/>
      <c r="BA553" s="129"/>
      <c r="BB553" s="129"/>
      <c r="BC553" s="129"/>
      <c r="BD553" s="129"/>
      <c r="BE553" s="129"/>
      <c r="BF553" s="129"/>
      <c r="BG553" s="194"/>
      <c r="BH553" s="194"/>
      <c r="BI553" s="129"/>
      <c r="BJ553" s="129"/>
      <c r="BK553" s="129"/>
      <c r="BM553" s="193"/>
      <c r="BN553" s="193"/>
      <c r="BO553" s="129"/>
      <c r="BP553" s="129"/>
      <c r="BQ553" s="129"/>
      <c r="BR553" s="129"/>
      <c r="BS553" s="129"/>
      <c r="BT553" s="129"/>
      <c r="BU553" s="129"/>
      <c r="BV553" s="130"/>
      <c r="BW553" s="130"/>
      <c r="BX553" s="129"/>
      <c r="BY553" s="129"/>
      <c r="BZ553" s="129"/>
      <c r="CB553" s="193"/>
      <c r="CC553" s="193"/>
      <c r="CD553" s="129"/>
      <c r="CE553" s="129"/>
      <c r="CF553" s="129"/>
      <c r="CG553" s="129"/>
      <c r="CH553" s="129"/>
      <c r="CI553" s="129"/>
      <c r="CJ553" s="129"/>
      <c r="CK553" s="130"/>
      <c r="CL553" s="197"/>
      <c r="CM553" s="129"/>
      <c r="CN553" s="129"/>
      <c r="CO553" s="129"/>
    </row>
    <row r="554" spans="1:93" ht="15.75" hidden="1">
      <c r="A554" s="129">
        <v>3</v>
      </c>
      <c r="B554" s="283"/>
      <c r="C554" s="129"/>
      <c r="D554" s="129"/>
      <c r="E554" s="125"/>
      <c r="F554" s="125"/>
      <c r="G554" s="125"/>
      <c r="H554" s="125"/>
      <c r="I554" s="129"/>
      <c r="J554" s="129"/>
      <c r="K554" s="129"/>
      <c r="L554" s="130"/>
      <c r="M554" s="130"/>
      <c r="N554" s="129"/>
      <c r="O554" s="129"/>
      <c r="P554" s="129"/>
      <c r="Q554" s="148"/>
      <c r="R554" s="129">
        <v>3</v>
      </c>
      <c r="S554" s="283"/>
      <c r="T554" s="129"/>
      <c r="U554" s="129"/>
      <c r="V554" s="129"/>
      <c r="W554" s="129"/>
      <c r="X554" s="129"/>
      <c r="Y554" s="129"/>
      <c r="Z554" s="129"/>
      <c r="AA554" s="129"/>
      <c r="AB554" s="129"/>
      <c r="AC554" s="197"/>
      <c r="AD554" s="197"/>
      <c r="AE554" s="129"/>
      <c r="AF554" s="129"/>
      <c r="AG554" s="129"/>
      <c r="AI554" s="193"/>
      <c r="AJ554" s="193"/>
      <c r="AK554" s="129"/>
      <c r="AL554" s="129"/>
      <c r="AM554" s="129"/>
      <c r="AN554" s="129"/>
      <c r="AO554" s="129"/>
      <c r="AP554" s="129"/>
      <c r="AQ554" s="129"/>
      <c r="AR554" s="130"/>
      <c r="AS554" s="130"/>
      <c r="AT554" s="129"/>
      <c r="AU554" s="129"/>
      <c r="AV554" s="129"/>
      <c r="AX554" s="193"/>
      <c r="AY554" s="193"/>
      <c r="AZ554" s="129"/>
      <c r="BA554" s="129"/>
      <c r="BB554" s="129"/>
      <c r="BC554" s="129"/>
      <c r="BD554" s="129"/>
      <c r="BE554" s="129"/>
      <c r="BF554" s="129"/>
      <c r="BG554" s="194"/>
      <c r="BH554" s="194"/>
      <c r="BI554" s="129"/>
      <c r="BJ554" s="129"/>
      <c r="BK554" s="129"/>
      <c r="BM554" s="193"/>
      <c r="BN554" s="193"/>
      <c r="BO554" s="129"/>
      <c r="BP554" s="129"/>
      <c r="BQ554" s="129"/>
      <c r="BR554" s="129"/>
      <c r="BS554" s="129"/>
      <c r="BT554" s="129"/>
      <c r="BU554" s="129"/>
      <c r="BV554" s="130"/>
      <c r="BW554" s="130"/>
      <c r="BX554" s="129"/>
      <c r="BY554" s="129"/>
      <c r="BZ554" s="129"/>
      <c r="CB554" s="193"/>
      <c r="CC554" s="193"/>
      <c r="CD554" s="129"/>
      <c r="CE554" s="129"/>
      <c r="CF554" s="129"/>
      <c r="CG554" s="129"/>
      <c r="CH554" s="129"/>
      <c r="CI554" s="129"/>
      <c r="CJ554" s="129"/>
      <c r="CK554" s="130"/>
      <c r="CL554" s="197"/>
      <c r="CM554" s="129"/>
      <c r="CN554" s="129"/>
      <c r="CO554" s="129"/>
    </row>
    <row r="555" spans="1:93" ht="15.75" hidden="1">
      <c r="A555" s="129">
        <v>4</v>
      </c>
      <c r="B555" s="283"/>
      <c r="C555" s="129"/>
      <c r="D555" s="129"/>
      <c r="E555" s="125"/>
      <c r="F555" s="125"/>
      <c r="G555" s="125"/>
      <c r="H555" s="125"/>
      <c r="I555" s="129"/>
      <c r="J555" s="129"/>
      <c r="K555" s="129"/>
      <c r="L555" s="130"/>
      <c r="M555" s="130"/>
      <c r="N555" s="129"/>
      <c r="O555" s="129"/>
      <c r="P555" s="129"/>
      <c r="Q555" s="148"/>
      <c r="R555" s="129">
        <v>4</v>
      </c>
      <c r="S555" s="283"/>
      <c r="T555" s="129"/>
      <c r="U555" s="129"/>
      <c r="V555" s="129"/>
      <c r="W555" s="129"/>
      <c r="X555" s="129"/>
      <c r="Y555" s="129"/>
      <c r="Z555" s="129"/>
      <c r="AA555" s="129"/>
      <c r="AB555" s="129"/>
      <c r="AC555" s="197"/>
      <c r="AD555" s="197"/>
      <c r="AE555" s="129"/>
      <c r="AF555" s="129"/>
      <c r="AG555" s="129"/>
      <c r="AI555" s="193"/>
      <c r="AJ555" s="193"/>
      <c r="AK555" s="129"/>
      <c r="AL555" s="129"/>
      <c r="AM555" s="129"/>
      <c r="AN555" s="129"/>
      <c r="AO555" s="129"/>
      <c r="AP555" s="129"/>
      <c r="AQ555" s="129"/>
      <c r="AR555" s="130"/>
      <c r="AS555" s="130"/>
      <c r="AT555" s="129"/>
      <c r="AU555" s="129"/>
      <c r="AV555" s="129"/>
      <c r="AX555" s="193"/>
      <c r="AY555" s="193"/>
      <c r="AZ555" s="129"/>
      <c r="BA555" s="129"/>
      <c r="BB555" s="129"/>
      <c r="BC555" s="129"/>
      <c r="BD555" s="129"/>
      <c r="BE555" s="129"/>
      <c r="BF555" s="129"/>
      <c r="BG555" s="194"/>
      <c r="BH555" s="194"/>
      <c r="BI555" s="129"/>
      <c r="BJ555" s="129"/>
      <c r="BK555" s="129"/>
      <c r="BM555" s="193"/>
      <c r="BN555" s="193"/>
      <c r="BO555" s="129"/>
      <c r="BP555" s="129"/>
      <c r="BQ555" s="129"/>
      <c r="BR555" s="129"/>
      <c r="BS555" s="129"/>
      <c r="BT555" s="129"/>
      <c r="BU555" s="129"/>
      <c r="BV555" s="130"/>
      <c r="BW555" s="130"/>
      <c r="BX555" s="129"/>
      <c r="BY555" s="129"/>
      <c r="BZ555" s="129"/>
      <c r="CB555" s="193"/>
      <c r="CC555" s="193"/>
      <c r="CD555" s="129"/>
      <c r="CE555" s="129"/>
      <c r="CF555" s="129"/>
      <c r="CG555" s="129"/>
      <c r="CH555" s="129"/>
      <c r="CI555" s="129"/>
      <c r="CJ555" s="129"/>
      <c r="CK555" s="130"/>
      <c r="CL555" s="197"/>
      <c r="CM555" s="129"/>
      <c r="CN555" s="129"/>
      <c r="CO555" s="129"/>
    </row>
    <row r="556" spans="1:93" ht="15.75" hidden="1">
      <c r="A556" s="129">
        <v>5</v>
      </c>
      <c r="B556" s="283"/>
      <c r="C556" s="129"/>
      <c r="D556" s="129"/>
      <c r="E556" s="125"/>
      <c r="F556" s="125"/>
      <c r="G556" s="125"/>
      <c r="H556" s="125"/>
      <c r="I556" s="129"/>
      <c r="J556" s="129"/>
      <c r="K556" s="129"/>
      <c r="L556" s="130"/>
      <c r="M556" s="130"/>
      <c r="N556" s="129"/>
      <c r="O556" s="129"/>
      <c r="P556" s="129"/>
      <c r="Q556" s="148"/>
      <c r="R556" s="129">
        <v>5</v>
      </c>
      <c r="S556" s="283"/>
      <c r="T556" s="129"/>
      <c r="U556" s="129"/>
      <c r="V556" s="129"/>
      <c r="W556" s="129"/>
      <c r="X556" s="129"/>
      <c r="Y556" s="129"/>
      <c r="Z556" s="129"/>
      <c r="AA556" s="129"/>
      <c r="AB556" s="129"/>
      <c r="AC556" s="197"/>
      <c r="AD556" s="197"/>
      <c r="AE556" s="129"/>
      <c r="AF556" s="129"/>
      <c r="AG556" s="129"/>
      <c r="AI556" s="193"/>
      <c r="AJ556" s="193"/>
      <c r="AK556" s="129"/>
      <c r="AL556" s="129"/>
      <c r="AM556" s="129"/>
      <c r="AN556" s="129"/>
      <c r="AO556" s="129"/>
      <c r="AP556" s="129"/>
      <c r="AQ556" s="129"/>
      <c r="AR556" s="130"/>
      <c r="AS556" s="130"/>
      <c r="AT556" s="129"/>
      <c r="AU556" s="129"/>
      <c r="AV556" s="129"/>
      <c r="AX556" s="193"/>
      <c r="AY556" s="193"/>
      <c r="AZ556" s="129"/>
      <c r="BA556" s="129"/>
      <c r="BB556" s="129"/>
      <c r="BC556" s="129"/>
      <c r="BD556" s="129"/>
      <c r="BE556" s="129"/>
      <c r="BF556" s="129"/>
      <c r="BG556" s="194"/>
      <c r="BH556" s="194"/>
      <c r="BI556" s="129"/>
      <c r="BJ556" s="129"/>
      <c r="BK556" s="129"/>
      <c r="BM556" s="193"/>
      <c r="BN556" s="193"/>
      <c r="BO556" s="129"/>
      <c r="BP556" s="129"/>
      <c r="BQ556" s="129"/>
      <c r="BR556" s="129"/>
      <c r="BS556" s="129"/>
      <c r="BT556" s="129"/>
      <c r="BU556" s="129"/>
      <c r="BV556" s="130"/>
      <c r="BW556" s="130"/>
      <c r="BX556" s="129"/>
      <c r="BY556" s="129"/>
      <c r="BZ556" s="129"/>
      <c r="CB556" s="193"/>
      <c r="CC556" s="193"/>
      <c r="CD556" s="129"/>
      <c r="CE556" s="129"/>
      <c r="CF556" s="129"/>
      <c r="CG556" s="129"/>
      <c r="CH556" s="129"/>
      <c r="CI556" s="129"/>
      <c r="CJ556" s="129"/>
      <c r="CK556" s="130"/>
      <c r="CL556" s="197"/>
      <c r="CM556" s="129"/>
      <c r="CN556" s="129"/>
      <c r="CO556" s="129"/>
    </row>
    <row r="557" spans="1:93" ht="15.75" hidden="1">
      <c r="A557" s="129">
        <v>6</v>
      </c>
      <c r="B557" s="283"/>
      <c r="C557" s="129"/>
      <c r="D557" s="129"/>
      <c r="E557" s="125"/>
      <c r="F557" s="125"/>
      <c r="G557" s="125"/>
      <c r="H557" s="125"/>
      <c r="I557" s="129"/>
      <c r="J557" s="129"/>
      <c r="K557" s="129"/>
      <c r="L557" s="130"/>
      <c r="M557" s="130"/>
      <c r="N557" s="129"/>
      <c r="O557" s="129"/>
      <c r="P557" s="129"/>
      <c r="Q557" s="148"/>
      <c r="R557" s="129">
        <v>6</v>
      </c>
      <c r="S557" s="283"/>
      <c r="T557" s="129"/>
      <c r="U557" s="129"/>
      <c r="V557" s="129"/>
      <c r="W557" s="129"/>
      <c r="X557" s="129"/>
      <c r="Y557" s="129"/>
      <c r="Z557" s="129"/>
      <c r="AA557" s="129"/>
      <c r="AB557" s="129"/>
      <c r="AC557" s="197"/>
      <c r="AD557" s="197"/>
      <c r="AE557" s="129"/>
      <c r="AF557" s="129"/>
      <c r="AG557" s="129"/>
      <c r="AI557" s="193"/>
      <c r="AJ557" s="193"/>
      <c r="AK557" s="129"/>
      <c r="AL557" s="129"/>
      <c r="AM557" s="129"/>
      <c r="AN557" s="129"/>
      <c r="AO557" s="129"/>
      <c r="AP557" s="129"/>
      <c r="AQ557" s="129"/>
      <c r="AR557" s="130"/>
      <c r="AS557" s="130"/>
      <c r="AT557" s="129"/>
      <c r="AU557" s="129"/>
      <c r="AV557" s="129"/>
      <c r="AX557" s="193"/>
      <c r="AY557" s="193"/>
      <c r="AZ557" s="129"/>
      <c r="BA557" s="129"/>
      <c r="BB557" s="129"/>
      <c r="BC557" s="129"/>
      <c r="BD557" s="129"/>
      <c r="BE557" s="129"/>
      <c r="BF557" s="129"/>
      <c r="BG557" s="194"/>
      <c r="BH557" s="194"/>
      <c r="BI557" s="129"/>
      <c r="BJ557" s="129"/>
      <c r="BK557" s="129"/>
      <c r="BM557" s="193"/>
      <c r="BN557" s="193"/>
      <c r="BO557" s="129"/>
      <c r="BP557" s="129"/>
      <c r="BQ557" s="129"/>
      <c r="BR557" s="129"/>
      <c r="BS557" s="129"/>
      <c r="BT557" s="129"/>
      <c r="BU557" s="129"/>
      <c r="BV557" s="130"/>
      <c r="BW557" s="130"/>
      <c r="BX557" s="129"/>
      <c r="BY557" s="129"/>
      <c r="BZ557" s="129"/>
      <c r="CB557" s="193"/>
      <c r="CC557" s="193"/>
      <c r="CD557" s="129"/>
      <c r="CE557" s="129"/>
      <c r="CF557" s="129"/>
      <c r="CG557" s="129"/>
      <c r="CH557" s="129"/>
      <c r="CI557" s="129"/>
      <c r="CJ557" s="129"/>
      <c r="CK557" s="130"/>
      <c r="CL557" s="197"/>
      <c r="CM557" s="129"/>
      <c r="CN557" s="129"/>
      <c r="CO557" s="129"/>
    </row>
    <row r="558" spans="1:93" ht="15.75" hidden="1">
      <c r="A558" s="129">
        <v>7</v>
      </c>
      <c r="B558" s="283"/>
      <c r="C558" s="129"/>
      <c r="D558" s="129"/>
      <c r="E558" s="125"/>
      <c r="F558" s="125"/>
      <c r="G558" s="125"/>
      <c r="H558" s="125"/>
      <c r="I558" s="129"/>
      <c r="J558" s="129"/>
      <c r="K558" s="129"/>
      <c r="L558" s="130"/>
      <c r="M558" s="130"/>
      <c r="N558" s="129"/>
      <c r="O558" s="129"/>
      <c r="P558" s="129"/>
      <c r="Q558" s="148"/>
      <c r="R558" s="129">
        <v>7</v>
      </c>
      <c r="S558" s="283"/>
      <c r="T558" s="129"/>
      <c r="U558" s="129"/>
      <c r="V558" s="129"/>
      <c r="W558" s="129"/>
      <c r="X558" s="129"/>
      <c r="Y558" s="129"/>
      <c r="Z558" s="129"/>
      <c r="AA558" s="129"/>
      <c r="AB558" s="129"/>
      <c r="AC558" s="197"/>
      <c r="AD558" s="197"/>
      <c r="AE558" s="129"/>
      <c r="AF558" s="129"/>
      <c r="AG558" s="129"/>
      <c r="AI558" s="193"/>
      <c r="AJ558" s="193"/>
      <c r="AK558" s="129"/>
      <c r="AL558" s="129"/>
      <c r="AM558" s="129"/>
      <c r="AN558" s="129"/>
      <c r="AO558" s="129"/>
      <c r="AP558" s="129"/>
      <c r="AQ558" s="129"/>
      <c r="AR558" s="130"/>
      <c r="AS558" s="130"/>
      <c r="AT558" s="129"/>
      <c r="AU558" s="129"/>
      <c r="AV558" s="129"/>
      <c r="AX558" s="193"/>
      <c r="AY558" s="193"/>
      <c r="AZ558" s="129"/>
      <c r="BA558" s="129"/>
      <c r="BB558" s="129"/>
      <c r="BC558" s="129"/>
      <c r="BD558" s="129"/>
      <c r="BE558" s="129"/>
      <c r="BF558" s="129"/>
      <c r="BG558" s="194"/>
      <c r="BH558" s="194"/>
      <c r="BI558" s="129"/>
      <c r="BJ558" s="129"/>
      <c r="BK558" s="129"/>
      <c r="BM558" s="193"/>
      <c r="BN558" s="193"/>
      <c r="BO558" s="129"/>
      <c r="BP558" s="129"/>
      <c r="BQ558" s="129"/>
      <c r="BR558" s="129"/>
      <c r="BS558" s="129"/>
      <c r="BT558" s="129"/>
      <c r="BU558" s="129"/>
      <c r="BV558" s="130"/>
      <c r="BW558" s="130"/>
      <c r="BX558" s="129"/>
      <c r="BY558" s="129"/>
      <c r="BZ558" s="129"/>
      <c r="CB558" s="193"/>
      <c r="CC558" s="193"/>
      <c r="CD558" s="129"/>
      <c r="CE558" s="129"/>
      <c r="CF558" s="129"/>
      <c r="CG558" s="129"/>
      <c r="CH558" s="129"/>
      <c r="CI558" s="129"/>
      <c r="CJ558" s="129"/>
      <c r="CK558" s="130"/>
      <c r="CL558" s="197"/>
      <c r="CM558" s="129"/>
      <c r="CN558" s="129"/>
      <c r="CO558" s="129"/>
    </row>
    <row r="559" spans="1:93" ht="15.75" hidden="1">
      <c r="A559" s="129">
        <v>8</v>
      </c>
      <c r="B559" s="283"/>
      <c r="C559" s="129"/>
      <c r="D559" s="129"/>
      <c r="E559" s="125"/>
      <c r="F559" s="125"/>
      <c r="G559" s="125"/>
      <c r="H559" s="125"/>
      <c r="I559" s="129"/>
      <c r="J559" s="129"/>
      <c r="K559" s="129"/>
      <c r="L559" s="130"/>
      <c r="M559" s="130"/>
      <c r="N559" s="129"/>
      <c r="O559" s="129"/>
      <c r="P559" s="129"/>
      <c r="Q559" s="148"/>
      <c r="R559" s="129">
        <v>8</v>
      </c>
      <c r="S559" s="283"/>
      <c r="T559" s="129"/>
      <c r="U559" s="129"/>
      <c r="V559" s="129"/>
      <c r="W559" s="129"/>
      <c r="X559" s="129"/>
      <c r="Y559" s="129"/>
      <c r="Z559" s="129"/>
      <c r="AA559" s="129"/>
      <c r="AB559" s="129"/>
      <c r="AC559" s="197"/>
      <c r="AD559" s="197"/>
      <c r="AE559" s="129"/>
      <c r="AF559" s="129"/>
      <c r="AG559" s="129"/>
      <c r="AI559" s="193"/>
      <c r="AJ559" s="193"/>
      <c r="AK559" s="129"/>
      <c r="AL559" s="129"/>
      <c r="AM559" s="129"/>
      <c r="AN559" s="129"/>
      <c r="AO559" s="129"/>
      <c r="AP559" s="129"/>
      <c r="AQ559" s="129"/>
      <c r="AR559" s="130"/>
      <c r="AS559" s="130"/>
      <c r="AT559" s="129"/>
      <c r="AU559" s="129"/>
      <c r="AV559" s="129"/>
      <c r="AX559" s="193"/>
      <c r="AY559" s="193"/>
      <c r="AZ559" s="129"/>
      <c r="BA559" s="129"/>
      <c r="BB559" s="129"/>
      <c r="BC559" s="129"/>
      <c r="BD559" s="129"/>
      <c r="BE559" s="129"/>
      <c r="BF559" s="129"/>
      <c r="BG559" s="194"/>
      <c r="BH559" s="194"/>
      <c r="BI559" s="129"/>
      <c r="BJ559" s="129"/>
      <c r="BK559" s="129"/>
      <c r="BM559" s="193"/>
      <c r="BN559" s="193"/>
      <c r="BO559" s="129"/>
      <c r="BP559" s="129"/>
      <c r="BQ559" s="129"/>
      <c r="BR559" s="129"/>
      <c r="BS559" s="129"/>
      <c r="BT559" s="129"/>
      <c r="BU559" s="129"/>
      <c r="BV559" s="130"/>
      <c r="BW559" s="130"/>
      <c r="BX559" s="129"/>
      <c r="BY559" s="129"/>
      <c r="BZ559" s="129"/>
      <c r="CB559" s="193"/>
      <c r="CC559" s="193"/>
      <c r="CD559" s="129"/>
      <c r="CE559" s="129"/>
      <c r="CF559" s="129"/>
      <c r="CG559" s="129"/>
      <c r="CH559" s="129"/>
      <c r="CI559" s="129"/>
      <c r="CJ559" s="129"/>
      <c r="CK559" s="130"/>
      <c r="CL559" s="197"/>
      <c r="CM559" s="129"/>
      <c r="CN559" s="129"/>
      <c r="CO559" s="129"/>
    </row>
    <row r="560" spans="1:93" ht="15.75" hidden="1">
      <c r="A560" s="129">
        <v>9</v>
      </c>
      <c r="B560" s="283"/>
      <c r="C560" s="129"/>
      <c r="D560" s="129"/>
      <c r="E560" s="125"/>
      <c r="F560" s="125"/>
      <c r="G560" s="125"/>
      <c r="H560" s="125"/>
      <c r="I560" s="129"/>
      <c r="J560" s="129"/>
      <c r="K560" s="129"/>
      <c r="L560" s="130"/>
      <c r="M560" s="130"/>
      <c r="N560" s="129"/>
      <c r="O560" s="129"/>
      <c r="P560" s="129"/>
      <c r="Q560" s="148"/>
      <c r="R560" s="129">
        <v>9</v>
      </c>
      <c r="S560" s="283"/>
      <c r="T560" s="129"/>
      <c r="U560" s="129"/>
      <c r="V560" s="129"/>
      <c r="W560" s="129"/>
      <c r="X560" s="129"/>
      <c r="Y560" s="129"/>
      <c r="Z560" s="129"/>
      <c r="AA560" s="129"/>
      <c r="AB560" s="129"/>
      <c r="AC560" s="197"/>
      <c r="AD560" s="197"/>
      <c r="AE560" s="129"/>
      <c r="AF560" s="129"/>
      <c r="AG560" s="129"/>
      <c r="AI560" s="193"/>
      <c r="AJ560" s="193"/>
      <c r="AK560" s="129"/>
      <c r="AL560" s="129"/>
      <c r="AM560" s="129"/>
      <c r="AN560" s="129"/>
      <c r="AO560" s="129"/>
      <c r="AP560" s="129"/>
      <c r="AQ560" s="129"/>
      <c r="AR560" s="130"/>
      <c r="AS560" s="130"/>
      <c r="AT560" s="129"/>
      <c r="AU560" s="129"/>
      <c r="AV560" s="129"/>
      <c r="AX560" s="193"/>
      <c r="AY560" s="193"/>
      <c r="AZ560" s="129"/>
      <c r="BA560" s="129"/>
      <c r="BB560" s="129"/>
      <c r="BC560" s="129"/>
      <c r="BD560" s="129"/>
      <c r="BE560" s="129"/>
      <c r="BF560" s="129"/>
      <c r="BG560" s="194"/>
      <c r="BH560" s="194"/>
      <c r="BI560" s="129"/>
      <c r="BJ560" s="129"/>
      <c r="BK560" s="129"/>
      <c r="BM560" s="193"/>
      <c r="BN560" s="193"/>
      <c r="BO560" s="129"/>
      <c r="BP560" s="129"/>
      <c r="BQ560" s="129"/>
      <c r="BR560" s="129"/>
      <c r="BS560" s="129"/>
      <c r="BT560" s="129"/>
      <c r="BU560" s="129"/>
      <c r="BV560" s="130"/>
      <c r="BW560" s="130"/>
      <c r="BX560" s="129"/>
      <c r="BY560" s="129"/>
      <c r="BZ560" s="129"/>
      <c r="CB560" s="193"/>
      <c r="CC560" s="193"/>
      <c r="CD560" s="129"/>
      <c r="CE560" s="129"/>
      <c r="CF560" s="129"/>
      <c r="CG560" s="129"/>
      <c r="CH560" s="129"/>
      <c r="CI560" s="129"/>
      <c r="CJ560" s="129"/>
      <c r="CK560" s="130"/>
      <c r="CL560" s="197"/>
      <c r="CM560" s="129"/>
      <c r="CN560" s="129"/>
      <c r="CO560" s="129"/>
    </row>
    <row r="561" spans="1:93" ht="15.75" hidden="1">
      <c r="A561" s="129">
        <v>10</v>
      </c>
      <c r="B561" s="283"/>
      <c r="C561" s="129"/>
      <c r="D561" s="129"/>
      <c r="E561" s="125"/>
      <c r="F561" s="125"/>
      <c r="G561" s="125"/>
      <c r="H561" s="125"/>
      <c r="I561" s="129"/>
      <c r="J561" s="129"/>
      <c r="K561" s="129"/>
      <c r="L561" s="130"/>
      <c r="M561" s="130"/>
      <c r="N561" s="129"/>
      <c r="O561" s="129"/>
      <c r="P561" s="129"/>
      <c r="Q561" s="148"/>
      <c r="R561" s="129">
        <v>10</v>
      </c>
      <c r="S561" s="283"/>
      <c r="T561" s="129"/>
      <c r="U561" s="129"/>
      <c r="V561" s="129"/>
      <c r="W561" s="129"/>
      <c r="X561" s="129"/>
      <c r="Y561" s="129"/>
      <c r="Z561" s="129"/>
      <c r="AA561" s="129"/>
      <c r="AB561" s="129"/>
      <c r="AC561" s="197"/>
      <c r="AD561" s="197"/>
      <c r="AE561" s="129"/>
      <c r="AF561" s="129"/>
      <c r="AG561" s="129"/>
      <c r="AI561" s="193"/>
      <c r="AJ561" s="193"/>
      <c r="AK561" s="129"/>
      <c r="AL561" s="129"/>
      <c r="AM561" s="129"/>
      <c r="AN561" s="129"/>
      <c r="AO561" s="129"/>
      <c r="AP561" s="129"/>
      <c r="AQ561" s="129"/>
      <c r="AR561" s="130"/>
      <c r="AS561" s="130"/>
      <c r="AT561" s="129"/>
      <c r="AU561" s="129"/>
      <c r="AV561" s="129"/>
      <c r="AX561" s="193"/>
      <c r="AY561" s="193"/>
      <c r="AZ561" s="129"/>
      <c r="BA561" s="129"/>
      <c r="BB561" s="129"/>
      <c r="BC561" s="129"/>
      <c r="BD561" s="129"/>
      <c r="BE561" s="129"/>
      <c r="BF561" s="129"/>
      <c r="BG561" s="194"/>
      <c r="BH561" s="194"/>
      <c r="BI561" s="129"/>
      <c r="BJ561" s="129"/>
      <c r="BK561" s="129"/>
      <c r="BM561" s="193"/>
      <c r="BN561" s="193"/>
      <c r="BO561" s="129"/>
      <c r="BP561" s="129"/>
      <c r="BQ561" s="129"/>
      <c r="BR561" s="129"/>
      <c r="BS561" s="129"/>
      <c r="BT561" s="129"/>
      <c r="BU561" s="129"/>
      <c r="BV561" s="130"/>
      <c r="BW561" s="130"/>
      <c r="BX561" s="129"/>
      <c r="BY561" s="129"/>
      <c r="BZ561" s="129"/>
      <c r="CB561" s="193"/>
      <c r="CC561" s="193"/>
      <c r="CD561" s="129"/>
      <c r="CE561" s="129"/>
      <c r="CF561" s="129"/>
      <c r="CG561" s="129"/>
      <c r="CH561" s="129"/>
      <c r="CI561" s="129"/>
      <c r="CJ561" s="129"/>
      <c r="CK561" s="130"/>
      <c r="CL561" s="197"/>
      <c r="CM561" s="129"/>
      <c r="CN561" s="129"/>
      <c r="CO561" s="129"/>
    </row>
    <row r="562" spans="1:93" ht="15.75" hidden="1">
      <c r="A562" s="129">
        <v>11</v>
      </c>
      <c r="B562" s="283"/>
      <c r="C562" s="129"/>
      <c r="D562" s="129"/>
      <c r="E562" s="125"/>
      <c r="F562" s="125"/>
      <c r="G562" s="125"/>
      <c r="H562" s="125"/>
      <c r="I562" s="129"/>
      <c r="J562" s="129"/>
      <c r="K562" s="129"/>
      <c r="L562" s="130"/>
      <c r="M562" s="130"/>
      <c r="N562" s="129"/>
      <c r="O562" s="129"/>
      <c r="P562" s="129"/>
      <c r="Q562" s="148"/>
      <c r="R562" s="129">
        <v>11</v>
      </c>
      <c r="S562" s="283"/>
      <c r="T562" s="129"/>
      <c r="U562" s="129"/>
      <c r="V562" s="129"/>
      <c r="W562" s="129"/>
      <c r="X562" s="129"/>
      <c r="Y562" s="129"/>
      <c r="Z562" s="129"/>
      <c r="AA562" s="129"/>
      <c r="AB562" s="129"/>
      <c r="AC562" s="197"/>
      <c r="AD562" s="197"/>
      <c r="AE562" s="129"/>
      <c r="AF562" s="129"/>
      <c r="AG562" s="129"/>
      <c r="AI562" s="193"/>
      <c r="AJ562" s="193"/>
      <c r="AK562" s="129"/>
      <c r="AL562" s="129"/>
      <c r="AM562" s="129"/>
      <c r="AN562" s="129"/>
      <c r="AO562" s="129"/>
      <c r="AP562" s="129"/>
      <c r="AQ562" s="129"/>
      <c r="AR562" s="130"/>
      <c r="AS562" s="130"/>
      <c r="AT562" s="129"/>
      <c r="AU562" s="129"/>
      <c r="AV562" s="129"/>
      <c r="AX562" s="193"/>
      <c r="AY562" s="193"/>
      <c r="AZ562" s="129"/>
      <c r="BA562" s="129"/>
      <c r="BB562" s="129"/>
      <c r="BC562" s="129"/>
      <c r="BD562" s="129"/>
      <c r="BE562" s="129"/>
      <c r="BF562" s="129"/>
      <c r="BG562" s="194"/>
      <c r="BH562" s="194"/>
      <c r="BI562" s="129"/>
      <c r="BJ562" s="129"/>
      <c r="BK562" s="129"/>
      <c r="BM562" s="193"/>
      <c r="BN562" s="193"/>
      <c r="BO562" s="129"/>
      <c r="BP562" s="129"/>
      <c r="BQ562" s="129"/>
      <c r="BR562" s="129"/>
      <c r="BS562" s="129"/>
      <c r="BT562" s="129"/>
      <c r="BU562" s="129"/>
      <c r="BV562" s="130"/>
      <c r="BW562" s="130"/>
      <c r="BX562" s="129"/>
      <c r="BY562" s="129"/>
      <c r="BZ562" s="129"/>
      <c r="CB562" s="193"/>
      <c r="CC562" s="193"/>
      <c r="CD562" s="129"/>
      <c r="CE562" s="129"/>
      <c r="CF562" s="129"/>
      <c r="CG562" s="129"/>
      <c r="CH562" s="129"/>
      <c r="CI562" s="129"/>
      <c r="CJ562" s="129"/>
      <c r="CK562" s="130"/>
      <c r="CL562" s="197"/>
      <c r="CM562" s="129"/>
      <c r="CN562" s="129"/>
      <c r="CO562" s="129"/>
    </row>
    <row r="563" spans="1:93" ht="15.75" hidden="1">
      <c r="A563" s="129">
        <v>12</v>
      </c>
      <c r="B563" s="283"/>
      <c r="C563" s="129"/>
      <c r="D563" s="129"/>
      <c r="E563" s="125"/>
      <c r="F563" s="125"/>
      <c r="G563" s="125"/>
      <c r="H563" s="125"/>
      <c r="I563" s="129"/>
      <c r="J563" s="129"/>
      <c r="K563" s="129"/>
      <c r="L563" s="130"/>
      <c r="M563" s="130"/>
      <c r="N563" s="129"/>
      <c r="O563" s="129"/>
      <c r="P563" s="129"/>
      <c r="Q563" s="148"/>
      <c r="R563" s="129">
        <v>12</v>
      </c>
      <c r="S563" s="283"/>
      <c r="T563" s="129"/>
      <c r="U563" s="129"/>
      <c r="V563" s="129"/>
      <c r="W563" s="129"/>
      <c r="X563" s="129"/>
      <c r="Y563" s="129"/>
      <c r="Z563" s="129"/>
      <c r="AA563" s="129"/>
      <c r="AB563" s="129"/>
      <c r="AC563" s="197"/>
      <c r="AD563" s="197"/>
      <c r="AE563" s="129"/>
      <c r="AF563" s="129"/>
      <c r="AG563" s="129"/>
      <c r="AI563" s="193"/>
      <c r="AJ563" s="193"/>
      <c r="AK563" s="129"/>
      <c r="AL563" s="129"/>
      <c r="AM563" s="129"/>
      <c r="AN563" s="129"/>
      <c r="AO563" s="129"/>
      <c r="AP563" s="129"/>
      <c r="AQ563" s="129"/>
      <c r="AR563" s="130"/>
      <c r="AS563" s="130"/>
      <c r="AT563" s="129"/>
      <c r="AU563" s="129"/>
      <c r="AV563" s="129"/>
      <c r="AX563" s="193"/>
      <c r="AY563" s="193"/>
      <c r="AZ563" s="129"/>
      <c r="BA563" s="129"/>
      <c r="BB563" s="129"/>
      <c r="BC563" s="129"/>
      <c r="BD563" s="129"/>
      <c r="BE563" s="129"/>
      <c r="BF563" s="129"/>
      <c r="BG563" s="194"/>
      <c r="BH563" s="194"/>
      <c r="BI563" s="129"/>
      <c r="BJ563" s="129"/>
      <c r="BK563" s="129"/>
      <c r="BM563" s="193"/>
      <c r="BN563" s="193"/>
      <c r="BO563" s="129"/>
      <c r="BP563" s="129"/>
      <c r="BQ563" s="129"/>
      <c r="BR563" s="129"/>
      <c r="BS563" s="129"/>
      <c r="BT563" s="129"/>
      <c r="BU563" s="129"/>
      <c r="BV563" s="130"/>
      <c r="BW563" s="130"/>
      <c r="BX563" s="129"/>
      <c r="BY563" s="129"/>
      <c r="BZ563" s="129"/>
      <c r="CB563" s="193"/>
      <c r="CC563" s="193"/>
      <c r="CD563" s="129"/>
      <c r="CE563" s="129"/>
      <c r="CF563" s="129"/>
      <c r="CG563" s="129"/>
      <c r="CH563" s="129"/>
      <c r="CI563" s="129"/>
      <c r="CJ563" s="129"/>
      <c r="CK563" s="130"/>
      <c r="CL563" s="197"/>
      <c r="CM563" s="129"/>
      <c r="CN563" s="129"/>
      <c r="CO563" s="129"/>
    </row>
    <row r="564" spans="1:93" ht="15.75" hidden="1">
      <c r="A564" s="129">
        <v>13</v>
      </c>
      <c r="B564" s="283"/>
      <c r="C564" s="129"/>
      <c r="D564" s="129"/>
      <c r="E564" s="125"/>
      <c r="F564" s="125"/>
      <c r="G564" s="125"/>
      <c r="H564" s="125"/>
      <c r="I564" s="129"/>
      <c r="J564" s="129"/>
      <c r="K564" s="129"/>
      <c r="L564" s="130"/>
      <c r="M564" s="130"/>
      <c r="N564" s="129"/>
      <c r="O564" s="129"/>
      <c r="P564" s="129"/>
      <c r="Q564" s="148"/>
      <c r="R564" s="129">
        <v>13</v>
      </c>
      <c r="S564" s="283"/>
      <c r="T564" s="129"/>
      <c r="U564" s="129"/>
      <c r="V564" s="129"/>
      <c r="W564" s="129"/>
      <c r="X564" s="129"/>
      <c r="Y564" s="129"/>
      <c r="Z564" s="129"/>
      <c r="AA564" s="129"/>
      <c r="AB564" s="129"/>
      <c r="AC564" s="197"/>
      <c r="AD564" s="197"/>
      <c r="AE564" s="129"/>
      <c r="AF564" s="129"/>
      <c r="AG564" s="129"/>
      <c r="AI564" s="193"/>
      <c r="AJ564" s="193"/>
      <c r="AK564" s="129"/>
      <c r="AL564" s="129"/>
      <c r="AM564" s="129"/>
      <c r="AN564" s="129"/>
      <c r="AO564" s="129"/>
      <c r="AP564" s="129"/>
      <c r="AQ564" s="129"/>
      <c r="AR564" s="130"/>
      <c r="AS564" s="130"/>
      <c r="AT564" s="129"/>
      <c r="AU564" s="129"/>
      <c r="AV564" s="129"/>
      <c r="AX564" s="193"/>
      <c r="AY564" s="193"/>
      <c r="AZ564" s="129"/>
      <c r="BA564" s="129"/>
      <c r="BB564" s="129"/>
      <c r="BC564" s="129"/>
      <c r="BD564" s="129"/>
      <c r="BE564" s="129"/>
      <c r="BF564" s="129"/>
      <c r="BG564" s="194"/>
      <c r="BH564" s="194"/>
      <c r="BI564" s="129"/>
      <c r="BJ564" s="129"/>
      <c r="BK564" s="129"/>
      <c r="BM564" s="193"/>
      <c r="BN564" s="193"/>
      <c r="BO564" s="129"/>
      <c r="BP564" s="129"/>
      <c r="BQ564" s="129"/>
      <c r="BR564" s="129"/>
      <c r="BS564" s="129"/>
      <c r="BT564" s="129"/>
      <c r="BU564" s="129"/>
      <c r="BV564" s="130"/>
      <c r="BW564" s="130"/>
      <c r="BX564" s="129"/>
      <c r="BY564" s="129"/>
      <c r="BZ564" s="129"/>
      <c r="CB564" s="193"/>
      <c r="CC564" s="193"/>
      <c r="CD564" s="129"/>
      <c r="CE564" s="129"/>
      <c r="CF564" s="129"/>
      <c r="CG564" s="129"/>
      <c r="CH564" s="129"/>
      <c r="CI564" s="129"/>
      <c r="CJ564" s="129"/>
      <c r="CK564" s="130"/>
      <c r="CL564" s="197"/>
      <c r="CM564" s="129"/>
      <c r="CN564" s="129"/>
      <c r="CO564" s="129"/>
    </row>
    <row r="565" spans="1:93" ht="15.75" hidden="1">
      <c r="A565" s="129">
        <v>14</v>
      </c>
      <c r="B565" s="283"/>
      <c r="C565" s="129"/>
      <c r="D565" s="129"/>
      <c r="E565" s="125"/>
      <c r="F565" s="125"/>
      <c r="G565" s="125"/>
      <c r="H565" s="125"/>
      <c r="I565" s="129"/>
      <c r="J565" s="129"/>
      <c r="K565" s="129"/>
      <c r="L565" s="130"/>
      <c r="M565" s="130"/>
      <c r="N565" s="129"/>
      <c r="O565" s="129"/>
      <c r="P565" s="129"/>
      <c r="Q565" s="148"/>
      <c r="R565" s="129">
        <v>14</v>
      </c>
      <c r="S565" s="283"/>
      <c r="T565" s="129"/>
      <c r="U565" s="129"/>
      <c r="V565" s="129"/>
      <c r="W565" s="129"/>
      <c r="X565" s="129"/>
      <c r="Y565" s="129"/>
      <c r="Z565" s="129"/>
      <c r="AA565" s="129"/>
      <c r="AB565" s="129"/>
      <c r="AC565" s="197"/>
      <c r="AD565" s="197"/>
      <c r="AE565" s="129"/>
      <c r="AF565" s="129"/>
      <c r="AG565" s="129"/>
      <c r="AI565" s="193"/>
      <c r="AJ565" s="193"/>
      <c r="AK565" s="129"/>
      <c r="AL565" s="129"/>
      <c r="AM565" s="129"/>
      <c r="AN565" s="129"/>
      <c r="AO565" s="129"/>
      <c r="AP565" s="129"/>
      <c r="AQ565" s="129"/>
      <c r="AR565" s="130"/>
      <c r="AS565" s="130"/>
      <c r="AT565" s="129"/>
      <c r="AU565" s="129"/>
      <c r="AV565" s="129"/>
      <c r="AX565" s="193"/>
      <c r="AY565" s="193"/>
      <c r="AZ565" s="129"/>
      <c r="BA565" s="129"/>
      <c r="BB565" s="129"/>
      <c r="BC565" s="129"/>
      <c r="BD565" s="129"/>
      <c r="BE565" s="129"/>
      <c r="BF565" s="129"/>
      <c r="BG565" s="194"/>
      <c r="BH565" s="194"/>
      <c r="BI565" s="129"/>
      <c r="BJ565" s="129"/>
      <c r="BK565" s="129"/>
      <c r="BM565" s="193"/>
      <c r="BN565" s="193"/>
      <c r="BO565" s="129"/>
      <c r="BP565" s="129"/>
      <c r="BQ565" s="129"/>
      <c r="BR565" s="129"/>
      <c r="BS565" s="129"/>
      <c r="BT565" s="129"/>
      <c r="BU565" s="129"/>
      <c r="BV565" s="130"/>
      <c r="BW565" s="130"/>
      <c r="BX565" s="129"/>
      <c r="BY565" s="129"/>
      <c r="BZ565" s="129"/>
      <c r="CB565" s="193"/>
      <c r="CC565" s="193"/>
      <c r="CD565" s="129"/>
      <c r="CE565" s="129"/>
      <c r="CF565" s="129"/>
      <c r="CG565" s="129"/>
      <c r="CH565" s="129"/>
      <c r="CI565" s="129"/>
      <c r="CJ565" s="129"/>
      <c r="CK565" s="130"/>
      <c r="CL565" s="197"/>
      <c r="CM565" s="129"/>
      <c r="CN565" s="129"/>
      <c r="CO565" s="129"/>
    </row>
    <row r="566" spans="1:93" ht="15.75" hidden="1">
      <c r="A566" s="129">
        <v>15</v>
      </c>
      <c r="B566" s="283"/>
      <c r="C566" s="129"/>
      <c r="D566" s="129"/>
      <c r="E566" s="125"/>
      <c r="F566" s="125"/>
      <c r="G566" s="125"/>
      <c r="H566" s="125"/>
      <c r="I566" s="129"/>
      <c r="J566" s="129"/>
      <c r="K566" s="129"/>
      <c r="L566" s="130"/>
      <c r="M566" s="130"/>
      <c r="N566" s="129"/>
      <c r="O566" s="129"/>
      <c r="P566" s="129"/>
      <c r="Q566" s="148"/>
      <c r="R566" s="129">
        <v>15</v>
      </c>
      <c r="S566" s="283"/>
      <c r="T566" s="129"/>
      <c r="U566" s="129"/>
      <c r="V566" s="129"/>
      <c r="W566" s="129"/>
      <c r="X566" s="129"/>
      <c r="Y566" s="129"/>
      <c r="Z566" s="129"/>
      <c r="AA566" s="129"/>
      <c r="AB566" s="129"/>
      <c r="AC566" s="197"/>
      <c r="AD566" s="197"/>
      <c r="AE566" s="129"/>
      <c r="AF566" s="129"/>
      <c r="AG566" s="129"/>
      <c r="AI566" s="193"/>
      <c r="AJ566" s="193"/>
      <c r="AK566" s="129"/>
      <c r="AL566" s="129"/>
      <c r="AM566" s="129"/>
      <c r="AN566" s="129"/>
      <c r="AO566" s="129"/>
      <c r="AP566" s="129"/>
      <c r="AQ566" s="129"/>
      <c r="AR566" s="130"/>
      <c r="AS566" s="130"/>
      <c r="AT566" s="129"/>
      <c r="AU566" s="129"/>
      <c r="AV566" s="129"/>
      <c r="AX566" s="193"/>
      <c r="AY566" s="193"/>
      <c r="AZ566" s="129"/>
      <c r="BA566" s="129"/>
      <c r="BB566" s="129"/>
      <c r="BC566" s="129"/>
      <c r="BD566" s="129"/>
      <c r="BE566" s="129"/>
      <c r="BF566" s="129"/>
      <c r="BG566" s="194"/>
      <c r="BH566" s="194"/>
      <c r="BI566" s="129"/>
      <c r="BJ566" s="129"/>
      <c r="BK566" s="129"/>
      <c r="BM566" s="193"/>
      <c r="BN566" s="193"/>
      <c r="BO566" s="129"/>
      <c r="BP566" s="129"/>
      <c r="BQ566" s="129"/>
      <c r="BR566" s="129"/>
      <c r="BS566" s="129"/>
      <c r="BT566" s="129"/>
      <c r="BU566" s="129"/>
      <c r="BV566" s="130"/>
      <c r="BW566" s="130"/>
      <c r="BX566" s="129"/>
      <c r="BY566" s="129"/>
      <c r="BZ566" s="129"/>
      <c r="CB566" s="193"/>
      <c r="CC566" s="193"/>
      <c r="CD566" s="129"/>
      <c r="CE566" s="129"/>
      <c r="CF566" s="129"/>
      <c r="CG566" s="129"/>
      <c r="CH566" s="129"/>
      <c r="CI566" s="129"/>
      <c r="CJ566" s="129"/>
      <c r="CK566" s="130"/>
      <c r="CL566" s="197"/>
      <c r="CM566" s="129"/>
      <c r="CN566" s="129"/>
      <c r="CO566" s="129"/>
    </row>
    <row r="567" spans="1:93" ht="15.75" hidden="1">
      <c r="A567" s="280" t="s">
        <v>644</v>
      </c>
      <c r="B567" s="280"/>
      <c r="C567" s="129"/>
      <c r="D567" s="129"/>
      <c r="E567" s="125">
        <f>SUM(E552:E566)</f>
        <v>0</v>
      </c>
      <c r="F567" s="125">
        <f>SUM(F552:F566)</f>
        <v>0</v>
      </c>
      <c r="G567" s="125"/>
      <c r="H567" s="125"/>
      <c r="I567" s="129"/>
      <c r="J567" s="129">
        <f t="shared" ref="J567:K567" si="257">SUM(J552:J566)</f>
        <v>0</v>
      </c>
      <c r="K567" s="129">
        <f t="shared" si="257"/>
        <v>0</v>
      </c>
      <c r="L567" s="130">
        <f>IF(F567=0,0,(F567/E567*100))</f>
        <v>0</v>
      </c>
      <c r="M567" s="130">
        <f>IF(K567=0,0,(K567/J567*100))</f>
        <v>0</v>
      </c>
      <c r="N567" s="129"/>
      <c r="O567" s="129"/>
      <c r="P567" s="129"/>
      <c r="Q567" s="148"/>
      <c r="R567" s="280" t="s">
        <v>644</v>
      </c>
      <c r="S567" s="280"/>
      <c r="T567" s="129"/>
      <c r="U567" s="129"/>
      <c r="V567" s="125">
        <f>SUM(V552:V566)</f>
        <v>0</v>
      </c>
      <c r="W567" s="125">
        <f>SUM(W552:W566)</f>
        <v>0</v>
      </c>
      <c r="X567" s="125"/>
      <c r="Y567" s="125"/>
      <c r="Z567" s="129"/>
      <c r="AA567" s="129">
        <f t="shared" ref="AA567:AB567" si="258">SUM(AA552:AA566)</f>
        <v>0</v>
      </c>
      <c r="AB567" s="129">
        <f t="shared" si="258"/>
        <v>0</v>
      </c>
      <c r="AC567" s="197">
        <f>IF(W567=0,0,(W567/V567*100))</f>
        <v>0</v>
      </c>
      <c r="AD567" s="197">
        <f>IF(AB567=0,0,(AB567/AA567*100))</f>
        <v>0</v>
      </c>
      <c r="AE567" s="129"/>
      <c r="AF567" s="129"/>
      <c r="AG567" s="129"/>
      <c r="AI567" s="193"/>
      <c r="AJ567" s="193"/>
      <c r="AK567" s="129"/>
      <c r="AL567" s="129"/>
      <c r="AM567" s="129"/>
      <c r="AN567" s="129"/>
      <c r="AO567" s="129"/>
      <c r="AP567" s="129"/>
      <c r="AQ567" s="129"/>
      <c r="AR567" s="130"/>
      <c r="AS567" s="130"/>
      <c r="AT567" s="129"/>
      <c r="AU567" s="129"/>
      <c r="AV567" s="129"/>
      <c r="AX567" s="193"/>
      <c r="AY567" s="193"/>
      <c r="AZ567" s="129"/>
      <c r="BA567" s="129"/>
      <c r="BB567" s="129"/>
      <c r="BC567" s="129"/>
      <c r="BD567" s="129"/>
      <c r="BE567" s="129"/>
      <c r="BF567" s="129"/>
      <c r="BG567" s="194"/>
      <c r="BH567" s="194"/>
      <c r="BI567" s="129"/>
      <c r="BJ567" s="129"/>
      <c r="BK567" s="129"/>
      <c r="BM567" s="193"/>
      <c r="BN567" s="193"/>
      <c r="BO567" s="129"/>
      <c r="BP567" s="129"/>
      <c r="BQ567" s="129"/>
      <c r="BR567" s="129"/>
      <c r="BS567" s="129"/>
      <c r="BT567" s="129"/>
      <c r="BU567" s="129"/>
      <c r="BV567" s="130"/>
      <c r="BW567" s="130"/>
      <c r="BX567" s="129"/>
      <c r="BY567" s="129"/>
      <c r="BZ567" s="129"/>
      <c r="CB567" s="193"/>
      <c r="CC567" s="193"/>
      <c r="CD567" s="129"/>
      <c r="CE567" s="129"/>
      <c r="CF567" s="129"/>
      <c r="CG567" s="129"/>
      <c r="CH567" s="129"/>
      <c r="CI567" s="129"/>
      <c r="CJ567" s="129"/>
      <c r="CK567" s="130"/>
      <c r="CL567" s="197"/>
      <c r="CM567" s="129"/>
      <c r="CN567" s="129"/>
      <c r="CO567" s="129"/>
    </row>
    <row r="568" spans="1:93" ht="15.75" hidden="1">
      <c r="A568" s="280" t="s">
        <v>658</v>
      </c>
      <c r="B568" s="280"/>
      <c r="C568" s="129"/>
      <c r="D568" s="129"/>
      <c r="E568" s="125">
        <f>E551+E535+E519+E567</f>
        <v>1025</v>
      </c>
      <c r="F568" s="125">
        <f>F551+F535+F519+F567</f>
        <v>842</v>
      </c>
      <c r="G568" s="125"/>
      <c r="H568" s="125"/>
      <c r="I568" s="129"/>
      <c r="J568" s="125">
        <f>J551+J535+J519+J567</f>
        <v>0</v>
      </c>
      <c r="K568" s="125">
        <f>K551+K535+K519+K567</f>
        <v>0</v>
      </c>
      <c r="L568" s="130">
        <f t="shared" ref="L568:L569" si="259">IF(F568=0,0,(F568/E568*100))</f>
        <v>82.146341463414629</v>
      </c>
      <c r="M568" s="130">
        <f t="shared" ref="M568:M569" si="260">IF(K568=0,0,(K568/J568*100))</f>
        <v>0</v>
      </c>
      <c r="N568" s="129"/>
      <c r="O568" s="129"/>
      <c r="P568" s="129"/>
      <c r="Q568" s="148"/>
      <c r="R568" s="280" t="s">
        <v>658</v>
      </c>
      <c r="S568" s="280"/>
      <c r="T568" s="129"/>
      <c r="U568" s="129"/>
      <c r="V568" s="125">
        <f>V551+V535+V519+V567</f>
        <v>1020</v>
      </c>
      <c r="W568" s="125">
        <f>W551+W535+W519+W567</f>
        <v>739</v>
      </c>
      <c r="X568" s="125"/>
      <c r="Y568" s="125"/>
      <c r="Z568" s="129"/>
      <c r="AA568" s="125">
        <f>AA551+AA535+AA519+AA567</f>
        <v>0</v>
      </c>
      <c r="AB568" s="125">
        <f>AB551+AB535+AB519+AB567</f>
        <v>0</v>
      </c>
      <c r="AC568" s="197">
        <f t="shared" ref="AC568:AC569" si="261">IF(W568=0,0,(W568/V568*100))</f>
        <v>72.450980392156865</v>
      </c>
      <c r="AD568" s="197">
        <f t="shared" ref="AD568:AD569" si="262">IF(AB568=0,0,(AB568/AA568*100))</f>
        <v>0</v>
      </c>
      <c r="AE568" s="129"/>
      <c r="AF568" s="129"/>
      <c r="AG568" s="129"/>
      <c r="AI568" s="281" t="s">
        <v>658</v>
      </c>
      <c r="AJ568" s="281"/>
      <c r="AK568" s="129"/>
      <c r="AL568" s="129"/>
      <c r="AM568" s="129">
        <f>AM551+AM535+AM519</f>
        <v>995</v>
      </c>
      <c r="AN568" s="129">
        <f t="shared" ref="AN568" si="263">AN551+AN535+AN519</f>
        <v>843</v>
      </c>
      <c r="AO568" s="129"/>
      <c r="AP568" s="129">
        <f t="shared" ref="AP568:AQ568" si="264">AP551+AP535+AP519</f>
        <v>0</v>
      </c>
      <c r="AQ568" s="129">
        <f t="shared" si="264"/>
        <v>0</v>
      </c>
      <c r="AR568" s="130">
        <f t="shared" ref="AR568:AR569" si="265">IF(AN568=0,0,(AN568/AM568*100))</f>
        <v>84.723618090452263</v>
      </c>
      <c r="AS568" s="130">
        <f t="shared" ref="AS568:AS569" si="266">IF(AQ568=0,0,(AQ568/AP568*100))</f>
        <v>0</v>
      </c>
      <c r="AT568" s="129"/>
      <c r="AU568" s="129"/>
      <c r="AV568" s="129"/>
      <c r="AX568" s="281" t="s">
        <v>658</v>
      </c>
      <c r="AY568" s="281"/>
      <c r="AZ568" s="129"/>
      <c r="BA568" s="129"/>
      <c r="BB568" s="129">
        <f>BB551+BB535+BB519</f>
        <v>1460</v>
      </c>
      <c r="BC568" s="129">
        <f t="shared" ref="BC568" si="267">BC551+BC535+BC519</f>
        <v>1131</v>
      </c>
      <c r="BD568" s="129"/>
      <c r="BE568" s="129">
        <f t="shared" ref="BE568:BF568" si="268">BE551+BE535+BE519</f>
        <v>0</v>
      </c>
      <c r="BF568" s="129">
        <f t="shared" si="268"/>
        <v>0</v>
      </c>
      <c r="BG568" s="194">
        <f t="shared" ref="BG568:BG569" si="269">IF(BC568=0,0,(BC568/BB568*100))</f>
        <v>77.465753424657535</v>
      </c>
      <c r="BH568" s="194">
        <f t="shared" ref="BH568:BH569" si="270">IF(BF568=0,0,(BF568/BE568*100))</f>
        <v>0</v>
      </c>
      <c r="BI568" s="129"/>
      <c r="BJ568" s="129"/>
      <c r="BK568" s="129"/>
      <c r="BM568" s="280" t="s">
        <v>658</v>
      </c>
      <c r="BN568" s="280"/>
      <c r="BO568" s="125"/>
      <c r="BP568" s="125"/>
      <c r="BQ568" s="201">
        <f>BQ551+BQ535+BQ519</f>
        <v>1375</v>
      </c>
      <c r="BR568" s="201">
        <f t="shared" ref="BR568" si="271">BR551+BR535+BR519</f>
        <v>1067</v>
      </c>
      <c r="BS568" s="125"/>
      <c r="BT568" s="125">
        <f t="shared" ref="BT568:BU568" si="272">BT551+BT535+BT519</f>
        <v>0</v>
      </c>
      <c r="BU568" s="125">
        <f t="shared" si="272"/>
        <v>0</v>
      </c>
      <c r="BV568" s="130">
        <f t="shared" ref="BV568:BV569" si="273">IF(BR568=0,0,(BR568/BQ568*100))</f>
        <v>77.600000000000009</v>
      </c>
      <c r="BW568" s="130">
        <f t="shared" ref="BW568:BW569" si="274">IF(BU568=0,0,(BU568/BT568*100))</f>
        <v>0</v>
      </c>
      <c r="BX568" s="125">
        <f>BX535+BX519+BX551</f>
        <v>42</v>
      </c>
      <c r="BY568" s="125">
        <f>BY535+BY519+BY551</f>
        <v>0</v>
      </c>
      <c r="BZ568" s="129"/>
      <c r="CB568" s="281" t="s">
        <v>658</v>
      </c>
      <c r="CC568" s="281"/>
      <c r="CD568" s="129"/>
      <c r="CE568" s="129"/>
      <c r="CF568" s="129">
        <f>CF551+CF535+CF519</f>
        <v>0</v>
      </c>
      <c r="CG568" s="129">
        <f t="shared" ref="CG568" si="275">CG551+CG535+CG519</f>
        <v>0</v>
      </c>
      <c r="CH568" s="129"/>
      <c r="CI568" s="129">
        <f t="shared" ref="CI568:CJ568" si="276">CI551+CI535+CI519</f>
        <v>390</v>
      </c>
      <c r="CJ568" s="129">
        <f t="shared" si="276"/>
        <v>380</v>
      </c>
      <c r="CK568" s="130">
        <f t="shared" ref="CK568:CK569" si="277">IF(CG568=0,0,(CG568/CF568*100))</f>
        <v>0</v>
      </c>
      <c r="CL568" s="197">
        <f t="shared" ref="CL568:CL569" si="278">IF(CJ568=0,0,(CJ568/CI568*100))</f>
        <v>97.435897435897431</v>
      </c>
      <c r="CM568" s="129"/>
      <c r="CN568" s="129"/>
      <c r="CO568" s="129"/>
    </row>
    <row r="569" spans="1:93" ht="15.75" hidden="1" customHeight="1">
      <c r="A569" s="263" t="s">
        <v>659</v>
      </c>
      <c r="B569" s="263"/>
      <c r="C569" s="129"/>
      <c r="D569" s="129"/>
      <c r="E569" s="125">
        <f>E568+E503</f>
        <v>3072</v>
      </c>
      <c r="F569" s="125">
        <f>F568+F503</f>
        <v>2159</v>
      </c>
      <c r="G569" s="125"/>
      <c r="H569" s="125"/>
      <c r="I569" s="129"/>
      <c r="J569" s="129">
        <f>J568+J503</f>
        <v>0</v>
      </c>
      <c r="K569" s="129">
        <f>K568+K503</f>
        <v>0</v>
      </c>
      <c r="L569" s="130">
        <f t="shared" si="259"/>
        <v>70.279947916666657</v>
      </c>
      <c r="M569" s="130">
        <f t="shared" si="260"/>
        <v>0</v>
      </c>
      <c r="N569" s="150"/>
      <c r="O569" s="150"/>
      <c r="P569" s="150"/>
      <c r="Q569" s="148"/>
      <c r="R569" s="264" t="s">
        <v>659</v>
      </c>
      <c r="S569" s="265"/>
      <c r="T569" s="129"/>
      <c r="U569" s="129"/>
      <c r="V569" s="125">
        <f>V568+V503</f>
        <v>3506</v>
      </c>
      <c r="W569" s="125">
        <f>W568+W503</f>
        <v>2975</v>
      </c>
      <c r="X569" s="125"/>
      <c r="Y569" s="125"/>
      <c r="Z569" s="125">
        <f>Z568+Z503</f>
        <v>0</v>
      </c>
      <c r="AA569" s="125">
        <f>AA568+AA503</f>
        <v>0</v>
      </c>
      <c r="AB569" s="125">
        <f>AB568+AB503</f>
        <v>0</v>
      </c>
      <c r="AC569" s="197">
        <f t="shared" si="261"/>
        <v>84.854535082715344</v>
      </c>
      <c r="AD569" s="197">
        <f t="shared" si="262"/>
        <v>0</v>
      </c>
      <c r="AE569" s="150"/>
      <c r="AF569" s="150"/>
      <c r="AG569" s="150"/>
      <c r="AI569" s="266" t="s">
        <v>659</v>
      </c>
      <c r="AJ569" s="266"/>
      <c r="AK569" s="129"/>
      <c r="AL569" s="129"/>
      <c r="AM569" s="129">
        <f>AM568+AM503</f>
        <v>2508</v>
      </c>
      <c r="AN569" s="129">
        <f>AN568+AN503</f>
        <v>2188</v>
      </c>
      <c r="AO569" s="129">
        <f>AO568+AO503</f>
        <v>0</v>
      </c>
      <c r="AP569" s="129">
        <f>AP568+AP503</f>
        <v>0</v>
      </c>
      <c r="AQ569" s="129">
        <f>AQ568+AQ503</f>
        <v>0</v>
      </c>
      <c r="AR569" s="130">
        <f t="shared" si="265"/>
        <v>87.240829346092511</v>
      </c>
      <c r="AS569" s="130">
        <f t="shared" si="266"/>
        <v>0</v>
      </c>
      <c r="AT569" s="150"/>
      <c r="AU569" s="150"/>
      <c r="AV569" s="150"/>
      <c r="AX569" s="266" t="s">
        <v>659</v>
      </c>
      <c r="AY569" s="266"/>
      <c r="AZ569" s="129"/>
      <c r="BA569" s="129"/>
      <c r="BB569" s="129">
        <f>BB568+BB503</f>
        <v>2855</v>
      </c>
      <c r="BC569" s="129">
        <f>BC568+BC503</f>
        <v>2564</v>
      </c>
      <c r="BD569" s="129">
        <f>BD568+BD503</f>
        <v>0</v>
      </c>
      <c r="BE569" s="129">
        <f>BE568+BE503</f>
        <v>0</v>
      </c>
      <c r="BF569" s="129">
        <f>BF568+BF503</f>
        <v>0</v>
      </c>
      <c r="BG569" s="194">
        <f t="shared" si="269"/>
        <v>89.807355516637472</v>
      </c>
      <c r="BH569" s="194">
        <f t="shared" si="270"/>
        <v>0</v>
      </c>
      <c r="BI569" s="150"/>
      <c r="BJ569" s="150"/>
      <c r="BK569" s="150"/>
      <c r="BM569" s="263" t="s">
        <v>659</v>
      </c>
      <c r="BN569" s="263"/>
      <c r="BO569" s="125"/>
      <c r="BP569" s="125"/>
      <c r="BQ569" s="201">
        <f>BQ568+BQ503</f>
        <v>2202</v>
      </c>
      <c r="BR569" s="201">
        <f>BR568+BR503</f>
        <v>1898</v>
      </c>
      <c r="BS569" s="125">
        <f>BS568+BS503</f>
        <v>0</v>
      </c>
      <c r="BT569" s="125">
        <f>BT568+BT503</f>
        <v>0</v>
      </c>
      <c r="BU569" s="125">
        <f>BU568+BU503</f>
        <v>0</v>
      </c>
      <c r="BV569" s="130">
        <f t="shared" si="273"/>
        <v>86.194368755676649</v>
      </c>
      <c r="BW569" s="130">
        <f t="shared" si="274"/>
        <v>0</v>
      </c>
      <c r="BX569" s="202">
        <f>BX568+BX503</f>
        <v>78</v>
      </c>
      <c r="BY569" s="202">
        <f>BY568+BY503</f>
        <v>0</v>
      </c>
      <c r="BZ569" s="150"/>
      <c r="CB569" s="266" t="s">
        <v>659</v>
      </c>
      <c r="CC569" s="266"/>
      <c r="CD569" s="129"/>
      <c r="CE569" s="129"/>
      <c r="CF569" s="129">
        <f>CF568+CF503</f>
        <v>0</v>
      </c>
      <c r="CG569" s="129">
        <f>CG568+CG503</f>
        <v>0</v>
      </c>
      <c r="CH569" s="129">
        <f>CH568+CH503</f>
        <v>0</v>
      </c>
      <c r="CI569" s="129">
        <f>CI568+CI503</f>
        <v>390</v>
      </c>
      <c r="CJ569" s="129">
        <f>CJ568+CJ503</f>
        <v>380</v>
      </c>
      <c r="CK569" s="130">
        <f t="shared" si="277"/>
        <v>0</v>
      </c>
      <c r="CL569" s="197">
        <f t="shared" si="278"/>
        <v>97.435897435897431</v>
      </c>
      <c r="CM569" s="150"/>
      <c r="CN569" s="150"/>
      <c r="CO569" s="150"/>
    </row>
    <row r="570" spans="1:93" ht="15.75" hidden="1" customHeight="1">
      <c r="A570" s="269" t="s">
        <v>693</v>
      </c>
      <c r="B570" s="270"/>
      <c r="C570" s="270"/>
      <c r="D570" s="271"/>
      <c r="E570" s="302">
        <f>F569+K569</f>
        <v>2159</v>
      </c>
      <c r="F570" s="303"/>
      <c r="G570" s="303"/>
      <c r="H570" s="303"/>
      <c r="I570" s="303"/>
      <c r="J570" s="303"/>
      <c r="K570" s="304"/>
      <c r="L570" s="275">
        <f>IF((F569+K569)=0,0,((F569+K569)/(E569+J569))*100)</f>
        <v>70.279947916666657</v>
      </c>
      <c r="M570" s="276"/>
      <c r="N570" s="150"/>
      <c r="O570" s="150"/>
      <c r="P570" s="150"/>
      <c r="Q570" s="148"/>
      <c r="R570" s="269" t="s">
        <v>693</v>
      </c>
      <c r="S570" s="270"/>
      <c r="T570" s="270"/>
      <c r="U570" s="271"/>
      <c r="V570" s="302">
        <f>W569+AB569</f>
        <v>2975</v>
      </c>
      <c r="W570" s="303"/>
      <c r="X570" s="303"/>
      <c r="Y570" s="303"/>
      <c r="Z570" s="303"/>
      <c r="AA570" s="303"/>
      <c r="AB570" s="304"/>
      <c r="AC570" s="275">
        <f>IF((W569+AB569)=0,0,((W569+AB569)/(V569+AA569))*100)</f>
        <v>84.854535082715344</v>
      </c>
      <c r="AD570" s="276"/>
      <c r="AE570" s="150"/>
      <c r="AF570" s="150"/>
      <c r="AG570" s="150"/>
      <c r="AI570" s="269" t="s">
        <v>693</v>
      </c>
      <c r="AJ570" s="270"/>
      <c r="AK570" s="270"/>
      <c r="AL570" s="271"/>
      <c r="AM570" s="302">
        <f>AN569+AQ569</f>
        <v>2188</v>
      </c>
      <c r="AN570" s="303"/>
      <c r="AO570" s="303"/>
      <c r="AP570" s="303"/>
      <c r="AQ570" s="304"/>
      <c r="AR570" s="275">
        <f>IF((AN569+AQ569)=0,0,((AN569+AQ569)/(AM569+AP569))*100)</f>
        <v>87.240829346092511</v>
      </c>
      <c r="AS570" s="276"/>
      <c r="AT570" s="150"/>
      <c r="AU570" s="150"/>
      <c r="AV570" s="150"/>
      <c r="AX570" s="269" t="s">
        <v>693</v>
      </c>
      <c r="AY570" s="270"/>
      <c r="AZ570" s="270"/>
      <c r="BA570" s="271"/>
      <c r="BB570" s="302">
        <f>BC569+BF569</f>
        <v>2564</v>
      </c>
      <c r="BC570" s="303"/>
      <c r="BD570" s="303"/>
      <c r="BE570" s="303"/>
      <c r="BF570" s="304"/>
      <c r="BG570" s="305">
        <f>IF((BC569+BF569)=0,0,((BC569+BF569)/(BB569+BE569))*100)</f>
        <v>89.807355516637472</v>
      </c>
      <c r="BH570" s="306"/>
      <c r="BI570" s="150"/>
      <c r="BJ570" s="150"/>
      <c r="BK570" s="150"/>
      <c r="BM570" s="269" t="s">
        <v>693</v>
      </c>
      <c r="BN570" s="270"/>
      <c r="BO570" s="270"/>
      <c r="BP570" s="271"/>
      <c r="BQ570" s="272">
        <f>BR569+BU569</f>
        <v>1898</v>
      </c>
      <c r="BR570" s="273"/>
      <c r="BS570" s="273"/>
      <c r="BT570" s="273"/>
      <c r="BU570" s="274"/>
      <c r="BV570" s="275">
        <f>IF((BR569+BU569)=0,0,((BR569+BU569)/(BQ569+BT569))*100)</f>
        <v>86.194368755676649</v>
      </c>
      <c r="BW570" s="276"/>
      <c r="BX570" s="150"/>
      <c r="BY570" s="150"/>
      <c r="BZ570" s="150"/>
      <c r="CB570" s="269" t="s">
        <v>693</v>
      </c>
      <c r="CC570" s="270"/>
      <c r="CD570" s="270"/>
      <c r="CE570" s="271"/>
      <c r="CF570" s="302">
        <f>CG569+CJ569</f>
        <v>380</v>
      </c>
      <c r="CG570" s="303"/>
      <c r="CH570" s="303"/>
      <c r="CI570" s="303"/>
      <c r="CJ570" s="304"/>
      <c r="CK570" s="275">
        <f>IF((CG569+CJ569)=0,0,((CG569+CJ569)/(CF569+CI569))*100)</f>
        <v>97.435897435897431</v>
      </c>
      <c r="CL570" s="276"/>
      <c r="CM570" s="150"/>
      <c r="CN570" s="150"/>
      <c r="CO570" s="150"/>
    </row>
    <row r="571" spans="1:93" hidden="1">
      <c r="A571" s="254" t="s">
        <v>824</v>
      </c>
      <c r="B571" s="254"/>
      <c r="C571" s="254"/>
      <c r="D571" s="254"/>
      <c r="E571" s="254"/>
      <c r="F571" s="254"/>
      <c r="G571" s="254"/>
      <c r="H571" s="254"/>
      <c r="I571" s="254"/>
      <c r="J571" s="254"/>
      <c r="K571" s="254"/>
      <c r="L571" s="254"/>
      <c r="M571" s="254"/>
      <c r="N571" s="254"/>
      <c r="O571" s="254"/>
      <c r="P571" s="254"/>
      <c r="R571" s="255" t="s">
        <v>831</v>
      </c>
      <c r="S571" s="255"/>
      <c r="T571" s="255"/>
      <c r="U571" s="255"/>
      <c r="V571" s="255"/>
      <c r="W571" s="255"/>
      <c r="X571" s="255"/>
      <c r="Y571" s="255"/>
      <c r="Z571" s="255"/>
      <c r="AA571" s="255"/>
      <c r="AB571" s="255"/>
      <c r="AC571" s="255"/>
      <c r="AD571" s="255"/>
      <c r="AE571" s="255"/>
      <c r="AF571" s="255"/>
      <c r="AG571" s="255"/>
      <c r="AI571" s="255" t="s">
        <v>838</v>
      </c>
      <c r="AJ571" s="255"/>
      <c r="AK571" s="255"/>
      <c r="AL571" s="255"/>
      <c r="AM571" s="255"/>
      <c r="AN571" s="255"/>
      <c r="AO571" s="255"/>
      <c r="AP571" s="255"/>
      <c r="AQ571" s="255"/>
      <c r="AR571" s="255"/>
      <c r="AS571" s="255"/>
      <c r="AT571" s="255"/>
      <c r="AU571" s="255"/>
      <c r="AV571" s="255"/>
      <c r="AX571" s="255" t="s">
        <v>849</v>
      </c>
      <c r="AY571" s="255"/>
      <c r="AZ571" s="255"/>
      <c r="BA571" s="255"/>
      <c r="BB571" s="255"/>
      <c r="BC571" s="255"/>
      <c r="BD571" s="255"/>
      <c r="BE571" s="255"/>
      <c r="BF571" s="255"/>
      <c r="BG571" s="255"/>
      <c r="BH571" s="255"/>
      <c r="BI571" s="255"/>
      <c r="BJ571" s="255"/>
      <c r="BK571" s="255"/>
      <c r="BM571" s="255" t="s">
        <v>864</v>
      </c>
      <c r="BN571" s="255"/>
      <c r="BO571" s="255"/>
      <c r="BP571" s="255"/>
      <c r="BQ571" s="255"/>
      <c r="BR571" s="255"/>
      <c r="BS571" s="255"/>
      <c r="BT571" s="255"/>
      <c r="BU571" s="255"/>
      <c r="BV571" s="255"/>
      <c r="BW571" s="255"/>
      <c r="BX571" s="255"/>
      <c r="BY571" s="255"/>
      <c r="BZ571" s="255"/>
      <c r="CB571" s="255" t="s">
        <v>869</v>
      </c>
      <c r="CC571" s="255"/>
      <c r="CD571" s="255"/>
      <c r="CE571" s="255"/>
      <c r="CF571" s="255"/>
      <c r="CG571" s="255"/>
      <c r="CH571" s="255"/>
      <c r="CI571" s="255"/>
      <c r="CJ571" s="255"/>
      <c r="CK571" s="255"/>
      <c r="CL571" s="255"/>
      <c r="CM571" s="255"/>
      <c r="CN571" s="255"/>
      <c r="CO571" s="255"/>
    </row>
    <row r="572" spans="1:93" ht="15.75" hidden="1">
      <c r="A572" s="146"/>
      <c r="B572" s="144"/>
      <c r="C572" s="131"/>
      <c r="D572" s="151"/>
      <c r="E572" s="132"/>
      <c r="F572" s="131"/>
      <c r="G572" s="131"/>
      <c r="H572" s="131"/>
      <c r="I572" s="131"/>
      <c r="J572" s="133"/>
      <c r="K572" s="134"/>
      <c r="L572" s="135"/>
      <c r="M572" s="257" t="s">
        <v>646</v>
      </c>
      <c r="N572" s="257"/>
      <c r="O572" s="257"/>
      <c r="P572" s="257"/>
      <c r="R572" s="146"/>
      <c r="S572" s="144"/>
      <c r="T572" s="131"/>
      <c r="U572" s="151"/>
      <c r="V572" s="132"/>
      <c r="W572" s="131"/>
      <c r="X572" s="131"/>
      <c r="Y572" s="131"/>
      <c r="Z572" s="131"/>
      <c r="AA572" s="133"/>
      <c r="AB572" s="134"/>
      <c r="AC572" s="135"/>
      <c r="AD572" s="257" t="s">
        <v>646</v>
      </c>
      <c r="AE572" s="257"/>
      <c r="AF572" s="257"/>
      <c r="AG572" s="257"/>
      <c r="AI572" s="146"/>
      <c r="AJ572" s="144"/>
      <c r="AK572" s="131"/>
      <c r="AL572" s="151"/>
      <c r="AM572" s="132"/>
      <c r="AN572" s="131"/>
      <c r="AO572" s="131"/>
      <c r="AP572" s="133"/>
      <c r="AQ572" s="134"/>
      <c r="AR572" s="135"/>
      <c r="AS572" s="257" t="s">
        <v>646</v>
      </c>
      <c r="AT572" s="257"/>
      <c r="AU572" s="257"/>
      <c r="AV572" s="257"/>
      <c r="AX572" s="146"/>
      <c r="AY572" s="144"/>
      <c r="AZ572" s="131"/>
      <c r="BA572" s="151"/>
      <c r="BB572" s="132"/>
      <c r="BC572" s="131"/>
      <c r="BD572" s="131"/>
      <c r="BE572" s="133"/>
      <c r="BF572" s="134"/>
      <c r="BG572" s="135"/>
      <c r="BH572" s="257" t="s">
        <v>646</v>
      </c>
      <c r="BI572" s="257"/>
      <c r="BJ572" s="257"/>
      <c r="BK572" s="257"/>
      <c r="BM572" s="146"/>
      <c r="BN572" s="144"/>
      <c r="BO572" s="131"/>
      <c r="BP572" s="151"/>
      <c r="BQ572" s="132"/>
      <c r="BR572" s="131"/>
      <c r="BS572" s="131"/>
      <c r="BT572" s="133"/>
      <c r="BU572" s="134"/>
      <c r="BV572" s="135"/>
      <c r="BW572" s="257" t="s">
        <v>646</v>
      </c>
      <c r="BX572" s="257"/>
      <c r="BY572" s="257"/>
      <c r="BZ572" s="257"/>
      <c r="CB572" s="146"/>
      <c r="CC572" s="144"/>
      <c r="CD572" s="131"/>
      <c r="CE572" s="151"/>
      <c r="CF572" s="132"/>
      <c r="CG572" s="131"/>
      <c r="CH572" s="131"/>
      <c r="CI572" s="133"/>
      <c r="CJ572" s="134"/>
      <c r="CK572" s="135"/>
      <c r="CL572" s="257" t="s">
        <v>646</v>
      </c>
      <c r="CM572" s="257"/>
      <c r="CN572" s="257"/>
      <c r="CO572" s="257"/>
    </row>
    <row r="573" spans="1:93" ht="15.75" hidden="1">
      <c r="A573" s="146"/>
      <c r="B573" s="144"/>
      <c r="C573" s="131"/>
      <c r="D573" s="131"/>
      <c r="E573" s="132"/>
      <c r="F573" s="131"/>
      <c r="G573" s="131"/>
      <c r="H573" s="131"/>
      <c r="I573" s="131"/>
      <c r="J573" s="133"/>
      <c r="K573" s="134"/>
      <c r="L573" s="135"/>
      <c r="M573" s="132"/>
      <c r="N573" s="131"/>
      <c r="O573" s="131"/>
      <c r="P573" s="136"/>
      <c r="R573" s="146"/>
      <c r="S573" s="144"/>
      <c r="T573" s="131"/>
      <c r="U573" s="131"/>
      <c r="V573" s="132"/>
      <c r="W573" s="131"/>
      <c r="X573" s="131"/>
      <c r="Y573" s="131"/>
      <c r="Z573" s="131"/>
      <c r="AA573" s="133"/>
      <c r="AB573" s="134"/>
      <c r="AC573" s="135"/>
      <c r="AD573" s="132"/>
      <c r="AE573" s="131"/>
      <c r="AF573" s="131"/>
      <c r="AG573" s="136"/>
      <c r="AI573" s="146"/>
      <c r="AJ573" s="144"/>
      <c r="AK573" s="131"/>
      <c r="AL573" s="131"/>
      <c r="AM573" s="132"/>
      <c r="AN573" s="131"/>
      <c r="AO573" s="131"/>
      <c r="AP573" s="133"/>
      <c r="AQ573" s="134"/>
      <c r="AR573" s="135"/>
      <c r="AS573" s="132"/>
      <c r="AT573" s="131"/>
      <c r="AU573" s="131"/>
      <c r="AV573" s="136"/>
      <c r="AX573" s="146"/>
      <c r="AY573" s="144"/>
      <c r="AZ573" s="131"/>
      <c r="BA573" s="131"/>
      <c r="BB573" s="132"/>
      <c r="BC573" s="131"/>
      <c r="BD573" s="131"/>
      <c r="BE573" s="133"/>
      <c r="BF573" s="134"/>
      <c r="BG573" s="135"/>
      <c r="BH573" s="132"/>
      <c r="BI573" s="131"/>
      <c r="BJ573" s="131"/>
      <c r="BK573" s="136"/>
      <c r="BM573" s="146"/>
      <c r="BN573" s="144"/>
      <c r="BO573" s="131"/>
      <c r="BP573" s="131"/>
      <c r="BQ573" s="132"/>
      <c r="BR573" s="131"/>
      <c r="BS573" s="131"/>
      <c r="BT573" s="133"/>
      <c r="BU573" s="134"/>
      <c r="BV573" s="135"/>
      <c r="BW573" s="132"/>
      <c r="BX573" s="131"/>
      <c r="BY573" s="131"/>
      <c r="BZ573" s="136"/>
      <c r="CB573" s="146"/>
      <c r="CC573" s="144"/>
      <c r="CD573" s="131"/>
      <c r="CE573" s="131"/>
      <c r="CF573" s="132"/>
      <c r="CG573" s="131"/>
      <c r="CH573" s="131"/>
      <c r="CI573" s="133"/>
      <c r="CJ573" s="134"/>
      <c r="CK573" s="135"/>
      <c r="CL573" s="132"/>
      <c r="CM573" s="131"/>
      <c r="CN573" s="131"/>
      <c r="CO573" s="136"/>
    </row>
    <row r="574" spans="1:93" ht="15.75" hidden="1">
      <c r="A574" s="146"/>
      <c r="B574" s="145"/>
      <c r="C574" s="137"/>
      <c r="D574" s="137"/>
      <c r="E574" s="138"/>
      <c r="F574" s="139"/>
      <c r="G574" s="139"/>
      <c r="H574" s="139"/>
      <c r="I574" s="137"/>
      <c r="J574" s="133"/>
      <c r="K574" s="140"/>
      <c r="L574" s="141"/>
      <c r="M574" s="142"/>
      <c r="N574" s="137"/>
      <c r="O574" s="137"/>
      <c r="P574" s="143"/>
      <c r="R574" s="146"/>
      <c r="S574" s="145"/>
      <c r="T574" s="137"/>
      <c r="U574" s="137"/>
      <c r="V574" s="138"/>
      <c r="W574" s="139"/>
      <c r="X574" s="139"/>
      <c r="Y574" s="139"/>
      <c r="Z574" s="137"/>
      <c r="AA574" s="133"/>
      <c r="AB574" s="140"/>
      <c r="AC574" s="141"/>
      <c r="AD574" s="142"/>
      <c r="AE574" s="137"/>
      <c r="AF574" s="137"/>
      <c r="AG574" s="143"/>
      <c r="AI574" s="146"/>
      <c r="AJ574" s="145"/>
      <c r="AK574" s="137"/>
      <c r="AL574" s="137"/>
      <c r="AM574" s="138"/>
      <c r="AN574" s="139"/>
      <c r="AO574" s="137"/>
      <c r="AP574" s="133"/>
      <c r="AQ574" s="140"/>
      <c r="AR574" s="141"/>
      <c r="AS574" s="142"/>
      <c r="AT574" s="137"/>
      <c r="AU574" s="137"/>
      <c r="AV574" s="143"/>
      <c r="AX574" s="146"/>
      <c r="AY574" s="145"/>
      <c r="AZ574" s="137"/>
      <c r="BA574" s="137"/>
      <c r="BB574" s="138"/>
      <c r="BC574" s="139"/>
      <c r="BD574" s="137"/>
      <c r="BE574" s="133"/>
      <c r="BF574" s="140"/>
      <c r="BG574" s="141"/>
      <c r="BH574" s="142"/>
      <c r="BI574" s="137"/>
      <c r="BJ574" s="137"/>
      <c r="BK574" s="143"/>
      <c r="BM574" s="146"/>
      <c r="BN574" s="145"/>
      <c r="BO574" s="137"/>
      <c r="BP574" s="137"/>
      <c r="BQ574" s="138"/>
      <c r="BR574" s="139"/>
      <c r="BS574" s="137"/>
      <c r="BT574" s="133"/>
      <c r="BU574" s="140"/>
      <c r="BV574" s="141"/>
      <c r="BW574" s="142"/>
      <c r="BX574" s="137"/>
      <c r="BY574" s="137"/>
      <c r="BZ574" s="143"/>
      <c r="CB574" s="146"/>
      <c r="CC574" s="145"/>
      <c r="CD574" s="137"/>
      <c r="CE574" s="137"/>
      <c r="CF574" s="138"/>
      <c r="CG574" s="139"/>
      <c r="CH574" s="137"/>
      <c r="CI574" s="133"/>
      <c r="CJ574" s="140"/>
      <c r="CK574" s="141"/>
      <c r="CL574" s="142"/>
      <c r="CM574" s="137"/>
      <c r="CN574" s="137"/>
      <c r="CO574" s="143"/>
    </row>
    <row r="575" spans="1:93" ht="15.75" hidden="1">
      <c r="A575" s="146"/>
      <c r="B575" s="258" t="s">
        <v>650</v>
      </c>
      <c r="C575" s="259"/>
      <c r="D575" s="259"/>
      <c r="E575" s="260" t="s">
        <v>652</v>
      </c>
      <c r="F575" s="260"/>
      <c r="G575" s="260"/>
      <c r="H575" s="260"/>
      <c r="I575" s="260"/>
      <c r="J575" s="260"/>
      <c r="K575" s="260"/>
      <c r="L575" s="260"/>
      <c r="M575" s="261" t="s">
        <v>647</v>
      </c>
      <c r="N575" s="261"/>
      <c r="O575" s="261"/>
      <c r="P575" s="261"/>
      <c r="R575" s="146"/>
      <c r="S575" s="258" t="s">
        <v>650</v>
      </c>
      <c r="T575" s="259"/>
      <c r="U575" s="259"/>
      <c r="V575" s="260" t="s">
        <v>652</v>
      </c>
      <c r="W575" s="260"/>
      <c r="X575" s="260"/>
      <c r="Y575" s="260"/>
      <c r="Z575" s="260"/>
      <c r="AA575" s="260"/>
      <c r="AB575" s="260"/>
      <c r="AC575" s="260"/>
      <c r="AD575" s="261" t="s">
        <v>647</v>
      </c>
      <c r="AE575" s="261"/>
      <c r="AF575" s="261"/>
      <c r="AG575" s="261"/>
      <c r="AI575" s="146"/>
      <c r="AJ575" s="258" t="s">
        <v>650</v>
      </c>
      <c r="AK575" s="259"/>
      <c r="AL575" s="259"/>
      <c r="AM575" s="260" t="s">
        <v>652</v>
      </c>
      <c r="AN575" s="260"/>
      <c r="AO575" s="260"/>
      <c r="AP575" s="260"/>
      <c r="AQ575" s="260"/>
      <c r="AR575" s="260"/>
      <c r="AS575" s="261" t="s">
        <v>647</v>
      </c>
      <c r="AT575" s="261"/>
      <c r="AU575" s="261"/>
      <c r="AV575" s="261"/>
      <c r="AX575" s="146"/>
      <c r="AY575" s="258" t="s">
        <v>650</v>
      </c>
      <c r="AZ575" s="259"/>
      <c r="BA575" s="259"/>
      <c r="BB575" s="260" t="s">
        <v>652</v>
      </c>
      <c r="BC575" s="260"/>
      <c r="BD575" s="260"/>
      <c r="BE575" s="260"/>
      <c r="BF575" s="260"/>
      <c r="BG575" s="260"/>
      <c r="BH575" s="261" t="s">
        <v>647</v>
      </c>
      <c r="BI575" s="261"/>
      <c r="BJ575" s="261"/>
      <c r="BK575" s="261"/>
      <c r="BM575" s="146"/>
      <c r="BN575" s="258" t="s">
        <v>650</v>
      </c>
      <c r="BO575" s="259"/>
      <c r="BP575" s="259"/>
      <c r="BQ575" s="260" t="s">
        <v>652</v>
      </c>
      <c r="BR575" s="260"/>
      <c r="BS575" s="260"/>
      <c r="BT575" s="260"/>
      <c r="BU575" s="260"/>
      <c r="BV575" s="260"/>
      <c r="BW575" s="261" t="s">
        <v>647</v>
      </c>
      <c r="BX575" s="261"/>
      <c r="BY575" s="261"/>
      <c r="BZ575" s="261"/>
      <c r="CB575" s="146"/>
      <c r="CC575" s="258" t="s">
        <v>650</v>
      </c>
      <c r="CD575" s="259"/>
      <c r="CE575" s="259"/>
      <c r="CF575" s="260" t="s">
        <v>652</v>
      </c>
      <c r="CG575" s="260"/>
      <c r="CH575" s="260"/>
      <c r="CI575" s="260"/>
      <c r="CJ575" s="260"/>
      <c r="CK575" s="260"/>
      <c r="CL575" s="261" t="s">
        <v>647</v>
      </c>
      <c r="CM575" s="261"/>
      <c r="CN575" s="261"/>
      <c r="CO575" s="261"/>
    </row>
    <row r="576" spans="1:93" ht="16.5" hidden="1" thickBot="1">
      <c r="A576" s="147"/>
      <c r="B576" s="248" t="s">
        <v>651</v>
      </c>
      <c r="C576" s="249"/>
      <c r="D576" s="249"/>
      <c r="E576" s="250" t="s">
        <v>648</v>
      </c>
      <c r="F576" s="250"/>
      <c r="G576" s="250"/>
      <c r="H576" s="250"/>
      <c r="I576" s="250"/>
      <c r="J576" s="250"/>
      <c r="K576" s="250"/>
      <c r="L576" s="250"/>
      <c r="M576" s="251" t="s">
        <v>653</v>
      </c>
      <c r="N576" s="251"/>
      <c r="O576" s="251"/>
      <c r="P576" s="251"/>
      <c r="R576" s="147"/>
      <c r="S576" s="248" t="s">
        <v>651</v>
      </c>
      <c r="T576" s="249"/>
      <c r="U576" s="249"/>
      <c r="V576" s="250" t="s">
        <v>648</v>
      </c>
      <c r="W576" s="250"/>
      <c r="X576" s="250"/>
      <c r="Y576" s="250"/>
      <c r="Z576" s="250"/>
      <c r="AA576" s="250"/>
      <c r="AB576" s="250"/>
      <c r="AC576" s="250"/>
      <c r="AD576" s="251" t="s">
        <v>653</v>
      </c>
      <c r="AE576" s="251"/>
      <c r="AF576" s="251"/>
      <c r="AG576" s="251"/>
      <c r="AI576" s="147"/>
      <c r="AJ576" s="248" t="s">
        <v>651</v>
      </c>
      <c r="AK576" s="249"/>
      <c r="AL576" s="249"/>
      <c r="AM576" s="250" t="s">
        <v>648</v>
      </c>
      <c r="AN576" s="250"/>
      <c r="AO576" s="250"/>
      <c r="AP576" s="250"/>
      <c r="AQ576" s="250"/>
      <c r="AR576" s="250"/>
      <c r="AS576" s="251" t="s">
        <v>653</v>
      </c>
      <c r="AT576" s="251"/>
      <c r="AU576" s="251"/>
      <c r="AV576" s="251"/>
      <c r="AX576" s="147"/>
      <c r="AY576" s="248" t="s">
        <v>651</v>
      </c>
      <c r="AZ576" s="249"/>
      <c r="BA576" s="249"/>
      <c r="BB576" s="250" t="s">
        <v>648</v>
      </c>
      <c r="BC576" s="250"/>
      <c r="BD576" s="250"/>
      <c r="BE576" s="250"/>
      <c r="BF576" s="250"/>
      <c r="BG576" s="250"/>
      <c r="BH576" s="251" t="s">
        <v>653</v>
      </c>
      <c r="BI576" s="251"/>
      <c r="BJ576" s="251"/>
      <c r="BK576" s="251"/>
      <c r="BM576" s="147"/>
      <c r="BN576" s="248" t="s">
        <v>651</v>
      </c>
      <c r="BO576" s="249"/>
      <c r="BP576" s="249"/>
      <c r="BQ576" s="250" t="s">
        <v>648</v>
      </c>
      <c r="BR576" s="250"/>
      <c r="BS576" s="250"/>
      <c r="BT576" s="250"/>
      <c r="BU576" s="250"/>
      <c r="BV576" s="250"/>
      <c r="BW576" s="251" t="s">
        <v>653</v>
      </c>
      <c r="BX576" s="251"/>
      <c r="BY576" s="251"/>
      <c r="BZ576" s="251"/>
      <c r="CB576" s="147"/>
      <c r="CC576" s="248" t="s">
        <v>651</v>
      </c>
      <c r="CD576" s="249"/>
      <c r="CE576" s="249"/>
      <c r="CF576" s="250" t="s">
        <v>648</v>
      </c>
      <c r="CG576" s="250"/>
      <c r="CH576" s="250"/>
      <c r="CI576" s="250"/>
      <c r="CJ576" s="250"/>
      <c r="CK576" s="250"/>
      <c r="CL576" s="251" t="s">
        <v>653</v>
      </c>
      <c r="CM576" s="251"/>
      <c r="CN576" s="251"/>
      <c r="CO576" s="251"/>
    </row>
    <row r="577" spans="1:93" ht="15.75" hidden="1" thickTop="1"/>
    <row r="578" spans="1:93" hidden="1"/>
    <row r="579" spans="1:93" hidden="1"/>
    <row r="580" spans="1:93" ht="15.75" hidden="1">
      <c r="A580" s="124" t="s">
        <v>642</v>
      </c>
      <c r="R580" s="124" t="s">
        <v>642</v>
      </c>
      <c r="AI580" s="124" t="s">
        <v>642</v>
      </c>
      <c r="AX580" s="124" t="s">
        <v>642</v>
      </c>
      <c r="BM580" s="124" t="s">
        <v>642</v>
      </c>
      <c r="CB580" s="124" t="s">
        <v>642</v>
      </c>
    </row>
    <row r="581" spans="1:93" ht="15.75" hidden="1">
      <c r="A581" s="124" t="s">
        <v>643</v>
      </c>
      <c r="R581" s="124" t="s">
        <v>643</v>
      </c>
      <c r="AI581" s="124" t="s">
        <v>643</v>
      </c>
      <c r="AX581" s="124" t="s">
        <v>643</v>
      </c>
      <c r="BM581" s="124" t="s">
        <v>643</v>
      </c>
      <c r="CB581" s="124" t="s">
        <v>643</v>
      </c>
    </row>
    <row r="582" spans="1:93" ht="15.75" hidden="1" thickBot="1"/>
    <row r="583" spans="1:93" ht="16.5" hidden="1" thickTop="1">
      <c r="C583" s="112" t="s">
        <v>639</v>
      </c>
      <c r="D583" s="113"/>
      <c r="E583" s="113">
        <v>15</v>
      </c>
      <c r="F583" s="114"/>
      <c r="G583" s="114"/>
      <c r="H583" s="114"/>
      <c r="I583" s="113"/>
      <c r="J583" s="115"/>
      <c r="K583" s="116"/>
      <c r="L583" s="116"/>
      <c r="M583" s="116"/>
      <c r="N583" s="117"/>
      <c r="T583" s="112" t="s">
        <v>639</v>
      </c>
      <c r="U583" s="113"/>
      <c r="V583" s="113">
        <v>16</v>
      </c>
      <c r="W583" s="114"/>
      <c r="X583" s="114"/>
      <c r="Y583" s="114"/>
      <c r="Z583" s="113"/>
      <c r="AA583" s="115"/>
      <c r="AB583" s="116"/>
      <c r="AC583" s="116"/>
      <c r="AD583" s="116"/>
      <c r="AE583" s="117"/>
      <c r="AK583" s="112" t="s">
        <v>639</v>
      </c>
      <c r="AL583" s="113"/>
      <c r="AM583" s="113">
        <v>17</v>
      </c>
      <c r="AN583" s="114"/>
      <c r="AO583" s="113"/>
      <c r="AP583" s="115"/>
      <c r="AQ583" s="116"/>
      <c r="AR583" s="116"/>
      <c r="AS583" s="116"/>
      <c r="AT583" s="117"/>
      <c r="AZ583" s="112" t="s">
        <v>639</v>
      </c>
      <c r="BA583" s="113"/>
      <c r="BB583" s="113">
        <v>18</v>
      </c>
      <c r="BC583" s="114"/>
      <c r="BD583" s="113"/>
      <c r="BE583" s="115"/>
      <c r="BF583" s="116"/>
      <c r="BG583" s="116"/>
      <c r="BH583" s="116"/>
      <c r="BI583" s="117"/>
      <c r="BO583" s="112" t="s">
        <v>639</v>
      </c>
      <c r="BP583" s="113"/>
      <c r="BQ583" s="113">
        <v>19</v>
      </c>
      <c r="BR583" s="114"/>
      <c r="BS583" s="113"/>
      <c r="BT583" s="115"/>
      <c r="BU583" s="116"/>
      <c r="BV583" s="116"/>
      <c r="BW583" s="116"/>
      <c r="BX583" s="117"/>
      <c r="CD583" s="112" t="s">
        <v>639</v>
      </c>
      <c r="CE583" s="113"/>
      <c r="CF583" s="113" t="s">
        <v>586</v>
      </c>
      <c r="CG583" s="114"/>
      <c r="CH583" s="113"/>
      <c r="CI583" s="115"/>
      <c r="CJ583" s="116"/>
      <c r="CK583" s="116"/>
      <c r="CL583" s="116"/>
      <c r="CM583" s="117"/>
    </row>
    <row r="584" spans="1:93" ht="16.5" hidden="1" thickBot="1">
      <c r="C584" s="118" t="s">
        <v>640</v>
      </c>
      <c r="D584" s="119"/>
      <c r="E584" s="119" t="s">
        <v>869</v>
      </c>
      <c r="F584" s="120"/>
      <c r="G584" s="120"/>
      <c r="H584" s="120"/>
      <c r="I584" s="119"/>
      <c r="J584" s="121"/>
      <c r="K584" s="122"/>
      <c r="L584" s="122"/>
      <c r="M584" s="122"/>
      <c r="N584" s="123"/>
      <c r="T584" s="118" t="s">
        <v>640</v>
      </c>
      <c r="U584" s="119"/>
      <c r="V584" s="119" t="s">
        <v>871</v>
      </c>
      <c r="W584" s="120"/>
      <c r="X584" s="120"/>
      <c r="Y584" s="120"/>
      <c r="Z584" s="119"/>
      <c r="AA584" s="121"/>
      <c r="AB584" s="122"/>
      <c r="AC584" s="122"/>
      <c r="AD584" s="122"/>
      <c r="AE584" s="123"/>
      <c r="AK584" s="118" t="s">
        <v>640</v>
      </c>
      <c r="AL584" s="119"/>
      <c r="AM584" s="119" t="s">
        <v>892</v>
      </c>
      <c r="AN584" s="120"/>
      <c r="AO584" s="119"/>
      <c r="AP584" s="121"/>
      <c r="AQ584" s="122"/>
      <c r="AR584" s="122"/>
      <c r="AS584" s="122"/>
      <c r="AT584" s="123"/>
      <c r="AZ584" s="118" t="s">
        <v>640</v>
      </c>
      <c r="BA584" s="119"/>
      <c r="BB584" s="119" t="s">
        <v>893</v>
      </c>
      <c r="BC584" s="120"/>
      <c r="BD584" s="119"/>
      <c r="BE584" s="121"/>
      <c r="BF584" s="122"/>
      <c r="BG584" s="122"/>
      <c r="BH584" s="122"/>
      <c r="BI584" s="123"/>
      <c r="BO584" s="118" t="s">
        <v>640</v>
      </c>
      <c r="BP584" s="119"/>
      <c r="BQ584" s="119" t="s">
        <v>913</v>
      </c>
      <c r="BR584" s="120"/>
      <c r="BS584" s="119"/>
      <c r="BT584" s="121"/>
      <c r="BU584" s="122"/>
      <c r="BV584" s="122"/>
      <c r="BW584" s="122"/>
      <c r="BX584" s="123"/>
      <c r="CD584" s="118" t="s">
        <v>640</v>
      </c>
      <c r="CE584" s="119"/>
      <c r="CF584" s="119" t="s">
        <v>919</v>
      </c>
      <c r="CG584" s="120"/>
      <c r="CH584" s="119"/>
      <c r="CI584" s="121"/>
      <c r="CJ584" s="122"/>
      <c r="CK584" s="122"/>
      <c r="CL584" s="122"/>
      <c r="CM584" s="123"/>
    </row>
    <row r="585" spans="1:93" ht="15.75" hidden="1" thickTop="1">
      <c r="C585" s="298" t="s">
        <v>641</v>
      </c>
      <c r="D585" s="298"/>
      <c r="E585" s="298"/>
      <c r="F585" s="298"/>
      <c r="G585" s="298"/>
      <c r="H585" s="298"/>
      <c r="I585" s="298"/>
      <c r="J585" s="298"/>
      <c r="K585" s="298"/>
      <c r="L585" s="298"/>
      <c r="M585" s="298"/>
      <c r="N585" s="298"/>
      <c r="T585" s="298" t="s">
        <v>641</v>
      </c>
      <c r="U585" s="298"/>
      <c r="V585" s="298"/>
      <c r="W585" s="298"/>
      <c r="X585" s="298"/>
      <c r="Y585" s="298"/>
      <c r="Z585" s="298"/>
      <c r="AA585" s="298"/>
      <c r="AB585" s="298"/>
      <c r="AC585" s="298"/>
      <c r="AD585" s="298"/>
      <c r="AE585" s="298"/>
      <c r="AK585" s="298" t="s">
        <v>641</v>
      </c>
      <c r="AL585" s="298"/>
      <c r="AM585" s="298"/>
      <c r="AN585" s="298"/>
      <c r="AO585" s="298"/>
      <c r="AP585" s="298"/>
      <c r="AQ585" s="298"/>
      <c r="AR585" s="298"/>
      <c r="AS585" s="298"/>
      <c r="AT585" s="298"/>
      <c r="AZ585" s="298" t="s">
        <v>641</v>
      </c>
      <c r="BA585" s="298"/>
      <c r="BB585" s="298"/>
      <c r="BC585" s="298"/>
      <c r="BD585" s="298"/>
      <c r="BE585" s="298"/>
      <c r="BF585" s="298"/>
      <c r="BG585" s="298"/>
      <c r="BH585" s="298"/>
      <c r="BI585" s="298"/>
      <c r="BO585" s="298" t="s">
        <v>641</v>
      </c>
      <c r="BP585" s="298"/>
      <c r="BQ585" s="298"/>
      <c r="BR585" s="298"/>
      <c r="BS585" s="298"/>
      <c r="BT585" s="298"/>
      <c r="BU585" s="298"/>
      <c r="BV585" s="298"/>
      <c r="BW585" s="298"/>
      <c r="BX585" s="298"/>
      <c r="CD585" s="298" t="s">
        <v>641</v>
      </c>
      <c r="CE585" s="298"/>
      <c r="CF585" s="298"/>
      <c r="CG585" s="298"/>
      <c r="CH585" s="298"/>
      <c r="CI585" s="298"/>
      <c r="CJ585" s="298"/>
      <c r="CK585" s="298"/>
      <c r="CL585" s="298"/>
      <c r="CM585" s="298"/>
    </row>
    <row r="586" spans="1:93" hidden="1">
      <c r="A586" s="125"/>
      <c r="B586" s="125"/>
      <c r="C586" s="125"/>
      <c r="D586" s="125"/>
      <c r="E586" s="299" t="s">
        <v>585</v>
      </c>
      <c r="F586" s="300"/>
      <c r="G586" s="300"/>
      <c r="H586" s="301"/>
      <c r="I586" s="200"/>
      <c r="J586" s="280" t="s">
        <v>586</v>
      </c>
      <c r="K586" s="280"/>
      <c r="L586" s="280" t="s">
        <v>638</v>
      </c>
      <c r="M586" s="280"/>
      <c r="N586" s="280" t="s">
        <v>630</v>
      </c>
      <c r="O586" s="280"/>
      <c r="P586" s="125" t="s">
        <v>488</v>
      </c>
      <c r="R586" s="125"/>
      <c r="S586" s="125"/>
      <c r="T586" s="125"/>
      <c r="U586" s="125"/>
      <c r="V586" s="299" t="s">
        <v>585</v>
      </c>
      <c r="W586" s="300"/>
      <c r="X586" s="300"/>
      <c r="Y586" s="301"/>
      <c r="Z586" s="200"/>
      <c r="AA586" s="280" t="s">
        <v>586</v>
      </c>
      <c r="AB586" s="280"/>
      <c r="AC586" s="280" t="s">
        <v>638</v>
      </c>
      <c r="AD586" s="280"/>
      <c r="AE586" s="280" t="s">
        <v>630</v>
      </c>
      <c r="AF586" s="280"/>
      <c r="AG586" s="125" t="s">
        <v>488</v>
      </c>
      <c r="AI586" s="125"/>
      <c r="AJ586" s="125"/>
      <c r="AK586" s="125"/>
      <c r="AL586" s="125"/>
      <c r="AM586" s="280" t="s">
        <v>585</v>
      </c>
      <c r="AN586" s="280"/>
      <c r="AO586" s="200"/>
      <c r="AP586" s="280" t="s">
        <v>586</v>
      </c>
      <c r="AQ586" s="280"/>
      <c r="AR586" s="280" t="s">
        <v>638</v>
      </c>
      <c r="AS586" s="280"/>
      <c r="AT586" s="280" t="s">
        <v>630</v>
      </c>
      <c r="AU586" s="280"/>
      <c r="AV586" s="125" t="s">
        <v>488</v>
      </c>
      <c r="AX586" s="125"/>
      <c r="AY586" s="125"/>
      <c r="AZ586" s="125"/>
      <c r="BA586" s="125"/>
      <c r="BB586" s="280" t="s">
        <v>585</v>
      </c>
      <c r="BC586" s="280"/>
      <c r="BD586" s="200"/>
      <c r="BE586" s="280" t="s">
        <v>586</v>
      </c>
      <c r="BF586" s="280"/>
      <c r="BG586" s="280" t="s">
        <v>638</v>
      </c>
      <c r="BH586" s="280"/>
      <c r="BI586" s="280" t="s">
        <v>630</v>
      </c>
      <c r="BJ586" s="280"/>
      <c r="BK586" s="125" t="s">
        <v>488</v>
      </c>
      <c r="BM586" s="125"/>
      <c r="BN586" s="125"/>
      <c r="BO586" s="125"/>
      <c r="BP586" s="125"/>
      <c r="BQ586" s="280" t="s">
        <v>585</v>
      </c>
      <c r="BR586" s="280"/>
      <c r="BS586" s="200"/>
      <c r="BT586" s="280" t="s">
        <v>586</v>
      </c>
      <c r="BU586" s="280"/>
      <c r="BV586" s="280" t="s">
        <v>638</v>
      </c>
      <c r="BW586" s="280"/>
      <c r="BX586" s="280" t="s">
        <v>630</v>
      </c>
      <c r="BY586" s="280"/>
      <c r="BZ586" s="125" t="s">
        <v>488</v>
      </c>
      <c r="CB586" s="125"/>
      <c r="CC586" s="125"/>
      <c r="CD586" s="125"/>
      <c r="CE586" s="125"/>
      <c r="CF586" s="280" t="s">
        <v>585</v>
      </c>
      <c r="CG586" s="280"/>
      <c r="CH586" s="200"/>
      <c r="CI586" s="280" t="s">
        <v>586</v>
      </c>
      <c r="CJ586" s="280"/>
      <c r="CK586" s="280" t="s">
        <v>638</v>
      </c>
      <c r="CL586" s="280"/>
      <c r="CM586" s="280" t="s">
        <v>630</v>
      </c>
      <c r="CN586" s="280"/>
      <c r="CO586" s="125" t="s">
        <v>488</v>
      </c>
    </row>
    <row r="587" spans="1:93" ht="45" hidden="1">
      <c r="A587" s="125" t="s">
        <v>633</v>
      </c>
      <c r="B587" s="125" t="s">
        <v>628</v>
      </c>
      <c r="C587" s="127" t="s">
        <v>6</v>
      </c>
      <c r="D587" s="127" t="s">
        <v>7</v>
      </c>
      <c r="E587" s="199" t="s">
        <v>872</v>
      </c>
      <c r="F587" s="199" t="s">
        <v>873</v>
      </c>
      <c r="G587" s="199" t="s">
        <v>874</v>
      </c>
      <c r="H587" s="199" t="s">
        <v>875</v>
      </c>
      <c r="I587" s="125"/>
      <c r="J587" s="125" t="s">
        <v>584</v>
      </c>
      <c r="K587" s="125" t="s">
        <v>589</v>
      </c>
      <c r="L587" s="125" t="s">
        <v>585</v>
      </c>
      <c r="M587" s="125" t="s">
        <v>586</v>
      </c>
      <c r="N587" s="125" t="s">
        <v>631</v>
      </c>
      <c r="O587" s="128" t="s">
        <v>632</v>
      </c>
      <c r="P587" s="125"/>
      <c r="R587" s="125" t="s">
        <v>633</v>
      </c>
      <c r="S587" s="125" t="s">
        <v>628</v>
      </c>
      <c r="T587" s="127" t="s">
        <v>6</v>
      </c>
      <c r="U587" s="127" t="s">
        <v>7</v>
      </c>
      <c r="V587" s="204" t="s">
        <v>872</v>
      </c>
      <c r="W587" s="204" t="s">
        <v>873</v>
      </c>
      <c r="X587" s="204" t="s">
        <v>874</v>
      </c>
      <c r="Y587" s="204" t="s">
        <v>875</v>
      </c>
      <c r="Z587" s="125"/>
      <c r="AA587" s="125" t="s">
        <v>584</v>
      </c>
      <c r="AB587" s="125" t="s">
        <v>589</v>
      </c>
      <c r="AC587" s="125" t="s">
        <v>585</v>
      </c>
      <c r="AD587" s="125" t="s">
        <v>586</v>
      </c>
      <c r="AE587" s="125" t="s">
        <v>631</v>
      </c>
      <c r="AF587" s="128" t="s">
        <v>632</v>
      </c>
      <c r="AG587" s="125"/>
      <c r="AI587" s="125" t="s">
        <v>633</v>
      </c>
      <c r="AJ587" s="125" t="s">
        <v>628</v>
      </c>
      <c r="AK587" s="127" t="s">
        <v>6</v>
      </c>
      <c r="AL587" s="127" t="s">
        <v>7</v>
      </c>
      <c r="AM587" s="125" t="s">
        <v>584</v>
      </c>
      <c r="AN587" s="125" t="s">
        <v>589</v>
      </c>
      <c r="AO587" s="125"/>
      <c r="AP587" s="125" t="s">
        <v>584</v>
      </c>
      <c r="AQ587" s="125" t="s">
        <v>589</v>
      </c>
      <c r="AR587" s="125" t="s">
        <v>585</v>
      </c>
      <c r="AS587" s="125" t="s">
        <v>586</v>
      </c>
      <c r="AT587" s="125" t="s">
        <v>631</v>
      </c>
      <c r="AU587" s="128" t="s">
        <v>632</v>
      </c>
      <c r="AV587" s="125"/>
      <c r="AX587" s="125" t="s">
        <v>633</v>
      </c>
      <c r="AY587" s="125" t="s">
        <v>628</v>
      </c>
      <c r="AZ587" s="127" t="s">
        <v>6</v>
      </c>
      <c r="BA587" s="127" t="s">
        <v>7</v>
      </c>
      <c r="BB587" s="125" t="s">
        <v>584</v>
      </c>
      <c r="BC587" s="125" t="s">
        <v>589</v>
      </c>
      <c r="BD587" s="125"/>
      <c r="BE587" s="125" t="s">
        <v>584</v>
      </c>
      <c r="BF587" s="125" t="s">
        <v>589</v>
      </c>
      <c r="BG587" s="125" t="s">
        <v>585</v>
      </c>
      <c r="BH587" s="125" t="s">
        <v>586</v>
      </c>
      <c r="BI587" s="125" t="s">
        <v>631</v>
      </c>
      <c r="BJ587" s="128" t="s">
        <v>632</v>
      </c>
      <c r="BK587" s="125"/>
      <c r="BM587" s="125" t="s">
        <v>633</v>
      </c>
      <c r="BN587" s="125" t="s">
        <v>628</v>
      </c>
      <c r="BO587" s="127" t="s">
        <v>6</v>
      </c>
      <c r="BP587" s="127" t="s">
        <v>7</v>
      </c>
      <c r="BQ587" s="125" t="s">
        <v>584</v>
      </c>
      <c r="BR587" s="125" t="s">
        <v>589</v>
      </c>
      <c r="BS587" s="125"/>
      <c r="BT587" s="125" t="s">
        <v>584</v>
      </c>
      <c r="BU587" s="125" t="s">
        <v>589</v>
      </c>
      <c r="BV587" s="125" t="s">
        <v>585</v>
      </c>
      <c r="BW587" s="125" t="s">
        <v>586</v>
      </c>
      <c r="BX587" s="125" t="s">
        <v>631</v>
      </c>
      <c r="BY587" s="128" t="s">
        <v>632</v>
      </c>
      <c r="BZ587" s="125"/>
      <c r="CB587" s="125" t="s">
        <v>633</v>
      </c>
      <c r="CC587" s="125" t="s">
        <v>628</v>
      </c>
      <c r="CD587" s="127" t="s">
        <v>6</v>
      </c>
      <c r="CE587" s="127" t="s">
        <v>7</v>
      </c>
      <c r="CF587" s="125" t="s">
        <v>584</v>
      </c>
      <c r="CG587" s="125" t="s">
        <v>589</v>
      </c>
      <c r="CH587" s="125"/>
      <c r="CI587" s="125" t="s">
        <v>584</v>
      </c>
      <c r="CJ587" s="125" t="s">
        <v>589</v>
      </c>
      <c r="CK587" s="125" t="s">
        <v>585</v>
      </c>
      <c r="CL587" s="125" t="s">
        <v>586</v>
      </c>
      <c r="CM587" s="125" t="s">
        <v>631</v>
      </c>
      <c r="CN587" s="128" t="s">
        <v>632</v>
      </c>
      <c r="CO587" s="125"/>
    </row>
    <row r="588" spans="1:93" hidden="1">
      <c r="A588" s="129">
        <v>1</v>
      </c>
      <c r="B588" s="283" t="s">
        <v>629</v>
      </c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294"/>
      <c r="R588" s="129">
        <v>1</v>
      </c>
      <c r="S588" s="283" t="s">
        <v>629</v>
      </c>
      <c r="T588" s="129"/>
      <c r="U588" s="129"/>
      <c r="V588" s="129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  <c r="AG588" s="295"/>
      <c r="AI588" s="129">
        <v>1</v>
      </c>
      <c r="AJ588" s="284" t="s">
        <v>629</v>
      </c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  <c r="AU588" s="129"/>
      <c r="AV588" s="286"/>
      <c r="AX588" s="129">
        <v>1</v>
      </c>
      <c r="AY588" s="284" t="s">
        <v>629</v>
      </c>
      <c r="AZ588" s="38"/>
      <c r="BA588" s="38" t="s">
        <v>714</v>
      </c>
      <c r="BB588" s="129">
        <v>700</v>
      </c>
      <c r="BC588" s="129">
        <v>700</v>
      </c>
      <c r="BD588" s="129"/>
      <c r="BE588" s="129"/>
      <c r="BF588" s="129"/>
      <c r="BG588" s="129"/>
      <c r="BH588" s="129"/>
      <c r="BI588" s="129"/>
      <c r="BJ588" s="129"/>
      <c r="BK588" s="281"/>
      <c r="BM588" s="129">
        <v>1</v>
      </c>
      <c r="BN588" s="284" t="s">
        <v>629</v>
      </c>
      <c r="BO588" s="129"/>
      <c r="BP588" s="129" t="s">
        <v>667</v>
      </c>
      <c r="BQ588" s="129">
        <v>200</v>
      </c>
      <c r="BR588" s="129"/>
      <c r="BS588" s="129"/>
      <c r="BT588" s="129"/>
      <c r="BU588" s="129"/>
      <c r="BV588" s="129"/>
      <c r="BW588" s="129"/>
      <c r="BX588" s="129"/>
      <c r="BY588" s="129"/>
      <c r="BZ588" s="289" t="s">
        <v>916</v>
      </c>
      <c r="CB588" s="129">
        <v>1</v>
      </c>
      <c r="CC588" s="284" t="s">
        <v>629</v>
      </c>
      <c r="CD588" s="129"/>
      <c r="CE588" s="129"/>
      <c r="CF588" s="129"/>
      <c r="CG588" s="129"/>
      <c r="CH588" s="129"/>
      <c r="CI588" s="129"/>
      <c r="CJ588" s="129"/>
      <c r="CK588" s="129"/>
      <c r="CL588" s="129"/>
      <c r="CM588" s="129"/>
      <c r="CN588" s="129"/>
      <c r="CO588" s="281"/>
    </row>
    <row r="589" spans="1:93" hidden="1">
      <c r="A589" s="129">
        <v>2</v>
      </c>
      <c r="B589" s="283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294"/>
      <c r="R589" s="129">
        <v>2</v>
      </c>
      <c r="S589" s="283"/>
      <c r="T589" s="129"/>
      <c r="U589" s="129"/>
      <c r="V589" s="129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  <c r="AG589" s="296"/>
      <c r="AI589" s="129">
        <v>2</v>
      </c>
      <c r="AJ589" s="284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  <c r="AU589" s="129"/>
      <c r="AV589" s="287"/>
      <c r="AX589" s="129">
        <v>2</v>
      </c>
      <c r="AY589" s="284"/>
      <c r="AZ589" s="129"/>
      <c r="BA589" s="38" t="s">
        <v>713</v>
      </c>
      <c r="BB589" s="129">
        <v>280</v>
      </c>
      <c r="BC589" s="129">
        <v>280</v>
      </c>
      <c r="BD589" s="129"/>
      <c r="BE589" s="129"/>
      <c r="BF589" s="129"/>
      <c r="BG589" s="129"/>
      <c r="BH589" s="129"/>
      <c r="BI589" s="129"/>
      <c r="BJ589" s="129"/>
      <c r="BK589" s="281"/>
      <c r="BM589" s="129">
        <v>2</v>
      </c>
      <c r="BN589" s="284"/>
      <c r="BO589" s="129"/>
      <c r="BP589" s="129" t="s">
        <v>714</v>
      </c>
      <c r="BQ589" s="129">
        <v>400</v>
      </c>
      <c r="BR589" s="129">
        <v>550</v>
      </c>
      <c r="BS589" s="129"/>
      <c r="BT589" s="129"/>
      <c r="BU589" s="129"/>
      <c r="BV589" s="129"/>
      <c r="BW589" s="129"/>
      <c r="BX589" s="129"/>
      <c r="BY589" s="129"/>
      <c r="BZ589" s="290"/>
      <c r="CB589" s="129">
        <v>2</v>
      </c>
      <c r="CC589" s="284"/>
      <c r="CD589" s="129"/>
      <c r="CE589" s="129"/>
      <c r="CF589" s="129"/>
      <c r="CG589" s="129"/>
      <c r="CH589" s="129"/>
      <c r="CI589" s="129"/>
      <c r="CJ589" s="129"/>
      <c r="CK589" s="129"/>
      <c r="CL589" s="129"/>
      <c r="CM589" s="129"/>
      <c r="CN589" s="129"/>
      <c r="CO589" s="281"/>
    </row>
    <row r="590" spans="1:93" hidden="1">
      <c r="A590" s="129">
        <v>3</v>
      </c>
      <c r="B590" s="283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294"/>
      <c r="R590" s="129">
        <v>3</v>
      </c>
      <c r="S590" s="283"/>
      <c r="T590" s="129"/>
      <c r="U590" s="129"/>
      <c r="V590" s="129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  <c r="AG590" s="296"/>
      <c r="AI590" s="129">
        <v>3</v>
      </c>
      <c r="AJ590" s="284"/>
      <c r="AK590" s="129"/>
      <c r="AL590" s="129"/>
      <c r="AM590" s="129"/>
      <c r="AN590" s="129"/>
      <c r="AO590" s="129"/>
      <c r="AP590" s="129"/>
      <c r="AQ590" s="129"/>
      <c r="AR590" s="129"/>
      <c r="AS590" s="129"/>
      <c r="AT590" s="129"/>
      <c r="AU590" s="129"/>
      <c r="AV590" s="287"/>
      <c r="AX590" s="129">
        <v>3</v>
      </c>
      <c r="AY590" s="284"/>
      <c r="AZ590" s="129"/>
      <c r="BA590" s="16" t="s">
        <v>667</v>
      </c>
      <c r="BB590" s="129">
        <v>200</v>
      </c>
      <c r="BC590" s="129">
        <v>200</v>
      </c>
      <c r="BD590" s="129"/>
      <c r="BE590" s="129"/>
      <c r="BF590" s="129"/>
      <c r="BG590" s="129"/>
      <c r="BH590" s="129"/>
      <c r="BI590" s="129"/>
      <c r="BJ590" s="129"/>
      <c r="BK590" s="281"/>
      <c r="BM590" s="129">
        <v>3</v>
      </c>
      <c r="BN590" s="284"/>
      <c r="BO590" s="129"/>
      <c r="BP590" s="129"/>
      <c r="BQ590" s="129"/>
      <c r="BR590" s="129"/>
      <c r="BS590" s="129"/>
      <c r="BT590" s="129"/>
      <c r="BU590" s="129"/>
      <c r="BV590" s="129"/>
      <c r="BW590" s="129"/>
      <c r="BX590" s="129"/>
      <c r="BY590" s="129"/>
      <c r="BZ590" s="290"/>
      <c r="CB590" s="129">
        <v>3</v>
      </c>
      <c r="CC590" s="284"/>
      <c r="CD590" s="129"/>
      <c r="CE590" s="129"/>
      <c r="CF590" s="129"/>
      <c r="CG590" s="129"/>
      <c r="CH590" s="129"/>
      <c r="CI590" s="129"/>
      <c r="CJ590" s="129"/>
      <c r="CK590" s="129"/>
      <c r="CL590" s="129"/>
      <c r="CM590" s="129"/>
      <c r="CN590" s="129"/>
      <c r="CO590" s="281"/>
    </row>
    <row r="591" spans="1:93" hidden="1">
      <c r="A591" s="129">
        <v>4</v>
      </c>
      <c r="B591" s="283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294"/>
      <c r="R591" s="129">
        <v>4</v>
      </c>
      <c r="S591" s="283"/>
      <c r="T591" s="129"/>
      <c r="U591" s="129"/>
      <c r="V591" s="129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  <c r="AG591" s="296"/>
      <c r="AI591" s="129">
        <v>4</v>
      </c>
      <c r="AJ591" s="284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  <c r="AU591" s="129"/>
      <c r="AV591" s="287"/>
      <c r="AX591" s="129">
        <v>4</v>
      </c>
      <c r="AY591" s="284"/>
      <c r="AZ591" s="16"/>
      <c r="BA591" s="16"/>
      <c r="BB591" s="129"/>
      <c r="BC591" s="129"/>
      <c r="BD591" s="129"/>
      <c r="BE591" s="129"/>
      <c r="BF591" s="129"/>
      <c r="BG591" s="129"/>
      <c r="BH591" s="129"/>
      <c r="BI591" s="129"/>
      <c r="BJ591" s="129"/>
      <c r="BK591" s="281"/>
      <c r="BM591" s="129">
        <v>4</v>
      </c>
      <c r="BN591" s="284"/>
      <c r="BO591" s="129"/>
      <c r="BP591" s="129"/>
      <c r="BQ591" s="129"/>
      <c r="BR591" s="129"/>
      <c r="BS591" s="129"/>
      <c r="BT591" s="129"/>
      <c r="BU591" s="129"/>
      <c r="BV591" s="129"/>
      <c r="BW591" s="129"/>
      <c r="BX591" s="129"/>
      <c r="BY591" s="129"/>
      <c r="BZ591" s="290"/>
      <c r="CB591" s="129">
        <v>4</v>
      </c>
      <c r="CC591" s="284"/>
      <c r="CD591" s="129"/>
      <c r="CE591" s="129"/>
      <c r="CF591" s="129"/>
      <c r="CG591" s="129"/>
      <c r="CH591" s="129"/>
      <c r="CI591" s="129"/>
      <c r="CJ591" s="129"/>
      <c r="CK591" s="129"/>
      <c r="CL591" s="129"/>
      <c r="CM591" s="129"/>
      <c r="CN591" s="129"/>
      <c r="CO591" s="281"/>
    </row>
    <row r="592" spans="1:93" hidden="1">
      <c r="A592" s="129">
        <v>5</v>
      </c>
      <c r="B592" s="283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294"/>
      <c r="R592" s="129">
        <v>5</v>
      </c>
      <c r="S592" s="283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296"/>
      <c r="AI592" s="129">
        <v>5</v>
      </c>
      <c r="AJ592" s="284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  <c r="AU592" s="129"/>
      <c r="AV592" s="287"/>
      <c r="AX592" s="129">
        <v>5</v>
      </c>
      <c r="AY592" s="284"/>
      <c r="AZ592" s="129"/>
      <c r="BA592" s="129"/>
      <c r="BB592" s="129"/>
      <c r="BC592" s="129"/>
      <c r="BD592" s="129"/>
      <c r="BE592" s="129"/>
      <c r="BF592" s="129"/>
      <c r="BG592" s="129"/>
      <c r="BH592" s="129"/>
      <c r="BI592" s="129"/>
      <c r="BJ592" s="129"/>
      <c r="BK592" s="281"/>
      <c r="BM592" s="129">
        <v>5</v>
      </c>
      <c r="BN592" s="284"/>
      <c r="BO592" s="129"/>
      <c r="BP592" s="129"/>
      <c r="BQ592" s="129"/>
      <c r="BR592" s="129"/>
      <c r="BS592" s="129"/>
      <c r="BT592" s="129"/>
      <c r="BU592" s="129"/>
      <c r="BV592" s="129"/>
      <c r="BW592" s="129"/>
      <c r="BX592" s="129"/>
      <c r="BY592" s="129"/>
      <c r="BZ592" s="290"/>
      <c r="CB592" s="129">
        <v>5</v>
      </c>
      <c r="CC592" s="284"/>
      <c r="CD592" s="129"/>
      <c r="CE592" s="129"/>
      <c r="CF592" s="129"/>
      <c r="CG592" s="129"/>
      <c r="CH592" s="129"/>
      <c r="CI592" s="129"/>
      <c r="CJ592" s="129"/>
      <c r="CK592" s="129"/>
      <c r="CL592" s="129"/>
      <c r="CM592" s="129"/>
      <c r="CN592" s="129"/>
      <c r="CO592" s="281"/>
    </row>
    <row r="593" spans="1:93" hidden="1">
      <c r="A593" s="129">
        <v>6</v>
      </c>
      <c r="B593" s="283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294"/>
      <c r="R593" s="129">
        <v>6</v>
      </c>
      <c r="S593" s="283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96"/>
      <c r="AD593" s="196"/>
      <c r="AE593" s="129"/>
      <c r="AF593" s="129"/>
      <c r="AG593" s="296"/>
      <c r="AI593" s="129">
        <v>6</v>
      </c>
      <c r="AJ593" s="284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  <c r="AU593" s="129"/>
      <c r="AV593" s="287"/>
      <c r="AX593" s="129">
        <v>6</v>
      </c>
      <c r="AY593" s="284"/>
      <c r="AZ593" s="129"/>
      <c r="BA593" s="38"/>
      <c r="BB593" s="129"/>
      <c r="BC593" s="129"/>
      <c r="BD593" s="129"/>
      <c r="BE593" s="129"/>
      <c r="BF593" s="129"/>
      <c r="BG593" s="129"/>
      <c r="BH593" s="129"/>
      <c r="BI593" s="129"/>
      <c r="BJ593" s="129"/>
      <c r="BK593" s="281"/>
      <c r="BM593" s="129">
        <v>6</v>
      </c>
      <c r="BN593" s="284"/>
      <c r="BO593" s="129"/>
      <c r="BP593" s="129"/>
      <c r="BQ593" s="129"/>
      <c r="BR593" s="129"/>
      <c r="BS593" s="129"/>
      <c r="BT593" s="129"/>
      <c r="BU593" s="129"/>
      <c r="BV593" s="129"/>
      <c r="BW593" s="129"/>
      <c r="BX593" s="129"/>
      <c r="BY593" s="129"/>
      <c r="BZ593" s="290"/>
      <c r="CB593" s="129">
        <v>6</v>
      </c>
      <c r="CC593" s="284"/>
      <c r="CD593" s="129"/>
      <c r="CE593" s="129"/>
      <c r="CF593" s="129"/>
      <c r="CG593" s="129"/>
      <c r="CH593" s="129"/>
      <c r="CI593" s="129"/>
      <c r="CJ593" s="129"/>
      <c r="CK593" s="129"/>
      <c r="CL593" s="129"/>
      <c r="CM593" s="129"/>
      <c r="CN593" s="129"/>
      <c r="CO593" s="281"/>
    </row>
    <row r="594" spans="1:93" hidden="1">
      <c r="A594" s="129">
        <v>7</v>
      </c>
      <c r="B594" s="283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294"/>
      <c r="R594" s="129">
        <v>7</v>
      </c>
      <c r="S594" s="283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96"/>
      <c r="AD594" s="196"/>
      <c r="AE594" s="129"/>
      <c r="AF594" s="129"/>
      <c r="AG594" s="296"/>
      <c r="AI594" s="129">
        <v>7</v>
      </c>
      <c r="AJ594" s="284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  <c r="AU594" s="129"/>
      <c r="AV594" s="287"/>
      <c r="AX594" s="129">
        <v>7</v>
      </c>
      <c r="AY594" s="284"/>
      <c r="AZ594" s="129"/>
      <c r="BA594" s="47"/>
      <c r="BB594" s="129"/>
      <c r="BC594" s="129"/>
      <c r="BD594" s="129"/>
      <c r="BE594" s="129"/>
      <c r="BF594" s="129"/>
      <c r="BG594" s="129"/>
      <c r="BH594" s="129"/>
      <c r="BI594" s="129"/>
      <c r="BJ594" s="129"/>
      <c r="BK594" s="281"/>
      <c r="BM594" s="129">
        <v>7</v>
      </c>
      <c r="BN594" s="284"/>
      <c r="BO594" s="129"/>
      <c r="BP594" s="129"/>
      <c r="BQ594" s="129"/>
      <c r="BR594" s="129"/>
      <c r="BS594" s="129"/>
      <c r="BT594" s="129"/>
      <c r="BU594" s="129"/>
      <c r="BV594" s="129"/>
      <c r="BW594" s="129"/>
      <c r="BX594" s="129"/>
      <c r="BY594" s="129"/>
      <c r="BZ594" s="290"/>
      <c r="CB594" s="129">
        <v>7</v>
      </c>
      <c r="CC594" s="284"/>
      <c r="CD594" s="129"/>
      <c r="CE594" s="129"/>
      <c r="CF594" s="129"/>
      <c r="CG594" s="129"/>
      <c r="CH594" s="129"/>
      <c r="CI594" s="129"/>
      <c r="CJ594" s="129"/>
      <c r="CK594" s="129"/>
      <c r="CL594" s="129"/>
      <c r="CM594" s="129"/>
      <c r="CN594" s="129"/>
      <c r="CO594" s="281"/>
    </row>
    <row r="595" spans="1:93" hidden="1">
      <c r="A595" s="129">
        <v>8</v>
      </c>
      <c r="B595" s="283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294"/>
      <c r="R595" s="129">
        <v>8</v>
      </c>
      <c r="S595" s="283"/>
      <c r="T595" s="129"/>
      <c r="U595" s="129"/>
      <c r="V595" s="129"/>
      <c r="W595" s="129"/>
      <c r="X595" s="129"/>
      <c r="Y595" s="129"/>
      <c r="Z595" s="129"/>
      <c r="AA595" s="129"/>
      <c r="AB595" s="129"/>
      <c r="AC595" s="196"/>
      <c r="AD595" s="196"/>
      <c r="AE595" s="129"/>
      <c r="AF595" s="129"/>
      <c r="AG595" s="296"/>
      <c r="AI595" s="129">
        <v>8</v>
      </c>
      <c r="AJ595" s="284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  <c r="AU595" s="129"/>
      <c r="AV595" s="287"/>
      <c r="AX595" s="129">
        <v>8</v>
      </c>
      <c r="AY595" s="284"/>
      <c r="AZ595" s="16"/>
      <c r="BA595" s="16"/>
      <c r="BB595" s="129"/>
      <c r="BC595" s="129"/>
      <c r="BD595" s="129"/>
      <c r="BE595" s="129"/>
      <c r="BF595" s="129"/>
      <c r="BG595" s="129"/>
      <c r="BH595" s="129"/>
      <c r="BI595" s="129"/>
      <c r="BJ595" s="129"/>
      <c r="BK595" s="281"/>
      <c r="BM595" s="129">
        <v>8</v>
      </c>
      <c r="BN595" s="284"/>
      <c r="BO595" s="129"/>
      <c r="BP595" s="129"/>
      <c r="BQ595" s="129"/>
      <c r="BR595" s="129"/>
      <c r="BS595" s="129"/>
      <c r="BT595" s="129"/>
      <c r="BU595" s="129"/>
      <c r="BV595" s="129"/>
      <c r="BW595" s="129"/>
      <c r="BX595" s="129"/>
      <c r="BY595" s="129"/>
      <c r="BZ595" s="290"/>
      <c r="CB595" s="129">
        <v>8</v>
      </c>
      <c r="CC595" s="284"/>
      <c r="CD595" s="129"/>
      <c r="CE595" s="129"/>
      <c r="CF595" s="129"/>
      <c r="CG595" s="129"/>
      <c r="CH595" s="129"/>
      <c r="CI595" s="129"/>
      <c r="CJ595" s="129"/>
      <c r="CK595" s="129"/>
      <c r="CL595" s="129"/>
      <c r="CM595" s="129"/>
      <c r="CN595" s="129"/>
      <c r="CO595" s="281"/>
    </row>
    <row r="596" spans="1:93" hidden="1">
      <c r="A596" s="129">
        <v>9</v>
      </c>
      <c r="B596" s="283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294"/>
      <c r="R596" s="129">
        <v>9</v>
      </c>
      <c r="S596" s="283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96"/>
      <c r="AD596" s="196"/>
      <c r="AE596" s="129"/>
      <c r="AF596" s="129"/>
      <c r="AG596" s="296"/>
      <c r="AI596" s="129">
        <v>9</v>
      </c>
      <c r="AJ596" s="284"/>
      <c r="AK596" s="129"/>
      <c r="AL596" s="129"/>
      <c r="AM596" s="129"/>
      <c r="AN596" s="129"/>
      <c r="AO596" s="129"/>
      <c r="AP596" s="129"/>
      <c r="AQ596" s="129"/>
      <c r="AR596" s="129"/>
      <c r="AS596" s="129"/>
      <c r="AT596" s="129"/>
      <c r="AU596" s="129"/>
      <c r="AV596" s="287"/>
      <c r="AX596" s="129">
        <v>9</v>
      </c>
      <c r="AY596" s="284"/>
      <c r="AZ596" s="129"/>
      <c r="BA596" s="129"/>
      <c r="BB596" s="129"/>
      <c r="BC596" s="129"/>
      <c r="BD596" s="129"/>
      <c r="BE596" s="129"/>
      <c r="BF596" s="129"/>
      <c r="BG596" s="129"/>
      <c r="BH596" s="129"/>
      <c r="BI596" s="129"/>
      <c r="BJ596" s="129"/>
      <c r="BK596" s="281"/>
      <c r="BM596" s="129">
        <v>9</v>
      </c>
      <c r="BN596" s="284"/>
      <c r="BO596" s="129"/>
      <c r="BP596" s="129"/>
      <c r="BQ596" s="129"/>
      <c r="BR596" s="129"/>
      <c r="BS596" s="129"/>
      <c r="BT596" s="129"/>
      <c r="BU596" s="129"/>
      <c r="BV596" s="129"/>
      <c r="BW596" s="129"/>
      <c r="BX596" s="129"/>
      <c r="BY596" s="129"/>
      <c r="BZ596" s="290"/>
      <c r="CB596" s="129">
        <v>9</v>
      </c>
      <c r="CC596" s="284"/>
      <c r="CD596" s="129"/>
      <c r="CE596" s="129"/>
      <c r="CF596" s="129"/>
      <c r="CG596" s="129"/>
      <c r="CH596" s="129"/>
      <c r="CI596" s="129"/>
      <c r="CJ596" s="129"/>
      <c r="CK596" s="129"/>
      <c r="CL596" s="129"/>
      <c r="CM596" s="129"/>
      <c r="CN596" s="129"/>
      <c r="CO596" s="281"/>
    </row>
    <row r="597" spans="1:93" hidden="1">
      <c r="A597" s="129">
        <v>10</v>
      </c>
      <c r="B597" s="283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294"/>
      <c r="R597" s="129">
        <v>10</v>
      </c>
      <c r="S597" s="283"/>
      <c r="T597" s="129"/>
      <c r="U597" s="129"/>
      <c r="V597" s="129"/>
      <c r="W597" s="129"/>
      <c r="X597" s="129"/>
      <c r="Y597" s="129"/>
      <c r="Z597" s="129"/>
      <c r="AA597" s="129"/>
      <c r="AB597" s="129"/>
      <c r="AC597" s="196"/>
      <c r="AD597" s="196"/>
      <c r="AE597" s="129"/>
      <c r="AF597" s="129"/>
      <c r="AG597" s="296"/>
      <c r="AI597" s="129">
        <v>10</v>
      </c>
      <c r="AJ597" s="284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  <c r="AU597" s="129"/>
      <c r="AV597" s="287"/>
      <c r="AX597" s="129">
        <v>10</v>
      </c>
      <c r="AY597" s="284"/>
      <c r="AZ597" s="129"/>
      <c r="BA597" s="129"/>
      <c r="BB597" s="129"/>
      <c r="BC597" s="129"/>
      <c r="BD597" s="129"/>
      <c r="BE597" s="129"/>
      <c r="BF597" s="129"/>
      <c r="BG597" s="129"/>
      <c r="BH597" s="129"/>
      <c r="BI597" s="129"/>
      <c r="BJ597" s="129"/>
      <c r="BK597" s="281"/>
      <c r="BM597" s="129">
        <v>10</v>
      </c>
      <c r="BN597" s="284"/>
      <c r="BO597" s="129"/>
      <c r="BP597" s="129"/>
      <c r="BQ597" s="129"/>
      <c r="BR597" s="129"/>
      <c r="BS597" s="129"/>
      <c r="BT597" s="129"/>
      <c r="BU597" s="129"/>
      <c r="BV597" s="129"/>
      <c r="BW597" s="129"/>
      <c r="BX597" s="129"/>
      <c r="BY597" s="129"/>
      <c r="BZ597" s="290"/>
      <c r="CB597" s="129">
        <v>10</v>
      </c>
      <c r="CC597" s="284"/>
      <c r="CD597" s="129"/>
      <c r="CE597" s="129"/>
      <c r="CF597" s="129"/>
      <c r="CG597" s="129"/>
      <c r="CH597" s="129"/>
      <c r="CI597" s="129"/>
      <c r="CJ597" s="129"/>
      <c r="CK597" s="129"/>
      <c r="CL597" s="129"/>
      <c r="CM597" s="129"/>
      <c r="CN597" s="129"/>
      <c r="CO597" s="281"/>
    </row>
    <row r="598" spans="1:93" hidden="1">
      <c r="A598" s="129">
        <v>11</v>
      </c>
      <c r="B598" s="283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294"/>
      <c r="R598" s="129">
        <v>11</v>
      </c>
      <c r="S598" s="283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96"/>
      <c r="AD598" s="196"/>
      <c r="AE598" s="129"/>
      <c r="AF598" s="129"/>
      <c r="AG598" s="296"/>
      <c r="AI598" s="129">
        <v>11</v>
      </c>
      <c r="AJ598" s="284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  <c r="AU598" s="129"/>
      <c r="AV598" s="287"/>
      <c r="AX598" s="129">
        <v>11</v>
      </c>
      <c r="AY598" s="284"/>
      <c r="AZ598" s="129"/>
      <c r="BA598" s="129"/>
      <c r="BB598" s="129"/>
      <c r="BC598" s="129"/>
      <c r="BD598" s="129"/>
      <c r="BE598" s="129"/>
      <c r="BF598" s="129"/>
      <c r="BG598" s="129"/>
      <c r="BH598" s="129"/>
      <c r="BI598" s="129"/>
      <c r="BJ598" s="129"/>
      <c r="BK598" s="281"/>
      <c r="BM598" s="129">
        <v>11</v>
      </c>
      <c r="BN598" s="284"/>
      <c r="BO598" s="129"/>
      <c r="BP598" s="129"/>
      <c r="BQ598" s="129"/>
      <c r="BR598" s="129"/>
      <c r="BS598" s="129"/>
      <c r="BT598" s="129"/>
      <c r="BU598" s="129"/>
      <c r="BV598" s="129"/>
      <c r="BW598" s="129"/>
      <c r="BX598" s="129"/>
      <c r="BY598" s="129"/>
      <c r="BZ598" s="290"/>
      <c r="CB598" s="129">
        <v>11</v>
      </c>
      <c r="CC598" s="284"/>
      <c r="CD598" s="129"/>
      <c r="CE598" s="129"/>
      <c r="CF598" s="129"/>
      <c r="CG598" s="129"/>
      <c r="CH598" s="129"/>
      <c r="CI598" s="129"/>
      <c r="CJ598" s="129"/>
      <c r="CK598" s="129"/>
      <c r="CL598" s="129"/>
      <c r="CM598" s="129"/>
      <c r="CN598" s="129"/>
      <c r="CO598" s="281"/>
    </row>
    <row r="599" spans="1:93" hidden="1">
      <c r="A599" s="129">
        <v>12</v>
      </c>
      <c r="B599" s="283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294"/>
      <c r="R599" s="129">
        <v>12</v>
      </c>
      <c r="S599" s="283"/>
      <c r="T599" s="129"/>
      <c r="U599" s="129"/>
      <c r="V599" s="129"/>
      <c r="W599" s="129"/>
      <c r="X599" s="129"/>
      <c r="Y599" s="129"/>
      <c r="Z599" s="129"/>
      <c r="AA599" s="129"/>
      <c r="AB599" s="129"/>
      <c r="AC599" s="196"/>
      <c r="AD599" s="196"/>
      <c r="AE599" s="129"/>
      <c r="AF599" s="129"/>
      <c r="AG599" s="296"/>
      <c r="AI599" s="129">
        <v>12</v>
      </c>
      <c r="AJ599" s="284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  <c r="AU599" s="129"/>
      <c r="AV599" s="287"/>
      <c r="AX599" s="129">
        <v>12</v>
      </c>
      <c r="AY599" s="284"/>
      <c r="AZ599" s="129"/>
      <c r="BA599" s="129"/>
      <c r="BB599" s="129"/>
      <c r="BC599" s="129"/>
      <c r="BD599" s="129"/>
      <c r="BE599" s="129"/>
      <c r="BF599" s="129"/>
      <c r="BG599" s="129"/>
      <c r="BH599" s="129"/>
      <c r="BI599" s="129"/>
      <c r="BJ599" s="129"/>
      <c r="BK599" s="281"/>
      <c r="BM599" s="129">
        <v>12</v>
      </c>
      <c r="BN599" s="284"/>
      <c r="BO599" s="129"/>
      <c r="BP599" s="129"/>
      <c r="BQ599" s="129"/>
      <c r="BR599" s="129"/>
      <c r="BS599" s="129"/>
      <c r="BT599" s="129"/>
      <c r="BU599" s="129"/>
      <c r="BV599" s="129"/>
      <c r="BW599" s="129"/>
      <c r="BX599" s="129"/>
      <c r="BY599" s="129"/>
      <c r="BZ599" s="290"/>
      <c r="CB599" s="129">
        <v>12</v>
      </c>
      <c r="CC599" s="284"/>
      <c r="CD599" s="129"/>
      <c r="CE599" s="129"/>
      <c r="CF599" s="129"/>
      <c r="CG599" s="129"/>
      <c r="CH599" s="129"/>
      <c r="CI599" s="129"/>
      <c r="CJ599" s="129"/>
      <c r="CK599" s="129"/>
      <c r="CL599" s="129"/>
      <c r="CM599" s="129"/>
      <c r="CN599" s="129"/>
      <c r="CO599" s="281"/>
    </row>
    <row r="600" spans="1:93" hidden="1">
      <c r="A600" s="129">
        <v>13</v>
      </c>
      <c r="B600" s="283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294"/>
      <c r="R600" s="129">
        <v>13</v>
      </c>
      <c r="S600" s="283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96"/>
      <c r="AD600" s="196"/>
      <c r="AE600" s="129"/>
      <c r="AF600" s="129"/>
      <c r="AG600" s="296"/>
      <c r="AI600" s="129">
        <v>13</v>
      </c>
      <c r="AJ600" s="284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  <c r="AU600" s="129"/>
      <c r="AV600" s="287"/>
      <c r="AX600" s="129">
        <v>13</v>
      </c>
      <c r="AY600" s="284"/>
      <c r="AZ600" s="129"/>
      <c r="BA600" s="129"/>
      <c r="BB600" s="129"/>
      <c r="BC600" s="129"/>
      <c r="BD600" s="129"/>
      <c r="BE600" s="129"/>
      <c r="BF600" s="129"/>
      <c r="BG600" s="129"/>
      <c r="BH600" s="129"/>
      <c r="BI600" s="129"/>
      <c r="BJ600" s="129"/>
      <c r="BK600" s="281"/>
      <c r="BM600" s="129">
        <v>13</v>
      </c>
      <c r="BN600" s="284"/>
      <c r="BO600" s="129"/>
      <c r="BP600" s="129"/>
      <c r="BQ600" s="129"/>
      <c r="BR600" s="129"/>
      <c r="BS600" s="129"/>
      <c r="BT600" s="129"/>
      <c r="BU600" s="129"/>
      <c r="BV600" s="129"/>
      <c r="BW600" s="129"/>
      <c r="BX600" s="129"/>
      <c r="BY600" s="129"/>
      <c r="BZ600" s="290"/>
      <c r="CB600" s="129">
        <v>13</v>
      </c>
      <c r="CC600" s="284"/>
      <c r="CD600" s="129"/>
      <c r="CE600" s="129"/>
      <c r="CF600" s="129"/>
      <c r="CG600" s="129"/>
      <c r="CH600" s="129"/>
      <c r="CI600" s="129"/>
      <c r="CJ600" s="129"/>
      <c r="CK600" s="129"/>
      <c r="CL600" s="129"/>
      <c r="CM600" s="129"/>
      <c r="CN600" s="129"/>
      <c r="CO600" s="281"/>
    </row>
    <row r="601" spans="1:93" hidden="1">
      <c r="A601" s="129">
        <v>14</v>
      </c>
      <c r="B601" s="283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294"/>
      <c r="R601" s="129">
        <v>14</v>
      </c>
      <c r="S601" s="283"/>
      <c r="T601" s="129"/>
      <c r="U601" s="129"/>
      <c r="V601" s="129"/>
      <c r="W601" s="129"/>
      <c r="X601" s="129"/>
      <c r="Y601" s="129"/>
      <c r="Z601" s="129"/>
      <c r="AA601" s="129"/>
      <c r="AB601" s="129"/>
      <c r="AC601" s="196"/>
      <c r="AD601" s="196"/>
      <c r="AE601" s="129"/>
      <c r="AF601" s="129"/>
      <c r="AG601" s="296"/>
      <c r="AI601" s="129">
        <v>14</v>
      </c>
      <c r="AJ601" s="284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  <c r="AU601" s="129"/>
      <c r="AV601" s="287"/>
      <c r="AX601" s="129">
        <v>14</v>
      </c>
      <c r="AY601" s="284"/>
      <c r="AZ601" s="129"/>
      <c r="BA601" s="129"/>
      <c r="BB601" s="129"/>
      <c r="BC601" s="129"/>
      <c r="BD601" s="129"/>
      <c r="BE601" s="129"/>
      <c r="BF601" s="129"/>
      <c r="BG601" s="129"/>
      <c r="BH601" s="129"/>
      <c r="BI601" s="129"/>
      <c r="BJ601" s="129"/>
      <c r="BK601" s="281"/>
      <c r="BM601" s="129">
        <v>14</v>
      </c>
      <c r="BN601" s="284"/>
      <c r="BO601" s="129"/>
      <c r="BP601" s="129"/>
      <c r="BQ601" s="129"/>
      <c r="BR601" s="129"/>
      <c r="BS601" s="129"/>
      <c r="BT601" s="129"/>
      <c r="BU601" s="129"/>
      <c r="BV601" s="129"/>
      <c r="BW601" s="129"/>
      <c r="BX601" s="129"/>
      <c r="BY601" s="129"/>
      <c r="BZ601" s="290"/>
      <c r="CB601" s="129">
        <v>14</v>
      </c>
      <c r="CC601" s="284"/>
      <c r="CD601" s="129"/>
      <c r="CE601" s="129"/>
      <c r="CF601" s="129"/>
      <c r="CG601" s="129"/>
      <c r="CH601" s="129"/>
      <c r="CI601" s="129"/>
      <c r="CJ601" s="129"/>
      <c r="CK601" s="129"/>
      <c r="CL601" s="129"/>
      <c r="CM601" s="129"/>
      <c r="CN601" s="129"/>
      <c r="CO601" s="281"/>
    </row>
    <row r="602" spans="1:93" hidden="1">
      <c r="A602" s="129">
        <v>15</v>
      </c>
      <c r="B602" s="283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294"/>
      <c r="R602" s="129">
        <v>15</v>
      </c>
      <c r="S602" s="283"/>
      <c r="T602" s="129"/>
      <c r="U602" s="129"/>
      <c r="V602" s="129"/>
      <c r="W602" s="129"/>
      <c r="X602" s="129"/>
      <c r="Y602" s="129"/>
      <c r="Z602" s="129"/>
      <c r="AA602" s="129"/>
      <c r="AB602" s="129"/>
      <c r="AC602" s="196"/>
      <c r="AD602" s="196"/>
      <c r="AE602" s="129"/>
      <c r="AF602" s="129"/>
      <c r="AG602" s="297"/>
      <c r="AI602" s="129">
        <v>15</v>
      </c>
      <c r="AJ602" s="284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  <c r="AU602" s="129"/>
      <c r="AV602" s="288"/>
      <c r="AX602" s="129">
        <v>15</v>
      </c>
      <c r="AY602" s="284"/>
      <c r="AZ602" s="129"/>
      <c r="BA602" s="129"/>
      <c r="BB602" s="129"/>
      <c r="BC602" s="129"/>
      <c r="BD602" s="129"/>
      <c r="BE602" s="129"/>
      <c r="BF602" s="129"/>
      <c r="BG602" s="129"/>
      <c r="BH602" s="129"/>
      <c r="BI602" s="129"/>
      <c r="BJ602" s="129"/>
      <c r="BK602" s="281"/>
      <c r="BM602" s="129">
        <v>15</v>
      </c>
      <c r="BN602" s="284"/>
      <c r="BO602" s="129"/>
      <c r="BP602" s="129"/>
      <c r="BQ602" s="129"/>
      <c r="BR602" s="129"/>
      <c r="BS602" s="129"/>
      <c r="BT602" s="129"/>
      <c r="BU602" s="129"/>
      <c r="BV602" s="129"/>
      <c r="BW602" s="129"/>
      <c r="BX602" s="129"/>
      <c r="BY602" s="129"/>
      <c r="BZ602" s="291"/>
      <c r="CB602" s="129">
        <v>15</v>
      </c>
      <c r="CC602" s="284"/>
      <c r="CD602" s="129"/>
      <c r="CE602" s="129"/>
      <c r="CF602" s="129"/>
      <c r="CG602" s="129"/>
      <c r="CH602" s="129"/>
      <c r="CI602" s="129"/>
      <c r="CJ602" s="129"/>
      <c r="CK602" s="129"/>
      <c r="CL602" s="129"/>
      <c r="CM602" s="129"/>
      <c r="CN602" s="129"/>
      <c r="CO602" s="281"/>
    </row>
    <row r="603" spans="1:93" ht="15.75" hidden="1">
      <c r="A603" s="280" t="s">
        <v>644</v>
      </c>
      <c r="B603" s="280"/>
      <c r="C603" s="129"/>
      <c r="D603" s="129"/>
      <c r="E603" s="125">
        <f>SUM(E588:E602)</f>
        <v>0</v>
      </c>
      <c r="F603" s="125">
        <f t="shared" ref="F603:H603" si="279">SUM(F588:F602)</f>
        <v>0</v>
      </c>
      <c r="G603" s="125">
        <f t="shared" si="279"/>
        <v>0</v>
      </c>
      <c r="H603" s="125">
        <f t="shared" si="279"/>
        <v>0</v>
      </c>
      <c r="I603" s="129"/>
      <c r="J603" s="129">
        <f t="shared" ref="J603:K603" si="280">SUM(J588:J602)</f>
        <v>0</v>
      </c>
      <c r="K603" s="129">
        <f t="shared" si="280"/>
        <v>0</v>
      </c>
      <c r="L603" s="130">
        <f>IF(F603=0,0,(F603/E603*100))</f>
        <v>0</v>
      </c>
      <c r="M603" s="130">
        <f>IF(K603=0,0,(K603/J603*100))</f>
        <v>0</v>
      </c>
      <c r="N603" s="129"/>
      <c r="O603" s="129"/>
      <c r="P603" s="129"/>
      <c r="R603" s="280" t="s">
        <v>593</v>
      </c>
      <c r="S603" s="280"/>
      <c r="T603" s="125"/>
      <c r="U603" s="125"/>
      <c r="V603" s="125">
        <f>SUM(V588:V602)</f>
        <v>0</v>
      </c>
      <c r="W603" s="125">
        <f>SUM(W588:W602)</f>
        <v>0</v>
      </c>
      <c r="X603" s="125">
        <f t="shared" ref="X603:Y603" si="281">SUM(X588:X602)</f>
        <v>0</v>
      </c>
      <c r="Y603" s="125">
        <f t="shared" si="281"/>
        <v>0</v>
      </c>
      <c r="Z603" s="125"/>
      <c r="AA603" s="125">
        <f t="shared" ref="AA603:AB603" si="282">SUM(AA588:AA602)</f>
        <v>0</v>
      </c>
      <c r="AB603" s="125">
        <f t="shared" si="282"/>
        <v>0</v>
      </c>
      <c r="AC603" s="197">
        <f>IF(W603=0,0,(W603/V603*100))</f>
        <v>0</v>
      </c>
      <c r="AD603" s="197">
        <f>IF(AB603=0,0,(AB603/AA603*100))</f>
        <v>0</v>
      </c>
      <c r="AE603" s="125"/>
      <c r="AF603" s="125"/>
      <c r="AG603" s="129"/>
      <c r="AI603" s="281" t="s">
        <v>593</v>
      </c>
      <c r="AJ603" s="281"/>
      <c r="AK603" s="129"/>
      <c r="AL603" s="129"/>
      <c r="AM603" s="129">
        <f>SUM(AM588:AM602)</f>
        <v>0</v>
      </c>
      <c r="AN603" s="129">
        <f>SUM(AN588:AN602)</f>
        <v>0</v>
      </c>
      <c r="AO603" s="129"/>
      <c r="AP603" s="129">
        <f t="shared" ref="AP603:AQ603" si="283">SUM(AP588:AP602)</f>
        <v>0</v>
      </c>
      <c r="AQ603" s="129">
        <f t="shared" si="283"/>
        <v>0</v>
      </c>
      <c r="AR603" s="130">
        <f>IF(AN603=0,0,(AN603/AM603*100))</f>
        <v>0</v>
      </c>
      <c r="AS603" s="130">
        <f>IF(AQ603=0,0,(AQ603/AP603*100))</f>
        <v>0</v>
      </c>
      <c r="AT603" s="129"/>
      <c r="AU603" s="129"/>
      <c r="AV603" s="129"/>
      <c r="AX603" s="281" t="s">
        <v>593</v>
      </c>
      <c r="AY603" s="281"/>
      <c r="AZ603" s="129"/>
      <c r="BA603" s="129"/>
      <c r="BB603" s="129">
        <f>SUM(BB588:BB602)</f>
        <v>1180</v>
      </c>
      <c r="BC603" s="129">
        <f>SUM(BC588:BC602)</f>
        <v>1180</v>
      </c>
      <c r="BD603" s="129"/>
      <c r="BE603" s="129">
        <f t="shared" ref="BE603:BF603" si="284">SUM(BE588:BE602)</f>
        <v>0</v>
      </c>
      <c r="BF603" s="129">
        <f t="shared" si="284"/>
        <v>0</v>
      </c>
      <c r="BG603" s="194">
        <f>IF(BC603=0,0,(BC603/BB603*100))</f>
        <v>100</v>
      </c>
      <c r="BH603" s="194">
        <f>IF(BF603=0,0,(BF603/BE603*100))</f>
        <v>0</v>
      </c>
      <c r="BI603" s="129">
        <v>9</v>
      </c>
      <c r="BJ603" s="129">
        <v>2</v>
      </c>
      <c r="BK603" s="129"/>
      <c r="BM603" s="281" t="s">
        <v>593</v>
      </c>
      <c r="BN603" s="281"/>
      <c r="BO603" s="129"/>
      <c r="BP603" s="129"/>
      <c r="BQ603" s="129">
        <f>SUM(BQ588:BQ602)</f>
        <v>600</v>
      </c>
      <c r="BR603" s="129">
        <f>SUM(BR588:BR602)</f>
        <v>550</v>
      </c>
      <c r="BS603" s="129"/>
      <c r="BT603" s="129">
        <f t="shared" ref="BT603:BU603" si="285">SUM(BT588:BT602)</f>
        <v>0</v>
      </c>
      <c r="BU603" s="129">
        <f t="shared" si="285"/>
        <v>0</v>
      </c>
      <c r="BV603" s="130">
        <f>IF(BR603=0,0,(BR603/BQ603*100))</f>
        <v>91.666666666666657</v>
      </c>
      <c r="BW603" s="130">
        <f>IF(BU603=0,0,(BU603/BT603*100))</f>
        <v>0</v>
      </c>
      <c r="BX603" s="129">
        <v>10</v>
      </c>
      <c r="BY603" s="129">
        <v>1</v>
      </c>
      <c r="BZ603" s="129"/>
      <c r="CB603" s="281" t="s">
        <v>593</v>
      </c>
      <c r="CC603" s="281"/>
      <c r="CD603" s="129"/>
      <c r="CE603" s="129"/>
      <c r="CF603" s="129">
        <f>SUM(CF588:CF602)</f>
        <v>0</v>
      </c>
      <c r="CG603" s="129">
        <f>SUM(CG588:CG602)</f>
        <v>0</v>
      </c>
      <c r="CH603" s="129"/>
      <c r="CI603" s="129">
        <f t="shared" ref="CI603:CJ603" si="286">SUM(CI588:CI602)</f>
        <v>0</v>
      </c>
      <c r="CJ603" s="129">
        <f t="shared" si="286"/>
        <v>0</v>
      </c>
      <c r="CK603" s="130">
        <f>IF(CG603=0,0,(CG603/CF603*100))</f>
        <v>0</v>
      </c>
      <c r="CL603" s="130">
        <f>IF(CJ603=0,0,(CJ603/CI603*100))</f>
        <v>0</v>
      </c>
      <c r="CM603" s="129"/>
      <c r="CN603" s="129"/>
      <c r="CO603" s="129"/>
    </row>
    <row r="604" spans="1:93" hidden="1">
      <c r="A604" s="129">
        <v>1</v>
      </c>
      <c r="B604" s="283" t="s">
        <v>634</v>
      </c>
      <c r="C604" s="16"/>
      <c r="D604" s="4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284"/>
      <c r="R604" s="129">
        <v>1</v>
      </c>
      <c r="S604" s="283" t="s">
        <v>634</v>
      </c>
      <c r="T604" s="16"/>
      <c r="U604" s="16"/>
      <c r="V604" s="129"/>
      <c r="W604" s="129"/>
      <c r="X604" s="129"/>
      <c r="Y604" s="129"/>
      <c r="Z604" s="129"/>
      <c r="AA604" s="129"/>
      <c r="AB604" s="129"/>
      <c r="AC604" s="196"/>
      <c r="AD604" s="196"/>
      <c r="AE604" s="129"/>
      <c r="AF604" s="129"/>
      <c r="AG604" s="286"/>
      <c r="AI604" s="129">
        <v>1</v>
      </c>
      <c r="AJ604" s="284" t="s">
        <v>634</v>
      </c>
      <c r="AK604" s="16"/>
      <c r="AL604" s="16"/>
      <c r="AM604" s="129"/>
      <c r="AN604" s="129"/>
      <c r="AO604" s="129"/>
      <c r="AP604" s="129"/>
      <c r="AQ604" s="129"/>
      <c r="AR604" s="129"/>
      <c r="AS604" s="129"/>
      <c r="AT604" s="129"/>
      <c r="AU604" s="129"/>
      <c r="AV604" s="286"/>
      <c r="AX604" s="129">
        <v>1</v>
      </c>
      <c r="AY604" s="284" t="s">
        <v>634</v>
      </c>
      <c r="AZ604" s="16"/>
      <c r="BA604" s="16"/>
      <c r="BB604" s="129"/>
      <c r="BC604" s="129"/>
      <c r="BD604" s="129"/>
      <c r="BE604" s="129"/>
      <c r="BF604" s="129"/>
      <c r="BG604" s="195"/>
      <c r="BH604" s="195"/>
      <c r="BI604" s="129"/>
      <c r="BJ604" s="129"/>
      <c r="BK604" s="286" t="s">
        <v>850</v>
      </c>
      <c r="BM604" s="129">
        <v>1</v>
      </c>
      <c r="BN604" s="284" t="s">
        <v>634</v>
      </c>
      <c r="BO604" s="16" t="s">
        <v>67</v>
      </c>
      <c r="BP604" s="16" t="s">
        <v>68</v>
      </c>
      <c r="BQ604" s="129">
        <v>200</v>
      </c>
      <c r="BR604" s="129">
        <v>200</v>
      </c>
      <c r="BS604" s="129"/>
      <c r="BT604" s="129"/>
      <c r="BU604" s="129"/>
      <c r="BV604" s="129"/>
      <c r="BW604" s="129"/>
      <c r="BX604" s="129"/>
      <c r="BY604" s="129"/>
      <c r="BZ604" s="286" t="s">
        <v>915</v>
      </c>
      <c r="CB604" s="129">
        <v>1</v>
      </c>
      <c r="CC604" s="284" t="s">
        <v>634</v>
      </c>
      <c r="CD604" s="16"/>
      <c r="CE604" s="16"/>
      <c r="CF604" s="129"/>
      <c r="CG604" s="129"/>
      <c r="CH604" s="129"/>
      <c r="CI604" s="129"/>
      <c r="CJ604" s="129"/>
      <c r="CK604" s="129"/>
      <c r="CL604" s="129"/>
      <c r="CM604" s="129"/>
      <c r="CN604" s="129"/>
      <c r="CO604" s="286"/>
    </row>
    <row r="605" spans="1:93" hidden="1">
      <c r="A605" s="129">
        <v>2</v>
      </c>
      <c r="B605" s="283"/>
      <c r="C605" s="16"/>
      <c r="D605" s="4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284"/>
      <c r="R605" s="129">
        <v>2</v>
      </c>
      <c r="S605" s="283"/>
      <c r="T605" s="16"/>
      <c r="U605" s="24"/>
      <c r="V605" s="129"/>
      <c r="W605" s="129"/>
      <c r="X605" s="129"/>
      <c r="Y605" s="129"/>
      <c r="Z605" s="129"/>
      <c r="AA605" s="129"/>
      <c r="AB605" s="129"/>
      <c r="AC605" s="196"/>
      <c r="AD605" s="196"/>
      <c r="AE605" s="129"/>
      <c r="AF605" s="129"/>
      <c r="AG605" s="287"/>
      <c r="AI605" s="129">
        <v>2</v>
      </c>
      <c r="AJ605" s="284"/>
      <c r="AK605" s="16"/>
      <c r="AL605" s="16"/>
      <c r="AM605" s="129"/>
      <c r="AN605" s="129"/>
      <c r="AO605" s="129"/>
      <c r="AP605" s="129"/>
      <c r="AQ605" s="129"/>
      <c r="AR605" s="129"/>
      <c r="AS605" s="129"/>
      <c r="AT605" s="129"/>
      <c r="AU605" s="129"/>
      <c r="AV605" s="287"/>
      <c r="AX605" s="129">
        <v>2</v>
      </c>
      <c r="AY605" s="284"/>
      <c r="AZ605" s="16"/>
      <c r="BA605" s="16"/>
      <c r="BB605" s="129"/>
      <c r="BC605" s="129"/>
      <c r="BD605" s="129"/>
      <c r="BE605" s="129"/>
      <c r="BF605" s="129"/>
      <c r="BG605" s="195"/>
      <c r="BH605" s="195"/>
      <c r="BI605" s="129"/>
      <c r="BJ605" s="129"/>
      <c r="BK605" s="287"/>
      <c r="BM605" s="129">
        <v>2</v>
      </c>
      <c r="BN605" s="284"/>
      <c r="BO605" s="16" t="s">
        <v>45</v>
      </c>
      <c r="BP605" s="16" t="s">
        <v>46</v>
      </c>
      <c r="BQ605" s="129">
        <v>400</v>
      </c>
      <c r="BR605" s="129">
        <v>400</v>
      </c>
      <c r="BS605" s="129"/>
      <c r="BT605" s="129"/>
      <c r="BU605" s="129"/>
      <c r="BV605" s="129"/>
      <c r="BW605" s="129"/>
      <c r="BX605" s="129"/>
      <c r="BY605" s="129"/>
      <c r="BZ605" s="287"/>
      <c r="CB605" s="129">
        <v>2</v>
      </c>
      <c r="CC605" s="284"/>
      <c r="CD605" s="43"/>
      <c r="CE605" s="16"/>
      <c r="CF605" s="129"/>
      <c r="CG605" s="129"/>
      <c r="CH605" s="129"/>
      <c r="CI605" s="129"/>
      <c r="CJ605" s="129"/>
      <c r="CK605" s="129"/>
      <c r="CL605" s="129"/>
      <c r="CM605" s="129"/>
      <c r="CN605" s="129"/>
      <c r="CO605" s="287"/>
    </row>
    <row r="606" spans="1:93" hidden="1">
      <c r="A606" s="129">
        <v>3</v>
      </c>
      <c r="B606" s="283"/>
      <c r="C606" s="16"/>
      <c r="D606" s="16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284"/>
      <c r="R606" s="129">
        <v>3</v>
      </c>
      <c r="S606" s="283"/>
      <c r="T606" s="16"/>
      <c r="U606" s="49"/>
      <c r="V606" s="129"/>
      <c r="W606" s="129"/>
      <c r="X606" s="129"/>
      <c r="Y606" s="129"/>
      <c r="Z606" s="129"/>
      <c r="AA606" s="129"/>
      <c r="AB606" s="129"/>
      <c r="AC606" s="196"/>
      <c r="AD606" s="196"/>
      <c r="AE606" s="129"/>
      <c r="AF606" s="129"/>
      <c r="AG606" s="287"/>
      <c r="AI606" s="129">
        <v>3</v>
      </c>
      <c r="AJ606" s="284"/>
      <c r="AK606" s="16"/>
      <c r="AL606" s="24"/>
      <c r="AM606" s="129"/>
      <c r="AN606" s="129"/>
      <c r="AO606" s="129"/>
      <c r="AP606" s="129"/>
      <c r="AQ606" s="129"/>
      <c r="AR606" s="129"/>
      <c r="AS606" s="129"/>
      <c r="AT606" s="129"/>
      <c r="AU606" s="129"/>
      <c r="AV606" s="287"/>
      <c r="AX606" s="129">
        <v>3</v>
      </c>
      <c r="AY606" s="284"/>
      <c r="AZ606" s="16"/>
      <c r="BA606" s="24"/>
      <c r="BB606" s="129"/>
      <c r="BC606" s="129"/>
      <c r="BD606" s="129"/>
      <c r="BE606" s="129"/>
      <c r="BF606" s="129"/>
      <c r="BG606" s="195"/>
      <c r="BH606" s="195"/>
      <c r="BI606" s="129"/>
      <c r="BJ606" s="129"/>
      <c r="BK606" s="287"/>
      <c r="BM606" s="129">
        <v>3</v>
      </c>
      <c r="BN606" s="284"/>
      <c r="BO606" s="16" t="s">
        <v>41</v>
      </c>
      <c r="BP606" s="16" t="s">
        <v>42</v>
      </c>
      <c r="BQ606" s="129"/>
      <c r="BR606" s="129">
        <v>30</v>
      </c>
      <c r="BS606" s="129"/>
      <c r="BT606" s="129"/>
      <c r="BU606" s="129"/>
      <c r="BV606" s="129"/>
      <c r="BW606" s="129"/>
      <c r="BX606" s="129"/>
      <c r="BY606" s="129"/>
      <c r="BZ606" s="287"/>
      <c r="CB606" s="129">
        <v>3</v>
      </c>
      <c r="CC606" s="284"/>
      <c r="CD606" s="16"/>
      <c r="CE606" s="16"/>
      <c r="CF606" s="129"/>
      <c r="CG606" s="129"/>
      <c r="CH606" s="129"/>
      <c r="CI606" s="129"/>
      <c r="CJ606" s="129"/>
      <c r="CK606" s="129"/>
      <c r="CL606" s="129"/>
      <c r="CM606" s="129"/>
      <c r="CN606" s="129"/>
      <c r="CO606" s="287"/>
    </row>
    <row r="607" spans="1:93" hidden="1">
      <c r="A607" s="129">
        <v>4</v>
      </c>
      <c r="B607" s="283"/>
      <c r="C607" s="16"/>
      <c r="D607" s="16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284"/>
      <c r="R607" s="129">
        <v>4</v>
      </c>
      <c r="S607" s="283"/>
      <c r="T607" s="34"/>
      <c r="U607" s="49"/>
      <c r="V607" s="129"/>
      <c r="W607" s="129"/>
      <c r="X607" s="129"/>
      <c r="Y607" s="129"/>
      <c r="Z607" s="129"/>
      <c r="AA607" s="129"/>
      <c r="AB607" s="129"/>
      <c r="AC607" s="196"/>
      <c r="AD607" s="196"/>
      <c r="AE607" s="129"/>
      <c r="AF607" s="129"/>
      <c r="AG607" s="287"/>
      <c r="AI607" s="129">
        <v>4</v>
      </c>
      <c r="AJ607" s="284"/>
      <c r="AK607" s="16"/>
      <c r="AL607" s="16"/>
      <c r="AM607" s="129"/>
      <c r="AN607" s="129"/>
      <c r="AO607" s="129"/>
      <c r="AP607" s="129"/>
      <c r="AQ607" s="129"/>
      <c r="AR607" s="129"/>
      <c r="AS607" s="129"/>
      <c r="AT607" s="129"/>
      <c r="AU607" s="129"/>
      <c r="AV607" s="287"/>
      <c r="AX607" s="129">
        <v>4</v>
      </c>
      <c r="AY607" s="284"/>
      <c r="AZ607" s="16"/>
      <c r="BA607" s="16"/>
      <c r="BB607" s="129"/>
      <c r="BC607" s="129"/>
      <c r="BD607" s="129"/>
      <c r="BE607" s="129"/>
      <c r="BF607" s="129"/>
      <c r="BG607" s="195"/>
      <c r="BH607" s="195"/>
      <c r="BI607" s="129"/>
      <c r="BJ607" s="129"/>
      <c r="BK607" s="287"/>
      <c r="BM607" s="129">
        <v>4</v>
      </c>
      <c r="BN607" s="284"/>
      <c r="BO607" s="16"/>
      <c r="BP607" s="16"/>
      <c r="BQ607" s="129"/>
      <c r="BR607" s="129"/>
      <c r="BS607" s="129"/>
      <c r="BT607" s="129"/>
      <c r="BU607" s="129"/>
      <c r="BV607" s="129"/>
      <c r="BW607" s="129"/>
      <c r="BX607" s="129"/>
      <c r="BY607" s="129"/>
      <c r="BZ607" s="287"/>
      <c r="CB607" s="129">
        <v>4</v>
      </c>
      <c r="CC607" s="284"/>
      <c r="CD607" s="16"/>
      <c r="CE607" s="16"/>
      <c r="CF607" s="129"/>
      <c r="CG607" s="129"/>
      <c r="CH607" s="129"/>
      <c r="CI607" s="129"/>
      <c r="CJ607" s="129"/>
      <c r="CK607" s="129"/>
      <c r="CL607" s="129"/>
      <c r="CM607" s="129"/>
      <c r="CN607" s="129"/>
      <c r="CO607" s="287"/>
    </row>
    <row r="608" spans="1:93" hidden="1">
      <c r="A608" s="129">
        <v>5</v>
      </c>
      <c r="B608" s="283"/>
      <c r="C608" s="16"/>
      <c r="D608" s="16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284"/>
      <c r="R608" s="129">
        <v>5</v>
      </c>
      <c r="S608" s="283"/>
      <c r="T608" s="16"/>
      <c r="U608" s="49"/>
      <c r="V608" s="129"/>
      <c r="W608" s="129"/>
      <c r="X608" s="129"/>
      <c r="Y608" s="129"/>
      <c r="Z608" s="129"/>
      <c r="AA608" s="129"/>
      <c r="AB608" s="129"/>
      <c r="AC608" s="196"/>
      <c r="AD608" s="196"/>
      <c r="AE608" s="129"/>
      <c r="AF608" s="129"/>
      <c r="AG608" s="287"/>
      <c r="AI608" s="129">
        <v>5</v>
      </c>
      <c r="AJ608" s="284"/>
      <c r="AK608" s="16"/>
      <c r="AL608" s="16"/>
      <c r="AM608" s="129"/>
      <c r="AN608" s="129"/>
      <c r="AO608" s="129"/>
      <c r="AP608" s="129"/>
      <c r="AQ608" s="129"/>
      <c r="AR608" s="129"/>
      <c r="AS608" s="129"/>
      <c r="AT608" s="129"/>
      <c r="AU608" s="129"/>
      <c r="AV608" s="287"/>
      <c r="AX608" s="129">
        <v>5</v>
      </c>
      <c r="AY608" s="284"/>
      <c r="AZ608" s="16"/>
      <c r="BA608" s="16"/>
      <c r="BB608" s="129"/>
      <c r="BC608" s="129"/>
      <c r="BD608" s="129"/>
      <c r="BE608" s="129"/>
      <c r="BF608" s="129"/>
      <c r="BG608" s="195"/>
      <c r="BH608" s="195"/>
      <c r="BI608" s="129"/>
      <c r="BJ608" s="129"/>
      <c r="BK608" s="287"/>
      <c r="BM608" s="129">
        <v>5</v>
      </c>
      <c r="BN608" s="284"/>
      <c r="BO608" s="34"/>
      <c r="BP608" s="16"/>
      <c r="BQ608" s="129"/>
      <c r="BR608" s="129"/>
      <c r="BS608" s="129"/>
      <c r="BT608" s="129"/>
      <c r="BU608" s="129"/>
      <c r="BV608" s="129"/>
      <c r="BW608" s="129"/>
      <c r="BX608" s="129"/>
      <c r="BY608" s="129"/>
      <c r="BZ608" s="287"/>
      <c r="CB608" s="129">
        <v>5</v>
      </c>
      <c r="CC608" s="284"/>
      <c r="CD608" s="34"/>
      <c r="CE608" s="16"/>
      <c r="CF608" s="129"/>
      <c r="CG608" s="129"/>
      <c r="CH608" s="129"/>
      <c r="CI608" s="129"/>
      <c r="CJ608" s="129"/>
      <c r="CK608" s="129"/>
      <c r="CL608" s="129"/>
      <c r="CM608" s="129"/>
      <c r="CN608" s="129"/>
      <c r="CO608" s="287"/>
    </row>
    <row r="609" spans="1:93" hidden="1">
      <c r="A609" s="129">
        <v>6</v>
      </c>
      <c r="B609" s="283"/>
      <c r="C609" s="16"/>
      <c r="D609" s="16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284"/>
      <c r="R609" s="129">
        <v>6</v>
      </c>
      <c r="S609" s="283"/>
      <c r="T609" s="16"/>
      <c r="U609" s="16"/>
      <c r="V609" s="129"/>
      <c r="W609" s="129"/>
      <c r="X609" s="129"/>
      <c r="Y609" s="129"/>
      <c r="Z609" s="129"/>
      <c r="AA609" s="129"/>
      <c r="AB609" s="129"/>
      <c r="AC609" s="196"/>
      <c r="AD609" s="196"/>
      <c r="AE609" s="129"/>
      <c r="AF609" s="129"/>
      <c r="AG609" s="287"/>
      <c r="AI609" s="129">
        <v>6</v>
      </c>
      <c r="AJ609" s="284"/>
      <c r="AK609" s="16"/>
      <c r="AL609" s="16"/>
      <c r="AM609" s="129"/>
      <c r="AN609" s="129"/>
      <c r="AO609" s="129"/>
      <c r="AP609" s="129"/>
      <c r="AQ609" s="129"/>
      <c r="AR609" s="129"/>
      <c r="AS609" s="129"/>
      <c r="AT609" s="129"/>
      <c r="AU609" s="129"/>
      <c r="AV609" s="287"/>
      <c r="AX609" s="129">
        <v>6</v>
      </c>
      <c r="AY609" s="284"/>
      <c r="AZ609" s="16"/>
      <c r="BA609" s="16"/>
      <c r="BB609" s="129"/>
      <c r="BC609" s="129"/>
      <c r="BD609" s="129"/>
      <c r="BE609" s="129"/>
      <c r="BF609" s="129"/>
      <c r="BG609" s="195"/>
      <c r="BH609" s="195"/>
      <c r="BI609" s="129"/>
      <c r="BJ609" s="129"/>
      <c r="BK609" s="287"/>
      <c r="BM609" s="129">
        <v>6</v>
      </c>
      <c r="BN609" s="284"/>
      <c r="BO609" s="16"/>
      <c r="BP609" s="16"/>
      <c r="BQ609" s="129"/>
      <c r="BR609" s="129"/>
      <c r="BS609" s="129"/>
      <c r="BT609" s="129"/>
      <c r="BU609" s="129"/>
      <c r="BV609" s="129"/>
      <c r="BW609" s="129"/>
      <c r="BX609" s="129"/>
      <c r="BY609" s="129"/>
      <c r="BZ609" s="287"/>
      <c r="CB609" s="129">
        <v>6</v>
      </c>
      <c r="CC609" s="284"/>
      <c r="CD609" s="16"/>
      <c r="CE609" s="16"/>
      <c r="CF609" s="129"/>
      <c r="CG609" s="129"/>
      <c r="CH609" s="129"/>
      <c r="CI609" s="129"/>
      <c r="CJ609" s="129"/>
      <c r="CK609" s="129"/>
      <c r="CL609" s="129"/>
      <c r="CM609" s="129"/>
      <c r="CN609" s="129"/>
      <c r="CO609" s="287"/>
    </row>
    <row r="610" spans="1:93" hidden="1">
      <c r="A610" s="129">
        <v>7</v>
      </c>
      <c r="B610" s="283"/>
      <c r="C610" s="16"/>
      <c r="D610" s="24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284"/>
      <c r="R610" s="129">
        <v>7</v>
      </c>
      <c r="S610" s="283"/>
      <c r="T610" s="16"/>
      <c r="U610" s="16"/>
      <c r="V610" s="129"/>
      <c r="W610" s="129"/>
      <c r="X610" s="129"/>
      <c r="Y610" s="129"/>
      <c r="Z610" s="129"/>
      <c r="AA610" s="129"/>
      <c r="AB610" s="129"/>
      <c r="AC610" s="196"/>
      <c r="AD610" s="196"/>
      <c r="AE610" s="129"/>
      <c r="AF610" s="129"/>
      <c r="AG610" s="287"/>
      <c r="AI610" s="129">
        <v>7</v>
      </c>
      <c r="AJ610" s="284"/>
      <c r="AK610" s="16"/>
      <c r="AL610" s="49"/>
      <c r="AM610" s="129"/>
      <c r="AN610" s="129"/>
      <c r="AO610" s="129"/>
      <c r="AP610" s="129"/>
      <c r="AQ610" s="129"/>
      <c r="AR610" s="129"/>
      <c r="AS610" s="129"/>
      <c r="AT610" s="129"/>
      <c r="AU610" s="129"/>
      <c r="AV610" s="287"/>
      <c r="AX610" s="129">
        <v>7</v>
      </c>
      <c r="AY610" s="284"/>
      <c r="AZ610" s="34"/>
      <c r="BA610" s="16"/>
      <c r="BB610" s="129"/>
      <c r="BC610" s="129"/>
      <c r="BD610" s="129"/>
      <c r="BE610" s="129"/>
      <c r="BF610" s="129"/>
      <c r="BG610" s="195"/>
      <c r="BH610" s="195"/>
      <c r="BI610" s="129"/>
      <c r="BJ610" s="129"/>
      <c r="BK610" s="287"/>
      <c r="BM610" s="129">
        <v>7</v>
      </c>
      <c r="BN610" s="284"/>
      <c r="BO610" s="16"/>
      <c r="BP610" s="16"/>
      <c r="BQ610" s="129"/>
      <c r="BR610" s="129"/>
      <c r="BS610" s="129"/>
      <c r="BT610" s="129"/>
      <c r="BU610" s="129"/>
      <c r="BV610" s="129"/>
      <c r="BW610" s="129"/>
      <c r="BX610" s="129"/>
      <c r="BY610" s="129"/>
      <c r="BZ610" s="287"/>
      <c r="CB610" s="129">
        <v>7</v>
      </c>
      <c r="CC610" s="284"/>
      <c r="CD610" s="16"/>
      <c r="CE610" s="16"/>
      <c r="CF610" s="129"/>
      <c r="CG610" s="129"/>
      <c r="CH610" s="129"/>
      <c r="CI610" s="129"/>
      <c r="CJ610" s="129"/>
      <c r="CK610" s="129"/>
      <c r="CL610" s="129"/>
      <c r="CM610" s="129"/>
      <c r="CN610" s="129"/>
      <c r="CO610" s="287"/>
    </row>
    <row r="611" spans="1:93" hidden="1">
      <c r="A611" s="129">
        <v>8</v>
      </c>
      <c r="B611" s="283"/>
      <c r="C611" s="16"/>
      <c r="D611" s="16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284"/>
      <c r="R611" s="129">
        <v>8</v>
      </c>
      <c r="S611" s="283"/>
      <c r="T611" s="16"/>
      <c r="U611" s="16"/>
      <c r="V611" s="129"/>
      <c r="W611" s="129"/>
      <c r="X611" s="129"/>
      <c r="Y611" s="129"/>
      <c r="Z611" s="129"/>
      <c r="AA611" s="129"/>
      <c r="AB611" s="129"/>
      <c r="AC611" s="196"/>
      <c r="AD611" s="196"/>
      <c r="AE611" s="129"/>
      <c r="AF611" s="129"/>
      <c r="AG611" s="287"/>
      <c r="AI611" s="129">
        <v>8</v>
      </c>
      <c r="AJ611" s="284"/>
      <c r="AK611" s="16"/>
      <c r="AL611" s="16"/>
      <c r="AM611" s="129"/>
      <c r="AN611" s="129"/>
      <c r="AO611" s="129"/>
      <c r="AP611" s="129"/>
      <c r="AQ611" s="129"/>
      <c r="AR611" s="129"/>
      <c r="AS611" s="129"/>
      <c r="AT611" s="129"/>
      <c r="AU611" s="129"/>
      <c r="AV611" s="287"/>
      <c r="AX611" s="129">
        <v>8</v>
      </c>
      <c r="AY611" s="284"/>
      <c r="AZ611" s="34"/>
      <c r="BA611" s="49"/>
      <c r="BB611" s="129"/>
      <c r="BC611" s="129"/>
      <c r="BD611" s="129"/>
      <c r="BE611" s="129"/>
      <c r="BF611" s="129"/>
      <c r="BG611" s="195"/>
      <c r="BH611" s="195"/>
      <c r="BI611" s="129"/>
      <c r="BJ611" s="129"/>
      <c r="BK611" s="287"/>
      <c r="BM611" s="129">
        <v>8</v>
      </c>
      <c r="BN611" s="284"/>
      <c r="BO611" s="129"/>
      <c r="BP611" s="129"/>
      <c r="BQ611" s="129"/>
      <c r="BR611" s="129"/>
      <c r="BS611" s="129"/>
      <c r="BT611" s="129"/>
      <c r="BU611" s="129"/>
      <c r="BV611" s="129"/>
      <c r="BW611" s="129"/>
      <c r="BX611" s="129"/>
      <c r="BY611" s="129"/>
      <c r="BZ611" s="287"/>
      <c r="CB611" s="129">
        <v>8</v>
      </c>
      <c r="CC611" s="284"/>
      <c r="CD611" s="129"/>
      <c r="CE611" s="129"/>
      <c r="CF611" s="129"/>
      <c r="CG611" s="129"/>
      <c r="CH611" s="129"/>
      <c r="CI611" s="129"/>
      <c r="CJ611" s="129"/>
      <c r="CK611" s="129"/>
      <c r="CL611" s="129"/>
      <c r="CM611" s="129"/>
      <c r="CN611" s="129"/>
      <c r="CO611" s="287"/>
    </row>
    <row r="612" spans="1:93" hidden="1">
      <c r="A612" s="129">
        <v>9</v>
      </c>
      <c r="B612" s="283"/>
      <c r="C612" s="16"/>
      <c r="D612" s="16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284"/>
      <c r="R612" s="129">
        <v>9</v>
      </c>
      <c r="S612" s="283"/>
      <c r="T612" s="129"/>
      <c r="U612" s="129"/>
      <c r="V612" s="129"/>
      <c r="W612" s="129"/>
      <c r="X612" s="129"/>
      <c r="Y612" s="129"/>
      <c r="Z612" s="129"/>
      <c r="AA612" s="129"/>
      <c r="AB612" s="129"/>
      <c r="AC612" s="196"/>
      <c r="AD612" s="196"/>
      <c r="AE612" s="129"/>
      <c r="AF612" s="129"/>
      <c r="AG612" s="287"/>
      <c r="AI612" s="129">
        <v>9</v>
      </c>
      <c r="AJ612" s="284"/>
      <c r="AK612" s="34"/>
      <c r="AL612" s="16"/>
      <c r="AM612" s="16"/>
      <c r="AN612" s="16"/>
      <c r="AO612" s="129"/>
      <c r="AP612" s="129"/>
      <c r="AQ612" s="129"/>
      <c r="AR612" s="129"/>
      <c r="AS612" s="129"/>
      <c r="AT612" s="129"/>
      <c r="AU612" s="129"/>
      <c r="AV612" s="287"/>
      <c r="AX612" s="129">
        <v>9</v>
      </c>
      <c r="AY612" s="284"/>
      <c r="AZ612" s="16"/>
      <c r="BA612" s="16"/>
      <c r="BB612" s="129"/>
      <c r="BC612" s="129"/>
      <c r="BD612" s="129"/>
      <c r="BE612" s="129"/>
      <c r="BF612" s="129"/>
      <c r="BG612" s="195"/>
      <c r="BH612" s="195"/>
      <c r="BI612" s="129"/>
      <c r="BJ612" s="129"/>
      <c r="BK612" s="287"/>
      <c r="BM612" s="129">
        <v>9</v>
      </c>
      <c r="BN612" s="284"/>
      <c r="BO612" s="129"/>
      <c r="BP612" s="129"/>
      <c r="BQ612" s="129"/>
      <c r="BR612" s="129"/>
      <c r="BS612" s="129"/>
      <c r="BT612" s="129"/>
      <c r="BU612" s="129"/>
      <c r="BV612" s="129"/>
      <c r="BW612" s="129"/>
      <c r="BX612" s="129"/>
      <c r="BY612" s="129"/>
      <c r="BZ612" s="287"/>
      <c r="CB612" s="129">
        <v>9</v>
      </c>
      <c r="CC612" s="284"/>
      <c r="CD612" s="129"/>
      <c r="CE612" s="129"/>
      <c r="CF612" s="129"/>
      <c r="CG612" s="129"/>
      <c r="CH612" s="129"/>
      <c r="CI612" s="129"/>
      <c r="CJ612" s="129"/>
      <c r="CK612" s="129"/>
      <c r="CL612" s="129"/>
      <c r="CM612" s="129"/>
      <c r="CN612" s="129"/>
      <c r="CO612" s="287"/>
    </row>
    <row r="613" spans="1:93" hidden="1">
      <c r="A613" s="129">
        <v>10</v>
      </c>
      <c r="B613" s="283"/>
      <c r="C613" s="16"/>
      <c r="D613" s="16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284"/>
      <c r="R613" s="129">
        <v>10</v>
      </c>
      <c r="S613" s="283"/>
      <c r="T613" s="129"/>
      <c r="U613" s="129"/>
      <c r="V613" s="129"/>
      <c r="W613" s="129"/>
      <c r="X613" s="129"/>
      <c r="Y613" s="129"/>
      <c r="Z613" s="129"/>
      <c r="AA613" s="129"/>
      <c r="AB613" s="129"/>
      <c r="AC613" s="196"/>
      <c r="AD613" s="196"/>
      <c r="AE613" s="129"/>
      <c r="AF613" s="129"/>
      <c r="AG613" s="287"/>
      <c r="AI613" s="129">
        <v>10</v>
      </c>
      <c r="AJ613" s="284"/>
      <c r="AK613" s="16"/>
      <c r="AL613" s="16"/>
      <c r="AM613" s="129"/>
      <c r="AN613" s="129"/>
      <c r="AO613" s="129"/>
      <c r="AP613" s="129"/>
      <c r="AQ613" s="129"/>
      <c r="AR613" s="129"/>
      <c r="AS613" s="129"/>
      <c r="AT613" s="129"/>
      <c r="AU613" s="129"/>
      <c r="AV613" s="287"/>
      <c r="AX613" s="129">
        <v>10</v>
      </c>
      <c r="AY613" s="284"/>
      <c r="AZ613" s="16"/>
      <c r="BA613" s="16"/>
      <c r="BB613" s="129"/>
      <c r="BC613" s="129"/>
      <c r="BD613" s="129"/>
      <c r="BE613" s="129"/>
      <c r="BF613" s="129"/>
      <c r="BG613" s="195"/>
      <c r="BH613" s="195"/>
      <c r="BI613" s="129"/>
      <c r="BJ613" s="129"/>
      <c r="BK613" s="287"/>
      <c r="BM613" s="129">
        <v>10</v>
      </c>
      <c r="BN613" s="284"/>
      <c r="BO613" s="129"/>
      <c r="BP613" s="129"/>
      <c r="BQ613" s="129"/>
      <c r="BR613" s="129"/>
      <c r="BS613" s="129"/>
      <c r="BT613" s="129"/>
      <c r="BU613" s="129"/>
      <c r="BV613" s="129"/>
      <c r="BW613" s="129"/>
      <c r="BX613" s="129"/>
      <c r="BY613" s="129"/>
      <c r="BZ613" s="287"/>
      <c r="CB613" s="129">
        <v>10</v>
      </c>
      <c r="CC613" s="284"/>
      <c r="CD613" s="129"/>
      <c r="CE613" s="129"/>
      <c r="CF613" s="129"/>
      <c r="CG613" s="129"/>
      <c r="CH613" s="129"/>
      <c r="CI613" s="129"/>
      <c r="CJ613" s="129"/>
      <c r="CK613" s="129"/>
      <c r="CL613" s="129"/>
      <c r="CM613" s="129"/>
      <c r="CN613" s="129"/>
      <c r="CO613" s="287"/>
    </row>
    <row r="614" spans="1:93" hidden="1">
      <c r="A614" s="129">
        <v>11</v>
      </c>
      <c r="B614" s="283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284"/>
      <c r="R614" s="129">
        <v>11</v>
      </c>
      <c r="S614" s="283"/>
      <c r="T614" s="129"/>
      <c r="U614" s="129"/>
      <c r="V614" s="129"/>
      <c r="W614" s="129"/>
      <c r="X614" s="129"/>
      <c r="Y614" s="129"/>
      <c r="Z614" s="129"/>
      <c r="AA614" s="129"/>
      <c r="AB614" s="129"/>
      <c r="AC614" s="196"/>
      <c r="AD614" s="196"/>
      <c r="AE614" s="129"/>
      <c r="AF614" s="129"/>
      <c r="AG614" s="287"/>
      <c r="AI614" s="129">
        <v>11</v>
      </c>
      <c r="AJ614" s="284"/>
      <c r="AK614" s="16"/>
      <c r="AL614" s="16"/>
      <c r="AM614" s="129"/>
      <c r="AN614" s="129"/>
      <c r="AO614" s="129"/>
      <c r="AP614" s="129"/>
      <c r="AQ614" s="129"/>
      <c r="AR614" s="129"/>
      <c r="AS614" s="129"/>
      <c r="AT614" s="129"/>
      <c r="AU614" s="129"/>
      <c r="AV614" s="287"/>
      <c r="AX614" s="129">
        <v>11</v>
      </c>
      <c r="AY614" s="284"/>
      <c r="AZ614" s="129"/>
      <c r="BA614" s="129"/>
      <c r="BB614" s="129"/>
      <c r="BC614" s="129"/>
      <c r="BD614" s="129"/>
      <c r="BE614" s="129"/>
      <c r="BF614" s="129"/>
      <c r="BG614" s="195"/>
      <c r="BH614" s="195"/>
      <c r="BI614" s="129"/>
      <c r="BJ614" s="129"/>
      <c r="BK614" s="287"/>
      <c r="BM614" s="129">
        <v>11</v>
      </c>
      <c r="BN614" s="284"/>
      <c r="BO614" s="129"/>
      <c r="BP614" s="129"/>
      <c r="BQ614" s="129"/>
      <c r="BR614" s="129"/>
      <c r="BS614" s="129"/>
      <c r="BT614" s="129"/>
      <c r="BU614" s="129"/>
      <c r="BV614" s="129"/>
      <c r="BW614" s="129"/>
      <c r="BX614" s="129"/>
      <c r="BY614" s="129"/>
      <c r="BZ614" s="287"/>
      <c r="CB614" s="129">
        <v>11</v>
      </c>
      <c r="CC614" s="284"/>
      <c r="CD614" s="129"/>
      <c r="CE614" s="129"/>
      <c r="CF614" s="129"/>
      <c r="CG614" s="129"/>
      <c r="CH614" s="129"/>
      <c r="CI614" s="129"/>
      <c r="CJ614" s="129"/>
      <c r="CK614" s="129"/>
      <c r="CL614" s="129"/>
      <c r="CM614" s="129"/>
      <c r="CN614" s="129"/>
      <c r="CO614" s="287"/>
    </row>
    <row r="615" spans="1:93" hidden="1">
      <c r="A615" s="129">
        <v>12</v>
      </c>
      <c r="B615" s="283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284"/>
      <c r="R615" s="129">
        <v>12</v>
      </c>
      <c r="S615" s="283"/>
      <c r="T615" s="129"/>
      <c r="U615" s="129"/>
      <c r="V615" s="129"/>
      <c r="W615" s="129"/>
      <c r="X615" s="129"/>
      <c r="Y615" s="129"/>
      <c r="Z615" s="129"/>
      <c r="AA615" s="129"/>
      <c r="AB615" s="129"/>
      <c r="AC615" s="196"/>
      <c r="AD615" s="196"/>
      <c r="AE615" s="129"/>
      <c r="AF615" s="129"/>
      <c r="AG615" s="287"/>
      <c r="AI615" s="129">
        <v>12</v>
      </c>
      <c r="AJ615" s="284"/>
      <c r="AK615" s="129"/>
      <c r="AL615" s="129"/>
      <c r="AM615" s="129"/>
      <c r="AN615" s="129"/>
      <c r="AO615" s="129"/>
      <c r="AP615" s="129"/>
      <c r="AQ615" s="129"/>
      <c r="AR615" s="129"/>
      <c r="AS615" s="129"/>
      <c r="AT615" s="129"/>
      <c r="AU615" s="129"/>
      <c r="AV615" s="287"/>
      <c r="AX615" s="129">
        <v>12</v>
      </c>
      <c r="AY615" s="284"/>
      <c r="AZ615" s="129"/>
      <c r="BA615" s="129"/>
      <c r="BB615" s="129"/>
      <c r="BC615" s="129"/>
      <c r="BD615" s="129"/>
      <c r="BE615" s="129"/>
      <c r="BF615" s="129"/>
      <c r="BG615" s="195"/>
      <c r="BH615" s="195"/>
      <c r="BI615" s="129"/>
      <c r="BJ615" s="129"/>
      <c r="BK615" s="287"/>
      <c r="BM615" s="129">
        <v>12</v>
      </c>
      <c r="BN615" s="284"/>
      <c r="BO615" s="129"/>
      <c r="BP615" s="129"/>
      <c r="BQ615" s="129"/>
      <c r="BR615" s="129"/>
      <c r="BS615" s="129"/>
      <c r="BT615" s="129"/>
      <c r="BU615" s="129"/>
      <c r="BV615" s="129"/>
      <c r="BW615" s="129"/>
      <c r="BX615" s="129"/>
      <c r="BY615" s="129"/>
      <c r="BZ615" s="287"/>
      <c r="CB615" s="129">
        <v>12</v>
      </c>
      <c r="CC615" s="284"/>
      <c r="CD615" s="129"/>
      <c r="CE615" s="129"/>
      <c r="CF615" s="129"/>
      <c r="CG615" s="129"/>
      <c r="CH615" s="129"/>
      <c r="CI615" s="129"/>
      <c r="CJ615" s="129"/>
      <c r="CK615" s="129"/>
      <c r="CL615" s="129"/>
      <c r="CM615" s="129"/>
      <c r="CN615" s="129"/>
      <c r="CO615" s="287"/>
    </row>
    <row r="616" spans="1:93" hidden="1">
      <c r="A616" s="129">
        <v>13</v>
      </c>
      <c r="B616" s="283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284"/>
      <c r="R616" s="129">
        <v>13</v>
      </c>
      <c r="S616" s="283"/>
      <c r="T616" s="129"/>
      <c r="U616" s="129"/>
      <c r="V616" s="129"/>
      <c r="W616" s="129"/>
      <c r="X616" s="129"/>
      <c r="Y616" s="129"/>
      <c r="Z616" s="129"/>
      <c r="AA616" s="129"/>
      <c r="AB616" s="129"/>
      <c r="AC616" s="196"/>
      <c r="AD616" s="196"/>
      <c r="AE616" s="129"/>
      <c r="AF616" s="129"/>
      <c r="AG616" s="287"/>
      <c r="AI616" s="129">
        <v>13</v>
      </c>
      <c r="AJ616" s="284"/>
      <c r="AK616" s="129"/>
      <c r="AL616" s="129"/>
      <c r="AM616" s="129"/>
      <c r="AN616" s="129"/>
      <c r="AO616" s="129"/>
      <c r="AP616" s="129"/>
      <c r="AQ616" s="129"/>
      <c r="AR616" s="129"/>
      <c r="AS616" s="129"/>
      <c r="AT616" s="129"/>
      <c r="AU616" s="129"/>
      <c r="AV616" s="287"/>
      <c r="AX616" s="129">
        <v>13</v>
      </c>
      <c r="AY616" s="284"/>
      <c r="AZ616" s="129"/>
      <c r="BA616" s="129"/>
      <c r="BB616" s="129"/>
      <c r="BC616" s="129"/>
      <c r="BD616" s="129"/>
      <c r="BE616" s="129"/>
      <c r="BF616" s="129"/>
      <c r="BG616" s="195"/>
      <c r="BH616" s="195"/>
      <c r="BI616" s="129"/>
      <c r="BJ616" s="129"/>
      <c r="BK616" s="287"/>
      <c r="BM616" s="129">
        <v>13</v>
      </c>
      <c r="BN616" s="284"/>
      <c r="BO616" s="129"/>
      <c r="BP616" s="129"/>
      <c r="BQ616" s="129"/>
      <c r="BR616" s="129"/>
      <c r="BS616" s="129"/>
      <c r="BT616" s="129"/>
      <c r="BU616" s="129"/>
      <c r="BV616" s="129"/>
      <c r="BW616" s="129"/>
      <c r="BX616" s="129"/>
      <c r="BY616" s="129"/>
      <c r="BZ616" s="287"/>
      <c r="CB616" s="129">
        <v>13</v>
      </c>
      <c r="CC616" s="284"/>
      <c r="CD616" s="129"/>
      <c r="CE616" s="129"/>
      <c r="CF616" s="129"/>
      <c r="CG616" s="129"/>
      <c r="CH616" s="129"/>
      <c r="CI616" s="129"/>
      <c r="CJ616" s="129"/>
      <c r="CK616" s="129"/>
      <c r="CL616" s="129"/>
      <c r="CM616" s="129"/>
      <c r="CN616" s="129"/>
      <c r="CO616" s="287"/>
    </row>
    <row r="617" spans="1:93" hidden="1">
      <c r="A617" s="129">
        <v>14</v>
      </c>
      <c r="B617" s="283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284"/>
      <c r="R617" s="129">
        <v>14</v>
      </c>
      <c r="S617" s="283"/>
      <c r="T617" s="129"/>
      <c r="U617" s="129"/>
      <c r="V617" s="129"/>
      <c r="W617" s="129"/>
      <c r="X617" s="129"/>
      <c r="Y617" s="129"/>
      <c r="Z617" s="129"/>
      <c r="AA617" s="129"/>
      <c r="AB617" s="129"/>
      <c r="AC617" s="196"/>
      <c r="AD617" s="196"/>
      <c r="AE617" s="129"/>
      <c r="AF617" s="129"/>
      <c r="AG617" s="287"/>
      <c r="AI617" s="129">
        <v>14</v>
      </c>
      <c r="AJ617" s="284"/>
      <c r="AK617" s="16"/>
      <c r="AL617" s="16"/>
      <c r="AM617" s="129"/>
      <c r="AN617" s="129"/>
      <c r="AO617" s="129"/>
      <c r="AP617" s="129"/>
      <c r="AQ617" s="129"/>
      <c r="AR617" s="129"/>
      <c r="AS617" s="129"/>
      <c r="AT617" s="129"/>
      <c r="AU617" s="129"/>
      <c r="AV617" s="287"/>
      <c r="AX617" s="129">
        <v>14</v>
      </c>
      <c r="AY617" s="284"/>
      <c r="AZ617" s="129"/>
      <c r="BA617" s="129"/>
      <c r="BB617" s="129"/>
      <c r="BC617" s="129"/>
      <c r="BD617" s="129"/>
      <c r="BE617" s="129"/>
      <c r="BF617" s="129"/>
      <c r="BG617" s="195"/>
      <c r="BH617" s="195"/>
      <c r="BI617" s="129"/>
      <c r="BJ617" s="129"/>
      <c r="BK617" s="287"/>
      <c r="BM617" s="129">
        <v>14</v>
      </c>
      <c r="BN617" s="284"/>
      <c r="BO617" s="129"/>
      <c r="BP617" s="129"/>
      <c r="BQ617" s="129"/>
      <c r="BR617" s="129"/>
      <c r="BS617" s="129"/>
      <c r="BT617" s="129"/>
      <c r="BU617" s="129"/>
      <c r="BV617" s="129"/>
      <c r="BW617" s="129"/>
      <c r="BX617" s="129"/>
      <c r="BY617" s="129"/>
      <c r="BZ617" s="287"/>
      <c r="CB617" s="129">
        <v>14</v>
      </c>
      <c r="CC617" s="284"/>
      <c r="CD617" s="129"/>
      <c r="CE617" s="129"/>
      <c r="CF617" s="129"/>
      <c r="CG617" s="129"/>
      <c r="CH617" s="129"/>
      <c r="CI617" s="129"/>
      <c r="CJ617" s="129"/>
      <c r="CK617" s="129"/>
      <c r="CL617" s="129"/>
      <c r="CM617" s="129"/>
      <c r="CN617" s="129"/>
      <c r="CO617" s="287"/>
    </row>
    <row r="618" spans="1:93" hidden="1">
      <c r="A618" s="129">
        <v>15</v>
      </c>
      <c r="B618" s="283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284"/>
      <c r="R618" s="129">
        <v>15</v>
      </c>
      <c r="S618" s="283"/>
      <c r="T618" s="129"/>
      <c r="U618" s="129"/>
      <c r="V618" s="129"/>
      <c r="W618" s="129"/>
      <c r="X618" s="129"/>
      <c r="Y618" s="129"/>
      <c r="Z618" s="129"/>
      <c r="AA618" s="129"/>
      <c r="AB618" s="129"/>
      <c r="AC618" s="196"/>
      <c r="AD618" s="196"/>
      <c r="AE618" s="129"/>
      <c r="AF618" s="129"/>
      <c r="AG618" s="288"/>
      <c r="AI618" s="129">
        <v>15</v>
      </c>
      <c r="AJ618" s="284"/>
      <c r="AK618" s="16"/>
      <c r="AL618" s="16"/>
      <c r="AM618" s="129"/>
      <c r="AN618" s="129"/>
      <c r="AO618" s="129"/>
      <c r="AP618" s="129"/>
      <c r="AQ618" s="129"/>
      <c r="AR618" s="129"/>
      <c r="AS618" s="129"/>
      <c r="AT618" s="129"/>
      <c r="AU618" s="129"/>
      <c r="AV618" s="288"/>
      <c r="AX618" s="129">
        <v>15</v>
      </c>
      <c r="AY618" s="284"/>
      <c r="AZ618" s="129"/>
      <c r="BA618" s="129"/>
      <c r="BB618" s="129"/>
      <c r="BC618" s="129"/>
      <c r="BD618" s="129"/>
      <c r="BE618" s="129"/>
      <c r="BF618" s="129"/>
      <c r="BG618" s="195"/>
      <c r="BH618" s="195"/>
      <c r="BI618" s="129"/>
      <c r="BJ618" s="129"/>
      <c r="BK618" s="288"/>
      <c r="BM618" s="129">
        <v>15</v>
      </c>
      <c r="BN618" s="284"/>
      <c r="BO618" s="129"/>
      <c r="BP618" s="129"/>
      <c r="BQ618" s="129"/>
      <c r="BR618" s="129"/>
      <c r="BS618" s="129"/>
      <c r="BT618" s="129"/>
      <c r="BU618" s="129"/>
      <c r="BV618" s="129"/>
      <c r="BW618" s="129"/>
      <c r="BX618" s="129"/>
      <c r="BY618" s="129"/>
      <c r="BZ618" s="288"/>
      <c r="CB618" s="129">
        <v>15</v>
      </c>
      <c r="CC618" s="284"/>
      <c r="CD618" s="129"/>
      <c r="CE618" s="129"/>
      <c r="CF618" s="129"/>
      <c r="CG618" s="129"/>
      <c r="CH618" s="129"/>
      <c r="CI618" s="129"/>
      <c r="CJ618" s="129"/>
      <c r="CK618" s="129"/>
      <c r="CL618" s="129"/>
      <c r="CM618" s="129"/>
      <c r="CN618" s="129"/>
      <c r="CO618" s="288"/>
    </row>
    <row r="619" spans="1:93" ht="15.75" hidden="1">
      <c r="A619" s="280" t="s">
        <v>644</v>
      </c>
      <c r="B619" s="280"/>
      <c r="C619" s="129"/>
      <c r="D619" s="129"/>
      <c r="E619" s="125">
        <f>SUM(E604:E618)</f>
        <v>0</v>
      </c>
      <c r="F619" s="125">
        <f>SUM(F604:F618)</f>
        <v>0</v>
      </c>
      <c r="G619" s="125">
        <f t="shared" ref="G619:H619" si="287">SUM(G604:G618)</f>
        <v>0</v>
      </c>
      <c r="H619" s="125">
        <f t="shared" si="287"/>
        <v>0</v>
      </c>
      <c r="I619" s="129"/>
      <c r="J619" s="129">
        <f t="shared" ref="J619:K619" si="288">SUM(J604:J618)</f>
        <v>0</v>
      </c>
      <c r="K619" s="129">
        <f t="shared" si="288"/>
        <v>0</v>
      </c>
      <c r="L619" s="130">
        <f>IF(F619=0,0,(F619/E619*100))</f>
        <v>0</v>
      </c>
      <c r="M619" s="130">
        <f>IF(K619=0,0,(K619/J619*100))</f>
        <v>0</v>
      </c>
      <c r="N619" s="129"/>
      <c r="O619" s="129"/>
      <c r="P619" s="129"/>
      <c r="R619" s="280" t="s">
        <v>644</v>
      </c>
      <c r="S619" s="280"/>
      <c r="T619" s="125"/>
      <c r="U619" s="125"/>
      <c r="V619" s="125">
        <f>SUM(V604:V618)</f>
        <v>0</v>
      </c>
      <c r="W619" s="125">
        <f>SUM(W604:W618)</f>
        <v>0</v>
      </c>
      <c r="X619" s="125">
        <f t="shared" ref="X619:Y619" si="289">SUM(X604:X618)</f>
        <v>0</v>
      </c>
      <c r="Y619" s="125">
        <f t="shared" si="289"/>
        <v>0</v>
      </c>
      <c r="Z619" s="125"/>
      <c r="AA619" s="125">
        <f t="shared" ref="AA619:AB619" si="290">SUM(AA604:AA618)</f>
        <v>0</v>
      </c>
      <c r="AB619" s="125">
        <f t="shared" si="290"/>
        <v>0</v>
      </c>
      <c r="AC619" s="197">
        <f>IF(W619=0,0,(W619/V619*100))</f>
        <v>0</v>
      </c>
      <c r="AD619" s="197">
        <f>IF(AB619=0,0,(AB619/AA619*100))</f>
        <v>0</v>
      </c>
      <c r="AE619" s="125"/>
      <c r="AF619" s="125"/>
      <c r="AG619" s="129"/>
      <c r="AI619" s="281" t="s">
        <v>644</v>
      </c>
      <c r="AJ619" s="281"/>
      <c r="AK619" s="129"/>
      <c r="AL619" s="129"/>
      <c r="AM619" s="129">
        <f>SUM(AM604:AM618)</f>
        <v>0</v>
      </c>
      <c r="AN619" s="129">
        <f>SUM(AN604:AN618)</f>
        <v>0</v>
      </c>
      <c r="AO619" s="129"/>
      <c r="AP619" s="129">
        <f t="shared" ref="AP619:AQ619" si="291">SUM(AP604:AP618)</f>
        <v>0</v>
      </c>
      <c r="AQ619" s="129">
        <f t="shared" si="291"/>
        <v>0</v>
      </c>
      <c r="AR619" s="130">
        <f>IF(AN619=0,0,(AN619/AM619*100))</f>
        <v>0</v>
      </c>
      <c r="AS619" s="130">
        <f>IF(AQ619=0,0,(AQ619/AP619*100))</f>
        <v>0</v>
      </c>
      <c r="AT619" s="129"/>
      <c r="AU619" s="129"/>
      <c r="AV619" s="129"/>
      <c r="AX619" s="281" t="s">
        <v>644</v>
      </c>
      <c r="AY619" s="281"/>
      <c r="AZ619" s="129"/>
      <c r="BA619" s="129"/>
      <c r="BB619" s="129">
        <f>SUM(BB604:BB618)</f>
        <v>0</v>
      </c>
      <c r="BC619" s="129">
        <f>SUM(BC604:BC618)</f>
        <v>0</v>
      </c>
      <c r="BD619" s="129"/>
      <c r="BE619" s="129">
        <f t="shared" ref="BE619:BF619" si="292">SUM(BE604:BE618)</f>
        <v>0</v>
      </c>
      <c r="BF619" s="129">
        <f t="shared" si="292"/>
        <v>0</v>
      </c>
      <c r="BG619" s="194">
        <f>IF(BC619=0,0,(BC619/BB619*100))</f>
        <v>0</v>
      </c>
      <c r="BH619" s="194">
        <f>IF(BF619=0,0,(BF619/BE619*100))</f>
        <v>0</v>
      </c>
      <c r="BI619" s="129"/>
      <c r="BJ619" s="129"/>
      <c r="BK619" s="129"/>
      <c r="BM619" s="281" t="s">
        <v>644</v>
      </c>
      <c r="BN619" s="281"/>
      <c r="BO619" s="129"/>
      <c r="BP619" s="129"/>
      <c r="BQ619" s="129">
        <f>SUM(BQ604:BQ618)</f>
        <v>600</v>
      </c>
      <c r="BR619" s="129">
        <f>SUM(BR604:BR618)</f>
        <v>630</v>
      </c>
      <c r="BS619" s="129"/>
      <c r="BT619" s="129">
        <f t="shared" ref="BT619:BU619" si="293">SUM(BT604:BT618)</f>
        <v>0</v>
      </c>
      <c r="BU619" s="129">
        <f t="shared" si="293"/>
        <v>0</v>
      </c>
      <c r="BV619" s="130">
        <f>IF(BR619=0,0,(BR619/BQ619*100))</f>
        <v>105</v>
      </c>
      <c r="BW619" s="130">
        <f>IF(BU619=0,0,(BU619/BT619*100))</f>
        <v>0</v>
      </c>
      <c r="BX619" s="129">
        <v>3</v>
      </c>
      <c r="BY619" s="129">
        <v>1</v>
      </c>
      <c r="BZ619" s="129"/>
      <c r="CB619" s="281" t="s">
        <v>644</v>
      </c>
      <c r="CC619" s="281"/>
      <c r="CD619" s="129"/>
      <c r="CE619" s="129"/>
      <c r="CF619" s="129">
        <f>SUM(CF604:CF618)</f>
        <v>0</v>
      </c>
      <c r="CG619" s="129">
        <f>SUM(CG604:CG618)</f>
        <v>0</v>
      </c>
      <c r="CH619" s="129"/>
      <c r="CI619" s="129">
        <f t="shared" ref="CI619:CJ619" si="294">SUM(CI604:CI618)</f>
        <v>0</v>
      </c>
      <c r="CJ619" s="129">
        <f t="shared" si="294"/>
        <v>0</v>
      </c>
      <c r="CK619" s="130">
        <f>IF(CG619=0,0,(CG619/CF619*100))</f>
        <v>0</v>
      </c>
      <c r="CL619" s="130">
        <f>IF(CJ619=0,0,(CJ619/CI619*100))</f>
        <v>0</v>
      </c>
      <c r="CM619" s="129"/>
      <c r="CN619" s="129"/>
      <c r="CO619" s="129"/>
    </row>
    <row r="620" spans="1:93" hidden="1">
      <c r="A620" s="129">
        <v>1</v>
      </c>
      <c r="B620" s="283" t="s">
        <v>635</v>
      </c>
      <c r="C620" s="38" t="s">
        <v>561</v>
      </c>
      <c r="D620" s="79" t="s">
        <v>455</v>
      </c>
      <c r="E620" s="129">
        <v>16</v>
      </c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286"/>
      <c r="R620" s="129">
        <v>1</v>
      </c>
      <c r="S620" s="283" t="s">
        <v>635</v>
      </c>
      <c r="T620" s="16" t="s">
        <v>200</v>
      </c>
      <c r="U620" s="16" t="s">
        <v>201</v>
      </c>
      <c r="V620" s="129">
        <v>20</v>
      </c>
      <c r="W620" s="129"/>
      <c r="X620" s="129"/>
      <c r="Y620" s="129"/>
      <c r="Z620" s="129"/>
      <c r="AA620" s="129"/>
      <c r="AB620" s="129"/>
      <c r="AC620" s="196"/>
      <c r="AD620" s="196"/>
      <c r="AE620" s="129"/>
      <c r="AF620" s="129"/>
      <c r="AG620" s="286"/>
      <c r="AI620" s="129">
        <v>1</v>
      </c>
      <c r="AJ620" s="284" t="s">
        <v>635</v>
      </c>
      <c r="AK620" s="16" t="s">
        <v>156</v>
      </c>
      <c r="AL620" s="16" t="s">
        <v>157</v>
      </c>
      <c r="AM620" s="206">
        <v>100</v>
      </c>
      <c r="AN620" s="206">
        <v>164</v>
      </c>
      <c r="AO620" s="206"/>
      <c r="AP620" s="206"/>
      <c r="AQ620" s="206"/>
      <c r="AR620" s="129"/>
      <c r="AS620" s="129"/>
      <c r="AT620" s="129"/>
      <c r="AU620" s="129"/>
      <c r="AV620" s="286" t="s">
        <v>898</v>
      </c>
      <c r="AX620" s="129">
        <v>1</v>
      </c>
      <c r="AY620" s="284" t="s">
        <v>635</v>
      </c>
      <c r="AZ620" s="16" t="s">
        <v>212</v>
      </c>
      <c r="BA620" s="16" t="s">
        <v>213</v>
      </c>
      <c r="BB620" s="129">
        <v>20</v>
      </c>
      <c r="BC620" s="129"/>
      <c r="BD620" s="129"/>
      <c r="BE620" s="129"/>
      <c r="BF620" s="129"/>
      <c r="BG620" s="195"/>
      <c r="BH620" s="195"/>
      <c r="BI620" s="129"/>
      <c r="BJ620" s="129"/>
      <c r="BK620" s="286"/>
      <c r="BM620" s="129">
        <v>1</v>
      </c>
      <c r="BN620" s="284" t="s">
        <v>635</v>
      </c>
      <c r="BO620" s="16" t="s">
        <v>550</v>
      </c>
      <c r="BP620" s="16" t="s">
        <v>505</v>
      </c>
      <c r="BQ620" s="129">
        <v>16</v>
      </c>
      <c r="BR620" s="129">
        <v>16</v>
      </c>
      <c r="BS620" s="129"/>
      <c r="BT620" s="129"/>
      <c r="BU620" s="129"/>
      <c r="BV620" s="129"/>
      <c r="BW620" s="129"/>
      <c r="BX620" s="129"/>
      <c r="BY620" s="129"/>
      <c r="BZ620" s="281"/>
      <c r="CB620" s="129">
        <v>1</v>
      </c>
      <c r="CC620" s="284" t="s">
        <v>635</v>
      </c>
      <c r="CD620" s="16"/>
      <c r="CE620" s="78"/>
      <c r="CF620" s="129"/>
      <c r="CG620" s="129"/>
      <c r="CH620" s="129"/>
      <c r="CI620" s="129"/>
      <c r="CJ620" s="129"/>
      <c r="CK620" s="129"/>
      <c r="CL620" s="129"/>
      <c r="CM620" s="129"/>
      <c r="CN620" s="129"/>
      <c r="CO620" s="281"/>
    </row>
    <row r="621" spans="1:93" hidden="1">
      <c r="A621" s="129">
        <v>2</v>
      </c>
      <c r="B621" s="283"/>
      <c r="C621" s="34" t="s">
        <v>568</v>
      </c>
      <c r="D621" s="78" t="s">
        <v>432</v>
      </c>
      <c r="E621" s="129">
        <v>5</v>
      </c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287"/>
      <c r="R621" s="129">
        <v>2</v>
      </c>
      <c r="S621" s="283"/>
      <c r="T621" s="129" t="s">
        <v>884</v>
      </c>
      <c r="U621" s="129" t="s">
        <v>885</v>
      </c>
      <c r="V621" s="129">
        <v>10</v>
      </c>
      <c r="W621" s="129"/>
      <c r="X621" s="129"/>
      <c r="Y621" s="129"/>
      <c r="Z621" s="129"/>
      <c r="AA621" s="129"/>
      <c r="AB621" s="129"/>
      <c r="AC621" s="196"/>
      <c r="AD621" s="196"/>
      <c r="AE621" s="129"/>
      <c r="AF621" s="129"/>
      <c r="AG621" s="287"/>
      <c r="AI621" s="129">
        <v>2</v>
      </c>
      <c r="AJ621" s="284"/>
      <c r="AK621" s="16" t="s">
        <v>160</v>
      </c>
      <c r="AL621" s="16" t="s">
        <v>161</v>
      </c>
      <c r="AM621" s="206">
        <v>100</v>
      </c>
      <c r="AN621" s="206"/>
      <c r="AO621" s="206"/>
      <c r="AP621" s="206"/>
      <c r="AQ621" s="206"/>
      <c r="AR621" s="129"/>
      <c r="AS621" s="129"/>
      <c r="AT621" s="129"/>
      <c r="AU621" s="129"/>
      <c r="AV621" s="287"/>
      <c r="AX621" s="129">
        <v>2</v>
      </c>
      <c r="AY621" s="284"/>
      <c r="AZ621" s="16" t="s">
        <v>176</v>
      </c>
      <c r="BA621" s="16" t="s">
        <v>177</v>
      </c>
      <c r="BB621" s="129">
        <v>60</v>
      </c>
      <c r="BC621" s="129">
        <v>60</v>
      </c>
      <c r="BD621" s="129"/>
      <c r="BE621" s="129"/>
      <c r="BF621" s="129"/>
      <c r="BG621" s="195"/>
      <c r="BH621" s="195"/>
      <c r="BI621" s="129"/>
      <c r="BJ621" s="129"/>
      <c r="BK621" s="287"/>
      <c r="BM621" s="129">
        <v>2</v>
      </c>
      <c r="BN621" s="284"/>
      <c r="BO621" s="16" t="s">
        <v>245</v>
      </c>
      <c r="BP621" s="16" t="s">
        <v>246</v>
      </c>
      <c r="BQ621" s="129">
        <v>44</v>
      </c>
      <c r="BR621" s="129">
        <v>44</v>
      </c>
      <c r="BS621" s="129"/>
      <c r="BT621" s="129"/>
      <c r="BU621" s="129"/>
      <c r="BV621" s="129"/>
      <c r="BW621" s="129"/>
      <c r="BX621" s="129"/>
      <c r="BY621" s="129"/>
      <c r="BZ621" s="281"/>
      <c r="CB621" s="129">
        <v>2</v>
      </c>
      <c r="CC621" s="284"/>
      <c r="CD621" s="16"/>
      <c r="CE621" s="16"/>
      <c r="CF621" s="129"/>
      <c r="CG621" s="129"/>
      <c r="CH621" s="129"/>
      <c r="CI621" s="129"/>
      <c r="CJ621" s="129"/>
      <c r="CK621" s="129"/>
      <c r="CL621" s="129"/>
      <c r="CM621" s="129"/>
      <c r="CN621" s="129"/>
      <c r="CO621" s="281"/>
    </row>
    <row r="622" spans="1:93" hidden="1">
      <c r="A622" s="129">
        <v>3</v>
      </c>
      <c r="B622" s="283"/>
      <c r="C622" s="129"/>
      <c r="D622" s="16" t="s">
        <v>500</v>
      </c>
      <c r="E622" s="129">
        <v>2</v>
      </c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287"/>
      <c r="R622" s="129">
        <v>3</v>
      </c>
      <c r="S622" s="283"/>
      <c r="T622" s="16" t="s">
        <v>37</v>
      </c>
      <c r="U622" s="24" t="s">
        <v>38</v>
      </c>
      <c r="V622" s="129">
        <v>16</v>
      </c>
      <c r="W622" s="129"/>
      <c r="X622" s="129"/>
      <c r="Y622" s="129"/>
      <c r="Z622" s="129"/>
      <c r="AA622" s="129"/>
      <c r="AB622" s="129"/>
      <c r="AC622" s="196"/>
      <c r="AD622" s="196"/>
      <c r="AE622" s="129"/>
      <c r="AF622" s="129"/>
      <c r="AG622" s="287"/>
      <c r="AI622" s="129">
        <v>3</v>
      </c>
      <c r="AJ622" s="284"/>
      <c r="AK622" s="16" t="s">
        <v>197</v>
      </c>
      <c r="AL622" s="16" t="s">
        <v>198</v>
      </c>
      <c r="AM622" s="206">
        <v>8</v>
      </c>
      <c r="AN622" s="206">
        <v>8</v>
      </c>
      <c r="AO622" s="206"/>
      <c r="AP622" s="206"/>
      <c r="AQ622" s="206"/>
      <c r="AR622" s="129"/>
      <c r="AS622" s="129"/>
      <c r="AT622" s="129"/>
      <c r="AU622" s="129"/>
      <c r="AV622" s="287"/>
      <c r="AX622" s="129">
        <v>3</v>
      </c>
      <c r="AY622" s="284"/>
      <c r="AZ622" s="34" t="s">
        <v>345</v>
      </c>
      <c r="BA622" s="16" t="s">
        <v>346</v>
      </c>
      <c r="BB622" s="129">
        <v>1</v>
      </c>
      <c r="BC622" s="129"/>
      <c r="BD622" s="129"/>
      <c r="BE622" s="129"/>
      <c r="BF622" s="129"/>
      <c r="BG622" s="195"/>
      <c r="BH622" s="195"/>
      <c r="BI622" s="129"/>
      <c r="BJ622" s="129"/>
      <c r="BK622" s="287"/>
      <c r="BM622" s="129">
        <v>3</v>
      </c>
      <c r="BN622" s="284"/>
      <c r="BO622" s="16" t="s">
        <v>253</v>
      </c>
      <c r="BP622" s="16" t="s">
        <v>254</v>
      </c>
      <c r="BQ622" s="129">
        <v>20</v>
      </c>
      <c r="BR622" s="129">
        <v>20</v>
      </c>
      <c r="BS622" s="129"/>
      <c r="BT622" s="129"/>
      <c r="BU622" s="129"/>
      <c r="BV622" s="129"/>
      <c r="BW622" s="129"/>
      <c r="BX622" s="129"/>
      <c r="BY622" s="129"/>
      <c r="BZ622" s="281"/>
      <c r="CB622" s="129">
        <v>3</v>
      </c>
      <c r="CC622" s="284"/>
      <c r="CD622" s="129"/>
      <c r="CE622" s="16"/>
      <c r="CF622" s="129"/>
      <c r="CG622" s="129"/>
      <c r="CH622" s="129"/>
      <c r="CI622" s="129"/>
      <c r="CJ622" s="129"/>
      <c r="CK622" s="129"/>
      <c r="CL622" s="129"/>
      <c r="CM622" s="129"/>
      <c r="CN622" s="129"/>
      <c r="CO622" s="281"/>
    </row>
    <row r="623" spans="1:93" hidden="1">
      <c r="A623" s="129">
        <v>4</v>
      </c>
      <c r="B623" s="283"/>
      <c r="C623" s="16" t="s">
        <v>73</v>
      </c>
      <c r="D623" s="16" t="s">
        <v>74</v>
      </c>
      <c r="E623" s="129">
        <v>20</v>
      </c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287"/>
      <c r="R623" s="129">
        <v>4</v>
      </c>
      <c r="S623" s="283"/>
      <c r="T623" s="16" t="s">
        <v>222</v>
      </c>
      <c r="U623" s="78" t="s">
        <v>223</v>
      </c>
      <c r="V623" s="129">
        <v>50</v>
      </c>
      <c r="W623" s="129">
        <v>47</v>
      </c>
      <c r="X623" s="129"/>
      <c r="Y623" s="129"/>
      <c r="Z623" s="129"/>
      <c r="AA623" s="129"/>
      <c r="AB623" s="129"/>
      <c r="AC623" s="196"/>
      <c r="AD623" s="196"/>
      <c r="AE623" s="129"/>
      <c r="AF623" s="129"/>
      <c r="AG623" s="287"/>
      <c r="AI623" s="129">
        <v>4</v>
      </c>
      <c r="AJ623" s="284"/>
      <c r="AK623" s="16" t="s">
        <v>202</v>
      </c>
      <c r="AL623" s="16" t="s">
        <v>203</v>
      </c>
      <c r="AM623" s="206">
        <v>20</v>
      </c>
      <c r="AN623" s="206"/>
      <c r="AO623" s="206"/>
      <c r="AP623" s="206"/>
      <c r="AQ623" s="206"/>
      <c r="AR623" s="129"/>
      <c r="AS623" s="129"/>
      <c r="AT623" s="129"/>
      <c r="AU623" s="129"/>
      <c r="AV623" s="287"/>
      <c r="AX623" s="129">
        <v>4</v>
      </c>
      <c r="AY623" s="284"/>
      <c r="AZ623" s="16" t="s">
        <v>194</v>
      </c>
      <c r="BA623" s="16" t="s">
        <v>195</v>
      </c>
      <c r="BB623" s="129">
        <v>24</v>
      </c>
      <c r="BC623" s="129">
        <v>24</v>
      </c>
      <c r="BD623" s="129"/>
      <c r="BE623" s="129"/>
      <c r="BF623" s="129"/>
      <c r="BG623" s="195"/>
      <c r="BH623" s="195"/>
      <c r="BI623" s="129"/>
      <c r="BJ623" s="129"/>
      <c r="BK623" s="287"/>
      <c r="BM623" s="129">
        <v>4</v>
      </c>
      <c r="BN623" s="284"/>
      <c r="BO623" s="38" t="s">
        <v>530</v>
      </c>
      <c r="BP623" s="38" t="s">
        <v>473</v>
      </c>
      <c r="BQ623" s="129">
        <v>120</v>
      </c>
      <c r="BR623" s="129">
        <v>128</v>
      </c>
      <c r="BS623" s="129"/>
      <c r="BT623" s="129"/>
      <c r="BU623" s="129"/>
      <c r="BV623" s="129"/>
      <c r="BW623" s="129"/>
      <c r="BX623" s="129"/>
      <c r="BY623" s="129"/>
      <c r="BZ623" s="281"/>
      <c r="CB623" s="129">
        <v>4</v>
      </c>
      <c r="CC623" s="284"/>
      <c r="CD623" s="16"/>
      <c r="CE623" s="16"/>
      <c r="CF623" s="129"/>
      <c r="CG623" s="129"/>
      <c r="CH623" s="129"/>
      <c r="CI623" s="129"/>
      <c r="CJ623" s="129"/>
      <c r="CK623" s="129"/>
      <c r="CL623" s="129"/>
      <c r="CM623" s="129"/>
      <c r="CN623" s="129"/>
      <c r="CO623" s="281"/>
    </row>
    <row r="624" spans="1:93" hidden="1">
      <c r="A624" s="129">
        <v>5</v>
      </c>
      <c r="B624" s="283"/>
      <c r="C624" s="34" t="s">
        <v>525</v>
      </c>
      <c r="D624" s="34" t="s">
        <v>437</v>
      </c>
      <c r="E624" s="129">
        <v>10</v>
      </c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287"/>
      <c r="R624" s="129">
        <v>5</v>
      </c>
      <c r="S624" s="283"/>
      <c r="T624" s="16" t="s">
        <v>232</v>
      </c>
      <c r="U624" s="16" t="s">
        <v>233</v>
      </c>
      <c r="V624" s="129">
        <v>50</v>
      </c>
      <c r="W624" s="129">
        <v>13</v>
      </c>
      <c r="X624" s="129"/>
      <c r="Y624" s="129"/>
      <c r="Z624" s="129"/>
      <c r="AA624" s="129"/>
      <c r="AB624" s="129"/>
      <c r="AC624" s="196"/>
      <c r="AD624" s="196"/>
      <c r="AE624" s="129"/>
      <c r="AF624" s="129"/>
      <c r="AG624" s="287"/>
      <c r="AI624" s="129">
        <v>5</v>
      </c>
      <c r="AJ624" s="284"/>
      <c r="AK624" s="16" t="s">
        <v>550</v>
      </c>
      <c r="AL624" s="16" t="s">
        <v>505</v>
      </c>
      <c r="AM624" s="206">
        <v>16</v>
      </c>
      <c r="AN624" s="206"/>
      <c r="AO624" s="206"/>
      <c r="AP624" s="206"/>
      <c r="AQ624" s="206"/>
      <c r="AR624" s="129"/>
      <c r="AS624" s="129"/>
      <c r="AT624" s="129"/>
      <c r="AU624" s="129"/>
      <c r="AV624" s="287"/>
      <c r="AX624" s="129">
        <v>5</v>
      </c>
      <c r="AY624" s="284"/>
      <c r="AZ624" s="16" t="s">
        <v>156</v>
      </c>
      <c r="BA624" s="16" t="s">
        <v>157</v>
      </c>
      <c r="BB624" s="129"/>
      <c r="BC624" s="129">
        <v>120</v>
      </c>
      <c r="BD624" s="129"/>
      <c r="BE624" s="129"/>
      <c r="BF624" s="129"/>
      <c r="BG624" s="195"/>
      <c r="BH624" s="195"/>
      <c r="BI624" s="129"/>
      <c r="BJ624" s="129"/>
      <c r="BK624" s="287"/>
      <c r="BM624" s="129">
        <v>5</v>
      </c>
      <c r="BN624" s="284"/>
      <c r="BO624" s="16"/>
      <c r="BP624" s="16" t="s">
        <v>503</v>
      </c>
      <c r="BQ624" s="129"/>
      <c r="BR624" s="129">
        <v>72</v>
      </c>
      <c r="BS624" s="129"/>
      <c r="BT624" s="129"/>
      <c r="BU624" s="129"/>
      <c r="BV624" s="129"/>
      <c r="BW624" s="129"/>
      <c r="BX624" s="129"/>
      <c r="BY624" s="129"/>
      <c r="BZ624" s="281"/>
      <c r="CB624" s="129">
        <v>5</v>
      </c>
      <c r="CC624" s="284"/>
      <c r="CD624" s="16"/>
      <c r="CE624" s="16"/>
      <c r="CF624" s="129"/>
      <c r="CG624" s="129"/>
      <c r="CH624" s="129"/>
      <c r="CI624" s="129"/>
      <c r="CJ624" s="129"/>
      <c r="CK624" s="129"/>
      <c r="CL624" s="129"/>
      <c r="CM624" s="129"/>
      <c r="CN624" s="129"/>
      <c r="CO624" s="281"/>
    </row>
    <row r="625" spans="1:93" hidden="1">
      <c r="A625" s="129">
        <v>6</v>
      </c>
      <c r="B625" s="283"/>
      <c r="C625" s="16" t="s">
        <v>526</v>
      </c>
      <c r="D625" s="24" t="s">
        <v>75</v>
      </c>
      <c r="E625" s="129">
        <v>84</v>
      </c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287"/>
      <c r="R625" s="129">
        <v>6</v>
      </c>
      <c r="S625" s="283"/>
      <c r="T625" s="16" t="s">
        <v>239</v>
      </c>
      <c r="U625" s="16" t="s">
        <v>240</v>
      </c>
      <c r="V625" s="129">
        <v>50</v>
      </c>
      <c r="W625" s="129">
        <v>50</v>
      </c>
      <c r="X625" s="129"/>
      <c r="Y625" s="129"/>
      <c r="Z625" s="129"/>
      <c r="AA625" s="129"/>
      <c r="AB625" s="129"/>
      <c r="AC625" s="196"/>
      <c r="AD625" s="196"/>
      <c r="AE625" s="129"/>
      <c r="AF625" s="129"/>
      <c r="AG625" s="287"/>
      <c r="AI625" s="129">
        <v>6</v>
      </c>
      <c r="AJ625" s="284"/>
      <c r="AK625" s="129" t="s">
        <v>894</v>
      </c>
      <c r="AL625" s="129" t="s">
        <v>895</v>
      </c>
      <c r="AM625" s="206">
        <v>8</v>
      </c>
      <c r="AN625" s="206">
        <v>8</v>
      </c>
      <c r="AO625" s="206"/>
      <c r="AP625" s="206"/>
      <c r="AQ625" s="206"/>
      <c r="AR625" s="129"/>
      <c r="AS625" s="129"/>
      <c r="AT625" s="129"/>
      <c r="AU625" s="129"/>
      <c r="AV625" s="287"/>
      <c r="AX625" s="129">
        <v>6</v>
      </c>
      <c r="AY625" s="284"/>
      <c r="AZ625" s="16" t="s">
        <v>73</v>
      </c>
      <c r="BA625" s="16" t="s">
        <v>74</v>
      </c>
      <c r="BB625" s="129"/>
      <c r="BC625" s="129">
        <v>59</v>
      </c>
      <c r="BD625" s="129"/>
      <c r="BE625" s="129"/>
      <c r="BF625" s="129"/>
      <c r="BG625" s="195"/>
      <c r="BH625" s="195"/>
      <c r="BI625" s="129"/>
      <c r="BJ625" s="129"/>
      <c r="BK625" s="287"/>
      <c r="BM625" s="129">
        <v>6</v>
      </c>
      <c r="BN625" s="284"/>
      <c r="BO625" s="16"/>
      <c r="BP625" s="16"/>
      <c r="BQ625" s="129"/>
      <c r="BR625" s="129"/>
      <c r="BS625" s="129"/>
      <c r="BT625" s="129"/>
      <c r="BU625" s="129"/>
      <c r="BV625" s="129"/>
      <c r="BW625" s="129"/>
      <c r="BX625" s="129"/>
      <c r="BY625" s="129"/>
      <c r="BZ625" s="281"/>
      <c r="CB625" s="129">
        <v>6</v>
      </c>
      <c r="CC625" s="284"/>
      <c r="CD625" s="62"/>
      <c r="CE625" s="62"/>
      <c r="CF625" s="129"/>
      <c r="CG625" s="129"/>
      <c r="CH625" s="129"/>
      <c r="CI625" s="129"/>
      <c r="CJ625" s="129"/>
      <c r="CK625" s="129"/>
      <c r="CL625" s="129"/>
      <c r="CM625" s="129"/>
      <c r="CN625" s="129"/>
      <c r="CO625" s="281"/>
    </row>
    <row r="626" spans="1:93" hidden="1">
      <c r="A626" s="129">
        <v>7</v>
      </c>
      <c r="B626" s="283"/>
      <c r="C626" s="16" t="s">
        <v>573</v>
      </c>
      <c r="D626" s="49" t="s">
        <v>391</v>
      </c>
      <c r="E626" s="129">
        <v>3</v>
      </c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287"/>
      <c r="R626" s="129">
        <v>7</v>
      </c>
      <c r="S626" s="283"/>
      <c r="T626" s="16" t="s">
        <v>521</v>
      </c>
      <c r="U626" s="16" t="s">
        <v>380</v>
      </c>
      <c r="V626" s="129">
        <v>8</v>
      </c>
      <c r="W626" s="129"/>
      <c r="X626" s="129"/>
      <c r="Y626" s="129"/>
      <c r="Z626" s="129"/>
      <c r="AA626" s="129"/>
      <c r="AB626" s="129"/>
      <c r="AC626" s="196"/>
      <c r="AD626" s="196"/>
      <c r="AE626" s="129"/>
      <c r="AF626" s="129"/>
      <c r="AG626" s="287"/>
      <c r="AI626" s="129">
        <v>7</v>
      </c>
      <c r="AJ626" s="284"/>
      <c r="AK626" s="16" t="s">
        <v>516</v>
      </c>
      <c r="AL626" s="24" t="s">
        <v>365</v>
      </c>
      <c r="AM626" s="206"/>
      <c r="AN626" s="206">
        <v>97</v>
      </c>
      <c r="AO626" s="206"/>
      <c r="AP626" s="206"/>
      <c r="AQ626" s="206"/>
      <c r="AR626" s="129"/>
      <c r="AS626" s="129"/>
      <c r="AT626" s="129"/>
      <c r="AU626" s="129"/>
      <c r="AV626" s="287"/>
      <c r="AX626" s="129">
        <v>7</v>
      </c>
      <c r="AY626" s="284"/>
      <c r="AZ626" s="16" t="s">
        <v>521</v>
      </c>
      <c r="BA626" s="16" t="s">
        <v>380</v>
      </c>
      <c r="BB626" s="129"/>
      <c r="BC626" s="129">
        <v>4</v>
      </c>
      <c r="BD626" s="129"/>
      <c r="BE626" s="129"/>
      <c r="BF626" s="129"/>
      <c r="BG626" s="195"/>
      <c r="BH626" s="195"/>
      <c r="BI626" s="129"/>
      <c r="BJ626" s="129"/>
      <c r="BK626" s="287"/>
      <c r="BM626" s="129">
        <v>7</v>
      </c>
      <c r="BN626" s="284"/>
      <c r="BO626" s="16"/>
      <c r="BP626" s="78"/>
      <c r="BQ626" s="129"/>
      <c r="BR626" s="129"/>
      <c r="BS626" s="129"/>
      <c r="BT626" s="129"/>
      <c r="BU626" s="129"/>
      <c r="BV626" s="129"/>
      <c r="BW626" s="129"/>
      <c r="BX626" s="129"/>
      <c r="BY626" s="129"/>
      <c r="BZ626" s="281"/>
      <c r="CB626" s="129">
        <v>7</v>
      </c>
      <c r="CC626" s="284"/>
      <c r="CD626" s="16"/>
      <c r="CE626" s="78"/>
      <c r="CF626" s="129"/>
      <c r="CG626" s="129"/>
      <c r="CH626" s="129"/>
      <c r="CI626" s="129"/>
      <c r="CJ626" s="129"/>
      <c r="CK626" s="129"/>
      <c r="CL626" s="129"/>
      <c r="CM626" s="129"/>
      <c r="CN626" s="129"/>
      <c r="CO626" s="281"/>
    </row>
    <row r="627" spans="1:93" hidden="1">
      <c r="A627" s="129">
        <v>8</v>
      </c>
      <c r="B627" s="283"/>
      <c r="C627" s="16" t="s">
        <v>200</v>
      </c>
      <c r="D627" s="16" t="s">
        <v>201</v>
      </c>
      <c r="E627" s="129">
        <v>20</v>
      </c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287"/>
      <c r="R627" s="129">
        <v>8</v>
      </c>
      <c r="S627" s="283"/>
      <c r="T627" s="38" t="s">
        <v>561</v>
      </c>
      <c r="U627" s="79" t="s">
        <v>455</v>
      </c>
      <c r="V627" s="129"/>
      <c r="W627" s="129">
        <v>16</v>
      </c>
      <c r="X627" s="129"/>
      <c r="Y627" s="129"/>
      <c r="Z627" s="129"/>
      <c r="AA627" s="129"/>
      <c r="AB627" s="129"/>
      <c r="AC627" s="196"/>
      <c r="AD627" s="196"/>
      <c r="AE627" s="129"/>
      <c r="AF627" s="129"/>
      <c r="AG627" s="287"/>
      <c r="AI627" s="129">
        <v>8</v>
      </c>
      <c r="AJ627" s="284"/>
      <c r="AK627" s="16" t="s">
        <v>21</v>
      </c>
      <c r="AL627" s="16" t="s">
        <v>22</v>
      </c>
      <c r="AM627" s="206"/>
      <c r="AN627" s="206">
        <v>30</v>
      </c>
      <c r="AO627" s="206"/>
      <c r="AP627" s="206"/>
      <c r="AQ627" s="206"/>
      <c r="AR627" s="129"/>
      <c r="AS627" s="129"/>
      <c r="AT627" s="129"/>
      <c r="AU627" s="129"/>
      <c r="AV627" s="287"/>
      <c r="AX627" s="129">
        <v>8</v>
      </c>
      <c r="AY627" s="284"/>
      <c r="AZ627" s="38" t="s">
        <v>578</v>
      </c>
      <c r="BA627" s="38" t="s">
        <v>453</v>
      </c>
      <c r="BB627" s="129"/>
      <c r="BC627" s="129">
        <v>5</v>
      </c>
      <c r="BD627" s="129"/>
      <c r="BE627" s="129"/>
      <c r="BF627" s="129"/>
      <c r="BG627" s="195"/>
      <c r="BH627" s="195"/>
      <c r="BI627" s="129"/>
      <c r="BJ627" s="129"/>
      <c r="BK627" s="287"/>
      <c r="BM627" s="129">
        <v>8</v>
      </c>
      <c r="BN627" s="284"/>
      <c r="BO627" s="34"/>
      <c r="BP627" s="78"/>
      <c r="BQ627" s="129"/>
      <c r="BR627" s="129"/>
      <c r="BS627" s="129"/>
      <c r="BT627" s="129"/>
      <c r="BU627" s="129"/>
      <c r="BV627" s="129"/>
      <c r="BW627" s="129"/>
      <c r="BX627" s="129"/>
      <c r="BY627" s="129"/>
      <c r="BZ627" s="281"/>
      <c r="CB627" s="129">
        <v>8</v>
      </c>
      <c r="CC627" s="284"/>
      <c r="CD627" s="34"/>
      <c r="CE627" s="78"/>
      <c r="CF627" s="129"/>
      <c r="CG627" s="129"/>
      <c r="CH627" s="129"/>
      <c r="CI627" s="129"/>
      <c r="CJ627" s="129"/>
      <c r="CK627" s="129"/>
      <c r="CL627" s="129"/>
      <c r="CM627" s="129"/>
      <c r="CN627" s="129"/>
      <c r="CO627" s="281"/>
    </row>
    <row r="628" spans="1:93" hidden="1">
      <c r="A628" s="129">
        <v>9</v>
      </c>
      <c r="B628" s="283"/>
      <c r="C628" s="16" t="s">
        <v>156</v>
      </c>
      <c r="D628" s="16" t="s">
        <v>157</v>
      </c>
      <c r="E628" s="129">
        <v>96</v>
      </c>
      <c r="F628" s="129">
        <v>96</v>
      </c>
      <c r="G628" s="129"/>
      <c r="H628" s="129"/>
      <c r="I628" s="129"/>
      <c r="J628" s="129"/>
      <c r="K628" s="129"/>
      <c r="L628" s="129"/>
      <c r="M628" s="129"/>
      <c r="N628" s="129"/>
      <c r="O628" s="129"/>
      <c r="P628" s="287"/>
      <c r="R628" s="129">
        <v>9</v>
      </c>
      <c r="S628" s="283"/>
      <c r="T628" s="16" t="s">
        <v>563</v>
      </c>
      <c r="U628" s="78" t="s">
        <v>372</v>
      </c>
      <c r="V628" s="129"/>
      <c r="W628" s="129">
        <v>5</v>
      </c>
      <c r="X628" s="129"/>
      <c r="Y628" s="129"/>
      <c r="Z628" s="129"/>
      <c r="AA628" s="129"/>
      <c r="AB628" s="129"/>
      <c r="AC628" s="196"/>
      <c r="AD628" s="196"/>
      <c r="AE628" s="129"/>
      <c r="AF628" s="129"/>
      <c r="AG628" s="287"/>
      <c r="AI628" s="129">
        <v>9</v>
      </c>
      <c r="AJ628" s="284"/>
      <c r="AK628" s="16" t="s">
        <v>565</v>
      </c>
      <c r="AL628" s="78" t="s">
        <v>374</v>
      </c>
      <c r="AM628" s="206"/>
      <c r="AN628" s="206">
        <v>4</v>
      </c>
      <c r="AO628" s="206"/>
      <c r="AP628" s="206"/>
      <c r="AQ628" s="206"/>
      <c r="AR628" s="129"/>
      <c r="AS628" s="129"/>
      <c r="AT628" s="129"/>
      <c r="AU628" s="129"/>
      <c r="AV628" s="287"/>
      <c r="AX628" s="129">
        <v>9</v>
      </c>
      <c r="AY628" s="284"/>
      <c r="AZ628" s="129"/>
      <c r="BA628" s="129"/>
      <c r="BB628" s="129"/>
      <c r="BC628" s="129"/>
      <c r="BD628" s="129"/>
      <c r="BE628" s="129"/>
      <c r="BF628" s="129"/>
      <c r="BG628" s="195"/>
      <c r="BH628" s="195"/>
      <c r="BI628" s="129"/>
      <c r="BJ628" s="129"/>
      <c r="BK628" s="287"/>
      <c r="BM628" s="129">
        <v>9</v>
      </c>
      <c r="BN628" s="284"/>
      <c r="BO628" s="16"/>
      <c r="BP628" s="16"/>
      <c r="BQ628" s="129"/>
      <c r="BR628" s="129"/>
      <c r="BS628" s="129"/>
      <c r="BT628" s="129"/>
      <c r="BU628" s="129"/>
      <c r="BV628" s="129"/>
      <c r="BW628" s="129"/>
      <c r="BX628" s="129"/>
      <c r="BY628" s="129"/>
      <c r="BZ628" s="281"/>
      <c r="CB628" s="129">
        <v>9</v>
      </c>
      <c r="CC628" s="284"/>
      <c r="CD628" s="16"/>
      <c r="CE628" s="16"/>
      <c r="CF628" s="129"/>
      <c r="CG628" s="129"/>
      <c r="CH628" s="129"/>
      <c r="CI628" s="129"/>
      <c r="CJ628" s="129"/>
      <c r="CK628" s="129"/>
      <c r="CL628" s="129"/>
      <c r="CM628" s="129"/>
      <c r="CN628" s="129"/>
      <c r="CO628" s="281"/>
    </row>
    <row r="629" spans="1:93" hidden="1">
      <c r="A629" s="129">
        <v>10</v>
      </c>
      <c r="B629" s="283"/>
      <c r="C629" s="34" t="s">
        <v>531</v>
      </c>
      <c r="D629" s="77" t="s">
        <v>405</v>
      </c>
      <c r="E629" s="129">
        <v>60</v>
      </c>
      <c r="F629" s="129">
        <v>56</v>
      </c>
      <c r="G629" s="129"/>
      <c r="H629" s="129"/>
      <c r="I629" s="129"/>
      <c r="J629" s="129"/>
      <c r="K629" s="129"/>
      <c r="L629" s="129"/>
      <c r="M629" s="129"/>
      <c r="N629" s="129"/>
      <c r="O629" s="129"/>
      <c r="P629" s="287"/>
      <c r="R629" s="129">
        <v>10</v>
      </c>
      <c r="S629" s="283"/>
      <c r="T629" s="129"/>
      <c r="U629" s="38" t="s">
        <v>459</v>
      </c>
      <c r="V629" s="129"/>
      <c r="W629" s="129">
        <v>1</v>
      </c>
      <c r="X629" s="129"/>
      <c r="Y629" s="129"/>
      <c r="Z629" s="129"/>
      <c r="AA629" s="129"/>
      <c r="AB629" s="129"/>
      <c r="AC629" s="196"/>
      <c r="AD629" s="196"/>
      <c r="AE629" s="129"/>
      <c r="AF629" s="129"/>
      <c r="AG629" s="287"/>
      <c r="AI629" s="129">
        <v>10</v>
      </c>
      <c r="AJ629" s="284"/>
      <c r="AK629" s="129" t="s">
        <v>896</v>
      </c>
      <c r="AL629" s="129" t="s">
        <v>897</v>
      </c>
      <c r="AM629" s="206"/>
      <c r="AN629" s="206">
        <v>5</v>
      </c>
      <c r="AO629" s="206"/>
      <c r="AP629" s="206"/>
      <c r="AQ629" s="206"/>
      <c r="AR629" s="129"/>
      <c r="AS629" s="129"/>
      <c r="AT629" s="129"/>
      <c r="AU629" s="129"/>
      <c r="AV629" s="287"/>
      <c r="AX629" s="129">
        <v>10</v>
      </c>
      <c r="AY629" s="284"/>
      <c r="AZ629" s="129"/>
      <c r="BA629" s="129"/>
      <c r="BB629" s="129"/>
      <c r="BC629" s="129"/>
      <c r="BD629" s="129"/>
      <c r="BE629" s="129"/>
      <c r="BF629" s="129"/>
      <c r="BG629" s="195"/>
      <c r="BH629" s="195"/>
      <c r="BI629" s="129"/>
      <c r="BJ629" s="129"/>
      <c r="BK629" s="287"/>
      <c r="BM629" s="129">
        <v>10</v>
      </c>
      <c r="BN629" s="284"/>
      <c r="BO629" s="129"/>
      <c r="BP629" s="129"/>
      <c r="BQ629" s="129"/>
      <c r="BR629" s="129"/>
      <c r="BS629" s="129"/>
      <c r="BT629" s="129"/>
      <c r="BU629" s="129"/>
      <c r="BV629" s="129"/>
      <c r="BW629" s="129"/>
      <c r="BX629" s="129"/>
      <c r="BY629" s="129"/>
      <c r="BZ629" s="281"/>
      <c r="CB629" s="129">
        <v>10</v>
      </c>
      <c r="CC629" s="284"/>
      <c r="CD629" s="129"/>
      <c r="CE629" s="129"/>
      <c r="CF629" s="129"/>
      <c r="CG629" s="129"/>
      <c r="CH629" s="129"/>
      <c r="CI629" s="129"/>
      <c r="CJ629" s="129"/>
      <c r="CK629" s="129"/>
      <c r="CL629" s="129"/>
      <c r="CM629" s="129"/>
      <c r="CN629" s="129"/>
      <c r="CO629" s="281"/>
    </row>
    <row r="630" spans="1:93" hidden="1">
      <c r="A630" s="129">
        <v>11</v>
      </c>
      <c r="B630" s="283"/>
      <c r="C630" s="16" t="s">
        <v>580</v>
      </c>
      <c r="D630" s="16" t="s">
        <v>353</v>
      </c>
      <c r="E630" s="129"/>
      <c r="F630" s="129">
        <v>50</v>
      </c>
      <c r="G630" s="129"/>
      <c r="H630" s="129"/>
      <c r="I630" s="129"/>
      <c r="J630" s="129"/>
      <c r="K630" s="129"/>
      <c r="L630" s="129"/>
      <c r="M630" s="129"/>
      <c r="N630" s="129"/>
      <c r="O630" s="129"/>
      <c r="P630" s="287"/>
      <c r="R630" s="129">
        <v>11</v>
      </c>
      <c r="S630" s="283"/>
      <c r="T630" s="129"/>
      <c r="U630" s="38" t="s">
        <v>458</v>
      </c>
      <c r="V630" s="129"/>
      <c r="W630" s="129">
        <v>3</v>
      </c>
      <c r="X630" s="129"/>
      <c r="Y630" s="129"/>
      <c r="Z630" s="129"/>
      <c r="AA630" s="129"/>
      <c r="AB630" s="129"/>
      <c r="AC630" s="196"/>
      <c r="AD630" s="196"/>
      <c r="AE630" s="129"/>
      <c r="AF630" s="129"/>
      <c r="AG630" s="287"/>
      <c r="AI630" s="129">
        <v>11</v>
      </c>
      <c r="AJ630" s="284"/>
      <c r="AK630" s="129"/>
      <c r="AL630" s="129"/>
      <c r="AM630" s="206"/>
      <c r="AN630" s="206"/>
      <c r="AO630" s="206"/>
      <c r="AP630" s="206"/>
      <c r="AQ630" s="206"/>
      <c r="AR630" s="129"/>
      <c r="AS630" s="129"/>
      <c r="AT630" s="129"/>
      <c r="AU630" s="129"/>
      <c r="AV630" s="287"/>
      <c r="AX630" s="129">
        <v>11</v>
      </c>
      <c r="AY630" s="284"/>
      <c r="AZ630" s="129"/>
      <c r="BA630" s="129"/>
      <c r="BB630" s="129"/>
      <c r="BC630" s="129"/>
      <c r="BD630" s="129"/>
      <c r="BE630" s="129"/>
      <c r="BF630" s="129"/>
      <c r="BG630" s="195"/>
      <c r="BH630" s="195"/>
      <c r="BI630" s="129"/>
      <c r="BJ630" s="129"/>
      <c r="BK630" s="287"/>
      <c r="BM630" s="129">
        <v>11</v>
      </c>
      <c r="BN630" s="284"/>
      <c r="BO630" s="129"/>
      <c r="BP630" s="129"/>
      <c r="BQ630" s="129"/>
      <c r="BR630" s="129"/>
      <c r="BS630" s="129"/>
      <c r="BT630" s="129"/>
      <c r="BU630" s="129"/>
      <c r="BV630" s="129"/>
      <c r="BW630" s="129"/>
      <c r="BX630" s="129"/>
      <c r="BY630" s="129"/>
      <c r="BZ630" s="281"/>
      <c r="CB630" s="129">
        <v>11</v>
      </c>
      <c r="CC630" s="284"/>
      <c r="CD630" s="129"/>
      <c r="CE630" s="129"/>
      <c r="CF630" s="129"/>
      <c r="CG630" s="129"/>
      <c r="CH630" s="129"/>
      <c r="CI630" s="129"/>
      <c r="CJ630" s="129"/>
      <c r="CK630" s="129"/>
      <c r="CL630" s="129"/>
      <c r="CM630" s="129"/>
      <c r="CN630" s="129"/>
      <c r="CO630" s="281"/>
    </row>
    <row r="631" spans="1:93" hidden="1">
      <c r="A631" s="129">
        <v>12</v>
      </c>
      <c r="B631" s="283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287"/>
      <c r="R631" s="129">
        <v>12</v>
      </c>
      <c r="S631" s="283"/>
      <c r="T631" s="129"/>
      <c r="U631" s="129"/>
      <c r="V631" s="129"/>
      <c r="W631" s="129"/>
      <c r="X631" s="129"/>
      <c r="Y631" s="129"/>
      <c r="Z631" s="129"/>
      <c r="AA631" s="129"/>
      <c r="AB631" s="129"/>
      <c r="AC631" s="196"/>
      <c r="AD631" s="196"/>
      <c r="AE631" s="129"/>
      <c r="AF631" s="129"/>
      <c r="AG631" s="287"/>
      <c r="AI631" s="129">
        <v>12</v>
      </c>
      <c r="AJ631" s="284"/>
      <c r="AK631" s="129"/>
      <c r="AL631" s="129"/>
      <c r="AM631" s="206"/>
      <c r="AN631" s="206"/>
      <c r="AO631" s="206"/>
      <c r="AP631" s="206"/>
      <c r="AQ631" s="206"/>
      <c r="AR631" s="129"/>
      <c r="AS631" s="129"/>
      <c r="AT631" s="129"/>
      <c r="AU631" s="129"/>
      <c r="AV631" s="287"/>
      <c r="AX631" s="129">
        <v>12</v>
      </c>
      <c r="AY631" s="284"/>
      <c r="AZ631" s="129"/>
      <c r="BA631" s="129"/>
      <c r="BB631" s="129"/>
      <c r="BC631" s="129"/>
      <c r="BD631" s="129"/>
      <c r="BE631" s="129"/>
      <c r="BF631" s="129"/>
      <c r="BG631" s="195"/>
      <c r="BH631" s="195"/>
      <c r="BI631" s="129"/>
      <c r="BJ631" s="129"/>
      <c r="BK631" s="287"/>
      <c r="BM631" s="129">
        <v>12</v>
      </c>
      <c r="BN631" s="284"/>
      <c r="BO631" s="129"/>
      <c r="BP631" s="129"/>
      <c r="BQ631" s="129"/>
      <c r="BR631" s="129"/>
      <c r="BS631" s="129"/>
      <c r="BT631" s="129"/>
      <c r="BU631" s="129"/>
      <c r="BV631" s="129"/>
      <c r="BW631" s="129"/>
      <c r="BX631" s="129"/>
      <c r="BY631" s="129"/>
      <c r="BZ631" s="281"/>
      <c r="CB631" s="129">
        <v>12</v>
      </c>
      <c r="CC631" s="284"/>
      <c r="CD631" s="129"/>
      <c r="CE631" s="129"/>
      <c r="CF631" s="129"/>
      <c r="CG631" s="129"/>
      <c r="CH631" s="129"/>
      <c r="CI631" s="129"/>
      <c r="CJ631" s="129"/>
      <c r="CK631" s="129"/>
      <c r="CL631" s="129"/>
      <c r="CM631" s="129"/>
      <c r="CN631" s="129"/>
      <c r="CO631" s="281"/>
    </row>
    <row r="632" spans="1:93" hidden="1">
      <c r="A632" s="129">
        <v>13</v>
      </c>
      <c r="B632" s="283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287"/>
      <c r="R632" s="129">
        <v>13</v>
      </c>
      <c r="S632" s="283"/>
      <c r="T632" s="129"/>
      <c r="U632" s="129"/>
      <c r="V632" s="129"/>
      <c r="W632" s="129"/>
      <c r="X632" s="129"/>
      <c r="Y632" s="129"/>
      <c r="Z632" s="129"/>
      <c r="AA632" s="129"/>
      <c r="AB632" s="129"/>
      <c r="AC632" s="196"/>
      <c r="AD632" s="196"/>
      <c r="AE632" s="129"/>
      <c r="AF632" s="129"/>
      <c r="AG632" s="287"/>
      <c r="AI632" s="129">
        <v>13</v>
      </c>
      <c r="AJ632" s="284"/>
      <c r="AK632" s="129"/>
      <c r="AL632" s="129"/>
      <c r="AM632" s="206"/>
      <c r="AN632" s="206"/>
      <c r="AO632" s="206"/>
      <c r="AP632" s="206"/>
      <c r="AQ632" s="206"/>
      <c r="AR632" s="129"/>
      <c r="AS632" s="129"/>
      <c r="AT632" s="129"/>
      <c r="AU632" s="129"/>
      <c r="AV632" s="287"/>
      <c r="AX632" s="129">
        <v>13</v>
      </c>
      <c r="AY632" s="284"/>
      <c r="AZ632" s="129"/>
      <c r="BA632" s="129"/>
      <c r="BB632" s="129"/>
      <c r="BC632" s="129"/>
      <c r="BD632" s="129"/>
      <c r="BE632" s="129"/>
      <c r="BF632" s="129"/>
      <c r="BG632" s="195"/>
      <c r="BH632" s="195"/>
      <c r="BI632" s="129"/>
      <c r="BJ632" s="129"/>
      <c r="BK632" s="287"/>
      <c r="BM632" s="129">
        <v>13</v>
      </c>
      <c r="BN632" s="284"/>
      <c r="BO632" s="129"/>
      <c r="BP632" s="129"/>
      <c r="BQ632" s="129"/>
      <c r="BR632" s="129"/>
      <c r="BS632" s="129"/>
      <c r="BT632" s="129"/>
      <c r="BU632" s="129"/>
      <c r="BV632" s="129"/>
      <c r="BW632" s="129"/>
      <c r="BX632" s="129"/>
      <c r="BY632" s="129"/>
      <c r="BZ632" s="281"/>
      <c r="CB632" s="129">
        <v>13</v>
      </c>
      <c r="CC632" s="284"/>
      <c r="CD632" s="129"/>
      <c r="CE632" s="129"/>
      <c r="CF632" s="129"/>
      <c r="CG632" s="129"/>
      <c r="CH632" s="129"/>
      <c r="CI632" s="129"/>
      <c r="CJ632" s="129"/>
      <c r="CK632" s="129"/>
      <c r="CL632" s="129"/>
      <c r="CM632" s="129"/>
      <c r="CN632" s="129"/>
      <c r="CO632" s="281"/>
    </row>
    <row r="633" spans="1:93" hidden="1">
      <c r="A633" s="129">
        <v>14</v>
      </c>
      <c r="B633" s="283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287"/>
      <c r="R633" s="129">
        <v>14</v>
      </c>
      <c r="S633" s="283"/>
      <c r="T633" s="129"/>
      <c r="U633" s="129"/>
      <c r="V633" s="129"/>
      <c r="W633" s="129"/>
      <c r="X633" s="129"/>
      <c r="Y633" s="129"/>
      <c r="Z633" s="129"/>
      <c r="AA633" s="129"/>
      <c r="AB633" s="129"/>
      <c r="AC633" s="196"/>
      <c r="AD633" s="196"/>
      <c r="AE633" s="129"/>
      <c r="AF633" s="129"/>
      <c r="AG633" s="287"/>
      <c r="AI633" s="129">
        <v>14</v>
      </c>
      <c r="AJ633" s="284"/>
      <c r="AK633" s="129"/>
      <c r="AL633" s="129"/>
      <c r="AM633" s="206"/>
      <c r="AN633" s="206"/>
      <c r="AO633" s="206"/>
      <c r="AP633" s="206"/>
      <c r="AQ633" s="206"/>
      <c r="AR633" s="129"/>
      <c r="AS633" s="129"/>
      <c r="AT633" s="129"/>
      <c r="AU633" s="129"/>
      <c r="AV633" s="287"/>
      <c r="AX633" s="129">
        <v>14</v>
      </c>
      <c r="AY633" s="284"/>
      <c r="AZ633" s="129"/>
      <c r="BA633" s="129"/>
      <c r="BB633" s="129"/>
      <c r="BC633" s="129"/>
      <c r="BD633" s="129"/>
      <c r="BE633" s="129"/>
      <c r="BF633" s="129"/>
      <c r="BG633" s="195"/>
      <c r="BH633" s="195"/>
      <c r="BI633" s="129"/>
      <c r="BJ633" s="129"/>
      <c r="BK633" s="287"/>
      <c r="BM633" s="129">
        <v>14</v>
      </c>
      <c r="BN633" s="284"/>
      <c r="BO633" s="129"/>
      <c r="BP633" s="129"/>
      <c r="BQ633" s="129"/>
      <c r="BR633" s="129"/>
      <c r="BS633" s="129"/>
      <c r="BT633" s="129"/>
      <c r="BU633" s="129"/>
      <c r="BV633" s="129"/>
      <c r="BW633" s="129"/>
      <c r="BX633" s="129"/>
      <c r="BY633" s="129"/>
      <c r="BZ633" s="281"/>
      <c r="CB633" s="129">
        <v>14</v>
      </c>
      <c r="CC633" s="284"/>
      <c r="CD633" s="129"/>
      <c r="CE633" s="129"/>
      <c r="CF633" s="129"/>
      <c r="CG633" s="129"/>
      <c r="CH633" s="129"/>
      <c r="CI633" s="129"/>
      <c r="CJ633" s="129"/>
      <c r="CK633" s="129"/>
      <c r="CL633" s="129"/>
      <c r="CM633" s="129"/>
      <c r="CN633" s="129"/>
      <c r="CO633" s="281"/>
    </row>
    <row r="634" spans="1:93" hidden="1">
      <c r="A634" s="129">
        <v>15</v>
      </c>
      <c r="B634" s="283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288"/>
      <c r="R634" s="129">
        <v>15</v>
      </c>
      <c r="S634" s="283"/>
      <c r="T634" s="129"/>
      <c r="U634" s="129"/>
      <c r="V634" s="129"/>
      <c r="W634" s="129"/>
      <c r="X634" s="129"/>
      <c r="Y634" s="129"/>
      <c r="Z634" s="129"/>
      <c r="AA634" s="129"/>
      <c r="AB634" s="129"/>
      <c r="AC634" s="196"/>
      <c r="AD634" s="196"/>
      <c r="AE634" s="129"/>
      <c r="AF634" s="129"/>
      <c r="AG634" s="288"/>
      <c r="AI634" s="129">
        <v>15</v>
      </c>
      <c r="AJ634" s="284"/>
      <c r="AK634" s="129"/>
      <c r="AL634" s="129"/>
      <c r="AM634" s="206"/>
      <c r="AN634" s="206"/>
      <c r="AO634" s="206"/>
      <c r="AP634" s="206"/>
      <c r="AQ634" s="206"/>
      <c r="AR634" s="129"/>
      <c r="AS634" s="129"/>
      <c r="AT634" s="129"/>
      <c r="AU634" s="129"/>
      <c r="AV634" s="288"/>
      <c r="AX634" s="129">
        <v>15</v>
      </c>
      <c r="AY634" s="284"/>
      <c r="AZ634" s="129"/>
      <c r="BA634" s="129"/>
      <c r="BB634" s="129"/>
      <c r="BC634" s="129"/>
      <c r="BD634" s="129"/>
      <c r="BE634" s="129"/>
      <c r="BF634" s="129"/>
      <c r="BG634" s="195"/>
      <c r="BH634" s="195"/>
      <c r="BI634" s="129"/>
      <c r="BJ634" s="129"/>
      <c r="BK634" s="288"/>
      <c r="BM634" s="129">
        <v>15</v>
      </c>
      <c r="BN634" s="284"/>
      <c r="BO634" s="129"/>
      <c r="BP634" s="129"/>
      <c r="BQ634" s="129"/>
      <c r="BR634" s="129"/>
      <c r="BS634" s="129"/>
      <c r="BT634" s="129"/>
      <c r="BU634" s="129"/>
      <c r="BV634" s="129"/>
      <c r="BW634" s="129"/>
      <c r="BX634" s="129"/>
      <c r="BY634" s="129"/>
      <c r="BZ634" s="281"/>
      <c r="CB634" s="129">
        <v>15</v>
      </c>
      <c r="CC634" s="284"/>
      <c r="CD634" s="129"/>
      <c r="CE634" s="129"/>
      <c r="CF634" s="129"/>
      <c r="CG634" s="129"/>
      <c r="CH634" s="129"/>
      <c r="CI634" s="129"/>
      <c r="CJ634" s="129"/>
      <c r="CK634" s="129"/>
      <c r="CL634" s="129"/>
      <c r="CM634" s="129"/>
      <c r="CN634" s="129"/>
      <c r="CO634" s="281"/>
    </row>
    <row r="635" spans="1:93" ht="15.75" hidden="1">
      <c r="A635" s="280" t="s">
        <v>644</v>
      </c>
      <c r="B635" s="280"/>
      <c r="C635" s="129"/>
      <c r="D635" s="129"/>
      <c r="E635" s="125">
        <f>SUM(E620:E634)</f>
        <v>316</v>
      </c>
      <c r="F635" s="125">
        <f>SUM(F620:F634)</f>
        <v>202</v>
      </c>
      <c r="G635" s="125">
        <f t="shared" ref="G635:H635" si="295">SUM(G620:G634)</f>
        <v>0</v>
      </c>
      <c r="H635" s="125">
        <f t="shared" si="295"/>
        <v>0</v>
      </c>
      <c r="I635" s="129"/>
      <c r="J635" s="129">
        <f t="shared" ref="J635:K635" si="296">SUM(J620:J634)</f>
        <v>0</v>
      </c>
      <c r="K635" s="129">
        <f t="shared" si="296"/>
        <v>0</v>
      </c>
      <c r="L635" s="130">
        <f>IF(F635=0,0,(F635/E635*100))</f>
        <v>63.924050632911388</v>
      </c>
      <c r="M635" s="130">
        <f>IF(K635=0,0,(K635/J635*100))</f>
        <v>0</v>
      </c>
      <c r="N635" s="129">
        <v>5</v>
      </c>
      <c r="O635" s="129">
        <v>1</v>
      </c>
      <c r="P635" s="129"/>
      <c r="R635" s="280" t="s">
        <v>644</v>
      </c>
      <c r="S635" s="280"/>
      <c r="T635" s="125"/>
      <c r="U635" s="125"/>
      <c r="V635" s="125">
        <f>SUM(V620:V634)</f>
        <v>204</v>
      </c>
      <c r="W635" s="125">
        <f>SUM(W620:W634)</f>
        <v>135</v>
      </c>
      <c r="X635" s="125">
        <f t="shared" ref="X635:Y635" si="297">SUM(X620:X634)</f>
        <v>0</v>
      </c>
      <c r="Y635" s="125">
        <f t="shared" si="297"/>
        <v>0</v>
      </c>
      <c r="Z635" s="125"/>
      <c r="AA635" s="125">
        <f t="shared" ref="AA635:AB635" si="298">SUM(AA620:AA634)</f>
        <v>0</v>
      </c>
      <c r="AB635" s="125">
        <f t="shared" si="298"/>
        <v>0</v>
      </c>
      <c r="AC635" s="197">
        <f>IF(W635=0,0,(W635/V635*100))</f>
        <v>66.17647058823529</v>
      </c>
      <c r="AD635" s="197">
        <f>IF(AB635=0,0,(AB635/AA635*100))</f>
        <v>0</v>
      </c>
      <c r="AE635" s="125">
        <v>6</v>
      </c>
      <c r="AF635" s="125">
        <v>0</v>
      </c>
      <c r="AG635" s="125"/>
      <c r="AI635" s="281" t="s">
        <v>644</v>
      </c>
      <c r="AJ635" s="281"/>
      <c r="AK635" s="129"/>
      <c r="AL635" s="129"/>
      <c r="AM635" s="206">
        <f>SUM(AM620:AM634)</f>
        <v>252</v>
      </c>
      <c r="AN635" s="206">
        <f>SUM(AN620:AN634)</f>
        <v>316</v>
      </c>
      <c r="AO635" s="206"/>
      <c r="AP635" s="206">
        <f t="shared" ref="AP635:AQ635" si="299">SUM(AP620:AP634)</f>
        <v>0</v>
      </c>
      <c r="AQ635" s="206">
        <f t="shared" si="299"/>
        <v>0</v>
      </c>
      <c r="AR635" s="130">
        <f>IF(AN635=0,0,(AN635/AM635*100))</f>
        <v>125.39682539682539</v>
      </c>
      <c r="AS635" s="130">
        <f>IF(AQ635=0,0,(AQ635/AP635*100))</f>
        <v>0</v>
      </c>
      <c r="AT635" s="129">
        <v>6</v>
      </c>
      <c r="AU635" s="129">
        <v>0</v>
      </c>
      <c r="AV635" s="129"/>
      <c r="AX635" s="281" t="s">
        <v>644</v>
      </c>
      <c r="AY635" s="281"/>
      <c r="AZ635" s="129"/>
      <c r="BA635" s="129"/>
      <c r="BB635" s="129">
        <f>SUM(BB620:BB634)</f>
        <v>105</v>
      </c>
      <c r="BC635" s="129">
        <f>SUM(BC620:BC634)</f>
        <v>272</v>
      </c>
      <c r="BD635" s="129"/>
      <c r="BE635" s="129">
        <f t="shared" ref="BE635:BF635" si="300">SUM(BE620:BE634)</f>
        <v>0</v>
      </c>
      <c r="BF635" s="129">
        <f t="shared" si="300"/>
        <v>0</v>
      </c>
      <c r="BG635" s="194">
        <f>IF(BC635=0,0,(BC635/BB635*100))</f>
        <v>259.04761904761904</v>
      </c>
      <c r="BH635" s="194">
        <f>IF(BF635=0,0,(BF635/BE635*100))</f>
        <v>0</v>
      </c>
      <c r="BI635" s="129">
        <v>6</v>
      </c>
      <c r="BJ635" s="129">
        <v>0</v>
      </c>
      <c r="BK635" s="129"/>
      <c r="BM635" s="281" t="s">
        <v>644</v>
      </c>
      <c r="BN635" s="281"/>
      <c r="BO635" s="129"/>
      <c r="BP635" s="129"/>
      <c r="BQ635" s="129">
        <f>SUM(BQ620:BQ634)</f>
        <v>200</v>
      </c>
      <c r="BR635" s="129">
        <f>SUM(BR620:BR634)</f>
        <v>280</v>
      </c>
      <c r="BS635" s="129"/>
      <c r="BT635" s="129">
        <f t="shared" ref="BT635:BU635" si="301">SUM(BT620:BT634)</f>
        <v>0</v>
      </c>
      <c r="BU635" s="129">
        <f t="shared" si="301"/>
        <v>0</v>
      </c>
      <c r="BV635" s="130">
        <f>IF(BR635=0,0,(BR635/BQ635*100))</f>
        <v>140</v>
      </c>
      <c r="BW635" s="130">
        <f>IF(BU635=0,0,(BU635/BT635*100))</f>
        <v>0</v>
      </c>
      <c r="BX635" s="129">
        <v>6</v>
      </c>
      <c r="BY635" s="129">
        <v>0</v>
      </c>
      <c r="BZ635" s="129"/>
      <c r="CB635" s="281" t="s">
        <v>644</v>
      </c>
      <c r="CC635" s="281"/>
      <c r="CD635" s="129"/>
      <c r="CE635" s="129"/>
      <c r="CF635" s="129">
        <f>SUM(CF620:CF634)</f>
        <v>0</v>
      </c>
      <c r="CG635" s="129">
        <f>SUM(CG620:CG634)</f>
        <v>0</v>
      </c>
      <c r="CH635" s="129"/>
      <c r="CI635" s="129">
        <f t="shared" ref="CI635:CJ635" si="302">SUM(CI620:CI634)</f>
        <v>0</v>
      </c>
      <c r="CJ635" s="129">
        <f t="shared" si="302"/>
        <v>0</v>
      </c>
      <c r="CK635" s="130">
        <f>IF(CG635=0,0,(CG635/CF635*100))</f>
        <v>0</v>
      </c>
      <c r="CL635" s="130">
        <f>IF(CJ635=0,0,(CJ635/CI635*100))</f>
        <v>0</v>
      </c>
      <c r="CM635" s="129"/>
      <c r="CN635" s="129"/>
      <c r="CO635" s="129"/>
    </row>
    <row r="636" spans="1:93" hidden="1">
      <c r="A636" s="129">
        <v>1</v>
      </c>
      <c r="B636" s="283" t="s">
        <v>636</v>
      </c>
      <c r="C636" s="16" t="s">
        <v>304</v>
      </c>
      <c r="D636" s="16" t="s">
        <v>305</v>
      </c>
      <c r="E636" s="129">
        <v>62</v>
      </c>
      <c r="F636" s="129">
        <v>40</v>
      </c>
      <c r="G636" s="129"/>
      <c r="H636" s="129"/>
      <c r="I636" s="129"/>
      <c r="J636" s="129"/>
      <c r="K636" s="129"/>
      <c r="L636" s="129"/>
      <c r="M636" s="129"/>
      <c r="N636" s="129"/>
      <c r="O636" s="129"/>
      <c r="P636" s="284"/>
      <c r="R636" s="129">
        <v>1</v>
      </c>
      <c r="S636" s="283" t="s">
        <v>636</v>
      </c>
      <c r="T636" s="34" t="s">
        <v>345</v>
      </c>
      <c r="U636" s="16" t="s">
        <v>346</v>
      </c>
      <c r="V636" s="129">
        <v>1</v>
      </c>
      <c r="W636" s="129"/>
      <c r="X636" s="129"/>
      <c r="Y636" s="129"/>
      <c r="Z636" s="129"/>
      <c r="AA636" s="129"/>
      <c r="AB636" s="129"/>
      <c r="AC636" s="196"/>
      <c r="AD636" s="196"/>
      <c r="AE636" s="129"/>
      <c r="AF636" s="129"/>
      <c r="AG636" s="286" t="s">
        <v>891</v>
      </c>
      <c r="AI636" s="129">
        <v>1</v>
      </c>
      <c r="AJ636" s="284" t="s">
        <v>636</v>
      </c>
      <c r="AK636" s="38" t="s">
        <v>530</v>
      </c>
      <c r="AL636" s="38" t="s">
        <v>473</v>
      </c>
      <c r="AM636" s="206">
        <v>200</v>
      </c>
      <c r="AN636" s="206">
        <v>140</v>
      </c>
      <c r="AO636" s="206"/>
      <c r="AP636" s="206"/>
      <c r="AQ636" s="206"/>
      <c r="AR636" s="129"/>
      <c r="AS636" s="129"/>
      <c r="AT636" s="129"/>
      <c r="AU636" s="129"/>
      <c r="AV636" s="286"/>
      <c r="AX636" s="129">
        <v>1</v>
      </c>
      <c r="AY636" s="284" t="s">
        <v>636</v>
      </c>
      <c r="AZ636" s="16"/>
      <c r="BA636" s="51" t="s">
        <v>902</v>
      </c>
      <c r="BB636" s="129">
        <v>100</v>
      </c>
      <c r="BC636" s="129">
        <v>16</v>
      </c>
      <c r="BD636" s="129"/>
      <c r="BE636" s="129"/>
      <c r="BF636" s="129"/>
      <c r="BG636" s="195"/>
      <c r="BH636" s="195"/>
      <c r="BI636" s="129"/>
      <c r="BJ636" s="129"/>
      <c r="BK636" s="286"/>
      <c r="BM636" s="129">
        <v>1</v>
      </c>
      <c r="BN636" s="284" t="s">
        <v>636</v>
      </c>
      <c r="BO636" s="34" t="s">
        <v>548</v>
      </c>
      <c r="BP636" s="16" t="s">
        <v>408</v>
      </c>
      <c r="BQ636" s="129">
        <v>4</v>
      </c>
      <c r="BR636" s="129">
        <v>4</v>
      </c>
      <c r="BS636" s="129"/>
      <c r="BT636" s="129"/>
      <c r="BU636" s="129"/>
      <c r="BV636" s="129"/>
      <c r="BW636" s="129"/>
      <c r="BX636" s="129"/>
      <c r="BY636" s="129"/>
      <c r="BZ636" s="281"/>
      <c r="CB636" s="129">
        <v>1</v>
      </c>
      <c r="CC636" s="284" t="s">
        <v>636</v>
      </c>
      <c r="CD636" s="129"/>
      <c r="CE636" s="129"/>
      <c r="CF636" s="129"/>
      <c r="CG636" s="129"/>
      <c r="CH636" s="129"/>
      <c r="CI636" s="129"/>
      <c r="CJ636" s="129"/>
      <c r="CK636" s="129"/>
      <c r="CL636" s="129"/>
      <c r="CM636" s="129"/>
      <c r="CN636" s="129"/>
      <c r="CO636" s="281"/>
    </row>
    <row r="637" spans="1:93" hidden="1">
      <c r="A637" s="129">
        <v>2</v>
      </c>
      <c r="B637" s="283"/>
      <c r="C637" s="16" t="s">
        <v>580</v>
      </c>
      <c r="D637" s="16" t="s">
        <v>353</v>
      </c>
      <c r="E637" s="129">
        <v>50</v>
      </c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284"/>
      <c r="R637" s="129">
        <v>2</v>
      </c>
      <c r="S637" s="283"/>
      <c r="T637" s="16" t="s">
        <v>560</v>
      </c>
      <c r="U637" s="16" t="s">
        <v>371</v>
      </c>
      <c r="V637" s="129">
        <v>5</v>
      </c>
      <c r="W637" s="129"/>
      <c r="X637" s="129"/>
      <c r="Y637" s="129"/>
      <c r="Z637" s="129"/>
      <c r="AA637" s="129"/>
      <c r="AB637" s="129"/>
      <c r="AC637" s="196"/>
      <c r="AD637" s="196"/>
      <c r="AE637" s="129"/>
      <c r="AF637" s="129"/>
      <c r="AG637" s="287"/>
      <c r="AI637" s="129">
        <v>2</v>
      </c>
      <c r="AJ637" s="284"/>
      <c r="AK637" s="129" t="s">
        <v>899</v>
      </c>
      <c r="AL637" s="129" t="s">
        <v>900</v>
      </c>
      <c r="AM637" s="206">
        <v>42</v>
      </c>
      <c r="AN637" s="206">
        <v>42</v>
      </c>
      <c r="AO637" s="206"/>
      <c r="AP637" s="206"/>
      <c r="AQ637" s="206"/>
      <c r="AR637" s="129"/>
      <c r="AS637" s="129"/>
      <c r="AT637" s="129"/>
      <c r="AU637" s="129"/>
      <c r="AV637" s="287"/>
      <c r="AX637" s="129">
        <v>2</v>
      </c>
      <c r="AY637" s="284"/>
      <c r="AZ637" s="34" t="s">
        <v>568</v>
      </c>
      <c r="BA637" s="78" t="s">
        <v>432</v>
      </c>
      <c r="BB637" s="129">
        <v>15</v>
      </c>
      <c r="BC637" s="129">
        <v>15</v>
      </c>
      <c r="BD637" s="129"/>
      <c r="BE637" s="129"/>
      <c r="BF637" s="129"/>
      <c r="BG637" s="195"/>
      <c r="BH637" s="195"/>
      <c r="BI637" s="129"/>
      <c r="BJ637" s="129"/>
      <c r="BK637" s="287"/>
      <c r="BM637" s="129">
        <v>2</v>
      </c>
      <c r="BN637" s="284"/>
      <c r="BO637" s="16" t="s">
        <v>168</v>
      </c>
      <c r="BP637" s="16" t="s">
        <v>169</v>
      </c>
      <c r="BQ637" s="129">
        <v>60</v>
      </c>
      <c r="BR637" s="129">
        <v>60</v>
      </c>
      <c r="BS637" s="129"/>
      <c r="BT637" s="129"/>
      <c r="BU637" s="129"/>
      <c r="BV637" s="129"/>
      <c r="BW637" s="129"/>
      <c r="BX637" s="129"/>
      <c r="BY637" s="129"/>
      <c r="BZ637" s="281"/>
      <c r="CB637" s="129">
        <v>2</v>
      </c>
      <c r="CC637" s="284"/>
      <c r="CD637" s="16"/>
      <c r="CE637" s="16"/>
      <c r="CF637" s="129"/>
      <c r="CG637" s="129"/>
      <c r="CH637" s="129"/>
      <c r="CI637" s="129"/>
      <c r="CJ637" s="129"/>
      <c r="CK637" s="129"/>
      <c r="CL637" s="129"/>
      <c r="CM637" s="129"/>
      <c r="CN637" s="129"/>
      <c r="CO637" s="281"/>
    </row>
    <row r="638" spans="1:93" hidden="1">
      <c r="A638" s="129">
        <v>3</v>
      </c>
      <c r="B638" s="283"/>
      <c r="C638" s="16" t="s">
        <v>87</v>
      </c>
      <c r="D638" s="16" t="s">
        <v>88</v>
      </c>
      <c r="E638" s="129">
        <v>100</v>
      </c>
      <c r="F638" s="129">
        <v>80</v>
      </c>
      <c r="G638" s="129"/>
      <c r="H638" s="129"/>
      <c r="I638" s="129"/>
      <c r="J638" s="129"/>
      <c r="K638" s="129"/>
      <c r="L638" s="129"/>
      <c r="M638" s="129"/>
      <c r="N638" s="129"/>
      <c r="O638" s="129"/>
      <c r="P638" s="284"/>
      <c r="R638" s="129">
        <v>3</v>
      </c>
      <c r="S638" s="283"/>
      <c r="T638" s="16"/>
      <c r="U638" s="38" t="s">
        <v>459</v>
      </c>
      <c r="V638" s="129">
        <v>1</v>
      </c>
      <c r="W638" s="129"/>
      <c r="X638" s="129"/>
      <c r="Y638" s="129"/>
      <c r="Z638" s="129"/>
      <c r="AA638" s="129"/>
      <c r="AB638" s="129"/>
      <c r="AC638" s="196"/>
      <c r="AD638" s="196"/>
      <c r="AE638" s="129"/>
      <c r="AF638" s="129"/>
      <c r="AG638" s="287"/>
      <c r="AI638" s="129">
        <v>3</v>
      </c>
      <c r="AJ638" s="284"/>
      <c r="AK638" s="38" t="s">
        <v>561</v>
      </c>
      <c r="AL638" s="79" t="s">
        <v>455</v>
      </c>
      <c r="AM638" s="206">
        <v>16</v>
      </c>
      <c r="AN638" s="206"/>
      <c r="AO638" s="206"/>
      <c r="AP638" s="206"/>
      <c r="AQ638" s="206"/>
      <c r="AR638" s="129"/>
      <c r="AS638" s="129"/>
      <c r="AT638" s="129"/>
      <c r="AU638" s="129"/>
      <c r="AV638" s="287"/>
      <c r="AX638" s="129">
        <v>3</v>
      </c>
      <c r="AY638" s="284"/>
      <c r="AZ638" s="16" t="s">
        <v>521</v>
      </c>
      <c r="BA638" s="16" t="s">
        <v>380</v>
      </c>
      <c r="BB638" s="129">
        <v>4</v>
      </c>
      <c r="BC638" s="129"/>
      <c r="BD638" s="129"/>
      <c r="BE638" s="129"/>
      <c r="BF638" s="129"/>
      <c r="BG638" s="195"/>
      <c r="BH638" s="195"/>
      <c r="BI638" s="129"/>
      <c r="BJ638" s="129"/>
      <c r="BK638" s="287"/>
      <c r="BM638" s="129">
        <v>3</v>
      </c>
      <c r="BN638" s="284"/>
      <c r="BO638" s="129" t="s">
        <v>917</v>
      </c>
      <c r="BP638" s="129" t="s">
        <v>918</v>
      </c>
      <c r="BQ638" s="129">
        <v>60</v>
      </c>
      <c r="BR638" s="129">
        <v>60</v>
      </c>
      <c r="BS638" s="129"/>
      <c r="BT638" s="129"/>
      <c r="BU638" s="129"/>
      <c r="BV638" s="129"/>
      <c r="BW638" s="129"/>
      <c r="BX638" s="129"/>
      <c r="BY638" s="129"/>
      <c r="BZ638" s="281"/>
      <c r="CB638" s="129">
        <v>3</v>
      </c>
      <c r="CC638" s="284"/>
      <c r="CD638" s="62"/>
      <c r="CE638" s="62"/>
      <c r="CF638" s="129"/>
      <c r="CG638" s="129"/>
      <c r="CH638" s="129"/>
      <c r="CI638" s="129"/>
      <c r="CJ638" s="129"/>
      <c r="CK638" s="129"/>
      <c r="CL638" s="129"/>
      <c r="CM638" s="129"/>
      <c r="CN638" s="129"/>
      <c r="CO638" s="281"/>
    </row>
    <row r="639" spans="1:93" hidden="1">
      <c r="A639" s="129">
        <v>4</v>
      </c>
      <c r="B639" s="283"/>
      <c r="C639" s="38" t="s">
        <v>533</v>
      </c>
      <c r="D639" s="38" t="s">
        <v>476</v>
      </c>
      <c r="E639" s="129">
        <v>30</v>
      </c>
      <c r="F639" s="129">
        <v>30</v>
      </c>
      <c r="G639" s="129"/>
      <c r="H639" s="129"/>
      <c r="I639" s="129"/>
      <c r="J639" s="129"/>
      <c r="K639" s="129"/>
      <c r="L639" s="129"/>
      <c r="M639" s="129"/>
      <c r="N639" s="129"/>
      <c r="O639" s="129"/>
      <c r="P639" s="284"/>
      <c r="R639" s="129">
        <v>4</v>
      </c>
      <c r="S639" s="283"/>
      <c r="T639" s="61"/>
      <c r="U639" s="38" t="s">
        <v>458</v>
      </c>
      <c r="V639" s="129">
        <v>3</v>
      </c>
      <c r="W639" s="129"/>
      <c r="X639" s="129"/>
      <c r="Y639" s="129"/>
      <c r="Z639" s="129"/>
      <c r="AA639" s="129"/>
      <c r="AB639" s="129"/>
      <c r="AC639" s="196"/>
      <c r="AD639" s="196"/>
      <c r="AE639" s="129"/>
      <c r="AF639" s="129"/>
      <c r="AG639" s="287"/>
      <c r="AI639" s="129">
        <v>4</v>
      </c>
      <c r="AJ639" s="284"/>
      <c r="AK639" s="129" t="s">
        <v>896</v>
      </c>
      <c r="AL639" s="129" t="s">
        <v>897</v>
      </c>
      <c r="AM639" s="206">
        <v>5</v>
      </c>
      <c r="AN639" s="206"/>
      <c r="AO639" s="206"/>
      <c r="AP639" s="206"/>
      <c r="AQ639" s="206"/>
      <c r="AR639" s="129"/>
      <c r="AS639" s="129"/>
      <c r="AT639" s="129"/>
      <c r="AU639" s="129"/>
      <c r="AV639" s="287"/>
      <c r="AX639" s="129">
        <v>4</v>
      </c>
      <c r="AY639" s="284"/>
      <c r="AZ639" s="16" t="s">
        <v>232</v>
      </c>
      <c r="BA639" s="16" t="s">
        <v>233</v>
      </c>
      <c r="BB639" s="129"/>
      <c r="BC639" s="129">
        <v>37</v>
      </c>
      <c r="BD639" s="129"/>
      <c r="BE639" s="129"/>
      <c r="BF639" s="129"/>
      <c r="BG639" s="195"/>
      <c r="BH639" s="195"/>
      <c r="BI639" s="129"/>
      <c r="BJ639" s="129"/>
      <c r="BK639" s="287"/>
      <c r="BM639" s="129">
        <v>4</v>
      </c>
      <c r="BN639" s="284"/>
      <c r="BO639" s="16" t="s">
        <v>249</v>
      </c>
      <c r="BP639" s="16" t="s">
        <v>250</v>
      </c>
      <c r="BQ639" s="129">
        <v>10</v>
      </c>
      <c r="BR639" s="129"/>
      <c r="BS639" s="129"/>
      <c r="BT639" s="129"/>
      <c r="BU639" s="129"/>
      <c r="BV639" s="129"/>
      <c r="BW639" s="129"/>
      <c r="BX639" s="129"/>
      <c r="BY639" s="129"/>
      <c r="BZ639" s="281"/>
      <c r="CB639" s="129">
        <v>4</v>
      </c>
      <c r="CC639" s="284"/>
      <c r="CD639" s="16"/>
      <c r="CE639" s="24"/>
      <c r="CF639" s="129"/>
      <c r="CG639" s="129"/>
      <c r="CH639" s="129"/>
      <c r="CI639" s="129"/>
      <c r="CJ639" s="129"/>
      <c r="CK639" s="129"/>
      <c r="CL639" s="129"/>
      <c r="CM639" s="129"/>
      <c r="CN639" s="129"/>
      <c r="CO639" s="281"/>
    </row>
    <row r="640" spans="1:93" hidden="1">
      <c r="A640" s="129">
        <v>5</v>
      </c>
      <c r="B640" s="283"/>
      <c r="C640" s="129" t="s">
        <v>879</v>
      </c>
      <c r="D640" s="129" t="s">
        <v>880</v>
      </c>
      <c r="E640" s="129">
        <v>8</v>
      </c>
      <c r="F640" s="129">
        <v>8</v>
      </c>
      <c r="G640" s="129"/>
      <c r="H640" s="129"/>
      <c r="I640" s="129"/>
      <c r="J640" s="129"/>
      <c r="K640" s="129"/>
      <c r="L640" s="129"/>
      <c r="M640" s="129"/>
      <c r="N640" s="129"/>
      <c r="O640" s="129"/>
      <c r="P640" s="284"/>
      <c r="R640" s="129">
        <v>5</v>
      </c>
      <c r="S640" s="283"/>
      <c r="T640" s="16" t="s">
        <v>563</v>
      </c>
      <c r="U640" s="78" t="s">
        <v>372</v>
      </c>
      <c r="V640" s="129">
        <v>5</v>
      </c>
      <c r="W640" s="129"/>
      <c r="X640" s="129"/>
      <c r="Y640" s="129"/>
      <c r="Z640" s="129"/>
      <c r="AA640" s="129"/>
      <c r="AB640" s="129"/>
      <c r="AC640" s="196"/>
      <c r="AD640" s="196"/>
      <c r="AE640" s="129"/>
      <c r="AF640" s="129"/>
      <c r="AG640" s="287"/>
      <c r="AI640" s="129">
        <v>5</v>
      </c>
      <c r="AJ640" s="284"/>
      <c r="AK640" s="16" t="s">
        <v>37</v>
      </c>
      <c r="AL640" s="24" t="s">
        <v>38</v>
      </c>
      <c r="AM640" s="206"/>
      <c r="AN640" s="206"/>
      <c r="AO640" s="206"/>
      <c r="AP640" s="206"/>
      <c r="AQ640" s="206"/>
      <c r="AR640" s="129"/>
      <c r="AS640" s="129"/>
      <c r="AT640" s="129"/>
      <c r="AU640" s="129"/>
      <c r="AV640" s="287"/>
      <c r="AX640" s="129">
        <v>5</v>
      </c>
      <c r="AY640" s="284"/>
      <c r="AZ640" s="34" t="s">
        <v>525</v>
      </c>
      <c r="BA640" s="34" t="s">
        <v>437</v>
      </c>
      <c r="BB640" s="129"/>
      <c r="BC640" s="129">
        <v>10</v>
      </c>
      <c r="BD640" s="129"/>
      <c r="BE640" s="129"/>
      <c r="BF640" s="129"/>
      <c r="BG640" s="195"/>
      <c r="BH640" s="195"/>
      <c r="BI640" s="129"/>
      <c r="BJ640" s="129"/>
      <c r="BK640" s="287"/>
      <c r="BM640" s="129">
        <v>5</v>
      </c>
      <c r="BN640" s="284"/>
      <c r="BO640" s="16" t="s">
        <v>251</v>
      </c>
      <c r="BP640" s="16" t="s">
        <v>252</v>
      </c>
      <c r="BQ640" s="129">
        <v>70</v>
      </c>
      <c r="BR640" s="129">
        <v>43</v>
      </c>
      <c r="BS640" s="129"/>
      <c r="BT640" s="129"/>
      <c r="BU640" s="129"/>
      <c r="BV640" s="129"/>
      <c r="BW640" s="129"/>
      <c r="BX640" s="129"/>
      <c r="BY640" s="129"/>
      <c r="BZ640" s="281"/>
      <c r="CB640" s="129">
        <v>5</v>
      </c>
      <c r="CC640" s="284"/>
      <c r="CD640" s="129"/>
      <c r="CE640" s="129"/>
      <c r="CF640" s="129"/>
      <c r="CG640" s="129"/>
      <c r="CH640" s="129"/>
      <c r="CI640" s="129"/>
      <c r="CJ640" s="129"/>
      <c r="CK640" s="129"/>
      <c r="CL640" s="129"/>
      <c r="CM640" s="129"/>
      <c r="CN640" s="129"/>
      <c r="CO640" s="281"/>
    </row>
    <row r="641" spans="1:93" hidden="1">
      <c r="A641" s="129">
        <v>6</v>
      </c>
      <c r="B641" s="283"/>
      <c r="C641" s="16" t="s">
        <v>573</v>
      </c>
      <c r="D641" s="49" t="s">
        <v>391</v>
      </c>
      <c r="E641" s="129"/>
      <c r="F641" s="129">
        <v>3</v>
      </c>
      <c r="G641" s="129"/>
      <c r="H641" s="129"/>
      <c r="I641" s="129"/>
      <c r="J641" s="129"/>
      <c r="K641" s="129"/>
      <c r="L641" s="129"/>
      <c r="M641" s="129"/>
      <c r="N641" s="129"/>
      <c r="O641" s="129"/>
      <c r="P641" s="284"/>
      <c r="R641" s="129">
        <v>6</v>
      </c>
      <c r="S641" s="283"/>
      <c r="T641" s="16" t="s">
        <v>565</v>
      </c>
      <c r="U641" s="78" t="s">
        <v>374</v>
      </c>
      <c r="V641" s="129">
        <v>8</v>
      </c>
      <c r="W641" s="129"/>
      <c r="X641" s="129"/>
      <c r="Y641" s="129"/>
      <c r="Z641" s="129"/>
      <c r="AA641" s="129"/>
      <c r="AB641" s="129"/>
      <c r="AC641" s="196"/>
      <c r="AD641" s="196"/>
      <c r="AE641" s="129"/>
      <c r="AF641" s="129"/>
      <c r="AG641" s="287"/>
      <c r="AI641" s="129">
        <v>6</v>
      </c>
      <c r="AJ641" s="284"/>
      <c r="AK641" s="129" t="s">
        <v>901</v>
      </c>
      <c r="AL641" s="129" t="s">
        <v>902</v>
      </c>
      <c r="AM641" s="206"/>
      <c r="AN641" s="206">
        <v>84</v>
      </c>
      <c r="AO641" s="206"/>
      <c r="AP641" s="206"/>
      <c r="AQ641" s="206"/>
      <c r="AR641" s="129"/>
      <c r="AS641" s="129"/>
      <c r="AT641" s="129"/>
      <c r="AU641" s="129"/>
      <c r="AV641" s="287"/>
      <c r="AX641" s="129">
        <v>6</v>
      </c>
      <c r="AY641" s="284"/>
      <c r="AZ641" s="16" t="s">
        <v>87</v>
      </c>
      <c r="BA641" s="16" t="s">
        <v>88</v>
      </c>
      <c r="BB641" s="129"/>
      <c r="BC641" s="129">
        <v>40</v>
      </c>
      <c r="BD641" s="129"/>
      <c r="BE641" s="129"/>
      <c r="BF641" s="129"/>
      <c r="BG641" s="195"/>
      <c r="BH641" s="195"/>
      <c r="BI641" s="129"/>
      <c r="BJ641" s="129"/>
      <c r="BK641" s="287"/>
      <c r="BM641" s="129">
        <v>6</v>
      </c>
      <c r="BN641" s="284"/>
      <c r="BO641" s="129"/>
      <c r="BP641" s="16" t="s">
        <v>503</v>
      </c>
      <c r="BQ641" s="129"/>
      <c r="BR641" s="129">
        <v>60</v>
      </c>
      <c r="BS641" s="129"/>
      <c r="BT641" s="129"/>
      <c r="BU641" s="129"/>
      <c r="BV641" s="129"/>
      <c r="BW641" s="129"/>
      <c r="BX641" s="129"/>
      <c r="BY641" s="129"/>
      <c r="BZ641" s="281"/>
      <c r="CB641" s="129">
        <v>6</v>
      </c>
      <c r="CC641" s="284"/>
      <c r="CD641" s="129"/>
      <c r="CE641" s="129"/>
      <c r="CF641" s="129"/>
      <c r="CG641" s="129"/>
      <c r="CH641" s="129"/>
      <c r="CI641" s="129"/>
      <c r="CJ641" s="129"/>
      <c r="CK641" s="129"/>
      <c r="CL641" s="129"/>
      <c r="CM641" s="129"/>
      <c r="CN641" s="129"/>
      <c r="CO641" s="281"/>
    </row>
    <row r="642" spans="1:93" hidden="1">
      <c r="A642" s="129">
        <v>7</v>
      </c>
      <c r="B642" s="283"/>
      <c r="C642" s="16" t="s">
        <v>200</v>
      </c>
      <c r="D642" s="16" t="s">
        <v>201</v>
      </c>
      <c r="E642" s="129"/>
      <c r="F642" s="129">
        <v>20</v>
      </c>
      <c r="G642" s="129"/>
      <c r="H642" s="129"/>
      <c r="I642" s="129"/>
      <c r="J642" s="129"/>
      <c r="K642" s="129"/>
      <c r="L642" s="129"/>
      <c r="M642" s="129"/>
      <c r="N642" s="129"/>
      <c r="O642" s="129"/>
      <c r="P642" s="284"/>
      <c r="R642" s="129">
        <v>7</v>
      </c>
      <c r="S642" s="283"/>
      <c r="T642" s="16" t="s">
        <v>566</v>
      </c>
      <c r="U642" s="78" t="s">
        <v>379</v>
      </c>
      <c r="V642" s="129">
        <v>4</v>
      </c>
      <c r="W642" s="129"/>
      <c r="X642" s="129"/>
      <c r="Y642" s="129"/>
      <c r="Z642" s="129"/>
      <c r="AA642" s="129"/>
      <c r="AB642" s="129"/>
      <c r="AC642" s="196"/>
      <c r="AD642" s="196"/>
      <c r="AE642" s="129"/>
      <c r="AF642" s="129"/>
      <c r="AG642" s="287"/>
      <c r="AI642" s="129">
        <v>7</v>
      </c>
      <c r="AJ642" s="284"/>
      <c r="AK642" s="129"/>
      <c r="AL642" s="129"/>
      <c r="AM642" s="206"/>
      <c r="AN642" s="206"/>
      <c r="AO642" s="206"/>
      <c r="AP642" s="206"/>
      <c r="AQ642" s="206"/>
      <c r="AR642" s="129"/>
      <c r="AS642" s="129"/>
      <c r="AT642" s="129"/>
      <c r="AU642" s="129"/>
      <c r="AV642" s="287"/>
      <c r="AX642" s="129">
        <v>7</v>
      </c>
      <c r="AY642" s="284"/>
      <c r="AZ642" s="34" t="s">
        <v>345</v>
      </c>
      <c r="BA642" s="16" t="s">
        <v>346</v>
      </c>
      <c r="BB642" s="129"/>
      <c r="BC642" s="129">
        <v>1</v>
      </c>
      <c r="BD642" s="129"/>
      <c r="BE642" s="129"/>
      <c r="BF642" s="129"/>
      <c r="BG642" s="195"/>
      <c r="BH642" s="195"/>
      <c r="BI642" s="129"/>
      <c r="BJ642" s="129"/>
      <c r="BK642" s="287"/>
      <c r="BM642" s="129">
        <v>7</v>
      </c>
      <c r="BN642" s="284"/>
      <c r="BO642" s="129"/>
      <c r="BP642" s="129"/>
      <c r="BQ642" s="129"/>
      <c r="BR642" s="129"/>
      <c r="BS642" s="129"/>
      <c r="BT642" s="129"/>
      <c r="BU642" s="129"/>
      <c r="BV642" s="129"/>
      <c r="BW642" s="129"/>
      <c r="BX642" s="129"/>
      <c r="BY642" s="129"/>
      <c r="BZ642" s="281"/>
      <c r="CB642" s="129">
        <v>7</v>
      </c>
      <c r="CC642" s="284"/>
      <c r="CD642" s="129"/>
      <c r="CE642" s="129"/>
      <c r="CF642" s="129"/>
      <c r="CG642" s="129"/>
      <c r="CH642" s="129"/>
      <c r="CI642" s="129"/>
      <c r="CJ642" s="129"/>
      <c r="CK642" s="129"/>
      <c r="CL642" s="129"/>
      <c r="CM642" s="129"/>
      <c r="CN642" s="129"/>
      <c r="CO642" s="281"/>
    </row>
    <row r="643" spans="1:93" hidden="1">
      <c r="A643" s="129">
        <v>8</v>
      </c>
      <c r="B643" s="283"/>
      <c r="C643" s="16"/>
      <c r="D643" s="24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284"/>
      <c r="R643" s="129">
        <v>8</v>
      </c>
      <c r="S643" s="283"/>
      <c r="T643" s="34" t="s">
        <v>567</v>
      </c>
      <c r="U643" s="78" t="s">
        <v>433</v>
      </c>
      <c r="V643" s="129">
        <v>5</v>
      </c>
      <c r="W643" s="129"/>
      <c r="X643" s="129"/>
      <c r="Y643" s="129"/>
      <c r="Z643" s="129"/>
      <c r="AA643" s="129"/>
      <c r="AB643" s="129"/>
      <c r="AC643" s="196"/>
      <c r="AD643" s="196"/>
      <c r="AE643" s="129"/>
      <c r="AF643" s="129"/>
      <c r="AG643" s="287"/>
      <c r="AI643" s="129">
        <v>8</v>
      </c>
      <c r="AJ643" s="284"/>
      <c r="AK643" s="129"/>
      <c r="AL643" s="129"/>
      <c r="AM643" s="206"/>
      <c r="AN643" s="206"/>
      <c r="AO643" s="206"/>
      <c r="AP643" s="206"/>
      <c r="AQ643" s="206"/>
      <c r="AR643" s="129"/>
      <c r="AS643" s="129"/>
      <c r="AT643" s="129"/>
      <c r="AU643" s="129"/>
      <c r="AV643" s="287"/>
      <c r="AX643" s="129">
        <v>8</v>
      </c>
      <c r="AY643" s="284"/>
      <c r="AZ643" s="43"/>
      <c r="BA643" s="16"/>
      <c r="BB643" s="129"/>
      <c r="BC643" s="129"/>
      <c r="BD643" s="129"/>
      <c r="BE643" s="129"/>
      <c r="BF643" s="129"/>
      <c r="BG643" s="195"/>
      <c r="BH643" s="195"/>
      <c r="BI643" s="129"/>
      <c r="BJ643" s="129"/>
      <c r="BK643" s="287"/>
      <c r="BM643" s="129">
        <v>8</v>
      </c>
      <c r="BN643" s="284"/>
      <c r="BO643" s="16"/>
      <c r="BP643" s="16"/>
      <c r="BQ643" s="129"/>
      <c r="BR643" s="129"/>
      <c r="BS643" s="129"/>
      <c r="BT643" s="129"/>
      <c r="BU643" s="129"/>
      <c r="BV643" s="129"/>
      <c r="BW643" s="129"/>
      <c r="BX643" s="129"/>
      <c r="BY643" s="129"/>
      <c r="BZ643" s="281"/>
      <c r="CB643" s="129">
        <v>8</v>
      </c>
      <c r="CC643" s="284"/>
      <c r="CD643" s="129"/>
      <c r="CE643" s="129"/>
      <c r="CF643" s="129"/>
      <c r="CG643" s="129"/>
      <c r="CH643" s="129"/>
      <c r="CI643" s="129"/>
      <c r="CJ643" s="129"/>
      <c r="CK643" s="129"/>
      <c r="CL643" s="129"/>
      <c r="CM643" s="129"/>
      <c r="CN643" s="129"/>
      <c r="CO643" s="281"/>
    </row>
    <row r="644" spans="1:93" hidden="1">
      <c r="A644" s="129">
        <v>9</v>
      </c>
      <c r="B644" s="283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284"/>
      <c r="R644" s="129">
        <v>9</v>
      </c>
      <c r="S644" s="283"/>
      <c r="T644" s="16" t="s">
        <v>264</v>
      </c>
      <c r="U644" s="16" t="s">
        <v>265</v>
      </c>
      <c r="V644" s="129">
        <v>13</v>
      </c>
      <c r="W644" s="129"/>
      <c r="X644" s="129"/>
      <c r="Y644" s="129"/>
      <c r="Z644" s="129"/>
      <c r="AA644" s="129"/>
      <c r="AB644" s="129"/>
      <c r="AC644" s="196"/>
      <c r="AD644" s="196"/>
      <c r="AE644" s="129"/>
      <c r="AF644" s="129"/>
      <c r="AG644" s="287"/>
      <c r="AI644" s="129">
        <v>9</v>
      </c>
      <c r="AJ644" s="284"/>
      <c r="AK644" s="129"/>
      <c r="AL644" s="129"/>
      <c r="AM644" s="206"/>
      <c r="AN644" s="206"/>
      <c r="AO644" s="206"/>
      <c r="AP644" s="206"/>
      <c r="AQ644" s="206"/>
      <c r="AR644" s="129"/>
      <c r="AS644" s="129"/>
      <c r="AT644" s="129"/>
      <c r="AU644" s="129"/>
      <c r="AV644" s="287"/>
      <c r="AX644" s="129">
        <v>9</v>
      </c>
      <c r="AY644" s="284"/>
      <c r="AZ644" s="16"/>
      <c r="BA644" s="82"/>
      <c r="BB644" s="129"/>
      <c r="BC644" s="129"/>
      <c r="BD644" s="129"/>
      <c r="BE644" s="129"/>
      <c r="BF644" s="129"/>
      <c r="BG644" s="195"/>
      <c r="BH644" s="195"/>
      <c r="BI644" s="129"/>
      <c r="BJ644" s="129"/>
      <c r="BK644" s="287"/>
      <c r="BM644" s="129">
        <v>9</v>
      </c>
      <c r="BN644" s="284"/>
      <c r="BO644" s="129"/>
      <c r="BP644" s="129"/>
      <c r="BQ644" s="129"/>
      <c r="BR644" s="129"/>
      <c r="BS644" s="129"/>
      <c r="BT644" s="129"/>
      <c r="BU644" s="129"/>
      <c r="BV644" s="129"/>
      <c r="BW644" s="129"/>
      <c r="BX644" s="129"/>
      <c r="BY644" s="129"/>
      <c r="BZ644" s="281"/>
      <c r="CB644" s="129">
        <v>9</v>
      </c>
      <c r="CC644" s="284"/>
      <c r="CD644" s="129"/>
      <c r="CE644" s="129"/>
      <c r="CF644" s="129"/>
      <c r="CG644" s="129"/>
      <c r="CH644" s="129"/>
      <c r="CI644" s="129"/>
      <c r="CJ644" s="129"/>
      <c r="CK644" s="129"/>
      <c r="CL644" s="129"/>
      <c r="CM644" s="129"/>
      <c r="CN644" s="129"/>
      <c r="CO644" s="281"/>
    </row>
    <row r="645" spans="1:93" hidden="1">
      <c r="A645" s="129">
        <v>10</v>
      </c>
      <c r="B645" s="283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284"/>
      <c r="R645" s="129">
        <v>10</v>
      </c>
      <c r="S645" s="283"/>
      <c r="T645" s="16" t="s">
        <v>268</v>
      </c>
      <c r="U645" s="16" t="s">
        <v>269</v>
      </c>
      <c r="V645" s="129">
        <v>22</v>
      </c>
      <c r="W645" s="129"/>
      <c r="X645" s="129"/>
      <c r="Y645" s="129"/>
      <c r="Z645" s="129"/>
      <c r="AA645" s="129"/>
      <c r="AB645" s="129"/>
      <c r="AC645" s="196"/>
      <c r="AD645" s="196"/>
      <c r="AE645" s="129"/>
      <c r="AF645" s="129"/>
      <c r="AG645" s="287"/>
      <c r="AI645" s="129">
        <v>10</v>
      </c>
      <c r="AJ645" s="284"/>
      <c r="AK645" s="129"/>
      <c r="AL645" s="129"/>
      <c r="AM645" s="206"/>
      <c r="AN645" s="206"/>
      <c r="AO645" s="206"/>
      <c r="AP645" s="206"/>
      <c r="AQ645" s="206"/>
      <c r="AR645" s="129"/>
      <c r="AS645" s="129"/>
      <c r="AT645" s="129"/>
      <c r="AU645" s="129"/>
      <c r="AV645" s="287"/>
      <c r="AX645" s="129">
        <v>10</v>
      </c>
      <c r="AY645" s="284"/>
      <c r="AZ645" s="16"/>
      <c r="BA645" s="38"/>
      <c r="BB645" s="129"/>
      <c r="BC645" s="129"/>
      <c r="BD645" s="129"/>
      <c r="BE645" s="129"/>
      <c r="BF645" s="129"/>
      <c r="BG645" s="195"/>
      <c r="BH645" s="195"/>
      <c r="BI645" s="129"/>
      <c r="BJ645" s="129"/>
      <c r="BK645" s="287"/>
      <c r="BM645" s="129">
        <v>10</v>
      </c>
      <c r="BN645" s="284"/>
      <c r="BO645" s="129"/>
      <c r="BP645" s="129"/>
      <c r="BQ645" s="129"/>
      <c r="BR645" s="129"/>
      <c r="BS645" s="129"/>
      <c r="BT645" s="129"/>
      <c r="BU645" s="129"/>
      <c r="BV645" s="129"/>
      <c r="BW645" s="129"/>
      <c r="BX645" s="129"/>
      <c r="BY645" s="129"/>
      <c r="BZ645" s="281"/>
      <c r="CB645" s="129">
        <v>10</v>
      </c>
      <c r="CC645" s="284"/>
      <c r="CD645" s="129"/>
      <c r="CE645" s="129"/>
      <c r="CF645" s="129"/>
      <c r="CG645" s="129"/>
      <c r="CH645" s="129"/>
      <c r="CI645" s="129"/>
      <c r="CJ645" s="129"/>
      <c r="CK645" s="129"/>
      <c r="CL645" s="129"/>
      <c r="CM645" s="129"/>
      <c r="CN645" s="129"/>
      <c r="CO645" s="281"/>
    </row>
    <row r="646" spans="1:93" hidden="1">
      <c r="A646" s="129">
        <v>11</v>
      </c>
      <c r="B646" s="283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284"/>
      <c r="R646" s="129">
        <v>11</v>
      </c>
      <c r="S646" s="283"/>
      <c r="T646" s="34" t="s">
        <v>568</v>
      </c>
      <c r="U646" s="78" t="s">
        <v>432</v>
      </c>
      <c r="V646" s="129">
        <v>10</v>
      </c>
      <c r="W646" s="129"/>
      <c r="X646" s="129"/>
      <c r="Y646" s="129"/>
      <c r="Z646" s="129"/>
      <c r="AA646" s="129"/>
      <c r="AB646" s="129"/>
      <c r="AC646" s="196"/>
      <c r="AD646" s="196"/>
      <c r="AE646" s="129"/>
      <c r="AF646" s="129"/>
      <c r="AG646" s="287"/>
      <c r="AI646" s="129">
        <v>11</v>
      </c>
      <c r="AJ646" s="284"/>
      <c r="AK646" s="129"/>
      <c r="AL646" s="129"/>
      <c r="AM646" s="206"/>
      <c r="AN646" s="206"/>
      <c r="AO646" s="206"/>
      <c r="AP646" s="206"/>
      <c r="AQ646" s="206"/>
      <c r="AR646" s="129"/>
      <c r="AS646" s="129"/>
      <c r="AT646" s="129"/>
      <c r="AU646" s="129"/>
      <c r="AV646" s="287"/>
      <c r="AX646" s="129">
        <v>11</v>
      </c>
      <c r="AY646" s="284"/>
      <c r="AZ646" s="129"/>
      <c r="BA646" s="129"/>
      <c r="BB646" s="129"/>
      <c r="BC646" s="129"/>
      <c r="BD646" s="129"/>
      <c r="BE646" s="129"/>
      <c r="BF646" s="129"/>
      <c r="BG646" s="195"/>
      <c r="BH646" s="195"/>
      <c r="BI646" s="129"/>
      <c r="BJ646" s="129"/>
      <c r="BK646" s="287"/>
      <c r="BM646" s="129">
        <v>11</v>
      </c>
      <c r="BN646" s="284"/>
      <c r="BO646" s="129"/>
      <c r="BP646" s="129"/>
      <c r="BQ646" s="129"/>
      <c r="BR646" s="129"/>
      <c r="BS646" s="129"/>
      <c r="BT646" s="129"/>
      <c r="BU646" s="129"/>
      <c r="BV646" s="129"/>
      <c r="BW646" s="129"/>
      <c r="BX646" s="129"/>
      <c r="BY646" s="129"/>
      <c r="BZ646" s="281"/>
      <c r="CB646" s="129">
        <v>11</v>
      </c>
      <c r="CC646" s="284"/>
      <c r="CD646" s="129"/>
      <c r="CE646" s="129"/>
      <c r="CF646" s="129"/>
      <c r="CG646" s="129"/>
      <c r="CH646" s="129"/>
      <c r="CI646" s="129"/>
      <c r="CJ646" s="129"/>
      <c r="CK646" s="129"/>
      <c r="CL646" s="129"/>
      <c r="CM646" s="129"/>
      <c r="CN646" s="129"/>
      <c r="CO646" s="281"/>
    </row>
    <row r="647" spans="1:93" hidden="1">
      <c r="A647" s="129">
        <v>12</v>
      </c>
      <c r="B647" s="283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284"/>
      <c r="R647" s="129">
        <v>12</v>
      </c>
      <c r="S647" s="283"/>
      <c r="T647" s="129" t="s">
        <v>731</v>
      </c>
      <c r="U647" s="129" t="s">
        <v>732</v>
      </c>
      <c r="V647" s="129">
        <v>18</v>
      </c>
      <c r="W647" s="129"/>
      <c r="X647" s="129"/>
      <c r="Y647" s="129"/>
      <c r="Z647" s="129"/>
      <c r="AA647" s="129"/>
      <c r="AB647" s="129"/>
      <c r="AC647" s="196"/>
      <c r="AD647" s="196"/>
      <c r="AE647" s="129"/>
      <c r="AF647" s="129"/>
      <c r="AG647" s="287"/>
      <c r="AI647" s="129">
        <v>12</v>
      </c>
      <c r="AJ647" s="284"/>
      <c r="AK647" s="129"/>
      <c r="AL647" s="129"/>
      <c r="AM647" s="206"/>
      <c r="AN647" s="206"/>
      <c r="AO647" s="206"/>
      <c r="AP647" s="206"/>
      <c r="AQ647" s="206"/>
      <c r="AR647" s="129"/>
      <c r="AS647" s="129"/>
      <c r="AT647" s="129"/>
      <c r="AU647" s="129"/>
      <c r="AV647" s="287"/>
      <c r="AX647" s="129">
        <v>12</v>
      </c>
      <c r="AY647" s="284"/>
      <c r="AZ647" s="129"/>
      <c r="BA647" s="129"/>
      <c r="BB647" s="129"/>
      <c r="BC647" s="129"/>
      <c r="BD647" s="129"/>
      <c r="BE647" s="129"/>
      <c r="BF647" s="129"/>
      <c r="BG647" s="195"/>
      <c r="BH647" s="195"/>
      <c r="BI647" s="129"/>
      <c r="BJ647" s="129"/>
      <c r="BK647" s="287"/>
      <c r="BM647" s="129">
        <v>12</v>
      </c>
      <c r="BN647" s="284"/>
      <c r="BO647" s="129"/>
      <c r="BP647" s="129"/>
      <c r="BQ647" s="129"/>
      <c r="BR647" s="129"/>
      <c r="BS647" s="129"/>
      <c r="BT647" s="129"/>
      <c r="BU647" s="129"/>
      <c r="BV647" s="129"/>
      <c r="BW647" s="129"/>
      <c r="BX647" s="129"/>
      <c r="BY647" s="129"/>
      <c r="BZ647" s="281"/>
      <c r="CB647" s="129">
        <v>12</v>
      </c>
      <c r="CC647" s="284"/>
      <c r="CD647" s="129"/>
      <c r="CE647" s="129"/>
      <c r="CF647" s="129"/>
      <c r="CG647" s="129"/>
      <c r="CH647" s="129"/>
      <c r="CI647" s="129"/>
      <c r="CJ647" s="129"/>
      <c r="CK647" s="129"/>
      <c r="CL647" s="129"/>
      <c r="CM647" s="129"/>
      <c r="CN647" s="129"/>
      <c r="CO647" s="281"/>
    </row>
    <row r="648" spans="1:93" hidden="1">
      <c r="A648" s="129">
        <v>13</v>
      </c>
      <c r="B648" s="283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284"/>
      <c r="R648" s="129">
        <v>13</v>
      </c>
      <c r="S648" s="283"/>
      <c r="T648" s="16" t="s">
        <v>212</v>
      </c>
      <c r="U648" s="16" t="s">
        <v>213</v>
      </c>
      <c r="V648" s="129">
        <v>25</v>
      </c>
      <c r="W648" s="129"/>
      <c r="X648" s="129"/>
      <c r="Y648" s="129"/>
      <c r="Z648" s="129"/>
      <c r="AA648" s="129"/>
      <c r="AB648" s="129"/>
      <c r="AC648" s="196"/>
      <c r="AD648" s="196"/>
      <c r="AE648" s="129"/>
      <c r="AF648" s="129"/>
      <c r="AG648" s="287"/>
      <c r="AI648" s="129">
        <v>13</v>
      </c>
      <c r="AJ648" s="284"/>
      <c r="AK648" s="129"/>
      <c r="AL648" s="129"/>
      <c r="AM648" s="206"/>
      <c r="AN648" s="206"/>
      <c r="AO648" s="206"/>
      <c r="AP648" s="206"/>
      <c r="AQ648" s="206"/>
      <c r="AR648" s="129"/>
      <c r="AS648" s="129"/>
      <c r="AT648" s="129"/>
      <c r="AU648" s="129"/>
      <c r="AV648" s="287"/>
      <c r="AX648" s="129">
        <v>13</v>
      </c>
      <c r="AY648" s="284"/>
      <c r="AZ648" s="129"/>
      <c r="BA648" s="129"/>
      <c r="BB648" s="129"/>
      <c r="BC648" s="129"/>
      <c r="BD648" s="129"/>
      <c r="BE648" s="129"/>
      <c r="BF648" s="129"/>
      <c r="BG648" s="195"/>
      <c r="BH648" s="195"/>
      <c r="BI648" s="129"/>
      <c r="BJ648" s="129"/>
      <c r="BK648" s="287"/>
      <c r="BM648" s="129">
        <v>13</v>
      </c>
      <c r="BN648" s="284"/>
      <c r="BO648" s="129"/>
      <c r="BP648" s="129"/>
      <c r="BQ648" s="129"/>
      <c r="BR648" s="129"/>
      <c r="BS648" s="129"/>
      <c r="BT648" s="129"/>
      <c r="BU648" s="129"/>
      <c r="BV648" s="129"/>
      <c r="BW648" s="129"/>
      <c r="BX648" s="129"/>
      <c r="BY648" s="129"/>
      <c r="BZ648" s="281"/>
      <c r="CB648" s="129">
        <v>13</v>
      </c>
      <c r="CC648" s="284"/>
      <c r="CD648" s="129"/>
      <c r="CE648" s="129"/>
      <c r="CF648" s="129"/>
      <c r="CG648" s="129"/>
      <c r="CH648" s="129"/>
      <c r="CI648" s="129"/>
      <c r="CJ648" s="129"/>
      <c r="CK648" s="129"/>
      <c r="CL648" s="129"/>
      <c r="CM648" s="129"/>
      <c r="CN648" s="129"/>
      <c r="CO648" s="281"/>
    </row>
    <row r="649" spans="1:93" hidden="1">
      <c r="A649" s="129">
        <v>14</v>
      </c>
      <c r="B649" s="283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284"/>
      <c r="R649" s="129">
        <v>14</v>
      </c>
      <c r="S649" s="283"/>
      <c r="T649" s="129"/>
      <c r="U649" s="129"/>
      <c r="V649" s="129"/>
      <c r="W649" s="129"/>
      <c r="X649" s="129"/>
      <c r="Y649" s="129"/>
      <c r="Z649" s="129"/>
      <c r="AA649" s="129"/>
      <c r="AB649" s="129"/>
      <c r="AC649" s="196"/>
      <c r="AD649" s="196"/>
      <c r="AE649" s="129"/>
      <c r="AF649" s="129"/>
      <c r="AG649" s="287"/>
      <c r="AI649" s="129">
        <v>14</v>
      </c>
      <c r="AJ649" s="284"/>
      <c r="AK649" s="129"/>
      <c r="AL649" s="129"/>
      <c r="AM649" s="206"/>
      <c r="AN649" s="206"/>
      <c r="AO649" s="206"/>
      <c r="AP649" s="206"/>
      <c r="AQ649" s="206"/>
      <c r="AR649" s="129"/>
      <c r="AS649" s="129"/>
      <c r="AT649" s="129"/>
      <c r="AU649" s="129"/>
      <c r="AV649" s="287"/>
      <c r="AX649" s="129">
        <v>14</v>
      </c>
      <c r="AY649" s="284"/>
      <c r="AZ649" s="129"/>
      <c r="BA649" s="129"/>
      <c r="BB649" s="129"/>
      <c r="BC649" s="129"/>
      <c r="BD649" s="129"/>
      <c r="BE649" s="129"/>
      <c r="BF649" s="129"/>
      <c r="BG649" s="195"/>
      <c r="BH649" s="195"/>
      <c r="BI649" s="129"/>
      <c r="BJ649" s="129"/>
      <c r="BK649" s="287"/>
      <c r="BM649" s="129">
        <v>14</v>
      </c>
      <c r="BN649" s="284"/>
      <c r="BO649" s="129"/>
      <c r="BP649" s="129"/>
      <c r="BQ649" s="129"/>
      <c r="BR649" s="129"/>
      <c r="BS649" s="129"/>
      <c r="BT649" s="129"/>
      <c r="BU649" s="129"/>
      <c r="BV649" s="129"/>
      <c r="BW649" s="129"/>
      <c r="BX649" s="129"/>
      <c r="BY649" s="129"/>
      <c r="BZ649" s="281"/>
      <c r="CB649" s="129">
        <v>14</v>
      </c>
      <c r="CC649" s="284"/>
      <c r="CD649" s="129"/>
      <c r="CE649" s="129"/>
      <c r="CF649" s="129"/>
      <c r="CG649" s="129"/>
      <c r="CH649" s="129"/>
      <c r="CI649" s="129"/>
      <c r="CJ649" s="129"/>
      <c r="CK649" s="129"/>
      <c r="CL649" s="129"/>
      <c r="CM649" s="129"/>
      <c r="CN649" s="129"/>
      <c r="CO649" s="281"/>
    </row>
    <row r="650" spans="1:93" hidden="1">
      <c r="A650" s="129">
        <v>15</v>
      </c>
      <c r="B650" s="283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284"/>
      <c r="R650" s="129">
        <v>15</v>
      </c>
      <c r="S650" s="283"/>
      <c r="T650" s="129"/>
      <c r="U650" s="129"/>
      <c r="V650" s="129"/>
      <c r="W650" s="129"/>
      <c r="X650" s="129"/>
      <c r="Y650" s="129"/>
      <c r="Z650" s="129"/>
      <c r="AA650" s="129"/>
      <c r="AB650" s="129"/>
      <c r="AC650" s="196"/>
      <c r="AD650" s="196"/>
      <c r="AE650" s="129"/>
      <c r="AF650" s="129"/>
      <c r="AG650" s="288"/>
      <c r="AI650" s="129">
        <v>15</v>
      </c>
      <c r="AJ650" s="284"/>
      <c r="AK650" s="129"/>
      <c r="AL650" s="129"/>
      <c r="AM650" s="206"/>
      <c r="AN650" s="206"/>
      <c r="AO650" s="206"/>
      <c r="AP650" s="206"/>
      <c r="AQ650" s="206"/>
      <c r="AR650" s="129"/>
      <c r="AS650" s="129"/>
      <c r="AT650" s="129"/>
      <c r="AU650" s="129"/>
      <c r="AV650" s="288"/>
      <c r="AX650" s="129">
        <v>15</v>
      </c>
      <c r="AY650" s="284"/>
      <c r="AZ650" s="129"/>
      <c r="BA650" s="129"/>
      <c r="BB650" s="129"/>
      <c r="BC650" s="129"/>
      <c r="BD650" s="129"/>
      <c r="BE650" s="129"/>
      <c r="BF650" s="129"/>
      <c r="BG650" s="195"/>
      <c r="BH650" s="195"/>
      <c r="BI650" s="129"/>
      <c r="BJ650" s="129"/>
      <c r="BK650" s="288"/>
      <c r="BM650" s="129">
        <v>15</v>
      </c>
      <c r="BN650" s="284"/>
      <c r="BO650" s="129"/>
      <c r="BP650" s="129"/>
      <c r="BQ650" s="129"/>
      <c r="BR650" s="129"/>
      <c r="BS650" s="129"/>
      <c r="BT650" s="129"/>
      <c r="BU650" s="129"/>
      <c r="BV650" s="129"/>
      <c r="BW650" s="129"/>
      <c r="BX650" s="129"/>
      <c r="BY650" s="129"/>
      <c r="BZ650" s="281"/>
      <c r="CB650" s="129">
        <v>15</v>
      </c>
      <c r="CC650" s="284"/>
      <c r="CD650" s="129"/>
      <c r="CE650" s="129"/>
      <c r="CF650" s="129"/>
      <c r="CG650" s="129"/>
      <c r="CH650" s="129"/>
      <c r="CI650" s="129"/>
      <c r="CJ650" s="129"/>
      <c r="CK650" s="129"/>
      <c r="CL650" s="129"/>
      <c r="CM650" s="129"/>
      <c r="CN650" s="129"/>
      <c r="CO650" s="281"/>
    </row>
    <row r="651" spans="1:93" ht="15.75" hidden="1">
      <c r="A651" s="280" t="s">
        <v>644</v>
      </c>
      <c r="B651" s="280"/>
      <c r="C651" s="129"/>
      <c r="D651" s="129"/>
      <c r="E651" s="125">
        <f>SUM(E636:E650)</f>
        <v>250</v>
      </c>
      <c r="F651" s="125">
        <f>SUM(F636:F650)</f>
        <v>181</v>
      </c>
      <c r="G651" s="125">
        <f t="shared" ref="G651:H651" si="303">SUM(G636:G650)</f>
        <v>0</v>
      </c>
      <c r="H651" s="125">
        <f t="shared" si="303"/>
        <v>0</v>
      </c>
      <c r="I651" s="129"/>
      <c r="J651" s="129">
        <f t="shared" ref="J651:K651" si="304">SUM(J636:J650)</f>
        <v>0</v>
      </c>
      <c r="K651" s="129">
        <f t="shared" si="304"/>
        <v>0</v>
      </c>
      <c r="L651" s="130">
        <f>IF(F651=0,0,(F651/E651*100))</f>
        <v>72.399999999999991</v>
      </c>
      <c r="M651" s="130">
        <f>IF(K651=0,0,(K651/J651*100))</f>
        <v>0</v>
      </c>
      <c r="N651" s="129">
        <v>5</v>
      </c>
      <c r="O651" s="129">
        <v>1</v>
      </c>
      <c r="P651" s="129"/>
      <c r="R651" s="280" t="s">
        <v>644</v>
      </c>
      <c r="S651" s="280"/>
      <c r="T651" s="125"/>
      <c r="U651" s="125"/>
      <c r="V651" s="125">
        <f>SUM(V636:V650)</f>
        <v>120</v>
      </c>
      <c r="W651" s="125">
        <f>SUM(W636:W650)</f>
        <v>0</v>
      </c>
      <c r="X651" s="125">
        <f t="shared" ref="X651:Y651" si="305">SUM(X636:X650)</f>
        <v>0</v>
      </c>
      <c r="Y651" s="125">
        <f t="shared" si="305"/>
        <v>0</v>
      </c>
      <c r="Z651" s="125"/>
      <c r="AA651" s="125">
        <f t="shared" ref="AA651:AB651" si="306">SUM(AA636:AA650)</f>
        <v>0</v>
      </c>
      <c r="AB651" s="125">
        <f t="shared" si="306"/>
        <v>0</v>
      </c>
      <c r="AC651" s="197">
        <f>IF(W651=0,0,(W651/V651*100))</f>
        <v>0</v>
      </c>
      <c r="AD651" s="197">
        <f>IF(AB651=0,0,(AB651/AA651*100))</f>
        <v>0</v>
      </c>
      <c r="AE651" s="125">
        <v>2</v>
      </c>
      <c r="AF651" s="125">
        <v>4</v>
      </c>
      <c r="AG651" s="129"/>
      <c r="AI651" s="281" t="s">
        <v>644</v>
      </c>
      <c r="AJ651" s="281"/>
      <c r="AK651" s="129"/>
      <c r="AL651" s="129"/>
      <c r="AM651" s="206">
        <f>SUM(AM636:AM650)</f>
        <v>263</v>
      </c>
      <c r="AN651" s="206">
        <f>SUM(AN636:AN650)</f>
        <v>266</v>
      </c>
      <c r="AO651" s="206"/>
      <c r="AP651" s="206">
        <f t="shared" ref="AP651:AQ651" si="307">SUM(AP636:AP650)</f>
        <v>0</v>
      </c>
      <c r="AQ651" s="206">
        <f t="shared" si="307"/>
        <v>0</v>
      </c>
      <c r="AR651" s="130">
        <f>IF(AN651=0,0,(AN651/AM651*100))</f>
        <v>101.14068441064639</v>
      </c>
      <c r="AS651" s="130">
        <f>IF(AQ651=0,0,(AQ651/AP651*100))</f>
        <v>0</v>
      </c>
      <c r="AT651" s="129">
        <v>6</v>
      </c>
      <c r="AU651" s="129">
        <v>0</v>
      </c>
      <c r="AV651" s="129"/>
      <c r="AX651" s="281" t="s">
        <v>644</v>
      </c>
      <c r="AY651" s="281"/>
      <c r="AZ651" s="129"/>
      <c r="BA651" s="129"/>
      <c r="BB651" s="129">
        <f>SUM(BB636:BB650)</f>
        <v>119</v>
      </c>
      <c r="BC651" s="129">
        <f>SUM(BC636:BC650)</f>
        <v>119</v>
      </c>
      <c r="BD651" s="129"/>
      <c r="BE651" s="129">
        <f t="shared" ref="BE651:BF651" si="308">SUM(BE636:BE650)</f>
        <v>0</v>
      </c>
      <c r="BF651" s="129">
        <f t="shared" si="308"/>
        <v>0</v>
      </c>
      <c r="BG651" s="194">
        <f>IF(BC651=0,0,(BC651/BB651*100))</f>
        <v>100</v>
      </c>
      <c r="BH651" s="194">
        <f>IF(BF651=0,0,(BF651/BE651*100))</f>
        <v>0</v>
      </c>
      <c r="BI651" s="129">
        <v>6</v>
      </c>
      <c r="BJ651" s="129">
        <v>0</v>
      </c>
      <c r="BK651" s="129"/>
      <c r="BM651" s="281" t="s">
        <v>644</v>
      </c>
      <c r="BN651" s="281"/>
      <c r="BO651" s="129"/>
      <c r="BP651" s="129"/>
      <c r="BQ651" s="129">
        <f>SUM(BQ636:BQ650)</f>
        <v>204</v>
      </c>
      <c r="BR651" s="129">
        <f>SUM(BR636:BR650)</f>
        <v>227</v>
      </c>
      <c r="BS651" s="129"/>
      <c r="BT651" s="129">
        <f t="shared" ref="BT651:BU651" si="309">SUM(BT636:BT650)</f>
        <v>0</v>
      </c>
      <c r="BU651" s="129">
        <f t="shared" si="309"/>
        <v>0</v>
      </c>
      <c r="BV651" s="130">
        <f>IF(BR651=0,0,(BR651/BQ651*100))</f>
        <v>111.27450980392157</v>
      </c>
      <c r="BW651" s="130">
        <f>IF(BU651=0,0,(BU651/BT651*100))</f>
        <v>0</v>
      </c>
      <c r="BX651" s="129">
        <v>6</v>
      </c>
      <c r="BY651" s="129">
        <v>0</v>
      </c>
      <c r="BZ651" s="129"/>
      <c r="CB651" s="281" t="s">
        <v>644</v>
      </c>
      <c r="CC651" s="281"/>
      <c r="CD651" s="129"/>
      <c r="CE651" s="129"/>
      <c r="CF651" s="129">
        <f>SUM(CF636:CF650)</f>
        <v>0</v>
      </c>
      <c r="CG651" s="129">
        <f>SUM(CG636:CG650)</f>
        <v>0</v>
      </c>
      <c r="CH651" s="129"/>
      <c r="CI651" s="129">
        <f t="shared" ref="CI651:CJ651" si="310">SUM(CI636:CI650)</f>
        <v>0</v>
      </c>
      <c r="CJ651" s="129">
        <f t="shared" si="310"/>
        <v>0</v>
      </c>
      <c r="CK651" s="130">
        <f>IF(CG651=0,0,(CG651/CF651*100))</f>
        <v>0</v>
      </c>
      <c r="CL651" s="130">
        <f>IF(CJ651=0,0,(CJ651/CI651*100))</f>
        <v>0</v>
      </c>
      <c r="CM651" s="129"/>
      <c r="CN651" s="129"/>
      <c r="CO651" s="129"/>
    </row>
    <row r="652" spans="1:93" hidden="1">
      <c r="A652" s="129">
        <v>1</v>
      </c>
      <c r="B652" s="284" t="s">
        <v>637</v>
      </c>
      <c r="C652" s="129" t="s">
        <v>877</v>
      </c>
      <c r="D652" s="129" t="s">
        <v>878</v>
      </c>
      <c r="E652" s="129">
        <v>10</v>
      </c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286"/>
      <c r="R652" s="129">
        <v>1</v>
      </c>
      <c r="S652" s="283" t="s">
        <v>637</v>
      </c>
      <c r="T652" s="34" t="s">
        <v>549</v>
      </c>
      <c r="U652" s="47" t="s">
        <v>430</v>
      </c>
      <c r="V652" s="129">
        <v>71</v>
      </c>
      <c r="W652" s="129">
        <v>62</v>
      </c>
      <c r="X652" s="129"/>
      <c r="Y652" s="129"/>
      <c r="Z652" s="129"/>
      <c r="AA652" s="129"/>
      <c r="AB652" s="129"/>
      <c r="AC652" s="196"/>
      <c r="AD652" s="196"/>
      <c r="AE652" s="129"/>
      <c r="AF652" s="129"/>
      <c r="AG652" s="281"/>
      <c r="AI652" s="129">
        <v>1</v>
      </c>
      <c r="AJ652" s="284" t="s">
        <v>637</v>
      </c>
      <c r="AK652" s="16" t="s">
        <v>232</v>
      </c>
      <c r="AL652" s="16" t="s">
        <v>233</v>
      </c>
      <c r="AM652" s="206">
        <v>78</v>
      </c>
      <c r="AN652" s="206"/>
      <c r="AO652" s="206"/>
      <c r="AP652" s="206"/>
      <c r="AQ652" s="206"/>
      <c r="AR652" s="129"/>
      <c r="AS652" s="129"/>
      <c r="AT652" s="129"/>
      <c r="AU652" s="129"/>
      <c r="AV652" s="281"/>
      <c r="AX652" s="129">
        <v>1</v>
      </c>
      <c r="AY652" s="284" t="s">
        <v>637</v>
      </c>
      <c r="AZ652" s="38" t="s">
        <v>530</v>
      </c>
      <c r="BA652" s="38" t="s">
        <v>473</v>
      </c>
      <c r="BB652" s="129">
        <v>60</v>
      </c>
      <c r="BC652" s="129"/>
      <c r="BD652" s="129"/>
      <c r="BE652" s="129"/>
      <c r="BF652" s="129"/>
      <c r="BG652" s="195"/>
      <c r="BH652" s="195"/>
      <c r="BI652" s="129"/>
      <c r="BJ652" s="129"/>
      <c r="BK652" s="286"/>
      <c r="BM652" s="129">
        <v>1</v>
      </c>
      <c r="BN652" s="284" t="s">
        <v>637</v>
      </c>
      <c r="BO652" s="34"/>
      <c r="BP652" s="16" t="s">
        <v>140</v>
      </c>
      <c r="BQ652" s="129">
        <v>300</v>
      </c>
      <c r="BR652" s="129"/>
      <c r="BS652" s="129"/>
      <c r="BT652" s="129"/>
      <c r="BU652" s="129"/>
      <c r="BV652" s="129"/>
      <c r="BW652" s="129"/>
      <c r="BX652" s="129"/>
      <c r="BY652" s="129"/>
      <c r="BZ652" s="281"/>
      <c r="CB652" s="129">
        <v>1</v>
      </c>
      <c r="CC652" s="284" t="s">
        <v>637</v>
      </c>
      <c r="CD652" s="16"/>
      <c r="CE652" s="16"/>
      <c r="CF652" s="129"/>
      <c r="CG652" s="129"/>
      <c r="CH652" s="129"/>
      <c r="CI652" s="129"/>
      <c r="CJ652" s="129"/>
      <c r="CK652" s="129"/>
      <c r="CL652" s="129"/>
      <c r="CM652" s="129"/>
      <c r="CN652" s="129"/>
      <c r="CO652" s="281"/>
    </row>
    <row r="653" spans="1:93" hidden="1">
      <c r="A653" s="129">
        <v>2</v>
      </c>
      <c r="B653" s="284"/>
      <c r="C653" s="129" t="s">
        <v>761</v>
      </c>
      <c r="D653" s="129" t="s">
        <v>762</v>
      </c>
      <c r="E653" s="129">
        <v>1</v>
      </c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287"/>
      <c r="R653" s="129">
        <v>2</v>
      </c>
      <c r="S653" s="283"/>
      <c r="T653" s="129" t="s">
        <v>877</v>
      </c>
      <c r="U653" s="129" t="s">
        <v>878</v>
      </c>
      <c r="V653" s="129">
        <v>15</v>
      </c>
      <c r="W653" s="129"/>
      <c r="X653" s="129"/>
      <c r="Y653" s="129"/>
      <c r="Z653" s="129"/>
      <c r="AA653" s="129"/>
      <c r="AB653" s="129"/>
      <c r="AC653" s="196"/>
      <c r="AD653" s="196"/>
      <c r="AE653" s="129"/>
      <c r="AF653" s="129"/>
      <c r="AG653" s="281"/>
      <c r="AI653" s="129">
        <v>2</v>
      </c>
      <c r="AJ653" s="284"/>
      <c r="AK653" s="129" t="s">
        <v>718</v>
      </c>
      <c r="AL653" s="129" t="s">
        <v>230</v>
      </c>
      <c r="AM653" s="206">
        <v>24</v>
      </c>
      <c r="AN653" s="206"/>
      <c r="AO653" s="206"/>
      <c r="AP653" s="206"/>
      <c r="AQ653" s="206"/>
      <c r="AR653" s="129"/>
      <c r="AS653" s="129"/>
      <c r="AT653" s="129"/>
      <c r="AU653" s="129"/>
      <c r="AV653" s="281"/>
      <c r="AX653" s="129">
        <v>2</v>
      </c>
      <c r="AY653" s="284"/>
      <c r="AZ653" s="16" t="s">
        <v>232</v>
      </c>
      <c r="BA653" s="16" t="s">
        <v>233</v>
      </c>
      <c r="BB653" s="129">
        <v>37</v>
      </c>
      <c r="BC653" s="129"/>
      <c r="BD653" s="129"/>
      <c r="BE653" s="129"/>
      <c r="BF653" s="129"/>
      <c r="BG653" s="195"/>
      <c r="BH653" s="195"/>
      <c r="BI653" s="129"/>
      <c r="BJ653" s="129"/>
      <c r="BK653" s="287"/>
      <c r="BM653" s="129">
        <v>2</v>
      </c>
      <c r="BN653" s="284"/>
      <c r="BO653" s="16" t="s">
        <v>100</v>
      </c>
      <c r="BP653" s="16" t="s">
        <v>101</v>
      </c>
      <c r="BQ653" s="16"/>
      <c r="BR653" s="129">
        <v>296</v>
      </c>
      <c r="BS653" s="129"/>
      <c r="BT653" s="129"/>
      <c r="BU653" s="129"/>
      <c r="BV653" s="129"/>
      <c r="BW653" s="129"/>
      <c r="BX653" s="129"/>
      <c r="BY653" s="129"/>
      <c r="BZ653" s="281"/>
      <c r="CB653" s="129">
        <v>2</v>
      </c>
      <c r="CC653" s="284"/>
      <c r="CD653" s="16"/>
      <c r="CE653" s="16"/>
      <c r="CF653" s="129"/>
      <c r="CG653" s="129"/>
      <c r="CH653" s="129"/>
      <c r="CI653" s="129"/>
      <c r="CJ653" s="129"/>
      <c r="CK653" s="129"/>
      <c r="CL653" s="129"/>
      <c r="CM653" s="129"/>
      <c r="CN653" s="129"/>
      <c r="CO653" s="281"/>
    </row>
    <row r="654" spans="1:93" hidden="1">
      <c r="A654" s="129">
        <v>3</v>
      </c>
      <c r="B654" s="284"/>
      <c r="C654" s="16" t="s">
        <v>225</v>
      </c>
      <c r="D654" s="16" t="s">
        <v>226</v>
      </c>
      <c r="E654" s="129">
        <v>30</v>
      </c>
      <c r="F654" s="129">
        <v>20</v>
      </c>
      <c r="G654" s="129"/>
      <c r="H654" s="129"/>
      <c r="I654" s="129"/>
      <c r="J654" s="129"/>
      <c r="K654" s="129"/>
      <c r="L654" s="129"/>
      <c r="M654" s="129"/>
      <c r="N654" s="129"/>
      <c r="O654" s="129"/>
      <c r="P654" s="287"/>
      <c r="R654" s="129">
        <v>3</v>
      </c>
      <c r="S654" s="283"/>
      <c r="T654" s="129" t="s">
        <v>761</v>
      </c>
      <c r="U654" s="129" t="s">
        <v>762</v>
      </c>
      <c r="V654" s="129">
        <v>1</v>
      </c>
      <c r="W654" s="129"/>
      <c r="X654" s="129"/>
      <c r="Y654" s="129"/>
      <c r="Z654" s="129"/>
      <c r="AA654" s="129"/>
      <c r="AB654" s="129"/>
      <c r="AC654" s="196"/>
      <c r="AD654" s="196"/>
      <c r="AE654" s="129"/>
      <c r="AF654" s="129"/>
      <c r="AG654" s="281"/>
      <c r="AI654" s="129">
        <v>3</v>
      </c>
      <c r="AJ654" s="284"/>
      <c r="AK654" s="16" t="s">
        <v>225</v>
      </c>
      <c r="AL654" s="16" t="s">
        <v>226</v>
      </c>
      <c r="AM654" s="207">
        <v>8</v>
      </c>
      <c r="AN654" s="206"/>
      <c r="AO654" s="206"/>
      <c r="AP654" s="206"/>
      <c r="AQ654" s="206"/>
      <c r="AR654" s="129"/>
      <c r="AS654" s="129"/>
      <c r="AT654" s="129"/>
      <c r="AU654" s="129"/>
      <c r="AV654" s="281"/>
      <c r="AX654" s="129">
        <v>3</v>
      </c>
      <c r="AY654" s="284"/>
      <c r="AZ654" s="16" t="s">
        <v>560</v>
      </c>
      <c r="BA654" s="16" t="s">
        <v>371</v>
      </c>
      <c r="BB654" s="129">
        <v>5</v>
      </c>
      <c r="BC654" s="129"/>
      <c r="BD654" s="129"/>
      <c r="BE654" s="129"/>
      <c r="BF654" s="129"/>
      <c r="BG654" s="195"/>
      <c r="BH654" s="195"/>
      <c r="BI654" s="129"/>
      <c r="BJ654" s="129"/>
      <c r="BK654" s="287"/>
      <c r="BM654" s="129">
        <v>3</v>
      </c>
      <c r="BN654" s="284"/>
      <c r="BO654" s="38" t="s">
        <v>561</v>
      </c>
      <c r="BP654" s="79" t="s">
        <v>455</v>
      </c>
      <c r="BQ654" s="129"/>
      <c r="BR654" s="129">
        <v>9</v>
      </c>
      <c r="BS654" s="129"/>
      <c r="BT654" s="129"/>
      <c r="BU654" s="129"/>
      <c r="BV654" s="129"/>
      <c r="BW654" s="129"/>
      <c r="BX654" s="129"/>
      <c r="BY654" s="129"/>
      <c r="BZ654" s="281"/>
      <c r="CB654" s="129">
        <v>3</v>
      </c>
      <c r="CC654" s="284"/>
      <c r="CD654" s="34"/>
      <c r="CE654" s="16"/>
      <c r="CF654" s="129"/>
      <c r="CG654" s="129"/>
      <c r="CH654" s="129"/>
      <c r="CI654" s="129"/>
      <c r="CJ654" s="129"/>
      <c r="CK654" s="129"/>
      <c r="CL654" s="129"/>
      <c r="CM654" s="129"/>
      <c r="CN654" s="129"/>
      <c r="CO654" s="281"/>
    </row>
    <row r="655" spans="1:93" hidden="1">
      <c r="A655" s="129">
        <v>4</v>
      </c>
      <c r="B655" s="284"/>
      <c r="C655" s="16" t="s">
        <v>227</v>
      </c>
      <c r="D655" s="16" t="s">
        <v>228</v>
      </c>
      <c r="E655" s="129">
        <v>50</v>
      </c>
      <c r="F655" s="129">
        <v>50</v>
      </c>
      <c r="G655" s="129"/>
      <c r="H655" s="129"/>
      <c r="I655" s="129"/>
      <c r="J655" s="129"/>
      <c r="K655" s="129"/>
      <c r="L655" s="129"/>
      <c r="M655" s="129"/>
      <c r="N655" s="129"/>
      <c r="O655" s="129"/>
      <c r="P655" s="287"/>
      <c r="R655" s="129">
        <v>4</v>
      </c>
      <c r="S655" s="283"/>
      <c r="T655" s="16"/>
      <c r="U655" s="27" t="s">
        <v>513</v>
      </c>
      <c r="V655" s="129">
        <v>6</v>
      </c>
      <c r="W655" s="129"/>
      <c r="X655" s="129"/>
      <c r="Y655" s="129"/>
      <c r="Z655" s="129"/>
      <c r="AA655" s="129"/>
      <c r="AB655" s="129"/>
      <c r="AC655" s="196"/>
      <c r="AD655" s="196"/>
      <c r="AE655" s="129"/>
      <c r="AF655" s="129"/>
      <c r="AG655" s="281"/>
      <c r="AI655" s="129">
        <v>4</v>
      </c>
      <c r="AJ655" s="284"/>
      <c r="AK655" s="16" t="s">
        <v>222</v>
      </c>
      <c r="AL655" s="78" t="s">
        <v>223</v>
      </c>
      <c r="AM655" s="206">
        <v>28</v>
      </c>
      <c r="AN655" s="206"/>
      <c r="AO655" s="206"/>
      <c r="AP655" s="206"/>
      <c r="AQ655" s="206"/>
      <c r="AR655" s="129"/>
      <c r="AS655" s="129"/>
      <c r="AT655" s="129"/>
      <c r="AU655" s="129"/>
      <c r="AV655" s="281"/>
      <c r="AX655" s="129">
        <v>4</v>
      </c>
      <c r="AY655" s="284"/>
      <c r="AZ655" s="16" t="s">
        <v>45</v>
      </c>
      <c r="BA655" s="16" t="s">
        <v>46</v>
      </c>
      <c r="BB655" s="129"/>
      <c r="BC655" s="129">
        <v>700</v>
      </c>
      <c r="BD655" s="129"/>
      <c r="BE655" s="129"/>
      <c r="BF655" s="129"/>
      <c r="BG655" s="195"/>
      <c r="BH655" s="195"/>
      <c r="BI655" s="129"/>
      <c r="BJ655" s="129"/>
      <c r="BK655" s="287"/>
      <c r="BM655" s="129">
        <v>4</v>
      </c>
      <c r="BN655" s="284"/>
      <c r="BO655" s="16" t="s">
        <v>37</v>
      </c>
      <c r="BP655" s="216" t="s">
        <v>38</v>
      </c>
      <c r="BQ655" s="129"/>
      <c r="BR655" s="129">
        <v>16</v>
      </c>
      <c r="BS655" s="129"/>
      <c r="BT655" s="129"/>
      <c r="BU655" s="129"/>
      <c r="BV655" s="129"/>
      <c r="BW655" s="129"/>
      <c r="BX655" s="129"/>
      <c r="BY655" s="129"/>
      <c r="BZ655" s="281"/>
      <c r="CB655" s="129">
        <v>4</v>
      </c>
      <c r="CC655" s="284"/>
      <c r="CD655" s="16"/>
      <c r="CE655" s="16"/>
      <c r="CF655" s="129"/>
      <c r="CG655" s="129"/>
      <c r="CH655" s="129"/>
      <c r="CI655" s="129"/>
      <c r="CJ655" s="129"/>
      <c r="CK655" s="129"/>
      <c r="CL655" s="129"/>
      <c r="CM655" s="129"/>
      <c r="CN655" s="129"/>
      <c r="CO655" s="281"/>
    </row>
    <row r="656" spans="1:93" hidden="1">
      <c r="A656" s="129">
        <v>5</v>
      </c>
      <c r="B656" s="284"/>
      <c r="C656" s="34" t="s">
        <v>345</v>
      </c>
      <c r="D656" s="16" t="s">
        <v>346</v>
      </c>
      <c r="E656" s="129">
        <v>1</v>
      </c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287"/>
      <c r="R656" s="129">
        <v>5</v>
      </c>
      <c r="S656" s="283"/>
      <c r="T656" s="16" t="s">
        <v>225</v>
      </c>
      <c r="U656" s="16" t="s">
        <v>226</v>
      </c>
      <c r="V656" s="129"/>
      <c r="W656" s="129">
        <v>10</v>
      </c>
      <c r="X656" s="129"/>
      <c r="Y656" s="129"/>
      <c r="Z656" s="129"/>
      <c r="AA656" s="129"/>
      <c r="AB656" s="129"/>
      <c r="AC656" s="196"/>
      <c r="AD656" s="196"/>
      <c r="AE656" s="129"/>
      <c r="AF656" s="129"/>
      <c r="AG656" s="281"/>
      <c r="AI656" s="129">
        <v>5</v>
      </c>
      <c r="AJ656" s="284"/>
      <c r="AK656" s="16" t="s">
        <v>557</v>
      </c>
      <c r="AL656" s="16" t="s">
        <v>509</v>
      </c>
      <c r="AM656" s="206">
        <v>8</v>
      </c>
      <c r="AN656" s="206"/>
      <c r="AO656" s="206"/>
      <c r="AP656" s="206"/>
      <c r="AQ656" s="206"/>
      <c r="AR656" s="129"/>
      <c r="AS656" s="129"/>
      <c r="AT656" s="129"/>
      <c r="AU656" s="129"/>
      <c r="AV656" s="281"/>
      <c r="AX656" s="129">
        <v>5</v>
      </c>
      <c r="AY656" s="284"/>
      <c r="AZ656" s="16" t="s">
        <v>41</v>
      </c>
      <c r="BA656" s="16" t="s">
        <v>42</v>
      </c>
      <c r="BB656" s="129"/>
      <c r="BC656" s="129">
        <v>250</v>
      </c>
      <c r="BD656" s="129"/>
      <c r="BE656" s="129"/>
      <c r="BF656" s="129"/>
      <c r="BG656" s="195"/>
      <c r="BH656" s="195"/>
      <c r="BI656" s="129"/>
      <c r="BJ656" s="129"/>
      <c r="BK656" s="287"/>
      <c r="BM656" s="129">
        <v>5</v>
      </c>
      <c r="BN656" s="284"/>
      <c r="BO656" s="34"/>
      <c r="BP656" s="34"/>
      <c r="BQ656" s="129"/>
      <c r="BR656" s="129"/>
      <c r="BS656" s="129"/>
      <c r="BT656" s="129"/>
      <c r="BU656" s="129"/>
      <c r="BV656" s="129"/>
      <c r="BW656" s="129"/>
      <c r="BX656" s="129"/>
      <c r="BY656" s="129"/>
      <c r="BZ656" s="281"/>
      <c r="CB656" s="129">
        <v>5</v>
      </c>
      <c r="CC656" s="284"/>
      <c r="CD656" s="34"/>
      <c r="CE656" s="34"/>
      <c r="CF656" s="129"/>
      <c r="CG656" s="129"/>
      <c r="CH656" s="129"/>
      <c r="CI656" s="129"/>
      <c r="CJ656" s="129"/>
      <c r="CK656" s="129"/>
      <c r="CL656" s="129"/>
      <c r="CM656" s="129"/>
      <c r="CN656" s="129"/>
      <c r="CO656" s="281"/>
    </row>
    <row r="657" spans="1:93" hidden="1">
      <c r="A657" s="129">
        <v>6</v>
      </c>
      <c r="B657" s="284"/>
      <c r="C657" s="16" t="s">
        <v>557</v>
      </c>
      <c r="D657" s="16" t="s">
        <v>509</v>
      </c>
      <c r="E657" s="129">
        <v>20</v>
      </c>
      <c r="F657" s="129">
        <v>11</v>
      </c>
      <c r="G657" s="129"/>
      <c r="H657" s="129"/>
      <c r="I657" s="129"/>
      <c r="J657" s="129"/>
      <c r="K657" s="129"/>
      <c r="L657" s="129"/>
      <c r="M657" s="129"/>
      <c r="N657" s="129"/>
      <c r="O657" s="129"/>
      <c r="P657" s="287"/>
      <c r="R657" s="129">
        <v>6</v>
      </c>
      <c r="S657" s="283"/>
      <c r="T657" s="16" t="s">
        <v>566</v>
      </c>
      <c r="U657" s="78" t="s">
        <v>379</v>
      </c>
      <c r="V657" s="129"/>
      <c r="W657" s="129">
        <v>4</v>
      </c>
      <c r="X657" s="129"/>
      <c r="Y657" s="129"/>
      <c r="Z657" s="129"/>
      <c r="AA657" s="129"/>
      <c r="AB657" s="129"/>
      <c r="AC657" s="196"/>
      <c r="AD657" s="196"/>
      <c r="AE657" s="129"/>
      <c r="AF657" s="129"/>
      <c r="AG657" s="281"/>
      <c r="AI657" s="129">
        <v>6</v>
      </c>
      <c r="AJ657" s="284"/>
      <c r="AK657" s="16" t="s">
        <v>239</v>
      </c>
      <c r="AL657" s="16" t="s">
        <v>240</v>
      </c>
      <c r="AM657" s="206">
        <v>50</v>
      </c>
      <c r="AN657" s="206">
        <v>50</v>
      </c>
      <c r="AO657" s="206"/>
      <c r="AP657" s="206"/>
      <c r="AQ657" s="206"/>
      <c r="AR657" s="129"/>
      <c r="AS657" s="129"/>
      <c r="AT657" s="129"/>
      <c r="AU657" s="129"/>
      <c r="AV657" s="281"/>
      <c r="AX657" s="129">
        <v>6</v>
      </c>
      <c r="AY657" s="284"/>
      <c r="AZ657" s="16" t="s">
        <v>59</v>
      </c>
      <c r="BA657" s="16" t="s">
        <v>60</v>
      </c>
      <c r="BB657" s="129"/>
      <c r="BC657" s="129">
        <v>158</v>
      </c>
      <c r="BD657" s="129"/>
      <c r="BE657" s="129"/>
      <c r="BF657" s="129"/>
      <c r="BG657" s="195"/>
      <c r="BH657" s="195"/>
      <c r="BI657" s="129"/>
      <c r="BJ657" s="129"/>
      <c r="BK657" s="287"/>
      <c r="BM657" s="129">
        <v>6</v>
      </c>
      <c r="BN657" s="284"/>
      <c r="BO657" s="129"/>
      <c r="BP657" s="129"/>
      <c r="BQ657" s="129"/>
      <c r="BR657" s="129"/>
      <c r="BS657" s="129"/>
      <c r="BT657" s="129"/>
      <c r="BU657" s="129"/>
      <c r="BV657" s="129"/>
      <c r="BW657" s="129"/>
      <c r="BX657" s="129"/>
      <c r="BY657" s="129"/>
      <c r="BZ657" s="281"/>
      <c r="CB657" s="129">
        <v>6</v>
      </c>
      <c r="CC657" s="284"/>
      <c r="CD657" s="129"/>
      <c r="CE657" s="129"/>
      <c r="CF657" s="129"/>
      <c r="CG657" s="129"/>
      <c r="CH657" s="129"/>
      <c r="CI657" s="129"/>
      <c r="CJ657" s="129"/>
      <c r="CK657" s="129"/>
      <c r="CL657" s="129"/>
      <c r="CM657" s="129"/>
      <c r="CN657" s="129"/>
      <c r="CO657" s="281"/>
    </row>
    <row r="658" spans="1:93" hidden="1">
      <c r="A658" s="129">
        <v>7</v>
      </c>
      <c r="B658" s="284"/>
      <c r="C658" s="16" t="s">
        <v>212</v>
      </c>
      <c r="D658" s="16" t="s">
        <v>213</v>
      </c>
      <c r="E658" s="129">
        <v>5</v>
      </c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287"/>
      <c r="R658" s="129">
        <v>7</v>
      </c>
      <c r="S658" s="283"/>
      <c r="T658" s="34" t="s">
        <v>567</v>
      </c>
      <c r="U658" s="78" t="s">
        <v>433</v>
      </c>
      <c r="V658" s="129"/>
      <c r="W658" s="129">
        <v>5</v>
      </c>
      <c r="X658" s="129"/>
      <c r="Y658" s="129"/>
      <c r="Z658" s="129"/>
      <c r="AA658" s="129"/>
      <c r="AB658" s="129"/>
      <c r="AC658" s="196"/>
      <c r="AD658" s="196"/>
      <c r="AE658" s="129"/>
      <c r="AF658" s="129"/>
      <c r="AG658" s="281"/>
      <c r="AI658" s="129">
        <v>7</v>
      </c>
      <c r="AJ658" s="284"/>
      <c r="AK658" s="16" t="s">
        <v>243</v>
      </c>
      <c r="AL658" s="16" t="s">
        <v>244</v>
      </c>
      <c r="AM658" s="206">
        <v>2</v>
      </c>
      <c r="AN658" s="206">
        <v>2</v>
      </c>
      <c r="AO658" s="206"/>
      <c r="AP658" s="206"/>
      <c r="AQ658" s="206"/>
      <c r="AR658" s="129"/>
      <c r="AS658" s="129"/>
      <c r="AT658" s="129"/>
      <c r="AU658" s="129"/>
      <c r="AV658" s="281"/>
      <c r="AX658" s="129">
        <v>7</v>
      </c>
      <c r="AY658" s="284"/>
      <c r="AZ658" s="16" t="s">
        <v>65</v>
      </c>
      <c r="BA658" s="16" t="s">
        <v>66</v>
      </c>
      <c r="BB658" s="129"/>
      <c r="BC658" s="129">
        <v>76</v>
      </c>
      <c r="BD658" s="129"/>
      <c r="BE658" s="129"/>
      <c r="BF658" s="129"/>
      <c r="BG658" s="195"/>
      <c r="BH658" s="195"/>
      <c r="BI658" s="129"/>
      <c r="BJ658" s="129"/>
      <c r="BK658" s="287"/>
      <c r="BM658" s="129">
        <v>7</v>
      </c>
      <c r="BN658" s="284"/>
      <c r="BO658" s="129"/>
      <c r="BP658" s="129"/>
      <c r="BQ658" s="129"/>
      <c r="BR658" s="129"/>
      <c r="BS658" s="129"/>
      <c r="BT658" s="129"/>
      <c r="BU658" s="129"/>
      <c r="BV658" s="129"/>
      <c r="BW658" s="129"/>
      <c r="BX658" s="129"/>
      <c r="BY658" s="129"/>
      <c r="BZ658" s="281"/>
      <c r="CB658" s="129">
        <v>7</v>
      </c>
      <c r="CC658" s="284"/>
      <c r="CD658" s="129"/>
      <c r="CE658" s="129"/>
      <c r="CF658" s="129"/>
      <c r="CG658" s="129"/>
      <c r="CH658" s="129"/>
      <c r="CI658" s="129"/>
      <c r="CJ658" s="129"/>
      <c r="CK658" s="129"/>
      <c r="CL658" s="129"/>
      <c r="CM658" s="129"/>
      <c r="CN658" s="129"/>
      <c r="CO658" s="281"/>
    </row>
    <row r="659" spans="1:93" hidden="1">
      <c r="A659" s="129">
        <v>8</v>
      </c>
      <c r="B659" s="284"/>
      <c r="C659" s="16" t="s">
        <v>37</v>
      </c>
      <c r="D659" s="24" t="s">
        <v>38</v>
      </c>
      <c r="E659" s="129">
        <v>16</v>
      </c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287"/>
      <c r="R659" s="129">
        <v>8</v>
      </c>
      <c r="S659" s="283"/>
      <c r="T659" s="129" t="s">
        <v>731</v>
      </c>
      <c r="U659" s="129" t="s">
        <v>732</v>
      </c>
      <c r="V659" s="129"/>
      <c r="W659" s="129">
        <v>12</v>
      </c>
      <c r="X659" s="129"/>
      <c r="Y659" s="129"/>
      <c r="Z659" s="129"/>
      <c r="AA659" s="129"/>
      <c r="AB659" s="129"/>
      <c r="AC659" s="196"/>
      <c r="AD659" s="196"/>
      <c r="AE659" s="129"/>
      <c r="AF659" s="129"/>
      <c r="AG659" s="281"/>
      <c r="AI659" s="129">
        <v>8</v>
      </c>
      <c r="AJ659" s="284"/>
      <c r="AK659" s="16" t="s">
        <v>87</v>
      </c>
      <c r="AL659" s="16" t="s">
        <v>88</v>
      </c>
      <c r="AM659" s="206"/>
      <c r="AN659" s="206">
        <v>60</v>
      </c>
      <c r="AO659" s="206"/>
      <c r="AP659" s="206"/>
      <c r="AQ659" s="206"/>
      <c r="AR659" s="129"/>
      <c r="AS659" s="129"/>
      <c r="AT659" s="129"/>
      <c r="AU659" s="129"/>
      <c r="AV659" s="281"/>
      <c r="AX659" s="129">
        <v>8</v>
      </c>
      <c r="AY659" s="284"/>
      <c r="AZ659" s="16"/>
      <c r="BA659" s="16"/>
      <c r="BB659" s="129"/>
      <c r="BC659" s="129"/>
      <c r="BD659" s="129"/>
      <c r="BE659" s="129"/>
      <c r="BF659" s="129"/>
      <c r="BG659" s="195"/>
      <c r="BH659" s="195"/>
      <c r="BI659" s="129"/>
      <c r="BJ659" s="129"/>
      <c r="BK659" s="287"/>
      <c r="BM659" s="129">
        <v>8</v>
      </c>
      <c r="BN659" s="284"/>
      <c r="BO659" s="129"/>
      <c r="BP659" s="129"/>
      <c r="BQ659" s="129"/>
      <c r="BR659" s="129"/>
      <c r="BS659" s="129"/>
      <c r="BT659" s="129"/>
      <c r="BU659" s="129"/>
      <c r="BV659" s="129"/>
      <c r="BW659" s="129"/>
      <c r="BX659" s="129"/>
      <c r="BY659" s="129"/>
      <c r="BZ659" s="281"/>
      <c r="CB659" s="129">
        <v>8</v>
      </c>
      <c r="CC659" s="284"/>
      <c r="CD659" s="129"/>
      <c r="CE659" s="129"/>
      <c r="CF659" s="129"/>
      <c r="CG659" s="129"/>
      <c r="CH659" s="129"/>
      <c r="CI659" s="129"/>
      <c r="CJ659" s="129"/>
      <c r="CK659" s="129"/>
      <c r="CL659" s="129"/>
      <c r="CM659" s="129"/>
      <c r="CN659" s="129"/>
      <c r="CO659" s="281"/>
    </row>
    <row r="660" spans="1:93" hidden="1">
      <c r="A660" s="129">
        <v>9</v>
      </c>
      <c r="B660" s="284"/>
      <c r="C660" s="16" t="s">
        <v>73</v>
      </c>
      <c r="D660" s="16" t="s">
        <v>74</v>
      </c>
      <c r="E660" s="129"/>
      <c r="F660" s="129">
        <v>20</v>
      </c>
      <c r="G660" s="129"/>
      <c r="H660" s="129"/>
      <c r="I660" s="129"/>
      <c r="J660" s="129"/>
      <c r="K660" s="129"/>
      <c r="L660" s="129"/>
      <c r="M660" s="129"/>
      <c r="N660" s="129"/>
      <c r="O660" s="129"/>
      <c r="P660" s="287"/>
      <c r="R660" s="129">
        <v>9</v>
      </c>
      <c r="S660" s="283"/>
      <c r="T660" s="16" t="s">
        <v>557</v>
      </c>
      <c r="U660" s="16" t="s">
        <v>509</v>
      </c>
      <c r="V660" s="129"/>
      <c r="W660" s="129">
        <v>9</v>
      </c>
      <c r="X660" s="129"/>
      <c r="Y660" s="129"/>
      <c r="Z660" s="129"/>
      <c r="AA660" s="129"/>
      <c r="AB660" s="129"/>
      <c r="AC660" s="196"/>
      <c r="AD660" s="196"/>
      <c r="AE660" s="129"/>
      <c r="AF660" s="129"/>
      <c r="AG660" s="281"/>
      <c r="AI660" s="129">
        <v>9</v>
      </c>
      <c r="AJ660" s="284"/>
      <c r="AK660" s="129" t="s">
        <v>903</v>
      </c>
      <c r="AL660" s="129" t="s">
        <v>904</v>
      </c>
      <c r="AM660" s="206"/>
      <c r="AN660" s="206">
        <v>56</v>
      </c>
      <c r="AO660" s="206"/>
      <c r="AP660" s="206"/>
      <c r="AQ660" s="206"/>
      <c r="AR660" s="129"/>
      <c r="AS660" s="129"/>
      <c r="AT660" s="129"/>
      <c r="AU660" s="129"/>
      <c r="AV660" s="281"/>
      <c r="AX660" s="129">
        <v>9</v>
      </c>
      <c r="AY660" s="284"/>
      <c r="AZ660" s="153"/>
      <c r="BA660" s="129"/>
      <c r="BB660" s="16"/>
      <c r="BC660" s="129"/>
      <c r="BD660" s="129"/>
      <c r="BE660" s="129"/>
      <c r="BF660" s="129"/>
      <c r="BG660" s="195"/>
      <c r="BH660" s="195"/>
      <c r="BI660" s="129"/>
      <c r="BJ660" s="129"/>
      <c r="BK660" s="287"/>
      <c r="BM660" s="129">
        <v>9</v>
      </c>
      <c r="BN660" s="284"/>
      <c r="BO660" s="129"/>
      <c r="BP660" s="129"/>
      <c r="BQ660" s="129"/>
      <c r="BR660" s="129"/>
      <c r="BS660" s="129"/>
      <c r="BT660" s="129"/>
      <c r="BU660" s="129"/>
      <c r="BV660" s="129"/>
      <c r="BW660" s="129"/>
      <c r="BX660" s="129"/>
      <c r="BY660" s="129"/>
      <c r="BZ660" s="281"/>
      <c r="CB660" s="129">
        <v>9</v>
      </c>
      <c r="CC660" s="284"/>
      <c r="CD660" s="129"/>
      <c r="CE660" s="129"/>
      <c r="CF660" s="129"/>
      <c r="CG660" s="129"/>
      <c r="CH660" s="129"/>
      <c r="CI660" s="129"/>
      <c r="CJ660" s="129"/>
      <c r="CK660" s="129"/>
      <c r="CL660" s="129"/>
      <c r="CM660" s="129"/>
      <c r="CN660" s="129"/>
      <c r="CO660" s="281"/>
    </row>
    <row r="661" spans="1:93" hidden="1">
      <c r="A661" s="129">
        <v>10</v>
      </c>
      <c r="B661" s="284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287"/>
      <c r="R661" s="129">
        <v>10</v>
      </c>
      <c r="S661" s="283"/>
      <c r="T661" s="34" t="s">
        <v>531</v>
      </c>
      <c r="U661" s="77" t="s">
        <v>405</v>
      </c>
      <c r="V661" s="129"/>
      <c r="W661" s="129">
        <v>4</v>
      </c>
      <c r="X661" s="129"/>
      <c r="Y661" s="129"/>
      <c r="Z661" s="129"/>
      <c r="AA661" s="129"/>
      <c r="AB661" s="129"/>
      <c r="AC661" s="196"/>
      <c r="AD661" s="196"/>
      <c r="AE661" s="129"/>
      <c r="AF661" s="129"/>
      <c r="AG661" s="281"/>
      <c r="AI661" s="129">
        <v>10</v>
      </c>
      <c r="AJ661" s="284"/>
      <c r="AK661" s="16" t="s">
        <v>526</v>
      </c>
      <c r="AL661" s="24" t="s">
        <v>75</v>
      </c>
      <c r="AM661" s="206">
        <v>84</v>
      </c>
      <c r="AN661" s="206">
        <v>84</v>
      </c>
      <c r="AO661" s="206"/>
      <c r="AP661" s="206"/>
      <c r="AQ661" s="206"/>
      <c r="AR661" s="129"/>
      <c r="AS661" s="129"/>
      <c r="AT661" s="129"/>
      <c r="AU661" s="129"/>
      <c r="AV661" s="281"/>
      <c r="AX661" s="129">
        <v>10</v>
      </c>
      <c r="AY661" s="284"/>
      <c r="AZ661" s="29"/>
      <c r="BA661" s="29"/>
      <c r="BB661" s="129"/>
      <c r="BC661" s="129"/>
      <c r="BD661" s="129"/>
      <c r="BE661" s="129"/>
      <c r="BF661" s="129"/>
      <c r="BG661" s="195"/>
      <c r="BH661" s="195"/>
      <c r="BI661" s="129"/>
      <c r="BJ661" s="129"/>
      <c r="BK661" s="287"/>
      <c r="BM661" s="129">
        <v>10</v>
      </c>
      <c r="BN661" s="284"/>
      <c r="BO661" s="129"/>
      <c r="BP661" s="129"/>
      <c r="BQ661" s="129"/>
      <c r="BR661" s="129"/>
      <c r="BS661" s="129"/>
      <c r="BT661" s="129"/>
      <c r="BU661" s="129"/>
      <c r="BV661" s="129"/>
      <c r="BW661" s="129"/>
      <c r="BX661" s="129"/>
      <c r="BY661" s="129"/>
      <c r="BZ661" s="281"/>
      <c r="CB661" s="129">
        <v>10</v>
      </c>
      <c r="CC661" s="284"/>
      <c r="CD661" s="129"/>
      <c r="CE661" s="129"/>
      <c r="CF661" s="129"/>
      <c r="CG661" s="129"/>
      <c r="CH661" s="129"/>
      <c r="CI661" s="129"/>
      <c r="CJ661" s="129"/>
      <c r="CK661" s="129"/>
      <c r="CL661" s="129"/>
      <c r="CM661" s="129"/>
      <c r="CN661" s="129"/>
      <c r="CO661" s="281"/>
    </row>
    <row r="662" spans="1:93" hidden="1">
      <c r="A662" s="129">
        <v>11</v>
      </c>
      <c r="B662" s="284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287"/>
      <c r="R662" s="129">
        <v>11</v>
      </c>
      <c r="S662" s="283"/>
      <c r="T662" s="129" t="s">
        <v>884</v>
      </c>
      <c r="U662" s="129" t="s">
        <v>885</v>
      </c>
      <c r="V662" s="129"/>
      <c r="W662" s="129">
        <v>10</v>
      </c>
      <c r="X662" s="129"/>
      <c r="Y662" s="129"/>
      <c r="Z662" s="129"/>
      <c r="AA662" s="129"/>
      <c r="AB662" s="129"/>
      <c r="AC662" s="196"/>
      <c r="AD662" s="196"/>
      <c r="AE662" s="129"/>
      <c r="AF662" s="129"/>
      <c r="AG662" s="281"/>
      <c r="AI662" s="129">
        <v>11</v>
      </c>
      <c r="AJ662" s="284"/>
      <c r="AK662" s="129"/>
      <c r="AL662" s="129"/>
      <c r="AM662" s="206"/>
      <c r="AN662" s="206"/>
      <c r="AO662" s="206"/>
      <c r="AP662" s="206"/>
      <c r="AQ662" s="206"/>
      <c r="AR662" s="129"/>
      <c r="AS662" s="129"/>
      <c r="AT662" s="129"/>
      <c r="AU662" s="129"/>
      <c r="AV662" s="281"/>
      <c r="AX662" s="129">
        <v>11</v>
      </c>
      <c r="AY662" s="284"/>
      <c r="AZ662" s="129"/>
      <c r="BA662" s="129"/>
      <c r="BB662" s="129"/>
      <c r="BC662" s="129"/>
      <c r="BD662" s="129"/>
      <c r="BE662" s="129"/>
      <c r="BF662" s="129"/>
      <c r="BG662" s="195"/>
      <c r="BH662" s="195"/>
      <c r="BI662" s="129"/>
      <c r="BJ662" s="129"/>
      <c r="BK662" s="287"/>
      <c r="BM662" s="129">
        <v>11</v>
      </c>
      <c r="BN662" s="284"/>
      <c r="BO662" s="129"/>
      <c r="BP662" s="129"/>
      <c r="BQ662" s="129"/>
      <c r="BR662" s="129"/>
      <c r="BS662" s="129"/>
      <c r="BT662" s="129"/>
      <c r="BU662" s="129"/>
      <c r="BV662" s="129"/>
      <c r="BW662" s="129"/>
      <c r="BX662" s="129"/>
      <c r="BY662" s="129"/>
      <c r="BZ662" s="281"/>
      <c r="CB662" s="129">
        <v>11</v>
      </c>
      <c r="CC662" s="284"/>
      <c r="CD662" s="129"/>
      <c r="CE662" s="129"/>
      <c r="CF662" s="129"/>
      <c r="CG662" s="129"/>
      <c r="CH662" s="129"/>
      <c r="CI662" s="129"/>
      <c r="CJ662" s="129"/>
      <c r="CK662" s="129"/>
      <c r="CL662" s="129"/>
      <c r="CM662" s="129"/>
      <c r="CN662" s="129"/>
      <c r="CO662" s="281"/>
    </row>
    <row r="663" spans="1:93" hidden="1">
      <c r="A663" s="129">
        <v>12</v>
      </c>
      <c r="B663" s="284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287"/>
      <c r="R663" s="129">
        <v>12</v>
      </c>
      <c r="S663" s="283"/>
      <c r="T663" s="16" t="s">
        <v>521</v>
      </c>
      <c r="U663" s="16" t="s">
        <v>380</v>
      </c>
      <c r="V663" s="129"/>
      <c r="W663" s="129">
        <v>4</v>
      </c>
      <c r="X663" s="129"/>
      <c r="Y663" s="129"/>
      <c r="Z663" s="129"/>
      <c r="AA663" s="129"/>
      <c r="AB663" s="129"/>
      <c r="AC663" s="196"/>
      <c r="AD663" s="196"/>
      <c r="AE663" s="129"/>
      <c r="AF663" s="129"/>
      <c r="AG663" s="281"/>
      <c r="AI663" s="129">
        <v>12</v>
      </c>
      <c r="AJ663" s="284"/>
      <c r="AK663" s="129"/>
      <c r="AL663" s="129"/>
      <c r="AM663" s="206"/>
      <c r="AN663" s="206"/>
      <c r="AO663" s="206"/>
      <c r="AP663" s="206"/>
      <c r="AQ663" s="206"/>
      <c r="AR663" s="129"/>
      <c r="AS663" s="129"/>
      <c r="AT663" s="129"/>
      <c r="AU663" s="129"/>
      <c r="AV663" s="281"/>
      <c r="AX663" s="129">
        <v>12</v>
      </c>
      <c r="AY663" s="284"/>
      <c r="AZ663" s="129"/>
      <c r="BA663" s="129"/>
      <c r="BB663" s="129"/>
      <c r="BC663" s="129"/>
      <c r="BD663" s="129"/>
      <c r="BE663" s="129"/>
      <c r="BF663" s="129"/>
      <c r="BG663" s="195"/>
      <c r="BH663" s="195"/>
      <c r="BI663" s="129"/>
      <c r="BJ663" s="129"/>
      <c r="BK663" s="287"/>
      <c r="BM663" s="129">
        <v>12</v>
      </c>
      <c r="BN663" s="284"/>
      <c r="BO663" s="129"/>
      <c r="BP663" s="129"/>
      <c r="BQ663" s="129"/>
      <c r="BR663" s="129"/>
      <c r="BS663" s="129"/>
      <c r="BT663" s="129"/>
      <c r="BU663" s="129"/>
      <c r="BV663" s="129"/>
      <c r="BW663" s="129"/>
      <c r="BX663" s="129"/>
      <c r="BY663" s="129"/>
      <c r="BZ663" s="281"/>
      <c r="CB663" s="129">
        <v>12</v>
      </c>
      <c r="CC663" s="284"/>
      <c r="CD663" s="129"/>
      <c r="CE663" s="129"/>
      <c r="CF663" s="129"/>
      <c r="CG663" s="129"/>
      <c r="CH663" s="129"/>
      <c r="CI663" s="129"/>
      <c r="CJ663" s="129"/>
      <c r="CK663" s="129"/>
      <c r="CL663" s="129"/>
      <c r="CM663" s="129"/>
      <c r="CN663" s="129"/>
      <c r="CO663" s="281"/>
    </row>
    <row r="664" spans="1:93" hidden="1">
      <c r="A664" s="129">
        <v>13</v>
      </c>
      <c r="B664" s="284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287"/>
      <c r="R664" s="129">
        <v>13</v>
      </c>
      <c r="S664" s="283"/>
      <c r="T664" s="129"/>
      <c r="U664" s="129"/>
      <c r="V664" s="129"/>
      <c r="W664" s="129"/>
      <c r="X664" s="129"/>
      <c r="Y664" s="129"/>
      <c r="Z664" s="129"/>
      <c r="AA664" s="129"/>
      <c r="AB664" s="129"/>
      <c r="AC664" s="196"/>
      <c r="AD664" s="196"/>
      <c r="AE664" s="129"/>
      <c r="AF664" s="129"/>
      <c r="AG664" s="281"/>
      <c r="AI664" s="129">
        <v>13</v>
      </c>
      <c r="AJ664" s="284"/>
      <c r="AK664" s="129"/>
      <c r="AL664" s="129"/>
      <c r="AM664" s="206"/>
      <c r="AN664" s="206"/>
      <c r="AO664" s="206"/>
      <c r="AP664" s="206"/>
      <c r="AQ664" s="206"/>
      <c r="AR664" s="129"/>
      <c r="AS664" s="129"/>
      <c r="AT664" s="129"/>
      <c r="AU664" s="129"/>
      <c r="AV664" s="281"/>
      <c r="AX664" s="129">
        <v>13</v>
      </c>
      <c r="AY664" s="284"/>
      <c r="AZ664" s="129"/>
      <c r="BA664" s="129"/>
      <c r="BB664" s="129"/>
      <c r="BC664" s="129"/>
      <c r="BD664" s="129"/>
      <c r="BE664" s="129"/>
      <c r="BF664" s="129"/>
      <c r="BG664" s="195"/>
      <c r="BH664" s="195"/>
      <c r="BI664" s="129"/>
      <c r="BJ664" s="129"/>
      <c r="BK664" s="287"/>
      <c r="BM664" s="129">
        <v>13</v>
      </c>
      <c r="BN664" s="284"/>
      <c r="BO664" s="129"/>
      <c r="BP664" s="129"/>
      <c r="BQ664" s="129"/>
      <c r="BR664" s="129"/>
      <c r="BS664" s="129"/>
      <c r="BT664" s="129"/>
      <c r="BU664" s="129"/>
      <c r="BV664" s="129"/>
      <c r="BW664" s="129"/>
      <c r="BX664" s="129"/>
      <c r="BY664" s="129"/>
      <c r="BZ664" s="281"/>
      <c r="CB664" s="129">
        <v>13</v>
      </c>
      <c r="CC664" s="284"/>
      <c r="CD664" s="129"/>
      <c r="CE664" s="129"/>
      <c r="CF664" s="129"/>
      <c r="CG664" s="129"/>
      <c r="CH664" s="129"/>
      <c r="CI664" s="129"/>
      <c r="CJ664" s="129"/>
      <c r="CK664" s="129"/>
      <c r="CL664" s="129"/>
      <c r="CM664" s="129"/>
      <c r="CN664" s="129"/>
      <c r="CO664" s="281"/>
    </row>
    <row r="665" spans="1:93" hidden="1">
      <c r="A665" s="129">
        <v>14</v>
      </c>
      <c r="B665" s="284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287"/>
      <c r="R665" s="129">
        <v>14</v>
      </c>
      <c r="S665" s="283"/>
      <c r="T665" s="129"/>
      <c r="U665" s="129"/>
      <c r="V665" s="129"/>
      <c r="W665" s="129"/>
      <c r="X665" s="129"/>
      <c r="Y665" s="129"/>
      <c r="Z665" s="129"/>
      <c r="AA665" s="129"/>
      <c r="AB665" s="129"/>
      <c r="AC665" s="196"/>
      <c r="AD665" s="196"/>
      <c r="AE665" s="129"/>
      <c r="AF665" s="129"/>
      <c r="AG665" s="281"/>
      <c r="AI665" s="129">
        <v>14</v>
      </c>
      <c r="AJ665" s="284"/>
      <c r="AK665" s="129"/>
      <c r="AL665" s="129"/>
      <c r="AM665" s="206"/>
      <c r="AN665" s="206"/>
      <c r="AO665" s="206"/>
      <c r="AP665" s="206"/>
      <c r="AQ665" s="206"/>
      <c r="AR665" s="129"/>
      <c r="AS665" s="129"/>
      <c r="AT665" s="129"/>
      <c r="AU665" s="129"/>
      <c r="AV665" s="281"/>
      <c r="AX665" s="129">
        <v>14</v>
      </c>
      <c r="AY665" s="284"/>
      <c r="AZ665" s="129"/>
      <c r="BA665" s="129"/>
      <c r="BB665" s="129"/>
      <c r="BC665" s="129"/>
      <c r="BD665" s="129"/>
      <c r="BE665" s="129"/>
      <c r="BF665" s="129"/>
      <c r="BG665" s="195"/>
      <c r="BH665" s="195"/>
      <c r="BI665" s="129"/>
      <c r="BJ665" s="129"/>
      <c r="BK665" s="287"/>
      <c r="BM665" s="129">
        <v>14</v>
      </c>
      <c r="BN665" s="284"/>
      <c r="BO665" s="129"/>
      <c r="BP665" s="129"/>
      <c r="BQ665" s="129"/>
      <c r="BR665" s="129"/>
      <c r="BS665" s="129"/>
      <c r="BT665" s="129"/>
      <c r="BU665" s="129"/>
      <c r="BV665" s="129"/>
      <c r="BW665" s="129"/>
      <c r="BX665" s="129"/>
      <c r="BY665" s="129"/>
      <c r="BZ665" s="281"/>
      <c r="CB665" s="129">
        <v>14</v>
      </c>
      <c r="CC665" s="284"/>
      <c r="CD665" s="129"/>
      <c r="CE665" s="129"/>
      <c r="CF665" s="129"/>
      <c r="CG665" s="129"/>
      <c r="CH665" s="129"/>
      <c r="CI665" s="129"/>
      <c r="CJ665" s="129"/>
      <c r="CK665" s="129"/>
      <c r="CL665" s="129"/>
      <c r="CM665" s="129"/>
      <c r="CN665" s="129"/>
      <c r="CO665" s="281"/>
    </row>
    <row r="666" spans="1:93" hidden="1">
      <c r="A666" s="129">
        <v>15</v>
      </c>
      <c r="B666" s="284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288"/>
      <c r="R666" s="129">
        <v>15</v>
      </c>
      <c r="S666" s="283"/>
      <c r="T666" s="129"/>
      <c r="U666" s="129"/>
      <c r="V666" s="129"/>
      <c r="W666" s="129"/>
      <c r="X666" s="129"/>
      <c r="Y666" s="129"/>
      <c r="Z666" s="129"/>
      <c r="AA666" s="129"/>
      <c r="AB666" s="129"/>
      <c r="AC666" s="196"/>
      <c r="AD666" s="196"/>
      <c r="AE666" s="129"/>
      <c r="AF666" s="129"/>
      <c r="AG666" s="281"/>
      <c r="AI666" s="129">
        <v>15</v>
      </c>
      <c r="AJ666" s="284"/>
      <c r="AK666" s="129"/>
      <c r="AL666" s="129"/>
      <c r="AM666" s="206"/>
      <c r="AN666" s="206"/>
      <c r="AO666" s="206"/>
      <c r="AP666" s="206"/>
      <c r="AQ666" s="206"/>
      <c r="AR666" s="129"/>
      <c r="AS666" s="129"/>
      <c r="AT666" s="129"/>
      <c r="AU666" s="129"/>
      <c r="AV666" s="281"/>
      <c r="AX666" s="129">
        <v>15</v>
      </c>
      <c r="AY666" s="284"/>
      <c r="AZ666" s="129"/>
      <c r="BA666" s="129"/>
      <c r="BB666" s="129"/>
      <c r="BC666" s="129"/>
      <c r="BD666" s="129"/>
      <c r="BE666" s="129"/>
      <c r="BF666" s="129"/>
      <c r="BG666" s="195"/>
      <c r="BH666" s="195"/>
      <c r="BI666" s="129"/>
      <c r="BJ666" s="129"/>
      <c r="BK666" s="288"/>
      <c r="BM666" s="129">
        <v>15</v>
      </c>
      <c r="BN666" s="284"/>
      <c r="BO666" s="129"/>
      <c r="BP666" s="129"/>
      <c r="BQ666" s="129"/>
      <c r="BR666" s="129"/>
      <c r="BS666" s="129"/>
      <c r="BT666" s="129"/>
      <c r="BU666" s="129"/>
      <c r="BV666" s="129"/>
      <c r="BW666" s="129"/>
      <c r="BX666" s="129"/>
      <c r="BY666" s="129"/>
      <c r="BZ666" s="281"/>
      <c r="CB666" s="129">
        <v>15</v>
      </c>
      <c r="CC666" s="284"/>
      <c r="CD666" s="129"/>
      <c r="CE666" s="129"/>
      <c r="CF666" s="129"/>
      <c r="CG666" s="129"/>
      <c r="CH666" s="129"/>
      <c r="CI666" s="129"/>
      <c r="CJ666" s="129"/>
      <c r="CK666" s="129"/>
      <c r="CL666" s="129"/>
      <c r="CM666" s="129"/>
      <c r="CN666" s="129"/>
      <c r="CO666" s="281"/>
    </row>
    <row r="667" spans="1:93" ht="15.75" hidden="1">
      <c r="A667" s="280" t="s">
        <v>644</v>
      </c>
      <c r="B667" s="280"/>
      <c r="C667" s="125"/>
      <c r="D667" s="125"/>
      <c r="E667" s="125">
        <f>SUM(E652:E666)</f>
        <v>133</v>
      </c>
      <c r="F667" s="125">
        <f>SUM(F652:F666)</f>
        <v>101</v>
      </c>
      <c r="G667" s="125">
        <f t="shared" ref="G667:H667" si="311">SUM(G652:G666)</f>
        <v>0</v>
      </c>
      <c r="H667" s="125">
        <f t="shared" si="311"/>
        <v>0</v>
      </c>
      <c r="I667" s="125"/>
      <c r="J667" s="125">
        <f t="shared" ref="J667:K667" si="312">SUM(J652:J666)</f>
        <v>0</v>
      </c>
      <c r="K667" s="125">
        <f t="shared" si="312"/>
        <v>0</v>
      </c>
      <c r="L667" s="130">
        <f>IF(F667=0,0,(F667/E667*100))</f>
        <v>75.939849624060145</v>
      </c>
      <c r="M667" s="130">
        <f>IF(K667=0,0,(K667/J667*100))</f>
        <v>0</v>
      </c>
      <c r="N667" s="129">
        <v>5</v>
      </c>
      <c r="O667" s="129">
        <v>1</v>
      </c>
      <c r="P667" s="129"/>
      <c r="R667" s="280" t="s">
        <v>644</v>
      </c>
      <c r="S667" s="280"/>
      <c r="T667" s="125"/>
      <c r="U667" s="125"/>
      <c r="V667" s="125">
        <f>SUM(V652:V666)</f>
        <v>93</v>
      </c>
      <c r="W667" s="125">
        <f>SUM(W652:W666)</f>
        <v>120</v>
      </c>
      <c r="X667" s="125">
        <f t="shared" ref="X667:Y667" si="313">SUM(X652:X666)</f>
        <v>0</v>
      </c>
      <c r="Y667" s="125">
        <f t="shared" si="313"/>
        <v>0</v>
      </c>
      <c r="Z667" s="125"/>
      <c r="AA667" s="125">
        <f t="shared" ref="AA667:AB667" si="314">SUM(AA652:AA666)</f>
        <v>0</v>
      </c>
      <c r="AB667" s="125">
        <f t="shared" si="314"/>
        <v>0</v>
      </c>
      <c r="AC667" s="197">
        <f>IF(W667=0,0,(W667/V667*100))</f>
        <v>129.03225806451613</v>
      </c>
      <c r="AD667" s="197">
        <f>IF(AB667=0,0,(AB667/AA667*100))</f>
        <v>0</v>
      </c>
      <c r="AE667" s="125">
        <v>6</v>
      </c>
      <c r="AF667" s="125">
        <v>0</v>
      </c>
      <c r="AG667" s="129"/>
      <c r="AI667" s="281" t="s">
        <v>644</v>
      </c>
      <c r="AJ667" s="281"/>
      <c r="AK667" s="129"/>
      <c r="AL667" s="129"/>
      <c r="AM667" s="206">
        <f>SUM(AM652:AM666)</f>
        <v>282</v>
      </c>
      <c r="AN667" s="206">
        <f>SUM(AN652:AN666)</f>
        <v>252</v>
      </c>
      <c r="AO667" s="206"/>
      <c r="AP667" s="206">
        <f t="shared" ref="AP667:AQ667" si="315">SUM(AP652:AP666)</f>
        <v>0</v>
      </c>
      <c r="AQ667" s="206">
        <f t="shared" si="315"/>
        <v>0</v>
      </c>
      <c r="AR667" s="130">
        <f>IF(AN667=0,0,(AN667/AM667*100))</f>
        <v>89.361702127659569</v>
      </c>
      <c r="AS667" s="130">
        <f>IF(AQ667=0,0,(AQ667/AP667*100))</f>
        <v>0</v>
      </c>
      <c r="AT667" s="129">
        <v>6</v>
      </c>
      <c r="AU667" s="129">
        <v>0</v>
      </c>
      <c r="AV667" s="129"/>
      <c r="AX667" s="281" t="s">
        <v>644</v>
      </c>
      <c r="AY667" s="281"/>
      <c r="AZ667" s="129"/>
      <c r="BA667" s="129"/>
      <c r="BB667" s="129">
        <f>SUM(BB652:BB666)</f>
        <v>102</v>
      </c>
      <c r="BC667" s="129">
        <f>SUM(BC652:BC666)</f>
        <v>1184</v>
      </c>
      <c r="BD667" s="129"/>
      <c r="BE667" s="129">
        <f t="shared" ref="BE667:BF667" si="316">SUM(BE652:BE666)</f>
        <v>0</v>
      </c>
      <c r="BF667" s="129">
        <f t="shared" si="316"/>
        <v>0</v>
      </c>
      <c r="BG667" s="194">
        <f>IF(BC667=0,0,(BC667/BB667*100))</f>
        <v>1160.7843137254902</v>
      </c>
      <c r="BH667" s="194">
        <f>IF(BF667=0,0,(BF667/BE667*100))</f>
        <v>0</v>
      </c>
      <c r="BI667" s="129"/>
      <c r="BJ667" s="129"/>
      <c r="BK667" s="129"/>
      <c r="BM667" s="281" t="s">
        <v>644</v>
      </c>
      <c r="BN667" s="281"/>
      <c r="BO667" s="129"/>
      <c r="BP667" s="129"/>
      <c r="BQ667" s="129">
        <f>SUM(BQ652:BQ666)</f>
        <v>300</v>
      </c>
      <c r="BR667" s="129">
        <f>SUM(BR652:BR666)</f>
        <v>321</v>
      </c>
      <c r="BS667" s="129"/>
      <c r="BT667" s="129">
        <f t="shared" ref="BT667:BU667" si="317">SUM(BT652:BT666)</f>
        <v>0</v>
      </c>
      <c r="BU667" s="129">
        <f t="shared" si="317"/>
        <v>0</v>
      </c>
      <c r="BV667" s="130">
        <f>IF(BR667=0,0,(BR667/BQ667*100))</f>
        <v>107</v>
      </c>
      <c r="BW667" s="130">
        <f>IF(BU667=0,0,(BU667/BT667*100))</f>
        <v>0</v>
      </c>
      <c r="BX667" s="129">
        <v>5</v>
      </c>
      <c r="BY667" s="129">
        <v>1</v>
      </c>
      <c r="BZ667" s="129"/>
      <c r="CB667" s="281" t="s">
        <v>644</v>
      </c>
      <c r="CC667" s="281"/>
      <c r="CD667" s="129"/>
      <c r="CE667" s="129"/>
      <c r="CF667" s="129">
        <f>SUM(CF652:CF666)</f>
        <v>0</v>
      </c>
      <c r="CG667" s="129">
        <f>SUM(CG652:CG666)</f>
        <v>0</v>
      </c>
      <c r="CH667" s="129"/>
      <c r="CI667" s="129">
        <f t="shared" ref="CI667:CJ667" si="318">SUM(CI652:CI666)</f>
        <v>0</v>
      </c>
      <c r="CJ667" s="129">
        <f t="shared" si="318"/>
        <v>0</v>
      </c>
      <c r="CK667" s="130">
        <f>IF(CG667=0,0,(CG667/CF667*100))</f>
        <v>0</v>
      </c>
      <c r="CL667" s="130">
        <f>IF(CJ667=0,0,(CJ667/CI667*100))</f>
        <v>0</v>
      </c>
      <c r="CM667" s="129">
        <v>8</v>
      </c>
      <c r="CN667" s="129">
        <v>0</v>
      </c>
      <c r="CO667" s="129"/>
    </row>
    <row r="668" spans="1:93" ht="15.75" hidden="1">
      <c r="A668" s="129">
        <v>1</v>
      </c>
      <c r="B668" s="284" t="s">
        <v>753</v>
      </c>
      <c r="C668" s="129"/>
      <c r="D668" s="129"/>
      <c r="E668" s="129"/>
      <c r="F668" s="129"/>
      <c r="G668" s="129"/>
      <c r="H668" s="129"/>
      <c r="I668" s="129"/>
      <c r="J668" s="129"/>
      <c r="K668" s="129"/>
      <c r="L668" s="130"/>
      <c r="M668" s="130"/>
      <c r="N668" s="129"/>
      <c r="O668" s="129"/>
      <c r="P668" s="129"/>
      <c r="R668" s="129">
        <v>1</v>
      </c>
      <c r="S668" s="284" t="s">
        <v>753</v>
      </c>
      <c r="T668" s="16"/>
      <c r="U668" s="16"/>
      <c r="V668" s="125"/>
      <c r="W668" s="125"/>
      <c r="X668" s="125"/>
      <c r="Y668" s="125"/>
      <c r="Z668" s="125"/>
      <c r="AA668" s="125"/>
      <c r="AB668" s="125"/>
      <c r="AC668" s="197"/>
      <c r="AD668" s="197"/>
      <c r="AE668" s="125"/>
      <c r="AF668" s="125"/>
      <c r="AG668" s="129"/>
      <c r="AI668" s="129">
        <v>1</v>
      </c>
      <c r="AJ668" s="284" t="s">
        <v>753</v>
      </c>
      <c r="AK668" s="60"/>
      <c r="AL668" s="60"/>
      <c r="AM668" s="206"/>
      <c r="AN668" s="206"/>
      <c r="AO668" s="206"/>
      <c r="AP668" s="206"/>
      <c r="AQ668" s="206"/>
      <c r="AR668" s="130"/>
      <c r="AS668" s="130"/>
      <c r="AT668" s="129"/>
      <c r="AU668" s="129"/>
      <c r="AV668" s="175"/>
      <c r="AX668" s="129">
        <v>1</v>
      </c>
      <c r="AY668" s="284" t="s">
        <v>753</v>
      </c>
      <c r="AZ668" s="16"/>
      <c r="BA668" s="16"/>
      <c r="BB668" s="129"/>
      <c r="BC668" s="129"/>
      <c r="BD668" s="129"/>
      <c r="BE668" s="129"/>
      <c r="BF668" s="129"/>
      <c r="BG668" s="194"/>
      <c r="BH668" s="194"/>
      <c r="BI668" s="129"/>
      <c r="BJ668" s="129"/>
      <c r="BK668" s="175"/>
      <c r="BM668" s="129">
        <v>1</v>
      </c>
      <c r="BN668" s="284" t="s">
        <v>753</v>
      </c>
      <c r="BO668" s="16"/>
      <c r="BP668" s="16"/>
      <c r="BQ668" s="129"/>
      <c r="BR668" s="129"/>
      <c r="BS668" s="129"/>
      <c r="BT668" s="129"/>
      <c r="BU668" s="129"/>
      <c r="BV668" s="176"/>
      <c r="BW668" s="176"/>
      <c r="BX668" s="129"/>
      <c r="BY668" s="129"/>
      <c r="BZ668" s="129"/>
      <c r="CB668" s="129">
        <v>1</v>
      </c>
      <c r="CC668" s="284" t="s">
        <v>753</v>
      </c>
      <c r="CD668" s="16"/>
      <c r="CE668" s="16"/>
      <c r="CF668" s="129"/>
      <c r="CG668" s="129"/>
      <c r="CH668" s="129"/>
      <c r="CI668" s="129"/>
      <c r="CJ668" s="129"/>
      <c r="CK668" s="176"/>
      <c r="CL668" s="176"/>
      <c r="CM668" s="129"/>
      <c r="CN668" s="129"/>
      <c r="CO668" s="129"/>
    </row>
    <row r="669" spans="1:93" ht="15.75" hidden="1">
      <c r="A669" s="129">
        <v>2</v>
      </c>
      <c r="B669" s="284"/>
      <c r="C669" s="129"/>
      <c r="D669" s="129"/>
      <c r="E669" s="129"/>
      <c r="F669" s="129"/>
      <c r="G669" s="129"/>
      <c r="H669" s="129"/>
      <c r="I669" s="129"/>
      <c r="J669" s="129"/>
      <c r="K669" s="129"/>
      <c r="L669" s="130"/>
      <c r="M669" s="130"/>
      <c r="N669" s="129"/>
      <c r="O669" s="129"/>
      <c r="P669" s="129"/>
      <c r="R669" s="129">
        <v>2</v>
      </c>
      <c r="S669" s="284"/>
      <c r="T669" s="129"/>
      <c r="U669" s="129"/>
      <c r="V669" s="125"/>
      <c r="W669" s="125"/>
      <c r="X669" s="125"/>
      <c r="Y669" s="125"/>
      <c r="Z669" s="125"/>
      <c r="AA669" s="125"/>
      <c r="AB669" s="125"/>
      <c r="AC669" s="197"/>
      <c r="AD669" s="197"/>
      <c r="AE669" s="125"/>
      <c r="AF669" s="125"/>
      <c r="AG669" s="129"/>
      <c r="AI669" s="129">
        <v>2</v>
      </c>
      <c r="AJ669" s="284"/>
      <c r="AK669" s="60"/>
      <c r="AL669" s="60"/>
      <c r="AM669" s="206"/>
      <c r="AN669" s="206"/>
      <c r="AO669" s="206"/>
      <c r="AP669" s="206"/>
      <c r="AQ669" s="206"/>
      <c r="AR669" s="130"/>
      <c r="AS669" s="130"/>
      <c r="AT669" s="129"/>
      <c r="AU669" s="129"/>
      <c r="AV669" s="175"/>
      <c r="AX669" s="129">
        <v>2</v>
      </c>
      <c r="AY669" s="284"/>
      <c r="AZ669" s="16"/>
      <c r="BA669" s="16"/>
      <c r="BB669" s="129"/>
      <c r="BC669" s="129"/>
      <c r="BD669" s="129"/>
      <c r="BE669" s="129"/>
      <c r="BF669" s="129"/>
      <c r="BG669" s="194"/>
      <c r="BH669" s="194"/>
      <c r="BI669" s="129"/>
      <c r="BJ669" s="129"/>
      <c r="BK669" s="175"/>
      <c r="BM669" s="129">
        <v>2</v>
      </c>
      <c r="BN669" s="284"/>
      <c r="BO669" s="16"/>
      <c r="BP669" s="16"/>
      <c r="BQ669" s="129"/>
      <c r="BR669" s="129"/>
      <c r="BS669" s="129"/>
      <c r="BT669" s="129"/>
      <c r="BU669" s="129"/>
      <c r="BV669" s="176"/>
      <c r="BW669" s="176"/>
      <c r="BX669" s="129"/>
      <c r="BY669" s="129"/>
      <c r="BZ669" s="129"/>
      <c r="CB669" s="129">
        <v>2</v>
      </c>
      <c r="CC669" s="284"/>
      <c r="CD669" s="16"/>
      <c r="CE669" s="16"/>
      <c r="CF669" s="129"/>
      <c r="CG669" s="129"/>
      <c r="CH669" s="129"/>
      <c r="CI669" s="129"/>
      <c r="CJ669" s="129"/>
      <c r="CK669" s="176"/>
      <c r="CL669" s="176"/>
      <c r="CM669" s="129"/>
      <c r="CN669" s="129"/>
      <c r="CO669" s="129"/>
    </row>
    <row r="670" spans="1:93" ht="15.75" hidden="1">
      <c r="A670" s="129">
        <v>3</v>
      </c>
      <c r="B670" s="284"/>
      <c r="C670" s="129"/>
      <c r="D670" s="129"/>
      <c r="E670" s="129"/>
      <c r="F670" s="129"/>
      <c r="G670" s="129"/>
      <c r="H670" s="129"/>
      <c r="I670" s="129"/>
      <c r="J670" s="129"/>
      <c r="K670" s="129"/>
      <c r="L670" s="130"/>
      <c r="M670" s="130"/>
      <c r="N670" s="129"/>
      <c r="O670" s="129"/>
      <c r="P670" s="129"/>
      <c r="R670" s="129">
        <v>3</v>
      </c>
      <c r="S670" s="284"/>
      <c r="T670" s="129"/>
      <c r="U670" s="70"/>
      <c r="V670" s="125"/>
      <c r="W670" s="125"/>
      <c r="X670" s="125"/>
      <c r="Y670" s="125"/>
      <c r="Z670" s="125"/>
      <c r="AA670" s="125"/>
      <c r="AB670" s="125"/>
      <c r="AC670" s="197"/>
      <c r="AD670" s="197"/>
      <c r="AE670" s="125"/>
      <c r="AF670" s="125"/>
      <c r="AG670" s="129"/>
      <c r="AI670" s="129">
        <v>3</v>
      </c>
      <c r="AJ670" s="284"/>
      <c r="AK670" s="60"/>
      <c r="AL670" s="60"/>
      <c r="AM670" s="206"/>
      <c r="AN670" s="206"/>
      <c r="AO670" s="206"/>
      <c r="AP670" s="206"/>
      <c r="AQ670" s="206"/>
      <c r="AR670" s="130"/>
      <c r="AS670" s="130"/>
      <c r="AT670" s="129"/>
      <c r="AU670" s="129"/>
      <c r="AV670" s="175"/>
      <c r="AX670" s="129">
        <v>3</v>
      </c>
      <c r="AY670" s="284"/>
      <c r="AZ670" s="129"/>
      <c r="BA670" s="16"/>
      <c r="BB670" s="129"/>
      <c r="BC670" s="129"/>
      <c r="BD670" s="129"/>
      <c r="BE670" s="129"/>
      <c r="BF670" s="129"/>
      <c r="BG670" s="194"/>
      <c r="BH670" s="194"/>
      <c r="BI670" s="129"/>
      <c r="BJ670" s="129"/>
      <c r="BK670" s="175"/>
      <c r="BM670" s="129">
        <v>3</v>
      </c>
      <c r="BN670" s="284"/>
      <c r="BO670" s="16"/>
      <c r="BP670" s="24"/>
      <c r="BQ670" s="129"/>
      <c r="BR670" s="129"/>
      <c r="BS670" s="129"/>
      <c r="BT670" s="129"/>
      <c r="BU670" s="129"/>
      <c r="BV670" s="176"/>
      <c r="BW670" s="176"/>
      <c r="BX670" s="129"/>
      <c r="BY670" s="129"/>
      <c r="BZ670" s="129"/>
      <c r="CB670" s="129">
        <v>3</v>
      </c>
      <c r="CC670" s="284"/>
      <c r="CD670" s="16"/>
      <c r="CE670" s="24"/>
      <c r="CF670" s="129"/>
      <c r="CG670" s="129"/>
      <c r="CH670" s="129"/>
      <c r="CI670" s="129"/>
      <c r="CJ670" s="129"/>
      <c r="CK670" s="176"/>
      <c r="CL670" s="176"/>
      <c r="CM670" s="129"/>
      <c r="CN670" s="129"/>
      <c r="CO670" s="129"/>
    </row>
    <row r="671" spans="1:93" ht="15.75" hidden="1">
      <c r="A671" s="129">
        <v>4</v>
      </c>
      <c r="B671" s="284"/>
      <c r="C671" s="129"/>
      <c r="D671" s="129"/>
      <c r="E671" s="129"/>
      <c r="F671" s="129"/>
      <c r="G671" s="129"/>
      <c r="H671" s="129"/>
      <c r="I671" s="129"/>
      <c r="J671" s="129"/>
      <c r="K671" s="129"/>
      <c r="L671" s="130"/>
      <c r="M671" s="130"/>
      <c r="N671" s="129"/>
      <c r="O671" s="129"/>
      <c r="P671" s="129"/>
      <c r="R671" s="129">
        <v>4</v>
      </c>
      <c r="S671" s="284"/>
      <c r="T671" s="16"/>
      <c r="U671" s="49"/>
      <c r="V671" s="125"/>
      <c r="W671" s="125"/>
      <c r="X671" s="125"/>
      <c r="Y671" s="125"/>
      <c r="Z671" s="125"/>
      <c r="AA671" s="125"/>
      <c r="AB671" s="125"/>
      <c r="AC671" s="197"/>
      <c r="AD671" s="197"/>
      <c r="AE671" s="125"/>
      <c r="AF671" s="125"/>
      <c r="AG671" s="129"/>
      <c r="AI671" s="129">
        <v>4</v>
      </c>
      <c r="AJ671" s="284"/>
      <c r="AK671" s="60"/>
      <c r="AL671" s="60"/>
      <c r="AM671" s="206"/>
      <c r="AN671" s="206"/>
      <c r="AO671" s="206"/>
      <c r="AP671" s="206"/>
      <c r="AQ671" s="206"/>
      <c r="AR671" s="130"/>
      <c r="AS671" s="130"/>
      <c r="AT671" s="129"/>
      <c r="AU671" s="129"/>
      <c r="AV671" s="175"/>
      <c r="AX671" s="129">
        <v>4</v>
      </c>
      <c r="AY671" s="284"/>
      <c r="AZ671" s="129"/>
      <c r="BA671" s="129"/>
      <c r="BB671" s="129"/>
      <c r="BC671" s="129"/>
      <c r="BD671" s="129"/>
      <c r="BE671" s="129"/>
      <c r="BF671" s="129"/>
      <c r="BG671" s="194"/>
      <c r="BH671" s="194"/>
      <c r="BI671" s="129"/>
      <c r="BJ671" s="129"/>
      <c r="BK671" s="175"/>
      <c r="BM671" s="129">
        <v>4</v>
      </c>
      <c r="BN671" s="284"/>
      <c r="BO671" s="129"/>
      <c r="BP671" s="129"/>
      <c r="BQ671" s="129"/>
      <c r="BR671" s="129"/>
      <c r="BS671" s="129"/>
      <c r="BT671" s="129"/>
      <c r="BU671" s="129"/>
      <c r="BV671" s="176"/>
      <c r="BW671" s="176"/>
      <c r="BX671" s="129"/>
      <c r="BY671" s="129"/>
      <c r="BZ671" s="129"/>
      <c r="CB671" s="129">
        <v>4</v>
      </c>
      <c r="CC671" s="284"/>
      <c r="CD671" s="129"/>
      <c r="CE671" s="129"/>
      <c r="CF671" s="129"/>
      <c r="CG671" s="129"/>
      <c r="CH671" s="129"/>
      <c r="CI671" s="129"/>
      <c r="CJ671" s="129"/>
      <c r="CK671" s="176"/>
      <c r="CL671" s="176"/>
      <c r="CM671" s="129"/>
      <c r="CN671" s="129"/>
      <c r="CO671" s="129"/>
    </row>
    <row r="672" spans="1:93" ht="15.75" hidden="1">
      <c r="A672" s="129">
        <v>5</v>
      </c>
      <c r="B672" s="284"/>
      <c r="C672" s="129"/>
      <c r="D672" s="129"/>
      <c r="E672" s="129"/>
      <c r="F672" s="129"/>
      <c r="G672" s="129"/>
      <c r="H672" s="129"/>
      <c r="I672" s="129"/>
      <c r="J672" s="129"/>
      <c r="K672" s="129"/>
      <c r="L672" s="130"/>
      <c r="M672" s="130"/>
      <c r="N672" s="129"/>
      <c r="O672" s="129"/>
      <c r="P672" s="129"/>
      <c r="R672" s="129">
        <v>5</v>
      </c>
      <c r="S672" s="284"/>
      <c r="T672" s="16"/>
      <c r="U672" s="24"/>
      <c r="V672" s="125"/>
      <c r="W672" s="125"/>
      <c r="X672" s="125"/>
      <c r="Y672" s="125"/>
      <c r="Z672" s="125"/>
      <c r="AA672" s="125"/>
      <c r="AB672" s="125"/>
      <c r="AC672" s="197"/>
      <c r="AD672" s="197"/>
      <c r="AE672" s="125"/>
      <c r="AF672" s="125"/>
      <c r="AG672" s="129"/>
      <c r="AI672" s="129">
        <v>5</v>
      </c>
      <c r="AJ672" s="284"/>
      <c r="AK672" s="60"/>
      <c r="AL672" s="60"/>
      <c r="AM672" s="206"/>
      <c r="AN672" s="206"/>
      <c r="AO672" s="206"/>
      <c r="AP672" s="206"/>
      <c r="AQ672" s="206"/>
      <c r="AR672" s="130"/>
      <c r="AS672" s="130"/>
      <c r="AT672" s="129"/>
      <c r="AU672" s="129"/>
      <c r="AV672" s="175"/>
      <c r="AX672" s="129">
        <v>5</v>
      </c>
      <c r="AY672" s="284"/>
      <c r="AZ672" s="129"/>
      <c r="BA672" s="129"/>
      <c r="BB672" s="129"/>
      <c r="BC672" s="129"/>
      <c r="BD672" s="129"/>
      <c r="BE672" s="129"/>
      <c r="BF672" s="129"/>
      <c r="BG672" s="194"/>
      <c r="BH672" s="194"/>
      <c r="BI672" s="129"/>
      <c r="BJ672" s="129"/>
      <c r="BK672" s="175"/>
      <c r="BM672" s="129">
        <v>5</v>
      </c>
      <c r="BN672" s="284"/>
      <c r="BO672" s="129"/>
      <c r="BP672" s="129"/>
      <c r="BQ672" s="129"/>
      <c r="BR672" s="129"/>
      <c r="BS672" s="129"/>
      <c r="BT672" s="129"/>
      <c r="BU672" s="129"/>
      <c r="BV672" s="176"/>
      <c r="BW672" s="176"/>
      <c r="BX672" s="129"/>
      <c r="BY672" s="129"/>
      <c r="BZ672" s="129"/>
      <c r="CB672" s="129">
        <v>5</v>
      </c>
      <c r="CC672" s="284"/>
      <c r="CD672" s="129"/>
      <c r="CE672" s="129"/>
      <c r="CF672" s="129"/>
      <c r="CG672" s="129"/>
      <c r="CH672" s="129"/>
      <c r="CI672" s="129"/>
      <c r="CJ672" s="129"/>
      <c r="CK672" s="176"/>
      <c r="CL672" s="176"/>
      <c r="CM672" s="129"/>
      <c r="CN672" s="129"/>
      <c r="CO672" s="129"/>
    </row>
    <row r="673" spans="1:93" ht="15.75" hidden="1">
      <c r="A673" s="129">
        <v>6</v>
      </c>
      <c r="B673" s="284"/>
      <c r="C673" s="129"/>
      <c r="D673" s="129"/>
      <c r="E673" s="129"/>
      <c r="F673" s="129"/>
      <c r="G673" s="129"/>
      <c r="H673" s="129"/>
      <c r="I673" s="129"/>
      <c r="J673" s="129"/>
      <c r="K673" s="129"/>
      <c r="L673" s="130"/>
      <c r="M673" s="130"/>
      <c r="N673" s="129"/>
      <c r="O673" s="129"/>
      <c r="P673" s="129"/>
      <c r="R673" s="129">
        <v>6</v>
      </c>
      <c r="S673" s="284"/>
      <c r="T673" s="129"/>
      <c r="U673" s="129"/>
      <c r="V673" s="125"/>
      <c r="W673" s="125"/>
      <c r="X673" s="125"/>
      <c r="Y673" s="125"/>
      <c r="Z673" s="125"/>
      <c r="AA673" s="125"/>
      <c r="AB673" s="125"/>
      <c r="AC673" s="197"/>
      <c r="AD673" s="197"/>
      <c r="AE673" s="125"/>
      <c r="AF673" s="125"/>
      <c r="AG673" s="129"/>
      <c r="AI673" s="129">
        <v>6</v>
      </c>
      <c r="AJ673" s="284"/>
      <c r="AK673" s="60"/>
      <c r="AL673" s="60"/>
      <c r="AM673" s="206"/>
      <c r="AN673" s="206"/>
      <c r="AO673" s="206"/>
      <c r="AP673" s="206"/>
      <c r="AQ673" s="206"/>
      <c r="AR673" s="130"/>
      <c r="AS673" s="130"/>
      <c r="AT673" s="129"/>
      <c r="AU673" s="129"/>
      <c r="AV673" s="175"/>
      <c r="AX673" s="129">
        <v>6</v>
      </c>
      <c r="AY673" s="284"/>
      <c r="AZ673" s="129"/>
      <c r="BA673" s="129"/>
      <c r="BB673" s="129"/>
      <c r="BC673" s="129"/>
      <c r="BD673" s="129"/>
      <c r="BE673" s="129"/>
      <c r="BF673" s="129"/>
      <c r="BG673" s="194"/>
      <c r="BH673" s="194"/>
      <c r="BI673" s="129"/>
      <c r="BJ673" s="129"/>
      <c r="BK673" s="175"/>
      <c r="BM673" s="129">
        <v>6</v>
      </c>
      <c r="BN673" s="284"/>
      <c r="BO673" s="129"/>
      <c r="BP673" s="129"/>
      <c r="BQ673" s="129"/>
      <c r="BR673" s="129"/>
      <c r="BS673" s="129"/>
      <c r="BT673" s="129"/>
      <c r="BU673" s="129"/>
      <c r="BV673" s="176"/>
      <c r="BW673" s="176"/>
      <c r="BX673" s="129"/>
      <c r="BY673" s="129"/>
      <c r="BZ673" s="129"/>
      <c r="CB673" s="129">
        <v>6</v>
      </c>
      <c r="CC673" s="284"/>
      <c r="CD673" s="129"/>
      <c r="CE673" s="129"/>
      <c r="CF673" s="129"/>
      <c r="CG673" s="129"/>
      <c r="CH673" s="129"/>
      <c r="CI673" s="129"/>
      <c r="CJ673" s="129"/>
      <c r="CK673" s="176"/>
      <c r="CL673" s="176"/>
      <c r="CM673" s="129"/>
      <c r="CN673" s="129"/>
      <c r="CO673" s="129"/>
    </row>
    <row r="674" spans="1:93" ht="15.75" hidden="1">
      <c r="A674" s="129">
        <v>7</v>
      </c>
      <c r="B674" s="284"/>
      <c r="C674" s="129"/>
      <c r="D674" s="129"/>
      <c r="E674" s="129"/>
      <c r="F674" s="129"/>
      <c r="G674" s="129"/>
      <c r="H674" s="129"/>
      <c r="I674" s="129"/>
      <c r="J674" s="129"/>
      <c r="K674" s="129"/>
      <c r="L674" s="130"/>
      <c r="M674" s="130"/>
      <c r="N674" s="129"/>
      <c r="O674" s="129"/>
      <c r="P674" s="129"/>
      <c r="R674" s="129">
        <v>7</v>
      </c>
      <c r="S674" s="284"/>
      <c r="T674" s="129"/>
      <c r="U674" s="129"/>
      <c r="V674" s="125"/>
      <c r="W674" s="125"/>
      <c r="X674" s="125"/>
      <c r="Y674" s="125"/>
      <c r="Z674" s="125"/>
      <c r="AA674" s="125"/>
      <c r="AB674" s="125"/>
      <c r="AC674" s="197"/>
      <c r="AD674" s="197"/>
      <c r="AE674" s="125"/>
      <c r="AF674" s="125"/>
      <c r="AG674" s="129"/>
      <c r="AI674" s="129">
        <v>7</v>
      </c>
      <c r="AJ674" s="284"/>
      <c r="AK674" s="60"/>
      <c r="AL674" s="60"/>
      <c r="AM674" s="206"/>
      <c r="AN674" s="206"/>
      <c r="AO674" s="206"/>
      <c r="AP674" s="206"/>
      <c r="AQ674" s="206"/>
      <c r="AR674" s="130"/>
      <c r="AS674" s="130"/>
      <c r="AT674" s="129"/>
      <c r="AU674" s="129"/>
      <c r="AV674" s="175"/>
      <c r="AX674" s="129">
        <v>7</v>
      </c>
      <c r="AY674" s="284"/>
      <c r="AZ674" s="129"/>
      <c r="BA674" s="129"/>
      <c r="BB674" s="129"/>
      <c r="BC674" s="129"/>
      <c r="BD674" s="129"/>
      <c r="BE674" s="129"/>
      <c r="BF674" s="129"/>
      <c r="BG674" s="194"/>
      <c r="BH674" s="194"/>
      <c r="BI674" s="129"/>
      <c r="BJ674" s="129"/>
      <c r="BK674" s="175"/>
      <c r="BM674" s="129">
        <v>7</v>
      </c>
      <c r="BN674" s="284"/>
      <c r="BO674" s="129"/>
      <c r="BP674" s="129"/>
      <c r="BQ674" s="129"/>
      <c r="BR674" s="129"/>
      <c r="BS674" s="129"/>
      <c r="BT674" s="129"/>
      <c r="BU674" s="129"/>
      <c r="BV674" s="176"/>
      <c r="BW674" s="176"/>
      <c r="BX674" s="129"/>
      <c r="BY674" s="129"/>
      <c r="BZ674" s="129"/>
      <c r="CB674" s="129">
        <v>7</v>
      </c>
      <c r="CC674" s="284"/>
      <c r="CD674" s="129"/>
      <c r="CE674" s="129"/>
      <c r="CF674" s="129"/>
      <c r="CG674" s="129"/>
      <c r="CH674" s="129"/>
      <c r="CI674" s="129"/>
      <c r="CJ674" s="129"/>
      <c r="CK674" s="176"/>
      <c r="CL674" s="176"/>
      <c r="CM674" s="129"/>
      <c r="CN674" s="129"/>
      <c r="CO674" s="129"/>
    </row>
    <row r="675" spans="1:93" ht="15.75" hidden="1">
      <c r="A675" s="129">
        <v>8</v>
      </c>
      <c r="B675" s="284"/>
      <c r="C675" s="129"/>
      <c r="D675" s="129"/>
      <c r="E675" s="129"/>
      <c r="F675" s="129"/>
      <c r="G675" s="129"/>
      <c r="H675" s="129"/>
      <c r="I675" s="129"/>
      <c r="J675" s="129"/>
      <c r="K675" s="129"/>
      <c r="L675" s="130"/>
      <c r="M675" s="130"/>
      <c r="N675" s="129"/>
      <c r="O675" s="129"/>
      <c r="P675" s="129"/>
      <c r="R675" s="129">
        <v>8</v>
      </c>
      <c r="S675" s="284"/>
      <c r="T675" s="129"/>
      <c r="U675" s="129"/>
      <c r="V675" s="125"/>
      <c r="W675" s="125"/>
      <c r="X675" s="125"/>
      <c r="Y675" s="125"/>
      <c r="Z675" s="125"/>
      <c r="AA675" s="125"/>
      <c r="AB675" s="125"/>
      <c r="AC675" s="197"/>
      <c r="AD675" s="197"/>
      <c r="AE675" s="125"/>
      <c r="AF675" s="125"/>
      <c r="AG675" s="129"/>
      <c r="AI675" s="129">
        <v>8</v>
      </c>
      <c r="AJ675" s="284"/>
      <c r="AK675" s="60"/>
      <c r="AL675" s="60"/>
      <c r="AM675" s="206"/>
      <c r="AN675" s="206"/>
      <c r="AO675" s="206"/>
      <c r="AP675" s="206"/>
      <c r="AQ675" s="206"/>
      <c r="AR675" s="130"/>
      <c r="AS675" s="130"/>
      <c r="AT675" s="129"/>
      <c r="AU675" s="129"/>
      <c r="AV675" s="175"/>
      <c r="AX675" s="129">
        <v>8</v>
      </c>
      <c r="AY675" s="284"/>
      <c r="AZ675" s="129"/>
      <c r="BA675" s="129"/>
      <c r="BB675" s="129"/>
      <c r="BC675" s="129"/>
      <c r="BD675" s="129"/>
      <c r="BE675" s="129"/>
      <c r="BF675" s="129"/>
      <c r="BG675" s="194"/>
      <c r="BH675" s="194"/>
      <c r="BI675" s="129"/>
      <c r="BJ675" s="129"/>
      <c r="BK675" s="175"/>
      <c r="BM675" s="129">
        <v>8</v>
      </c>
      <c r="BN675" s="284"/>
      <c r="BO675" s="129"/>
      <c r="BP675" s="129"/>
      <c r="BQ675" s="129"/>
      <c r="BR675" s="129"/>
      <c r="BS675" s="129"/>
      <c r="BT675" s="129"/>
      <c r="BU675" s="129"/>
      <c r="BV675" s="176"/>
      <c r="BW675" s="176"/>
      <c r="BX675" s="129"/>
      <c r="BY675" s="129"/>
      <c r="BZ675" s="129"/>
      <c r="CB675" s="129">
        <v>8</v>
      </c>
      <c r="CC675" s="284"/>
      <c r="CD675" s="129"/>
      <c r="CE675" s="129"/>
      <c r="CF675" s="129"/>
      <c r="CG675" s="129"/>
      <c r="CH675" s="129"/>
      <c r="CI675" s="129"/>
      <c r="CJ675" s="129"/>
      <c r="CK675" s="176"/>
      <c r="CL675" s="176"/>
      <c r="CM675" s="129"/>
      <c r="CN675" s="129"/>
      <c r="CO675" s="129"/>
    </row>
    <row r="676" spans="1:93" ht="15.75" hidden="1">
      <c r="A676" s="129">
        <v>9</v>
      </c>
      <c r="B676" s="284"/>
      <c r="C676" s="129"/>
      <c r="D676" s="129"/>
      <c r="E676" s="129"/>
      <c r="F676" s="129"/>
      <c r="G676" s="129"/>
      <c r="H676" s="129"/>
      <c r="I676" s="129"/>
      <c r="J676" s="129"/>
      <c r="K676" s="129"/>
      <c r="L676" s="130"/>
      <c r="M676" s="130"/>
      <c r="N676" s="129"/>
      <c r="O676" s="129"/>
      <c r="P676" s="129"/>
      <c r="R676" s="129">
        <v>9</v>
      </c>
      <c r="S676" s="284"/>
      <c r="T676" s="129"/>
      <c r="U676" s="129"/>
      <c r="V676" s="125"/>
      <c r="W676" s="125"/>
      <c r="X676" s="125"/>
      <c r="Y676" s="125"/>
      <c r="Z676" s="125"/>
      <c r="AA676" s="125"/>
      <c r="AB676" s="125"/>
      <c r="AC676" s="197"/>
      <c r="AD676" s="197"/>
      <c r="AE676" s="125"/>
      <c r="AF676" s="125"/>
      <c r="AG676" s="129"/>
      <c r="AI676" s="129">
        <v>9</v>
      </c>
      <c r="AJ676" s="284"/>
      <c r="AK676" s="60"/>
      <c r="AL676" s="60"/>
      <c r="AM676" s="206"/>
      <c r="AN676" s="206"/>
      <c r="AO676" s="206"/>
      <c r="AP676" s="206"/>
      <c r="AQ676" s="206"/>
      <c r="AR676" s="130"/>
      <c r="AS676" s="130"/>
      <c r="AT676" s="129"/>
      <c r="AU676" s="129"/>
      <c r="AV676" s="175"/>
      <c r="AX676" s="129">
        <v>9</v>
      </c>
      <c r="AY676" s="284"/>
      <c r="AZ676" s="129"/>
      <c r="BA676" s="129"/>
      <c r="BB676" s="129"/>
      <c r="BC676" s="129"/>
      <c r="BD676" s="129"/>
      <c r="BE676" s="129"/>
      <c r="BF676" s="129"/>
      <c r="BG676" s="194"/>
      <c r="BH676" s="194"/>
      <c r="BI676" s="129"/>
      <c r="BJ676" s="129"/>
      <c r="BK676" s="175"/>
      <c r="BM676" s="129">
        <v>9</v>
      </c>
      <c r="BN676" s="284"/>
      <c r="BO676" s="129"/>
      <c r="BP676" s="129"/>
      <c r="BQ676" s="129"/>
      <c r="BR676" s="129"/>
      <c r="BS676" s="129"/>
      <c r="BT676" s="129"/>
      <c r="BU676" s="129"/>
      <c r="BV676" s="176"/>
      <c r="BW676" s="176"/>
      <c r="BX676" s="129"/>
      <c r="BY676" s="129"/>
      <c r="BZ676" s="129"/>
      <c r="CB676" s="129">
        <v>9</v>
      </c>
      <c r="CC676" s="284"/>
      <c r="CD676" s="129"/>
      <c r="CE676" s="129"/>
      <c r="CF676" s="129"/>
      <c r="CG676" s="129"/>
      <c r="CH676" s="129"/>
      <c r="CI676" s="129"/>
      <c r="CJ676" s="129"/>
      <c r="CK676" s="176"/>
      <c r="CL676" s="176"/>
      <c r="CM676" s="129"/>
      <c r="CN676" s="129"/>
      <c r="CO676" s="129"/>
    </row>
    <row r="677" spans="1:93" ht="15.75" hidden="1">
      <c r="A677" s="129">
        <v>10</v>
      </c>
      <c r="B677" s="284"/>
      <c r="C677" s="129"/>
      <c r="D677" s="129"/>
      <c r="E677" s="129"/>
      <c r="F677" s="129"/>
      <c r="G677" s="129"/>
      <c r="H677" s="129"/>
      <c r="I677" s="129"/>
      <c r="J677" s="129"/>
      <c r="K677" s="129"/>
      <c r="L677" s="130"/>
      <c r="M677" s="130"/>
      <c r="N677" s="129"/>
      <c r="O677" s="129"/>
      <c r="P677" s="129"/>
      <c r="R677" s="129">
        <v>10</v>
      </c>
      <c r="S677" s="284"/>
      <c r="T677" s="129"/>
      <c r="U677" s="129"/>
      <c r="V677" s="125"/>
      <c r="W677" s="125"/>
      <c r="X677" s="125"/>
      <c r="Y677" s="125"/>
      <c r="Z677" s="125"/>
      <c r="AA677" s="125"/>
      <c r="AB677" s="125"/>
      <c r="AC677" s="197"/>
      <c r="AD677" s="197"/>
      <c r="AE677" s="125"/>
      <c r="AF677" s="125"/>
      <c r="AG677" s="129"/>
      <c r="AI677" s="129">
        <v>10</v>
      </c>
      <c r="AJ677" s="284"/>
      <c r="AK677" s="60"/>
      <c r="AL677" s="60"/>
      <c r="AM677" s="206"/>
      <c r="AN677" s="206"/>
      <c r="AO677" s="206"/>
      <c r="AP677" s="206"/>
      <c r="AQ677" s="206"/>
      <c r="AR677" s="130"/>
      <c r="AS677" s="130"/>
      <c r="AT677" s="129"/>
      <c r="AU677" s="129"/>
      <c r="AV677" s="175"/>
      <c r="AX677" s="129">
        <v>10</v>
      </c>
      <c r="AY677" s="284"/>
      <c r="AZ677" s="129"/>
      <c r="BA677" s="129"/>
      <c r="BB677" s="129"/>
      <c r="BC677" s="129"/>
      <c r="BD677" s="129"/>
      <c r="BE677" s="129"/>
      <c r="BF677" s="129"/>
      <c r="BG677" s="194"/>
      <c r="BH677" s="194"/>
      <c r="BI677" s="129"/>
      <c r="BJ677" s="129"/>
      <c r="BK677" s="175"/>
      <c r="BM677" s="129">
        <v>10</v>
      </c>
      <c r="BN677" s="284"/>
      <c r="BO677" s="129"/>
      <c r="BP677" s="129"/>
      <c r="BQ677" s="129"/>
      <c r="BR677" s="129"/>
      <c r="BS677" s="129"/>
      <c r="BT677" s="129"/>
      <c r="BU677" s="129"/>
      <c r="BV677" s="176"/>
      <c r="BW677" s="176"/>
      <c r="BX677" s="129"/>
      <c r="BY677" s="129"/>
      <c r="BZ677" s="129"/>
      <c r="CB677" s="129">
        <v>10</v>
      </c>
      <c r="CC677" s="284"/>
      <c r="CD677" s="129"/>
      <c r="CE677" s="129"/>
      <c r="CF677" s="129"/>
      <c r="CG677" s="129"/>
      <c r="CH677" s="129"/>
      <c r="CI677" s="129"/>
      <c r="CJ677" s="129"/>
      <c r="CK677" s="176"/>
      <c r="CL677" s="176"/>
      <c r="CM677" s="129"/>
      <c r="CN677" s="129"/>
      <c r="CO677" s="129"/>
    </row>
    <row r="678" spans="1:93" ht="15.75" hidden="1">
      <c r="A678" s="129">
        <v>11</v>
      </c>
      <c r="B678" s="284"/>
      <c r="C678" s="129"/>
      <c r="D678" s="129"/>
      <c r="E678" s="129"/>
      <c r="F678" s="129"/>
      <c r="G678" s="129"/>
      <c r="H678" s="129"/>
      <c r="I678" s="129"/>
      <c r="J678" s="129"/>
      <c r="K678" s="129"/>
      <c r="L678" s="130"/>
      <c r="M678" s="130"/>
      <c r="N678" s="129"/>
      <c r="O678" s="129"/>
      <c r="P678" s="129"/>
      <c r="R678" s="129">
        <v>11</v>
      </c>
      <c r="S678" s="284"/>
      <c r="T678" s="129"/>
      <c r="U678" s="129"/>
      <c r="V678" s="125"/>
      <c r="W678" s="125"/>
      <c r="X678" s="125"/>
      <c r="Y678" s="125"/>
      <c r="Z678" s="125"/>
      <c r="AA678" s="125"/>
      <c r="AB678" s="125"/>
      <c r="AC678" s="197"/>
      <c r="AD678" s="197"/>
      <c r="AE678" s="125"/>
      <c r="AF678" s="125"/>
      <c r="AG678" s="129"/>
      <c r="AI678" s="129">
        <v>11</v>
      </c>
      <c r="AJ678" s="284"/>
      <c r="AK678" s="60"/>
      <c r="AL678" s="60"/>
      <c r="AM678" s="206"/>
      <c r="AN678" s="206"/>
      <c r="AO678" s="206"/>
      <c r="AP678" s="206"/>
      <c r="AQ678" s="206"/>
      <c r="AR678" s="130"/>
      <c r="AS678" s="130"/>
      <c r="AT678" s="129"/>
      <c r="AU678" s="129"/>
      <c r="AV678" s="175"/>
      <c r="AX678" s="129">
        <v>11</v>
      </c>
      <c r="AY678" s="284"/>
      <c r="AZ678" s="129"/>
      <c r="BA678" s="129"/>
      <c r="BB678" s="129"/>
      <c r="BC678" s="129"/>
      <c r="BD678" s="129"/>
      <c r="BE678" s="129"/>
      <c r="BF678" s="129"/>
      <c r="BG678" s="194"/>
      <c r="BH678" s="194"/>
      <c r="BI678" s="129"/>
      <c r="BJ678" s="129"/>
      <c r="BK678" s="175"/>
      <c r="BM678" s="129">
        <v>11</v>
      </c>
      <c r="BN678" s="284"/>
      <c r="BO678" s="129"/>
      <c r="BP678" s="129"/>
      <c r="BQ678" s="129"/>
      <c r="BR678" s="129"/>
      <c r="BS678" s="129"/>
      <c r="BT678" s="129"/>
      <c r="BU678" s="129"/>
      <c r="BV678" s="176"/>
      <c r="BW678" s="176"/>
      <c r="BX678" s="129"/>
      <c r="BY678" s="129"/>
      <c r="BZ678" s="129"/>
      <c r="CB678" s="129">
        <v>11</v>
      </c>
      <c r="CC678" s="284"/>
      <c r="CD678" s="129"/>
      <c r="CE678" s="129"/>
      <c r="CF678" s="129"/>
      <c r="CG678" s="129"/>
      <c r="CH678" s="129"/>
      <c r="CI678" s="129"/>
      <c r="CJ678" s="129"/>
      <c r="CK678" s="176"/>
      <c r="CL678" s="176"/>
      <c r="CM678" s="129"/>
      <c r="CN678" s="129"/>
      <c r="CO678" s="129"/>
    </row>
    <row r="679" spans="1:93" ht="15.75" hidden="1">
      <c r="A679" s="129">
        <v>12</v>
      </c>
      <c r="B679" s="284"/>
      <c r="C679" s="129"/>
      <c r="D679" s="129"/>
      <c r="E679" s="129"/>
      <c r="F679" s="129"/>
      <c r="G679" s="129"/>
      <c r="H679" s="129"/>
      <c r="I679" s="129"/>
      <c r="J679" s="129"/>
      <c r="K679" s="129"/>
      <c r="L679" s="130"/>
      <c r="M679" s="130"/>
      <c r="N679" s="129"/>
      <c r="O679" s="129"/>
      <c r="P679" s="129"/>
      <c r="R679" s="129">
        <v>12</v>
      </c>
      <c r="S679" s="284"/>
      <c r="T679" s="129"/>
      <c r="U679" s="129"/>
      <c r="V679" s="125"/>
      <c r="W679" s="125"/>
      <c r="X679" s="125"/>
      <c r="Y679" s="125"/>
      <c r="Z679" s="125"/>
      <c r="AA679" s="125"/>
      <c r="AB679" s="125"/>
      <c r="AC679" s="197"/>
      <c r="AD679" s="197"/>
      <c r="AE679" s="125"/>
      <c r="AF679" s="125"/>
      <c r="AG679" s="129"/>
      <c r="AI679" s="129">
        <v>12</v>
      </c>
      <c r="AJ679" s="284"/>
      <c r="AK679" s="60"/>
      <c r="AL679" s="60"/>
      <c r="AM679" s="206"/>
      <c r="AN679" s="206"/>
      <c r="AO679" s="206"/>
      <c r="AP679" s="206"/>
      <c r="AQ679" s="206"/>
      <c r="AR679" s="130"/>
      <c r="AS679" s="130"/>
      <c r="AT679" s="129"/>
      <c r="AU679" s="129"/>
      <c r="AV679" s="175"/>
      <c r="AX679" s="129">
        <v>12</v>
      </c>
      <c r="AY679" s="284"/>
      <c r="AZ679" s="129"/>
      <c r="BA679" s="129"/>
      <c r="BB679" s="129"/>
      <c r="BC679" s="129"/>
      <c r="BD679" s="129"/>
      <c r="BE679" s="129"/>
      <c r="BF679" s="129"/>
      <c r="BG679" s="194"/>
      <c r="BH679" s="194"/>
      <c r="BI679" s="129"/>
      <c r="BJ679" s="129"/>
      <c r="BK679" s="175"/>
      <c r="BM679" s="129">
        <v>12</v>
      </c>
      <c r="BN679" s="284"/>
      <c r="BO679" s="129"/>
      <c r="BP679" s="129"/>
      <c r="BQ679" s="129"/>
      <c r="BR679" s="129"/>
      <c r="BS679" s="129"/>
      <c r="BT679" s="129"/>
      <c r="BU679" s="129"/>
      <c r="BV679" s="176"/>
      <c r="BW679" s="176"/>
      <c r="BX679" s="129"/>
      <c r="BY679" s="129"/>
      <c r="BZ679" s="129"/>
      <c r="CB679" s="129">
        <v>12</v>
      </c>
      <c r="CC679" s="284"/>
      <c r="CD679" s="129"/>
      <c r="CE679" s="129"/>
      <c r="CF679" s="129"/>
      <c r="CG679" s="129"/>
      <c r="CH679" s="129"/>
      <c r="CI679" s="129"/>
      <c r="CJ679" s="129"/>
      <c r="CK679" s="176"/>
      <c r="CL679" s="176"/>
      <c r="CM679" s="129"/>
      <c r="CN679" s="129"/>
      <c r="CO679" s="129"/>
    </row>
    <row r="680" spans="1:93" ht="15.75" hidden="1">
      <c r="A680" s="129">
        <v>13</v>
      </c>
      <c r="B680" s="284"/>
      <c r="C680" s="129"/>
      <c r="D680" s="129"/>
      <c r="E680" s="129"/>
      <c r="F680" s="129"/>
      <c r="G680" s="129"/>
      <c r="H680" s="129"/>
      <c r="I680" s="129"/>
      <c r="J680" s="129"/>
      <c r="K680" s="129"/>
      <c r="L680" s="130"/>
      <c r="M680" s="130"/>
      <c r="N680" s="129"/>
      <c r="O680" s="129"/>
      <c r="P680" s="129"/>
      <c r="R680" s="129">
        <v>13</v>
      </c>
      <c r="S680" s="284"/>
      <c r="T680" s="129"/>
      <c r="U680" s="129"/>
      <c r="V680" s="125"/>
      <c r="W680" s="125"/>
      <c r="X680" s="125"/>
      <c r="Y680" s="125"/>
      <c r="Z680" s="125"/>
      <c r="AA680" s="125"/>
      <c r="AB680" s="125"/>
      <c r="AC680" s="197"/>
      <c r="AD680" s="197"/>
      <c r="AE680" s="125"/>
      <c r="AF680" s="125"/>
      <c r="AG680" s="129"/>
      <c r="AI680" s="129">
        <v>13</v>
      </c>
      <c r="AJ680" s="284"/>
      <c r="AK680" s="60"/>
      <c r="AL680" s="60"/>
      <c r="AM680" s="206"/>
      <c r="AN680" s="206"/>
      <c r="AO680" s="206"/>
      <c r="AP680" s="206"/>
      <c r="AQ680" s="206"/>
      <c r="AR680" s="130"/>
      <c r="AS680" s="130"/>
      <c r="AT680" s="129"/>
      <c r="AU680" s="129"/>
      <c r="AV680" s="175"/>
      <c r="AX680" s="129">
        <v>13</v>
      </c>
      <c r="AY680" s="284"/>
      <c r="AZ680" s="129"/>
      <c r="BA680" s="129"/>
      <c r="BB680" s="129"/>
      <c r="BC680" s="129"/>
      <c r="BD680" s="129"/>
      <c r="BE680" s="129"/>
      <c r="BF680" s="129"/>
      <c r="BG680" s="194"/>
      <c r="BH680" s="194"/>
      <c r="BI680" s="129"/>
      <c r="BJ680" s="129"/>
      <c r="BK680" s="175"/>
      <c r="BM680" s="129">
        <v>13</v>
      </c>
      <c r="BN680" s="284"/>
      <c r="BO680" s="129"/>
      <c r="BP680" s="129"/>
      <c r="BQ680" s="129"/>
      <c r="BR680" s="129"/>
      <c r="BS680" s="129"/>
      <c r="BT680" s="129"/>
      <c r="BU680" s="129"/>
      <c r="BV680" s="176"/>
      <c r="BW680" s="176"/>
      <c r="BX680" s="129"/>
      <c r="BY680" s="129"/>
      <c r="BZ680" s="129"/>
      <c r="CB680" s="129">
        <v>13</v>
      </c>
      <c r="CC680" s="284"/>
      <c r="CD680" s="129"/>
      <c r="CE680" s="129"/>
      <c r="CF680" s="129"/>
      <c r="CG680" s="129"/>
      <c r="CH680" s="129"/>
      <c r="CI680" s="129"/>
      <c r="CJ680" s="129"/>
      <c r="CK680" s="176"/>
      <c r="CL680" s="176"/>
      <c r="CM680" s="129"/>
      <c r="CN680" s="129"/>
      <c r="CO680" s="129"/>
    </row>
    <row r="681" spans="1:93" ht="15.75" hidden="1">
      <c r="A681" s="129">
        <v>14</v>
      </c>
      <c r="B681" s="284"/>
      <c r="C681" s="129"/>
      <c r="D681" s="129"/>
      <c r="E681" s="129"/>
      <c r="F681" s="129"/>
      <c r="G681" s="129"/>
      <c r="H681" s="129"/>
      <c r="I681" s="129"/>
      <c r="J681" s="129"/>
      <c r="K681" s="129"/>
      <c r="L681" s="130"/>
      <c r="M681" s="130"/>
      <c r="N681" s="129"/>
      <c r="O681" s="129"/>
      <c r="P681" s="129"/>
      <c r="R681" s="129">
        <v>14</v>
      </c>
      <c r="S681" s="284"/>
      <c r="T681" s="129"/>
      <c r="U681" s="129"/>
      <c r="V681" s="125"/>
      <c r="W681" s="125"/>
      <c r="X681" s="125"/>
      <c r="Y681" s="125"/>
      <c r="Z681" s="125"/>
      <c r="AA681" s="125"/>
      <c r="AB681" s="125"/>
      <c r="AC681" s="197"/>
      <c r="AD681" s="197"/>
      <c r="AE681" s="125"/>
      <c r="AF681" s="125"/>
      <c r="AG681" s="129"/>
      <c r="AI681" s="129">
        <v>14</v>
      </c>
      <c r="AJ681" s="284"/>
      <c r="AK681" s="60"/>
      <c r="AL681" s="60"/>
      <c r="AM681" s="206"/>
      <c r="AN681" s="206"/>
      <c r="AO681" s="206"/>
      <c r="AP681" s="206"/>
      <c r="AQ681" s="206"/>
      <c r="AR681" s="130"/>
      <c r="AS681" s="130"/>
      <c r="AT681" s="129"/>
      <c r="AU681" s="129"/>
      <c r="AV681" s="175"/>
      <c r="AX681" s="129">
        <v>14</v>
      </c>
      <c r="AY681" s="284"/>
      <c r="AZ681" s="129"/>
      <c r="BA681" s="129"/>
      <c r="BB681" s="129"/>
      <c r="BC681" s="129"/>
      <c r="BD681" s="129"/>
      <c r="BE681" s="129"/>
      <c r="BF681" s="129"/>
      <c r="BG681" s="194"/>
      <c r="BH681" s="194"/>
      <c r="BI681" s="129"/>
      <c r="BJ681" s="129"/>
      <c r="BK681" s="175"/>
      <c r="BM681" s="129">
        <v>14</v>
      </c>
      <c r="BN681" s="284"/>
      <c r="BO681" s="129"/>
      <c r="BP681" s="129"/>
      <c r="BQ681" s="129"/>
      <c r="BR681" s="129"/>
      <c r="BS681" s="129"/>
      <c r="BT681" s="129"/>
      <c r="BU681" s="129"/>
      <c r="BV681" s="176"/>
      <c r="BW681" s="176"/>
      <c r="BX681" s="129"/>
      <c r="BY681" s="129"/>
      <c r="BZ681" s="129"/>
      <c r="CB681" s="129">
        <v>14</v>
      </c>
      <c r="CC681" s="284"/>
      <c r="CD681" s="129"/>
      <c r="CE681" s="129"/>
      <c r="CF681" s="129"/>
      <c r="CG681" s="129"/>
      <c r="CH681" s="129"/>
      <c r="CI681" s="129"/>
      <c r="CJ681" s="129"/>
      <c r="CK681" s="176"/>
      <c r="CL681" s="176"/>
      <c r="CM681" s="129"/>
      <c r="CN681" s="129"/>
      <c r="CO681" s="129"/>
    </row>
    <row r="682" spans="1:93" ht="15.75" hidden="1">
      <c r="A682" s="129">
        <v>15</v>
      </c>
      <c r="B682" s="284"/>
      <c r="C682" s="129"/>
      <c r="D682" s="129"/>
      <c r="E682" s="129"/>
      <c r="F682" s="129"/>
      <c r="G682" s="129"/>
      <c r="H682" s="129"/>
      <c r="I682" s="129"/>
      <c r="J682" s="129"/>
      <c r="K682" s="129"/>
      <c r="L682" s="130"/>
      <c r="M682" s="130"/>
      <c r="N682" s="129"/>
      <c r="O682" s="129"/>
      <c r="P682" s="129"/>
      <c r="R682" s="129">
        <v>15</v>
      </c>
      <c r="S682" s="284"/>
      <c r="T682" s="129"/>
      <c r="U682" s="129"/>
      <c r="V682" s="125"/>
      <c r="W682" s="125"/>
      <c r="X682" s="125"/>
      <c r="Y682" s="125"/>
      <c r="Z682" s="125"/>
      <c r="AA682" s="125"/>
      <c r="AB682" s="125"/>
      <c r="AC682" s="197"/>
      <c r="AD682" s="197"/>
      <c r="AE682" s="125"/>
      <c r="AF682" s="125"/>
      <c r="AG682" s="129"/>
      <c r="AI682" s="129">
        <v>15</v>
      </c>
      <c r="AJ682" s="284"/>
      <c r="AK682" s="60"/>
      <c r="AL682" s="60"/>
      <c r="AM682" s="206"/>
      <c r="AN682" s="206"/>
      <c r="AO682" s="206"/>
      <c r="AP682" s="206"/>
      <c r="AQ682" s="206"/>
      <c r="AR682" s="130"/>
      <c r="AS682" s="130"/>
      <c r="AT682" s="129"/>
      <c r="AU682" s="129"/>
      <c r="AV682" s="175"/>
      <c r="AX682" s="129">
        <v>15</v>
      </c>
      <c r="AY682" s="284"/>
      <c r="AZ682" s="129"/>
      <c r="BA682" s="129"/>
      <c r="BB682" s="129"/>
      <c r="BC682" s="129"/>
      <c r="BD682" s="129"/>
      <c r="BE682" s="129"/>
      <c r="BF682" s="129"/>
      <c r="BG682" s="194"/>
      <c r="BH682" s="194"/>
      <c r="BI682" s="129"/>
      <c r="BJ682" s="129"/>
      <c r="BK682" s="175"/>
      <c r="BM682" s="129">
        <v>15</v>
      </c>
      <c r="BN682" s="284"/>
      <c r="BO682" s="129"/>
      <c r="BP682" s="129"/>
      <c r="BQ682" s="129"/>
      <c r="BR682" s="129"/>
      <c r="BS682" s="129"/>
      <c r="BT682" s="129"/>
      <c r="BU682" s="129"/>
      <c r="BV682" s="176"/>
      <c r="BW682" s="176"/>
      <c r="BX682" s="129"/>
      <c r="BY682" s="129"/>
      <c r="BZ682" s="129"/>
      <c r="CB682" s="129">
        <v>15</v>
      </c>
      <c r="CC682" s="284"/>
      <c r="CD682" s="129"/>
      <c r="CE682" s="129"/>
      <c r="CF682" s="129"/>
      <c r="CG682" s="129"/>
      <c r="CH682" s="129"/>
      <c r="CI682" s="129"/>
      <c r="CJ682" s="129"/>
      <c r="CK682" s="176"/>
      <c r="CL682" s="176"/>
      <c r="CM682" s="129"/>
      <c r="CN682" s="129"/>
      <c r="CO682" s="129"/>
    </row>
    <row r="683" spans="1:93" ht="15.75" hidden="1">
      <c r="A683" s="280" t="s">
        <v>644</v>
      </c>
      <c r="B683" s="280"/>
      <c r="C683" s="60"/>
      <c r="D683" s="60"/>
      <c r="E683" s="125">
        <f>SUM(E668:E682)</f>
        <v>0</v>
      </c>
      <c r="F683" s="125">
        <f>SUM(F668:F682)</f>
        <v>0</v>
      </c>
      <c r="G683" s="125">
        <f t="shared" ref="G683:H683" si="319">SUM(G668:G682)</f>
        <v>0</v>
      </c>
      <c r="H683" s="125">
        <f t="shared" si="319"/>
        <v>0</v>
      </c>
      <c r="I683" s="125"/>
      <c r="J683" s="125">
        <f t="shared" ref="J683:K683" si="320">SUM(J668:J682)</f>
        <v>0</v>
      </c>
      <c r="K683" s="125">
        <f t="shared" si="320"/>
        <v>0</v>
      </c>
      <c r="L683" s="130">
        <f>IF(F683=0,0,(F683/E683*100))</f>
        <v>0</v>
      </c>
      <c r="M683" s="130">
        <f>IF(K683=0,0,(K683/J683*100))</f>
        <v>0</v>
      </c>
      <c r="N683" s="129"/>
      <c r="O683" s="129"/>
      <c r="P683" s="129"/>
      <c r="R683" s="280" t="s">
        <v>644</v>
      </c>
      <c r="S683" s="280"/>
      <c r="T683" s="174"/>
      <c r="U683" s="174"/>
      <c r="V683" s="125">
        <f>SUM(V668:V682)</f>
        <v>0</v>
      </c>
      <c r="W683" s="125">
        <f>SUM(W668:W682)</f>
        <v>0</v>
      </c>
      <c r="X683" s="125">
        <f t="shared" ref="X683:Y683" si="321">SUM(X668:X682)</f>
        <v>0</v>
      </c>
      <c r="Y683" s="125">
        <f t="shared" si="321"/>
        <v>0</v>
      </c>
      <c r="Z683" s="125"/>
      <c r="AA683" s="125">
        <f t="shared" ref="AA683:AB683" si="322">SUM(AA668:AA682)</f>
        <v>0</v>
      </c>
      <c r="AB683" s="125">
        <f t="shared" si="322"/>
        <v>0</v>
      </c>
      <c r="AC683" s="197">
        <f>IF(W683=0,0,(W683/V683*100))</f>
        <v>0</v>
      </c>
      <c r="AD683" s="197">
        <f>IF(AB683=0,0,(AB683/AA683*100))</f>
        <v>0</v>
      </c>
      <c r="AE683" s="125"/>
      <c r="AF683" s="125"/>
      <c r="AG683" s="129"/>
      <c r="AI683" s="281" t="s">
        <v>644</v>
      </c>
      <c r="AJ683" s="281"/>
      <c r="AK683" s="129"/>
      <c r="AL683" s="129"/>
      <c r="AM683" s="206">
        <f>SUM(AM668:AM682)</f>
        <v>0</v>
      </c>
      <c r="AN683" s="206">
        <f>SUM(AN668:AN682)</f>
        <v>0</v>
      </c>
      <c r="AO683" s="206"/>
      <c r="AP683" s="206">
        <f t="shared" ref="AP683:AQ683" si="323">SUM(AP668:AP682)</f>
        <v>0</v>
      </c>
      <c r="AQ683" s="206">
        <f t="shared" si="323"/>
        <v>0</v>
      </c>
      <c r="AR683" s="130">
        <f>IF(AN683=0,0,(AN683/AM683*100))</f>
        <v>0</v>
      </c>
      <c r="AS683" s="130">
        <f>IF(AQ683=0,0,(AQ683/AP683*100))</f>
        <v>0</v>
      </c>
      <c r="AT683" s="129"/>
      <c r="AU683" s="129"/>
      <c r="AV683" s="175"/>
      <c r="AX683" s="281" t="s">
        <v>644</v>
      </c>
      <c r="AY683" s="281"/>
      <c r="AZ683" s="129"/>
      <c r="BA683" s="129"/>
      <c r="BB683" s="129"/>
      <c r="BC683" s="129"/>
      <c r="BD683" s="129"/>
      <c r="BE683" s="129"/>
      <c r="BF683" s="129"/>
      <c r="BG683" s="194"/>
      <c r="BH683" s="194"/>
      <c r="BI683" s="129"/>
      <c r="BJ683" s="129"/>
      <c r="BK683" s="175"/>
      <c r="BM683" s="281" t="s">
        <v>644</v>
      </c>
      <c r="BN683" s="281"/>
      <c r="BO683" s="129"/>
      <c r="BP683" s="129"/>
      <c r="BQ683" s="129">
        <f>SUM(BQ668:BQ682)</f>
        <v>0</v>
      </c>
      <c r="BR683" s="129">
        <f t="shared" ref="BR683" si="324">SUM(BR668:BR682)</f>
        <v>0</v>
      </c>
      <c r="BS683" s="129"/>
      <c r="BT683" s="129">
        <f t="shared" ref="BT683:BU683" si="325">SUM(BT668:BT682)</f>
        <v>0</v>
      </c>
      <c r="BU683" s="129">
        <f t="shared" si="325"/>
        <v>0</v>
      </c>
      <c r="BV683" s="130">
        <f>IF(BR683=0,0,(BR683/BQ683*100))</f>
        <v>0</v>
      </c>
      <c r="BW683" s="130">
        <f>IF(BU683=0,0,(BU683/BT683*100))</f>
        <v>0</v>
      </c>
      <c r="BX683" s="129"/>
      <c r="BY683" s="129"/>
      <c r="BZ683" s="129"/>
      <c r="CB683" s="281" t="s">
        <v>644</v>
      </c>
      <c r="CC683" s="281"/>
      <c r="CD683" s="129"/>
      <c r="CE683" s="129"/>
      <c r="CF683" s="129">
        <f>SUM(CF668:CF682)</f>
        <v>0</v>
      </c>
      <c r="CG683" s="129">
        <f t="shared" ref="CG683" si="326">SUM(CG668:CG682)</f>
        <v>0</v>
      </c>
      <c r="CH683" s="129"/>
      <c r="CI683" s="129">
        <f t="shared" ref="CI683:CJ683" si="327">SUM(CI668:CI682)</f>
        <v>0</v>
      </c>
      <c r="CJ683" s="129">
        <f t="shared" si="327"/>
        <v>0</v>
      </c>
      <c r="CK683" s="130">
        <f>IF(CG683=0,0,(CG683/CF683*100))</f>
        <v>0</v>
      </c>
      <c r="CL683" s="130">
        <f>IF(CJ683=0,0,(CJ683/CI683*100))</f>
        <v>0</v>
      </c>
      <c r="CM683" s="129"/>
      <c r="CN683" s="129"/>
      <c r="CO683" s="129"/>
    </row>
    <row r="684" spans="1:93" hidden="1">
      <c r="A684" s="129">
        <v>1</v>
      </c>
      <c r="B684" s="283" t="s">
        <v>615</v>
      </c>
      <c r="C684" s="16" t="s">
        <v>281</v>
      </c>
      <c r="D684" s="16" t="s">
        <v>282</v>
      </c>
      <c r="E684" s="129">
        <v>20</v>
      </c>
      <c r="F684" s="129">
        <v>20</v>
      </c>
      <c r="G684" s="129"/>
      <c r="H684" s="129"/>
      <c r="I684" s="129"/>
      <c r="J684" s="129"/>
      <c r="K684" s="129"/>
      <c r="L684" s="129"/>
      <c r="M684" s="129"/>
      <c r="N684" s="129"/>
      <c r="O684" s="129"/>
      <c r="P684" s="284" t="s">
        <v>876</v>
      </c>
      <c r="R684" s="129">
        <v>1</v>
      </c>
      <c r="S684" s="283" t="s">
        <v>615</v>
      </c>
      <c r="T684" s="16" t="s">
        <v>283</v>
      </c>
      <c r="U684" s="16" t="s">
        <v>284</v>
      </c>
      <c r="V684" s="129">
        <v>20</v>
      </c>
      <c r="W684" s="129"/>
      <c r="X684" s="129"/>
      <c r="Y684" s="129"/>
      <c r="Z684" s="129"/>
      <c r="AA684" s="129"/>
      <c r="AB684" s="129"/>
      <c r="AC684" s="196"/>
      <c r="AD684" s="196"/>
      <c r="AE684" s="129"/>
      <c r="AF684" s="129"/>
      <c r="AG684" s="286" t="s">
        <v>883</v>
      </c>
      <c r="AI684" s="129">
        <v>1</v>
      </c>
      <c r="AJ684" s="284" t="s">
        <v>615</v>
      </c>
      <c r="AK684" s="16" t="s">
        <v>577</v>
      </c>
      <c r="AL684" s="16" t="s">
        <v>272</v>
      </c>
      <c r="AM684" s="206">
        <v>28</v>
      </c>
      <c r="AN684" s="206"/>
      <c r="AO684" s="206"/>
      <c r="AP684" s="206"/>
      <c r="AQ684" s="206"/>
      <c r="AR684" s="129"/>
      <c r="AS684" s="129"/>
      <c r="AT684" s="129"/>
      <c r="AU684" s="129"/>
      <c r="AV684" s="286"/>
      <c r="AX684" s="129">
        <v>1</v>
      </c>
      <c r="AY684" s="284" t="s">
        <v>615</v>
      </c>
      <c r="AZ684" s="16" t="s">
        <v>283</v>
      </c>
      <c r="BA684" s="16" t="s">
        <v>284</v>
      </c>
      <c r="BB684" s="129">
        <v>20</v>
      </c>
      <c r="BC684" s="129">
        <v>20</v>
      </c>
      <c r="BD684" s="129"/>
      <c r="BE684" s="129"/>
      <c r="BF684" s="129"/>
      <c r="BG684" s="195"/>
      <c r="BH684" s="195"/>
      <c r="BI684" s="129"/>
      <c r="BJ684" s="129"/>
      <c r="BK684" s="286"/>
      <c r="BM684" s="129">
        <v>1</v>
      </c>
      <c r="BN684" s="284" t="s">
        <v>615</v>
      </c>
      <c r="BO684" s="16" t="s">
        <v>279</v>
      </c>
      <c r="BP684" s="16" t="s">
        <v>280</v>
      </c>
      <c r="BQ684" s="129">
        <v>50</v>
      </c>
      <c r="BR684" s="129">
        <v>39</v>
      </c>
      <c r="BS684" s="129"/>
      <c r="BT684" s="129"/>
      <c r="BU684" s="129"/>
      <c r="BV684" s="129"/>
      <c r="BW684" s="129"/>
      <c r="BX684" s="129"/>
      <c r="BY684" s="129"/>
      <c r="BZ684" s="281"/>
      <c r="CB684" s="129">
        <v>1</v>
      </c>
      <c r="CC684" s="284" t="s">
        <v>615</v>
      </c>
      <c r="CD684" s="16"/>
      <c r="CE684" s="16"/>
      <c r="CF684" s="129"/>
      <c r="CG684" s="129"/>
      <c r="CH684" s="129"/>
      <c r="CI684" s="129"/>
      <c r="CJ684" s="129"/>
      <c r="CK684" s="129"/>
      <c r="CL684" s="129"/>
      <c r="CM684" s="129"/>
      <c r="CN684" s="129"/>
      <c r="CO684" s="281"/>
    </row>
    <row r="685" spans="1:93" hidden="1">
      <c r="A685" s="129">
        <v>2</v>
      </c>
      <c r="B685" s="283"/>
      <c r="C685" s="38" t="s">
        <v>579</v>
      </c>
      <c r="D685" s="38" t="s">
        <v>451</v>
      </c>
      <c r="E685" s="129">
        <v>1</v>
      </c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284"/>
      <c r="R685" s="129">
        <v>2</v>
      </c>
      <c r="S685" s="283"/>
      <c r="T685" s="16" t="s">
        <v>277</v>
      </c>
      <c r="U685" s="16" t="s">
        <v>278</v>
      </c>
      <c r="V685" s="129">
        <v>50</v>
      </c>
      <c r="W685" s="129"/>
      <c r="X685" s="129"/>
      <c r="Y685" s="129"/>
      <c r="Z685" s="129"/>
      <c r="AA685" s="129"/>
      <c r="AB685" s="129"/>
      <c r="AC685" s="196"/>
      <c r="AD685" s="196"/>
      <c r="AE685" s="129"/>
      <c r="AF685" s="129"/>
      <c r="AG685" s="287"/>
      <c r="AI685" s="129">
        <v>2</v>
      </c>
      <c r="AJ685" s="284"/>
      <c r="AK685" s="16" t="s">
        <v>285</v>
      </c>
      <c r="AL685" s="16" t="s">
        <v>286</v>
      </c>
      <c r="AM685" s="206">
        <v>50</v>
      </c>
      <c r="AN685" s="206">
        <v>50</v>
      </c>
      <c r="AO685" s="206"/>
      <c r="AP685" s="206"/>
      <c r="AQ685" s="206"/>
      <c r="AR685" s="129"/>
      <c r="AS685" s="129"/>
      <c r="AT685" s="129"/>
      <c r="AU685" s="129"/>
      <c r="AV685" s="287"/>
      <c r="AX685" s="129">
        <v>2</v>
      </c>
      <c r="AY685" s="284"/>
      <c r="AZ685" s="16" t="s">
        <v>212</v>
      </c>
      <c r="BA685" s="16" t="s">
        <v>213</v>
      </c>
      <c r="BB685" s="129"/>
      <c r="BC685" s="129">
        <v>20</v>
      </c>
      <c r="BD685" s="129"/>
      <c r="BE685" s="129"/>
      <c r="BF685" s="129"/>
      <c r="BG685" s="195"/>
      <c r="BH685" s="195"/>
      <c r="BI685" s="129"/>
      <c r="BJ685" s="129"/>
      <c r="BK685" s="287"/>
      <c r="BM685" s="129">
        <v>2</v>
      </c>
      <c r="BN685" s="284"/>
      <c r="BO685" s="38" t="s">
        <v>575</v>
      </c>
      <c r="BP685" s="38" t="s">
        <v>450</v>
      </c>
      <c r="BQ685" s="129"/>
      <c r="BR685" s="129">
        <v>2</v>
      </c>
      <c r="BS685" s="129"/>
      <c r="BT685" s="129"/>
      <c r="BU685" s="129"/>
      <c r="BV685" s="129"/>
      <c r="BW685" s="129"/>
      <c r="BX685" s="129"/>
      <c r="BY685" s="129"/>
      <c r="BZ685" s="281"/>
      <c r="CB685" s="129">
        <v>2</v>
      </c>
      <c r="CC685" s="284"/>
      <c r="CD685" s="129"/>
      <c r="CE685" s="129"/>
      <c r="CF685" s="129"/>
      <c r="CG685" s="129"/>
      <c r="CH685" s="129"/>
      <c r="CI685" s="129"/>
      <c r="CJ685" s="129"/>
      <c r="CK685" s="129"/>
      <c r="CL685" s="129"/>
      <c r="CM685" s="129"/>
      <c r="CN685" s="129"/>
      <c r="CO685" s="281"/>
    </row>
    <row r="686" spans="1:93" hidden="1">
      <c r="A686" s="129">
        <v>3</v>
      </c>
      <c r="B686" s="283"/>
      <c r="C686" s="16" t="s">
        <v>283</v>
      </c>
      <c r="D686" s="16" t="s">
        <v>284</v>
      </c>
      <c r="E686" s="129">
        <v>20</v>
      </c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284"/>
      <c r="R686" s="129">
        <v>3</v>
      </c>
      <c r="S686" s="283"/>
      <c r="T686" s="16" t="s">
        <v>264</v>
      </c>
      <c r="U686" s="16" t="s">
        <v>265</v>
      </c>
      <c r="V686" s="129"/>
      <c r="W686" s="129">
        <v>13</v>
      </c>
      <c r="X686" s="129"/>
      <c r="Y686" s="129"/>
      <c r="Z686" s="129"/>
      <c r="AA686" s="129"/>
      <c r="AB686" s="129"/>
      <c r="AC686" s="196"/>
      <c r="AD686" s="196"/>
      <c r="AE686" s="129"/>
      <c r="AF686" s="129"/>
      <c r="AG686" s="287"/>
      <c r="AI686" s="129">
        <v>3</v>
      </c>
      <c r="AJ686" s="284"/>
      <c r="AK686" s="129" t="s">
        <v>905</v>
      </c>
      <c r="AL686" s="16" t="s">
        <v>289</v>
      </c>
      <c r="AM686" s="206">
        <v>4</v>
      </c>
      <c r="AN686" s="206">
        <v>4</v>
      </c>
      <c r="AO686" s="206"/>
      <c r="AP686" s="206"/>
      <c r="AQ686" s="206"/>
      <c r="AR686" s="129"/>
      <c r="AS686" s="129"/>
      <c r="AT686" s="129"/>
      <c r="AU686" s="129"/>
      <c r="AV686" s="287"/>
      <c r="AX686" s="129">
        <v>3</v>
      </c>
      <c r="AY686" s="284"/>
      <c r="AZ686" s="38" t="s">
        <v>579</v>
      </c>
      <c r="BA686" s="38" t="s">
        <v>451</v>
      </c>
      <c r="BB686" s="129"/>
      <c r="BC686" s="129">
        <v>1</v>
      </c>
      <c r="BD686" s="129"/>
      <c r="BE686" s="129"/>
      <c r="BF686" s="129"/>
      <c r="BG686" s="195"/>
      <c r="BH686" s="195"/>
      <c r="BI686" s="129"/>
      <c r="BJ686" s="129"/>
      <c r="BK686" s="287"/>
      <c r="BM686" s="129">
        <v>3</v>
      </c>
      <c r="BN686" s="284"/>
      <c r="BO686" s="38" t="s">
        <v>578</v>
      </c>
      <c r="BP686" s="38" t="s">
        <v>453</v>
      </c>
      <c r="BQ686" s="129"/>
      <c r="BR686" s="129">
        <v>2</v>
      </c>
      <c r="BS686" s="129"/>
      <c r="BT686" s="129"/>
      <c r="BU686" s="129"/>
      <c r="BV686" s="129"/>
      <c r="BW686" s="129"/>
      <c r="BX686" s="129"/>
      <c r="BY686" s="129"/>
      <c r="BZ686" s="281"/>
      <c r="CB686" s="129">
        <v>3</v>
      </c>
      <c r="CC686" s="284"/>
      <c r="CD686" s="129"/>
      <c r="CE686" s="129"/>
      <c r="CF686" s="129"/>
      <c r="CG686" s="129"/>
      <c r="CH686" s="129"/>
      <c r="CI686" s="129"/>
      <c r="CJ686" s="129"/>
      <c r="CK686" s="129"/>
      <c r="CL686" s="129"/>
      <c r="CM686" s="129"/>
      <c r="CN686" s="129"/>
      <c r="CO686" s="281"/>
    </row>
    <row r="687" spans="1:93" hidden="1">
      <c r="A687" s="129">
        <v>4</v>
      </c>
      <c r="B687" s="283"/>
      <c r="C687" s="16"/>
      <c r="D687" s="16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284"/>
      <c r="R687" s="129">
        <v>4</v>
      </c>
      <c r="S687" s="283"/>
      <c r="T687" s="16" t="s">
        <v>268</v>
      </c>
      <c r="U687" s="16" t="s">
        <v>269</v>
      </c>
      <c r="V687" s="129"/>
      <c r="W687" s="129">
        <v>22</v>
      </c>
      <c r="X687" s="129"/>
      <c r="Y687" s="129"/>
      <c r="Z687" s="129"/>
      <c r="AA687" s="129"/>
      <c r="AB687" s="129"/>
      <c r="AC687" s="196"/>
      <c r="AD687" s="196"/>
      <c r="AE687" s="129"/>
      <c r="AF687" s="129"/>
      <c r="AG687" s="287"/>
      <c r="AI687" s="129">
        <v>4</v>
      </c>
      <c r="AJ687" s="284"/>
      <c r="AK687" s="16" t="s">
        <v>554</v>
      </c>
      <c r="AL687" s="46" t="s">
        <v>506</v>
      </c>
      <c r="AM687" s="206">
        <v>4</v>
      </c>
      <c r="AN687" s="206"/>
      <c r="AO687" s="206"/>
      <c r="AP687" s="206"/>
      <c r="AQ687" s="206"/>
      <c r="AR687" s="129"/>
      <c r="AS687" s="129"/>
      <c r="AT687" s="129"/>
      <c r="AU687" s="129"/>
      <c r="AV687" s="287"/>
      <c r="AX687" s="129">
        <v>4</v>
      </c>
      <c r="AY687" s="284"/>
      <c r="AZ687" s="16"/>
      <c r="BA687" s="16"/>
      <c r="BB687" s="129"/>
      <c r="BC687" s="129"/>
      <c r="BD687" s="129"/>
      <c r="BE687" s="129"/>
      <c r="BF687" s="129"/>
      <c r="BG687" s="195"/>
      <c r="BH687" s="195"/>
      <c r="BI687" s="129"/>
      <c r="BJ687" s="129"/>
      <c r="BK687" s="287"/>
      <c r="BM687" s="129">
        <v>4</v>
      </c>
      <c r="BN687" s="284"/>
      <c r="BO687" s="16" t="s">
        <v>560</v>
      </c>
      <c r="BP687" s="16" t="s">
        <v>371</v>
      </c>
      <c r="BQ687" s="129"/>
      <c r="BR687" s="129">
        <v>5</v>
      </c>
      <c r="BS687" s="129"/>
      <c r="BT687" s="129"/>
      <c r="BU687" s="129"/>
      <c r="BV687" s="129"/>
      <c r="BW687" s="129"/>
      <c r="BX687" s="129"/>
      <c r="BY687" s="129"/>
      <c r="BZ687" s="281"/>
      <c r="CB687" s="129">
        <v>4</v>
      </c>
      <c r="CC687" s="284"/>
      <c r="CD687" s="129"/>
      <c r="CE687" s="129"/>
      <c r="CF687" s="129"/>
      <c r="CG687" s="129"/>
      <c r="CH687" s="129"/>
      <c r="CI687" s="129"/>
      <c r="CJ687" s="129"/>
      <c r="CK687" s="129"/>
      <c r="CL687" s="129"/>
      <c r="CM687" s="129"/>
      <c r="CN687" s="129"/>
      <c r="CO687" s="281"/>
    </row>
    <row r="688" spans="1:93" hidden="1">
      <c r="A688" s="129">
        <v>5</v>
      </c>
      <c r="B688" s="283"/>
      <c r="C688" s="16"/>
      <c r="D688" s="16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284"/>
      <c r="R688" s="129">
        <v>5</v>
      </c>
      <c r="S688" s="283"/>
      <c r="T688" s="129"/>
      <c r="U688" s="129"/>
      <c r="V688" s="129"/>
      <c r="W688" s="129"/>
      <c r="X688" s="129"/>
      <c r="Y688" s="129"/>
      <c r="Z688" s="129"/>
      <c r="AA688" s="129"/>
      <c r="AB688" s="129"/>
      <c r="AC688" s="196"/>
      <c r="AD688" s="196"/>
      <c r="AE688" s="129"/>
      <c r="AF688" s="129"/>
      <c r="AG688" s="287"/>
      <c r="AI688" s="129">
        <v>5</v>
      </c>
      <c r="AJ688" s="284"/>
      <c r="AK688" s="129"/>
      <c r="AL688" s="16" t="s">
        <v>500</v>
      </c>
      <c r="AM688" s="206">
        <v>2</v>
      </c>
      <c r="AN688" s="206"/>
      <c r="AO688" s="206"/>
      <c r="AP688" s="206"/>
      <c r="AQ688" s="206"/>
      <c r="AR688" s="129"/>
      <c r="AS688" s="129"/>
      <c r="AT688" s="129"/>
      <c r="AU688" s="129"/>
      <c r="AV688" s="287"/>
      <c r="AX688" s="129">
        <v>5</v>
      </c>
      <c r="AY688" s="284"/>
      <c r="AZ688" s="16"/>
      <c r="BA688" s="16"/>
      <c r="BB688" s="129"/>
      <c r="BC688" s="129"/>
      <c r="BD688" s="129"/>
      <c r="BE688" s="129"/>
      <c r="BF688" s="129"/>
      <c r="BG688" s="195"/>
      <c r="BH688" s="195"/>
      <c r="BI688" s="129"/>
      <c r="BJ688" s="129"/>
      <c r="BK688" s="287"/>
      <c r="BM688" s="129">
        <v>5</v>
      </c>
      <c r="BN688" s="284"/>
      <c r="BO688" s="16"/>
      <c r="BP688" s="16"/>
      <c r="BQ688" s="129"/>
      <c r="BR688" s="129"/>
      <c r="BS688" s="129"/>
      <c r="BT688" s="129"/>
      <c r="BU688" s="129"/>
      <c r="BV688" s="129"/>
      <c r="BW688" s="129"/>
      <c r="BX688" s="129"/>
      <c r="BY688" s="129"/>
      <c r="BZ688" s="281"/>
      <c r="CB688" s="129">
        <v>5</v>
      </c>
      <c r="CC688" s="284"/>
      <c r="CD688" s="129"/>
      <c r="CE688" s="129"/>
      <c r="CF688" s="129"/>
      <c r="CG688" s="129"/>
      <c r="CH688" s="129"/>
      <c r="CI688" s="129"/>
      <c r="CJ688" s="129"/>
      <c r="CK688" s="129"/>
      <c r="CL688" s="129"/>
      <c r="CM688" s="129"/>
      <c r="CN688" s="129"/>
      <c r="CO688" s="281"/>
    </row>
    <row r="689" spans="1:93" hidden="1">
      <c r="A689" s="129">
        <v>6</v>
      </c>
      <c r="B689" s="283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284"/>
      <c r="R689" s="129">
        <v>6</v>
      </c>
      <c r="S689" s="283"/>
      <c r="T689" s="129"/>
      <c r="U689" s="129"/>
      <c r="V689" s="129"/>
      <c r="W689" s="129"/>
      <c r="X689" s="129"/>
      <c r="Y689" s="129"/>
      <c r="Z689" s="129"/>
      <c r="AA689" s="129"/>
      <c r="AB689" s="129"/>
      <c r="AC689" s="196"/>
      <c r="AD689" s="196"/>
      <c r="AE689" s="129"/>
      <c r="AF689" s="129"/>
      <c r="AG689" s="287"/>
      <c r="AI689" s="129">
        <v>6</v>
      </c>
      <c r="AJ689" s="284"/>
      <c r="AK689" s="34" t="s">
        <v>525</v>
      </c>
      <c r="AL689" s="34" t="s">
        <v>437</v>
      </c>
      <c r="AM689" s="206">
        <v>10</v>
      </c>
      <c r="AN689" s="206"/>
      <c r="AO689" s="206"/>
      <c r="AP689" s="206"/>
      <c r="AQ689" s="206"/>
      <c r="AR689" s="129"/>
      <c r="AS689" s="129"/>
      <c r="AT689" s="129"/>
      <c r="AU689" s="129"/>
      <c r="AV689" s="287"/>
      <c r="AX689" s="129">
        <v>6</v>
      </c>
      <c r="AY689" s="284"/>
      <c r="AZ689" s="16"/>
      <c r="BA689" s="16"/>
      <c r="BB689" s="129"/>
      <c r="BC689" s="129"/>
      <c r="BD689" s="129"/>
      <c r="BE689" s="129"/>
      <c r="BF689" s="129"/>
      <c r="BG689" s="195"/>
      <c r="BH689" s="195"/>
      <c r="BI689" s="129"/>
      <c r="BJ689" s="129"/>
      <c r="BK689" s="287"/>
      <c r="BM689" s="129">
        <v>6</v>
      </c>
      <c r="BN689" s="284"/>
      <c r="BO689" s="129"/>
      <c r="BP689" s="38"/>
      <c r="BQ689" s="129"/>
      <c r="BR689" s="129"/>
      <c r="BS689" s="129"/>
      <c r="BT689" s="129"/>
      <c r="BU689" s="129"/>
      <c r="BV689" s="129"/>
      <c r="BW689" s="129"/>
      <c r="BX689" s="129"/>
      <c r="BY689" s="129"/>
      <c r="BZ689" s="281"/>
      <c r="CB689" s="129">
        <v>6</v>
      </c>
      <c r="CC689" s="284"/>
      <c r="CD689" s="129"/>
      <c r="CE689" s="129"/>
      <c r="CF689" s="129"/>
      <c r="CG689" s="129"/>
      <c r="CH689" s="129"/>
      <c r="CI689" s="129"/>
      <c r="CJ689" s="129"/>
      <c r="CK689" s="129"/>
      <c r="CL689" s="129"/>
      <c r="CM689" s="129"/>
      <c r="CN689" s="129"/>
      <c r="CO689" s="281"/>
    </row>
    <row r="690" spans="1:93" hidden="1">
      <c r="A690" s="129">
        <v>7</v>
      </c>
      <c r="B690" s="283"/>
      <c r="C690" s="38"/>
      <c r="D690" s="38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284"/>
      <c r="R690" s="129">
        <v>7</v>
      </c>
      <c r="S690" s="283"/>
      <c r="T690" s="129"/>
      <c r="U690" s="129"/>
      <c r="V690" s="129"/>
      <c r="W690" s="129"/>
      <c r="X690" s="129"/>
      <c r="Y690" s="129"/>
      <c r="Z690" s="129"/>
      <c r="AA690" s="129"/>
      <c r="AB690" s="129"/>
      <c r="AC690" s="196"/>
      <c r="AD690" s="196"/>
      <c r="AE690" s="129"/>
      <c r="AF690" s="129"/>
      <c r="AG690" s="287"/>
      <c r="AI690" s="129">
        <v>7</v>
      </c>
      <c r="AJ690" s="284"/>
      <c r="AK690" s="129"/>
      <c r="AL690" s="129"/>
      <c r="AM690" s="206"/>
      <c r="AN690" s="206"/>
      <c r="AO690" s="206"/>
      <c r="AP690" s="206"/>
      <c r="AQ690" s="206"/>
      <c r="AR690" s="129"/>
      <c r="AS690" s="129"/>
      <c r="AT690" s="129"/>
      <c r="AU690" s="129"/>
      <c r="AV690" s="287"/>
      <c r="AX690" s="129">
        <v>7</v>
      </c>
      <c r="AY690" s="284"/>
      <c r="AZ690" s="16"/>
      <c r="BA690" s="16"/>
      <c r="BB690" s="129"/>
      <c r="BC690" s="129"/>
      <c r="BD690" s="129"/>
      <c r="BE690" s="129"/>
      <c r="BF690" s="129"/>
      <c r="BG690" s="195"/>
      <c r="BH690" s="195"/>
      <c r="BI690" s="129"/>
      <c r="BJ690" s="129"/>
      <c r="BK690" s="287"/>
      <c r="BM690" s="129">
        <v>7</v>
      </c>
      <c r="BN690" s="284"/>
      <c r="BO690" s="129"/>
      <c r="BP690" s="38"/>
      <c r="BQ690" s="129"/>
      <c r="BR690" s="129"/>
      <c r="BS690" s="129"/>
      <c r="BT690" s="129"/>
      <c r="BU690" s="129"/>
      <c r="BV690" s="129"/>
      <c r="BW690" s="129"/>
      <c r="BX690" s="129"/>
      <c r="BY690" s="129"/>
      <c r="BZ690" s="281"/>
      <c r="CB690" s="129">
        <v>7</v>
      </c>
      <c r="CC690" s="284"/>
      <c r="CD690" s="129"/>
      <c r="CE690" s="129"/>
      <c r="CF690" s="129"/>
      <c r="CG690" s="129"/>
      <c r="CH690" s="129"/>
      <c r="CI690" s="129"/>
      <c r="CJ690" s="129"/>
      <c r="CK690" s="129"/>
      <c r="CL690" s="129"/>
      <c r="CM690" s="129"/>
      <c r="CN690" s="129"/>
      <c r="CO690" s="281"/>
    </row>
    <row r="691" spans="1:93" hidden="1">
      <c r="A691" s="129">
        <v>8</v>
      </c>
      <c r="B691" s="283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284"/>
      <c r="R691" s="129">
        <v>8</v>
      </c>
      <c r="S691" s="283"/>
      <c r="T691" s="129"/>
      <c r="U691" s="129"/>
      <c r="V691" s="129"/>
      <c r="W691" s="129"/>
      <c r="X691" s="129"/>
      <c r="Y691" s="129"/>
      <c r="Z691" s="129"/>
      <c r="AA691" s="129"/>
      <c r="AB691" s="129"/>
      <c r="AC691" s="196"/>
      <c r="AD691" s="196"/>
      <c r="AE691" s="129"/>
      <c r="AF691" s="129"/>
      <c r="AG691" s="287"/>
      <c r="AI691" s="129">
        <v>8</v>
      </c>
      <c r="AJ691" s="284"/>
      <c r="AK691" s="129"/>
      <c r="AL691" s="129"/>
      <c r="AM691" s="206"/>
      <c r="AN691" s="206"/>
      <c r="AO691" s="206"/>
      <c r="AP691" s="206"/>
      <c r="AQ691" s="206"/>
      <c r="AR691" s="129"/>
      <c r="AS691" s="129"/>
      <c r="AT691" s="129"/>
      <c r="AU691" s="129"/>
      <c r="AV691" s="287"/>
      <c r="AX691" s="129">
        <v>8</v>
      </c>
      <c r="AY691" s="284"/>
      <c r="AZ691" s="16"/>
      <c r="BA691" s="16"/>
      <c r="BB691" s="129"/>
      <c r="BC691" s="129"/>
      <c r="BD691" s="129"/>
      <c r="BE691" s="129"/>
      <c r="BF691" s="129"/>
      <c r="BG691" s="195"/>
      <c r="BH691" s="195"/>
      <c r="BI691" s="129"/>
      <c r="BJ691" s="129"/>
      <c r="BK691" s="287"/>
      <c r="BM691" s="129">
        <v>8</v>
      </c>
      <c r="BN691" s="284"/>
      <c r="BO691" s="129"/>
      <c r="BP691" s="129"/>
      <c r="BQ691" s="129"/>
      <c r="BR691" s="129"/>
      <c r="BS691" s="129"/>
      <c r="BT691" s="129"/>
      <c r="BU691" s="129"/>
      <c r="BV691" s="129"/>
      <c r="BW691" s="129"/>
      <c r="BX691" s="129"/>
      <c r="BY691" s="129"/>
      <c r="BZ691" s="281"/>
      <c r="CB691" s="129">
        <v>8</v>
      </c>
      <c r="CC691" s="284"/>
      <c r="CD691" s="129"/>
      <c r="CE691" s="129"/>
      <c r="CF691" s="129"/>
      <c r="CG691" s="129"/>
      <c r="CH691" s="129"/>
      <c r="CI691" s="129"/>
      <c r="CJ691" s="129"/>
      <c r="CK691" s="129"/>
      <c r="CL691" s="129"/>
      <c r="CM691" s="129"/>
      <c r="CN691" s="129"/>
      <c r="CO691" s="281"/>
    </row>
    <row r="692" spans="1:93" hidden="1">
      <c r="A692" s="129">
        <v>9</v>
      </c>
      <c r="B692" s="283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284"/>
      <c r="R692" s="129">
        <v>9</v>
      </c>
      <c r="S692" s="283"/>
      <c r="T692" s="129"/>
      <c r="U692" s="129"/>
      <c r="V692" s="129"/>
      <c r="W692" s="129"/>
      <c r="X692" s="129"/>
      <c r="Y692" s="129"/>
      <c r="Z692" s="129"/>
      <c r="AA692" s="129"/>
      <c r="AB692" s="129"/>
      <c r="AC692" s="196"/>
      <c r="AD692" s="196"/>
      <c r="AE692" s="129"/>
      <c r="AF692" s="129"/>
      <c r="AG692" s="287"/>
      <c r="AI692" s="129">
        <v>9</v>
      </c>
      <c r="AJ692" s="284"/>
      <c r="AK692" s="129"/>
      <c r="AL692" s="129"/>
      <c r="AM692" s="206"/>
      <c r="AN692" s="206"/>
      <c r="AO692" s="206"/>
      <c r="AP692" s="206"/>
      <c r="AQ692" s="206"/>
      <c r="AR692" s="129"/>
      <c r="AS692" s="129"/>
      <c r="AT692" s="129"/>
      <c r="AU692" s="129"/>
      <c r="AV692" s="287"/>
      <c r="AX692" s="129">
        <v>9</v>
      </c>
      <c r="AY692" s="284"/>
      <c r="AZ692" s="38"/>
      <c r="BA692" s="38"/>
      <c r="BB692" s="129"/>
      <c r="BC692" s="129"/>
      <c r="BD692" s="129"/>
      <c r="BE692" s="129"/>
      <c r="BF692" s="129"/>
      <c r="BG692" s="195"/>
      <c r="BH692" s="195"/>
      <c r="BI692" s="129"/>
      <c r="BJ692" s="129"/>
      <c r="BK692" s="287"/>
      <c r="BM692" s="129">
        <v>9</v>
      </c>
      <c r="BN692" s="284"/>
      <c r="BO692" s="129"/>
      <c r="BP692" s="129"/>
      <c r="BQ692" s="129"/>
      <c r="BR692" s="129"/>
      <c r="BS692" s="129"/>
      <c r="BT692" s="129"/>
      <c r="BU692" s="129"/>
      <c r="BV692" s="129"/>
      <c r="BW692" s="129"/>
      <c r="BX692" s="129"/>
      <c r="BY692" s="129"/>
      <c r="BZ692" s="281"/>
      <c r="CB692" s="129">
        <v>9</v>
      </c>
      <c r="CC692" s="284"/>
      <c r="CD692" s="129"/>
      <c r="CE692" s="129"/>
      <c r="CF692" s="129"/>
      <c r="CG692" s="129"/>
      <c r="CH692" s="129"/>
      <c r="CI692" s="129"/>
      <c r="CJ692" s="129"/>
      <c r="CK692" s="129"/>
      <c r="CL692" s="129"/>
      <c r="CM692" s="129"/>
      <c r="CN692" s="129"/>
      <c r="CO692" s="281"/>
    </row>
    <row r="693" spans="1:93" hidden="1">
      <c r="A693" s="129">
        <v>10</v>
      </c>
      <c r="B693" s="283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284"/>
      <c r="R693" s="129">
        <v>10</v>
      </c>
      <c r="S693" s="283"/>
      <c r="T693" s="129"/>
      <c r="U693" s="129"/>
      <c r="V693" s="129"/>
      <c r="W693" s="129"/>
      <c r="X693" s="129"/>
      <c r="Y693" s="129"/>
      <c r="Z693" s="129"/>
      <c r="AA693" s="129"/>
      <c r="AB693" s="129"/>
      <c r="AC693" s="196"/>
      <c r="AD693" s="196"/>
      <c r="AE693" s="129"/>
      <c r="AF693" s="129"/>
      <c r="AG693" s="287"/>
      <c r="AI693" s="129">
        <v>10</v>
      </c>
      <c r="AJ693" s="284"/>
      <c r="AK693" s="129"/>
      <c r="AL693" s="129"/>
      <c r="AM693" s="206"/>
      <c r="AN693" s="206"/>
      <c r="AO693" s="206"/>
      <c r="AP693" s="206"/>
      <c r="AQ693" s="206"/>
      <c r="AR693" s="129"/>
      <c r="AS693" s="129"/>
      <c r="AT693" s="129"/>
      <c r="AU693" s="129"/>
      <c r="AV693" s="287"/>
      <c r="AX693" s="129">
        <v>10</v>
      </c>
      <c r="AY693" s="284"/>
      <c r="AZ693" s="129"/>
      <c r="BA693" s="129"/>
      <c r="BB693" s="129"/>
      <c r="BC693" s="129"/>
      <c r="BD693" s="129"/>
      <c r="BE693" s="129"/>
      <c r="BF693" s="129"/>
      <c r="BG693" s="195"/>
      <c r="BH693" s="195"/>
      <c r="BI693" s="129"/>
      <c r="BJ693" s="129"/>
      <c r="BK693" s="287"/>
      <c r="BM693" s="129">
        <v>10</v>
      </c>
      <c r="BN693" s="284"/>
      <c r="BO693" s="129"/>
      <c r="BP693" s="129"/>
      <c r="BQ693" s="129"/>
      <c r="BR693" s="129"/>
      <c r="BS693" s="129"/>
      <c r="BT693" s="129"/>
      <c r="BU693" s="129"/>
      <c r="BV693" s="129"/>
      <c r="BW693" s="129"/>
      <c r="BX693" s="129"/>
      <c r="BY693" s="129"/>
      <c r="BZ693" s="281"/>
      <c r="CB693" s="129">
        <v>10</v>
      </c>
      <c r="CC693" s="284"/>
      <c r="CD693" s="129"/>
      <c r="CE693" s="129"/>
      <c r="CF693" s="129"/>
      <c r="CG693" s="129"/>
      <c r="CH693" s="129"/>
      <c r="CI693" s="129"/>
      <c r="CJ693" s="129"/>
      <c r="CK693" s="129"/>
      <c r="CL693" s="129"/>
      <c r="CM693" s="129"/>
      <c r="CN693" s="129"/>
      <c r="CO693" s="281"/>
    </row>
    <row r="694" spans="1:93" hidden="1">
      <c r="A694" s="129">
        <v>11</v>
      </c>
      <c r="B694" s="283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284"/>
      <c r="R694" s="129">
        <v>11</v>
      </c>
      <c r="S694" s="283"/>
      <c r="T694" s="129"/>
      <c r="U694" s="129"/>
      <c r="V694" s="129"/>
      <c r="W694" s="129"/>
      <c r="X694" s="129"/>
      <c r="Y694" s="129"/>
      <c r="Z694" s="129"/>
      <c r="AA694" s="129"/>
      <c r="AB694" s="129"/>
      <c r="AC694" s="196"/>
      <c r="AD694" s="196"/>
      <c r="AE694" s="129"/>
      <c r="AF694" s="129"/>
      <c r="AG694" s="287"/>
      <c r="AI694" s="129">
        <v>11</v>
      </c>
      <c r="AJ694" s="284"/>
      <c r="AK694" s="129"/>
      <c r="AL694" s="129"/>
      <c r="AM694" s="206"/>
      <c r="AN694" s="206"/>
      <c r="AO694" s="206"/>
      <c r="AP694" s="206"/>
      <c r="AQ694" s="206"/>
      <c r="AR694" s="129"/>
      <c r="AS694" s="129"/>
      <c r="AT694" s="129"/>
      <c r="AU694" s="129"/>
      <c r="AV694" s="287"/>
      <c r="AX694" s="129">
        <v>11</v>
      </c>
      <c r="AY694" s="284"/>
      <c r="AZ694" s="129"/>
      <c r="BA694" s="129"/>
      <c r="BB694" s="129"/>
      <c r="BC694" s="129"/>
      <c r="BD694" s="129"/>
      <c r="BE694" s="129"/>
      <c r="BF694" s="129"/>
      <c r="BG694" s="195"/>
      <c r="BH694" s="195"/>
      <c r="BI694" s="129"/>
      <c r="BJ694" s="129"/>
      <c r="BK694" s="287"/>
      <c r="BM694" s="129">
        <v>11</v>
      </c>
      <c r="BN694" s="284"/>
      <c r="BO694" s="129"/>
      <c r="BP694" s="129"/>
      <c r="BQ694" s="129"/>
      <c r="BR694" s="129"/>
      <c r="BS694" s="129"/>
      <c r="BT694" s="129"/>
      <c r="BU694" s="129"/>
      <c r="BV694" s="129"/>
      <c r="BW694" s="129"/>
      <c r="BX694" s="129"/>
      <c r="BY694" s="129"/>
      <c r="BZ694" s="281"/>
      <c r="CB694" s="129">
        <v>11</v>
      </c>
      <c r="CC694" s="284"/>
      <c r="CD694" s="129"/>
      <c r="CE694" s="129"/>
      <c r="CF694" s="129"/>
      <c r="CG694" s="129"/>
      <c r="CH694" s="129"/>
      <c r="CI694" s="129"/>
      <c r="CJ694" s="129"/>
      <c r="CK694" s="129"/>
      <c r="CL694" s="129"/>
      <c r="CM694" s="129"/>
      <c r="CN694" s="129"/>
      <c r="CO694" s="281"/>
    </row>
    <row r="695" spans="1:93" hidden="1">
      <c r="A695" s="129">
        <v>12</v>
      </c>
      <c r="B695" s="283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284"/>
      <c r="R695" s="129">
        <v>12</v>
      </c>
      <c r="S695" s="283"/>
      <c r="T695" s="129"/>
      <c r="U695" s="129"/>
      <c r="V695" s="129"/>
      <c r="W695" s="129"/>
      <c r="X695" s="129"/>
      <c r="Y695" s="129"/>
      <c r="Z695" s="129"/>
      <c r="AA695" s="129"/>
      <c r="AB695" s="129"/>
      <c r="AC695" s="196"/>
      <c r="AD695" s="196"/>
      <c r="AE695" s="129"/>
      <c r="AF695" s="129"/>
      <c r="AG695" s="287"/>
      <c r="AI695" s="129">
        <v>12</v>
      </c>
      <c r="AJ695" s="284"/>
      <c r="AK695" s="129"/>
      <c r="AL695" s="129"/>
      <c r="AM695" s="206"/>
      <c r="AN695" s="206"/>
      <c r="AO695" s="206"/>
      <c r="AP695" s="206"/>
      <c r="AQ695" s="206"/>
      <c r="AR695" s="129"/>
      <c r="AS695" s="129"/>
      <c r="AT695" s="129"/>
      <c r="AU695" s="129"/>
      <c r="AV695" s="287"/>
      <c r="AX695" s="129">
        <v>12</v>
      </c>
      <c r="AY695" s="284"/>
      <c r="AZ695" s="129"/>
      <c r="BA695" s="129"/>
      <c r="BB695" s="129"/>
      <c r="BC695" s="129"/>
      <c r="BD695" s="129"/>
      <c r="BE695" s="129"/>
      <c r="BF695" s="129"/>
      <c r="BG695" s="195"/>
      <c r="BH695" s="195"/>
      <c r="BI695" s="129"/>
      <c r="BJ695" s="129"/>
      <c r="BK695" s="287"/>
      <c r="BM695" s="129">
        <v>12</v>
      </c>
      <c r="BN695" s="284"/>
      <c r="BO695" s="129"/>
      <c r="BP695" s="129"/>
      <c r="BQ695" s="129"/>
      <c r="BR695" s="129"/>
      <c r="BS695" s="129"/>
      <c r="BT695" s="129"/>
      <c r="BU695" s="129"/>
      <c r="BV695" s="129"/>
      <c r="BW695" s="129"/>
      <c r="BX695" s="129"/>
      <c r="BY695" s="129"/>
      <c r="BZ695" s="281"/>
      <c r="CB695" s="129">
        <v>12</v>
      </c>
      <c r="CC695" s="284"/>
      <c r="CD695" s="129"/>
      <c r="CE695" s="129"/>
      <c r="CF695" s="129"/>
      <c r="CG695" s="129"/>
      <c r="CH695" s="129"/>
      <c r="CI695" s="129"/>
      <c r="CJ695" s="129"/>
      <c r="CK695" s="129"/>
      <c r="CL695" s="129"/>
      <c r="CM695" s="129"/>
      <c r="CN695" s="129"/>
      <c r="CO695" s="281"/>
    </row>
    <row r="696" spans="1:93" hidden="1">
      <c r="A696" s="129">
        <v>13</v>
      </c>
      <c r="B696" s="283"/>
      <c r="C696" s="129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284"/>
      <c r="R696" s="129">
        <v>13</v>
      </c>
      <c r="S696" s="283"/>
      <c r="T696" s="129"/>
      <c r="U696" s="129"/>
      <c r="V696" s="129"/>
      <c r="W696" s="129"/>
      <c r="X696" s="129"/>
      <c r="Y696" s="129"/>
      <c r="Z696" s="129"/>
      <c r="AA696" s="129"/>
      <c r="AB696" s="129"/>
      <c r="AC696" s="196"/>
      <c r="AD696" s="196"/>
      <c r="AE696" s="129"/>
      <c r="AF696" s="129"/>
      <c r="AG696" s="287"/>
      <c r="AI696" s="129">
        <v>13</v>
      </c>
      <c r="AJ696" s="284"/>
      <c r="AK696" s="129"/>
      <c r="AL696" s="129"/>
      <c r="AM696" s="206"/>
      <c r="AN696" s="206"/>
      <c r="AO696" s="206"/>
      <c r="AP696" s="206"/>
      <c r="AQ696" s="206"/>
      <c r="AR696" s="129"/>
      <c r="AS696" s="129"/>
      <c r="AT696" s="129"/>
      <c r="AU696" s="129"/>
      <c r="AV696" s="287"/>
      <c r="AX696" s="129">
        <v>13</v>
      </c>
      <c r="AY696" s="284"/>
      <c r="AZ696" s="129"/>
      <c r="BA696" s="129"/>
      <c r="BB696" s="129"/>
      <c r="BC696" s="129"/>
      <c r="BD696" s="129"/>
      <c r="BE696" s="129"/>
      <c r="BF696" s="129"/>
      <c r="BG696" s="195"/>
      <c r="BH696" s="195"/>
      <c r="BI696" s="129"/>
      <c r="BJ696" s="129"/>
      <c r="BK696" s="287"/>
      <c r="BM696" s="129">
        <v>13</v>
      </c>
      <c r="BN696" s="284"/>
      <c r="BO696" s="129"/>
      <c r="BP696" s="129"/>
      <c r="BQ696" s="129"/>
      <c r="BR696" s="129"/>
      <c r="BS696" s="129"/>
      <c r="BT696" s="129"/>
      <c r="BU696" s="129"/>
      <c r="BV696" s="129"/>
      <c r="BW696" s="129"/>
      <c r="BX696" s="129"/>
      <c r="BY696" s="129"/>
      <c r="BZ696" s="281"/>
      <c r="CB696" s="129">
        <v>13</v>
      </c>
      <c r="CC696" s="284"/>
      <c r="CD696" s="129"/>
      <c r="CE696" s="129"/>
      <c r="CF696" s="129"/>
      <c r="CG696" s="129"/>
      <c r="CH696" s="129"/>
      <c r="CI696" s="129"/>
      <c r="CJ696" s="129"/>
      <c r="CK696" s="129"/>
      <c r="CL696" s="129"/>
      <c r="CM696" s="129"/>
      <c r="CN696" s="129"/>
      <c r="CO696" s="281"/>
    </row>
    <row r="697" spans="1:93" hidden="1">
      <c r="A697" s="129">
        <v>14</v>
      </c>
      <c r="B697" s="283"/>
      <c r="C697" s="129"/>
      <c r="D697" s="129"/>
      <c r="E697" s="129"/>
      <c r="F697" s="129"/>
      <c r="G697" s="129"/>
      <c r="H697" s="129"/>
      <c r="I697" s="129"/>
      <c r="J697" s="129"/>
      <c r="K697" s="129"/>
      <c r="L697" s="129"/>
      <c r="M697" s="129"/>
      <c r="N697" s="129"/>
      <c r="O697" s="129"/>
      <c r="P697" s="284"/>
      <c r="R697" s="129">
        <v>14</v>
      </c>
      <c r="S697" s="283"/>
      <c r="T697" s="129"/>
      <c r="U697" s="129"/>
      <c r="V697" s="129"/>
      <c r="W697" s="129"/>
      <c r="X697" s="129"/>
      <c r="Y697" s="129"/>
      <c r="Z697" s="129"/>
      <c r="AA697" s="129"/>
      <c r="AB697" s="129"/>
      <c r="AC697" s="196"/>
      <c r="AD697" s="196"/>
      <c r="AE697" s="129"/>
      <c r="AF697" s="129"/>
      <c r="AG697" s="287"/>
      <c r="AI697" s="129">
        <v>14</v>
      </c>
      <c r="AJ697" s="284"/>
      <c r="AK697" s="129"/>
      <c r="AL697" s="129"/>
      <c r="AM697" s="206"/>
      <c r="AN697" s="206"/>
      <c r="AO697" s="206"/>
      <c r="AP697" s="206"/>
      <c r="AQ697" s="206"/>
      <c r="AR697" s="129"/>
      <c r="AS697" s="129"/>
      <c r="AT697" s="129"/>
      <c r="AU697" s="129"/>
      <c r="AV697" s="287"/>
      <c r="AX697" s="129">
        <v>14</v>
      </c>
      <c r="AY697" s="284"/>
      <c r="AZ697" s="129"/>
      <c r="BA697" s="129"/>
      <c r="BB697" s="129"/>
      <c r="BC697" s="129"/>
      <c r="BD697" s="129"/>
      <c r="BE697" s="129"/>
      <c r="BF697" s="129"/>
      <c r="BG697" s="195"/>
      <c r="BH697" s="195"/>
      <c r="BI697" s="129"/>
      <c r="BJ697" s="129"/>
      <c r="BK697" s="287"/>
      <c r="BM697" s="129">
        <v>14</v>
      </c>
      <c r="BN697" s="284"/>
      <c r="BO697" s="129"/>
      <c r="BP697" s="129"/>
      <c r="BQ697" s="129"/>
      <c r="BR697" s="129"/>
      <c r="BS697" s="129"/>
      <c r="BT697" s="129"/>
      <c r="BU697" s="129"/>
      <c r="BV697" s="129"/>
      <c r="BW697" s="129"/>
      <c r="BX697" s="129"/>
      <c r="BY697" s="129"/>
      <c r="BZ697" s="281"/>
      <c r="CB697" s="129">
        <v>14</v>
      </c>
      <c r="CC697" s="284"/>
      <c r="CD697" s="129"/>
      <c r="CE697" s="129"/>
      <c r="CF697" s="129"/>
      <c r="CG697" s="129"/>
      <c r="CH697" s="129"/>
      <c r="CI697" s="129"/>
      <c r="CJ697" s="129"/>
      <c r="CK697" s="129"/>
      <c r="CL697" s="129"/>
      <c r="CM697" s="129"/>
      <c r="CN697" s="129"/>
      <c r="CO697" s="281"/>
    </row>
    <row r="698" spans="1:93" hidden="1">
      <c r="A698" s="129">
        <v>15</v>
      </c>
      <c r="B698" s="283"/>
      <c r="C698" s="129"/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  <c r="P698" s="284"/>
      <c r="R698" s="129">
        <v>15</v>
      </c>
      <c r="S698" s="283"/>
      <c r="T698" s="129"/>
      <c r="U698" s="129"/>
      <c r="V698" s="129"/>
      <c r="W698" s="129"/>
      <c r="X698" s="129"/>
      <c r="Y698" s="129"/>
      <c r="Z698" s="129"/>
      <c r="AA698" s="129"/>
      <c r="AB698" s="129"/>
      <c r="AC698" s="196"/>
      <c r="AD698" s="196"/>
      <c r="AE698" s="129"/>
      <c r="AF698" s="129"/>
      <c r="AG698" s="288"/>
      <c r="AI698" s="129">
        <v>15</v>
      </c>
      <c r="AJ698" s="284"/>
      <c r="AK698" s="129"/>
      <c r="AL698" s="129"/>
      <c r="AM698" s="206"/>
      <c r="AN698" s="206"/>
      <c r="AO698" s="206"/>
      <c r="AP698" s="206"/>
      <c r="AQ698" s="206"/>
      <c r="AR698" s="129"/>
      <c r="AS698" s="129"/>
      <c r="AT698" s="129"/>
      <c r="AU698" s="129"/>
      <c r="AV698" s="288"/>
      <c r="AX698" s="129">
        <v>15</v>
      </c>
      <c r="AY698" s="284"/>
      <c r="AZ698" s="129"/>
      <c r="BA698" s="129"/>
      <c r="BB698" s="129"/>
      <c r="BC698" s="129"/>
      <c r="BD698" s="129"/>
      <c r="BE698" s="129"/>
      <c r="BF698" s="129"/>
      <c r="BG698" s="195"/>
      <c r="BH698" s="195"/>
      <c r="BI698" s="129"/>
      <c r="BJ698" s="129"/>
      <c r="BK698" s="288"/>
      <c r="BM698" s="129">
        <v>15</v>
      </c>
      <c r="BN698" s="284"/>
      <c r="BO698" s="129"/>
      <c r="BP698" s="129"/>
      <c r="BQ698" s="129"/>
      <c r="BR698" s="129"/>
      <c r="BS698" s="129"/>
      <c r="BT698" s="129"/>
      <c r="BU698" s="129"/>
      <c r="BV698" s="129"/>
      <c r="BW698" s="129"/>
      <c r="BX698" s="129"/>
      <c r="BY698" s="129"/>
      <c r="BZ698" s="281"/>
      <c r="CB698" s="129">
        <v>15</v>
      </c>
      <c r="CC698" s="284"/>
      <c r="CD698" s="129"/>
      <c r="CE698" s="129"/>
      <c r="CF698" s="129"/>
      <c r="CG698" s="129"/>
      <c r="CH698" s="129"/>
      <c r="CI698" s="129"/>
      <c r="CJ698" s="129"/>
      <c r="CK698" s="129"/>
      <c r="CL698" s="129"/>
      <c r="CM698" s="129"/>
      <c r="CN698" s="129"/>
      <c r="CO698" s="281"/>
    </row>
    <row r="699" spans="1:93" ht="15.75" hidden="1">
      <c r="A699" s="280" t="s">
        <v>644</v>
      </c>
      <c r="B699" s="280"/>
      <c r="C699" s="129"/>
      <c r="D699" s="129"/>
      <c r="E699" s="125">
        <f>SUM(E684:E698)</f>
        <v>41</v>
      </c>
      <c r="F699" s="125">
        <f>SUM(F684:F698)</f>
        <v>20</v>
      </c>
      <c r="G699" s="125">
        <f t="shared" ref="G699:H699" si="328">SUM(G684:G698)</f>
        <v>0</v>
      </c>
      <c r="H699" s="125">
        <f t="shared" si="328"/>
        <v>0</v>
      </c>
      <c r="I699" s="129"/>
      <c r="J699" s="129">
        <f t="shared" ref="J699:K699" si="329">SUM(J684:J698)</f>
        <v>0</v>
      </c>
      <c r="K699" s="129">
        <f t="shared" si="329"/>
        <v>0</v>
      </c>
      <c r="L699" s="130">
        <f>IF(F699=0,0,(F699/E699*100))</f>
        <v>48.780487804878049</v>
      </c>
      <c r="M699" s="130">
        <f>IF(K699=0,0,(K699/J699*100))</f>
        <v>0</v>
      </c>
      <c r="N699" s="129">
        <v>5</v>
      </c>
      <c r="O699" s="129">
        <v>0</v>
      </c>
      <c r="P699" s="129"/>
      <c r="R699" s="280" t="s">
        <v>644</v>
      </c>
      <c r="S699" s="280"/>
      <c r="T699" s="125"/>
      <c r="U699" s="125"/>
      <c r="V699" s="125">
        <f>SUM(V684:V698)</f>
        <v>70</v>
      </c>
      <c r="W699" s="125">
        <f>SUM(W684:W698)</f>
        <v>35</v>
      </c>
      <c r="X699" s="125">
        <f t="shared" ref="X699:Y699" si="330">SUM(X684:X698)</f>
        <v>0</v>
      </c>
      <c r="Y699" s="125">
        <f t="shared" si="330"/>
        <v>0</v>
      </c>
      <c r="Z699" s="125"/>
      <c r="AA699" s="125">
        <f t="shared" ref="AA699:AB699" si="331">SUM(AA684:AA698)</f>
        <v>0</v>
      </c>
      <c r="AB699" s="125">
        <f t="shared" si="331"/>
        <v>0</v>
      </c>
      <c r="AC699" s="197">
        <f>IF(W699=0,0,(W699/V699*100))</f>
        <v>50</v>
      </c>
      <c r="AD699" s="197">
        <f>IF(AB699=0,0,(AB699/AA699*100))</f>
        <v>0</v>
      </c>
      <c r="AE699" s="125">
        <v>4</v>
      </c>
      <c r="AF699" s="125">
        <v>0</v>
      </c>
      <c r="AG699" s="125"/>
      <c r="AI699" s="281" t="s">
        <v>644</v>
      </c>
      <c r="AJ699" s="281"/>
      <c r="AK699" s="129"/>
      <c r="AL699" s="129"/>
      <c r="AM699" s="206">
        <f>SUM(AM684:AM698)</f>
        <v>98</v>
      </c>
      <c r="AN699" s="206">
        <f>SUM(AN684:AN698)</f>
        <v>54</v>
      </c>
      <c r="AO699" s="206"/>
      <c r="AP699" s="206">
        <f t="shared" ref="AP699:AQ699" si="332">SUM(AP684:AP698)</f>
        <v>0</v>
      </c>
      <c r="AQ699" s="206">
        <f t="shared" si="332"/>
        <v>0</v>
      </c>
      <c r="AR699" s="130">
        <f>IF(AN699=0,0,(AN699/AM699*100))</f>
        <v>55.102040816326522</v>
      </c>
      <c r="AS699" s="130">
        <f>IF(AQ699=0,0,(AQ699/AP699*100))</f>
        <v>0</v>
      </c>
      <c r="AT699" s="129">
        <v>4</v>
      </c>
      <c r="AU699" s="129">
        <v>0</v>
      </c>
      <c r="AV699" s="129"/>
      <c r="AX699" s="281" t="s">
        <v>644</v>
      </c>
      <c r="AY699" s="281"/>
      <c r="AZ699" s="129"/>
      <c r="BA699" s="129"/>
      <c r="BB699" s="129">
        <f>SUM(BB684:BB698)</f>
        <v>20</v>
      </c>
      <c r="BC699" s="129">
        <f>SUM(BC684:BC698)</f>
        <v>41</v>
      </c>
      <c r="BD699" s="129"/>
      <c r="BE699" s="129">
        <f t="shared" ref="BE699:BF699" si="333">SUM(BE684:BE698)</f>
        <v>0</v>
      </c>
      <c r="BF699" s="129">
        <f t="shared" si="333"/>
        <v>0</v>
      </c>
      <c r="BG699" s="194">
        <f>IF(BC699=0,0,(BC699/BB699*100))</f>
        <v>204.99999999999997</v>
      </c>
      <c r="BH699" s="194">
        <f>IF(BF699=0,0,(BF699/BE699*100))</f>
        <v>0</v>
      </c>
      <c r="BI699" s="129">
        <v>4</v>
      </c>
      <c r="BJ699" s="129">
        <v>1</v>
      </c>
      <c r="BK699" s="129"/>
      <c r="BM699" s="281" t="s">
        <v>644</v>
      </c>
      <c r="BN699" s="281"/>
      <c r="BO699" s="129"/>
      <c r="BP699" s="129"/>
      <c r="BQ699" s="129">
        <f>SUM(BQ684:BQ698)</f>
        <v>50</v>
      </c>
      <c r="BR699" s="129">
        <f>SUM(BR684:BR698)</f>
        <v>48</v>
      </c>
      <c r="BS699" s="129"/>
      <c r="BT699" s="129">
        <f t="shared" ref="BT699:BU699" si="334">SUM(BT684:BT698)</f>
        <v>0</v>
      </c>
      <c r="BU699" s="129">
        <f t="shared" si="334"/>
        <v>0</v>
      </c>
      <c r="BV699" s="130">
        <f>IF(BR699=0,0,(BR699/BQ699*100))</f>
        <v>96</v>
      </c>
      <c r="BW699" s="130">
        <f>IF(BU699=0,0,(BU699/BT699*100))</f>
        <v>0</v>
      </c>
      <c r="BX699" s="129">
        <v>5</v>
      </c>
      <c r="BY699" s="129">
        <v>0</v>
      </c>
      <c r="BZ699" s="129"/>
      <c r="CB699" s="281" t="s">
        <v>644</v>
      </c>
      <c r="CC699" s="281"/>
      <c r="CD699" s="129"/>
      <c r="CE699" s="129"/>
      <c r="CF699" s="129">
        <f>SUM(CF684:CF698)</f>
        <v>0</v>
      </c>
      <c r="CG699" s="129">
        <f>SUM(CG684:CG698)</f>
        <v>0</v>
      </c>
      <c r="CH699" s="129"/>
      <c r="CI699" s="129">
        <f t="shared" ref="CI699:CJ699" si="335">SUM(CI684:CI698)</f>
        <v>0</v>
      </c>
      <c r="CJ699" s="129">
        <f t="shared" si="335"/>
        <v>0</v>
      </c>
      <c r="CK699" s="130">
        <f>IF(CG699=0,0,(CG699/CF699*100))</f>
        <v>0</v>
      </c>
      <c r="CL699" s="130">
        <f>IF(CJ699=0,0,(CJ699/CI699*100))</f>
        <v>0</v>
      </c>
      <c r="CM699" s="129"/>
      <c r="CN699" s="129"/>
      <c r="CO699" s="129"/>
    </row>
    <row r="700" spans="1:93" ht="15.75" hidden="1">
      <c r="A700" s="263" t="s">
        <v>657</v>
      </c>
      <c r="B700" s="263"/>
      <c r="C700" s="129"/>
      <c r="D700" s="129"/>
      <c r="E700" s="125">
        <f>E699+E667+E651+E635+E619</f>
        <v>740</v>
      </c>
      <c r="F700" s="125">
        <f>F699+F667+F651+F635+F619</f>
        <v>504</v>
      </c>
      <c r="G700" s="125">
        <f t="shared" ref="G700:H700" si="336">G699+G667+G651+G635+G619</f>
        <v>0</v>
      </c>
      <c r="H700" s="125">
        <f t="shared" si="336"/>
        <v>0</v>
      </c>
      <c r="I700" s="129">
        <f>I699+I667+I651+I635+I619</f>
        <v>0</v>
      </c>
      <c r="J700" s="129">
        <f>J699+J667+J651+J635+J619</f>
        <v>0</v>
      </c>
      <c r="K700" s="129">
        <f>K699+K667+K651+K635+K619</f>
        <v>0</v>
      </c>
      <c r="L700" s="130">
        <f>IF(F700=0,0,(F700/E700*100))</f>
        <v>68.108108108108112</v>
      </c>
      <c r="M700" s="130">
        <f>IF(K700=0,0,(K700/J700*100))</f>
        <v>0</v>
      </c>
      <c r="N700" s="125">
        <f>N699+N667+N651+N635+N619</f>
        <v>20</v>
      </c>
      <c r="O700" s="125">
        <f>O699+O667+O651+O635+O619</f>
        <v>3</v>
      </c>
      <c r="P700" s="129"/>
      <c r="R700" s="263" t="s">
        <v>657</v>
      </c>
      <c r="S700" s="263"/>
      <c r="T700" s="129"/>
      <c r="U700" s="129"/>
      <c r="V700" s="125">
        <f>V699+V667+V651+V635+V619</f>
        <v>487</v>
      </c>
      <c r="W700" s="125">
        <f>W699+W667+W651+W635+W619</f>
        <v>290</v>
      </c>
      <c r="X700" s="125">
        <f t="shared" ref="X700:Y700" si="337">X699+X667+X651+X635+X619</f>
        <v>0</v>
      </c>
      <c r="Y700" s="125">
        <f t="shared" si="337"/>
        <v>0</v>
      </c>
      <c r="Z700" s="129"/>
      <c r="AA700" s="129">
        <f>AA699+AA667+AA651+AA635+AA619</f>
        <v>0</v>
      </c>
      <c r="AB700" s="129">
        <f>AB699+AB667+AB651+AB635+AB619</f>
        <v>0</v>
      </c>
      <c r="AC700" s="197">
        <f>IF(W700=0,0,(W700/V700*100))</f>
        <v>59.54825462012321</v>
      </c>
      <c r="AD700" s="197">
        <f>IF(AB700=0,0,(AB700/AA700*100))</f>
        <v>0</v>
      </c>
      <c r="AE700" s="129"/>
      <c r="AF700" s="129"/>
      <c r="AG700" s="129"/>
      <c r="AI700" s="281" t="s">
        <v>593</v>
      </c>
      <c r="AJ700" s="281"/>
      <c r="AK700" s="129"/>
      <c r="AL700" s="129"/>
      <c r="AM700" s="206">
        <f>AM699+AM667+AM651+AM635+AM619</f>
        <v>895</v>
      </c>
      <c r="AN700" s="206">
        <f>AN699+AN667+AN651+AN635+AN619</f>
        <v>888</v>
      </c>
      <c r="AO700" s="206">
        <f>AO699+AO667+AO651+AO635+AO619</f>
        <v>0</v>
      </c>
      <c r="AP700" s="206">
        <f>AP699+AP667+AP651+AP635+AP619</f>
        <v>0</v>
      </c>
      <c r="AQ700" s="206">
        <f>AQ699+AQ667+AQ651+AQ635+AQ619</f>
        <v>0</v>
      </c>
      <c r="AR700" s="130">
        <f>IF(AN700=0,0,(AN700/AM700*100))</f>
        <v>99.217877094972067</v>
      </c>
      <c r="AS700" s="130">
        <f>IF(AQ700=0,0,(AQ700/AP700*100))</f>
        <v>0</v>
      </c>
      <c r="AT700" s="129">
        <f>AT699+AT667+AT651+AT635+AT619</f>
        <v>22</v>
      </c>
      <c r="AU700" s="129">
        <f>AU699+AU667+AU651+AU635+AU619</f>
        <v>0</v>
      </c>
      <c r="AV700" s="129"/>
      <c r="AX700" s="281" t="s">
        <v>593</v>
      </c>
      <c r="AY700" s="281"/>
      <c r="AZ700" s="129"/>
      <c r="BA700" s="129"/>
      <c r="BB700" s="129">
        <f>BB699+BB667+BB651+BB635+BB619</f>
        <v>346</v>
      </c>
      <c r="BC700" s="129">
        <f>BC699+BC667+BC651+BC635+BC619</f>
        <v>1616</v>
      </c>
      <c r="BD700" s="129">
        <f>BD699+BD667+BD651+BD635+BD619</f>
        <v>0</v>
      </c>
      <c r="BE700" s="129">
        <f>BE699+BE667+BE651+BE635+BE619</f>
        <v>0</v>
      </c>
      <c r="BF700" s="129">
        <f>BF699+BF667+BF651+BF635+BF619</f>
        <v>0</v>
      </c>
      <c r="BG700" s="194">
        <f>IF(BC700=0,0,(BC700/BB700*100))</f>
        <v>467.05202312138726</v>
      </c>
      <c r="BH700" s="194">
        <f>IF(BF700=0,0,(BF700/BE700*100))</f>
        <v>0</v>
      </c>
      <c r="BI700" s="129"/>
      <c r="BJ700" s="129"/>
      <c r="BK700" s="129"/>
      <c r="BM700" s="280" t="s">
        <v>593</v>
      </c>
      <c r="BN700" s="280"/>
      <c r="BO700" s="125"/>
      <c r="BP700" s="125"/>
      <c r="BQ700" s="201">
        <f>BQ699+BQ667+BQ651+BQ635+BQ619+BQ683</f>
        <v>1354</v>
      </c>
      <c r="BR700" s="201">
        <f>BR699+BR667+BR651+BR635+BR619+BR683</f>
        <v>1506</v>
      </c>
      <c r="BS700" s="125">
        <f>BS699+BS667+BS651+BS635+BS619</f>
        <v>0</v>
      </c>
      <c r="BT700" s="125">
        <f>BT699+BT667+BT651+BT635+BT619</f>
        <v>0</v>
      </c>
      <c r="BU700" s="125">
        <f>BU699+BU667+BU651+BU635+BU619</f>
        <v>0</v>
      </c>
      <c r="BV700" s="130">
        <f>IF(BR700=0,0,(BR700/BQ700*100))</f>
        <v>111.22599704579027</v>
      </c>
      <c r="BW700" s="130">
        <f>IF(BU700=0,0,(BU700/BT700*100))</f>
        <v>0</v>
      </c>
      <c r="BX700" s="125">
        <f>BX699+BX683+BX667+BX651+BX635+BX619+BX603</f>
        <v>35</v>
      </c>
      <c r="BY700" s="125">
        <f>BY699+BY683+BY667+BY651+BY635+BY619</f>
        <v>2</v>
      </c>
      <c r="BZ700" s="129"/>
      <c r="CB700" s="281" t="s">
        <v>593</v>
      </c>
      <c r="CC700" s="281"/>
      <c r="CD700" s="129"/>
      <c r="CE700" s="129"/>
      <c r="CF700" s="129">
        <f>CF699+CF667+CF651+CF635+CF619+CF683</f>
        <v>0</v>
      </c>
      <c r="CG700" s="129">
        <f>CG699+CG667+CG651+CG635+CG619+CG683</f>
        <v>0</v>
      </c>
      <c r="CH700" s="129">
        <f>CH699+CH667+CH651+CH635+CH619</f>
        <v>0</v>
      </c>
      <c r="CI700" s="129">
        <f>CI699+CI667+CI651+CI635+CI619</f>
        <v>0</v>
      </c>
      <c r="CJ700" s="129">
        <f>CJ699+CJ667+CJ651+CJ635+CJ619</f>
        <v>0</v>
      </c>
      <c r="CK700" s="130">
        <f>IF(CG700=0,0,(CG700/CF700*100))</f>
        <v>0</v>
      </c>
      <c r="CL700" s="130">
        <f>IF(CJ700=0,0,(CJ700/CI700*100))</f>
        <v>0</v>
      </c>
      <c r="CM700" s="129"/>
      <c r="CN700" s="129"/>
      <c r="CO700" s="129"/>
    </row>
    <row r="701" spans="1:93" hidden="1">
      <c r="A701" s="129">
        <v>1</v>
      </c>
      <c r="B701" s="283" t="s">
        <v>654</v>
      </c>
      <c r="C701" s="16" t="s">
        <v>100</v>
      </c>
      <c r="D701" s="16" t="s">
        <v>101</v>
      </c>
      <c r="E701" s="129">
        <v>500</v>
      </c>
      <c r="F701" s="129">
        <v>456</v>
      </c>
      <c r="G701" s="129"/>
      <c r="H701" s="129"/>
      <c r="I701" s="129"/>
      <c r="J701" s="129"/>
      <c r="K701" s="129"/>
      <c r="L701" s="129"/>
      <c r="M701" s="129"/>
      <c r="N701" s="129"/>
      <c r="O701" s="129"/>
      <c r="P701" s="281"/>
      <c r="Q701" s="148"/>
      <c r="R701" s="129">
        <v>1</v>
      </c>
      <c r="S701" s="284" t="s">
        <v>654</v>
      </c>
      <c r="T701" s="16" t="s">
        <v>100</v>
      </c>
      <c r="U701" s="16" t="s">
        <v>101</v>
      </c>
      <c r="V701" s="129">
        <v>400</v>
      </c>
      <c r="W701" s="129">
        <v>272</v>
      </c>
      <c r="X701" s="129"/>
      <c r="Y701" s="129"/>
      <c r="Z701" s="129"/>
      <c r="AA701" s="129"/>
      <c r="AB701" s="129"/>
      <c r="AC701" s="196"/>
      <c r="AD701" s="196"/>
      <c r="AE701" s="129"/>
      <c r="AF701" s="129"/>
      <c r="AG701" s="281"/>
      <c r="AI701" s="129">
        <v>1</v>
      </c>
      <c r="AJ701" s="284" t="s">
        <v>654</v>
      </c>
      <c r="AK701" s="16" t="s">
        <v>100</v>
      </c>
      <c r="AL701" s="16" t="s">
        <v>101</v>
      </c>
      <c r="AM701" s="206">
        <v>400</v>
      </c>
      <c r="AN701" s="206">
        <v>400</v>
      </c>
      <c r="AO701" s="206"/>
      <c r="AP701" s="206"/>
      <c r="AQ701" s="206"/>
      <c r="AR701" s="129"/>
      <c r="AS701" s="129"/>
      <c r="AT701" s="129"/>
      <c r="AU701" s="129"/>
      <c r="AV701" s="281"/>
      <c r="AX701" s="129">
        <v>1</v>
      </c>
      <c r="AY701" s="284" t="s">
        <v>654</v>
      </c>
      <c r="AZ701" s="16" t="s">
        <v>100</v>
      </c>
      <c r="BA701" s="16" t="s">
        <v>101</v>
      </c>
      <c r="BB701" s="129"/>
      <c r="BC701" s="129">
        <v>500</v>
      </c>
      <c r="BD701" s="129"/>
      <c r="BE701" s="129"/>
      <c r="BF701" s="129"/>
      <c r="BG701" s="195"/>
      <c r="BH701" s="195"/>
      <c r="BI701" s="129"/>
      <c r="BJ701" s="129"/>
      <c r="BK701" s="307"/>
      <c r="BM701" s="129">
        <v>1</v>
      </c>
      <c r="BN701" s="284" t="s">
        <v>654</v>
      </c>
      <c r="BO701" s="16"/>
      <c r="BP701" s="16" t="s">
        <v>140</v>
      </c>
      <c r="BQ701" s="129">
        <v>700</v>
      </c>
      <c r="BR701" s="129"/>
      <c r="BS701" s="129"/>
      <c r="BT701" s="129"/>
      <c r="BU701" s="129"/>
      <c r="BV701" s="129"/>
      <c r="BW701" s="129"/>
      <c r="BX701" s="129"/>
      <c r="BY701" s="129"/>
      <c r="BZ701" s="286"/>
      <c r="CB701" s="129">
        <v>1</v>
      </c>
      <c r="CC701" s="284" t="s">
        <v>654</v>
      </c>
      <c r="CD701" s="16" t="s">
        <v>76</v>
      </c>
      <c r="CE701" s="16" t="s">
        <v>77</v>
      </c>
      <c r="CF701" s="129"/>
      <c r="CG701" s="129"/>
      <c r="CH701" s="129"/>
      <c r="CI701" s="129"/>
      <c r="CJ701" s="129">
        <v>82</v>
      </c>
      <c r="CK701" s="129"/>
      <c r="CL701" s="129"/>
      <c r="CM701" s="129"/>
      <c r="CN701" s="129"/>
      <c r="CO701" s="286" t="s">
        <v>920</v>
      </c>
    </row>
    <row r="702" spans="1:93" hidden="1">
      <c r="A702" s="129">
        <v>2</v>
      </c>
      <c r="B702" s="283"/>
      <c r="C702" s="16" t="s">
        <v>106</v>
      </c>
      <c r="D702" s="16" t="s">
        <v>107</v>
      </c>
      <c r="E702" s="129">
        <v>100</v>
      </c>
      <c r="F702" s="129">
        <v>100</v>
      </c>
      <c r="G702" s="129"/>
      <c r="H702" s="129"/>
      <c r="I702" s="129"/>
      <c r="J702" s="129"/>
      <c r="K702" s="129"/>
      <c r="L702" s="129"/>
      <c r="M702" s="129"/>
      <c r="N702" s="129"/>
      <c r="O702" s="129"/>
      <c r="P702" s="281"/>
      <c r="Q702" s="148"/>
      <c r="R702" s="129">
        <v>2</v>
      </c>
      <c r="S702" s="284"/>
      <c r="T702" s="16" t="s">
        <v>102</v>
      </c>
      <c r="U702" s="16" t="s">
        <v>103</v>
      </c>
      <c r="V702" s="129"/>
      <c r="W702" s="129">
        <v>204</v>
      </c>
      <c r="X702" s="129"/>
      <c r="Y702" s="129"/>
      <c r="Z702" s="129"/>
      <c r="AA702" s="129"/>
      <c r="AB702" s="129"/>
      <c r="AC702" s="196"/>
      <c r="AD702" s="196"/>
      <c r="AE702" s="129"/>
      <c r="AF702" s="129"/>
      <c r="AG702" s="281"/>
      <c r="AI702" s="129">
        <v>2</v>
      </c>
      <c r="AJ702" s="284"/>
      <c r="AK702" s="16" t="s">
        <v>130</v>
      </c>
      <c r="AL702" s="16" t="s">
        <v>131</v>
      </c>
      <c r="AM702" s="206">
        <v>200</v>
      </c>
      <c r="AN702" s="206">
        <v>100</v>
      </c>
      <c r="AO702" s="206"/>
      <c r="AP702" s="206"/>
      <c r="AQ702" s="206"/>
      <c r="AR702" s="129"/>
      <c r="AS702" s="129"/>
      <c r="AT702" s="129"/>
      <c r="AU702" s="129"/>
      <c r="AV702" s="281"/>
      <c r="AX702" s="129">
        <v>2</v>
      </c>
      <c r="AY702" s="284"/>
      <c r="AZ702" s="16" t="s">
        <v>132</v>
      </c>
      <c r="BA702" s="16" t="s">
        <v>133</v>
      </c>
      <c r="BB702" s="129"/>
      <c r="BC702" s="129">
        <v>200</v>
      </c>
      <c r="BD702" s="129"/>
      <c r="BE702" s="129"/>
      <c r="BF702" s="129"/>
      <c r="BG702" s="195"/>
      <c r="BH702" s="195"/>
      <c r="BI702" s="129"/>
      <c r="BJ702" s="129"/>
      <c r="BK702" s="308"/>
      <c r="BM702" s="129">
        <v>2</v>
      </c>
      <c r="BN702" s="284"/>
      <c r="BO702" s="16" t="s">
        <v>79</v>
      </c>
      <c r="BP702" s="16" t="s">
        <v>80</v>
      </c>
      <c r="BQ702" s="129">
        <v>200</v>
      </c>
      <c r="BR702" s="129"/>
      <c r="BS702" s="129"/>
      <c r="BT702" s="129"/>
      <c r="BU702" s="129"/>
      <c r="BV702" s="129"/>
      <c r="BW702" s="129"/>
      <c r="BX702" s="129"/>
      <c r="BY702" s="129"/>
      <c r="BZ702" s="287"/>
      <c r="CB702" s="129">
        <v>2</v>
      </c>
      <c r="CC702" s="284"/>
      <c r="CD702" s="16" t="s">
        <v>79</v>
      </c>
      <c r="CE702" s="16" t="s">
        <v>80</v>
      </c>
      <c r="CF702" s="129"/>
      <c r="CG702" s="129"/>
      <c r="CH702" s="129"/>
      <c r="CI702" s="129"/>
      <c r="CJ702" s="129">
        <v>196</v>
      </c>
      <c r="CK702" s="129"/>
      <c r="CL702" s="129"/>
      <c r="CM702" s="129"/>
      <c r="CN702" s="129"/>
      <c r="CO702" s="287"/>
    </row>
    <row r="703" spans="1:93" hidden="1">
      <c r="A703" s="129">
        <v>3</v>
      </c>
      <c r="B703" s="283"/>
      <c r="C703" s="16" t="s">
        <v>132</v>
      </c>
      <c r="D703" s="16" t="s">
        <v>133</v>
      </c>
      <c r="E703" s="129">
        <v>200</v>
      </c>
      <c r="F703" s="129">
        <v>176</v>
      </c>
      <c r="G703" s="129"/>
      <c r="H703" s="129"/>
      <c r="I703" s="129"/>
      <c r="J703" s="129"/>
      <c r="K703" s="129"/>
      <c r="L703" s="129"/>
      <c r="M703" s="129"/>
      <c r="N703" s="129"/>
      <c r="O703" s="129"/>
      <c r="P703" s="281"/>
      <c r="Q703" s="148"/>
      <c r="R703" s="129">
        <v>3</v>
      </c>
      <c r="S703" s="284"/>
      <c r="T703" s="16" t="s">
        <v>132</v>
      </c>
      <c r="U703" s="16" t="s">
        <v>133</v>
      </c>
      <c r="V703" s="129">
        <v>100</v>
      </c>
      <c r="W703" s="129">
        <v>340</v>
      </c>
      <c r="X703" s="129"/>
      <c r="Y703" s="129"/>
      <c r="Z703" s="129"/>
      <c r="AA703" s="129"/>
      <c r="AB703" s="129"/>
      <c r="AC703" s="196"/>
      <c r="AD703" s="196"/>
      <c r="AE703" s="129"/>
      <c r="AF703" s="129"/>
      <c r="AG703" s="281"/>
      <c r="AI703" s="129">
        <v>3</v>
      </c>
      <c r="AJ703" s="284"/>
      <c r="AK703" s="16" t="s">
        <v>106</v>
      </c>
      <c r="AL703" s="16" t="s">
        <v>107</v>
      </c>
      <c r="AM703" s="206">
        <v>200</v>
      </c>
      <c r="AN703" s="206">
        <v>160</v>
      </c>
      <c r="AO703" s="206"/>
      <c r="AP703" s="206"/>
      <c r="AQ703" s="206"/>
      <c r="AR703" s="129"/>
      <c r="AS703" s="129"/>
      <c r="AT703" s="129"/>
      <c r="AU703" s="129"/>
      <c r="AV703" s="281"/>
      <c r="AX703" s="129">
        <v>3</v>
      </c>
      <c r="AY703" s="284"/>
      <c r="AZ703" s="16" t="s">
        <v>130</v>
      </c>
      <c r="BA703" s="16" t="s">
        <v>131</v>
      </c>
      <c r="BB703" s="129"/>
      <c r="BC703" s="129">
        <v>100</v>
      </c>
      <c r="BD703" s="129"/>
      <c r="BE703" s="129"/>
      <c r="BF703" s="129"/>
      <c r="BG703" s="195"/>
      <c r="BH703" s="195"/>
      <c r="BI703" s="129"/>
      <c r="BJ703" s="129"/>
      <c r="BK703" s="308"/>
      <c r="BM703" s="129">
        <v>3</v>
      </c>
      <c r="BN703" s="284"/>
      <c r="BO703" s="16" t="s">
        <v>118</v>
      </c>
      <c r="BP703" s="16" t="s">
        <v>119</v>
      </c>
      <c r="BQ703" s="129"/>
      <c r="BR703" s="129">
        <v>300</v>
      </c>
      <c r="BS703" s="129"/>
      <c r="BT703" s="129"/>
      <c r="BU703" s="129"/>
      <c r="BV703" s="129"/>
      <c r="BW703" s="129"/>
      <c r="BX703" s="129"/>
      <c r="BY703" s="129"/>
      <c r="BZ703" s="287"/>
      <c r="CB703" s="129">
        <v>3</v>
      </c>
      <c r="CC703" s="284"/>
      <c r="CD703" s="16"/>
      <c r="CE703" s="16"/>
      <c r="CF703" s="129"/>
      <c r="CG703" s="129"/>
      <c r="CH703" s="129"/>
      <c r="CI703" s="129"/>
      <c r="CJ703" s="129"/>
      <c r="CK703" s="129"/>
      <c r="CL703" s="129"/>
      <c r="CM703" s="129"/>
      <c r="CN703" s="129"/>
      <c r="CO703" s="287"/>
    </row>
    <row r="704" spans="1:93" hidden="1">
      <c r="A704" s="129">
        <v>4</v>
      </c>
      <c r="B704" s="283"/>
      <c r="C704" s="16" t="s">
        <v>121</v>
      </c>
      <c r="D704" s="16" t="s">
        <v>122</v>
      </c>
      <c r="E704" s="129">
        <v>65</v>
      </c>
      <c r="F704" s="129"/>
      <c r="G704" s="129"/>
      <c r="H704" s="129"/>
      <c r="I704" s="129"/>
      <c r="J704" s="129"/>
      <c r="K704" s="129"/>
      <c r="L704" s="129"/>
      <c r="M704" s="129"/>
      <c r="N704" s="129"/>
      <c r="O704" s="129"/>
      <c r="P704" s="281"/>
      <c r="Q704" s="148"/>
      <c r="R704" s="129">
        <v>4</v>
      </c>
      <c r="S704" s="284"/>
      <c r="T704" s="16" t="s">
        <v>106</v>
      </c>
      <c r="U704" s="16" t="s">
        <v>107</v>
      </c>
      <c r="V704" s="129">
        <v>100</v>
      </c>
      <c r="W704" s="129">
        <v>56</v>
      </c>
      <c r="X704" s="129"/>
      <c r="Y704" s="129"/>
      <c r="Z704" s="129"/>
      <c r="AA704" s="129"/>
      <c r="AB704" s="129"/>
      <c r="AC704" s="196"/>
      <c r="AD704" s="196"/>
      <c r="AE704" s="129"/>
      <c r="AF704" s="129"/>
      <c r="AG704" s="281"/>
      <c r="AI704" s="129">
        <v>4</v>
      </c>
      <c r="AJ704" s="284"/>
      <c r="AK704" s="16" t="s">
        <v>116</v>
      </c>
      <c r="AL704" s="16" t="s">
        <v>117</v>
      </c>
      <c r="AM704" s="206">
        <v>200</v>
      </c>
      <c r="AN704" s="206">
        <v>220</v>
      </c>
      <c r="AO704" s="206"/>
      <c r="AP704" s="206"/>
      <c r="AQ704" s="206"/>
      <c r="AR704" s="129"/>
      <c r="AS704" s="129"/>
      <c r="AT704" s="129"/>
      <c r="AU704" s="129"/>
      <c r="AV704" s="281"/>
      <c r="AX704" s="129">
        <v>4</v>
      </c>
      <c r="AY704" s="284"/>
      <c r="AZ704" s="16" t="s">
        <v>106</v>
      </c>
      <c r="BA704" s="16" t="s">
        <v>107</v>
      </c>
      <c r="BB704" s="129"/>
      <c r="BC704" s="129">
        <v>100</v>
      </c>
      <c r="BD704" s="129"/>
      <c r="BE704" s="129"/>
      <c r="BF704" s="129"/>
      <c r="BG704" s="195"/>
      <c r="BH704" s="195"/>
      <c r="BI704" s="129"/>
      <c r="BJ704" s="129"/>
      <c r="BK704" s="308"/>
      <c r="BM704" s="129">
        <v>4</v>
      </c>
      <c r="BN704" s="284"/>
      <c r="BO704" s="16" t="s">
        <v>108</v>
      </c>
      <c r="BP704" s="16" t="s">
        <v>109</v>
      </c>
      <c r="BQ704" s="129"/>
      <c r="BR704" s="129">
        <v>200</v>
      </c>
      <c r="BS704" s="129"/>
      <c r="BT704" s="129"/>
      <c r="BU704" s="129"/>
      <c r="BV704" s="129"/>
      <c r="BW704" s="129"/>
      <c r="BX704" s="129"/>
      <c r="BY704" s="129"/>
      <c r="BZ704" s="287"/>
      <c r="CB704" s="129">
        <v>4</v>
      </c>
      <c r="CC704" s="284"/>
      <c r="CD704" s="16"/>
      <c r="CE704" s="16"/>
      <c r="CF704" s="129"/>
      <c r="CG704" s="129"/>
      <c r="CH704" s="129"/>
      <c r="CI704" s="129"/>
      <c r="CJ704" s="129"/>
      <c r="CK704" s="129"/>
      <c r="CL704" s="129"/>
      <c r="CM704" s="129"/>
      <c r="CN704" s="129"/>
      <c r="CO704" s="287"/>
    </row>
    <row r="705" spans="1:93" hidden="1">
      <c r="A705" s="129">
        <v>5</v>
      </c>
      <c r="B705" s="283"/>
      <c r="C705" s="16" t="s">
        <v>96</v>
      </c>
      <c r="D705" s="16" t="s">
        <v>97</v>
      </c>
      <c r="E705" s="129">
        <v>100</v>
      </c>
      <c r="F705" s="129">
        <v>192</v>
      </c>
      <c r="G705" s="129"/>
      <c r="H705" s="129"/>
      <c r="I705" s="129"/>
      <c r="J705" s="129"/>
      <c r="K705" s="129"/>
      <c r="L705" s="129"/>
      <c r="M705" s="129"/>
      <c r="N705" s="129"/>
      <c r="O705" s="129"/>
      <c r="P705" s="281"/>
      <c r="Q705" s="148"/>
      <c r="R705" s="129">
        <v>5</v>
      </c>
      <c r="S705" s="284"/>
      <c r="T705" s="16" t="s">
        <v>91</v>
      </c>
      <c r="U705" s="16" t="s">
        <v>92</v>
      </c>
      <c r="V705" s="129">
        <v>100</v>
      </c>
      <c r="W705" s="129"/>
      <c r="X705" s="129"/>
      <c r="Y705" s="129"/>
      <c r="Z705" s="129"/>
      <c r="AA705" s="129"/>
      <c r="AB705" s="129"/>
      <c r="AC705" s="196"/>
      <c r="AD705" s="196"/>
      <c r="AE705" s="129"/>
      <c r="AF705" s="129"/>
      <c r="AG705" s="281"/>
      <c r="AI705" s="129">
        <v>5</v>
      </c>
      <c r="AJ705" s="284"/>
      <c r="AK705" s="16" t="s">
        <v>102</v>
      </c>
      <c r="AL705" s="16" t="s">
        <v>103</v>
      </c>
      <c r="AM705" s="206"/>
      <c r="AN705" s="206">
        <v>100</v>
      </c>
      <c r="AO705" s="206"/>
      <c r="AP705" s="206"/>
      <c r="AQ705" s="206"/>
      <c r="AR705" s="129"/>
      <c r="AS705" s="129"/>
      <c r="AT705" s="129"/>
      <c r="AU705" s="129"/>
      <c r="AV705" s="281"/>
      <c r="AX705" s="129">
        <v>5</v>
      </c>
      <c r="AY705" s="284"/>
      <c r="AZ705" s="16" t="s">
        <v>116</v>
      </c>
      <c r="BA705" s="16" t="s">
        <v>117</v>
      </c>
      <c r="BB705" s="129"/>
      <c r="BC705" s="129">
        <v>100</v>
      </c>
      <c r="BD705" s="129"/>
      <c r="BE705" s="129"/>
      <c r="BF705" s="129"/>
      <c r="BG705" s="195"/>
      <c r="BH705" s="195"/>
      <c r="BI705" s="129"/>
      <c r="BJ705" s="129"/>
      <c r="BK705" s="308"/>
      <c r="BM705" s="129">
        <v>5</v>
      </c>
      <c r="BN705" s="284"/>
      <c r="BO705" s="16" t="s">
        <v>100</v>
      </c>
      <c r="BP705" s="16" t="s">
        <v>101</v>
      </c>
      <c r="BQ705" s="129"/>
      <c r="BR705" s="129">
        <v>200</v>
      </c>
      <c r="BS705" s="129"/>
      <c r="BT705" s="129"/>
      <c r="BU705" s="129"/>
      <c r="BV705" s="129"/>
      <c r="BW705" s="129"/>
      <c r="BX705" s="129"/>
      <c r="BY705" s="129"/>
      <c r="BZ705" s="287"/>
      <c r="CB705" s="129">
        <v>5</v>
      </c>
      <c r="CC705" s="284"/>
      <c r="CD705" s="16"/>
      <c r="CE705" s="16"/>
      <c r="CF705" s="129"/>
      <c r="CG705" s="129"/>
      <c r="CH705" s="129"/>
      <c r="CI705" s="129"/>
      <c r="CJ705" s="129"/>
      <c r="CK705" s="129"/>
      <c r="CL705" s="129"/>
      <c r="CM705" s="129"/>
      <c r="CN705" s="129"/>
      <c r="CO705" s="287"/>
    </row>
    <row r="706" spans="1:93" hidden="1">
      <c r="A706" s="129">
        <v>6</v>
      </c>
      <c r="B706" s="283"/>
      <c r="C706" s="16" t="s">
        <v>91</v>
      </c>
      <c r="D706" s="16" t="s">
        <v>92</v>
      </c>
      <c r="E706" s="129">
        <v>100</v>
      </c>
      <c r="F706" s="129">
        <v>100</v>
      </c>
      <c r="G706" s="129"/>
      <c r="H706" s="129"/>
      <c r="I706" s="129"/>
      <c r="J706" s="129"/>
      <c r="K706" s="129"/>
      <c r="L706" s="129"/>
      <c r="M706" s="129"/>
      <c r="N706" s="129"/>
      <c r="O706" s="129"/>
      <c r="P706" s="281"/>
      <c r="Q706" s="148"/>
      <c r="R706" s="129">
        <v>6</v>
      </c>
      <c r="S706" s="284"/>
      <c r="T706" s="16" t="s">
        <v>116</v>
      </c>
      <c r="U706" s="16" t="s">
        <v>117</v>
      </c>
      <c r="V706" s="129">
        <v>200</v>
      </c>
      <c r="W706" s="129"/>
      <c r="X706" s="129"/>
      <c r="Y706" s="129"/>
      <c r="Z706" s="129"/>
      <c r="AA706" s="129"/>
      <c r="AB706" s="129"/>
      <c r="AC706" s="196"/>
      <c r="AD706" s="196"/>
      <c r="AE706" s="129"/>
      <c r="AF706" s="129"/>
      <c r="AG706" s="281"/>
      <c r="AI706" s="129">
        <v>6</v>
      </c>
      <c r="AJ706" s="284"/>
      <c r="AK706" s="16" t="s">
        <v>132</v>
      </c>
      <c r="AL706" s="16" t="s">
        <v>133</v>
      </c>
      <c r="AM706" s="206"/>
      <c r="AN706" s="206">
        <v>200</v>
      </c>
      <c r="AO706" s="206"/>
      <c r="AP706" s="206"/>
      <c r="AQ706" s="206"/>
      <c r="AR706" s="129"/>
      <c r="AS706" s="129"/>
      <c r="AT706" s="129"/>
      <c r="AU706" s="129"/>
      <c r="AV706" s="281"/>
      <c r="AX706" s="129">
        <v>6</v>
      </c>
      <c r="AY706" s="284"/>
      <c r="AZ706" s="16"/>
      <c r="BA706" s="16" t="s">
        <v>140</v>
      </c>
      <c r="BB706" s="129">
        <v>1000</v>
      </c>
      <c r="BC706" s="129"/>
      <c r="BD706" s="129"/>
      <c r="BE706" s="129"/>
      <c r="BF706" s="129"/>
      <c r="BG706" s="195"/>
      <c r="BH706" s="195"/>
      <c r="BI706" s="129"/>
      <c r="BJ706" s="129"/>
      <c r="BK706" s="308"/>
      <c r="BM706" s="129">
        <v>6</v>
      </c>
      <c r="BN706" s="284"/>
      <c r="BO706" s="16" t="s">
        <v>130</v>
      </c>
      <c r="BP706" s="16" t="s">
        <v>131</v>
      </c>
      <c r="BQ706" s="129"/>
      <c r="BR706" s="129">
        <v>52</v>
      </c>
      <c r="BS706" s="129"/>
      <c r="BT706" s="129"/>
      <c r="BU706" s="129"/>
      <c r="BV706" s="129"/>
      <c r="BW706" s="129"/>
      <c r="BX706" s="129"/>
      <c r="BY706" s="129"/>
      <c r="BZ706" s="287"/>
      <c r="CB706" s="129">
        <v>6</v>
      </c>
      <c r="CC706" s="284"/>
      <c r="CD706" s="129"/>
      <c r="CE706" s="129"/>
      <c r="CF706" s="129"/>
      <c r="CG706" s="129"/>
      <c r="CH706" s="129"/>
      <c r="CI706" s="129"/>
      <c r="CJ706" s="129"/>
      <c r="CK706" s="129"/>
      <c r="CL706" s="129"/>
      <c r="CM706" s="129"/>
      <c r="CN706" s="129"/>
      <c r="CO706" s="287"/>
    </row>
    <row r="707" spans="1:93" hidden="1">
      <c r="A707" s="129">
        <v>7</v>
      </c>
      <c r="B707" s="283"/>
      <c r="C707" s="16" t="s">
        <v>102</v>
      </c>
      <c r="D707" s="16" t="s">
        <v>103</v>
      </c>
      <c r="E707" s="129"/>
      <c r="F707" s="129">
        <v>44</v>
      </c>
      <c r="G707" s="129"/>
      <c r="H707" s="129"/>
      <c r="I707" s="129"/>
      <c r="J707" s="129"/>
      <c r="K707" s="129"/>
      <c r="L707" s="129"/>
      <c r="M707" s="129"/>
      <c r="N707" s="129"/>
      <c r="O707" s="129"/>
      <c r="P707" s="281"/>
      <c r="Q707" s="148"/>
      <c r="R707" s="129">
        <v>7</v>
      </c>
      <c r="S707" s="284"/>
      <c r="T707" s="16" t="s">
        <v>130</v>
      </c>
      <c r="U707" s="16" t="s">
        <v>131</v>
      </c>
      <c r="V707" s="129">
        <v>200</v>
      </c>
      <c r="W707" s="129"/>
      <c r="X707" s="129"/>
      <c r="Y707" s="129"/>
      <c r="Z707" s="129"/>
      <c r="AA707" s="129"/>
      <c r="AB707" s="129"/>
      <c r="AC707" s="196"/>
      <c r="AD707" s="196"/>
      <c r="AE707" s="129"/>
      <c r="AF707" s="129"/>
      <c r="AG707" s="281"/>
      <c r="AI707" s="129">
        <v>7</v>
      </c>
      <c r="AJ707" s="284"/>
      <c r="AK707" s="129"/>
      <c r="AL707" s="129"/>
      <c r="AM707" s="206"/>
      <c r="AN707" s="206"/>
      <c r="AO707" s="206"/>
      <c r="AP707" s="206"/>
      <c r="AQ707" s="206"/>
      <c r="AR707" s="129"/>
      <c r="AS707" s="129"/>
      <c r="AT707" s="129"/>
      <c r="AU707" s="129"/>
      <c r="AV707" s="281"/>
      <c r="AX707" s="129">
        <v>7</v>
      </c>
      <c r="AY707" s="284"/>
      <c r="AZ707" s="34" t="s">
        <v>528</v>
      </c>
      <c r="BA707" s="34" t="s">
        <v>436</v>
      </c>
      <c r="BB707" s="129">
        <v>1</v>
      </c>
      <c r="BC707" s="129"/>
      <c r="BD707" s="129"/>
      <c r="BE707" s="129"/>
      <c r="BF707" s="129"/>
      <c r="BG707" s="195"/>
      <c r="BH707" s="195"/>
      <c r="BI707" s="129"/>
      <c r="BJ707" s="129"/>
      <c r="BK707" s="308"/>
      <c r="BM707" s="129">
        <v>7</v>
      </c>
      <c r="BN707" s="284"/>
      <c r="BO707" s="34" t="s">
        <v>529</v>
      </c>
      <c r="BP707" s="34" t="s">
        <v>502</v>
      </c>
      <c r="BQ707" s="129"/>
      <c r="BR707" s="129">
        <v>80</v>
      </c>
      <c r="BS707" s="129"/>
      <c r="BT707" s="129"/>
      <c r="BU707" s="129"/>
      <c r="BV707" s="129"/>
      <c r="BW707" s="129"/>
      <c r="BX707" s="129"/>
      <c r="BY707" s="129"/>
      <c r="BZ707" s="287"/>
      <c r="CB707" s="129">
        <v>7</v>
      </c>
      <c r="CC707" s="284"/>
      <c r="CD707" s="129"/>
      <c r="CE707" s="129"/>
      <c r="CF707" s="129"/>
      <c r="CG707" s="129"/>
      <c r="CH707" s="129"/>
      <c r="CI707" s="129"/>
      <c r="CJ707" s="129"/>
      <c r="CK707" s="129"/>
      <c r="CL707" s="129"/>
      <c r="CM707" s="129"/>
      <c r="CN707" s="129"/>
      <c r="CO707" s="287"/>
    </row>
    <row r="708" spans="1:93" hidden="1">
      <c r="A708" s="129">
        <v>8</v>
      </c>
      <c r="B708" s="283"/>
      <c r="C708" s="129"/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  <c r="N708" s="129"/>
      <c r="O708" s="129"/>
      <c r="P708" s="281"/>
      <c r="Q708" s="148"/>
      <c r="R708" s="129">
        <v>8</v>
      </c>
      <c r="S708" s="284"/>
      <c r="T708" s="16"/>
      <c r="U708" s="16"/>
      <c r="V708" s="129"/>
      <c r="W708" s="129"/>
      <c r="X708" s="129"/>
      <c r="Y708" s="129"/>
      <c r="Z708" s="129"/>
      <c r="AA708" s="129"/>
      <c r="AB708" s="129"/>
      <c r="AC708" s="196"/>
      <c r="AD708" s="196"/>
      <c r="AE708" s="129"/>
      <c r="AF708" s="129"/>
      <c r="AG708" s="281"/>
      <c r="AI708" s="129">
        <v>8</v>
      </c>
      <c r="AJ708" s="284"/>
      <c r="AK708" s="129"/>
      <c r="AL708" s="129"/>
      <c r="AM708" s="206"/>
      <c r="AN708" s="206"/>
      <c r="AO708" s="206"/>
      <c r="AP708" s="206"/>
      <c r="AQ708" s="206"/>
      <c r="AR708" s="129"/>
      <c r="AS708" s="129"/>
      <c r="AT708" s="129"/>
      <c r="AU708" s="129"/>
      <c r="AV708" s="281"/>
      <c r="AX708" s="129">
        <v>8</v>
      </c>
      <c r="AY708" s="284"/>
      <c r="AZ708" s="34" t="s">
        <v>529</v>
      </c>
      <c r="BA708" s="34" t="s">
        <v>502</v>
      </c>
      <c r="BB708" s="129">
        <v>80</v>
      </c>
      <c r="BC708" s="129"/>
      <c r="BD708" s="16"/>
      <c r="BE708" s="16"/>
      <c r="BF708" s="129"/>
      <c r="BG708" s="195"/>
      <c r="BH708" s="195"/>
      <c r="BI708" s="129"/>
      <c r="BJ708" s="129"/>
      <c r="BK708" s="308"/>
      <c r="BM708" s="129">
        <v>8</v>
      </c>
      <c r="BN708" s="284"/>
      <c r="BO708" s="129"/>
      <c r="BP708" s="129"/>
      <c r="BQ708" s="129"/>
      <c r="BR708" s="129"/>
      <c r="BS708" s="129"/>
      <c r="BT708" s="129"/>
      <c r="BU708" s="129"/>
      <c r="BV708" s="129"/>
      <c r="BW708" s="129"/>
      <c r="BX708" s="129"/>
      <c r="BY708" s="129"/>
      <c r="BZ708" s="287"/>
      <c r="CB708" s="129">
        <v>8</v>
      </c>
      <c r="CC708" s="284"/>
      <c r="CD708" s="129"/>
      <c r="CE708" s="129"/>
      <c r="CF708" s="129"/>
      <c r="CG708" s="129"/>
      <c r="CH708" s="129"/>
      <c r="CI708" s="129"/>
      <c r="CJ708" s="129"/>
      <c r="CK708" s="129"/>
      <c r="CL708" s="129"/>
      <c r="CM708" s="129"/>
      <c r="CN708" s="129"/>
      <c r="CO708" s="287"/>
    </row>
    <row r="709" spans="1:93" hidden="1">
      <c r="A709" s="129">
        <v>9</v>
      </c>
      <c r="B709" s="283"/>
      <c r="C709" s="129"/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  <c r="O709" s="129"/>
      <c r="P709" s="281"/>
      <c r="Q709" s="148"/>
      <c r="R709" s="129">
        <v>9</v>
      </c>
      <c r="S709" s="284"/>
      <c r="T709" s="129"/>
      <c r="U709" s="129"/>
      <c r="V709" s="129"/>
      <c r="W709" s="129"/>
      <c r="X709" s="129"/>
      <c r="Y709" s="129"/>
      <c r="Z709" s="129"/>
      <c r="AA709" s="129"/>
      <c r="AB709" s="129"/>
      <c r="AC709" s="196"/>
      <c r="AD709" s="196"/>
      <c r="AE709" s="129"/>
      <c r="AF709" s="129"/>
      <c r="AG709" s="281"/>
      <c r="AI709" s="129">
        <v>9</v>
      </c>
      <c r="AJ709" s="284"/>
      <c r="AK709" s="129"/>
      <c r="AL709" s="129"/>
      <c r="AM709" s="206"/>
      <c r="AN709" s="206"/>
      <c r="AO709" s="206"/>
      <c r="AP709" s="206"/>
      <c r="AQ709" s="206"/>
      <c r="AR709" s="129"/>
      <c r="AS709" s="129"/>
      <c r="AT709" s="129"/>
      <c r="AU709" s="129"/>
      <c r="AV709" s="281"/>
      <c r="AX709" s="129">
        <v>9</v>
      </c>
      <c r="AY709" s="284"/>
      <c r="AZ709" s="129"/>
      <c r="BA709" s="129"/>
      <c r="BB709" s="129"/>
      <c r="BC709" s="129"/>
      <c r="BD709" s="129"/>
      <c r="BE709" s="129"/>
      <c r="BF709" s="129"/>
      <c r="BG709" s="195"/>
      <c r="BH709" s="195"/>
      <c r="BI709" s="129"/>
      <c r="BJ709" s="129"/>
      <c r="BK709" s="308"/>
      <c r="BM709" s="129">
        <v>9</v>
      </c>
      <c r="BN709" s="284"/>
      <c r="BO709" s="129"/>
      <c r="BP709" s="129"/>
      <c r="BQ709" s="129"/>
      <c r="BR709" s="129"/>
      <c r="BS709" s="129"/>
      <c r="BT709" s="129"/>
      <c r="BU709" s="129"/>
      <c r="BV709" s="129"/>
      <c r="BW709" s="129"/>
      <c r="BX709" s="129"/>
      <c r="BY709" s="129"/>
      <c r="BZ709" s="287"/>
      <c r="CB709" s="129">
        <v>9</v>
      </c>
      <c r="CC709" s="284"/>
      <c r="CD709" s="129"/>
      <c r="CE709" s="129"/>
      <c r="CF709" s="129"/>
      <c r="CG709" s="129"/>
      <c r="CH709" s="129"/>
      <c r="CI709" s="129"/>
      <c r="CJ709" s="129"/>
      <c r="CK709" s="129"/>
      <c r="CL709" s="129"/>
      <c r="CM709" s="129"/>
      <c r="CN709" s="129"/>
      <c r="CO709" s="287"/>
    </row>
    <row r="710" spans="1:93" hidden="1">
      <c r="A710" s="129">
        <v>10</v>
      </c>
      <c r="B710" s="283"/>
      <c r="C710" s="129"/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  <c r="N710" s="129"/>
      <c r="O710" s="129"/>
      <c r="P710" s="281"/>
      <c r="Q710" s="148"/>
      <c r="R710" s="129">
        <v>10</v>
      </c>
      <c r="S710" s="284"/>
      <c r="T710" s="129"/>
      <c r="U710" s="129"/>
      <c r="V710" s="129"/>
      <c r="W710" s="129"/>
      <c r="X710" s="129"/>
      <c r="Y710" s="129"/>
      <c r="Z710" s="129"/>
      <c r="AA710" s="129"/>
      <c r="AB710" s="129"/>
      <c r="AC710" s="196"/>
      <c r="AD710" s="196"/>
      <c r="AE710" s="129"/>
      <c r="AF710" s="129"/>
      <c r="AG710" s="281"/>
      <c r="AI710" s="129">
        <v>10</v>
      </c>
      <c r="AJ710" s="284"/>
      <c r="AK710" s="129"/>
      <c r="AL710" s="129"/>
      <c r="AM710" s="206"/>
      <c r="AN710" s="206"/>
      <c r="AO710" s="206"/>
      <c r="AP710" s="206"/>
      <c r="AQ710" s="206"/>
      <c r="AR710" s="129"/>
      <c r="AS710" s="129"/>
      <c r="AT710" s="129"/>
      <c r="AU710" s="129"/>
      <c r="AV710" s="281"/>
      <c r="AX710" s="129">
        <v>10</v>
      </c>
      <c r="AY710" s="284"/>
      <c r="AZ710" s="129"/>
      <c r="BA710" s="129"/>
      <c r="BB710" s="129"/>
      <c r="BC710" s="129"/>
      <c r="BD710" s="129"/>
      <c r="BE710" s="129"/>
      <c r="BF710" s="129"/>
      <c r="BG710" s="195"/>
      <c r="BH710" s="195"/>
      <c r="BI710" s="129"/>
      <c r="BJ710" s="129"/>
      <c r="BK710" s="308"/>
      <c r="BM710" s="129">
        <v>10</v>
      </c>
      <c r="BN710" s="284"/>
      <c r="BO710" s="129"/>
      <c r="BP710" s="129"/>
      <c r="BQ710" s="129"/>
      <c r="BR710" s="129"/>
      <c r="BS710" s="129"/>
      <c r="BT710" s="129"/>
      <c r="BU710" s="129"/>
      <c r="BV710" s="129"/>
      <c r="BW710" s="129"/>
      <c r="BX710" s="129"/>
      <c r="BY710" s="129"/>
      <c r="BZ710" s="287"/>
      <c r="CB710" s="129">
        <v>10</v>
      </c>
      <c r="CC710" s="284"/>
      <c r="CD710" s="129"/>
      <c r="CE710" s="129"/>
      <c r="CF710" s="129"/>
      <c r="CG710" s="129"/>
      <c r="CH710" s="129"/>
      <c r="CI710" s="129"/>
      <c r="CJ710" s="129"/>
      <c r="CK710" s="129"/>
      <c r="CL710" s="129"/>
      <c r="CM710" s="129"/>
      <c r="CN710" s="129"/>
      <c r="CO710" s="287"/>
    </row>
    <row r="711" spans="1:93" hidden="1">
      <c r="A711" s="129">
        <v>11</v>
      </c>
      <c r="B711" s="283"/>
      <c r="C711" s="129"/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281"/>
      <c r="Q711" s="148"/>
      <c r="R711" s="129">
        <v>11</v>
      </c>
      <c r="S711" s="284"/>
      <c r="T711" s="129"/>
      <c r="U711" s="129"/>
      <c r="V711" s="129"/>
      <c r="W711" s="129"/>
      <c r="X711" s="129"/>
      <c r="Y711" s="129"/>
      <c r="Z711" s="129"/>
      <c r="AA711" s="129"/>
      <c r="AB711" s="129"/>
      <c r="AC711" s="196"/>
      <c r="AD711" s="196"/>
      <c r="AE711" s="129"/>
      <c r="AF711" s="129"/>
      <c r="AG711" s="281"/>
      <c r="AI711" s="129">
        <v>11</v>
      </c>
      <c r="AJ711" s="284"/>
      <c r="AK711" s="129"/>
      <c r="AL711" s="129"/>
      <c r="AM711" s="206"/>
      <c r="AN711" s="206"/>
      <c r="AO711" s="206"/>
      <c r="AP711" s="206"/>
      <c r="AQ711" s="206"/>
      <c r="AR711" s="129"/>
      <c r="AS711" s="129"/>
      <c r="AT711" s="129"/>
      <c r="AU711" s="129"/>
      <c r="AV711" s="281"/>
      <c r="AX711" s="129">
        <v>11</v>
      </c>
      <c r="AY711" s="284"/>
      <c r="AZ711" s="129"/>
      <c r="BA711" s="129"/>
      <c r="BB711" s="129"/>
      <c r="BC711" s="129"/>
      <c r="BD711" s="129"/>
      <c r="BE711" s="129"/>
      <c r="BF711" s="129"/>
      <c r="BG711" s="195"/>
      <c r="BH711" s="195"/>
      <c r="BI711" s="129"/>
      <c r="BJ711" s="129"/>
      <c r="BK711" s="308"/>
      <c r="BM711" s="129">
        <v>11</v>
      </c>
      <c r="BN711" s="284"/>
      <c r="BO711" s="129"/>
      <c r="BP711" s="129"/>
      <c r="BQ711" s="129"/>
      <c r="BR711" s="129"/>
      <c r="BS711" s="129"/>
      <c r="BT711" s="129"/>
      <c r="BU711" s="129"/>
      <c r="BV711" s="129"/>
      <c r="BW711" s="129"/>
      <c r="BX711" s="129"/>
      <c r="BY711" s="129"/>
      <c r="BZ711" s="287"/>
      <c r="CB711" s="129">
        <v>11</v>
      </c>
      <c r="CC711" s="284"/>
      <c r="CD711" s="129"/>
      <c r="CE711" s="129"/>
      <c r="CF711" s="129"/>
      <c r="CG711" s="129"/>
      <c r="CH711" s="129"/>
      <c r="CI711" s="129"/>
      <c r="CJ711" s="129"/>
      <c r="CK711" s="129"/>
      <c r="CL711" s="129"/>
      <c r="CM711" s="129"/>
      <c r="CN711" s="129"/>
      <c r="CO711" s="287"/>
    </row>
    <row r="712" spans="1:93" hidden="1">
      <c r="A712" s="129">
        <v>12</v>
      </c>
      <c r="B712" s="283"/>
      <c r="C712" s="129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281"/>
      <c r="Q712" s="148"/>
      <c r="R712" s="129">
        <v>12</v>
      </c>
      <c r="S712" s="284"/>
      <c r="T712" s="129"/>
      <c r="U712" s="129"/>
      <c r="V712" s="129"/>
      <c r="W712" s="129"/>
      <c r="X712" s="129"/>
      <c r="Y712" s="129"/>
      <c r="Z712" s="129"/>
      <c r="AA712" s="129"/>
      <c r="AB712" s="129"/>
      <c r="AC712" s="196"/>
      <c r="AD712" s="196"/>
      <c r="AE712" s="129"/>
      <c r="AF712" s="129"/>
      <c r="AG712" s="281"/>
      <c r="AI712" s="129">
        <v>12</v>
      </c>
      <c r="AJ712" s="284"/>
      <c r="AK712" s="129"/>
      <c r="AL712" s="129"/>
      <c r="AM712" s="206"/>
      <c r="AN712" s="206"/>
      <c r="AO712" s="206"/>
      <c r="AP712" s="206"/>
      <c r="AQ712" s="206"/>
      <c r="AR712" s="129"/>
      <c r="AS712" s="129"/>
      <c r="AT712" s="129"/>
      <c r="AU712" s="129"/>
      <c r="AV712" s="281"/>
      <c r="AX712" s="129">
        <v>12</v>
      </c>
      <c r="AY712" s="284"/>
      <c r="AZ712" s="129"/>
      <c r="BA712" s="129"/>
      <c r="BB712" s="129"/>
      <c r="BC712" s="129"/>
      <c r="BD712" s="129"/>
      <c r="BE712" s="129"/>
      <c r="BF712" s="129"/>
      <c r="BG712" s="195"/>
      <c r="BH712" s="195"/>
      <c r="BI712" s="129"/>
      <c r="BJ712" s="129"/>
      <c r="BK712" s="308"/>
      <c r="BM712" s="129">
        <v>12</v>
      </c>
      <c r="BN712" s="284"/>
      <c r="BO712" s="129"/>
      <c r="BP712" s="129"/>
      <c r="BQ712" s="129"/>
      <c r="BR712" s="129"/>
      <c r="BS712" s="129"/>
      <c r="BT712" s="129"/>
      <c r="BU712" s="129"/>
      <c r="BV712" s="129"/>
      <c r="BW712" s="129"/>
      <c r="BX712" s="129"/>
      <c r="BY712" s="129"/>
      <c r="BZ712" s="287"/>
      <c r="CB712" s="129">
        <v>12</v>
      </c>
      <c r="CC712" s="284"/>
      <c r="CD712" s="129"/>
      <c r="CE712" s="129"/>
      <c r="CF712" s="129"/>
      <c r="CG712" s="129"/>
      <c r="CH712" s="129"/>
      <c r="CI712" s="129"/>
      <c r="CJ712" s="129"/>
      <c r="CK712" s="129"/>
      <c r="CL712" s="129"/>
      <c r="CM712" s="129"/>
      <c r="CN712" s="129"/>
      <c r="CO712" s="287"/>
    </row>
    <row r="713" spans="1:93" hidden="1">
      <c r="A713" s="129">
        <v>13</v>
      </c>
      <c r="B713" s="283"/>
      <c r="C713" s="129"/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281"/>
      <c r="Q713" s="148"/>
      <c r="R713" s="129">
        <v>13</v>
      </c>
      <c r="S713" s="284"/>
      <c r="T713" s="129"/>
      <c r="U713" s="129"/>
      <c r="V713" s="129"/>
      <c r="W713" s="129"/>
      <c r="X713" s="129"/>
      <c r="Y713" s="129"/>
      <c r="Z713" s="129"/>
      <c r="AA713" s="129"/>
      <c r="AB713" s="129"/>
      <c r="AC713" s="196"/>
      <c r="AD713" s="196"/>
      <c r="AE713" s="129"/>
      <c r="AF713" s="129"/>
      <c r="AG713" s="281"/>
      <c r="AI713" s="129">
        <v>13</v>
      </c>
      <c r="AJ713" s="284"/>
      <c r="AK713" s="129"/>
      <c r="AL713" s="129"/>
      <c r="AM713" s="206"/>
      <c r="AN713" s="206"/>
      <c r="AO713" s="206"/>
      <c r="AP713" s="206"/>
      <c r="AQ713" s="206"/>
      <c r="AR713" s="129"/>
      <c r="AS713" s="129"/>
      <c r="AT713" s="129"/>
      <c r="AU713" s="129"/>
      <c r="AV713" s="281"/>
      <c r="AX713" s="129">
        <v>13</v>
      </c>
      <c r="AY713" s="284"/>
      <c r="AZ713" s="129"/>
      <c r="BA713" s="129"/>
      <c r="BB713" s="129"/>
      <c r="BC713" s="129"/>
      <c r="BD713" s="129"/>
      <c r="BE713" s="129"/>
      <c r="BF713" s="129"/>
      <c r="BG713" s="195"/>
      <c r="BH713" s="195"/>
      <c r="BI713" s="129"/>
      <c r="BJ713" s="129"/>
      <c r="BK713" s="308"/>
      <c r="BM713" s="129">
        <v>13</v>
      </c>
      <c r="BN713" s="284"/>
      <c r="BO713" s="129"/>
      <c r="BP713" s="129"/>
      <c r="BQ713" s="129"/>
      <c r="BR713" s="129"/>
      <c r="BS713" s="129"/>
      <c r="BT713" s="129"/>
      <c r="BU713" s="129"/>
      <c r="BV713" s="129"/>
      <c r="BW713" s="129"/>
      <c r="BX713" s="129"/>
      <c r="BY713" s="129"/>
      <c r="BZ713" s="287"/>
      <c r="CB713" s="129">
        <v>13</v>
      </c>
      <c r="CC713" s="284"/>
      <c r="CD713" s="129"/>
      <c r="CE713" s="129"/>
      <c r="CF713" s="129"/>
      <c r="CG713" s="129"/>
      <c r="CH713" s="129"/>
      <c r="CI713" s="129"/>
      <c r="CJ713" s="129"/>
      <c r="CK713" s="129"/>
      <c r="CL713" s="129"/>
      <c r="CM713" s="129"/>
      <c r="CN713" s="129"/>
      <c r="CO713" s="287"/>
    </row>
    <row r="714" spans="1:93" hidden="1">
      <c r="A714" s="129">
        <v>14</v>
      </c>
      <c r="B714" s="283"/>
      <c r="C714" s="129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281"/>
      <c r="Q714" s="148"/>
      <c r="R714" s="129">
        <v>14</v>
      </c>
      <c r="S714" s="284"/>
      <c r="T714" s="129"/>
      <c r="U714" s="129"/>
      <c r="V714" s="129"/>
      <c r="W714" s="129"/>
      <c r="X714" s="129"/>
      <c r="Y714" s="129"/>
      <c r="Z714" s="129"/>
      <c r="AA714" s="129"/>
      <c r="AB714" s="129"/>
      <c r="AC714" s="196"/>
      <c r="AD714" s="196"/>
      <c r="AE714" s="129"/>
      <c r="AF714" s="129"/>
      <c r="AG714" s="281"/>
      <c r="AI714" s="129">
        <v>14</v>
      </c>
      <c r="AJ714" s="284"/>
      <c r="AK714" s="129"/>
      <c r="AL714" s="129"/>
      <c r="AM714" s="206"/>
      <c r="AN714" s="206"/>
      <c r="AO714" s="206"/>
      <c r="AP714" s="206"/>
      <c r="AQ714" s="206"/>
      <c r="AR714" s="129"/>
      <c r="AS714" s="129"/>
      <c r="AT714" s="129"/>
      <c r="AU714" s="129"/>
      <c r="AV714" s="281"/>
      <c r="AX714" s="129">
        <v>14</v>
      </c>
      <c r="AY714" s="284"/>
      <c r="AZ714" s="129"/>
      <c r="BA714" s="129"/>
      <c r="BB714" s="129"/>
      <c r="BC714" s="129"/>
      <c r="BD714" s="129"/>
      <c r="BE714" s="129"/>
      <c r="BF714" s="129"/>
      <c r="BG714" s="195"/>
      <c r="BH714" s="195"/>
      <c r="BI714" s="129"/>
      <c r="BJ714" s="129"/>
      <c r="BK714" s="308"/>
      <c r="BM714" s="129">
        <v>14</v>
      </c>
      <c r="BN714" s="284"/>
      <c r="BO714" s="129"/>
      <c r="BP714" s="129"/>
      <c r="BQ714" s="129"/>
      <c r="BR714" s="129"/>
      <c r="BS714" s="129"/>
      <c r="BT714" s="129"/>
      <c r="BU714" s="129"/>
      <c r="BV714" s="129"/>
      <c r="BW714" s="129"/>
      <c r="BX714" s="129"/>
      <c r="BY714" s="129"/>
      <c r="BZ714" s="287"/>
      <c r="CB714" s="129">
        <v>14</v>
      </c>
      <c r="CC714" s="284"/>
      <c r="CD714" s="129"/>
      <c r="CE714" s="129"/>
      <c r="CF714" s="129"/>
      <c r="CG714" s="129"/>
      <c r="CH714" s="129"/>
      <c r="CI714" s="129"/>
      <c r="CJ714" s="129"/>
      <c r="CK714" s="129"/>
      <c r="CL714" s="129"/>
      <c r="CM714" s="129"/>
      <c r="CN714" s="129"/>
      <c r="CO714" s="287"/>
    </row>
    <row r="715" spans="1:93" hidden="1">
      <c r="A715" s="129">
        <v>15</v>
      </c>
      <c r="B715" s="283"/>
      <c r="C715" s="129"/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281"/>
      <c r="Q715" s="148"/>
      <c r="R715" s="129">
        <v>15</v>
      </c>
      <c r="S715" s="284"/>
      <c r="T715" s="129"/>
      <c r="U715" s="129"/>
      <c r="V715" s="129"/>
      <c r="W715" s="129"/>
      <c r="X715" s="129"/>
      <c r="Y715" s="129"/>
      <c r="Z715" s="129"/>
      <c r="AA715" s="129"/>
      <c r="AB715" s="129"/>
      <c r="AC715" s="196"/>
      <c r="AD715" s="196"/>
      <c r="AE715" s="129"/>
      <c r="AF715" s="129"/>
      <c r="AG715" s="281"/>
      <c r="AI715" s="129">
        <v>15</v>
      </c>
      <c r="AJ715" s="284"/>
      <c r="AK715" s="129"/>
      <c r="AL715" s="129"/>
      <c r="AM715" s="206"/>
      <c r="AN715" s="206"/>
      <c r="AO715" s="206"/>
      <c r="AP715" s="206"/>
      <c r="AQ715" s="206"/>
      <c r="AR715" s="129"/>
      <c r="AS715" s="129"/>
      <c r="AT715" s="129"/>
      <c r="AU715" s="129"/>
      <c r="AV715" s="281"/>
      <c r="AX715" s="129">
        <v>15</v>
      </c>
      <c r="AY715" s="284"/>
      <c r="AZ715" s="129"/>
      <c r="BA715" s="129"/>
      <c r="BB715" s="129"/>
      <c r="BC715" s="129"/>
      <c r="BD715" s="129"/>
      <c r="BE715" s="129"/>
      <c r="BF715" s="129"/>
      <c r="BG715" s="195"/>
      <c r="BH715" s="195"/>
      <c r="BI715" s="129"/>
      <c r="BJ715" s="129"/>
      <c r="BK715" s="309"/>
      <c r="BM715" s="129">
        <v>15</v>
      </c>
      <c r="BN715" s="284"/>
      <c r="BO715" s="129"/>
      <c r="BP715" s="129"/>
      <c r="BQ715" s="129"/>
      <c r="BR715" s="129"/>
      <c r="BS715" s="129"/>
      <c r="BT715" s="129"/>
      <c r="BU715" s="129"/>
      <c r="BV715" s="129"/>
      <c r="BW715" s="129"/>
      <c r="BX715" s="129"/>
      <c r="BY715" s="129"/>
      <c r="BZ715" s="288"/>
      <c r="CB715" s="129">
        <v>15</v>
      </c>
      <c r="CC715" s="284"/>
      <c r="CD715" s="129"/>
      <c r="CE715" s="129"/>
      <c r="CF715" s="129"/>
      <c r="CG715" s="129"/>
      <c r="CH715" s="129"/>
      <c r="CI715" s="129"/>
      <c r="CJ715" s="129"/>
      <c r="CK715" s="129"/>
      <c r="CL715" s="129"/>
      <c r="CM715" s="129"/>
      <c r="CN715" s="129"/>
      <c r="CO715" s="288"/>
    </row>
    <row r="716" spans="1:93" ht="15.75" hidden="1">
      <c r="A716" s="280" t="s">
        <v>644</v>
      </c>
      <c r="B716" s="280"/>
      <c r="C716" s="129"/>
      <c r="D716" s="129"/>
      <c r="E716" s="125">
        <f>SUM(E701:E715)</f>
        <v>1065</v>
      </c>
      <c r="F716" s="125">
        <f>SUM(F701:F715)</f>
        <v>1068</v>
      </c>
      <c r="G716" s="125">
        <f t="shared" ref="G716:H716" si="338">SUM(G701:G715)</f>
        <v>0</v>
      </c>
      <c r="H716" s="125">
        <f t="shared" si="338"/>
        <v>0</v>
      </c>
      <c r="I716" s="129"/>
      <c r="J716" s="129">
        <f t="shared" ref="J716:K716" si="339">SUM(J701:J715)</f>
        <v>0</v>
      </c>
      <c r="K716" s="129">
        <f t="shared" si="339"/>
        <v>0</v>
      </c>
      <c r="L716" s="130">
        <f>IF(F716=0,0,(F716/E716*100))</f>
        <v>100.28169014084507</v>
      </c>
      <c r="M716" s="130">
        <f>IF(K716=0,0,(K716/J716*100))</f>
        <v>0</v>
      </c>
      <c r="N716" s="129"/>
      <c r="O716" s="129"/>
      <c r="P716" s="129"/>
      <c r="Q716" s="148"/>
      <c r="R716" s="280" t="s">
        <v>644</v>
      </c>
      <c r="S716" s="280"/>
      <c r="T716" s="125"/>
      <c r="U716" s="125"/>
      <c r="V716" s="125">
        <f>SUM(V701:V715)</f>
        <v>1100</v>
      </c>
      <c r="W716" s="125">
        <f>SUM(W701:W715)</f>
        <v>872</v>
      </c>
      <c r="X716" s="125">
        <f t="shared" ref="X716:Y716" si="340">SUM(X701:X715)</f>
        <v>0</v>
      </c>
      <c r="Y716" s="125">
        <f t="shared" si="340"/>
        <v>0</v>
      </c>
      <c r="Z716" s="125"/>
      <c r="AA716" s="125">
        <f t="shared" ref="AA716:AB716" si="341">SUM(AA701:AA715)</f>
        <v>0</v>
      </c>
      <c r="AB716" s="125">
        <f t="shared" si="341"/>
        <v>0</v>
      </c>
      <c r="AC716" s="197">
        <f>IF(W716=0,0,(W716/V716*100))</f>
        <v>79.272727272727266</v>
      </c>
      <c r="AD716" s="197">
        <f>IF(AB716=0,0,(AB716/AA716*100))</f>
        <v>0</v>
      </c>
      <c r="AE716" s="129">
        <v>8</v>
      </c>
      <c r="AF716" s="129">
        <v>2</v>
      </c>
      <c r="AG716" s="129"/>
      <c r="AI716" s="281" t="s">
        <v>644</v>
      </c>
      <c r="AJ716" s="281"/>
      <c r="AK716" s="129"/>
      <c r="AL716" s="129"/>
      <c r="AM716" s="206">
        <f>SUM(AM701:AM715)</f>
        <v>1000</v>
      </c>
      <c r="AN716" s="206">
        <f>SUM(AN701:AN715)</f>
        <v>1180</v>
      </c>
      <c r="AO716" s="206"/>
      <c r="AP716" s="206">
        <f t="shared" ref="AP716:AQ716" si="342">SUM(AP701:AP715)</f>
        <v>0</v>
      </c>
      <c r="AQ716" s="206">
        <f t="shared" si="342"/>
        <v>0</v>
      </c>
      <c r="AR716" s="130">
        <f>IF(AN716=0,0,(AN716/AM716*100))</f>
        <v>118</v>
      </c>
      <c r="AS716" s="130">
        <f>IF(AQ716=0,0,(AQ716/AP716*100))</f>
        <v>0</v>
      </c>
      <c r="AT716" s="129">
        <v>12</v>
      </c>
      <c r="AU716" s="129">
        <v>0</v>
      </c>
      <c r="AV716" s="129"/>
      <c r="AX716" s="281" t="s">
        <v>644</v>
      </c>
      <c r="AY716" s="281"/>
      <c r="AZ716" s="129"/>
      <c r="BA716" s="129"/>
      <c r="BB716" s="129">
        <f>SUM(BB701:BB715)</f>
        <v>1081</v>
      </c>
      <c r="BC716" s="129">
        <f>SUM(BC701:BC715)</f>
        <v>1000</v>
      </c>
      <c r="BD716" s="129"/>
      <c r="BE716" s="129">
        <f t="shared" ref="BE716:BF716" si="343">SUM(BE701:BE715)</f>
        <v>0</v>
      </c>
      <c r="BF716" s="129">
        <f t="shared" si="343"/>
        <v>0</v>
      </c>
      <c r="BG716" s="194">
        <f>IF(BC716=0,0,(BC716/BB716*100))</f>
        <v>92.506938020351527</v>
      </c>
      <c r="BH716" s="194">
        <f>IF(BF716=0,0,(BF716/BE716*100))</f>
        <v>0</v>
      </c>
      <c r="BI716" s="129">
        <v>10</v>
      </c>
      <c r="BJ716" s="129">
        <v>0</v>
      </c>
      <c r="BK716" s="129"/>
      <c r="BM716" s="281" t="s">
        <v>644</v>
      </c>
      <c r="BN716" s="281"/>
      <c r="BO716" s="129"/>
      <c r="BP716" s="129"/>
      <c r="BQ716" s="129">
        <f>SUM(BQ701:BQ715)</f>
        <v>900</v>
      </c>
      <c r="BR716" s="129">
        <f>SUM(BR701:BR715)</f>
        <v>832</v>
      </c>
      <c r="BS716" s="129"/>
      <c r="BT716" s="129">
        <f t="shared" ref="BT716:BU716" si="344">SUM(BT701:BT715)</f>
        <v>0</v>
      </c>
      <c r="BU716" s="129">
        <f t="shared" si="344"/>
        <v>0</v>
      </c>
      <c r="BV716" s="130">
        <f>IF(BR716=0,0,(BR716/BQ716*100))</f>
        <v>92.444444444444443</v>
      </c>
      <c r="BW716" s="130">
        <f>IF(BU716=0,0,(BU716/BT716*100))</f>
        <v>0</v>
      </c>
      <c r="BX716" s="129"/>
      <c r="BY716" s="129"/>
      <c r="BZ716" s="129"/>
      <c r="CB716" s="281" t="s">
        <v>644</v>
      </c>
      <c r="CC716" s="281"/>
      <c r="CD716" s="129"/>
      <c r="CE716" s="129"/>
      <c r="CF716" s="129">
        <f>SUM(CF701:CF715)</f>
        <v>0</v>
      </c>
      <c r="CG716" s="129">
        <f>SUM(CG701:CG715)</f>
        <v>0</v>
      </c>
      <c r="CH716" s="129"/>
      <c r="CI716" s="129">
        <f t="shared" ref="CI716:CJ716" si="345">SUM(CI701:CI715)</f>
        <v>0</v>
      </c>
      <c r="CJ716" s="129">
        <f t="shared" si="345"/>
        <v>278</v>
      </c>
      <c r="CK716" s="130">
        <f>IF(CG716=0,0,(CG716/CF716*100))</f>
        <v>0</v>
      </c>
      <c r="CL716" s="130" t="e">
        <f>IF(CJ716=0,0,(CJ716/CI716*100))</f>
        <v>#DIV/0!</v>
      </c>
      <c r="CM716" s="129"/>
      <c r="CN716" s="129"/>
      <c r="CO716" s="129"/>
    </row>
    <row r="717" spans="1:93" hidden="1">
      <c r="A717" s="129">
        <v>1</v>
      </c>
      <c r="B717" s="283" t="s">
        <v>655</v>
      </c>
      <c r="C717" s="129" t="s">
        <v>865</v>
      </c>
      <c r="D717" s="129" t="s">
        <v>866</v>
      </c>
      <c r="E717" s="129">
        <v>90</v>
      </c>
      <c r="F717" s="129">
        <v>75</v>
      </c>
      <c r="G717" s="129"/>
      <c r="H717" s="129"/>
      <c r="I717" s="129"/>
      <c r="J717" s="129"/>
      <c r="K717" s="129"/>
      <c r="L717" s="129"/>
      <c r="M717" s="129"/>
      <c r="N717" s="129"/>
      <c r="O717" s="129"/>
      <c r="P717" s="286" t="s">
        <v>881</v>
      </c>
      <c r="Q717" s="148"/>
      <c r="R717" s="129">
        <v>1</v>
      </c>
      <c r="S717" s="284" t="s">
        <v>655</v>
      </c>
      <c r="T717" s="129" t="s">
        <v>886</v>
      </c>
      <c r="U717" s="129" t="s">
        <v>887</v>
      </c>
      <c r="V717" s="129">
        <v>80</v>
      </c>
      <c r="W717" s="129">
        <v>78</v>
      </c>
      <c r="X717" s="129"/>
      <c r="Y717" s="129"/>
      <c r="Z717" s="129"/>
      <c r="AA717" s="129"/>
      <c r="AB717" s="129"/>
      <c r="AC717" s="196"/>
      <c r="AD717" s="196"/>
      <c r="AE717" s="129"/>
      <c r="AF717" s="129"/>
      <c r="AG717" s="286" t="s">
        <v>890</v>
      </c>
      <c r="AI717" s="129">
        <v>1</v>
      </c>
      <c r="AJ717" s="284" t="s">
        <v>655</v>
      </c>
      <c r="AK717" s="129" t="s">
        <v>749</v>
      </c>
      <c r="AL717" s="129" t="s">
        <v>750</v>
      </c>
      <c r="AM717" s="206">
        <v>50</v>
      </c>
      <c r="AN717" s="206">
        <v>163</v>
      </c>
      <c r="AO717" s="206"/>
      <c r="AP717" s="206"/>
      <c r="AQ717" s="206"/>
      <c r="AR717" s="129"/>
      <c r="AS717" s="129"/>
      <c r="AT717" s="129"/>
      <c r="AU717" s="129"/>
      <c r="AV717" s="281"/>
      <c r="AX717" s="129">
        <v>1</v>
      </c>
      <c r="AY717" s="284" t="s">
        <v>655</v>
      </c>
      <c r="AZ717" s="129" t="s">
        <v>722</v>
      </c>
      <c r="BA717" s="129" t="s">
        <v>723</v>
      </c>
      <c r="BB717" s="129">
        <v>180</v>
      </c>
      <c r="BC717" s="129">
        <v>124</v>
      </c>
      <c r="BD717" s="129"/>
      <c r="BE717" s="129"/>
      <c r="BF717" s="129"/>
      <c r="BG717" s="195"/>
      <c r="BH717" s="195"/>
      <c r="BI717" s="129"/>
      <c r="BJ717" s="129"/>
      <c r="BK717" s="286" t="s">
        <v>910</v>
      </c>
      <c r="BM717" s="129">
        <v>1</v>
      </c>
      <c r="BN717" s="284" t="s">
        <v>655</v>
      </c>
      <c r="BO717" s="129"/>
      <c r="BP717" s="16" t="s">
        <v>142</v>
      </c>
      <c r="BQ717" s="129">
        <v>80</v>
      </c>
      <c r="BR717" s="129"/>
      <c r="BS717" s="129"/>
      <c r="BT717" s="129"/>
      <c r="BU717" s="129"/>
      <c r="BV717" s="129"/>
      <c r="BW717" s="129"/>
      <c r="BX717" s="129"/>
      <c r="BY717" s="129"/>
      <c r="BZ717" s="289"/>
      <c r="CB717" s="129">
        <v>1</v>
      </c>
      <c r="CC717" s="284" t="s">
        <v>655</v>
      </c>
      <c r="CD717" s="129"/>
      <c r="CE717" s="129"/>
      <c r="CF717" s="129"/>
      <c r="CG717" s="129"/>
      <c r="CH717" s="129"/>
      <c r="CI717" s="129"/>
      <c r="CJ717" s="129"/>
      <c r="CK717" s="129"/>
      <c r="CL717" s="129"/>
      <c r="CM717" s="129"/>
      <c r="CN717" s="129"/>
      <c r="CO717" s="289"/>
    </row>
    <row r="718" spans="1:93" hidden="1">
      <c r="A718" s="129">
        <v>2</v>
      </c>
      <c r="B718" s="283"/>
      <c r="C718" s="129" t="s">
        <v>807</v>
      </c>
      <c r="D718" s="129" t="s">
        <v>808</v>
      </c>
      <c r="E718" s="129">
        <v>170</v>
      </c>
      <c r="F718" s="129">
        <v>300</v>
      </c>
      <c r="G718" s="129"/>
      <c r="H718" s="129"/>
      <c r="I718" s="129"/>
      <c r="J718" s="129"/>
      <c r="K718" s="129"/>
      <c r="L718" s="129"/>
      <c r="M718" s="129"/>
      <c r="N718" s="129"/>
      <c r="O718" s="129"/>
      <c r="P718" s="287"/>
      <c r="Q718" s="148"/>
      <c r="R718" s="129">
        <v>2</v>
      </c>
      <c r="S718" s="284"/>
      <c r="T718" s="129" t="s">
        <v>888</v>
      </c>
      <c r="U718" s="129" t="s">
        <v>889</v>
      </c>
      <c r="V718" s="129"/>
      <c r="W718" s="129">
        <v>2</v>
      </c>
      <c r="X718" s="129"/>
      <c r="Y718" s="129"/>
      <c r="Z718" s="129"/>
      <c r="AA718" s="129"/>
      <c r="AB718" s="129"/>
      <c r="AC718" s="196"/>
      <c r="AD718" s="196"/>
      <c r="AE718" s="129"/>
      <c r="AF718" s="129"/>
      <c r="AG718" s="287"/>
      <c r="AI718" s="129">
        <v>2</v>
      </c>
      <c r="AJ718" s="284"/>
      <c r="AK718" s="129" t="s">
        <v>888</v>
      </c>
      <c r="AL718" s="129" t="s">
        <v>889</v>
      </c>
      <c r="AM718" s="206"/>
      <c r="AN718" s="206">
        <v>17</v>
      </c>
      <c r="AO718" s="206"/>
      <c r="AP718" s="206"/>
      <c r="AQ718" s="206"/>
      <c r="AR718" s="129"/>
      <c r="AS718" s="129"/>
      <c r="AT718" s="129"/>
      <c r="AU718" s="129"/>
      <c r="AV718" s="281"/>
      <c r="AX718" s="129">
        <v>2</v>
      </c>
      <c r="AY718" s="284"/>
      <c r="AZ718" s="153" t="s">
        <v>686</v>
      </c>
      <c r="BA718" s="153" t="s">
        <v>687</v>
      </c>
      <c r="BB718" s="129"/>
      <c r="BC718" s="129">
        <v>56</v>
      </c>
      <c r="BD718" s="129"/>
      <c r="BE718" s="129"/>
      <c r="BF718" s="129"/>
      <c r="BG718" s="195"/>
      <c r="BH718" s="195"/>
      <c r="BI718" s="129"/>
      <c r="BJ718" s="129"/>
      <c r="BK718" s="287"/>
      <c r="BM718" s="129">
        <v>2</v>
      </c>
      <c r="BN718" s="284"/>
      <c r="BO718" s="129" t="s">
        <v>749</v>
      </c>
      <c r="BP718" s="129" t="s">
        <v>750</v>
      </c>
      <c r="BQ718" s="129"/>
      <c r="BR718" s="129">
        <v>166</v>
      </c>
      <c r="BS718" s="129"/>
      <c r="BT718" s="129"/>
      <c r="BU718" s="129"/>
      <c r="BV718" s="129"/>
      <c r="BW718" s="129"/>
      <c r="BX718" s="129"/>
      <c r="BY718" s="129"/>
      <c r="BZ718" s="290"/>
      <c r="CB718" s="129">
        <v>2</v>
      </c>
      <c r="CC718" s="284"/>
      <c r="CD718" s="129"/>
      <c r="CE718" s="129"/>
      <c r="CF718" s="129"/>
      <c r="CG718" s="129"/>
      <c r="CH718" s="129"/>
      <c r="CI718" s="129"/>
      <c r="CJ718" s="129"/>
      <c r="CK718" s="129"/>
      <c r="CL718" s="129"/>
      <c r="CM718" s="129"/>
      <c r="CN718" s="129"/>
      <c r="CO718" s="290"/>
    </row>
    <row r="719" spans="1:93" hidden="1">
      <c r="A719" s="129">
        <v>3</v>
      </c>
      <c r="B719" s="283"/>
      <c r="C719" s="129" t="s">
        <v>861</v>
      </c>
      <c r="D719" s="129" t="s">
        <v>862</v>
      </c>
      <c r="E719" s="129">
        <v>130</v>
      </c>
      <c r="F719" s="129"/>
      <c r="G719" s="129"/>
      <c r="H719" s="129">
        <v>18</v>
      </c>
      <c r="I719" s="129"/>
      <c r="J719" s="129"/>
      <c r="K719" s="129"/>
      <c r="L719" s="129"/>
      <c r="M719" s="129"/>
      <c r="N719" s="129"/>
      <c r="O719" s="129"/>
      <c r="P719" s="287"/>
      <c r="Q719" s="148"/>
      <c r="R719" s="129">
        <v>3</v>
      </c>
      <c r="S719" s="284"/>
      <c r="T719" s="129" t="s">
        <v>861</v>
      </c>
      <c r="U719" s="129" t="s">
        <v>862</v>
      </c>
      <c r="V719" s="129">
        <v>130</v>
      </c>
      <c r="W719" s="129">
        <v>56</v>
      </c>
      <c r="X719" s="129"/>
      <c r="Y719" s="129">
        <v>115</v>
      </c>
      <c r="Z719" s="129"/>
      <c r="AA719" s="129"/>
      <c r="AB719" s="129"/>
      <c r="AC719" s="196"/>
      <c r="AD719" s="196"/>
      <c r="AE719" s="129"/>
      <c r="AF719" s="129"/>
      <c r="AG719" s="287"/>
      <c r="AI719" s="129">
        <v>3</v>
      </c>
      <c r="AJ719" s="284"/>
      <c r="AK719" s="129" t="s">
        <v>861</v>
      </c>
      <c r="AL719" s="129" t="s">
        <v>862</v>
      </c>
      <c r="AM719" s="206">
        <v>130</v>
      </c>
      <c r="AN719" s="206"/>
      <c r="AO719" s="206"/>
      <c r="AP719" s="206"/>
      <c r="AQ719" s="206"/>
      <c r="AR719" s="129"/>
      <c r="AS719" s="129"/>
      <c r="AT719" s="129"/>
      <c r="AU719" s="129"/>
      <c r="AV719" s="281"/>
      <c r="AX719" s="129">
        <v>3</v>
      </c>
      <c r="AY719" s="284"/>
      <c r="AZ719" s="129"/>
      <c r="BA719" s="129"/>
      <c r="BB719" s="129"/>
      <c r="BC719" s="129"/>
      <c r="BD719" s="129"/>
      <c r="BE719" s="129"/>
      <c r="BF719" s="129"/>
      <c r="BG719" s="195"/>
      <c r="BH719" s="195"/>
      <c r="BI719" s="129"/>
      <c r="BJ719" s="129"/>
      <c r="BK719" s="287"/>
      <c r="BM719" s="129">
        <v>3</v>
      </c>
      <c r="BN719" s="284"/>
      <c r="BO719" s="129" t="s">
        <v>865</v>
      </c>
      <c r="BP719" s="129" t="s">
        <v>866</v>
      </c>
      <c r="BQ719" s="129"/>
      <c r="BR719" s="129">
        <v>74</v>
      </c>
      <c r="BS719" s="129"/>
      <c r="BT719" s="129"/>
      <c r="BU719" s="129"/>
      <c r="BV719" s="129"/>
      <c r="BW719" s="129"/>
      <c r="BX719" s="129"/>
      <c r="BY719" s="129"/>
      <c r="BZ719" s="290"/>
      <c r="CB719" s="129">
        <v>3</v>
      </c>
      <c r="CC719" s="284"/>
      <c r="CD719" s="129"/>
      <c r="CE719" s="129"/>
      <c r="CF719" s="129"/>
      <c r="CG719" s="129"/>
      <c r="CH719" s="129"/>
      <c r="CI719" s="129"/>
      <c r="CJ719" s="129"/>
      <c r="CK719" s="129"/>
      <c r="CL719" s="129"/>
      <c r="CM719" s="129"/>
      <c r="CN719" s="129"/>
      <c r="CO719" s="290"/>
    </row>
    <row r="720" spans="1:93" hidden="1">
      <c r="A720" s="129">
        <v>4</v>
      </c>
      <c r="B720" s="283"/>
      <c r="C720" s="129" t="s">
        <v>749</v>
      </c>
      <c r="D720" s="129" t="s">
        <v>750</v>
      </c>
      <c r="E720" s="129"/>
      <c r="F720" s="129"/>
      <c r="G720" s="129"/>
      <c r="H720" s="129">
        <v>112</v>
      </c>
      <c r="I720" s="129"/>
      <c r="J720" s="129"/>
      <c r="K720" s="129"/>
      <c r="L720" s="129"/>
      <c r="M720" s="129"/>
      <c r="N720" s="129"/>
      <c r="O720" s="129"/>
      <c r="P720" s="287"/>
      <c r="Q720" s="148"/>
      <c r="R720" s="129">
        <v>4</v>
      </c>
      <c r="S720" s="284"/>
      <c r="T720" s="129" t="s">
        <v>749</v>
      </c>
      <c r="U720" s="129" t="s">
        <v>750</v>
      </c>
      <c r="V720" s="129">
        <v>130</v>
      </c>
      <c r="W720" s="129">
        <v>90</v>
      </c>
      <c r="X720" s="129"/>
      <c r="Y720" s="129">
        <v>10</v>
      </c>
      <c r="Z720" s="129"/>
      <c r="AA720" s="129"/>
      <c r="AB720" s="129"/>
      <c r="AC720" s="196"/>
      <c r="AD720" s="196"/>
      <c r="AE720" s="129"/>
      <c r="AF720" s="129"/>
      <c r="AG720" s="287"/>
      <c r="AI720" s="129">
        <v>4</v>
      </c>
      <c r="AJ720" s="284"/>
      <c r="AK720" s="129"/>
      <c r="AL720" s="16"/>
      <c r="AM720" s="206"/>
      <c r="AN720" s="206"/>
      <c r="AO720" s="206"/>
      <c r="AP720" s="206"/>
      <c r="AQ720" s="206"/>
      <c r="AR720" s="129"/>
      <c r="AS720" s="129"/>
      <c r="AT720" s="129"/>
      <c r="AU720" s="129"/>
      <c r="AV720" s="281"/>
      <c r="AX720" s="129">
        <v>4</v>
      </c>
      <c r="AY720" s="284"/>
      <c r="AZ720" s="129"/>
      <c r="BA720" s="129"/>
      <c r="BB720" s="129"/>
      <c r="BC720" s="129"/>
      <c r="BD720" s="129"/>
      <c r="BE720" s="129"/>
      <c r="BF720" s="129"/>
      <c r="BG720" s="195"/>
      <c r="BH720" s="195"/>
      <c r="BI720" s="129"/>
      <c r="BJ720" s="129"/>
      <c r="BK720" s="287"/>
      <c r="BM720" s="129">
        <v>4</v>
      </c>
      <c r="BN720" s="284"/>
      <c r="BO720" s="129"/>
      <c r="BP720" s="129"/>
      <c r="BQ720" s="129"/>
      <c r="BR720" s="129"/>
      <c r="BS720" s="129"/>
      <c r="BT720" s="129"/>
      <c r="BU720" s="129"/>
      <c r="BV720" s="129"/>
      <c r="BW720" s="129"/>
      <c r="BX720" s="129"/>
      <c r="BY720" s="129"/>
      <c r="BZ720" s="290"/>
      <c r="CB720" s="129">
        <v>4</v>
      </c>
      <c r="CC720" s="284"/>
      <c r="CD720" s="129"/>
      <c r="CE720" s="129"/>
      <c r="CF720" s="129"/>
      <c r="CG720" s="129"/>
      <c r="CH720" s="129"/>
      <c r="CI720" s="129"/>
      <c r="CJ720" s="129"/>
      <c r="CK720" s="129"/>
      <c r="CL720" s="129"/>
      <c r="CM720" s="129"/>
      <c r="CN720" s="129"/>
      <c r="CO720" s="290"/>
    </row>
    <row r="721" spans="1:93" hidden="1">
      <c r="A721" s="129">
        <v>5</v>
      </c>
      <c r="B721" s="283"/>
      <c r="C721" s="129"/>
      <c r="D721" s="129"/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  <c r="P721" s="287"/>
      <c r="Q721" s="148"/>
      <c r="R721" s="129">
        <v>5</v>
      </c>
      <c r="S721" s="284"/>
      <c r="T721" s="129" t="s">
        <v>865</v>
      </c>
      <c r="U721" s="129" t="s">
        <v>866</v>
      </c>
      <c r="V721" s="129">
        <v>50</v>
      </c>
      <c r="W721" s="129"/>
      <c r="X721" s="129"/>
      <c r="Y721" s="129"/>
      <c r="Z721" s="129"/>
      <c r="AA721" s="129"/>
      <c r="AB721" s="129"/>
      <c r="AC721" s="196"/>
      <c r="AD721" s="196"/>
      <c r="AE721" s="129"/>
      <c r="AF721" s="129"/>
      <c r="AG721" s="287"/>
      <c r="AI721" s="129">
        <v>5</v>
      </c>
      <c r="AJ721" s="284"/>
      <c r="AK721" s="129"/>
      <c r="AL721" s="129"/>
      <c r="AM721" s="206"/>
      <c r="AN721" s="206"/>
      <c r="AO721" s="206"/>
      <c r="AP721" s="206"/>
      <c r="AQ721" s="206"/>
      <c r="AR721" s="129"/>
      <c r="AS721" s="129"/>
      <c r="AT721" s="129"/>
      <c r="AU721" s="129"/>
      <c r="AV721" s="281"/>
      <c r="AX721" s="129">
        <v>5</v>
      </c>
      <c r="AY721" s="284"/>
      <c r="AZ721" s="129"/>
      <c r="BA721" s="16"/>
      <c r="BB721" s="129"/>
      <c r="BC721" s="129"/>
      <c r="BD721" s="129"/>
      <c r="BE721" s="129"/>
      <c r="BF721" s="129"/>
      <c r="BG721" s="195"/>
      <c r="BH721" s="195"/>
      <c r="BI721" s="129"/>
      <c r="BJ721" s="129"/>
      <c r="BK721" s="287"/>
      <c r="BM721" s="129">
        <v>5</v>
      </c>
      <c r="BN721" s="284"/>
      <c r="BO721" s="129"/>
      <c r="BP721" s="129"/>
      <c r="BQ721" s="129"/>
      <c r="BR721" s="129"/>
      <c r="BS721" s="129"/>
      <c r="BT721" s="129"/>
      <c r="BU721" s="129"/>
      <c r="BV721" s="129"/>
      <c r="BW721" s="129"/>
      <c r="BX721" s="129"/>
      <c r="BY721" s="129"/>
      <c r="BZ721" s="290"/>
      <c r="CB721" s="129">
        <v>5</v>
      </c>
      <c r="CC721" s="284"/>
      <c r="CD721" s="129"/>
      <c r="CE721" s="129"/>
      <c r="CF721" s="129"/>
      <c r="CG721" s="129"/>
      <c r="CH721" s="129"/>
      <c r="CI721" s="129"/>
      <c r="CJ721" s="129"/>
      <c r="CK721" s="129"/>
      <c r="CL721" s="129"/>
      <c r="CM721" s="129"/>
      <c r="CN721" s="129"/>
      <c r="CO721" s="290"/>
    </row>
    <row r="722" spans="1:93" hidden="1">
      <c r="A722" s="129">
        <v>6</v>
      </c>
      <c r="B722" s="283"/>
      <c r="C722" s="129"/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287"/>
      <c r="Q722" s="148"/>
      <c r="R722" s="129">
        <v>6</v>
      </c>
      <c r="S722" s="284"/>
      <c r="T722" s="129"/>
      <c r="U722" s="129"/>
      <c r="V722" s="129"/>
      <c r="W722" s="129"/>
      <c r="X722" s="129"/>
      <c r="Y722" s="129"/>
      <c r="Z722" s="129"/>
      <c r="AA722" s="129"/>
      <c r="AB722" s="129"/>
      <c r="AC722" s="196"/>
      <c r="AD722" s="196"/>
      <c r="AE722" s="129"/>
      <c r="AF722" s="129"/>
      <c r="AG722" s="287"/>
      <c r="AI722" s="129">
        <v>6</v>
      </c>
      <c r="AJ722" s="284"/>
      <c r="AK722" s="129"/>
      <c r="AL722" s="129"/>
      <c r="AM722" s="206"/>
      <c r="AN722" s="206"/>
      <c r="AO722" s="206"/>
      <c r="AP722" s="206"/>
      <c r="AQ722" s="206"/>
      <c r="AR722" s="129"/>
      <c r="AS722" s="129"/>
      <c r="AT722" s="129"/>
      <c r="AU722" s="129"/>
      <c r="AV722" s="281"/>
      <c r="AX722" s="129">
        <v>6</v>
      </c>
      <c r="AY722" s="284"/>
      <c r="AZ722" s="129"/>
      <c r="BA722" s="129"/>
      <c r="BB722" s="129"/>
      <c r="BC722" s="129"/>
      <c r="BD722" s="129"/>
      <c r="BE722" s="129"/>
      <c r="BF722" s="129"/>
      <c r="BG722" s="195"/>
      <c r="BH722" s="195"/>
      <c r="BI722" s="129"/>
      <c r="BJ722" s="129"/>
      <c r="BK722" s="287"/>
      <c r="BM722" s="129">
        <v>6</v>
      </c>
      <c r="BN722" s="284"/>
      <c r="BO722" s="129"/>
      <c r="BP722" s="129"/>
      <c r="BQ722" s="129"/>
      <c r="BR722" s="129"/>
      <c r="BS722" s="129"/>
      <c r="BT722" s="129"/>
      <c r="BU722" s="129"/>
      <c r="BV722" s="129"/>
      <c r="BW722" s="129"/>
      <c r="BX722" s="129"/>
      <c r="BY722" s="129"/>
      <c r="BZ722" s="290"/>
      <c r="CB722" s="129">
        <v>6</v>
      </c>
      <c r="CC722" s="284"/>
      <c r="CD722" s="129"/>
      <c r="CE722" s="129"/>
      <c r="CF722" s="129"/>
      <c r="CG722" s="129"/>
      <c r="CH722" s="129"/>
      <c r="CI722" s="129"/>
      <c r="CJ722" s="129"/>
      <c r="CK722" s="129"/>
      <c r="CL722" s="129"/>
      <c r="CM722" s="129"/>
      <c r="CN722" s="129"/>
      <c r="CO722" s="290"/>
    </row>
    <row r="723" spans="1:93" ht="15" hidden="1" customHeight="1">
      <c r="A723" s="129">
        <v>7</v>
      </c>
      <c r="B723" s="283"/>
      <c r="C723" s="129"/>
      <c r="D723" s="129"/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  <c r="P723" s="287"/>
      <c r="Q723" s="148"/>
      <c r="R723" s="129">
        <v>7</v>
      </c>
      <c r="S723" s="284"/>
      <c r="T723" s="129"/>
      <c r="U723" s="129"/>
      <c r="V723" s="129"/>
      <c r="W723" s="129"/>
      <c r="X723" s="129"/>
      <c r="Y723" s="129"/>
      <c r="Z723" s="129"/>
      <c r="AA723" s="129"/>
      <c r="AB723" s="129"/>
      <c r="AC723" s="196"/>
      <c r="AD723" s="196"/>
      <c r="AE723" s="129"/>
      <c r="AF723" s="129"/>
      <c r="AG723" s="287"/>
      <c r="AI723" s="129">
        <v>7</v>
      </c>
      <c r="AJ723" s="284"/>
      <c r="AK723" s="129"/>
      <c r="AL723" s="129"/>
      <c r="AM723" s="206"/>
      <c r="AN723" s="206"/>
      <c r="AO723" s="206"/>
      <c r="AP723" s="206"/>
      <c r="AQ723" s="206"/>
      <c r="AR723" s="129"/>
      <c r="AS723" s="129"/>
      <c r="AT723" s="129"/>
      <c r="AU723" s="129"/>
      <c r="AV723" s="281"/>
      <c r="AX723" s="129">
        <v>7</v>
      </c>
      <c r="AY723" s="284"/>
      <c r="AZ723" s="129"/>
      <c r="BA723" s="129"/>
      <c r="BB723" s="129"/>
      <c r="BC723" s="129"/>
      <c r="BD723" s="129"/>
      <c r="BE723" s="129"/>
      <c r="BF723" s="129"/>
      <c r="BG723" s="195"/>
      <c r="BH723" s="195"/>
      <c r="BI723" s="129"/>
      <c r="BJ723" s="129"/>
      <c r="BK723" s="287"/>
      <c r="BM723" s="129">
        <v>7</v>
      </c>
      <c r="BN723" s="284"/>
      <c r="BO723" s="129"/>
      <c r="BP723" s="129"/>
      <c r="BQ723" s="129"/>
      <c r="BR723" s="129"/>
      <c r="BS723" s="129"/>
      <c r="BT723" s="129"/>
      <c r="BU723" s="129"/>
      <c r="BV723" s="129"/>
      <c r="BW723" s="129"/>
      <c r="BX723" s="129"/>
      <c r="BY723" s="129"/>
      <c r="BZ723" s="290"/>
      <c r="CB723" s="129">
        <v>7</v>
      </c>
      <c r="CC723" s="284"/>
      <c r="CD723" s="129"/>
      <c r="CE723" s="129"/>
      <c r="CF723" s="129"/>
      <c r="CG723" s="129"/>
      <c r="CH723" s="129"/>
      <c r="CI723" s="129"/>
      <c r="CJ723" s="129"/>
      <c r="CK723" s="129"/>
      <c r="CL723" s="129"/>
      <c r="CM723" s="129"/>
      <c r="CN723" s="129"/>
      <c r="CO723" s="290"/>
    </row>
    <row r="724" spans="1:93" ht="15" hidden="1" customHeight="1">
      <c r="A724" s="129">
        <v>8</v>
      </c>
      <c r="B724" s="283"/>
      <c r="C724" s="129"/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287"/>
      <c r="Q724" s="148"/>
      <c r="R724" s="129">
        <v>8</v>
      </c>
      <c r="S724" s="284"/>
      <c r="T724" s="129"/>
      <c r="U724" s="129"/>
      <c r="V724" s="129"/>
      <c r="W724" s="129"/>
      <c r="X724" s="129"/>
      <c r="Y724" s="129"/>
      <c r="Z724" s="129"/>
      <c r="AA724" s="129"/>
      <c r="AB724" s="129"/>
      <c r="AC724" s="196"/>
      <c r="AD724" s="196"/>
      <c r="AE724" s="129"/>
      <c r="AF724" s="129"/>
      <c r="AG724" s="287"/>
      <c r="AI724" s="129">
        <v>8</v>
      </c>
      <c r="AJ724" s="284"/>
      <c r="AK724" s="129"/>
      <c r="AL724" s="129"/>
      <c r="AM724" s="206"/>
      <c r="AN724" s="206"/>
      <c r="AO724" s="206"/>
      <c r="AP724" s="206"/>
      <c r="AQ724" s="206"/>
      <c r="AR724" s="129"/>
      <c r="AS724" s="129"/>
      <c r="AT724" s="129"/>
      <c r="AU724" s="129"/>
      <c r="AV724" s="281"/>
      <c r="AX724" s="129">
        <v>8</v>
      </c>
      <c r="AY724" s="284"/>
      <c r="AZ724" s="129"/>
      <c r="BA724" s="129"/>
      <c r="BB724" s="129"/>
      <c r="BC724" s="129"/>
      <c r="BD724" s="129"/>
      <c r="BE724" s="129"/>
      <c r="BF724" s="129"/>
      <c r="BG724" s="195"/>
      <c r="BH724" s="195"/>
      <c r="BI724" s="129"/>
      <c r="BJ724" s="129"/>
      <c r="BK724" s="287"/>
      <c r="BM724" s="129">
        <v>8</v>
      </c>
      <c r="BN724" s="284"/>
      <c r="BO724" s="129"/>
      <c r="BP724" s="129"/>
      <c r="BQ724" s="129"/>
      <c r="BR724" s="129"/>
      <c r="BS724" s="129"/>
      <c r="BT724" s="129"/>
      <c r="BU724" s="129"/>
      <c r="BV724" s="129"/>
      <c r="BW724" s="129"/>
      <c r="BX724" s="129"/>
      <c r="BY724" s="129"/>
      <c r="BZ724" s="290"/>
      <c r="CB724" s="129">
        <v>8</v>
      </c>
      <c r="CC724" s="284"/>
      <c r="CD724" s="129"/>
      <c r="CE724" s="129"/>
      <c r="CF724" s="129"/>
      <c r="CG724" s="129"/>
      <c r="CH724" s="129"/>
      <c r="CI724" s="129"/>
      <c r="CJ724" s="129"/>
      <c r="CK724" s="129"/>
      <c r="CL724" s="129"/>
      <c r="CM724" s="129"/>
      <c r="CN724" s="129"/>
      <c r="CO724" s="290"/>
    </row>
    <row r="725" spans="1:93" ht="15" hidden="1" customHeight="1">
      <c r="A725" s="129">
        <v>9</v>
      </c>
      <c r="B725" s="283"/>
      <c r="C725" s="129"/>
      <c r="D725" s="129"/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  <c r="P725" s="287"/>
      <c r="Q725" s="148"/>
      <c r="R725" s="129">
        <v>9</v>
      </c>
      <c r="S725" s="284"/>
      <c r="T725" s="129"/>
      <c r="U725" s="129"/>
      <c r="V725" s="129"/>
      <c r="W725" s="129"/>
      <c r="X725" s="129"/>
      <c r="Y725" s="129"/>
      <c r="Z725" s="129"/>
      <c r="AA725" s="129"/>
      <c r="AB725" s="129"/>
      <c r="AC725" s="196"/>
      <c r="AD725" s="196"/>
      <c r="AE725" s="129"/>
      <c r="AF725" s="129"/>
      <c r="AG725" s="287"/>
      <c r="AI725" s="129">
        <v>9</v>
      </c>
      <c r="AJ725" s="284"/>
      <c r="AK725" s="129"/>
      <c r="AL725" s="129"/>
      <c r="AM725" s="206"/>
      <c r="AN725" s="206"/>
      <c r="AO725" s="206"/>
      <c r="AP725" s="206"/>
      <c r="AQ725" s="206"/>
      <c r="AR725" s="129"/>
      <c r="AS725" s="129"/>
      <c r="AT725" s="129"/>
      <c r="AU725" s="129"/>
      <c r="AV725" s="281"/>
      <c r="AX725" s="129">
        <v>9</v>
      </c>
      <c r="AY725" s="284"/>
      <c r="AZ725" s="129"/>
      <c r="BA725" s="129"/>
      <c r="BB725" s="129"/>
      <c r="BC725" s="129"/>
      <c r="BD725" s="129"/>
      <c r="BE725" s="129"/>
      <c r="BF725" s="129"/>
      <c r="BG725" s="195"/>
      <c r="BH725" s="195"/>
      <c r="BI725" s="129"/>
      <c r="BJ725" s="129"/>
      <c r="BK725" s="287"/>
      <c r="BM725" s="129">
        <v>9</v>
      </c>
      <c r="BN725" s="284"/>
      <c r="BO725" s="129"/>
      <c r="BP725" s="129"/>
      <c r="BQ725" s="129"/>
      <c r="BR725" s="129"/>
      <c r="BS725" s="129"/>
      <c r="BT725" s="129"/>
      <c r="BU725" s="129"/>
      <c r="BV725" s="129"/>
      <c r="BW725" s="129"/>
      <c r="BX725" s="129"/>
      <c r="BY725" s="129"/>
      <c r="BZ725" s="290"/>
      <c r="CB725" s="129">
        <v>9</v>
      </c>
      <c r="CC725" s="284"/>
      <c r="CD725" s="129"/>
      <c r="CE725" s="129"/>
      <c r="CF725" s="129"/>
      <c r="CG725" s="129"/>
      <c r="CH725" s="129"/>
      <c r="CI725" s="129"/>
      <c r="CJ725" s="129"/>
      <c r="CK725" s="129"/>
      <c r="CL725" s="129"/>
      <c r="CM725" s="129"/>
      <c r="CN725" s="129"/>
      <c r="CO725" s="290"/>
    </row>
    <row r="726" spans="1:93" ht="15" hidden="1" customHeight="1">
      <c r="A726" s="129">
        <v>10</v>
      </c>
      <c r="B726" s="283"/>
      <c r="C726" s="129"/>
      <c r="D726" s="129"/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  <c r="P726" s="287"/>
      <c r="Q726" s="148"/>
      <c r="R726" s="129">
        <v>10</v>
      </c>
      <c r="S726" s="284"/>
      <c r="T726" s="129"/>
      <c r="U726" s="129"/>
      <c r="V726" s="129"/>
      <c r="W726" s="129"/>
      <c r="X726" s="129"/>
      <c r="Y726" s="129"/>
      <c r="Z726" s="129"/>
      <c r="AA726" s="129"/>
      <c r="AB726" s="129"/>
      <c r="AC726" s="196"/>
      <c r="AD726" s="196"/>
      <c r="AE726" s="129"/>
      <c r="AF726" s="129"/>
      <c r="AG726" s="287"/>
      <c r="AI726" s="129">
        <v>10</v>
      </c>
      <c r="AJ726" s="284"/>
      <c r="AK726" s="129"/>
      <c r="AL726" s="129"/>
      <c r="AM726" s="206"/>
      <c r="AN726" s="206"/>
      <c r="AO726" s="206"/>
      <c r="AP726" s="206"/>
      <c r="AQ726" s="206"/>
      <c r="AR726" s="129"/>
      <c r="AS726" s="129"/>
      <c r="AT726" s="129"/>
      <c r="AU726" s="129"/>
      <c r="AV726" s="281"/>
      <c r="AX726" s="129">
        <v>10</v>
      </c>
      <c r="AY726" s="284"/>
      <c r="AZ726" s="129"/>
      <c r="BA726" s="129"/>
      <c r="BB726" s="129"/>
      <c r="BC726" s="129"/>
      <c r="BD726" s="129"/>
      <c r="BE726" s="129"/>
      <c r="BF726" s="129"/>
      <c r="BG726" s="195"/>
      <c r="BH726" s="195"/>
      <c r="BI726" s="129"/>
      <c r="BJ726" s="129"/>
      <c r="BK726" s="287"/>
      <c r="BM726" s="129">
        <v>10</v>
      </c>
      <c r="BN726" s="284"/>
      <c r="BO726" s="129"/>
      <c r="BP726" s="129"/>
      <c r="BQ726" s="129"/>
      <c r="BR726" s="129"/>
      <c r="BS726" s="129"/>
      <c r="BT726" s="129"/>
      <c r="BU726" s="129"/>
      <c r="BV726" s="129"/>
      <c r="BW726" s="129"/>
      <c r="BX726" s="129"/>
      <c r="BY726" s="129"/>
      <c r="BZ726" s="290"/>
      <c r="CB726" s="129">
        <v>10</v>
      </c>
      <c r="CC726" s="284"/>
      <c r="CD726" s="129"/>
      <c r="CE726" s="129"/>
      <c r="CF726" s="129"/>
      <c r="CG726" s="129"/>
      <c r="CH726" s="129"/>
      <c r="CI726" s="129"/>
      <c r="CJ726" s="129"/>
      <c r="CK726" s="129"/>
      <c r="CL726" s="129"/>
      <c r="CM726" s="129"/>
      <c r="CN726" s="129"/>
      <c r="CO726" s="290"/>
    </row>
    <row r="727" spans="1:93" ht="15" hidden="1" customHeight="1">
      <c r="A727" s="129">
        <v>11</v>
      </c>
      <c r="B727" s="283"/>
      <c r="C727" s="129"/>
      <c r="D727" s="129"/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  <c r="P727" s="287"/>
      <c r="Q727" s="148"/>
      <c r="R727" s="129">
        <v>11</v>
      </c>
      <c r="S727" s="284"/>
      <c r="T727" s="129"/>
      <c r="U727" s="129"/>
      <c r="V727" s="129"/>
      <c r="W727" s="129"/>
      <c r="X727" s="129"/>
      <c r="Y727" s="129"/>
      <c r="Z727" s="129"/>
      <c r="AA727" s="129"/>
      <c r="AB727" s="129"/>
      <c r="AC727" s="196"/>
      <c r="AD727" s="196"/>
      <c r="AE727" s="129"/>
      <c r="AF727" s="129"/>
      <c r="AG727" s="287"/>
      <c r="AI727" s="129">
        <v>11</v>
      </c>
      <c r="AJ727" s="284"/>
      <c r="AK727" s="129"/>
      <c r="AL727" s="129"/>
      <c r="AM727" s="206"/>
      <c r="AN727" s="206"/>
      <c r="AO727" s="206"/>
      <c r="AP727" s="206"/>
      <c r="AQ727" s="206"/>
      <c r="AR727" s="129"/>
      <c r="AS727" s="129"/>
      <c r="AT727" s="129"/>
      <c r="AU727" s="129"/>
      <c r="AV727" s="281"/>
      <c r="AX727" s="129">
        <v>11</v>
      </c>
      <c r="AY727" s="284"/>
      <c r="AZ727" s="129"/>
      <c r="BA727" s="129"/>
      <c r="BB727" s="129"/>
      <c r="BC727" s="129"/>
      <c r="BD727" s="129"/>
      <c r="BE727" s="129"/>
      <c r="BF727" s="129"/>
      <c r="BG727" s="195"/>
      <c r="BH727" s="195"/>
      <c r="BI727" s="129"/>
      <c r="BJ727" s="129"/>
      <c r="BK727" s="287"/>
      <c r="BM727" s="129">
        <v>11</v>
      </c>
      <c r="BN727" s="284"/>
      <c r="BO727" s="129"/>
      <c r="BP727" s="129"/>
      <c r="BQ727" s="129"/>
      <c r="BR727" s="129"/>
      <c r="BS727" s="129"/>
      <c r="BT727" s="129"/>
      <c r="BU727" s="129"/>
      <c r="BV727" s="129"/>
      <c r="BW727" s="129"/>
      <c r="BX727" s="129"/>
      <c r="BY727" s="129"/>
      <c r="BZ727" s="290"/>
      <c r="CB727" s="129">
        <v>11</v>
      </c>
      <c r="CC727" s="284"/>
      <c r="CD727" s="129"/>
      <c r="CE727" s="129"/>
      <c r="CF727" s="129"/>
      <c r="CG727" s="129"/>
      <c r="CH727" s="129"/>
      <c r="CI727" s="129"/>
      <c r="CJ727" s="129"/>
      <c r="CK727" s="129"/>
      <c r="CL727" s="129"/>
      <c r="CM727" s="129"/>
      <c r="CN727" s="129"/>
      <c r="CO727" s="290"/>
    </row>
    <row r="728" spans="1:93" ht="15" hidden="1" customHeight="1">
      <c r="A728" s="129">
        <v>12</v>
      </c>
      <c r="B728" s="283"/>
      <c r="C728" s="129"/>
      <c r="D728" s="129"/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  <c r="P728" s="287"/>
      <c r="Q728" s="148"/>
      <c r="R728" s="129">
        <v>12</v>
      </c>
      <c r="S728" s="284"/>
      <c r="T728" s="129"/>
      <c r="U728" s="129"/>
      <c r="V728" s="129"/>
      <c r="W728" s="129"/>
      <c r="X728" s="129"/>
      <c r="Y728" s="129"/>
      <c r="Z728" s="129"/>
      <c r="AA728" s="129"/>
      <c r="AB728" s="129"/>
      <c r="AC728" s="196"/>
      <c r="AD728" s="196"/>
      <c r="AE728" s="129"/>
      <c r="AF728" s="129"/>
      <c r="AG728" s="287"/>
      <c r="AI728" s="129">
        <v>12</v>
      </c>
      <c r="AJ728" s="284"/>
      <c r="AK728" s="129"/>
      <c r="AL728" s="129"/>
      <c r="AM728" s="206"/>
      <c r="AN728" s="206"/>
      <c r="AO728" s="206"/>
      <c r="AP728" s="206"/>
      <c r="AQ728" s="206"/>
      <c r="AR728" s="129"/>
      <c r="AS728" s="129"/>
      <c r="AT728" s="129"/>
      <c r="AU728" s="129"/>
      <c r="AV728" s="281"/>
      <c r="AX728" s="129">
        <v>12</v>
      </c>
      <c r="AY728" s="284"/>
      <c r="AZ728" s="129"/>
      <c r="BA728" s="129"/>
      <c r="BB728" s="129"/>
      <c r="BC728" s="129"/>
      <c r="BD728" s="129"/>
      <c r="BE728" s="129"/>
      <c r="BF728" s="129"/>
      <c r="BG728" s="195"/>
      <c r="BH728" s="195"/>
      <c r="BI728" s="129"/>
      <c r="BJ728" s="129"/>
      <c r="BK728" s="287"/>
      <c r="BM728" s="129">
        <v>12</v>
      </c>
      <c r="BN728" s="284"/>
      <c r="BO728" s="129"/>
      <c r="BP728" s="129"/>
      <c r="BQ728" s="129"/>
      <c r="BR728" s="129"/>
      <c r="BS728" s="129"/>
      <c r="BT728" s="129"/>
      <c r="BU728" s="129"/>
      <c r="BV728" s="129"/>
      <c r="BW728" s="129"/>
      <c r="BX728" s="129"/>
      <c r="BY728" s="129"/>
      <c r="BZ728" s="290"/>
      <c r="CB728" s="129">
        <v>12</v>
      </c>
      <c r="CC728" s="284"/>
      <c r="CD728" s="129"/>
      <c r="CE728" s="129"/>
      <c r="CF728" s="129"/>
      <c r="CG728" s="129"/>
      <c r="CH728" s="129"/>
      <c r="CI728" s="129"/>
      <c r="CJ728" s="129"/>
      <c r="CK728" s="129"/>
      <c r="CL728" s="129"/>
      <c r="CM728" s="129"/>
      <c r="CN728" s="129"/>
      <c r="CO728" s="290"/>
    </row>
    <row r="729" spans="1:93" ht="15" hidden="1" customHeight="1">
      <c r="A729" s="129">
        <v>13</v>
      </c>
      <c r="B729" s="283"/>
      <c r="C729" s="129"/>
      <c r="D729" s="129"/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  <c r="P729" s="287"/>
      <c r="Q729" s="148"/>
      <c r="R729" s="129">
        <v>13</v>
      </c>
      <c r="S729" s="284"/>
      <c r="T729" s="129"/>
      <c r="U729" s="129"/>
      <c r="V729" s="129"/>
      <c r="W729" s="129"/>
      <c r="X729" s="129"/>
      <c r="Y729" s="129"/>
      <c r="Z729" s="129"/>
      <c r="AA729" s="129"/>
      <c r="AB729" s="129"/>
      <c r="AC729" s="196"/>
      <c r="AD729" s="196"/>
      <c r="AE729" s="129"/>
      <c r="AF729" s="129"/>
      <c r="AG729" s="287"/>
      <c r="AI729" s="129">
        <v>13</v>
      </c>
      <c r="AJ729" s="284"/>
      <c r="AK729" s="129"/>
      <c r="AL729" s="129"/>
      <c r="AM729" s="206"/>
      <c r="AN729" s="206"/>
      <c r="AO729" s="206"/>
      <c r="AP729" s="206"/>
      <c r="AQ729" s="206"/>
      <c r="AR729" s="129"/>
      <c r="AS729" s="129"/>
      <c r="AT729" s="129"/>
      <c r="AU729" s="129"/>
      <c r="AV729" s="281"/>
      <c r="AX729" s="129">
        <v>13</v>
      </c>
      <c r="AY729" s="284"/>
      <c r="AZ729" s="129"/>
      <c r="BA729" s="129"/>
      <c r="BB729" s="129"/>
      <c r="BC729" s="129"/>
      <c r="BD729" s="129"/>
      <c r="BE729" s="129"/>
      <c r="BF729" s="129"/>
      <c r="BG729" s="195"/>
      <c r="BH729" s="195"/>
      <c r="BI729" s="129"/>
      <c r="BJ729" s="129"/>
      <c r="BK729" s="287"/>
      <c r="BM729" s="129">
        <v>13</v>
      </c>
      <c r="BN729" s="284"/>
      <c r="BO729" s="129"/>
      <c r="BP729" s="129"/>
      <c r="BQ729" s="129"/>
      <c r="BR729" s="129"/>
      <c r="BS729" s="129"/>
      <c r="BT729" s="129"/>
      <c r="BU729" s="129"/>
      <c r="BV729" s="129"/>
      <c r="BW729" s="129"/>
      <c r="BX729" s="129"/>
      <c r="BY729" s="129"/>
      <c r="BZ729" s="290"/>
      <c r="CB729" s="129">
        <v>13</v>
      </c>
      <c r="CC729" s="284"/>
      <c r="CD729" s="129"/>
      <c r="CE729" s="129"/>
      <c r="CF729" s="129"/>
      <c r="CG729" s="129"/>
      <c r="CH729" s="129"/>
      <c r="CI729" s="129"/>
      <c r="CJ729" s="129"/>
      <c r="CK729" s="129"/>
      <c r="CL729" s="129"/>
      <c r="CM729" s="129"/>
      <c r="CN729" s="129"/>
      <c r="CO729" s="290"/>
    </row>
    <row r="730" spans="1:93" ht="15" hidden="1" customHeight="1">
      <c r="A730" s="129">
        <v>14</v>
      </c>
      <c r="B730" s="283"/>
      <c r="C730" s="129"/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287"/>
      <c r="Q730" s="148"/>
      <c r="R730" s="129">
        <v>14</v>
      </c>
      <c r="S730" s="284"/>
      <c r="T730" s="129"/>
      <c r="U730" s="129"/>
      <c r="V730" s="129"/>
      <c r="W730" s="129"/>
      <c r="X730" s="129"/>
      <c r="Y730" s="129"/>
      <c r="Z730" s="129"/>
      <c r="AA730" s="129"/>
      <c r="AB730" s="129"/>
      <c r="AC730" s="196"/>
      <c r="AD730" s="196"/>
      <c r="AE730" s="129"/>
      <c r="AF730" s="129"/>
      <c r="AG730" s="287"/>
      <c r="AI730" s="129">
        <v>14</v>
      </c>
      <c r="AJ730" s="284"/>
      <c r="AK730" s="129"/>
      <c r="AL730" s="129"/>
      <c r="AM730" s="206"/>
      <c r="AN730" s="206"/>
      <c r="AO730" s="206"/>
      <c r="AP730" s="206"/>
      <c r="AQ730" s="206"/>
      <c r="AR730" s="129"/>
      <c r="AS730" s="129"/>
      <c r="AT730" s="129"/>
      <c r="AU730" s="129"/>
      <c r="AV730" s="281"/>
      <c r="AX730" s="129">
        <v>14</v>
      </c>
      <c r="AY730" s="284"/>
      <c r="AZ730" s="129"/>
      <c r="BA730" s="129"/>
      <c r="BB730" s="129"/>
      <c r="BC730" s="129"/>
      <c r="BD730" s="129"/>
      <c r="BE730" s="129"/>
      <c r="BF730" s="129"/>
      <c r="BG730" s="195"/>
      <c r="BH730" s="195"/>
      <c r="BI730" s="129"/>
      <c r="BJ730" s="129"/>
      <c r="BK730" s="287"/>
      <c r="BM730" s="129">
        <v>14</v>
      </c>
      <c r="BN730" s="284"/>
      <c r="BO730" s="129"/>
      <c r="BP730" s="129"/>
      <c r="BQ730" s="129"/>
      <c r="BR730" s="129"/>
      <c r="BS730" s="129"/>
      <c r="BT730" s="129"/>
      <c r="BU730" s="129"/>
      <c r="BV730" s="129"/>
      <c r="BW730" s="129"/>
      <c r="BX730" s="129"/>
      <c r="BY730" s="129"/>
      <c r="BZ730" s="290"/>
      <c r="CB730" s="129">
        <v>14</v>
      </c>
      <c r="CC730" s="284"/>
      <c r="CD730" s="129"/>
      <c r="CE730" s="129"/>
      <c r="CF730" s="129"/>
      <c r="CG730" s="129"/>
      <c r="CH730" s="129"/>
      <c r="CI730" s="129"/>
      <c r="CJ730" s="129"/>
      <c r="CK730" s="129"/>
      <c r="CL730" s="129"/>
      <c r="CM730" s="129"/>
      <c r="CN730" s="129"/>
      <c r="CO730" s="290"/>
    </row>
    <row r="731" spans="1:93" ht="15" hidden="1" customHeight="1">
      <c r="A731" s="129">
        <v>15</v>
      </c>
      <c r="B731" s="283"/>
      <c r="C731" s="129"/>
      <c r="D731" s="129"/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  <c r="O731" s="129"/>
      <c r="P731" s="288"/>
      <c r="Q731" s="148"/>
      <c r="R731" s="129">
        <v>15</v>
      </c>
      <c r="S731" s="284"/>
      <c r="T731" s="129"/>
      <c r="U731" s="129"/>
      <c r="V731" s="129"/>
      <c r="W731" s="129"/>
      <c r="X731" s="129"/>
      <c r="Y731" s="129"/>
      <c r="Z731" s="129"/>
      <c r="AA731" s="129"/>
      <c r="AB731" s="129"/>
      <c r="AC731" s="196"/>
      <c r="AD731" s="196"/>
      <c r="AE731" s="129"/>
      <c r="AF731" s="129"/>
      <c r="AG731" s="288"/>
      <c r="AI731" s="129">
        <v>15</v>
      </c>
      <c r="AJ731" s="284"/>
      <c r="AK731" s="129"/>
      <c r="AL731" s="129"/>
      <c r="AM731" s="206"/>
      <c r="AN731" s="206"/>
      <c r="AO731" s="206"/>
      <c r="AP731" s="206"/>
      <c r="AQ731" s="206"/>
      <c r="AR731" s="129"/>
      <c r="AS731" s="129"/>
      <c r="AT731" s="129"/>
      <c r="AU731" s="129"/>
      <c r="AV731" s="281"/>
      <c r="AX731" s="129">
        <v>15</v>
      </c>
      <c r="AY731" s="284"/>
      <c r="AZ731" s="129"/>
      <c r="BA731" s="129"/>
      <c r="BB731" s="129"/>
      <c r="BC731" s="129"/>
      <c r="BD731" s="129"/>
      <c r="BE731" s="129"/>
      <c r="BF731" s="129"/>
      <c r="BG731" s="195"/>
      <c r="BH731" s="195"/>
      <c r="BI731" s="129"/>
      <c r="BJ731" s="129"/>
      <c r="BK731" s="288"/>
      <c r="BM731" s="129">
        <v>15</v>
      </c>
      <c r="BN731" s="284"/>
      <c r="BO731" s="129"/>
      <c r="BP731" s="129"/>
      <c r="BQ731" s="129"/>
      <c r="BR731" s="129"/>
      <c r="BS731" s="129"/>
      <c r="BT731" s="129"/>
      <c r="BU731" s="129"/>
      <c r="BV731" s="129"/>
      <c r="BW731" s="129"/>
      <c r="BX731" s="129"/>
      <c r="BY731" s="129"/>
      <c r="BZ731" s="291"/>
      <c r="CB731" s="129">
        <v>15</v>
      </c>
      <c r="CC731" s="284"/>
      <c r="CD731" s="129"/>
      <c r="CE731" s="129"/>
      <c r="CF731" s="129"/>
      <c r="CG731" s="129"/>
      <c r="CH731" s="129"/>
      <c r="CI731" s="129"/>
      <c r="CJ731" s="129"/>
      <c r="CK731" s="129"/>
      <c r="CL731" s="129"/>
      <c r="CM731" s="129"/>
      <c r="CN731" s="129"/>
      <c r="CO731" s="291"/>
    </row>
    <row r="732" spans="1:93" ht="15.75" hidden="1">
      <c r="A732" s="280" t="s">
        <v>644</v>
      </c>
      <c r="B732" s="280"/>
      <c r="C732" s="129"/>
      <c r="D732" s="129"/>
      <c r="E732" s="125">
        <f>SUM(E717:E731)</f>
        <v>390</v>
      </c>
      <c r="F732" s="125">
        <f>SUM(F717:F731)</f>
        <v>375</v>
      </c>
      <c r="G732" s="125">
        <f t="shared" ref="G732:H732" si="346">SUM(G717:G731)</f>
        <v>0</v>
      </c>
      <c r="H732" s="125">
        <f t="shared" si="346"/>
        <v>130</v>
      </c>
      <c r="I732" s="129"/>
      <c r="J732" s="129">
        <f t="shared" ref="J732:K732" si="347">SUM(J717:J731)</f>
        <v>0</v>
      </c>
      <c r="K732" s="129">
        <f t="shared" si="347"/>
        <v>0</v>
      </c>
      <c r="L732" s="130">
        <f>IF(F732=0,0,(F732/E732*100))</f>
        <v>96.15384615384616</v>
      </c>
      <c r="M732" s="130">
        <f>IF(K732=0,0,(K732/J732*100))</f>
        <v>0</v>
      </c>
      <c r="N732" s="129"/>
      <c r="O732" s="129"/>
      <c r="P732" s="129"/>
      <c r="Q732" s="148"/>
      <c r="R732" s="280" t="s">
        <v>644</v>
      </c>
      <c r="S732" s="280"/>
      <c r="T732" s="125"/>
      <c r="U732" s="125"/>
      <c r="V732" s="125">
        <f>SUM(V717:V731)</f>
        <v>390</v>
      </c>
      <c r="W732" s="125">
        <f>SUM(W717:W731)</f>
        <v>226</v>
      </c>
      <c r="X732" s="125">
        <f t="shared" ref="X732:Y732" si="348">SUM(X717:X731)</f>
        <v>0</v>
      </c>
      <c r="Y732" s="125">
        <f t="shared" si="348"/>
        <v>125</v>
      </c>
      <c r="Z732" s="125"/>
      <c r="AA732" s="125">
        <f t="shared" ref="AA732:AB732" si="349">SUM(AA717:AA731)</f>
        <v>0</v>
      </c>
      <c r="AB732" s="125">
        <f t="shared" si="349"/>
        <v>0</v>
      </c>
      <c r="AC732" s="197">
        <f>IF(W732=0,0,(W732/V732*100))</f>
        <v>57.948717948717956</v>
      </c>
      <c r="AD732" s="197">
        <f>IF(AB732=0,0,(AB732/AA732*100))</f>
        <v>0</v>
      </c>
      <c r="AE732" s="129">
        <v>35</v>
      </c>
      <c r="AF732" s="129">
        <v>4</v>
      </c>
      <c r="AG732" s="129"/>
      <c r="AI732" s="281" t="s">
        <v>644</v>
      </c>
      <c r="AJ732" s="281"/>
      <c r="AK732" s="129"/>
      <c r="AL732" s="129"/>
      <c r="AM732" s="206">
        <f>SUM(AM717:AM731)</f>
        <v>180</v>
      </c>
      <c r="AN732" s="206">
        <f>SUM(AN717:AN731)</f>
        <v>180</v>
      </c>
      <c r="AO732" s="206"/>
      <c r="AP732" s="206">
        <f t="shared" ref="AP732:AQ732" si="350">SUM(AP717:AP731)</f>
        <v>0</v>
      </c>
      <c r="AQ732" s="206">
        <f t="shared" si="350"/>
        <v>0</v>
      </c>
      <c r="AR732" s="130">
        <f>IF(AN732=0,0,(AN732/AM732*100))</f>
        <v>100</v>
      </c>
      <c r="AS732" s="130">
        <f>IF(AQ732=0,0,(AQ732/AP732*100))</f>
        <v>0</v>
      </c>
      <c r="AT732" s="129">
        <v>10</v>
      </c>
      <c r="AU732" s="129">
        <v>0</v>
      </c>
      <c r="AV732" s="129"/>
      <c r="AX732" s="281" t="s">
        <v>644</v>
      </c>
      <c r="AY732" s="281"/>
      <c r="AZ732" s="129"/>
      <c r="BA732" s="129"/>
      <c r="BB732" s="129">
        <f>SUM(BB717:BB731)</f>
        <v>180</v>
      </c>
      <c r="BC732" s="129">
        <f>SUM(BC717:BC731)</f>
        <v>180</v>
      </c>
      <c r="BD732" s="129"/>
      <c r="BE732" s="129">
        <f t="shared" ref="BE732:BF732" si="351">SUM(BE717:BE731)</f>
        <v>0</v>
      </c>
      <c r="BF732" s="129">
        <f t="shared" si="351"/>
        <v>0</v>
      </c>
      <c r="BG732" s="194">
        <f>IF(BC732=0,0,(BC732/BB732*100))</f>
        <v>100</v>
      </c>
      <c r="BH732" s="194">
        <f>IF(BF732=0,0,(BF732/BE732*100))</f>
        <v>0</v>
      </c>
      <c r="BI732" s="129"/>
      <c r="BJ732" s="129"/>
      <c r="BK732" s="129"/>
      <c r="BM732" s="281" t="s">
        <v>644</v>
      </c>
      <c r="BN732" s="281"/>
      <c r="BO732" s="129"/>
      <c r="BP732" s="129"/>
      <c r="BQ732" s="129">
        <f>SUM(BQ717:BQ731)</f>
        <v>80</v>
      </c>
      <c r="BR732" s="129">
        <f>SUM(BR717:BR731)</f>
        <v>240</v>
      </c>
      <c r="BS732" s="129"/>
      <c r="BT732" s="129">
        <f t="shared" ref="BT732:BU732" si="352">SUM(BT717:BT731)</f>
        <v>0</v>
      </c>
      <c r="BU732" s="129">
        <f t="shared" si="352"/>
        <v>0</v>
      </c>
      <c r="BV732" s="130">
        <f>IF(BR732=0,0,(BR732/BQ732*100))</f>
        <v>300</v>
      </c>
      <c r="BW732" s="130">
        <f>IF(BU732=0,0,(BU732/BT732*100))</f>
        <v>0</v>
      </c>
      <c r="BX732" s="129"/>
      <c r="BY732" s="129"/>
      <c r="BZ732" s="129"/>
      <c r="CB732" s="281" t="s">
        <v>644</v>
      </c>
      <c r="CC732" s="281"/>
      <c r="CD732" s="129"/>
      <c r="CE732" s="129"/>
      <c r="CF732" s="129">
        <f>SUM(CF717:CF731)</f>
        <v>0</v>
      </c>
      <c r="CG732" s="129">
        <f>SUM(CG717:CG731)</f>
        <v>0</v>
      </c>
      <c r="CH732" s="129"/>
      <c r="CI732" s="129">
        <f t="shared" ref="CI732:CJ732" si="353">SUM(CI717:CI731)</f>
        <v>0</v>
      </c>
      <c r="CJ732" s="129">
        <f t="shared" si="353"/>
        <v>0</v>
      </c>
      <c r="CK732" s="130">
        <f>IF(CG732=0,0,(CG732/CF732*100))</f>
        <v>0</v>
      </c>
      <c r="CL732" s="203">
        <v>0</v>
      </c>
      <c r="CM732" s="129"/>
      <c r="CN732" s="129"/>
      <c r="CO732" s="129"/>
    </row>
    <row r="733" spans="1:93" hidden="1">
      <c r="A733" s="129">
        <v>1</v>
      </c>
      <c r="B733" s="283" t="s">
        <v>656</v>
      </c>
      <c r="C733" s="153"/>
      <c r="D733" s="153"/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  <c r="O733" s="129"/>
      <c r="P733" s="286"/>
      <c r="Q733" s="148"/>
      <c r="R733" s="129">
        <v>1</v>
      </c>
      <c r="S733" s="284" t="s">
        <v>656</v>
      </c>
      <c r="T733" s="129"/>
      <c r="U733" s="129"/>
      <c r="V733" s="129"/>
      <c r="W733" s="129"/>
      <c r="X733" s="129"/>
      <c r="Y733" s="129"/>
      <c r="Z733" s="129"/>
      <c r="AA733" s="129"/>
      <c r="AB733" s="129"/>
      <c r="AC733" s="196"/>
      <c r="AD733" s="196"/>
      <c r="AE733" s="129"/>
      <c r="AF733" s="129"/>
      <c r="AG733" s="281"/>
      <c r="AI733" s="129">
        <v>1</v>
      </c>
      <c r="AJ733" s="284" t="s">
        <v>656</v>
      </c>
      <c r="AK733" s="129" t="s">
        <v>861</v>
      </c>
      <c r="AL733" s="129" t="s">
        <v>862</v>
      </c>
      <c r="AM733" s="206">
        <v>180</v>
      </c>
      <c r="AN733" s="206">
        <v>180</v>
      </c>
      <c r="AO733" s="206"/>
      <c r="AP733" s="206"/>
      <c r="AQ733" s="206"/>
      <c r="AR733" s="129"/>
      <c r="AS733" s="129"/>
      <c r="AT733" s="129"/>
      <c r="AU733" s="129"/>
      <c r="AV733" s="286" t="s">
        <v>908</v>
      </c>
      <c r="AX733" s="129">
        <v>1</v>
      </c>
      <c r="AY733" s="284" t="s">
        <v>656</v>
      </c>
      <c r="AZ733" s="129" t="s">
        <v>861</v>
      </c>
      <c r="BA733" s="129" t="s">
        <v>862</v>
      </c>
      <c r="BB733" s="129">
        <v>180</v>
      </c>
      <c r="BC733" s="129">
        <v>160</v>
      </c>
      <c r="BD733" s="129"/>
      <c r="BE733" s="129"/>
      <c r="BF733" s="129"/>
      <c r="BG733" s="195"/>
      <c r="BH733" s="195"/>
      <c r="BI733" s="129"/>
      <c r="BJ733" s="129"/>
      <c r="BK733" s="289" t="s">
        <v>911</v>
      </c>
      <c r="BM733" s="129">
        <v>1</v>
      </c>
      <c r="BN733" s="284" t="s">
        <v>656</v>
      </c>
      <c r="BO733" s="129"/>
      <c r="BP733" s="16" t="s">
        <v>151</v>
      </c>
      <c r="BQ733" s="129">
        <v>375</v>
      </c>
      <c r="BR733" s="129"/>
      <c r="BS733" s="129"/>
      <c r="BT733" s="129"/>
      <c r="BU733" s="129"/>
      <c r="BV733" s="129"/>
      <c r="BW733" s="129"/>
      <c r="BX733" s="129"/>
      <c r="BY733" s="129"/>
      <c r="BZ733" s="281"/>
      <c r="CB733" s="129">
        <v>1</v>
      </c>
      <c r="CC733" s="284" t="s">
        <v>656</v>
      </c>
      <c r="CD733" s="129"/>
      <c r="CE733" s="129"/>
      <c r="CF733" s="129"/>
      <c r="CG733" s="129"/>
      <c r="CH733" s="129"/>
      <c r="CI733" s="129"/>
      <c r="CJ733" s="129"/>
      <c r="CK733" s="129"/>
      <c r="CL733" s="196"/>
      <c r="CM733" s="129"/>
      <c r="CN733" s="129"/>
      <c r="CO733" s="281"/>
    </row>
    <row r="734" spans="1:93" hidden="1">
      <c r="A734" s="129">
        <v>2</v>
      </c>
      <c r="B734" s="283"/>
      <c r="C734" s="129"/>
      <c r="D734" s="129"/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  <c r="O734" s="129"/>
      <c r="P734" s="287"/>
      <c r="Q734" s="148"/>
      <c r="R734" s="129">
        <v>2</v>
      </c>
      <c r="S734" s="284"/>
      <c r="T734" s="153"/>
      <c r="U734" s="153"/>
      <c r="V734" s="129"/>
      <c r="W734" s="129"/>
      <c r="X734" s="129"/>
      <c r="Y734" s="129"/>
      <c r="Z734" s="129"/>
      <c r="AA734" s="129"/>
      <c r="AB734" s="129"/>
      <c r="AC734" s="196"/>
      <c r="AD734" s="196"/>
      <c r="AE734" s="129"/>
      <c r="AF734" s="129"/>
      <c r="AG734" s="281"/>
      <c r="AI734" s="129">
        <v>2</v>
      </c>
      <c r="AJ734" s="284"/>
      <c r="AK734" s="129"/>
      <c r="AL734" s="129"/>
      <c r="AM734" s="206"/>
      <c r="AN734" s="206"/>
      <c r="AO734" s="206"/>
      <c r="AP734" s="206"/>
      <c r="AQ734" s="206"/>
      <c r="AR734" s="129"/>
      <c r="AS734" s="129"/>
      <c r="AT734" s="129"/>
      <c r="AU734" s="129"/>
      <c r="AV734" s="287"/>
      <c r="AX734" s="129">
        <v>2</v>
      </c>
      <c r="AY734" s="284"/>
      <c r="AZ734" s="129"/>
      <c r="BA734" s="16"/>
      <c r="BB734" s="129"/>
      <c r="BC734" s="129"/>
      <c r="BD734" s="129"/>
      <c r="BE734" s="129"/>
      <c r="BF734" s="129"/>
      <c r="BG734" s="195"/>
      <c r="BH734" s="195"/>
      <c r="BI734" s="129"/>
      <c r="BJ734" s="129"/>
      <c r="BK734" s="290"/>
      <c r="BM734" s="129">
        <v>2</v>
      </c>
      <c r="BN734" s="284"/>
      <c r="BO734" s="129" t="s">
        <v>805</v>
      </c>
      <c r="BP734" s="129" t="s">
        <v>806</v>
      </c>
      <c r="BQ734" s="129"/>
      <c r="BR734" s="129">
        <v>148</v>
      </c>
      <c r="BS734" s="129"/>
      <c r="BT734" s="129"/>
      <c r="BU734" s="129"/>
      <c r="BV734" s="129"/>
      <c r="BW734" s="129"/>
      <c r="BX734" s="129"/>
      <c r="BY734" s="129"/>
      <c r="BZ734" s="281"/>
      <c r="CB734" s="129">
        <v>2</v>
      </c>
      <c r="CC734" s="284"/>
      <c r="CD734" s="129"/>
      <c r="CE734" s="129"/>
      <c r="CF734" s="129"/>
      <c r="CG734" s="129"/>
      <c r="CH734" s="129"/>
      <c r="CI734" s="129"/>
      <c r="CJ734" s="129"/>
      <c r="CK734" s="129"/>
      <c r="CL734" s="196"/>
      <c r="CM734" s="129"/>
      <c r="CN734" s="129"/>
      <c r="CO734" s="281"/>
    </row>
    <row r="735" spans="1:93" hidden="1">
      <c r="A735" s="129">
        <v>3</v>
      </c>
      <c r="B735" s="283"/>
      <c r="C735" s="153"/>
      <c r="D735" s="16"/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  <c r="P735" s="287"/>
      <c r="Q735" s="148"/>
      <c r="R735" s="129">
        <v>3</v>
      </c>
      <c r="S735" s="284"/>
      <c r="T735" s="153"/>
      <c r="U735" s="153"/>
      <c r="V735" s="129"/>
      <c r="W735" s="129"/>
      <c r="X735" s="129"/>
      <c r="Y735" s="129"/>
      <c r="Z735" s="129"/>
      <c r="AA735" s="129"/>
      <c r="AB735" s="129"/>
      <c r="AC735" s="196"/>
      <c r="AD735" s="196"/>
      <c r="AE735" s="129"/>
      <c r="AF735" s="129"/>
      <c r="AG735" s="281"/>
      <c r="AI735" s="129">
        <v>3</v>
      </c>
      <c r="AJ735" s="284"/>
      <c r="AK735" s="129"/>
      <c r="AL735" s="129"/>
      <c r="AM735" s="206"/>
      <c r="AN735" s="206"/>
      <c r="AO735" s="206"/>
      <c r="AP735" s="206"/>
      <c r="AQ735" s="206"/>
      <c r="AR735" s="129"/>
      <c r="AS735" s="129"/>
      <c r="AT735" s="129"/>
      <c r="AU735" s="129"/>
      <c r="AV735" s="287"/>
      <c r="AX735" s="129">
        <v>3</v>
      </c>
      <c r="AY735" s="284"/>
      <c r="AZ735" s="129"/>
      <c r="BA735" s="129"/>
      <c r="BB735" s="129"/>
      <c r="BC735" s="129"/>
      <c r="BD735" s="129"/>
      <c r="BE735" s="129"/>
      <c r="BF735" s="129"/>
      <c r="BG735" s="195"/>
      <c r="BH735" s="195"/>
      <c r="BI735" s="129"/>
      <c r="BJ735" s="129"/>
      <c r="BK735" s="290"/>
      <c r="BM735" s="129">
        <v>3</v>
      </c>
      <c r="BN735" s="284"/>
      <c r="BO735" s="150" t="s">
        <v>690</v>
      </c>
      <c r="BP735" s="150" t="s">
        <v>691</v>
      </c>
      <c r="BQ735" s="129"/>
      <c r="BR735" s="129">
        <v>112</v>
      </c>
      <c r="BS735" s="129"/>
      <c r="BT735" s="129"/>
      <c r="BU735" s="129"/>
      <c r="BV735" s="129"/>
      <c r="BW735" s="129"/>
      <c r="BX735" s="129"/>
      <c r="BY735" s="129"/>
      <c r="BZ735" s="281"/>
      <c r="CB735" s="129">
        <v>3</v>
      </c>
      <c r="CC735" s="284"/>
      <c r="CD735" s="129"/>
      <c r="CE735" s="129"/>
      <c r="CF735" s="129"/>
      <c r="CG735" s="129"/>
      <c r="CH735" s="129"/>
      <c r="CI735" s="129"/>
      <c r="CJ735" s="129"/>
      <c r="CK735" s="129"/>
      <c r="CL735" s="196"/>
      <c r="CM735" s="129"/>
      <c r="CN735" s="129"/>
      <c r="CO735" s="281"/>
    </row>
    <row r="736" spans="1:93" hidden="1">
      <c r="A736" s="129">
        <v>4</v>
      </c>
      <c r="B736" s="283"/>
      <c r="C736" s="129"/>
      <c r="D736" s="129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  <c r="P736" s="287"/>
      <c r="Q736" s="148"/>
      <c r="R736" s="129">
        <v>4</v>
      </c>
      <c r="S736" s="284"/>
      <c r="T736" s="129"/>
      <c r="U736" s="129"/>
      <c r="V736" s="129"/>
      <c r="W736" s="129"/>
      <c r="X736" s="129"/>
      <c r="Y736" s="129"/>
      <c r="Z736" s="129"/>
      <c r="AA736" s="129"/>
      <c r="AB736" s="129"/>
      <c r="AC736" s="196"/>
      <c r="AD736" s="196"/>
      <c r="AE736" s="129"/>
      <c r="AF736" s="129"/>
      <c r="AG736" s="281"/>
      <c r="AI736" s="129">
        <v>4</v>
      </c>
      <c r="AJ736" s="284"/>
      <c r="AK736" s="129"/>
      <c r="AL736" s="129"/>
      <c r="AM736" s="206"/>
      <c r="AN736" s="206"/>
      <c r="AO736" s="206"/>
      <c r="AP736" s="206"/>
      <c r="AQ736" s="206"/>
      <c r="AR736" s="129"/>
      <c r="AS736" s="129"/>
      <c r="AT736" s="129"/>
      <c r="AU736" s="129"/>
      <c r="AV736" s="287"/>
      <c r="AX736" s="129">
        <v>4</v>
      </c>
      <c r="AY736" s="284"/>
      <c r="AZ736" s="129"/>
      <c r="BA736" s="129"/>
      <c r="BB736" s="129"/>
      <c r="BC736" s="129"/>
      <c r="BD736" s="129"/>
      <c r="BE736" s="129"/>
      <c r="BF736" s="129"/>
      <c r="BG736" s="195"/>
      <c r="BH736" s="195"/>
      <c r="BI736" s="129"/>
      <c r="BJ736" s="129"/>
      <c r="BK736" s="290"/>
      <c r="BM736" s="129">
        <v>4</v>
      </c>
      <c r="BN736" s="284"/>
      <c r="BO736" s="150" t="s">
        <v>861</v>
      </c>
      <c r="BP736" s="150" t="s">
        <v>862</v>
      </c>
      <c r="BQ736" s="129"/>
      <c r="BR736" s="129">
        <v>20</v>
      </c>
      <c r="BS736" s="129"/>
      <c r="BT736" s="129"/>
      <c r="BU736" s="129"/>
      <c r="BV736" s="129"/>
      <c r="BW736" s="129"/>
      <c r="BX736" s="129"/>
      <c r="BY736" s="129"/>
      <c r="BZ736" s="281"/>
      <c r="CB736" s="129">
        <v>4</v>
      </c>
      <c r="CC736" s="284"/>
      <c r="CD736" s="16"/>
      <c r="CE736" s="16"/>
      <c r="CF736" s="129"/>
      <c r="CG736" s="129"/>
      <c r="CH736" s="129"/>
      <c r="CI736" s="129"/>
      <c r="CJ736" s="129"/>
      <c r="CK736" s="129"/>
      <c r="CL736" s="196"/>
      <c r="CM736" s="129"/>
      <c r="CN736" s="129"/>
      <c r="CO736" s="281"/>
    </row>
    <row r="737" spans="1:93" hidden="1">
      <c r="A737" s="129">
        <v>5</v>
      </c>
      <c r="B737" s="283"/>
      <c r="C737" s="129"/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287"/>
      <c r="Q737" s="148"/>
      <c r="R737" s="129">
        <v>5</v>
      </c>
      <c r="S737" s="284"/>
      <c r="T737" s="129"/>
      <c r="U737" s="129"/>
      <c r="V737" s="129"/>
      <c r="W737" s="129"/>
      <c r="X737" s="129"/>
      <c r="Y737" s="129"/>
      <c r="Z737" s="129"/>
      <c r="AA737" s="129"/>
      <c r="AB737" s="129"/>
      <c r="AC737" s="196"/>
      <c r="AD737" s="196"/>
      <c r="AE737" s="129"/>
      <c r="AF737" s="129"/>
      <c r="AG737" s="281"/>
      <c r="AI737" s="129">
        <v>5</v>
      </c>
      <c r="AJ737" s="284"/>
      <c r="AK737" s="129"/>
      <c r="AL737" s="129"/>
      <c r="AM737" s="206"/>
      <c r="AN737" s="206"/>
      <c r="AO737" s="206"/>
      <c r="AP737" s="206"/>
      <c r="AQ737" s="206"/>
      <c r="AR737" s="129"/>
      <c r="AS737" s="129"/>
      <c r="AT737" s="129"/>
      <c r="AU737" s="129"/>
      <c r="AV737" s="287"/>
      <c r="AX737" s="129">
        <v>5</v>
      </c>
      <c r="AY737" s="284"/>
      <c r="AZ737" s="129"/>
      <c r="BA737" s="129"/>
      <c r="BB737" s="129"/>
      <c r="BC737" s="129"/>
      <c r="BD737" s="129"/>
      <c r="BE737" s="129"/>
      <c r="BF737" s="129"/>
      <c r="BG737" s="195"/>
      <c r="BH737" s="195"/>
      <c r="BI737" s="129"/>
      <c r="BJ737" s="129"/>
      <c r="BK737" s="290"/>
      <c r="BM737" s="129">
        <v>5</v>
      </c>
      <c r="BN737" s="284"/>
      <c r="BO737" s="150"/>
      <c r="BP737" s="150"/>
      <c r="BQ737" s="129"/>
      <c r="BR737" s="129"/>
      <c r="BS737" s="129"/>
      <c r="BT737" s="129"/>
      <c r="BU737" s="129"/>
      <c r="BV737" s="129"/>
      <c r="BW737" s="129"/>
      <c r="BX737" s="129"/>
      <c r="BY737" s="129"/>
      <c r="BZ737" s="281"/>
      <c r="CB737" s="129">
        <v>5</v>
      </c>
      <c r="CC737" s="284"/>
      <c r="CD737" s="153"/>
      <c r="CE737" s="153"/>
      <c r="CF737" s="129"/>
      <c r="CG737" s="129"/>
      <c r="CH737" s="129"/>
      <c r="CI737" s="129"/>
      <c r="CJ737" s="129"/>
      <c r="CK737" s="129"/>
      <c r="CL737" s="196"/>
      <c r="CM737" s="129"/>
      <c r="CN737" s="129"/>
      <c r="CO737" s="281"/>
    </row>
    <row r="738" spans="1:93" hidden="1">
      <c r="A738" s="129">
        <v>6</v>
      </c>
      <c r="B738" s="283"/>
      <c r="C738" s="129"/>
      <c r="D738" s="129"/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  <c r="P738" s="287"/>
      <c r="Q738" s="148"/>
      <c r="R738" s="129">
        <v>6</v>
      </c>
      <c r="S738" s="284"/>
      <c r="T738" s="129"/>
      <c r="U738" s="129"/>
      <c r="V738" s="129"/>
      <c r="W738" s="129"/>
      <c r="X738" s="129"/>
      <c r="Y738" s="129"/>
      <c r="Z738" s="129"/>
      <c r="AA738" s="129"/>
      <c r="AB738" s="129"/>
      <c r="AC738" s="196"/>
      <c r="AD738" s="196"/>
      <c r="AE738" s="129"/>
      <c r="AF738" s="129"/>
      <c r="AG738" s="281"/>
      <c r="AI738" s="129">
        <v>6</v>
      </c>
      <c r="AJ738" s="284"/>
      <c r="AK738" s="129"/>
      <c r="AL738" s="129"/>
      <c r="AM738" s="206"/>
      <c r="AN738" s="206"/>
      <c r="AO738" s="206"/>
      <c r="AP738" s="206"/>
      <c r="AQ738" s="206"/>
      <c r="AR738" s="129"/>
      <c r="AS738" s="129"/>
      <c r="AT738" s="129"/>
      <c r="AU738" s="129"/>
      <c r="AV738" s="287"/>
      <c r="AX738" s="129">
        <v>6</v>
      </c>
      <c r="AY738" s="284"/>
      <c r="AZ738" s="129"/>
      <c r="BA738" s="129"/>
      <c r="BB738" s="129"/>
      <c r="BC738" s="129"/>
      <c r="BD738" s="129"/>
      <c r="BE738" s="129"/>
      <c r="BF738" s="129"/>
      <c r="BG738" s="195"/>
      <c r="BH738" s="195"/>
      <c r="BI738" s="129"/>
      <c r="BJ738" s="129"/>
      <c r="BK738" s="290"/>
      <c r="BM738" s="129">
        <v>6</v>
      </c>
      <c r="BN738" s="284"/>
      <c r="BO738" s="129"/>
      <c r="BP738" s="129"/>
      <c r="BQ738" s="129"/>
      <c r="BR738" s="129"/>
      <c r="BS738" s="129"/>
      <c r="BT738" s="129"/>
      <c r="BU738" s="129"/>
      <c r="BV738" s="129"/>
      <c r="BW738" s="129"/>
      <c r="BX738" s="129"/>
      <c r="BY738" s="129"/>
      <c r="BZ738" s="281"/>
      <c r="CB738" s="129">
        <v>6</v>
      </c>
      <c r="CC738" s="284"/>
      <c r="CD738" s="129"/>
      <c r="CE738" s="129"/>
      <c r="CF738" s="129"/>
      <c r="CG738" s="129"/>
      <c r="CH738" s="129"/>
      <c r="CI738" s="129"/>
      <c r="CJ738" s="129"/>
      <c r="CK738" s="129"/>
      <c r="CL738" s="196"/>
      <c r="CM738" s="129"/>
      <c r="CN738" s="129"/>
      <c r="CO738" s="281"/>
    </row>
    <row r="739" spans="1:93" hidden="1">
      <c r="A739" s="129">
        <v>7</v>
      </c>
      <c r="B739" s="283"/>
      <c r="C739" s="129"/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287"/>
      <c r="Q739" s="148"/>
      <c r="R739" s="129">
        <v>7</v>
      </c>
      <c r="S739" s="284"/>
      <c r="T739" s="129"/>
      <c r="U739" s="129"/>
      <c r="V739" s="129"/>
      <c r="W739" s="129"/>
      <c r="X739" s="129"/>
      <c r="Y739" s="129"/>
      <c r="Z739" s="129"/>
      <c r="AA739" s="129"/>
      <c r="AB739" s="129"/>
      <c r="AC739" s="196"/>
      <c r="AD739" s="196"/>
      <c r="AE739" s="129"/>
      <c r="AF739" s="129"/>
      <c r="AG739" s="281"/>
      <c r="AI739" s="129">
        <v>7</v>
      </c>
      <c r="AJ739" s="284"/>
      <c r="AK739" s="129"/>
      <c r="AL739" s="129"/>
      <c r="AM739" s="206"/>
      <c r="AN739" s="206"/>
      <c r="AO739" s="206"/>
      <c r="AP739" s="206"/>
      <c r="AQ739" s="206"/>
      <c r="AR739" s="129"/>
      <c r="AS739" s="129"/>
      <c r="AT739" s="129"/>
      <c r="AU739" s="129"/>
      <c r="AV739" s="287"/>
      <c r="AX739" s="129">
        <v>7</v>
      </c>
      <c r="AY739" s="284"/>
      <c r="AZ739" s="129"/>
      <c r="BA739" s="129"/>
      <c r="BB739" s="129"/>
      <c r="BC739" s="129"/>
      <c r="BD739" s="129"/>
      <c r="BE739" s="129"/>
      <c r="BF739" s="129"/>
      <c r="BG739" s="195"/>
      <c r="BH739" s="195"/>
      <c r="BI739" s="129"/>
      <c r="BJ739" s="129"/>
      <c r="BK739" s="290"/>
      <c r="BM739" s="129">
        <v>7</v>
      </c>
      <c r="BN739" s="284"/>
      <c r="BO739" s="129"/>
      <c r="BP739" s="129"/>
      <c r="BQ739" s="129"/>
      <c r="BR739" s="129"/>
      <c r="BS739" s="129"/>
      <c r="BT739" s="129"/>
      <c r="BU739" s="129"/>
      <c r="BV739" s="129"/>
      <c r="BW739" s="129"/>
      <c r="BX739" s="129"/>
      <c r="BY739" s="129"/>
      <c r="BZ739" s="281"/>
      <c r="CB739" s="129">
        <v>7</v>
      </c>
      <c r="CC739" s="284"/>
      <c r="CD739" s="129"/>
      <c r="CE739" s="129"/>
      <c r="CF739" s="129"/>
      <c r="CG739" s="129"/>
      <c r="CH739" s="129"/>
      <c r="CI739" s="129"/>
      <c r="CJ739" s="129"/>
      <c r="CK739" s="129"/>
      <c r="CL739" s="196"/>
      <c r="CM739" s="129"/>
      <c r="CN739" s="129"/>
      <c r="CO739" s="281"/>
    </row>
    <row r="740" spans="1:93" hidden="1">
      <c r="A740" s="129">
        <v>8</v>
      </c>
      <c r="B740" s="283"/>
      <c r="C740" s="129"/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287"/>
      <c r="Q740" s="148"/>
      <c r="R740" s="129">
        <v>8</v>
      </c>
      <c r="S740" s="284"/>
      <c r="T740" s="129"/>
      <c r="U740" s="129"/>
      <c r="V740" s="129"/>
      <c r="W740" s="129"/>
      <c r="X740" s="129"/>
      <c r="Y740" s="129"/>
      <c r="Z740" s="129"/>
      <c r="AA740" s="129"/>
      <c r="AB740" s="129"/>
      <c r="AC740" s="196"/>
      <c r="AD740" s="196"/>
      <c r="AE740" s="129"/>
      <c r="AF740" s="129"/>
      <c r="AG740" s="281"/>
      <c r="AI740" s="129">
        <v>8</v>
      </c>
      <c r="AJ740" s="284"/>
      <c r="AK740" s="129"/>
      <c r="AL740" s="129"/>
      <c r="AM740" s="206"/>
      <c r="AN740" s="206"/>
      <c r="AO740" s="206"/>
      <c r="AP740" s="206"/>
      <c r="AQ740" s="206"/>
      <c r="AR740" s="129"/>
      <c r="AS740" s="129"/>
      <c r="AT740" s="129"/>
      <c r="AU740" s="129"/>
      <c r="AV740" s="287"/>
      <c r="AX740" s="129">
        <v>8</v>
      </c>
      <c r="AY740" s="284"/>
      <c r="AZ740" s="129"/>
      <c r="BA740" s="129"/>
      <c r="BB740" s="129"/>
      <c r="BC740" s="129"/>
      <c r="BD740" s="129"/>
      <c r="BE740" s="129"/>
      <c r="BF740" s="129"/>
      <c r="BG740" s="195"/>
      <c r="BH740" s="195"/>
      <c r="BI740" s="129"/>
      <c r="BJ740" s="129"/>
      <c r="BK740" s="290"/>
      <c r="BM740" s="129">
        <v>8</v>
      </c>
      <c r="BN740" s="284"/>
      <c r="BO740" s="129"/>
      <c r="BP740" s="129"/>
      <c r="BQ740" s="129"/>
      <c r="BR740" s="129"/>
      <c r="BS740" s="129"/>
      <c r="BT740" s="129"/>
      <c r="BU740" s="129"/>
      <c r="BV740" s="129"/>
      <c r="BW740" s="129"/>
      <c r="BX740" s="129"/>
      <c r="BY740" s="129"/>
      <c r="BZ740" s="281"/>
      <c r="CB740" s="129">
        <v>8</v>
      </c>
      <c r="CC740" s="284"/>
      <c r="CD740" s="129"/>
      <c r="CE740" s="129"/>
      <c r="CF740" s="129"/>
      <c r="CG740" s="129"/>
      <c r="CH740" s="129"/>
      <c r="CI740" s="129"/>
      <c r="CJ740" s="129"/>
      <c r="CK740" s="129"/>
      <c r="CL740" s="196"/>
      <c r="CM740" s="129"/>
      <c r="CN740" s="129"/>
      <c r="CO740" s="281"/>
    </row>
    <row r="741" spans="1:93" hidden="1">
      <c r="A741" s="129">
        <v>9</v>
      </c>
      <c r="B741" s="283"/>
      <c r="C741" s="129"/>
      <c r="D741" s="129"/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287"/>
      <c r="Q741" s="148"/>
      <c r="R741" s="129">
        <v>9</v>
      </c>
      <c r="S741" s="284"/>
      <c r="T741" s="129"/>
      <c r="U741" s="129"/>
      <c r="V741" s="129"/>
      <c r="W741" s="129"/>
      <c r="X741" s="129"/>
      <c r="Y741" s="129"/>
      <c r="Z741" s="129"/>
      <c r="AA741" s="129"/>
      <c r="AB741" s="129"/>
      <c r="AC741" s="196"/>
      <c r="AD741" s="196"/>
      <c r="AE741" s="129"/>
      <c r="AF741" s="129"/>
      <c r="AG741" s="281"/>
      <c r="AI741" s="129">
        <v>9</v>
      </c>
      <c r="AJ741" s="284"/>
      <c r="AK741" s="129"/>
      <c r="AL741" s="129"/>
      <c r="AM741" s="206"/>
      <c r="AN741" s="206"/>
      <c r="AO741" s="206"/>
      <c r="AP741" s="206"/>
      <c r="AQ741" s="206"/>
      <c r="AR741" s="129"/>
      <c r="AS741" s="129"/>
      <c r="AT741" s="129"/>
      <c r="AU741" s="129"/>
      <c r="AV741" s="287"/>
      <c r="AX741" s="129">
        <v>9</v>
      </c>
      <c r="AY741" s="284"/>
      <c r="AZ741" s="129"/>
      <c r="BA741" s="129"/>
      <c r="BB741" s="129"/>
      <c r="BC741" s="129"/>
      <c r="BD741" s="129"/>
      <c r="BE741" s="129"/>
      <c r="BF741" s="129"/>
      <c r="BG741" s="195"/>
      <c r="BH741" s="195"/>
      <c r="BI741" s="129"/>
      <c r="BJ741" s="129"/>
      <c r="BK741" s="290"/>
      <c r="BM741" s="129">
        <v>9</v>
      </c>
      <c r="BN741" s="284"/>
      <c r="BO741" s="129"/>
      <c r="BP741" s="129"/>
      <c r="BQ741" s="129"/>
      <c r="BR741" s="129"/>
      <c r="BS741" s="129"/>
      <c r="BT741" s="129"/>
      <c r="BU741" s="129"/>
      <c r="BV741" s="129"/>
      <c r="BW741" s="129"/>
      <c r="BX741" s="129"/>
      <c r="BY741" s="129"/>
      <c r="BZ741" s="281"/>
      <c r="CB741" s="129">
        <v>9</v>
      </c>
      <c r="CC741" s="284"/>
      <c r="CD741" s="129"/>
      <c r="CE741" s="129"/>
      <c r="CF741" s="129"/>
      <c r="CG741" s="129"/>
      <c r="CH741" s="129"/>
      <c r="CI741" s="129"/>
      <c r="CJ741" s="129"/>
      <c r="CK741" s="129"/>
      <c r="CL741" s="196"/>
      <c r="CM741" s="129"/>
      <c r="CN741" s="129"/>
      <c r="CO741" s="281"/>
    </row>
    <row r="742" spans="1:93" hidden="1">
      <c r="A742" s="129">
        <v>10</v>
      </c>
      <c r="B742" s="283"/>
      <c r="C742" s="129"/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287"/>
      <c r="Q742" s="148"/>
      <c r="R742" s="129">
        <v>10</v>
      </c>
      <c r="S742" s="284"/>
      <c r="T742" s="129"/>
      <c r="U742" s="129"/>
      <c r="V742" s="129"/>
      <c r="W742" s="129"/>
      <c r="X742" s="129"/>
      <c r="Y742" s="129"/>
      <c r="Z742" s="129"/>
      <c r="AA742" s="129"/>
      <c r="AB742" s="129"/>
      <c r="AC742" s="196"/>
      <c r="AD742" s="196"/>
      <c r="AE742" s="129"/>
      <c r="AF742" s="129"/>
      <c r="AG742" s="281"/>
      <c r="AI742" s="129">
        <v>10</v>
      </c>
      <c r="AJ742" s="284"/>
      <c r="AK742" s="129"/>
      <c r="AL742" s="129"/>
      <c r="AM742" s="206"/>
      <c r="AN742" s="206"/>
      <c r="AO742" s="206"/>
      <c r="AP742" s="206"/>
      <c r="AQ742" s="206"/>
      <c r="AR742" s="129"/>
      <c r="AS742" s="129"/>
      <c r="AT742" s="129"/>
      <c r="AU742" s="129"/>
      <c r="AV742" s="287"/>
      <c r="AX742" s="129">
        <v>10</v>
      </c>
      <c r="AY742" s="284"/>
      <c r="AZ742" s="129"/>
      <c r="BA742" s="129"/>
      <c r="BB742" s="129"/>
      <c r="BC742" s="129"/>
      <c r="BD742" s="129"/>
      <c r="BE742" s="129"/>
      <c r="BF742" s="129"/>
      <c r="BG742" s="195"/>
      <c r="BH742" s="195"/>
      <c r="BI742" s="129"/>
      <c r="BJ742" s="129"/>
      <c r="BK742" s="290"/>
      <c r="BM742" s="129">
        <v>10</v>
      </c>
      <c r="BN742" s="284"/>
      <c r="BO742" s="129"/>
      <c r="BP742" s="129"/>
      <c r="BQ742" s="129"/>
      <c r="BR742" s="129"/>
      <c r="BS742" s="129"/>
      <c r="BT742" s="129"/>
      <c r="BU742" s="129"/>
      <c r="BV742" s="129"/>
      <c r="BW742" s="129"/>
      <c r="BX742" s="129"/>
      <c r="BY742" s="129"/>
      <c r="BZ742" s="281"/>
      <c r="CB742" s="129">
        <v>10</v>
      </c>
      <c r="CC742" s="284"/>
      <c r="CD742" s="129"/>
      <c r="CE742" s="129"/>
      <c r="CF742" s="129"/>
      <c r="CG742" s="129"/>
      <c r="CH742" s="129"/>
      <c r="CI742" s="129"/>
      <c r="CJ742" s="129"/>
      <c r="CK742" s="129"/>
      <c r="CL742" s="196"/>
      <c r="CM742" s="129"/>
      <c r="CN742" s="129"/>
      <c r="CO742" s="281"/>
    </row>
    <row r="743" spans="1:93" hidden="1">
      <c r="A743" s="129">
        <v>11</v>
      </c>
      <c r="B743" s="283"/>
      <c r="C743" s="129"/>
      <c r="D743" s="129"/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  <c r="P743" s="287"/>
      <c r="Q743" s="148"/>
      <c r="R743" s="129">
        <v>11</v>
      </c>
      <c r="S743" s="284"/>
      <c r="T743" s="129"/>
      <c r="U743" s="129"/>
      <c r="V743" s="129"/>
      <c r="W743" s="129"/>
      <c r="X743" s="129"/>
      <c r="Y743" s="129"/>
      <c r="Z743" s="129"/>
      <c r="AA743" s="129"/>
      <c r="AB743" s="129"/>
      <c r="AC743" s="196"/>
      <c r="AD743" s="196"/>
      <c r="AE743" s="129"/>
      <c r="AF743" s="129"/>
      <c r="AG743" s="281"/>
      <c r="AI743" s="129">
        <v>11</v>
      </c>
      <c r="AJ743" s="284"/>
      <c r="AK743" s="129"/>
      <c r="AL743" s="129"/>
      <c r="AM743" s="206"/>
      <c r="AN743" s="206"/>
      <c r="AO743" s="206"/>
      <c r="AP743" s="206"/>
      <c r="AQ743" s="206"/>
      <c r="AR743" s="129"/>
      <c r="AS743" s="129"/>
      <c r="AT743" s="129"/>
      <c r="AU743" s="129"/>
      <c r="AV743" s="287"/>
      <c r="AX743" s="129">
        <v>11</v>
      </c>
      <c r="AY743" s="284"/>
      <c r="AZ743" s="129"/>
      <c r="BA743" s="129"/>
      <c r="BB743" s="129"/>
      <c r="BC743" s="129"/>
      <c r="BD743" s="129"/>
      <c r="BE743" s="129"/>
      <c r="BF743" s="129"/>
      <c r="BG743" s="195"/>
      <c r="BH743" s="195"/>
      <c r="BI743" s="129"/>
      <c r="BJ743" s="129"/>
      <c r="BK743" s="290"/>
      <c r="BM743" s="129">
        <v>11</v>
      </c>
      <c r="BN743" s="284"/>
      <c r="BO743" s="129"/>
      <c r="BP743" s="129"/>
      <c r="BQ743" s="129"/>
      <c r="BR743" s="129"/>
      <c r="BS743" s="129"/>
      <c r="BT743" s="129"/>
      <c r="BU743" s="129"/>
      <c r="BV743" s="129"/>
      <c r="BW743" s="129"/>
      <c r="BX743" s="129"/>
      <c r="BY743" s="129"/>
      <c r="BZ743" s="281"/>
      <c r="CB743" s="129">
        <v>11</v>
      </c>
      <c r="CC743" s="284"/>
      <c r="CD743" s="129"/>
      <c r="CE743" s="129"/>
      <c r="CF743" s="129"/>
      <c r="CG743" s="129"/>
      <c r="CH743" s="129"/>
      <c r="CI743" s="129"/>
      <c r="CJ743" s="129"/>
      <c r="CK743" s="129"/>
      <c r="CL743" s="196"/>
      <c r="CM743" s="129"/>
      <c r="CN743" s="129"/>
      <c r="CO743" s="281"/>
    </row>
    <row r="744" spans="1:93" hidden="1">
      <c r="A744" s="129">
        <v>12</v>
      </c>
      <c r="B744" s="283"/>
      <c r="C744" s="129"/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287"/>
      <c r="Q744" s="148"/>
      <c r="R744" s="129">
        <v>12</v>
      </c>
      <c r="S744" s="284"/>
      <c r="T744" s="129"/>
      <c r="U744" s="129"/>
      <c r="V744" s="129"/>
      <c r="W744" s="129"/>
      <c r="X744" s="129"/>
      <c r="Y744" s="129"/>
      <c r="Z744" s="129"/>
      <c r="AA744" s="129"/>
      <c r="AB744" s="129"/>
      <c r="AC744" s="196"/>
      <c r="AD744" s="196"/>
      <c r="AE744" s="129"/>
      <c r="AF744" s="129"/>
      <c r="AG744" s="281"/>
      <c r="AI744" s="129">
        <v>12</v>
      </c>
      <c r="AJ744" s="284"/>
      <c r="AK744" s="129"/>
      <c r="AL744" s="129"/>
      <c r="AM744" s="206"/>
      <c r="AN744" s="206"/>
      <c r="AO744" s="206"/>
      <c r="AP744" s="206"/>
      <c r="AQ744" s="206"/>
      <c r="AR744" s="129"/>
      <c r="AS744" s="129"/>
      <c r="AT744" s="129"/>
      <c r="AU744" s="129"/>
      <c r="AV744" s="287"/>
      <c r="AX744" s="129">
        <v>12</v>
      </c>
      <c r="AY744" s="284"/>
      <c r="AZ744" s="129"/>
      <c r="BA744" s="129"/>
      <c r="BB744" s="129"/>
      <c r="BC744" s="129"/>
      <c r="BD744" s="129"/>
      <c r="BE744" s="129"/>
      <c r="BF744" s="129"/>
      <c r="BG744" s="195"/>
      <c r="BH744" s="195"/>
      <c r="BI744" s="129"/>
      <c r="BJ744" s="129"/>
      <c r="BK744" s="290"/>
      <c r="BM744" s="129">
        <v>12</v>
      </c>
      <c r="BN744" s="284"/>
      <c r="BO744" s="129"/>
      <c r="BP744" s="129"/>
      <c r="BQ744" s="129"/>
      <c r="BR744" s="129"/>
      <c r="BS744" s="129"/>
      <c r="BT744" s="129"/>
      <c r="BU744" s="129"/>
      <c r="BV744" s="129"/>
      <c r="BW744" s="129"/>
      <c r="BX744" s="129"/>
      <c r="BY744" s="129"/>
      <c r="BZ744" s="281"/>
      <c r="CB744" s="129">
        <v>12</v>
      </c>
      <c r="CC744" s="284"/>
      <c r="CD744" s="129"/>
      <c r="CE744" s="129"/>
      <c r="CF744" s="129"/>
      <c r="CG744" s="129"/>
      <c r="CH744" s="129"/>
      <c r="CI744" s="129"/>
      <c r="CJ744" s="129"/>
      <c r="CK744" s="129"/>
      <c r="CL744" s="196"/>
      <c r="CM744" s="129"/>
      <c r="CN744" s="129"/>
      <c r="CO744" s="281"/>
    </row>
    <row r="745" spans="1:93" hidden="1">
      <c r="A745" s="129">
        <v>13</v>
      </c>
      <c r="B745" s="283"/>
      <c r="C745" s="129"/>
      <c r="D745" s="129"/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  <c r="P745" s="287"/>
      <c r="Q745" s="148"/>
      <c r="R745" s="129">
        <v>13</v>
      </c>
      <c r="S745" s="284"/>
      <c r="T745" s="129"/>
      <c r="U745" s="129"/>
      <c r="V745" s="129"/>
      <c r="W745" s="129"/>
      <c r="X745" s="129"/>
      <c r="Y745" s="129"/>
      <c r="Z745" s="129"/>
      <c r="AA745" s="129"/>
      <c r="AB745" s="129"/>
      <c r="AC745" s="196"/>
      <c r="AD745" s="196"/>
      <c r="AE745" s="129"/>
      <c r="AF745" s="129"/>
      <c r="AG745" s="281"/>
      <c r="AI745" s="129">
        <v>13</v>
      </c>
      <c r="AJ745" s="284"/>
      <c r="AK745" s="129"/>
      <c r="AL745" s="129"/>
      <c r="AM745" s="206"/>
      <c r="AN745" s="206"/>
      <c r="AO745" s="206"/>
      <c r="AP745" s="206"/>
      <c r="AQ745" s="206"/>
      <c r="AR745" s="129"/>
      <c r="AS745" s="129"/>
      <c r="AT745" s="129"/>
      <c r="AU745" s="129"/>
      <c r="AV745" s="287"/>
      <c r="AX745" s="129">
        <v>13</v>
      </c>
      <c r="AY745" s="284"/>
      <c r="AZ745" s="129"/>
      <c r="BA745" s="129"/>
      <c r="BB745" s="129"/>
      <c r="BC745" s="129"/>
      <c r="BD745" s="129"/>
      <c r="BE745" s="129"/>
      <c r="BF745" s="129"/>
      <c r="BG745" s="195"/>
      <c r="BH745" s="195"/>
      <c r="BI745" s="129"/>
      <c r="BJ745" s="129"/>
      <c r="BK745" s="290"/>
      <c r="BM745" s="129">
        <v>13</v>
      </c>
      <c r="BN745" s="284"/>
      <c r="BO745" s="129"/>
      <c r="BP745" s="129"/>
      <c r="BQ745" s="129"/>
      <c r="BR745" s="129"/>
      <c r="BS745" s="129"/>
      <c r="BT745" s="129"/>
      <c r="BU745" s="129"/>
      <c r="BV745" s="129"/>
      <c r="BW745" s="129"/>
      <c r="BX745" s="129"/>
      <c r="BY745" s="129"/>
      <c r="BZ745" s="281"/>
      <c r="CB745" s="129">
        <v>13</v>
      </c>
      <c r="CC745" s="284"/>
      <c r="CD745" s="129"/>
      <c r="CE745" s="129"/>
      <c r="CF745" s="129"/>
      <c r="CG745" s="129"/>
      <c r="CH745" s="129"/>
      <c r="CI745" s="129"/>
      <c r="CJ745" s="129"/>
      <c r="CK745" s="129"/>
      <c r="CL745" s="196"/>
      <c r="CM745" s="129"/>
      <c r="CN745" s="129"/>
      <c r="CO745" s="281"/>
    </row>
    <row r="746" spans="1:93" hidden="1">
      <c r="A746" s="129">
        <v>14</v>
      </c>
      <c r="B746" s="283"/>
      <c r="C746" s="129"/>
      <c r="D746" s="129"/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287"/>
      <c r="Q746" s="148"/>
      <c r="R746" s="129">
        <v>14</v>
      </c>
      <c r="S746" s="284"/>
      <c r="T746" s="129"/>
      <c r="U746" s="129"/>
      <c r="V746" s="129"/>
      <c r="W746" s="129"/>
      <c r="X746" s="129"/>
      <c r="Y746" s="129"/>
      <c r="Z746" s="129"/>
      <c r="AA746" s="129"/>
      <c r="AB746" s="129"/>
      <c r="AC746" s="196"/>
      <c r="AD746" s="196"/>
      <c r="AE746" s="129"/>
      <c r="AF746" s="129"/>
      <c r="AG746" s="281"/>
      <c r="AI746" s="129">
        <v>14</v>
      </c>
      <c r="AJ746" s="284"/>
      <c r="AK746" s="129"/>
      <c r="AL746" s="129"/>
      <c r="AM746" s="206"/>
      <c r="AN746" s="206"/>
      <c r="AO746" s="206"/>
      <c r="AP746" s="206"/>
      <c r="AQ746" s="206"/>
      <c r="AR746" s="129"/>
      <c r="AS746" s="129"/>
      <c r="AT746" s="129"/>
      <c r="AU746" s="129"/>
      <c r="AV746" s="287"/>
      <c r="AX746" s="129">
        <v>14</v>
      </c>
      <c r="AY746" s="284"/>
      <c r="AZ746" s="129"/>
      <c r="BA746" s="129"/>
      <c r="BB746" s="129"/>
      <c r="BC746" s="129"/>
      <c r="BD746" s="129"/>
      <c r="BE746" s="129"/>
      <c r="BF746" s="129"/>
      <c r="BG746" s="195"/>
      <c r="BH746" s="195"/>
      <c r="BI746" s="129"/>
      <c r="BJ746" s="129"/>
      <c r="BK746" s="290"/>
      <c r="BM746" s="129">
        <v>14</v>
      </c>
      <c r="BN746" s="284"/>
      <c r="BO746" s="129"/>
      <c r="BP746" s="129"/>
      <c r="BQ746" s="129"/>
      <c r="BR746" s="129"/>
      <c r="BS746" s="129"/>
      <c r="BT746" s="129"/>
      <c r="BU746" s="129"/>
      <c r="BV746" s="129"/>
      <c r="BW746" s="129"/>
      <c r="BX746" s="129"/>
      <c r="BY746" s="129"/>
      <c r="BZ746" s="281"/>
      <c r="CB746" s="129">
        <v>14</v>
      </c>
      <c r="CC746" s="284"/>
      <c r="CD746" s="129"/>
      <c r="CE746" s="129"/>
      <c r="CF746" s="129"/>
      <c r="CG746" s="129"/>
      <c r="CH746" s="129"/>
      <c r="CI746" s="129"/>
      <c r="CJ746" s="129"/>
      <c r="CK746" s="129"/>
      <c r="CL746" s="196"/>
      <c r="CM746" s="129"/>
      <c r="CN746" s="129"/>
      <c r="CO746" s="281"/>
    </row>
    <row r="747" spans="1:93" hidden="1">
      <c r="A747" s="129">
        <v>15</v>
      </c>
      <c r="B747" s="283"/>
      <c r="C747" s="129"/>
      <c r="D747" s="129"/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  <c r="P747" s="288"/>
      <c r="Q747" s="148"/>
      <c r="R747" s="129">
        <v>15</v>
      </c>
      <c r="S747" s="284"/>
      <c r="T747" s="129"/>
      <c r="U747" s="129"/>
      <c r="V747" s="129"/>
      <c r="W747" s="129"/>
      <c r="X747" s="129"/>
      <c r="Y747" s="129"/>
      <c r="Z747" s="129"/>
      <c r="AA747" s="129"/>
      <c r="AB747" s="129"/>
      <c r="AC747" s="196"/>
      <c r="AD747" s="196"/>
      <c r="AE747" s="129"/>
      <c r="AF747" s="129"/>
      <c r="AG747" s="281"/>
      <c r="AI747" s="129">
        <v>15</v>
      </c>
      <c r="AJ747" s="284"/>
      <c r="AK747" s="129"/>
      <c r="AL747" s="129"/>
      <c r="AM747" s="206"/>
      <c r="AN747" s="206"/>
      <c r="AO747" s="206"/>
      <c r="AP747" s="206"/>
      <c r="AQ747" s="206"/>
      <c r="AR747" s="129"/>
      <c r="AS747" s="129"/>
      <c r="AT747" s="129"/>
      <c r="AU747" s="129"/>
      <c r="AV747" s="288"/>
      <c r="AX747" s="129">
        <v>15</v>
      </c>
      <c r="AY747" s="284"/>
      <c r="AZ747" s="129"/>
      <c r="BA747" s="129"/>
      <c r="BB747" s="129"/>
      <c r="BC747" s="129"/>
      <c r="BD747" s="129"/>
      <c r="BE747" s="129"/>
      <c r="BF747" s="129"/>
      <c r="BG747" s="195"/>
      <c r="BH747" s="195"/>
      <c r="BI747" s="129"/>
      <c r="BJ747" s="129"/>
      <c r="BK747" s="291"/>
      <c r="BM747" s="129">
        <v>15</v>
      </c>
      <c r="BN747" s="284"/>
      <c r="BO747" s="129"/>
      <c r="BP747" s="129"/>
      <c r="BQ747" s="129"/>
      <c r="BR747" s="129"/>
      <c r="BS747" s="129"/>
      <c r="BT747" s="129"/>
      <c r="BU747" s="129"/>
      <c r="BV747" s="129"/>
      <c r="BW747" s="129"/>
      <c r="BX747" s="129"/>
      <c r="BY747" s="129"/>
      <c r="BZ747" s="281"/>
      <c r="CB747" s="129">
        <v>15</v>
      </c>
      <c r="CC747" s="284"/>
      <c r="CD747" s="129"/>
      <c r="CE747" s="129"/>
      <c r="CF747" s="129"/>
      <c r="CG747" s="129"/>
      <c r="CH747" s="129"/>
      <c r="CI747" s="129"/>
      <c r="CJ747" s="129"/>
      <c r="CK747" s="129"/>
      <c r="CL747" s="196"/>
      <c r="CM747" s="129"/>
      <c r="CN747" s="129"/>
      <c r="CO747" s="281"/>
    </row>
    <row r="748" spans="1:93" ht="15.75" hidden="1">
      <c r="A748" s="280" t="s">
        <v>644</v>
      </c>
      <c r="B748" s="280"/>
      <c r="C748" s="129"/>
      <c r="D748" s="129"/>
      <c r="E748" s="125">
        <f>SUM(E733:E747)</f>
        <v>0</v>
      </c>
      <c r="F748" s="125">
        <f>SUM(F733:F747)</f>
        <v>0</v>
      </c>
      <c r="G748" s="125">
        <f t="shared" ref="G748:H748" si="354">SUM(G733:G747)</f>
        <v>0</v>
      </c>
      <c r="H748" s="125">
        <f t="shared" si="354"/>
        <v>0</v>
      </c>
      <c r="I748" s="129"/>
      <c r="J748" s="129">
        <f t="shared" ref="J748:K748" si="355">SUM(J733:J747)</f>
        <v>0</v>
      </c>
      <c r="K748" s="129">
        <f t="shared" si="355"/>
        <v>0</v>
      </c>
      <c r="L748" s="130">
        <f>IF(F748=0,0,(F748/E748*100))</f>
        <v>0</v>
      </c>
      <c r="M748" s="130">
        <f>IF(K748=0,0,(K748/J748*100))</f>
        <v>0</v>
      </c>
      <c r="N748" s="129"/>
      <c r="O748" s="129"/>
      <c r="P748" s="129"/>
      <c r="Q748" s="148"/>
      <c r="R748" s="280" t="s">
        <v>644</v>
      </c>
      <c r="S748" s="280"/>
      <c r="T748" s="125"/>
      <c r="U748" s="125"/>
      <c r="V748" s="125">
        <f>SUM(V733:V747)</f>
        <v>0</v>
      </c>
      <c r="W748" s="125">
        <f>SUM(W733:W747)</f>
        <v>0</v>
      </c>
      <c r="X748" s="125">
        <f t="shared" ref="X748:Y748" si="356">SUM(X733:X747)</f>
        <v>0</v>
      </c>
      <c r="Y748" s="125">
        <f t="shared" si="356"/>
        <v>0</v>
      </c>
      <c r="Z748" s="125"/>
      <c r="AA748" s="125">
        <f t="shared" ref="AA748:AB748" si="357">SUM(AA733:AA747)</f>
        <v>0</v>
      </c>
      <c r="AB748" s="125">
        <f t="shared" si="357"/>
        <v>0</v>
      </c>
      <c r="AC748" s="197">
        <f>IF(W748=0,0,(W748/V748*100))</f>
        <v>0</v>
      </c>
      <c r="AD748" s="197">
        <f>IF(AB748=0,0,(AB748/AA748*100))</f>
        <v>0</v>
      </c>
      <c r="AE748" s="129"/>
      <c r="AF748" s="129"/>
      <c r="AG748" s="129"/>
      <c r="AI748" s="281" t="s">
        <v>644</v>
      </c>
      <c r="AJ748" s="281"/>
      <c r="AK748" s="129"/>
      <c r="AL748" s="129"/>
      <c r="AM748" s="206">
        <f>SUM(AM733:AM747)</f>
        <v>180</v>
      </c>
      <c r="AN748" s="206">
        <f>SUM(AN733:AN747)</f>
        <v>180</v>
      </c>
      <c r="AO748" s="206"/>
      <c r="AP748" s="206">
        <f t="shared" ref="AP748:AQ748" si="358">SUM(AP733:AP747)</f>
        <v>0</v>
      </c>
      <c r="AQ748" s="206">
        <f t="shared" si="358"/>
        <v>0</v>
      </c>
      <c r="AR748" s="130">
        <f>IF(AN748=0,0,(AN748/AM748*100))</f>
        <v>100</v>
      </c>
      <c r="AS748" s="130">
        <f>IF(AQ748=0,0,(AQ748/AP748*100))</f>
        <v>0</v>
      </c>
      <c r="AT748" s="129">
        <v>15</v>
      </c>
      <c r="AU748" s="129">
        <v>4</v>
      </c>
      <c r="AV748" s="129"/>
      <c r="AX748" s="281" t="s">
        <v>644</v>
      </c>
      <c r="AY748" s="281"/>
      <c r="AZ748" s="129"/>
      <c r="BA748" s="129"/>
      <c r="BB748" s="129">
        <f>SUM(BB733:BB747)</f>
        <v>180</v>
      </c>
      <c r="BC748" s="129">
        <f>SUM(BC733:BC747)</f>
        <v>160</v>
      </c>
      <c r="BD748" s="129"/>
      <c r="BE748" s="129">
        <f t="shared" ref="BE748:BF748" si="359">SUM(BE733:BE747)</f>
        <v>0</v>
      </c>
      <c r="BF748" s="129">
        <f t="shared" si="359"/>
        <v>0</v>
      </c>
      <c r="BG748" s="194">
        <f>IF(BC748=0,0,(BC748/BB748*100))</f>
        <v>88.888888888888886</v>
      </c>
      <c r="BH748" s="194">
        <f>IF(BF748=0,0,(BF748/BE748*100))</f>
        <v>0</v>
      </c>
      <c r="BI748" s="129"/>
      <c r="BJ748" s="129"/>
      <c r="BK748" s="129"/>
      <c r="BM748" s="281" t="s">
        <v>644</v>
      </c>
      <c r="BN748" s="281"/>
      <c r="BO748" s="129"/>
      <c r="BP748" s="129"/>
      <c r="BQ748" s="129">
        <f>SUM(BQ733:BQ747)</f>
        <v>375</v>
      </c>
      <c r="BR748" s="129">
        <f>SUM(BR733:BR747)</f>
        <v>280</v>
      </c>
      <c r="BS748" s="129"/>
      <c r="BT748" s="129">
        <f t="shared" ref="BT748:BU748" si="360">SUM(BT733:BT747)</f>
        <v>0</v>
      </c>
      <c r="BU748" s="129">
        <f t="shared" si="360"/>
        <v>0</v>
      </c>
      <c r="BV748" s="130">
        <f>IF(BR748=0,0,(BR748/BQ748*100))</f>
        <v>74.666666666666671</v>
      </c>
      <c r="BW748" s="130">
        <f>IF(BU748=0,0,(BU748/BT748*100))</f>
        <v>0</v>
      </c>
      <c r="BX748" s="129"/>
      <c r="BY748" s="129"/>
      <c r="BZ748" s="129"/>
      <c r="CB748" s="281" t="s">
        <v>644</v>
      </c>
      <c r="CC748" s="281"/>
      <c r="CD748" s="129"/>
      <c r="CE748" s="129"/>
      <c r="CF748" s="129">
        <f>SUM(CF733:CF747)</f>
        <v>0</v>
      </c>
      <c r="CG748" s="129">
        <f>SUM(CG733:CG747)</f>
        <v>0</v>
      </c>
      <c r="CH748" s="129"/>
      <c r="CI748" s="129">
        <f t="shared" ref="CI748:CJ748" si="361">SUM(CI733:CI747)</f>
        <v>0</v>
      </c>
      <c r="CJ748" s="129">
        <f t="shared" si="361"/>
        <v>0</v>
      </c>
      <c r="CK748" s="130">
        <f>IF(CG748=0,0,(CG748/CF748*100))</f>
        <v>0</v>
      </c>
      <c r="CL748" s="197">
        <f>IF(CJ748=0,0,(CJ748/CI748*100))</f>
        <v>0</v>
      </c>
      <c r="CM748" s="129"/>
      <c r="CN748" s="129"/>
      <c r="CO748" s="129"/>
    </row>
    <row r="749" spans="1:93" ht="15.75" hidden="1">
      <c r="A749" s="129">
        <v>1</v>
      </c>
      <c r="B749" s="283" t="s">
        <v>800</v>
      </c>
      <c r="C749" s="129"/>
      <c r="D749" s="129"/>
      <c r="E749" s="125"/>
      <c r="F749" s="125"/>
      <c r="G749" s="125"/>
      <c r="H749" s="125"/>
      <c r="I749" s="129"/>
      <c r="J749" s="129"/>
      <c r="K749" s="129"/>
      <c r="L749" s="130"/>
      <c r="M749" s="130"/>
      <c r="N749" s="129"/>
      <c r="O749" s="129"/>
      <c r="P749" s="129"/>
      <c r="Q749" s="148"/>
      <c r="R749" s="129">
        <v>1</v>
      </c>
      <c r="S749" s="283" t="s">
        <v>800</v>
      </c>
      <c r="T749" s="129"/>
      <c r="U749" s="129"/>
      <c r="V749" s="129"/>
      <c r="W749" s="129"/>
      <c r="X749" s="129"/>
      <c r="Y749" s="129"/>
      <c r="Z749" s="129"/>
      <c r="AA749" s="129"/>
      <c r="AB749" s="129"/>
      <c r="AC749" s="197"/>
      <c r="AD749" s="197"/>
      <c r="AE749" s="129"/>
      <c r="AF749" s="129"/>
      <c r="AG749" s="129"/>
      <c r="AI749" s="129">
        <v>1</v>
      </c>
      <c r="AJ749" s="284" t="s">
        <v>800</v>
      </c>
      <c r="AK749" s="129" t="s">
        <v>749</v>
      </c>
      <c r="AL749" s="129" t="s">
        <v>750</v>
      </c>
      <c r="AM749" s="206">
        <v>180</v>
      </c>
      <c r="AN749" s="206"/>
      <c r="AO749" s="206"/>
      <c r="AP749" s="206"/>
      <c r="AQ749" s="206"/>
      <c r="AR749" s="130"/>
      <c r="AS749" s="130"/>
      <c r="AT749" s="129"/>
      <c r="AU749" s="129"/>
      <c r="AV749" s="129"/>
      <c r="AX749" s="129">
        <v>1</v>
      </c>
      <c r="AY749" s="284" t="s">
        <v>800</v>
      </c>
      <c r="AZ749" s="129" t="s">
        <v>861</v>
      </c>
      <c r="BA749" s="129" t="s">
        <v>862</v>
      </c>
      <c r="BB749" s="129">
        <v>161</v>
      </c>
      <c r="BC749" s="129">
        <v>111</v>
      </c>
      <c r="BD749" s="129"/>
      <c r="BE749" s="129"/>
      <c r="BF749" s="129"/>
      <c r="BG749" s="194"/>
      <c r="BH749" s="194"/>
      <c r="BI749" s="129"/>
      <c r="BJ749" s="129"/>
      <c r="BK749" s="281"/>
      <c r="BM749" s="198"/>
      <c r="BN749" s="198"/>
      <c r="BO749" s="129"/>
      <c r="BP749" s="129"/>
      <c r="BQ749" s="129"/>
      <c r="BR749" s="129"/>
      <c r="BS749" s="129"/>
      <c r="BT749" s="129"/>
      <c r="BU749" s="129"/>
      <c r="BV749" s="130"/>
      <c r="BW749" s="130"/>
      <c r="BX749" s="129"/>
      <c r="BY749" s="129"/>
      <c r="BZ749" s="129"/>
      <c r="CB749" s="198"/>
      <c r="CC749" s="198"/>
      <c r="CD749" s="129"/>
      <c r="CE749" s="129"/>
      <c r="CF749" s="129"/>
      <c r="CG749" s="129"/>
      <c r="CH749" s="129"/>
      <c r="CI749" s="129"/>
      <c r="CJ749" s="129"/>
      <c r="CK749" s="130"/>
      <c r="CL749" s="197"/>
      <c r="CM749" s="129"/>
      <c r="CN749" s="129"/>
      <c r="CO749" s="129"/>
    </row>
    <row r="750" spans="1:93" ht="15.75" hidden="1">
      <c r="A750" s="129">
        <v>2</v>
      </c>
      <c r="B750" s="283"/>
      <c r="C750" s="129"/>
      <c r="D750" s="129"/>
      <c r="E750" s="125"/>
      <c r="F750" s="125"/>
      <c r="G750" s="125"/>
      <c r="H750" s="125"/>
      <c r="I750" s="129"/>
      <c r="J750" s="129"/>
      <c r="K750" s="129"/>
      <c r="L750" s="130"/>
      <c r="M750" s="130"/>
      <c r="N750" s="129"/>
      <c r="O750" s="129"/>
      <c r="P750" s="129"/>
      <c r="Q750" s="148"/>
      <c r="R750" s="129">
        <v>2</v>
      </c>
      <c r="S750" s="283"/>
      <c r="T750" s="129"/>
      <c r="U750" s="129"/>
      <c r="V750" s="129"/>
      <c r="W750" s="129"/>
      <c r="X750" s="129"/>
      <c r="Y750" s="129"/>
      <c r="Z750" s="129"/>
      <c r="AA750" s="129"/>
      <c r="AB750" s="129"/>
      <c r="AC750" s="197"/>
      <c r="AD750" s="197"/>
      <c r="AE750" s="129"/>
      <c r="AF750" s="129"/>
      <c r="AG750" s="129"/>
      <c r="AI750" s="129">
        <v>2</v>
      </c>
      <c r="AJ750" s="284"/>
      <c r="AK750" s="129" t="s">
        <v>906</v>
      </c>
      <c r="AL750" s="129" t="s">
        <v>907</v>
      </c>
      <c r="AM750" s="206"/>
      <c r="AN750" s="206">
        <v>180</v>
      </c>
      <c r="AO750" s="206"/>
      <c r="AP750" s="206"/>
      <c r="AQ750" s="206"/>
      <c r="AR750" s="130"/>
      <c r="AS750" s="130"/>
      <c r="AT750" s="129"/>
      <c r="AU750" s="129"/>
      <c r="AV750" s="129"/>
      <c r="AX750" s="129">
        <v>2</v>
      </c>
      <c r="AY750" s="284"/>
      <c r="AZ750" s="129" t="s">
        <v>805</v>
      </c>
      <c r="BA750" s="129" t="s">
        <v>806</v>
      </c>
      <c r="BB750" s="129">
        <v>20</v>
      </c>
      <c r="BC750" s="129"/>
      <c r="BD750" s="129"/>
      <c r="BE750" s="129"/>
      <c r="BF750" s="129"/>
      <c r="BG750" s="194"/>
      <c r="BH750" s="194"/>
      <c r="BI750" s="129"/>
      <c r="BJ750" s="129"/>
      <c r="BK750" s="281"/>
      <c r="BM750" s="198"/>
      <c r="BN750" s="198"/>
      <c r="BO750" s="129"/>
      <c r="BP750" s="129"/>
      <c r="BQ750" s="129"/>
      <c r="BR750" s="129"/>
      <c r="BS750" s="129"/>
      <c r="BT750" s="129"/>
      <c r="BU750" s="129"/>
      <c r="BV750" s="130"/>
      <c r="BW750" s="130"/>
      <c r="BX750" s="129"/>
      <c r="BY750" s="129"/>
      <c r="BZ750" s="129"/>
      <c r="CB750" s="198"/>
      <c r="CC750" s="198"/>
      <c r="CD750" s="129"/>
      <c r="CE750" s="129"/>
      <c r="CF750" s="129"/>
      <c r="CG750" s="129"/>
      <c r="CH750" s="129"/>
      <c r="CI750" s="129"/>
      <c r="CJ750" s="129"/>
      <c r="CK750" s="130"/>
      <c r="CL750" s="197"/>
      <c r="CM750" s="129"/>
      <c r="CN750" s="129"/>
      <c r="CO750" s="129"/>
    </row>
    <row r="751" spans="1:93" ht="15.75" hidden="1">
      <c r="A751" s="129">
        <v>3</v>
      </c>
      <c r="B751" s="283"/>
      <c r="C751" s="129"/>
      <c r="D751" s="129"/>
      <c r="E751" s="125"/>
      <c r="F751" s="125"/>
      <c r="G751" s="125"/>
      <c r="H751" s="125"/>
      <c r="I751" s="129"/>
      <c r="J751" s="129"/>
      <c r="K751" s="129"/>
      <c r="L751" s="130"/>
      <c r="M751" s="130"/>
      <c r="N751" s="129"/>
      <c r="O751" s="129"/>
      <c r="P751" s="129"/>
      <c r="Q751" s="148"/>
      <c r="R751" s="129">
        <v>3</v>
      </c>
      <c r="S751" s="283"/>
      <c r="T751" s="129"/>
      <c r="U751" s="129"/>
      <c r="V751" s="129"/>
      <c r="W751" s="129"/>
      <c r="X751" s="129"/>
      <c r="Y751" s="129"/>
      <c r="Z751" s="129"/>
      <c r="AA751" s="129"/>
      <c r="AB751" s="129"/>
      <c r="AC751" s="197"/>
      <c r="AD751" s="197"/>
      <c r="AE751" s="129"/>
      <c r="AF751" s="129"/>
      <c r="AG751" s="129"/>
      <c r="AI751" s="129">
        <v>3</v>
      </c>
      <c r="AJ751" s="284"/>
      <c r="AK751" s="129"/>
      <c r="AL751" s="129"/>
      <c r="AM751" s="206"/>
      <c r="AN751" s="206"/>
      <c r="AO751" s="206"/>
      <c r="AP751" s="206"/>
      <c r="AQ751" s="206"/>
      <c r="AR751" s="130"/>
      <c r="AS751" s="130"/>
      <c r="AT751" s="129"/>
      <c r="AU751" s="129"/>
      <c r="AV751" s="129"/>
      <c r="AX751" s="129">
        <v>3</v>
      </c>
      <c r="AY751" s="284"/>
      <c r="AZ751" s="153" t="s">
        <v>686</v>
      </c>
      <c r="BA751" s="153" t="s">
        <v>687</v>
      </c>
      <c r="BB751" s="129"/>
      <c r="BC751" s="129">
        <v>56</v>
      </c>
      <c r="BD751" s="129"/>
      <c r="BE751" s="129"/>
      <c r="BF751" s="129"/>
      <c r="BG751" s="194"/>
      <c r="BH751" s="194"/>
      <c r="BI751" s="129"/>
      <c r="BJ751" s="129"/>
      <c r="BK751" s="281"/>
      <c r="BM751" s="198"/>
      <c r="BN751" s="198"/>
      <c r="BO751" s="129"/>
      <c r="BP751" s="129"/>
      <c r="BQ751" s="129"/>
      <c r="BR751" s="129"/>
      <c r="BS751" s="129"/>
      <c r="BT751" s="129"/>
      <c r="BU751" s="129"/>
      <c r="BV751" s="130"/>
      <c r="BW751" s="130"/>
      <c r="BX751" s="129"/>
      <c r="BY751" s="129"/>
      <c r="BZ751" s="129"/>
      <c r="CB751" s="198"/>
      <c r="CC751" s="198"/>
      <c r="CD751" s="129"/>
      <c r="CE751" s="129"/>
      <c r="CF751" s="129"/>
      <c r="CG751" s="129"/>
      <c r="CH751" s="129"/>
      <c r="CI751" s="129"/>
      <c r="CJ751" s="129"/>
      <c r="CK751" s="130"/>
      <c r="CL751" s="197"/>
      <c r="CM751" s="129"/>
      <c r="CN751" s="129"/>
      <c r="CO751" s="129"/>
    </row>
    <row r="752" spans="1:93" ht="15.75" hidden="1">
      <c r="A752" s="129">
        <v>4</v>
      </c>
      <c r="B752" s="283"/>
      <c r="C752" s="129"/>
      <c r="D752" s="129"/>
      <c r="E752" s="125"/>
      <c r="F752" s="125"/>
      <c r="G752" s="125"/>
      <c r="H752" s="125"/>
      <c r="I752" s="129"/>
      <c r="J752" s="129"/>
      <c r="K752" s="129"/>
      <c r="L752" s="130"/>
      <c r="M752" s="130"/>
      <c r="N752" s="129"/>
      <c r="O752" s="129"/>
      <c r="P752" s="129"/>
      <c r="Q752" s="148"/>
      <c r="R752" s="129">
        <v>4</v>
      </c>
      <c r="S752" s="283"/>
      <c r="T752" s="129"/>
      <c r="U752" s="129"/>
      <c r="V752" s="129"/>
      <c r="W752" s="129"/>
      <c r="X752" s="129"/>
      <c r="Y752" s="129"/>
      <c r="Z752" s="129"/>
      <c r="AA752" s="129"/>
      <c r="AB752" s="129"/>
      <c r="AC752" s="197"/>
      <c r="AD752" s="197"/>
      <c r="AE752" s="129"/>
      <c r="AF752" s="129"/>
      <c r="AG752" s="129"/>
      <c r="AI752" s="129">
        <v>4</v>
      </c>
      <c r="AJ752" s="284"/>
      <c r="AK752" s="129"/>
      <c r="AL752" s="129"/>
      <c r="AM752" s="206"/>
      <c r="AN752" s="206"/>
      <c r="AO752" s="206"/>
      <c r="AP752" s="206"/>
      <c r="AQ752" s="206"/>
      <c r="AR752" s="130"/>
      <c r="AS752" s="130"/>
      <c r="AT752" s="129"/>
      <c r="AU752" s="129"/>
      <c r="AV752" s="129"/>
      <c r="AX752" s="129">
        <v>4</v>
      </c>
      <c r="AY752" s="284"/>
      <c r="AZ752" s="129"/>
      <c r="BA752" s="129"/>
      <c r="BB752" s="129"/>
      <c r="BC752" s="129"/>
      <c r="BD752" s="129"/>
      <c r="BE752" s="129"/>
      <c r="BF752" s="129"/>
      <c r="BG752" s="194"/>
      <c r="BH752" s="194"/>
      <c r="BI752" s="129"/>
      <c r="BJ752" s="129"/>
      <c r="BK752" s="281"/>
      <c r="BM752" s="198"/>
      <c r="BN752" s="198"/>
      <c r="BO752" s="129"/>
      <c r="BP752" s="129"/>
      <c r="BQ752" s="129"/>
      <c r="BR752" s="129"/>
      <c r="BS752" s="129"/>
      <c r="BT752" s="129"/>
      <c r="BU752" s="129"/>
      <c r="BV752" s="130"/>
      <c r="BW752" s="130"/>
      <c r="BX752" s="129"/>
      <c r="BY752" s="129"/>
      <c r="BZ752" s="129"/>
      <c r="CB752" s="198"/>
      <c r="CC752" s="198"/>
      <c r="CD752" s="129"/>
      <c r="CE752" s="129"/>
      <c r="CF752" s="129"/>
      <c r="CG752" s="129"/>
      <c r="CH752" s="129"/>
      <c r="CI752" s="129"/>
      <c r="CJ752" s="129"/>
      <c r="CK752" s="130"/>
      <c r="CL752" s="197"/>
      <c r="CM752" s="129"/>
      <c r="CN752" s="129"/>
      <c r="CO752" s="129"/>
    </row>
    <row r="753" spans="1:93" ht="15.75" hidden="1">
      <c r="A753" s="129">
        <v>5</v>
      </c>
      <c r="B753" s="283"/>
      <c r="C753" s="129"/>
      <c r="D753" s="129"/>
      <c r="E753" s="125"/>
      <c r="F753" s="125"/>
      <c r="G753" s="125"/>
      <c r="H753" s="125"/>
      <c r="I753" s="129"/>
      <c r="J753" s="129"/>
      <c r="K753" s="129"/>
      <c r="L753" s="130"/>
      <c r="M753" s="130"/>
      <c r="N753" s="129"/>
      <c r="O753" s="129"/>
      <c r="P753" s="129"/>
      <c r="Q753" s="148"/>
      <c r="R753" s="129">
        <v>5</v>
      </c>
      <c r="S753" s="283"/>
      <c r="T753" s="129"/>
      <c r="U753" s="129"/>
      <c r="V753" s="129"/>
      <c r="W753" s="129"/>
      <c r="X753" s="129"/>
      <c r="Y753" s="129"/>
      <c r="Z753" s="129"/>
      <c r="AA753" s="129"/>
      <c r="AB753" s="129"/>
      <c r="AC753" s="197"/>
      <c r="AD753" s="197"/>
      <c r="AE753" s="129"/>
      <c r="AF753" s="129"/>
      <c r="AG753" s="129"/>
      <c r="AI753" s="129">
        <v>5</v>
      </c>
      <c r="AJ753" s="284"/>
      <c r="AK753" s="129"/>
      <c r="AL753" s="129"/>
      <c r="AM753" s="206"/>
      <c r="AN753" s="206"/>
      <c r="AO753" s="206"/>
      <c r="AP753" s="206"/>
      <c r="AQ753" s="206"/>
      <c r="AR753" s="130"/>
      <c r="AS753" s="130"/>
      <c r="AT753" s="129"/>
      <c r="AU753" s="129"/>
      <c r="AV753" s="129"/>
      <c r="AX753" s="129">
        <v>5</v>
      </c>
      <c r="AY753" s="284"/>
      <c r="AZ753" s="129"/>
      <c r="BA753" s="129"/>
      <c r="BB753" s="129"/>
      <c r="BC753" s="129"/>
      <c r="BD753" s="129"/>
      <c r="BE753" s="129"/>
      <c r="BF753" s="129"/>
      <c r="BG753" s="194"/>
      <c r="BH753" s="194"/>
      <c r="BI753" s="129"/>
      <c r="BJ753" s="129"/>
      <c r="BK753" s="281"/>
      <c r="BM753" s="198"/>
      <c r="BN753" s="198"/>
      <c r="BO753" s="129"/>
      <c r="BP753" s="129"/>
      <c r="BQ753" s="129"/>
      <c r="BR753" s="129"/>
      <c r="BS753" s="129"/>
      <c r="BT753" s="129"/>
      <c r="BU753" s="129"/>
      <c r="BV753" s="130"/>
      <c r="BW753" s="130"/>
      <c r="BX753" s="129"/>
      <c r="BY753" s="129"/>
      <c r="BZ753" s="129"/>
      <c r="CB753" s="198"/>
      <c r="CC753" s="198"/>
      <c r="CD753" s="129"/>
      <c r="CE753" s="129"/>
      <c r="CF753" s="129"/>
      <c r="CG753" s="129"/>
      <c r="CH753" s="129"/>
      <c r="CI753" s="129"/>
      <c r="CJ753" s="129"/>
      <c r="CK753" s="130"/>
      <c r="CL753" s="197"/>
      <c r="CM753" s="129"/>
      <c r="CN753" s="129"/>
      <c r="CO753" s="129"/>
    </row>
    <row r="754" spans="1:93" ht="15.75" hidden="1">
      <c r="A754" s="129">
        <v>6</v>
      </c>
      <c r="B754" s="283"/>
      <c r="C754" s="129"/>
      <c r="D754" s="129"/>
      <c r="E754" s="125"/>
      <c r="F754" s="125"/>
      <c r="G754" s="125"/>
      <c r="H754" s="125"/>
      <c r="I754" s="129"/>
      <c r="J754" s="129"/>
      <c r="K754" s="129"/>
      <c r="L754" s="130"/>
      <c r="M754" s="130"/>
      <c r="N754" s="129"/>
      <c r="O754" s="129"/>
      <c r="P754" s="129"/>
      <c r="Q754" s="148"/>
      <c r="R754" s="129">
        <v>6</v>
      </c>
      <c r="S754" s="283"/>
      <c r="T754" s="129"/>
      <c r="U754" s="129"/>
      <c r="V754" s="129"/>
      <c r="W754" s="129"/>
      <c r="X754" s="129"/>
      <c r="Y754" s="129"/>
      <c r="Z754" s="129"/>
      <c r="AA754" s="129"/>
      <c r="AB754" s="129"/>
      <c r="AC754" s="197"/>
      <c r="AD754" s="197"/>
      <c r="AE754" s="129"/>
      <c r="AF754" s="129"/>
      <c r="AG754" s="129"/>
      <c r="AI754" s="129">
        <v>6</v>
      </c>
      <c r="AJ754" s="284"/>
      <c r="AK754" s="129"/>
      <c r="AL754" s="129"/>
      <c r="AM754" s="206"/>
      <c r="AN754" s="206"/>
      <c r="AO754" s="206"/>
      <c r="AP754" s="206"/>
      <c r="AQ754" s="206"/>
      <c r="AR754" s="130"/>
      <c r="AS754" s="130"/>
      <c r="AT754" s="129"/>
      <c r="AU754" s="129"/>
      <c r="AV754" s="129"/>
      <c r="AX754" s="129">
        <v>6</v>
      </c>
      <c r="AY754" s="284"/>
      <c r="AZ754" s="129"/>
      <c r="BA754" s="129"/>
      <c r="BB754" s="129"/>
      <c r="BC754" s="129"/>
      <c r="BD754" s="129"/>
      <c r="BE754" s="129"/>
      <c r="BF754" s="129"/>
      <c r="BG754" s="194"/>
      <c r="BH754" s="194"/>
      <c r="BI754" s="129"/>
      <c r="BJ754" s="129"/>
      <c r="BK754" s="281"/>
      <c r="BM754" s="198"/>
      <c r="BN754" s="198"/>
      <c r="BO754" s="129"/>
      <c r="BP754" s="129"/>
      <c r="BQ754" s="129"/>
      <c r="BR754" s="129"/>
      <c r="BS754" s="129"/>
      <c r="BT754" s="129"/>
      <c r="BU754" s="129"/>
      <c r="BV754" s="130"/>
      <c r="BW754" s="130"/>
      <c r="BX754" s="129"/>
      <c r="BY754" s="129"/>
      <c r="BZ754" s="129"/>
      <c r="CB754" s="198"/>
      <c r="CC754" s="198"/>
      <c r="CD754" s="129"/>
      <c r="CE754" s="129"/>
      <c r="CF754" s="129"/>
      <c r="CG754" s="129"/>
      <c r="CH754" s="129"/>
      <c r="CI754" s="129"/>
      <c r="CJ754" s="129"/>
      <c r="CK754" s="130"/>
      <c r="CL754" s="197"/>
      <c r="CM754" s="129"/>
      <c r="CN754" s="129"/>
      <c r="CO754" s="129"/>
    </row>
    <row r="755" spans="1:93" ht="15.75" hidden="1">
      <c r="A755" s="129">
        <v>7</v>
      </c>
      <c r="B755" s="283"/>
      <c r="C755" s="129"/>
      <c r="D755" s="129"/>
      <c r="E755" s="125"/>
      <c r="F755" s="125"/>
      <c r="G755" s="125"/>
      <c r="H755" s="125"/>
      <c r="I755" s="129"/>
      <c r="J755" s="129"/>
      <c r="K755" s="129"/>
      <c r="L755" s="130"/>
      <c r="M755" s="130"/>
      <c r="N755" s="129"/>
      <c r="O755" s="129"/>
      <c r="P755" s="129"/>
      <c r="Q755" s="148"/>
      <c r="R755" s="129">
        <v>7</v>
      </c>
      <c r="S755" s="283"/>
      <c r="T755" s="129"/>
      <c r="U755" s="129"/>
      <c r="V755" s="129"/>
      <c r="W755" s="129"/>
      <c r="X755" s="129"/>
      <c r="Y755" s="129"/>
      <c r="Z755" s="129"/>
      <c r="AA755" s="129"/>
      <c r="AB755" s="129"/>
      <c r="AC755" s="197"/>
      <c r="AD755" s="197"/>
      <c r="AE755" s="129"/>
      <c r="AF755" s="129"/>
      <c r="AG755" s="129"/>
      <c r="AI755" s="129">
        <v>7</v>
      </c>
      <c r="AJ755" s="284"/>
      <c r="AK755" s="129"/>
      <c r="AL755" s="129"/>
      <c r="AM755" s="206"/>
      <c r="AN755" s="206"/>
      <c r="AO755" s="206"/>
      <c r="AP755" s="206"/>
      <c r="AQ755" s="206"/>
      <c r="AR755" s="130"/>
      <c r="AS755" s="130"/>
      <c r="AT755" s="129"/>
      <c r="AU755" s="129"/>
      <c r="AV755" s="129"/>
      <c r="AX755" s="129">
        <v>7</v>
      </c>
      <c r="AY755" s="284"/>
      <c r="AZ755" s="129"/>
      <c r="BA755" s="129"/>
      <c r="BB755" s="129"/>
      <c r="BC755" s="129"/>
      <c r="BD755" s="129"/>
      <c r="BE755" s="129"/>
      <c r="BF755" s="129"/>
      <c r="BG755" s="194"/>
      <c r="BH755" s="194"/>
      <c r="BI755" s="129"/>
      <c r="BJ755" s="129"/>
      <c r="BK755" s="281"/>
      <c r="BM755" s="198"/>
      <c r="BN755" s="198"/>
      <c r="BO755" s="129"/>
      <c r="BP755" s="129"/>
      <c r="BQ755" s="129"/>
      <c r="BR755" s="129"/>
      <c r="BS755" s="129"/>
      <c r="BT755" s="129"/>
      <c r="BU755" s="129"/>
      <c r="BV755" s="130"/>
      <c r="BW755" s="130"/>
      <c r="BX755" s="129"/>
      <c r="BY755" s="129"/>
      <c r="BZ755" s="129"/>
      <c r="CB755" s="198"/>
      <c r="CC755" s="198"/>
      <c r="CD755" s="129"/>
      <c r="CE755" s="129"/>
      <c r="CF755" s="129"/>
      <c r="CG755" s="129"/>
      <c r="CH755" s="129"/>
      <c r="CI755" s="129"/>
      <c r="CJ755" s="129"/>
      <c r="CK755" s="130"/>
      <c r="CL755" s="197"/>
      <c r="CM755" s="129"/>
      <c r="CN755" s="129"/>
      <c r="CO755" s="129"/>
    </row>
    <row r="756" spans="1:93" ht="15.75" hidden="1">
      <c r="A756" s="129">
        <v>8</v>
      </c>
      <c r="B756" s="283"/>
      <c r="C756" s="129"/>
      <c r="D756" s="129"/>
      <c r="E756" s="125"/>
      <c r="F756" s="125"/>
      <c r="G756" s="125"/>
      <c r="H756" s="125"/>
      <c r="I756" s="129"/>
      <c r="J756" s="129"/>
      <c r="K756" s="129"/>
      <c r="L756" s="130"/>
      <c r="M756" s="130"/>
      <c r="N756" s="129"/>
      <c r="O756" s="129"/>
      <c r="P756" s="129"/>
      <c r="Q756" s="148"/>
      <c r="R756" s="129">
        <v>8</v>
      </c>
      <c r="S756" s="283"/>
      <c r="T756" s="129"/>
      <c r="U756" s="129"/>
      <c r="V756" s="129"/>
      <c r="W756" s="129"/>
      <c r="X756" s="129"/>
      <c r="Y756" s="129"/>
      <c r="Z756" s="129"/>
      <c r="AA756" s="129"/>
      <c r="AB756" s="129"/>
      <c r="AC756" s="197"/>
      <c r="AD756" s="197"/>
      <c r="AE756" s="129"/>
      <c r="AF756" s="129"/>
      <c r="AG756" s="129"/>
      <c r="AI756" s="129">
        <v>8</v>
      </c>
      <c r="AJ756" s="284"/>
      <c r="AK756" s="129"/>
      <c r="AL756" s="129"/>
      <c r="AM756" s="206"/>
      <c r="AN756" s="206"/>
      <c r="AO756" s="206"/>
      <c r="AP756" s="206"/>
      <c r="AQ756" s="206"/>
      <c r="AR756" s="130"/>
      <c r="AS756" s="130"/>
      <c r="AT756" s="129"/>
      <c r="AU756" s="129"/>
      <c r="AV756" s="129"/>
      <c r="AX756" s="129">
        <v>8</v>
      </c>
      <c r="AY756" s="284"/>
      <c r="AZ756" s="129"/>
      <c r="BA756" s="129"/>
      <c r="BB756" s="129"/>
      <c r="BC756" s="129"/>
      <c r="BD756" s="129"/>
      <c r="BE756" s="129"/>
      <c r="BF756" s="129"/>
      <c r="BG756" s="194"/>
      <c r="BH756" s="194"/>
      <c r="BI756" s="129"/>
      <c r="BJ756" s="129"/>
      <c r="BK756" s="281"/>
      <c r="BM756" s="198"/>
      <c r="BN756" s="198"/>
      <c r="BO756" s="129"/>
      <c r="BP756" s="129"/>
      <c r="BQ756" s="129"/>
      <c r="BR756" s="129"/>
      <c r="BS756" s="129"/>
      <c r="BT756" s="129"/>
      <c r="BU756" s="129"/>
      <c r="BV756" s="130"/>
      <c r="BW756" s="130"/>
      <c r="BX756" s="129"/>
      <c r="BY756" s="129"/>
      <c r="BZ756" s="129"/>
      <c r="CB756" s="198"/>
      <c r="CC756" s="198"/>
      <c r="CD756" s="129"/>
      <c r="CE756" s="129"/>
      <c r="CF756" s="129"/>
      <c r="CG756" s="129"/>
      <c r="CH756" s="129"/>
      <c r="CI756" s="129"/>
      <c r="CJ756" s="129"/>
      <c r="CK756" s="130"/>
      <c r="CL756" s="197"/>
      <c r="CM756" s="129"/>
      <c r="CN756" s="129"/>
      <c r="CO756" s="129"/>
    </row>
    <row r="757" spans="1:93" ht="15.75" hidden="1">
      <c r="A757" s="129">
        <v>9</v>
      </c>
      <c r="B757" s="283"/>
      <c r="C757" s="129"/>
      <c r="D757" s="129"/>
      <c r="E757" s="125"/>
      <c r="F757" s="125"/>
      <c r="G757" s="125"/>
      <c r="H757" s="125"/>
      <c r="I757" s="129"/>
      <c r="J757" s="129"/>
      <c r="K757" s="129"/>
      <c r="L757" s="130"/>
      <c r="M757" s="130"/>
      <c r="N757" s="129"/>
      <c r="O757" s="129"/>
      <c r="P757" s="129"/>
      <c r="Q757" s="148"/>
      <c r="R757" s="129">
        <v>9</v>
      </c>
      <c r="S757" s="283"/>
      <c r="T757" s="129"/>
      <c r="U757" s="129"/>
      <c r="V757" s="129"/>
      <c r="W757" s="129"/>
      <c r="X757" s="129"/>
      <c r="Y757" s="129"/>
      <c r="Z757" s="129"/>
      <c r="AA757" s="129"/>
      <c r="AB757" s="129"/>
      <c r="AC757" s="197"/>
      <c r="AD757" s="197"/>
      <c r="AE757" s="129"/>
      <c r="AF757" s="129"/>
      <c r="AG757" s="129"/>
      <c r="AI757" s="129">
        <v>9</v>
      </c>
      <c r="AJ757" s="284"/>
      <c r="AK757" s="129"/>
      <c r="AL757" s="129"/>
      <c r="AM757" s="206"/>
      <c r="AN757" s="206"/>
      <c r="AO757" s="206"/>
      <c r="AP757" s="206"/>
      <c r="AQ757" s="206"/>
      <c r="AR757" s="130"/>
      <c r="AS757" s="130"/>
      <c r="AT757" s="129"/>
      <c r="AU757" s="129"/>
      <c r="AV757" s="129"/>
      <c r="AX757" s="129">
        <v>9</v>
      </c>
      <c r="AY757" s="284"/>
      <c r="AZ757" s="129"/>
      <c r="BA757" s="129"/>
      <c r="BB757" s="129"/>
      <c r="BC757" s="129"/>
      <c r="BD757" s="129"/>
      <c r="BE757" s="129"/>
      <c r="BF757" s="129"/>
      <c r="BG757" s="194"/>
      <c r="BH757" s="194"/>
      <c r="BI757" s="129"/>
      <c r="BJ757" s="129"/>
      <c r="BK757" s="281"/>
      <c r="BM757" s="198"/>
      <c r="BN757" s="198"/>
      <c r="BO757" s="129"/>
      <c r="BP757" s="129"/>
      <c r="BQ757" s="129"/>
      <c r="BR757" s="129"/>
      <c r="BS757" s="129"/>
      <c r="BT757" s="129"/>
      <c r="BU757" s="129"/>
      <c r="BV757" s="130"/>
      <c r="BW757" s="130"/>
      <c r="BX757" s="129"/>
      <c r="BY757" s="129"/>
      <c r="BZ757" s="129"/>
      <c r="CB757" s="198"/>
      <c r="CC757" s="198"/>
      <c r="CD757" s="129"/>
      <c r="CE757" s="129"/>
      <c r="CF757" s="129"/>
      <c r="CG757" s="129"/>
      <c r="CH757" s="129"/>
      <c r="CI757" s="129"/>
      <c r="CJ757" s="129"/>
      <c r="CK757" s="130"/>
      <c r="CL757" s="197"/>
      <c r="CM757" s="129"/>
      <c r="CN757" s="129"/>
      <c r="CO757" s="129"/>
    </row>
    <row r="758" spans="1:93" ht="15.75" hidden="1">
      <c r="A758" s="129">
        <v>10</v>
      </c>
      <c r="B758" s="283"/>
      <c r="C758" s="129"/>
      <c r="D758" s="129"/>
      <c r="E758" s="125"/>
      <c r="F758" s="125"/>
      <c r="G758" s="125"/>
      <c r="H758" s="125"/>
      <c r="I758" s="129"/>
      <c r="J758" s="129"/>
      <c r="K758" s="129"/>
      <c r="L758" s="130"/>
      <c r="M758" s="130"/>
      <c r="N758" s="129"/>
      <c r="O758" s="129"/>
      <c r="P758" s="129"/>
      <c r="Q758" s="148"/>
      <c r="R758" s="129">
        <v>10</v>
      </c>
      <c r="S758" s="283"/>
      <c r="T758" s="129"/>
      <c r="U758" s="129"/>
      <c r="V758" s="129"/>
      <c r="W758" s="129"/>
      <c r="X758" s="129"/>
      <c r="Y758" s="129"/>
      <c r="Z758" s="129"/>
      <c r="AA758" s="129"/>
      <c r="AB758" s="129"/>
      <c r="AC758" s="197"/>
      <c r="AD758" s="197"/>
      <c r="AE758" s="129"/>
      <c r="AF758" s="129"/>
      <c r="AG758" s="129"/>
      <c r="AI758" s="129">
        <v>10</v>
      </c>
      <c r="AJ758" s="284"/>
      <c r="AK758" s="129"/>
      <c r="AL758" s="129"/>
      <c r="AM758" s="206"/>
      <c r="AN758" s="206"/>
      <c r="AO758" s="206"/>
      <c r="AP758" s="206"/>
      <c r="AQ758" s="206"/>
      <c r="AR758" s="130"/>
      <c r="AS758" s="130"/>
      <c r="AT758" s="129"/>
      <c r="AU758" s="129"/>
      <c r="AV758" s="129"/>
      <c r="AX758" s="129">
        <v>10</v>
      </c>
      <c r="AY758" s="284"/>
      <c r="AZ758" s="129"/>
      <c r="BA758" s="129"/>
      <c r="BB758" s="129"/>
      <c r="BC758" s="129"/>
      <c r="BD758" s="129"/>
      <c r="BE758" s="129"/>
      <c r="BF758" s="129"/>
      <c r="BG758" s="194"/>
      <c r="BH758" s="194"/>
      <c r="BI758" s="129"/>
      <c r="BJ758" s="129"/>
      <c r="BK758" s="281"/>
      <c r="BM758" s="198"/>
      <c r="BN758" s="198"/>
      <c r="BO758" s="129"/>
      <c r="BP758" s="129"/>
      <c r="BQ758" s="129"/>
      <c r="BR758" s="129"/>
      <c r="BS758" s="129"/>
      <c r="BT758" s="129"/>
      <c r="BU758" s="129"/>
      <c r="BV758" s="130"/>
      <c r="BW758" s="130"/>
      <c r="BX758" s="129"/>
      <c r="BY758" s="129"/>
      <c r="BZ758" s="129"/>
      <c r="CB758" s="198"/>
      <c r="CC758" s="198"/>
      <c r="CD758" s="129"/>
      <c r="CE758" s="129"/>
      <c r="CF758" s="129"/>
      <c r="CG758" s="129"/>
      <c r="CH758" s="129"/>
      <c r="CI758" s="129"/>
      <c r="CJ758" s="129"/>
      <c r="CK758" s="130"/>
      <c r="CL758" s="197"/>
      <c r="CM758" s="129"/>
      <c r="CN758" s="129"/>
      <c r="CO758" s="129"/>
    </row>
    <row r="759" spans="1:93" ht="15.75" hidden="1">
      <c r="A759" s="129">
        <v>11</v>
      </c>
      <c r="B759" s="283"/>
      <c r="C759" s="129"/>
      <c r="D759" s="129"/>
      <c r="E759" s="125"/>
      <c r="F759" s="125"/>
      <c r="G759" s="125"/>
      <c r="H759" s="125"/>
      <c r="I759" s="129"/>
      <c r="J759" s="129"/>
      <c r="K759" s="129"/>
      <c r="L759" s="130"/>
      <c r="M759" s="130"/>
      <c r="N759" s="129"/>
      <c r="O759" s="129"/>
      <c r="P759" s="129"/>
      <c r="Q759" s="148"/>
      <c r="R759" s="129">
        <v>11</v>
      </c>
      <c r="S759" s="283"/>
      <c r="T759" s="129"/>
      <c r="U759" s="129"/>
      <c r="V759" s="129"/>
      <c r="W759" s="129"/>
      <c r="X759" s="129"/>
      <c r="Y759" s="129"/>
      <c r="Z759" s="129"/>
      <c r="AA759" s="129"/>
      <c r="AB759" s="129"/>
      <c r="AC759" s="197"/>
      <c r="AD759" s="197"/>
      <c r="AE759" s="129"/>
      <c r="AF759" s="129"/>
      <c r="AG759" s="129"/>
      <c r="AI759" s="129">
        <v>11</v>
      </c>
      <c r="AJ759" s="284"/>
      <c r="AK759" s="129"/>
      <c r="AL759" s="129"/>
      <c r="AM759" s="206"/>
      <c r="AN759" s="206"/>
      <c r="AO759" s="206"/>
      <c r="AP759" s="206"/>
      <c r="AQ759" s="206"/>
      <c r="AR759" s="130"/>
      <c r="AS759" s="130"/>
      <c r="AT759" s="129"/>
      <c r="AU759" s="129"/>
      <c r="AV759" s="129"/>
      <c r="AX759" s="129">
        <v>11</v>
      </c>
      <c r="AY759" s="284"/>
      <c r="AZ759" s="129"/>
      <c r="BA759" s="129"/>
      <c r="BB759" s="129"/>
      <c r="BC759" s="129"/>
      <c r="BD759" s="129"/>
      <c r="BE759" s="129"/>
      <c r="BF759" s="129"/>
      <c r="BG759" s="194"/>
      <c r="BH759" s="194"/>
      <c r="BI759" s="129"/>
      <c r="BJ759" s="129"/>
      <c r="BK759" s="281"/>
      <c r="BM759" s="198"/>
      <c r="BN759" s="198"/>
      <c r="BO759" s="129"/>
      <c r="BP759" s="129"/>
      <c r="BQ759" s="129"/>
      <c r="BR759" s="129"/>
      <c r="BS759" s="129"/>
      <c r="BT759" s="129"/>
      <c r="BU759" s="129"/>
      <c r="BV759" s="130"/>
      <c r="BW759" s="130"/>
      <c r="BX759" s="129"/>
      <c r="BY759" s="129"/>
      <c r="BZ759" s="129"/>
      <c r="CB759" s="198"/>
      <c r="CC759" s="198"/>
      <c r="CD759" s="129"/>
      <c r="CE759" s="129"/>
      <c r="CF759" s="129"/>
      <c r="CG759" s="129"/>
      <c r="CH759" s="129"/>
      <c r="CI759" s="129"/>
      <c r="CJ759" s="129"/>
      <c r="CK759" s="130"/>
      <c r="CL759" s="197"/>
      <c r="CM759" s="129"/>
      <c r="CN759" s="129"/>
      <c r="CO759" s="129"/>
    </row>
    <row r="760" spans="1:93" ht="15.75" hidden="1">
      <c r="A760" s="129">
        <v>12</v>
      </c>
      <c r="B760" s="283"/>
      <c r="C760" s="129"/>
      <c r="D760" s="129"/>
      <c r="E760" s="125"/>
      <c r="F760" s="125"/>
      <c r="G760" s="125"/>
      <c r="H760" s="125"/>
      <c r="I760" s="129"/>
      <c r="J760" s="129"/>
      <c r="K760" s="129"/>
      <c r="L760" s="130"/>
      <c r="M760" s="130"/>
      <c r="N760" s="129"/>
      <c r="O760" s="129"/>
      <c r="P760" s="129"/>
      <c r="Q760" s="148"/>
      <c r="R760" s="129">
        <v>12</v>
      </c>
      <c r="S760" s="283"/>
      <c r="T760" s="129"/>
      <c r="U760" s="129"/>
      <c r="V760" s="129"/>
      <c r="W760" s="129"/>
      <c r="X760" s="129"/>
      <c r="Y760" s="129"/>
      <c r="Z760" s="129"/>
      <c r="AA760" s="129"/>
      <c r="AB760" s="129"/>
      <c r="AC760" s="197"/>
      <c r="AD760" s="197"/>
      <c r="AE760" s="129"/>
      <c r="AF760" s="129"/>
      <c r="AG760" s="129"/>
      <c r="AI760" s="129">
        <v>12</v>
      </c>
      <c r="AJ760" s="284"/>
      <c r="AK760" s="129"/>
      <c r="AL760" s="129"/>
      <c r="AM760" s="206"/>
      <c r="AN760" s="206"/>
      <c r="AO760" s="206"/>
      <c r="AP760" s="206"/>
      <c r="AQ760" s="206"/>
      <c r="AR760" s="130"/>
      <c r="AS760" s="130"/>
      <c r="AT760" s="129"/>
      <c r="AU760" s="129"/>
      <c r="AV760" s="129"/>
      <c r="AX760" s="129">
        <v>12</v>
      </c>
      <c r="AY760" s="284"/>
      <c r="AZ760" s="129"/>
      <c r="BA760" s="129"/>
      <c r="BB760" s="129"/>
      <c r="BC760" s="129"/>
      <c r="BD760" s="129"/>
      <c r="BE760" s="129"/>
      <c r="BF760" s="129"/>
      <c r="BG760" s="194"/>
      <c r="BH760" s="194"/>
      <c r="BI760" s="129"/>
      <c r="BJ760" s="129"/>
      <c r="BK760" s="281"/>
      <c r="BM760" s="198"/>
      <c r="BN760" s="198"/>
      <c r="BO760" s="129"/>
      <c r="BP760" s="129"/>
      <c r="BQ760" s="129"/>
      <c r="BR760" s="129"/>
      <c r="BS760" s="129"/>
      <c r="BT760" s="129"/>
      <c r="BU760" s="129"/>
      <c r="BV760" s="130"/>
      <c r="BW760" s="130"/>
      <c r="BX760" s="129"/>
      <c r="BY760" s="129"/>
      <c r="BZ760" s="129"/>
      <c r="CB760" s="198"/>
      <c r="CC760" s="198"/>
      <c r="CD760" s="129"/>
      <c r="CE760" s="129"/>
      <c r="CF760" s="129"/>
      <c r="CG760" s="129"/>
      <c r="CH760" s="129"/>
      <c r="CI760" s="129"/>
      <c r="CJ760" s="129"/>
      <c r="CK760" s="130"/>
      <c r="CL760" s="197"/>
      <c r="CM760" s="129"/>
      <c r="CN760" s="129"/>
      <c r="CO760" s="129"/>
    </row>
    <row r="761" spans="1:93" ht="15.75" hidden="1">
      <c r="A761" s="129">
        <v>13</v>
      </c>
      <c r="B761" s="283"/>
      <c r="C761" s="129"/>
      <c r="D761" s="129"/>
      <c r="E761" s="125"/>
      <c r="F761" s="125"/>
      <c r="G761" s="125"/>
      <c r="H761" s="125"/>
      <c r="I761" s="129"/>
      <c r="J761" s="129"/>
      <c r="K761" s="129"/>
      <c r="L761" s="130"/>
      <c r="M761" s="130"/>
      <c r="N761" s="129"/>
      <c r="O761" s="129"/>
      <c r="P761" s="129"/>
      <c r="Q761" s="148"/>
      <c r="R761" s="129">
        <v>13</v>
      </c>
      <c r="S761" s="283"/>
      <c r="T761" s="129"/>
      <c r="U761" s="129"/>
      <c r="V761" s="129"/>
      <c r="W761" s="129"/>
      <c r="X761" s="129"/>
      <c r="Y761" s="129"/>
      <c r="Z761" s="129"/>
      <c r="AA761" s="129"/>
      <c r="AB761" s="129"/>
      <c r="AC761" s="197"/>
      <c r="AD761" s="197"/>
      <c r="AE761" s="129"/>
      <c r="AF761" s="129"/>
      <c r="AG761" s="129"/>
      <c r="AI761" s="129">
        <v>13</v>
      </c>
      <c r="AJ761" s="284"/>
      <c r="AK761" s="129"/>
      <c r="AL761" s="129"/>
      <c r="AM761" s="206"/>
      <c r="AN761" s="206"/>
      <c r="AO761" s="206"/>
      <c r="AP761" s="206"/>
      <c r="AQ761" s="206"/>
      <c r="AR761" s="130"/>
      <c r="AS761" s="130"/>
      <c r="AT761" s="129"/>
      <c r="AU761" s="129"/>
      <c r="AV761" s="129"/>
      <c r="AX761" s="129">
        <v>13</v>
      </c>
      <c r="AY761" s="284"/>
      <c r="AZ761" s="129"/>
      <c r="BA761" s="129"/>
      <c r="BB761" s="129"/>
      <c r="BC761" s="129"/>
      <c r="BD761" s="129"/>
      <c r="BE761" s="129"/>
      <c r="BF761" s="129"/>
      <c r="BG761" s="194"/>
      <c r="BH761" s="194"/>
      <c r="BI761" s="129"/>
      <c r="BJ761" s="129"/>
      <c r="BK761" s="281"/>
      <c r="BM761" s="198"/>
      <c r="BN761" s="198"/>
      <c r="BO761" s="129"/>
      <c r="BP761" s="129"/>
      <c r="BQ761" s="129"/>
      <c r="BR761" s="129"/>
      <c r="BS761" s="129"/>
      <c r="BT761" s="129"/>
      <c r="BU761" s="129"/>
      <c r="BV761" s="130"/>
      <c r="BW761" s="130"/>
      <c r="BX761" s="129"/>
      <c r="BY761" s="129"/>
      <c r="BZ761" s="129"/>
      <c r="CB761" s="198"/>
      <c r="CC761" s="198"/>
      <c r="CD761" s="129"/>
      <c r="CE761" s="129"/>
      <c r="CF761" s="129"/>
      <c r="CG761" s="129"/>
      <c r="CH761" s="129"/>
      <c r="CI761" s="129"/>
      <c r="CJ761" s="129"/>
      <c r="CK761" s="130"/>
      <c r="CL761" s="197"/>
      <c r="CM761" s="129"/>
      <c r="CN761" s="129"/>
      <c r="CO761" s="129"/>
    </row>
    <row r="762" spans="1:93" ht="15.75" hidden="1">
      <c r="A762" s="129">
        <v>14</v>
      </c>
      <c r="B762" s="283"/>
      <c r="C762" s="129"/>
      <c r="D762" s="129"/>
      <c r="E762" s="125"/>
      <c r="F762" s="125"/>
      <c r="G762" s="125"/>
      <c r="H762" s="125"/>
      <c r="I762" s="129"/>
      <c r="J762" s="129"/>
      <c r="K762" s="129"/>
      <c r="L762" s="130"/>
      <c r="M762" s="130"/>
      <c r="N762" s="129"/>
      <c r="O762" s="129"/>
      <c r="P762" s="129"/>
      <c r="Q762" s="148"/>
      <c r="R762" s="129">
        <v>14</v>
      </c>
      <c r="S762" s="283"/>
      <c r="T762" s="129"/>
      <c r="U762" s="129"/>
      <c r="V762" s="129"/>
      <c r="W762" s="129"/>
      <c r="X762" s="129"/>
      <c r="Y762" s="129"/>
      <c r="Z762" s="129"/>
      <c r="AA762" s="129"/>
      <c r="AB762" s="129"/>
      <c r="AC762" s="197"/>
      <c r="AD762" s="197"/>
      <c r="AE762" s="129"/>
      <c r="AF762" s="129"/>
      <c r="AG762" s="129"/>
      <c r="AI762" s="129">
        <v>14</v>
      </c>
      <c r="AJ762" s="284"/>
      <c r="AK762" s="129"/>
      <c r="AL762" s="129"/>
      <c r="AM762" s="206"/>
      <c r="AN762" s="206"/>
      <c r="AO762" s="206"/>
      <c r="AP762" s="206"/>
      <c r="AQ762" s="206"/>
      <c r="AR762" s="130"/>
      <c r="AS762" s="130"/>
      <c r="AT762" s="129"/>
      <c r="AU762" s="129"/>
      <c r="AV762" s="129"/>
      <c r="AX762" s="129">
        <v>14</v>
      </c>
      <c r="AY762" s="284"/>
      <c r="AZ762" s="129"/>
      <c r="BA762" s="129"/>
      <c r="BB762" s="129"/>
      <c r="BC762" s="129"/>
      <c r="BD762" s="129"/>
      <c r="BE762" s="129"/>
      <c r="BF762" s="129"/>
      <c r="BG762" s="194"/>
      <c r="BH762" s="194"/>
      <c r="BI762" s="129"/>
      <c r="BJ762" s="129"/>
      <c r="BK762" s="281"/>
      <c r="BM762" s="198"/>
      <c r="BN762" s="198"/>
      <c r="BO762" s="129"/>
      <c r="BP762" s="129"/>
      <c r="BQ762" s="129"/>
      <c r="BR762" s="129"/>
      <c r="BS762" s="129"/>
      <c r="BT762" s="129"/>
      <c r="BU762" s="129"/>
      <c r="BV762" s="130"/>
      <c r="BW762" s="130"/>
      <c r="BX762" s="129"/>
      <c r="BY762" s="129"/>
      <c r="BZ762" s="129"/>
      <c r="CB762" s="198"/>
      <c r="CC762" s="198"/>
      <c r="CD762" s="129"/>
      <c r="CE762" s="129"/>
      <c r="CF762" s="129"/>
      <c r="CG762" s="129"/>
      <c r="CH762" s="129"/>
      <c r="CI762" s="129"/>
      <c r="CJ762" s="129"/>
      <c r="CK762" s="130"/>
      <c r="CL762" s="197"/>
      <c r="CM762" s="129"/>
      <c r="CN762" s="129"/>
      <c r="CO762" s="129"/>
    </row>
    <row r="763" spans="1:93" ht="15.75" hidden="1">
      <c r="A763" s="129">
        <v>15</v>
      </c>
      <c r="B763" s="283"/>
      <c r="C763" s="129"/>
      <c r="D763" s="129"/>
      <c r="E763" s="125"/>
      <c r="F763" s="125"/>
      <c r="G763" s="125"/>
      <c r="H763" s="125"/>
      <c r="I763" s="129"/>
      <c r="J763" s="129"/>
      <c r="K763" s="129"/>
      <c r="L763" s="130"/>
      <c r="M763" s="130"/>
      <c r="N763" s="129"/>
      <c r="O763" s="129"/>
      <c r="P763" s="129"/>
      <c r="Q763" s="148"/>
      <c r="R763" s="129">
        <v>15</v>
      </c>
      <c r="S763" s="283"/>
      <c r="T763" s="129"/>
      <c r="U763" s="129"/>
      <c r="V763" s="129"/>
      <c r="W763" s="129"/>
      <c r="X763" s="129"/>
      <c r="Y763" s="129"/>
      <c r="Z763" s="129"/>
      <c r="AA763" s="129"/>
      <c r="AB763" s="129"/>
      <c r="AC763" s="197"/>
      <c r="AD763" s="197"/>
      <c r="AE763" s="129"/>
      <c r="AF763" s="129"/>
      <c r="AG763" s="129"/>
      <c r="AI763" s="129">
        <v>15</v>
      </c>
      <c r="AJ763" s="284"/>
      <c r="AK763" s="129"/>
      <c r="AL763" s="129"/>
      <c r="AM763" s="206"/>
      <c r="AN763" s="206"/>
      <c r="AO763" s="206"/>
      <c r="AP763" s="206"/>
      <c r="AQ763" s="206"/>
      <c r="AR763" s="130"/>
      <c r="AS763" s="130"/>
      <c r="AT763" s="129"/>
      <c r="AU763" s="129"/>
      <c r="AV763" s="129"/>
      <c r="AX763" s="129">
        <v>15</v>
      </c>
      <c r="AY763" s="284"/>
      <c r="AZ763" s="129"/>
      <c r="BA763" s="129"/>
      <c r="BB763" s="129"/>
      <c r="BC763" s="129"/>
      <c r="BD763" s="129"/>
      <c r="BE763" s="129"/>
      <c r="BF763" s="129"/>
      <c r="BG763" s="194"/>
      <c r="BH763" s="194"/>
      <c r="BI763" s="129"/>
      <c r="BJ763" s="129"/>
      <c r="BK763" s="281"/>
      <c r="BM763" s="198"/>
      <c r="BN763" s="198"/>
      <c r="BO763" s="129"/>
      <c r="BP763" s="129"/>
      <c r="BQ763" s="129"/>
      <c r="BR763" s="129"/>
      <c r="BS763" s="129"/>
      <c r="BT763" s="129"/>
      <c r="BU763" s="129"/>
      <c r="BV763" s="130"/>
      <c r="BW763" s="130"/>
      <c r="BX763" s="129"/>
      <c r="BY763" s="129"/>
      <c r="BZ763" s="129"/>
      <c r="CB763" s="198"/>
      <c r="CC763" s="198"/>
      <c r="CD763" s="129"/>
      <c r="CE763" s="129"/>
      <c r="CF763" s="129"/>
      <c r="CG763" s="129"/>
      <c r="CH763" s="129"/>
      <c r="CI763" s="129"/>
      <c r="CJ763" s="129"/>
      <c r="CK763" s="130"/>
      <c r="CL763" s="197"/>
      <c r="CM763" s="129"/>
      <c r="CN763" s="129"/>
      <c r="CO763" s="129"/>
    </row>
    <row r="764" spans="1:93" ht="15.75" hidden="1">
      <c r="A764" s="280" t="s">
        <v>644</v>
      </c>
      <c r="B764" s="280"/>
      <c r="C764" s="129"/>
      <c r="D764" s="129"/>
      <c r="E764" s="125">
        <f>SUM(E749:E763)</f>
        <v>0</v>
      </c>
      <c r="F764" s="125">
        <f>SUM(F749:F763)</f>
        <v>0</v>
      </c>
      <c r="G764" s="125">
        <f t="shared" ref="G764:H764" si="362">SUM(G749:G763)</f>
        <v>0</v>
      </c>
      <c r="H764" s="125">
        <f t="shared" si="362"/>
        <v>0</v>
      </c>
      <c r="I764" s="129"/>
      <c r="J764" s="129">
        <f t="shared" ref="J764:K764" si="363">SUM(J749:J763)</f>
        <v>0</v>
      </c>
      <c r="K764" s="129">
        <f t="shared" si="363"/>
        <v>0</v>
      </c>
      <c r="L764" s="130">
        <f>IF(F764=0,0,(F764/E764*100))</f>
        <v>0</v>
      </c>
      <c r="M764" s="130">
        <f>IF(K764=0,0,(K764/J764*100))</f>
        <v>0</v>
      </c>
      <c r="N764" s="129"/>
      <c r="O764" s="129"/>
      <c r="P764" s="129"/>
      <c r="Q764" s="148"/>
      <c r="R764" s="280" t="s">
        <v>644</v>
      </c>
      <c r="S764" s="280"/>
      <c r="T764" s="129"/>
      <c r="U764" s="129"/>
      <c r="V764" s="125">
        <f>SUM(V749:V763)</f>
        <v>0</v>
      </c>
      <c r="W764" s="125">
        <f>SUM(W749:W763)</f>
        <v>0</v>
      </c>
      <c r="X764" s="125">
        <f t="shared" ref="X764:Y764" si="364">SUM(X749:X763)</f>
        <v>0</v>
      </c>
      <c r="Y764" s="125">
        <f t="shared" si="364"/>
        <v>0</v>
      </c>
      <c r="Z764" s="129"/>
      <c r="AA764" s="129">
        <f t="shared" ref="AA764:AB764" si="365">SUM(AA749:AA763)</f>
        <v>0</v>
      </c>
      <c r="AB764" s="129">
        <f t="shared" si="365"/>
        <v>0</v>
      </c>
      <c r="AC764" s="197">
        <f>IF(W764=0,0,(W764/V764*100))</f>
        <v>0</v>
      </c>
      <c r="AD764" s="197">
        <f>IF(AB764=0,0,(AB764/AA764*100))</f>
        <v>0</v>
      </c>
      <c r="AE764" s="129"/>
      <c r="AF764" s="129"/>
      <c r="AG764" s="129"/>
      <c r="AI764" s="281" t="s">
        <v>644</v>
      </c>
      <c r="AJ764" s="281"/>
      <c r="AK764" s="129"/>
      <c r="AL764" s="129"/>
      <c r="AM764" s="206">
        <f>SUM(AM749:AM763)</f>
        <v>180</v>
      </c>
      <c r="AN764" s="206">
        <f>SUM(AN749:AN763)</f>
        <v>180</v>
      </c>
      <c r="AO764" s="206"/>
      <c r="AP764" s="206">
        <f t="shared" ref="AP764:AQ764" si="366">SUM(AP749:AP763)</f>
        <v>0</v>
      </c>
      <c r="AQ764" s="206">
        <f t="shared" si="366"/>
        <v>0</v>
      </c>
      <c r="AR764" s="130">
        <f>IF(AN764=0,0,(AN764/AM764*100))</f>
        <v>100</v>
      </c>
      <c r="AS764" s="130">
        <f>IF(AQ764=0,0,(AQ764/AP764*100))</f>
        <v>0</v>
      </c>
      <c r="AT764" s="129">
        <v>10</v>
      </c>
      <c r="AU764" s="129">
        <v>0</v>
      </c>
      <c r="AV764" s="129"/>
      <c r="AX764" s="281" t="s">
        <v>644</v>
      </c>
      <c r="AY764" s="281"/>
      <c r="AZ764" s="129"/>
      <c r="BA764" s="129"/>
      <c r="BB764" s="129">
        <f>SUM(BB749:BB763)</f>
        <v>181</v>
      </c>
      <c r="BC764" s="129">
        <f>SUM(BC749:BC763)</f>
        <v>167</v>
      </c>
      <c r="BD764" s="129"/>
      <c r="BE764" s="129">
        <f t="shared" ref="BE764:BF764" si="367">SUM(BE749:BE763)</f>
        <v>0</v>
      </c>
      <c r="BF764" s="129">
        <f t="shared" si="367"/>
        <v>0</v>
      </c>
      <c r="BG764" s="194">
        <f>IF(BC764=0,0,(BC764/BB764*100))</f>
        <v>92.265193370165747</v>
      </c>
      <c r="BH764" s="194">
        <f>IF(BF764=0,0,(BF764/BE764*100))</f>
        <v>0</v>
      </c>
      <c r="BI764" s="129"/>
      <c r="BJ764" s="129"/>
      <c r="BK764" s="129"/>
      <c r="BM764" s="198"/>
      <c r="BN764" s="198"/>
      <c r="BO764" s="129"/>
      <c r="BP764" s="129"/>
      <c r="BQ764" s="129"/>
      <c r="BR764" s="129"/>
      <c r="BS764" s="129"/>
      <c r="BT764" s="129"/>
      <c r="BU764" s="129"/>
      <c r="BV764" s="130"/>
      <c r="BW764" s="130"/>
      <c r="BX764" s="129"/>
      <c r="BY764" s="129"/>
      <c r="BZ764" s="129"/>
      <c r="CB764" s="198"/>
      <c r="CC764" s="198"/>
      <c r="CD764" s="129"/>
      <c r="CE764" s="129"/>
      <c r="CF764" s="129"/>
      <c r="CG764" s="129"/>
      <c r="CH764" s="129"/>
      <c r="CI764" s="129"/>
      <c r="CJ764" s="129"/>
      <c r="CK764" s="130"/>
      <c r="CL764" s="197"/>
      <c r="CM764" s="129"/>
      <c r="CN764" s="129"/>
      <c r="CO764" s="129"/>
    </row>
    <row r="765" spans="1:93" ht="15.75" hidden="1">
      <c r="A765" s="280" t="s">
        <v>658</v>
      </c>
      <c r="B765" s="280"/>
      <c r="C765" s="129"/>
      <c r="D765" s="129"/>
      <c r="E765" s="125">
        <f>E748+E732+E716+E764</f>
        <v>1455</v>
      </c>
      <c r="F765" s="125">
        <f>F748+F732+F716+F764</f>
        <v>1443</v>
      </c>
      <c r="G765" s="125">
        <f t="shared" ref="G765:H765" si="368">G748+G732+G716+G764</f>
        <v>0</v>
      </c>
      <c r="H765" s="125">
        <f t="shared" si="368"/>
        <v>130</v>
      </c>
      <c r="I765" s="129"/>
      <c r="J765" s="125">
        <f>J748+J732+J716+J764</f>
        <v>0</v>
      </c>
      <c r="K765" s="125">
        <f>K748+K732+K716+K764</f>
        <v>0</v>
      </c>
      <c r="L765" s="130">
        <f t="shared" ref="L765:L766" si="369">IF(F765=0,0,(F765/E765*100))</f>
        <v>99.175257731958766</v>
      </c>
      <c r="M765" s="130">
        <f t="shared" ref="M765:M766" si="370">IF(K765=0,0,(K765/J765*100))</f>
        <v>0</v>
      </c>
      <c r="N765" s="129"/>
      <c r="O765" s="129"/>
      <c r="P765" s="129"/>
      <c r="Q765" s="148"/>
      <c r="R765" s="280" t="s">
        <v>658</v>
      </c>
      <c r="S765" s="280"/>
      <c r="T765" s="129"/>
      <c r="U765" s="129"/>
      <c r="V765" s="201">
        <f>V748+V732+V716+V764</f>
        <v>1490</v>
      </c>
      <c r="W765" s="201">
        <f>W748+W732+W716+W764</f>
        <v>1098</v>
      </c>
      <c r="X765" s="201">
        <f t="shared" ref="X765:Y765" si="371">X748+X732+X716+X764</f>
        <v>0</v>
      </c>
      <c r="Y765" s="201">
        <f t="shared" si="371"/>
        <v>125</v>
      </c>
      <c r="Z765" s="206"/>
      <c r="AA765" s="201">
        <f>AA748+AA732+AA716+AA764</f>
        <v>0</v>
      </c>
      <c r="AB765" s="201">
        <f>AB748+AB732+AB716+AB764</f>
        <v>0</v>
      </c>
      <c r="AC765" s="197">
        <f t="shared" ref="AC765:AC766" si="372">IF(W765=0,0,(W765/V765*100))</f>
        <v>73.691275167785236</v>
      </c>
      <c r="AD765" s="197">
        <f t="shared" ref="AD765:AD766" si="373">IF(AB765=0,0,(AB765/AA765*100))</f>
        <v>0</v>
      </c>
      <c r="AE765" s="129"/>
      <c r="AF765" s="129"/>
      <c r="AG765" s="129"/>
      <c r="AI765" s="281" t="s">
        <v>658</v>
      </c>
      <c r="AJ765" s="281"/>
      <c r="AK765" s="129"/>
      <c r="AL765" s="129"/>
      <c r="AM765" s="206">
        <f>AM748+AM732+AM716+AM764</f>
        <v>1540</v>
      </c>
      <c r="AN765" s="206">
        <f>AN748+AN732+AN716+AN764</f>
        <v>1720</v>
      </c>
      <c r="AO765" s="206"/>
      <c r="AP765" s="206">
        <f>AP748+AP732+AP716+AP764</f>
        <v>0</v>
      </c>
      <c r="AQ765" s="206">
        <f>AQ748+AQ732+AQ716+AQ764</f>
        <v>0</v>
      </c>
      <c r="AR765" s="130">
        <f t="shared" ref="AR765:AR766" si="374">IF(AN765=0,0,(AN765/AM765*100))</f>
        <v>111.68831168831169</v>
      </c>
      <c r="AS765" s="130">
        <f t="shared" ref="AS765:AS766" si="375">IF(AQ765=0,0,(AQ765/AP765*100))</f>
        <v>0</v>
      </c>
      <c r="AT765" s="129">
        <f>AT764+AT748+AT732+AT716</f>
        <v>47</v>
      </c>
      <c r="AU765" s="129">
        <f>AU764+AU748+AU732+AU716</f>
        <v>4</v>
      </c>
      <c r="AV765" s="129"/>
      <c r="AX765" s="281" t="s">
        <v>658</v>
      </c>
      <c r="AY765" s="281"/>
      <c r="AZ765" s="129"/>
      <c r="BA765" s="129"/>
      <c r="BB765" s="129">
        <f>BB748+BB732+BB716+BB764</f>
        <v>1622</v>
      </c>
      <c r="BC765" s="129">
        <f>BC748+BC732+BC716+BC764</f>
        <v>1507</v>
      </c>
      <c r="BD765" s="129"/>
      <c r="BE765" s="129">
        <f>BE748+BE732+BE716+BE764</f>
        <v>0</v>
      </c>
      <c r="BF765" s="129">
        <f>BF748+BF732+BF716+BF764</f>
        <v>0</v>
      </c>
      <c r="BG765" s="194">
        <f t="shared" ref="BG765:BG766" si="376">IF(BC765=0,0,(BC765/BB765*100))</f>
        <v>92.909987669543767</v>
      </c>
      <c r="BH765" s="194">
        <f t="shared" ref="BH765:BH766" si="377">IF(BF765=0,0,(BF765/BE765*100))</f>
        <v>0</v>
      </c>
      <c r="BI765" s="129"/>
      <c r="BJ765" s="129"/>
      <c r="BK765" s="129"/>
      <c r="BM765" s="280" t="s">
        <v>658</v>
      </c>
      <c r="BN765" s="280"/>
      <c r="BO765" s="125"/>
      <c r="BP765" s="125"/>
      <c r="BQ765" s="201">
        <f>BQ748+BQ732+BQ716</f>
        <v>1355</v>
      </c>
      <c r="BR765" s="201">
        <f t="shared" ref="BR765" si="378">BR748+BR732+BR716</f>
        <v>1352</v>
      </c>
      <c r="BS765" s="125"/>
      <c r="BT765" s="125">
        <f t="shared" ref="BT765:BU765" si="379">BT748+BT732+BT716</f>
        <v>0</v>
      </c>
      <c r="BU765" s="125">
        <f t="shared" si="379"/>
        <v>0</v>
      </c>
      <c r="BV765" s="130">
        <f t="shared" ref="BV765:BV766" si="380">IF(BR765=0,0,(BR765/BQ765*100))</f>
        <v>99.778597785977865</v>
      </c>
      <c r="BW765" s="130">
        <f t="shared" ref="BW765:BW766" si="381">IF(BU765=0,0,(BU765/BT765*100))</f>
        <v>0</v>
      </c>
      <c r="BX765" s="125">
        <f>BX732+BX716+BX748</f>
        <v>0</v>
      </c>
      <c r="BY765" s="125">
        <f>BY732+BY716+BY748</f>
        <v>0</v>
      </c>
      <c r="BZ765" s="129"/>
      <c r="CB765" s="281" t="s">
        <v>658</v>
      </c>
      <c r="CC765" s="281"/>
      <c r="CD765" s="129"/>
      <c r="CE765" s="129"/>
      <c r="CF765" s="129">
        <f>CF748+CF732+CF716</f>
        <v>0</v>
      </c>
      <c r="CG765" s="129">
        <f t="shared" ref="CG765" si="382">CG748+CG732+CG716</f>
        <v>0</v>
      </c>
      <c r="CH765" s="129"/>
      <c r="CI765" s="129">
        <f t="shared" ref="CI765:CJ765" si="383">CI748+CI732+CI716</f>
        <v>0</v>
      </c>
      <c r="CJ765" s="129">
        <f t="shared" si="383"/>
        <v>278</v>
      </c>
      <c r="CK765" s="130">
        <f t="shared" ref="CK765:CK766" si="384">IF(CG765=0,0,(CG765/CF765*100))</f>
        <v>0</v>
      </c>
      <c r="CL765" s="197" t="e">
        <f t="shared" ref="CL765:CL766" si="385">IF(CJ765=0,0,(CJ765/CI765*100))</f>
        <v>#DIV/0!</v>
      </c>
      <c r="CM765" s="129"/>
      <c r="CN765" s="129"/>
      <c r="CO765" s="129"/>
    </row>
    <row r="766" spans="1:93" ht="15.75" hidden="1" customHeight="1">
      <c r="A766" s="263" t="s">
        <v>659</v>
      </c>
      <c r="B766" s="263"/>
      <c r="C766" s="129"/>
      <c r="D766" s="129"/>
      <c r="E766" s="125">
        <f>E765+E700</f>
        <v>2195</v>
      </c>
      <c r="F766" s="125">
        <f>F765+F700</f>
        <v>1947</v>
      </c>
      <c r="G766" s="125">
        <f t="shared" ref="G766:H766" si="386">G765+G700</f>
        <v>0</v>
      </c>
      <c r="H766" s="125">
        <f t="shared" si="386"/>
        <v>130</v>
      </c>
      <c r="I766" s="129"/>
      <c r="J766" s="129">
        <f>J765+J700</f>
        <v>0</v>
      </c>
      <c r="K766" s="129">
        <f>K765+K700</f>
        <v>0</v>
      </c>
      <c r="L766" s="130">
        <f t="shared" si="369"/>
        <v>88.70159453302962</v>
      </c>
      <c r="M766" s="130">
        <f t="shared" si="370"/>
        <v>0</v>
      </c>
      <c r="N766" s="150"/>
      <c r="O766" s="150"/>
      <c r="P766" s="150"/>
      <c r="Q766" s="148"/>
      <c r="R766" s="264" t="s">
        <v>659</v>
      </c>
      <c r="S766" s="265"/>
      <c r="T766" s="129"/>
      <c r="U766" s="129"/>
      <c r="V766" s="201">
        <f>V765+V700</f>
        <v>1977</v>
      </c>
      <c r="W766" s="201">
        <f>W765+W700</f>
        <v>1388</v>
      </c>
      <c r="X766" s="201">
        <f t="shared" ref="X766:Y766" si="387">X765+X700</f>
        <v>0</v>
      </c>
      <c r="Y766" s="201">
        <f t="shared" si="387"/>
        <v>125</v>
      </c>
      <c r="Z766" s="201">
        <f>Z765+Z700</f>
        <v>0</v>
      </c>
      <c r="AA766" s="201">
        <f>AA765+AA700</f>
        <v>0</v>
      </c>
      <c r="AB766" s="201">
        <f>AB765+AB700</f>
        <v>0</v>
      </c>
      <c r="AC766" s="197">
        <f t="shared" si="372"/>
        <v>70.207384926656545</v>
      </c>
      <c r="AD766" s="197">
        <f t="shared" si="373"/>
        <v>0</v>
      </c>
      <c r="AE766" s="150"/>
      <c r="AF766" s="150"/>
      <c r="AG766" s="150"/>
      <c r="AI766" s="266" t="s">
        <v>659</v>
      </c>
      <c r="AJ766" s="266"/>
      <c r="AK766" s="129"/>
      <c r="AL766" s="129"/>
      <c r="AM766" s="206">
        <f>AM765+AM700</f>
        <v>2435</v>
      </c>
      <c r="AN766" s="206">
        <f>AN765+AN700</f>
        <v>2608</v>
      </c>
      <c r="AO766" s="206"/>
      <c r="AP766" s="206">
        <f>AP765+AP700</f>
        <v>0</v>
      </c>
      <c r="AQ766" s="206">
        <f>AQ765+AQ700</f>
        <v>0</v>
      </c>
      <c r="AR766" s="130">
        <f t="shared" si="374"/>
        <v>107.10472279260782</v>
      </c>
      <c r="AS766" s="130">
        <f t="shared" si="375"/>
        <v>0</v>
      </c>
      <c r="AT766" s="150">
        <f>AT765+AT700</f>
        <v>69</v>
      </c>
      <c r="AU766" s="150">
        <f>AU765+AU700</f>
        <v>4</v>
      </c>
      <c r="AV766" s="150"/>
      <c r="AX766" s="266" t="s">
        <v>659</v>
      </c>
      <c r="AY766" s="266"/>
      <c r="AZ766" s="129"/>
      <c r="BA766" s="129"/>
      <c r="BB766" s="129">
        <f>BB765+BB700</f>
        <v>1968</v>
      </c>
      <c r="BC766" s="129">
        <f>BC765+BC700</f>
        <v>3123</v>
      </c>
      <c r="BD766" s="129">
        <f>BD765+BD700</f>
        <v>0</v>
      </c>
      <c r="BE766" s="129">
        <f>BE765+BE700</f>
        <v>0</v>
      </c>
      <c r="BF766" s="129">
        <f>BF765+BF700</f>
        <v>0</v>
      </c>
      <c r="BG766" s="194">
        <f t="shared" si="376"/>
        <v>158.6890243902439</v>
      </c>
      <c r="BH766" s="194">
        <f t="shared" si="377"/>
        <v>0</v>
      </c>
      <c r="BI766" s="150"/>
      <c r="BJ766" s="150"/>
      <c r="BK766" s="150"/>
      <c r="BM766" s="263" t="s">
        <v>659</v>
      </c>
      <c r="BN766" s="263"/>
      <c r="BO766" s="125"/>
      <c r="BP766" s="125"/>
      <c r="BQ766" s="201">
        <f>BQ765+BQ700</f>
        <v>2709</v>
      </c>
      <c r="BR766" s="201">
        <f>BR765+BR700</f>
        <v>2858</v>
      </c>
      <c r="BS766" s="125">
        <f>BS765+BS700</f>
        <v>0</v>
      </c>
      <c r="BT766" s="125">
        <f>BT765+BT700</f>
        <v>0</v>
      </c>
      <c r="BU766" s="125">
        <f>BU765+BU700</f>
        <v>0</v>
      </c>
      <c r="BV766" s="130">
        <f t="shared" si="380"/>
        <v>105.50018456995201</v>
      </c>
      <c r="BW766" s="130">
        <f t="shared" si="381"/>
        <v>0</v>
      </c>
      <c r="BX766" s="202">
        <f>BX765+BX700</f>
        <v>35</v>
      </c>
      <c r="BY766" s="202">
        <f>BY765+BY700</f>
        <v>2</v>
      </c>
      <c r="BZ766" s="150"/>
      <c r="CB766" s="266" t="s">
        <v>659</v>
      </c>
      <c r="CC766" s="266"/>
      <c r="CD766" s="129"/>
      <c r="CE766" s="129"/>
      <c r="CF766" s="129">
        <f>CF765+CF700</f>
        <v>0</v>
      </c>
      <c r="CG766" s="129">
        <f>CG765+CG700</f>
        <v>0</v>
      </c>
      <c r="CH766" s="129">
        <f>CH765+CH700</f>
        <v>0</v>
      </c>
      <c r="CI766" s="129">
        <f>CI765+CI700</f>
        <v>0</v>
      </c>
      <c r="CJ766" s="129">
        <f>CJ765+CJ700</f>
        <v>278</v>
      </c>
      <c r="CK766" s="130">
        <f t="shared" si="384"/>
        <v>0</v>
      </c>
      <c r="CL766" s="197" t="e">
        <f t="shared" si="385"/>
        <v>#DIV/0!</v>
      </c>
      <c r="CM766" s="150"/>
      <c r="CN766" s="150"/>
      <c r="CO766" s="150"/>
    </row>
    <row r="767" spans="1:93" ht="15.75" hidden="1" customHeight="1">
      <c r="A767" s="269" t="s">
        <v>693</v>
      </c>
      <c r="B767" s="270"/>
      <c r="C767" s="270"/>
      <c r="D767" s="271"/>
      <c r="E767" s="302">
        <f>F766+K766+H766</f>
        <v>2077</v>
      </c>
      <c r="F767" s="303"/>
      <c r="G767" s="303"/>
      <c r="H767" s="303"/>
      <c r="I767" s="303"/>
      <c r="J767" s="303"/>
      <c r="K767" s="304"/>
      <c r="L767" s="275">
        <f>IF((F766+K766)=0,0,((F766+K766)/(E766+J766))*100)</f>
        <v>88.70159453302962</v>
      </c>
      <c r="M767" s="276"/>
      <c r="N767" s="150"/>
      <c r="O767" s="150"/>
      <c r="P767" s="150"/>
      <c r="Q767" s="148"/>
      <c r="R767" s="269" t="s">
        <v>693</v>
      </c>
      <c r="S767" s="270"/>
      <c r="T767" s="270"/>
      <c r="U767" s="271"/>
      <c r="V767" s="272">
        <f>W766+AB766+Y766</f>
        <v>1513</v>
      </c>
      <c r="W767" s="273"/>
      <c r="X767" s="273"/>
      <c r="Y767" s="273"/>
      <c r="Z767" s="273"/>
      <c r="AA767" s="273"/>
      <c r="AB767" s="274"/>
      <c r="AC767" s="275">
        <f>IF((W766+AB766)=0,0,((W766+AB766)/(V766+AA766))*100)</f>
        <v>70.207384926656545</v>
      </c>
      <c r="AD767" s="276"/>
      <c r="AE767" s="150"/>
      <c r="AF767" s="150"/>
      <c r="AG767" s="150"/>
      <c r="AI767" s="269" t="s">
        <v>693</v>
      </c>
      <c r="AJ767" s="270"/>
      <c r="AK767" s="270"/>
      <c r="AL767" s="271"/>
      <c r="AM767" s="272">
        <f>AN766+AQ766</f>
        <v>2608</v>
      </c>
      <c r="AN767" s="273"/>
      <c r="AO767" s="273"/>
      <c r="AP767" s="273"/>
      <c r="AQ767" s="274"/>
      <c r="AR767" s="275">
        <f>IF((AN766+AQ766)=0,0,((AN766+AQ766)/(AM766+AP766))*100)</f>
        <v>107.10472279260782</v>
      </c>
      <c r="AS767" s="276"/>
      <c r="AT767" s="150"/>
      <c r="AU767" s="150"/>
      <c r="AV767" s="150"/>
      <c r="AX767" s="269" t="s">
        <v>693</v>
      </c>
      <c r="AY767" s="270"/>
      <c r="AZ767" s="270"/>
      <c r="BA767" s="271"/>
      <c r="BB767" s="302">
        <f>BC766+BF766</f>
        <v>3123</v>
      </c>
      <c r="BC767" s="303"/>
      <c r="BD767" s="303"/>
      <c r="BE767" s="303"/>
      <c r="BF767" s="304"/>
      <c r="BG767" s="305">
        <f>IF((BC766+BF766)=0,0,((BC766+BF766)/(BB766+BE766))*100)</f>
        <v>158.6890243902439</v>
      </c>
      <c r="BH767" s="306"/>
      <c r="BI767" s="150"/>
      <c r="BJ767" s="150"/>
      <c r="BK767" s="150"/>
      <c r="BM767" s="269" t="s">
        <v>693</v>
      </c>
      <c r="BN767" s="270"/>
      <c r="BO767" s="270"/>
      <c r="BP767" s="271"/>
      <c r="BQ767" s="272">
        <f>BR766+BU766</f>
        <v>2858</v>
      </c>
      <c r="BR767" s="273"/>
      <c r="BS767" s="273"/>
      <c r="BT767" s="273"/>
      <c r="BU767" s="274"/>
      <c r="BV767" s="275">
        <f>IF((BR766+BU766)=0,0,((BR766+BU766)/(BQ766+BT766))*100)</f>
        <v>105.50018456995201</v>
      </c>
      <c r="BW767" s="276"/>
      <c r="BX767" s="150"/>
      <c r="BY767" s="150"/>
      <c r="BZ767" s="150"/>
      <c r="CB767" s="269" t="s">
        <v>693</v>
      </c>
      <c r="CC767" s="270"/>
      <c r="CD767" s="270"/>
      <c r="CE767" s="271"/>
      <c r="CF767" s="302">
        <f>CG766+CJ766</f>
        <v>278</v>
      </c>
      <c r="CG767" s="303"/>
      <c r="CH767" s="303"/>
      <c r="CI767" s="303"/>
      <c r="CJ767" s="304"/>
      <c r="CK767" s="275" t="e">
        <f>IF((CG766+CJ766)=0,0,((CG766+CJ766)/(CF766+CI766))*100)</f>
        <v>#DIV/0!</v>
      </c>
      <c r="CL767" s="276"/>
      <c r="CM767" s="150"/>
      <c r="CN767" s="150"/>
      <c r="CO767" s="150"/>
    </row>
    <row r="768" spans="1:93" hidden="1">
      <c r="A768" s="254" t="s">
        <v>871</v>
      </c>
      <c r="B768" s="254"/>
      <c r="C768" s="254"/>
      <c r="D768" s="254"/>
      <c r="E768" s="254"/>
      <c r="F768" s="254"/>
      <c r="G768" s="254"/>
      <c r="H768" s="254"/>
      <c r="I768" s="254"/>
      <c r="J768" s="254"/>
      <c r="K768" s="254"/>
      <c r="L768" s="254"/>
      <c r="M768" s="254"/>
      <c r="N768" s="254"/>
      <c r="O768" s="254"/>
      <c r="P768" s="254"/>
      <c r="R768" s="255" t="s">
        <v>882</v>
      </c>
      <c r="S768" s="255"/>
      <c r="T768" s="255"/>
      <c r="U768" s="255"/>
      <c r="V768" s="255"/>
      <c r="W768" s="255"/>
      <c r="X768" s="255"/>
      <c r="Y768" s="255"/>
      <c r="Z768" s="255"/>
      <c r="AA768" s="255"/>
      <c r="AB768" s="255"/>
      <c r="AC768" s="255"/>
      <c r="AD768" s="255"/>
      <c r="AE768" s="255"/>
      <c r="AF768" s="255"/>
      <c r="AG768" s="255"/>
      <c r="AI768" s="255" t="s">
        <v>893</v>
      </c>
      <c r="AJ768" s="255"/>
      <c r="AK768" s="255"/>
      <c r="AL768" s="255"/>
      <c r="AM768" s="255"/>
      <c r="AN768" s="255"/>
      <c r="AO768" s="255"/>
      <c r="AP768" s="255"/>
      <c r="AQ768" s="255"/>
      <c r="AR768" s="255"/>
      <c r="AS768" s="255"/>
      <c r="AT768" s="255"/>
      <c r="AU768" s="255"/>
      <c r="AV768" s="255"/>
      <c r="AX768" s="255" t="s">
        <v>909</v>
      </c>
      <c r="AY768" s="255"/>
      <c r="AZ768" s="255"/>
      <c r="BA768" s="255"/>
      <c r="BB768" s="255"/>
      <c r="BC768" s="255"/>
      <c r="BD768" s="255"/>
      <c r="BE768" s="255"/>
      <c r="BF768" s="255"/>
      <c r="BG768" s="255"/>
      <c r="BH768" s="255"/>
      <c r="BI768" s="255"/>
      <c r="BJ768" s="255"/>
      <c r="BK768" s="255"/>
      <c r="BM768" s="255" t="s">
        <v>914</v>
      </c>
      <c r="BN768" s="255"/>
      <c r="BO768" s="255"/>
      <c r="BP768" s="255"/>
      <c r="BQ768" s="255"/>
      <c r="BR768" s="255"/>
      <c r="BS768" s="255"/>
      <c r="BT768" s="255"/>
      <c r="BU768" s="255"/>
      <c r="BV768" s="255"/>
      <c r="BW768" s="255"/>
      <c r="BX768" s="255"/>
      <c r="BY768" s="255"/>
      <c r="BZ768" s="255"/>
      <c r="CB768" s="255" t="s">
        <v>914</v>
      </c>
      <c r="CC768" s="255"/>
      <c r="CD768" s="255"/>
      <c r="CE768" s="255"/>
      <c r="CF768" s="255"/>
      <c r="CG768" s="255"/>
      <c r="CH768" s="255"/>
      <c r="CI768" s="255"/>
      <c r="CJ768" s="255"/>
      <c r="CK768" s="255"/>
      <c r="CL768" s="255"/>
      <c r="CM768" s="255"/>
      <c r="CN768" s="255"/>
      <c r="CO768" s="255"/>
    </row>
    <row r="769" spans="1:93" ht="15.75" hidden="1">
      <c r="A769" s="146"/>
      <c r="B769" s="144"/>
      <c r="C769" s="131"/>
      <c r="D769" s="151"/>
      <c r="E769" s="132"/>
      <c r="F769" s="131"/>
      <c r="G769" s="131"/>
      <c r="H769" s="131"/>
      <c r="I769" s="131"/>
      <c r="J769" s="133"/>
      <c r="K769" s="134"/>
      <c r="L769" s="135"/>
      <c r="M769" s="257" t="s">
        <v>646</v>
      </c>
      <c r="N769" s="257"/>
      <c r="O769" s="257"/>
      <c r="P769" s="257"/>
      <c r="R769" s="146"/>
      <c r="S769" s="144"/>
      <c r="T769" s="131"/>
      <c r="U769" s="151"/>
      <c r="V769" s="132"/>
      <c r="W769" s="131"/>
      <c r="X769" s="131"/>
      <c r="Y769" s="131"/>
      <c r="Z769" s="131"/>
      <c r="AA769" s="133"/>
      <c r="AB769" s="134"/>
      <c r="AC769" s="135"/>
      <c r="AD769" s="257" t="s">
        <v>646</v>
      </c>
      <c r="AE769" s="257"/>
      <c r="AF769" s="257"/>
      <c r="AG769" s="257"/>
      <c r="AI769" s="146"/>
      <c r="AJ769" s="144"/>
      <c r="AK769" s="131"/>
      <c r="AL769" s="151"/>
      <c r="AM769" s="132"/>
      <c r="AN769" s="131"/>
      <c r="AO769" s="131"/>
      <c r="AP769" s="133"/>
      <c r="AQ769" s="134"/>
      <c r="AR769" s="135"/>
      <c r="AS769" s="257" t="s">
        <v>646</v>
      </c>
      <c r="AT769" s="257"/>
      <c r="AU769" s="257"/>
      <c r="AV769" s="257"/>
      <c r="AX769" s="146"/>
      <c r="AY769" s="144"/>
      <c r="AZ769" s="131"/>
      <c r="BA769" s="151"/>
      <c r="BB769" s="132"/>
      <c r="BC769" s="131"/>
      <c r="BD769" s="131"/>
      <c r="BE769" s="133"/>
      <c r="BF769" s="134"/>
      <c r="BG769" s="135"/>
      <c r="BH769" s="257" t="s">
        <v>646</v>
      </c>
      <c r="BI769" s="257"/>
      <c r="BJ769" s="257"/>
      <c r="BK769" s="257"/>
      <c r="BM769" s="146"/>
      <c r="BN769" s="144"/>
      <c r="BO769" s="131"/>
      <c r="BP769" s="151"/>
      <c r="BQ769" s="132"/>
      <c r="BR769" s="131"/>
      <c r="BS769" s="131"/>
      <c r="BT769" s="133"/>
      <c r="BU769" s="134"/>
      <c r="BV769" s="135"/>
      <c r="BW769" s="257" t="s">
        <v>646</v>
      </c>
      <c r="BX769" s="257"/>
      <c r="BY769" s="257"/>
      <c r="BZ769" s="257"/>
      <c r="CB769" s="146"/>
      <c r="CC769" s="144"/>
      <c r="CD769" s="131"/>
      <c r="CE769" s="151"/>
      <c r="CF769" s="132"/>
      <c r="CG769" s="131"/>
      <c r="CH769" s="131"/>
      <c r="CI769" s="133"/>
      <c r="CJ769" s="134"/>
      <c r="CK769" s="135"/>
      <c r="CL769" s="257" t="s">
        <v>646</v>
      </c>
      <c r="CM769" s="257"/>
      <c r="CN769" s="257"/>
      <c r="CO769" s="257"/>
    </row>
    <row r="770" spans="1:93" ht="15.75" hidden="1">
      <c r="A770" s="146"/>
      <c r="B770" s="144"/>
      <c r="C770" s="131"/>
      <c r="D770" s="131"/>
      <c r="E770" s="132"/>
      <c r="F770" s="131"/>
      <c r="G770" s="131"/>
      <c r="H770" s="131"/>
      <c r="I770" s="131"/>
      <c r="J770" s="133"/>
      <c r="K770" s="134"/>
      <c r="L770" s="135"/>
      <c r="M770" s="132"/>
      <c r="N770" s="131"/>
      <c r="O770" s="131"/>
      <c r="P770" s="136"/>
      <c r="R770" s="146"/>
      <c r="S770" s="144"/>
      <c r="T770" s="131"/>
      <c r="U770" s="131"/>
      <c r="V770" s="132"/>
      <c r="W770" s="131"/>
      <c r="X770" s="131"/>
      <c r="Y770" s="131"/>
      <c r="Z770" s="131"/>
      <c r="AA770" s="133"/>
      <c r="AB770" s="134"/>
      <c r="AC770" s="135"/>
      <c r="AD770" s="132"/>
      <c r="AE770" s="131"/>
      <c r="AF770" s="131"/>
      <c r="AG770" s="136"/>
      <c r="AI770" s="146"/>
      <c r="AJ770" s="144"/>
      <c r="AK770" s="131"/>
      <c r="AL770" s="131"/>
      <c r="AM770" s="132"/>
      <c r="AN770" s="131"/>
      <c r="AO770" s="131"/>
      <c r="AP770" s="133"/>
      <c r="AQ770" s="134"/>
      <c r="AR770" s="135"/>
      <c r="AS770" s="132"/>
      <c r="AT770" s="131"/>
      <c r="AU770" s="131"/>
      <c r="AV770" s="136"/>
      <c r="AX770" s="146"/>
      <c r="AY770" s="144"/>
      <c r="AZ770" s="131"/>
      <c r="BA770" s="131"/>
      <c r="BB770" s="132"/>
      <c r="BC770" s="131"/>
      <c r="BD770" s="131"/>
      <c r="BE770" s="133"/>
      <c r="BF770" s="134"/>
      <c r="BG770" s="135"/>
      <c r="BH770" s="132"/>
      <c r="BI770" s="131"/>
      <c r="BJ770" s="131"/>
      <c r="BK770" s="136"/>
      <c r="BM770" s="146"/>
      <c r="BN770" s="144"/>
      <c r="BO770" s="131"/>
      <c r="BP770" s="131"/>
      <c r="BQ770" s="132"/>
      <c r="BR770" s="131"/>
      <c r="BS770" s="131"/>
      <c r="BT770" s="133"/>
      <c r="BU770" s="134"/>
      <c r="BV770" s="135"/>
      <c r="BW770" s="132"/>
      <c r="BX770" s="131"/>
      <c r="BY770" s="131"/>
      <c r="BZ770" s="136"/>
      <c r="CB770" s="146"/>
      <c r="CC770" s="144"/>
      <c r="CD770" s="131"/>
      <c r="CE770" s="131"/>
      <c r="CF770" s="132"/>
      <c r="CG770" s="131"/>
      <c r="CH770" s="131"/>
      <c r="CI770" s="133"/>
      <c r="CJ770" s="134"/>
      <c r="CK770" s="135"/>
      <c r="CL770" s="132"/>
      <c r="CM770" s="131"/>
      <c r="CN770" s="131"/>
      <c r="CO770" s="136"/>
    </row>
    <row r="771" spans="1:93" ht="15.75" hidden="1">
      <c r="A771" s="146"/>
      <c r="B771" s="145"/>
      <c r="C771" s="137"/>
      <c r="D771" s="137"/>
      <c r="E771" s="138"/>
      <c r="F771" s="139"/>
      <c r="G771" s="139"/>
      <c r="H771" s="139"/>
      <c r="I771" s="137"/>
      <c r="J771" s="133"/>
      <c r="K771" s="140"/>
      <c r="L771" s="141"/>
      <c r="M771" s="142"/>
      <c r="N771" s="137"/>
      <c r="O771" s="137"/>
      <c r="P771" s="143"/>
      <c r="R771" s="146"/>
      <c r="S771" s="145"/>
      <c r="T771" s="137"/>
      <c r="U771" s="137"/>
      <c r="V771" s="138"/>
      <c r="W771" s="139"/>
      <c r="X771" s="139"/>
      <c r="Y771" s="139"/>
      <c r="Z771" s="137"/>
      <c r="AA771" s="133"/>
      <c r="AB771" s="140"/>
      <c r="AC771" s="141"/>
      <c r="AD771" s="142"/>
      <c r="AE771" s="137"/>
      <c r="AF771" s="137"/>
      <c r="AG771" s="143"/>
      <c r="AI771" s="146"/>
      <c r="AJ771" s="145"/>
      <c r="AK771" s="137"/>
      <c r="AL771" s="137"/>
      <c r="AM771" s="138"/>
      <c r="AN771" s="139"/>
      <c r="AO771" s="137"/>
      <c r="AP771" s="133"/>
      <c r="AQ771" s="140"/>
      <c r="AR771" s="141"/>
      <c r="AS771" s="142"/>
      <c r="AT771" s="137"/>
      <c r="AU771" s="137"/>
      <c r="AV771" s="143"/>
      <c r="AX771" s="146"/>
      <c r="AY771" s="145"/>
      <c r="AZ771" s="137"/>
      <c r="BA771" s="137"/>
      <c r="BB771" s="138"/>
      <c r="BC771" s="139"/>
      <c r="BD771" s="137"/>
      <c r="BE771" s="133"/>
      <c r="BF771" s="140"/>
      <c r="BG771" s="141"/>
      <c r="BH771" s="142"/>
      <c r="BI771" s="137"/>
      <c r="BJ771" s="137"/>
      <c r="BK771" s="143"/>
      <c r="BM771" s="146"/>
      <c r="BN771" s="145"/>
      <c r="BO771" s="137"/>
      <c r="BP771" s="137"/>
      <c r="BQ771" s="138"/>
      <c r="BR771" s="139"/>
      <c r="BS771" s="137"/>
      <c r="BT771" s="133"/>
      <c r="BU771" s="140"/>
      <c r="BV771" s="141"/>
      <c r="BW771" s="142"/>
      <c r="BX771" s="137"/>
      <c r="BY771" s="137"/>
      <c r="BZ771" s="143"/>
      <c r="CB771" s="146"/>
      <c r="CC771" s="145"/>
      <c r="CD771" s="137"/>
      <c r="CE771" s="137"/>
      <c r="CF771" s="138"/>
      <c r="CG771" s="139"/>
      <c r="CH771" s="137"/>
      <c r="CI771" s="133"/>
      <c r="CJ771" s="140"/>
      <c r="CK771" s="141"/>
      <c r="CL771" s="142"/>
      <c r="CM771" s="137"/>
      <c r="CN771" s="137"/>
      <c r="CO771" s="143"/>
    </row>
    <row r="772" spans="1:93" ht="15.75" hidden="1">
      <c r="A772" s="146"/>
      <c r="B772" s="258" t="s">
        <v>650</v>
      </c>
      <c r="C772" s="259"/>
      <c r="D772" s="259"/>
      <c r="E772" s="260" t="s">
        <v>652</v>
      </c>
      <c r="F772" s="260"/>
      <c r="G772" s="260"/>
      <c r="H772" s="260"/>
      <c r="I772" s="260"/>
      <c r="J772" s="260"/>
      <c r="K772" s="260"/>
      <c r="L772" s="260"/>
      <c r="M772" s="261" t="s">
        <v>647</v>
      </c>
      <c r="N772" s="261"/>
      <c r="O772" s="261"/>
      <c r="P772" s="261"/>
      <c r="R772" s="146"/>
      <c r="S772" s="258" t="s">
        <v>650</v>
      </c>
      <c r="T772" s="259"/>
      <c r="U772" s="259"/>
      <c r="V772" s="260" t="s">
        <v>652</v>
      </c>
      <c r="W772" s="260"/>
      <c r="X772" s="260"/>
      <c r="Y772" s="260"/>
      <c r="Z772" s="260"/>
      <c r="AA772" s="260"/>
      <c r="AB772" s="260"/>
      <c r="AC772" s="260"/>
      <c r="AD772" s="261" t="s">
        <v>647</v>
      </c>
      <c r="AE772" s="261"/>
      <c r="AF772" s="261"/>
      <c r="AG772" s="261"/>
      <c r="AI772" s="146"/>
      <c r="AJ772" s="258" t="s">
        <v>650</v>
      </c>
      <c r="AK772" s="259"/>
      <c r="AL772" s="259"/>
      <c r="AM772" s="260" t="s">
        <v>652</v>
      </c>
      <c r="AN772" s="260"/>
      <c r="AO772" s="260"/>
      <c r="AP772" s="260"/>
      <c r="AQ772" s="260"/>
      <c r="AR772" s="260"/>
      <c r="AS772" s="261" t="s">
        <v>647</v>
      </c>
      <c r="AT772" s="261"/>
      <c r="AU772" s="261"/>
      <c r="AV772" s="261"/>
      <c r="AX772" s="146"/>
      <c r="AY772" s="258" t="s">
        <v>650</v>
      </c>
      <c r="AZ772" s="259"/>
      <c r="BA772" s="259"/>
      <c r="BB772" s="260" t="s">
        <v>652</v>
      </c>
      <c r="BC772" s="260"/>
      <c r="BD772" s="260"/>
      <c r="BE772" s="260"/>
      <c r="BF772" s="260"/>
      <c r="BG772" s="260"/>
      <c r="BH772" s="261" t="s">
        <v>647</v>
      </c>
      <c r="BI772" s="261"/>
      <c r="BJ772" s="261"/>
      <c r="BK772" s="261"/>
      <c r="BM772" s="146"/>
      <c r="BN772" s="258" t="s">
        <v>650</v>
      </c>
      <c r="BO772" s="259"/>
      <c r="BP772" s="259"/>
      <c r="BQ772" s="260" t="s">
        <v>652</v>
      </c>
      <c r="BR772" s="260"/>
      <c r="BS772" s="260"/>
      <c r="BT772" s="260"/>
      <c r="BU772" s="260"/>
      <c r="BV772" s="260"/>
      <c r="BW772" s="261" t="s">
        <v>647</v>
      </c>
      <c r="BX772" s="261"/>
      <c r="BY772" s="261"/>
      <c r="BZ772" s="261"/>
      <c r="CB772" s="146"/>
      <c r="CC772" s="258" t="s">
        <v>650</v>
      </c>
      <c r="CD772" s="259"/>
      <c r="CE772" s="259"/>
      <c r="CF772" s="260" t="s">
        <v>652</v>
      </c>
      <c r="CG772" s="260"/>
      <c r="CH772" s="260"/>
      <c r="CI772" s="260"/>
      <c r="CJ772" s="260"/>
      <c r="CK772" s="260"/>
      <c r="CL772" s="261" t="s">
        <v>647</v>
      </c>
      <c r="CM772" s="261"/>
      <c r="CN772" s="261"/>
      <c r="CO772" s="261"/>
    </row>
    <row r="773" spans="1:93" ht="16.5" hidden="1" thickBot="1">
      <c r="A773" s="147"/>
      <c r="B773" s="248" t="s">
        <v>651</v>
      </c>
      <c r="C773" s="249"/>
      <c r="D773" s="249"/>
      <c r="E773" s="250" t="s">
        <v>648</v>
      </c>
      <c r="F773" s="250"/>
      <c r="G773" s="250"/>
      <c r="H773" s="250"/>
      <c r="I773" s="250"/>
      <c r="J773" s="250"/>
      <c r="K773" s="250"/>
      <c r="L773" s="250"/>
      <c r="M773" s="251" t="s">
        <v>653</v>
      </c>
      <c r="N773" s="251"/>
      <c r="O773" s="251"/>
      <c r="P773" s="251"/>
      <c r="R773" s="147"/>
      <c r="S773" s="248" t="s">
        <v>651</v>
      </c>
      <c r="T773" s="249"/>
      <c r="U773" s="249"/>
      <c r="V773" s="250" t="s">
        <v>648</v>
      </c>
      <c r="W773" s="250"/>
      <c r="X773" s="250"/>
      <c r="Y773" s="250"/>
      <c r="Z773" s="250"/>
      <c r="AA773" s="250"/>
      <c r="AB773" s="250"/>
      <c r="AC773" s="250"/>
      <c r="AD773" s="251" t="s">
        <v>653</v>
      </c>
      <c r="AE773" s="251"/>
      <c r="AF773" s="251"/>
      <c r="AG773" s="251"/>
      <c r="AI773" s="147"/>
      <c r="AJ773" s="248" t="s">
        <v>651</v>
      </c>
      <c r="AK773" s="249"/>
      <c r="AL773" s="249"/>
      <c r="AM773" s="250" t="s">
        <v>648</v>
      </c>
      <c r="AN773" s="250"/>
      <c r="AO773" s="250"/>
      <c r="AP773" s="250"/>
      <c r="AQ773" s="250"/>
      <c r="AR773" s="250"/>
      <c r="AS773" s="251" t="s">
        <v>653</v>
      </c>
      <c r="AT773" s="251"/>
      <c r="AU773" s="251"/>
      <c r="AV773" s="251"/>
      <c r="AX773" s="147"/>
      <c r="AY773" s="248" t="s">
        <v>651</v>
      </c>
      <c r="AZ773" s="249"/>
      <c r="BA773" s="249"/>
      <c r="BB773" s="250" t="s">
        <v>648</v>
      </c>
      <c r="BC773" s="250"/>
      <c r="BD773" s="250"/>
      <c r="BE773" s="250"/>
      <c r="BF773" s="250"/>
      <c r="BG773" s="250"/>
      <c r="BH773" s="251" t="s">
        <v>653</v>
      </c>
      <c r="BI773" s="251"/>
      <c r="BJ773" s="251"/>
      <c r="BK773" s="251"/>
      <c r="BM773" s="147"/>
      <c r="BN773" s="248" t="s">
        <v>651</v>
      </c>
      <c r="BO773" s="249"/>
      <c r="BP773" s="249"/>
      <c r="BQ773" s="250" t="s">
        <v>648</v>
      </c>
      <c r="BR773" s="250"/>
      <c r="BS773" s="250"/>
      <c r="BT773" s="250"/>
      <c r="BU773" s="250"/>
      <c r="BV773" s="250"/>
      <c r="BW773" s="251" t="s">
        <v>653</v>
      </c>
      <c r="BX773" s="251"/>
      <c r="BY773" s="251"/>
      <c r="BZ773" s="251"/>
      <c r="CB773" s="147"/>
      <c r="CC773" s="248" t="s">
        <v>651</v>
      </c>
      <c r="CD773" s="249"/>
      <c r="CE773" s="249"/>
      <c r="CF773" s="250" t="s">
        <v>648</v>
      </c>
      <c r="CG773" s="250"/>
      <c r="CH773" s="250"/>
      <c r="CI773" s="250"/>
      <c r="CJ773" s="250"/>
      <c r="CK773" s="250"/>
      <c r="CL773" s="251" t="s">
        <v>653</v>
      </c>
      <c r="CM773" s="251"/>
      <c r="CN773" s="251"/>
      <c r="CO773" s="251"/>
    </row>
    <row r="774" spans="1:93" ht="15.75" hidden="1" thickTop="1"/>
    <row r="775" spans="1:93" hidden="1"/>
    <row r="777" spans="1:93" ht="15.75">
      <c r="A777" s="124" t="s">
        <v>642</v>
      </c>
      <c r="R777" s="124" t="s">
        <v>642</v>
      </c>
      <c r="AI777" s="124" t="s">
        <v>642</v>
      </c>
      <c r="AX777" s="124"/>
      <c r="AY777" s="224"/>
      <c r="AZ777" s="224"/>
      <c r="BA777" s="224"/>
      <c r="BB777" s="224"/>
      <c r="BC777" s="224"/>
      <c r="BD777" s="224"/>
      <c r="BE777" s="224"/>
      <c r="BF777" s="224"/>
      <c r="BG777" s="224"/>
      <c r="BH777" s="224"/>
      <c r="BI777" s="224"/>
      <c r="BJ777" s="224"/>
      <c r="BK777" s="224"/>
      <c r="BL777" s="224"/>
      <c r="BM777" s="124"/>
      <c r="BN777" s="224"/>
      <c r="BO777" s="224"/>
      <c r="BP777" s="224"/>
      <c r="BQ777" s="224"/>
      <c r="BR777" s="224"/>
      <c r="BS777" s="224"/>
      <c r="BT777" s="224"/>
      <c r="BU777" s="224"/>
      <c r="BV777" s="224"/>
      <c r="BW777" s="224"/>
      <c r="BX777" s="224"/>
      <c r="BY777" s="224"/>
      <c r="BZ777" s="224"/>
      <c r="CA777" s="224"/>
      <c r="CB777" s="124"/>
      <c r="CC777" s="224"/>
      <c r="CD777" s="224"/>
      <c r="CE777" s="224"/>
      <c r="CF777" s="224"/>
      <c r="CG777" s="224"/>
      <c r="CH777" s="224"/>
      <c r="CI777" s="224"/>
      <c r="CJ777" s="224"/>
      <c r="CK777" s="224"/>
      <c r="CL777" s="224"/>
      <c r="CM777" s="224"/>
      <c r="CN777" s="224"/>
      <c r="CO777" s="224"/>
    </row>
    <row r="778" spans="1:93" ht="15.75">
      <c r="A778" s="124" t="s">
        <v>643</v>
      </c>
      <c r="R778" s="124" t="s">
        <v>643</v>
      </c>
      <c r="AI778" s="124" t="s">
        <v>643</v>
      </c>
      <c r="AX778" s="124"/>
      <c r="AY778" s="224"/>
      <c r="AZ778" s="224"/>
      <c r="BA778" s="224"/>
      <c r="BB778" s="224"/>
      <c r="BC778" s="224"/>
      <c r="BD778" s="224"/>
      <c r="BE778" s="224"/>
      <c r="BF778" s="224"/>
      <c r="BG778" s="224"/>
      <c r="BH778" s="224"/>
      <c r="BI778" s="224"/>
      <c r="BJ778" s="224"/>
      <c r="BK778" s="224"/>
      <c r="BL778" s="224"/>
      <c r="BM778" s="124"/>
      <c r="BN778" s="224"/>
      <c r="BO778" s="224"/>
      <c r="BP778" s="224"/>
      <c r="BQ778" s="224"/>
      <c r="BR778" s="224"/>
      <c r="BS778" s="224"/>
      <c r="BT778" s="224"/>
      <c r="BU778" s="224"/>
      <c r="BV778" s="224"/>
      <c r="BW778" s="224"/>
      <c r="BX778" s="224"/>
      <c r="BY778" s="224"/>
      <c r="BZ778" s="224"/>
      <c r="CA778" s="224"/>
      <c r="CB778" s="124"/>
      <c r="CC778" s="224"/>
      <c r="CD778" s="224"/>
      <c r="CE778" s="224"/>
      <c r="CF778" s="224"/>
      <c r="CG778" s="224"/>
      <c r="CH778" s="224"/>
      <c r="CI778" s="224"/>
      <c r="CJ778" s="224"/>
      <c r="CK778" s="224"/>
      <c r="CL778" s="224"/>
      <c r="CM778" s="224"/>
      <c r="CN778" s="224"/>
      <c r="CO778" s="224"/>
    </row>
    <row r="779" spans="1:93" ht="15.75" thickBot="1">
      <c r="AX779" s="224"/>
      <c r="AY779" s="224"/>
      <c r="AZ779" s="224"/>
      <c r="BA779" s="224"/>
      <c r="BB779" s="224"/>
      <c r="BC779" s="224"/>
      <c r="BD779" s="224"/>
      <c r="BE779" s="224"/>
      <c r="BF779" s="224"/>
      <c r="BG779" s="224"/>
      <c r="BH779" s="224"/>
      <c r="BI779" s="224"/>
      <c r="BJ779" s="224"/>
      <c r="BK779" s="224"/>
      <c r="BL779" s="224"/>
      <c r="BM779" s="224"/>
      <c r="BN779" s="224"/>
      <c r="BO779" s="224"/>
      <c r="BP779" s="224"/>
      <c r="BQ779" s="224"/>
      <c r="BR779" s="224"/>
      <c r="BS779" s="224"/>
      <c r="BT779" s="224"/>
      <c r="BU779" s="224"/>
      <c r="BV779" s="224"/>
      <c r="BW779" s="224"/>
      <c r="BX779" s="224"/>
      <c r="BY779" s="224"/>
      <c r="BZ779" s="224"/>
      <c r="CA779" s="224"/>
      <c r="CB779" s="224"/>
      <c r="CC779" s="224"/>
      <c r="CD779" s="224"/>
      <c r="CE779" s="224"/>
      <c r="CF779" s="224"/>
      <c r="CG779" s="224"/>
      <c r="CH779" s="224"/>
      <c r="CI779" s="224"/>
      <c r="CJ779" s="224"/>
      <c r="CK779" s="224"/>
      <c r="CL779" s="224"/>
      <c r="CM779" s="224"/>
      <c r="CN779" s="224"/>
      <c r="CO779" s="224"/>
    </row>
    <row r="780" spans="1:93" ht="16.5" thickTop="1">
      <c r="C780" s="112" t="s">
        <v>639</v>
      </c>
      <c r="D780" s="113"/>
      <c r="E780" s="113">
        <v>20</v>
      </c>
      <c r="F780" s="114"/>
      <c r="G780" s="114"/>
      <c r="H780" s="114"/>
      <c r="I780" s="113"/>
      <c r="J780" s="115"/>
      <c r="K780" s="116"/>
      <c r="L780" s="116"/>
      <c r="M780" s="116"/>
      <c r="N780" s="117"/>
      <c r="T780" s="112" t="s">
        <v>639</v>
      </c>
      <c r="U780" s="113"/>
      <c r="V780" s="113">
        <v>21</v>
      </c>
      <c r="W780" s="114"/>
      <c r="X780" s="114"/>
      <c r="Y780" s="114"/>
      <c r="Z780" s="113"/>
      <c r="AA780" s="115"/>
      <c r="AB780" s="116"/>
      <c r="AC780" s="116"/>
      <c r="AD780" s="116"/>
      <c r="AE780" s="117"/>
      <c r="AK780" s="112" t="s">
        <v>639</v>
      </c>
      <c r="AL780" s="113"/>
      <c r="AM780" s="113">
        <v>22</v>
      </c>
      <c r="AN780" s="114"/>
      <c r="AO780" s="113"/>
      <c r="AP780" s="115"/>
      <c r="AQ780" s="116"/>
      <c r="AR780" s="116"/>
      <c r="AS780" s="116"/>
      <c r="AT780" s="117"/>
      <c r="AX780" s="224"/>
      <c r="AY780" s="224"/>
      <c r="AZ780" s="137"/>
      <c r="BA780" s="217"/>
      <c r="BB780" s="217"/>
      <c r="BC780" s="218"/>
      <c r="BD780" s="217"/>
      <c r="BE780" s="219"/>
      <c r="BF780" s="220"/>
      <c r="BG780" s="220"/>
      <c r="BH780" s="220"/>
      <c r="BI780" s="220"/>
      <c r="BJ780" s="224"/>
      <c r="BK780" s="224"/>
      <c r="BL780" s="224"/>
      <c r="BM780" s="224"/>
      <c r="BN780" s="224"/>
      <c r="BO780" s="137"/>
      <c r="BP780" s="217"/>
      <c r="BQ780" s="217"/>
      <c r="BR780" s="218"/>
      <c r="BS780" s="217"/>
      <c r="BT780" s="219"/>
      <c r="BU780" s="220"/>
      <c r="BV780" s="220"/>
      <c r="BW780" s="220"/>
      <c r="BX780" s="220"/>
      <c r="BY780" s="224"/>
      <c r="BZ780" s="224"/>
      <c r="CA780" s="224"/>
      <c r="CB780" s="224"/>
      <c r="CC780" s="224"/>
      <c r="CD780" s="137"/>
      <c r="CE780" s="217"/>
      <c r="CF780" s="217"/>
      <c r="CG780" s="218"/>
      <c r="CH780" s="217"/>
      <c r="CI780" s="219"/>
      <c r="CJ780" s="220"/>
      <c r="CK780" s="220"/>
      <c r="CL780" s="220"/>
      <c r="CM780" s="220"/>
      <c r="CN780" s="224"/>
      <c r="CO780" s="224"/>
    </row>
    <row r="781" spans="1:93" ht="16.5" thickBot="1">
      <c r="C781" s="118" t="s">
        <v>640</v>
      </c>
      <c r="D781" s="119"/>
      <c r="E781" s="119" t="s">
        <v>922</v>
      </c>
      <c r="F781" s="120"/>
      <c r="G781" s="120"/>
      <c r="H781" s="120"/>
      <c r="I781" s="119"/>
      <c r="J781" s="121"/>
      <c r="K781" s="122"/>
      <c r="L781" s="122"/>
      <c r="M781" s="122"/>
      <c r="N781" s="123"/>
      <c r="T781" s="118" t="s">
        <v>640</v>
      </c>
      <c r="U781" s="119"/>
      <c r="V781" s="119" t="s">
        <v>923</v>
      </c>
      <c r="W781" s="120"/>
      <c r="X781" s="120"/>
      <c r="Y781" s="120"/>
      <c r="Z781" s="119"/>
      <c r="AA781" s="121"/>
      <c r="AB781" s="122"/>
      <c r="AC781" s="122"/>
      <c r="AD781" s="122"/>
      <c r="AE781" s="123"/>
      <c r="AK781" s="118" t="s">
        <v>640</v>
      </c>
      <c r="AL781" s="119"/>
      <c r="AM781" s="119" t="s">
        <v>925</v>
      </c>
      <c r="AN781" s="120"/>
      <c r="AO781" s="119"/>
      <c r="AP781" s="121"/>
      <c r="AQ781" s="122"/>
      <c r="AR781" s="122"/>
      <c r="AS781" s="122"/>
      <c r="AT781" s="123"/>
      <c r="AX781" s="224"/>
      <c r="AY781" s="224"/>
      <c r="AZ781" s="137"/>
      <c r="BA781" s="221"/>
      <c r="BB781" s="221"/>
      <c r="BC781" s="218"/>
      <c r="BD781" s="221"/>
      <c r="BE781" s="219"/>
      <c r="BF781" s="220"/>
      <c r="BG781" s="220"/>
      <c r="BH781" s="220"/>
      <c r="BI781" s="220"/>
      <c r="BJ781" s="224"/>
      <c r="BK781" s="224"/>
      <c r="BL781" s="224"/>
      <c r="BM781" s="224"/>
      <c r="BN781" s="224"/>
      <c r="BO781" s="137"/>
      <c r="BP781" s="221"/>
      <c r="BQ781" s="221"/>
      <c r="BR781" s="218"/>
      <c r="BS781" s="221"/>
      <c r="BT781" s="219"/>
      <c r="BU781" s="220"/>
      <c r="BV781" s="220"/>
      <c r="BW781" s="220"/>
      <c r="BX781" s="220"/>
      <c r="BY781" s="224"/>
      <c r="BZ781" s="224"/>
      <c r="CA781" s="224"/>
      <c r="CB781" s="224"/>
      <c r="CC781" s="224"/>
      <c r="CD781" s="137"/>
      <c r="CE781" s="221"/>
      <c r="CF781" s="221"/>
      <c r="CG781" s="218"/>
      <c r="CH781" s="221"/>
      <c r="CI781" s="219"/>
      <c r="CJ781" s="220"/>
      <c r="CK781" s="220"/>
      <c r="CL781" s="220"/>
      <c r="CM781" s="220"/>
      <c r="CN781" s="224"/>
      <c r="CO781" s="224"/>
    </row>
    <row r="782" spans="1:93" ht="15.75" thickTop="1">
      <c r="C782" s="298" t="s">
        <v>641</v>
      </c>
      <c r="D782" s="298"/>
      <c r="E782" s="298"/>
      <c r="F782" s="298"/>
      <c r="G782" s="298"/>
      <c r="H782" s="298"/>
      <c r="I782" s="298"/>
      <c r="J782" s="298"/>
      <c r="K782" s="298"/>
      <c r="L782" s="298"/>
      <c r="M782" s="298"/>
      <c r="N782" s="298"/>
      <c r="T782" s="298" t="s">
        <v>641</v>
      </c>
      <c r="U782" s="298"/>
      <c r="V782" s="298"/>
      <c r="W782" s="298"/>
      <c r="X782" s="298"/>
      <c r="Y782" s="298"/>
      <c r="Z782" s="298"/>
      <c r="AA782" s="298"/>
      <c r="AB782" s="298"/>
      <c r="AC782" s="298"/>
      <c r="AD782" s="298"/>
      <c r="AE782" s="298"/>
      <c r="AK782" s="298" t="s">
        <v>641</v>
      </c>
      <c r="AL782" s="298"/>
      <c r="AM782" s="298"/>
      <c r="AN782" s="298"/>
      <c r="AO782" s="298"/>
      <c r="AP782" s="298"/>
      <c r="AQ782" s="298"/>
      <c r="AR782" s="298"/>
      <c r="AS782" s="298"/>
      <c r="AT782" s="298"/>
      <c r="AX782" s="224"/>
      <c r="AY782" s="224"/>
      <c r="AZ782" s="252"/>
      <c r="BA782" s="252"/>
      <c r="BB782" s="252"/>
      <c r="BC782" s="252"/>
      <c r="BD782" s="252"/>
      <c r="BE782" s="252"/>
      <c r="BF782" s="252"/>
      <c r="BG782" s="252"/>
      <c r="BH782" s="252"/>
      <c r="BI782" s="252"/>
      <c r="BJ782" s="224"/>
      <c r="BK782" s="224"/>
      <c r="BL782" s="224"/>
      <c r="BM782" s="224"/>
      <c r="BN782" s="224"/>
      <c r="BO782" s="252"/>
      <c r="BP782" s="252"/>
      <c r="BQ782" s="252"/>
      <c r="BR782" s="252"/>
      <c r="BS782" s="252"/>
      <c r="BT782" s="252"/>
      <c r="BU782" s="252"/>
      <c r="BV782" s="252"/>
      <c r="BW782" s="252"/>
      <c r="BX782" s="252"/>
      <c r="BY782" s="224"/>
      <c r="BZ782" s="224"/>
      <c r="CA782" s="224"/>
      <c r="CB782" s="224"/>
      <c r="CC782" s="224"/>
      <c r="CD782" s="252"/>
      <c r="CE782" s="252"/>
      <c r="CF782" s="252"/>
      <c r="CG782" s="252"/>
      <c r="CH782" s="252"/>
      <c r="CI782" s="252"/>
      <c r="CJ782" s="252"/>
      <c r="CK782" s="252"/>
      <c r="CL782" s="252"/>
      <c r="CM782" s="252"/>
      <c r="CN782" s="224"/>
      <c r="CO782" s="224"/>
    </row>
    <row r="783" spans="1:93">
      <c r="A783" s="125"/>
      <c r="B783" s="125"/>
      <c r="C783" s="125"/>
      <c r="D783" s="125"/>
      <c r="E783" s="299" t="s">
        <v>585</v>
      </c>
      <c r="F783" s="300"/>
      <c r="G783" s="300"/>
      <c r="H783" s="301"/>
      <c r="I783" s="214"/>
      <c r="J783" s="280" t="s">
        <v>586</v>
      </c>
      <c r="K783" s="280"/>
      <c r="L783" s="280" t="s">
        <v>638</v>
      </c>
      <c r="M783" s="280"/>
      <c r="N783" s="280" t="s">
        <v>630</v>
      </c>
      <c r="O783" s="280"/>
      <c r="P783" s="125" t="s">
        <v>488</v>
      </c>
      <c r="R783" s="125"/>
      <c r="S783" s="125"/>
      <c r="T783" s="125"/>
      <c r="U783" s="125"/>
      <c r="V783" s="299" t="s">
        <v>585</v>
      </c>
      <c r="W783" s="300"/>
      <c r="X783" s="300"/>
      <c r="Y783" s="301"/>
      <c r="Z783" s="214"/>
      <c r="AA783" s="280" t="s">
        <v>586</v>
      </c>
      <c r="AB783" s="280"/>
      <c r="AC783" s="280" t="s">
        <v>638</v>
      </c>
      <c r="AD783" s="280"/>
      <c r="AE783" s="280" t="s">
        <v>630</v>
      </c>
      <c r="AF783" s="280"/>
      <c r="AG783" s="125" t="s">
        <v>488</v>
      </c>
      <c r="AI783" s="125"/>
      <c r="AJ783" s="125"/>
      <c r="AK783" s="125"/>
      <c r="AL783" s="125"/>
      <c r="AM783" s="280" t="s">
        <v>585</v>
      </c>
      <c r="AN783" s="280"/>
      <c r="AO783" s="214"/>
      <c r="AP783" s="280" t="s">
        <v>586</v>
      </c>
      <c r="AQ783" s="280"/>
      <c r="AR783" s="280" t="s">
        <v>638</v>
      </c>
      <c r="AS783" s="280"/>
      <c r="AT783" s="280" t="s">
        <v>630</v>
      </c>
      <c r="AU783" s="280"/>
      <c r="AV783" s="125" t="s">
        <v>488</v>
      </c>
      <c r="AX783" s="225"/>
      <c r="AY783" s="225"/>
      <c r="AZ783" s="225"/>
      <c r="BA783" s="225"/>
      <c r="BB783" s="252"/>
      <c r="BC783" s="252"/>
      <c r="BD783" s="227"/>
      <c r="BE783" s="252"/>
      <c r="BF783" s="252"/>
      <c r="BG783" s="252"/>
      <c r="BH783" s="252"/>
      <c r="BI783" s="252"/>
      <c r="BJ783" s="252"/>
      <c r="BK783" s="225"/>
      <c r="BL783" s="224"/>
      <c r="BM783" s="225"/>
      <c r="BN783" s="225"/>
      <c r="BO783" s="225"/>
      <c r="BP783" s="225"/>
      <c r="BQ783" s="252"/>
      <c r="BR783" s="252"/>
      <c r="BS783" s="227"/>
      <c r="BT783" s="252"/>
      <c r="BU783" s="252"/>
      <c r="BV783" s="252"/>
      <c r="BW783" s="252"/>
      <c r="BX783" s="252"/>
      <c r="BY783" s="252"/>
      <c r="BZ783" s="225"/>
      <c r="CA783" s="224"/>
      <c r="CB783" s="225"/>
      <c r="CC783" s="225"/>
      <c r="CD783" s="225"/>
      <c r="CE783" s="225"/>
      <c r="CF783" s="252"/>
      <c r="CG783" s="252"/>
      <c r="CH783" s="227"/>
      <c r="CI783" s="252"/>
      <c r="CJ783" s="252"/>
      <c r="CK783" s="252"/>
      <c r="CL783" s="252"/>
      <c r="CM783" s="252"/>
      <c r="CN783" s="252"/>
      <c r="CO783" s="225"/>
    </row>
    <row r="784" spans="1:93" ht="45">
      <c r="A784" s="125" t="s">
        <v>633</v>
      </c>
      <c r="B784" s="125" t="s">
        <v>628</v>
      </c>
      <c r="C784" s="127" t="s">
        <v>6</v>
      </c>
      <c r="D784" s="127" t="s">
        <v>7</v>
      </c>
      <c r="E784" s="213" t="s">
        <v>872</v>
      </c>
      <c r="F784" s="213" t="s">
        <v>873</v>
      </c>
      <c r="G784" s="213" t="s">
        <v>874</v>
      </c>
      <c r="H784" s="213" t="s">
        <v>875</v>
      </c>
      <c r="I784" s="125"/>
      <c r="J784" s="125" t="s">
        <v>584</v>
      </c>
      <c r="K784" s="125" t="s">
        <v>589</v>
      </c>
      <c r="L784" s="125" t="s">
        <v>585</v>
      </c>
      <c r="M784" s="125" t="s">
        <v>586</v>
      </c>
      <c r="N784" s="125" t="s">
        <v>631</v>
      </c>
      <c r="O784" s="128" t="s">
        <v>632</v>
      </c>
      <c r="P784" s="125"/>
      <c r="R784" s="125" t="s">
        <v>633</v>
      </c>
      <c r="S784" s="125" t="s">
        <v>628</v>
      </c>
      <c r="T784" s="127" t="s">
        <v>6</v>
      </c>
      <c r="U784" s="127" t="s">
        <v>7</v>
      </c>
      <c r="V784" s="213" t="s">
        <v>872</v>
      </c>
      <c r="W784" s="213" t="s">
        <v>873</v>
      </c>
      <c r="X784" s="213" t="s">
        <v>874</v>
      </c>
      <c r="Y784" s="213" t="s">
        <v>875</v>
      </c>
      <c r="Z784" s="125"/>
      <c r="AA784" s="125" t="s">
        <v>584</v>
      </c>
      <c r="AB784" s="125" t="s">
        <v>589</v>
      </c>
      <c r="AC784" s="125" t="s">
        <v>585</v>
      </c>
      <c r="AD784" s="125" t="s">
        <v>586</v>
      </c>
      <c r="AE784" s="125" t="s">
        <v>631</v>
      </c>
      <c r="AF784" s="128" t="s">
        <v>632</v>
      </c>
      <c r="AG784" s="125"/>
      <c r="AI784" s="125" t="s">
        <v>633</v>
      </c>
      <c r="AJ784" s="125" t="s">
        <v>628</v>
      </c>
      <c r="AK784" s="127" t="s">
        <v>6</v>
      </c>
      <c r="AL784" s="127" t="s">
        <v>7</v>
      </c>
      <c r="AM784" s="125" t="s">
        <v>584</v>
      </c>
      <c r="AN784" s="125" t="s">
        <v>589</v>
      </c>
      <c r="AO784" s="125"/>
      <c r="AP784" s="125" t="s">
        <v>584</v>
      </c>
      <c r="AQ784" s="125" t="s">
        <v>589</v>
      </c>
      <c r="AR784" s="125" t="s">
        <v>585</v>
      </c>
      <c r="AS784" s="125" t="s">
        <v>586</v>
      </c>
      <c r="AT784" s="125" t="s">
        <v>631</v>
      </c>
      <c r="AU784" s="128" t="s">
        <v>632</v>
      </c>
      <c r="AV784" s="125"/>
      <c r="AX784" s="225"/>
      <c r="AY784" s="225"/>
      <c r="AZ784" s="228"/>
      <c r="BA784" s="228"/>
      <c r="BB784" s="225"/>
      <c r="BC784" s="225"/>
      <c r="BD784" s="225"/>
      <c r="BE784" s="225"/>
      <c r="BF784" s="225"/>
      <c r="BG784" s="225"/>
      <c r="BH784" s="225"/>
      <c r="BI784" s="225"/>
      <c r="BJ784" s="229"/>
      <c r="BK784" s="225"/>
      <c r="BL784" s="224"/>
      <c r="BM784" s="225"/>
      <c r="BN784" s="225"/>
      <c r="BO784" s="228"/>
      <c r="BP784" s="228"/>
      <c r="BQ784" s="225"/>
      <c r="BR784" s="225"/>
      <c r="BS784" s="225"/>
      <c r="BT784" s="225"/>
      <c r="BU784" s="225"/>
      <c r="BV784" s="225"/>
      <c r="BW784" s="225"/>
      <c r="BX784" s="225"/>
      <c r="BY784" s="229"/>
      <c r="BZ784" s="225"/>
      <c r="CA784" s="224"/>
      <c r="CB784" s="225"/>
      <c r="CC784" s="225"/>
      <c r="CD784" s="228"/>
      <c r="CE784" s="228"/>
      <c r="CF784" s="225"/>
      <c r="CG784" s="225"/>
      <c r="CH784" s="225"/>
      <c r="CI784" s="225"/>
      <c r="CJ784" s="225"/>
      <c r="CK784" s="225"/>
      <c r="CL784" s="225"/>
      <c r="CM784" s="225"/>
      <c r="CN784" s="229"/>
      <c r="CO784" s="225"/>
    </row>
    <row r="785" spans="1:93">
      <c r="A785" s="129">
        <v>1</v>
      </c>
      <c r="B785" s="283" t="s">
        <v>629</v>
      </c>
      <c r="C785" s="129"/>
      <c r="D785" s="129"/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  <c r="O785" s="129"/>
      <c r="P785" s="294"/>
      <c r="R785" s="129">
        <v>1</v>
      </c>
      <c r="S785" s="283" t="s">
        <v>629</v>
      </c>
      <c r="T785" s="129"/>
      <c r="U785" s="129" t="s">
        <v>714</v>
      </c>
      <c r="V785" s="129">
        <v>850</v>
      </c>
      <c r="W785" s="129">
        <v>475</v>
      </c>
      <c r="X785" s="129"/>
      <c r="Y785" s="129"/>
      <c r="Z785" s="129"/>
      <c r="AA785" s="129"/>
      <c r="AB785" s="129"/>
      <c r="AC785" s="129"/>
      <c r="AD785" s="129"/>
      <c r="AE785" s="129"/>
      <c r="AF785" s="129"/>
      <c r="AG785" s="295" t="s">
        <v>936</v>
      </c>
      <c r="AI785" s="129">
        <v>1</v>
      </c>
      <c r="AJ785" s="284" t="s">
        <v>629</v>
      </c>
      <c r="AK785" s="129"/>
      <c r="AL785" s="129" t="s">
        <v>714</v>
      </c>
      <c r="AM785" s="129">
        <v>1000</v>
      </c>
      <c r="AN785" s="129">
        <v>735</v>
      </c>
      <c r="AO785" s="129"/>
      <c r="AP785" s="129"/>
      <c r="AQ785" s="129"/>
      <c r="AR785" s="129"/>
      <c r="AS785" s="129"/>
      <c r="AT785" s="129"/>
      <c r="AU785" s="129"/>
      <c r="AV785" s="286" t="s">
        <v>943</v>
      </c>
      <c r="AX785" s="224"/>
      <c r="AY785" s="285"/>
      <c r="AZ785" s="224"/>
      <c r="BA785" s="224"/>
      <c r="BB785" s="224"/>
      <c r="BC785" s="224"/>
      <c r="BD785" s="224"/>
      <c r="BE785" s="224"/>
      <c r="BF785" s="224"/>
      <c r="BG785" s="224"/>
      <c r="BH785" s="224"/>
      <c r="BI785" s="224"/>
      <c r="BJ785" s="224"/>
      <c r="BK785" s="282"/>
      <c r="BL785" s="224"/>
      <c r="BM785" s="224"/>
      <c r="BN785" s="285"/>
      <c r="BO785" s="224"/>
      <c r="BP785" s="224"/>
      <c r="BQ785" s="224"/>
      <c r="BR785" s="224"/>
      <c r="BS785" s="224"/>
      <c r="BT785" s="224"/>
      <c r="BU785" s="224"/>
      <c r="BV785" s="224"/>
      <c r="BW785" s="224"/>
      <c r="BX785" s="224"/>
      <c r="BY785" s="224"/>
      <c r="BZ785" s="292"/>
      <c r="CA785" s="224"/>
      <c r="CB785" s="224"/>
      <c r="CC785" s="285"/>
      <c r="CD785" s="224"/>
      <c r="CE785" s="224"/>
      <c r="CF785" s="224"/>
      <c r="CG785" s="224"/>
      <c r="CH785" s="224"/>
      <c r="CI785" s="224"/>
      <c r="CJ785" s="224"/>
      <c r="CK785" s="224"/>
      <c r="CL785" s="224"/>
      <c r="CM785" s="224"/>
      <c r="CN785" s="224"/>
      <c r="CO785" s="282"/>
    </row>
    <row r="786" spans="1:93">
      <c r="A786" s="129">
        <v>2</v>
      </c>
      <c r="B786" s="283"/>
      <c r="C786" s="129"/>
      <c r="D786" s="129"/>
      <c r="E786" s="129"/>
      <c r="F786" s="129"/>
      <c r="G786" s="129"/>
      <c r="H786" s="129"/>
      <c r="I786" s="129"/>
      <c r="J786" s="129"/>
      <c r="K786" s="129"/>
      <c r="L786" s="129"/>
      <c r="M786" s="129"/>
      <c r="N786" s="129"/>
      <c r="O786" s="129"/>
      <c r="P786" s="294"/>
      <c r="R786" s="129">
        <v>2</v>
      </c>
      <c r="S786" s="283"/>
      <c r="T786" s="129"/>
      <c r="U786" s="129"/>
      <c r="V786" s="129"/>
      <c r="W786" s="129"/>
      <c r="X786" s="129"/>
      <c r="Y786" s="129"/>
      <c r="Z786" s="129"/>
      <c r="AA786" s="129"/>
      <c r="AB786" s="129"/>
      <c r="AC786" s="129"/>
      <c r="AD786" s="129"/>
      <c r="AE786" s="129"/>
      <c r="AF786" s="129"/>
      <c r="AG786" s="296"/>
      <c r="AI786" s="129">
        <v>2</v>
      </c>
      <c r="AJ786" s="284"/>
      <c r="AK786" s="129"/>
      <c r="AL786" s="129" t="s">
        <v>667</v>
      </c>
      <c r="AM786" s="129">
        <v>100</v>
      </c>
      <c r="AN786" s="129">
        <v>100</v>
      </c>
      <c r="AO786" s="129"/>
      <c r="AP786" s="129"/>
      <c r="AQ786" s="129"/>
      <c r="AR786" s="129"/>
      <c r="AS786" s="129"/>
      <c r="AT786" s="129"/>
      <c r="AU786" s="129"/>
      <c r="AV786" s="287"/>
      <c r="AX786" s="224"/>
      <c r="AY786" s="285"/>
      <c r="AZ786" s="224"/>
      <c r="BA786" s="224"/>
      <c r="BB786" s="224"/>
      <c r="BC786" s="224"/>
      <c r="BD786" s="224"/>
      <c r="BE786" s="224"/>
      <c r="BF786" s="224"/>
      <c r="BG786" s="224"/>
      <c r="BH786" s="224"/>
      <c r="BI786" s="224"/>
      <c r="BJ786" s="224"/>
      <c r="BK786" s="282"/>
      <c r="BL786" s="224"/>
      <c r="BM786" s="224"/>
      <c r="BN786" s="285"/>
      <c r="BO786" s="224"/>
      <c r="BP786" s="224"/>
      <c r="BQ786" s="224"/>
      <c r="BR786" s="224"/>
      <c r="BS786" s="224"/>
      <c r="BT786" s="224"/>
      <c r="BU786" s="224"/>
      <c r="BV786" s="224"/>
      <c r="BW786" s="224"/>
      <c r="BX786" s="224"/>
      <c r="BY786" s="224"/>
      <c r="BZ786" s="292"/>
      <c r="CA786" s="224"/>
      <c r="CB786" s="224"/>
      <c r="CC786" s="285"/>
      <c r="CD786" s="224"/>
      <c r="CE786" s="224"/>
      <c r="CF786" s="224"/>
      <c r="CG786" s="224"/>
      <c r="CH786" s="224"/>
      <c r="CI786" s="224"/>
      <c r="CJ786" s="224"/>
      <c r="CK786" s="224"/>
      <c r="CL786" s="224"/>
      <c r="CM786" s="224"/>
      <c r="CN786" s="224"/>
      <c r="CO786" s="282"/>
    </row>
    <row r="787" spans="1:93">
      <c r="A787" s="129">
        <v>3</v>
      </c>
      <c r="B787" s="283"/>
      <c r="C787" s="129"/>
      <c r="D787" s="129"/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  <c r="P787" s="294"/>
      <c r="R787" s="129">
        <v>3</v>
      </c>
      <c r="S787" s="283"/>
      <c r="T787" s="129"/>
      <c r="U787" s="129"/>
      <c r="V787" s="129"/>
      <c r="W787" s="129"/>
      <c r="X787" s="129"/>
      <c r="Y787" s="129"/>
      <c r="Z787" s="129"/>
      <c r="AA787" s="129"/>
      <c r="AB787" s="129"/>
      <c r="AC787" s="129"/>
      <c r="AD787" s="129"/>
      <c r="AE787" s="129"/>
      <c r="AF787" s="129"/>
      <c r="AG787" s="296"/>
      <c r="AI787" s="129">
        <v>3</v>
      </c>
      <c r="AJ787" s="284"/>
      <c r="AK787" s="129"/>
      <c r="AL787" s="129"/>
      <c r="AM787" s="129"/>
      <c r="AN787" s="129"/>
      <c r="AO787" s="129"/>
      <c r="AP787" s="129"/>
      <c r="AQ787" s="129"/>
      <c r="AR787" s="129"/>
      <c r="AS787" s="129"/>
      <c r="AT787" s="129"/>
      <c r="AU787" s="129"/>
      <c r="AV787" s="287"/>
      <c r="AX787" s="224"/>
      <c r="AY787" s="285"/>
      <c r="AZ787" s="224"/>
      <c r="BA787" s="230"/>
      <c r="BB787" s="224"/>
      <c r="BC787" s="224"/>
      <c r="BD787" s="224"/>
      <c r="BE787" s="224"/>
      <c r="BF787" s="224"/>
      <c r="BG787" s="224"/>
      <c r="BH787" s="224"/>
      <c r="BI787" s="224"/>
      <c r="BJ787" s="224"/>
      <c r="BK787" s="282"/>
      <c r="BL787" s="224"/>
      <c r="BM787" s="224"/>
      <c r="BN787" s="285"/>
      <c r="BO787" s="224"/>
      <c r="BP787" s="224"/>
      <c r="BQ787" s="224"/>
      <c r="BR787" s="224"/>
      <c r="BS787" s="224"/>
      <c r="BT787" s="224"/>
      <c r="BU787" s="224"/>
      <c r="BV787" s="224"/>
      <c r="BW787" s="224"/>
      <c r="BX787" s="224"/>
      <c r="BY787" s="224"/>
      <c r="BZ787" s="292"/>
      <c r="CA787" s="224"/>
      <c r="CB787" s="224"/>
      <c r="CC787" s="285"/>
      <c r="CD787" s="224"/>
      <c r="CE787" s="224"/>
      <c r="CF787" s="224"/>
      <c r="CG787" s="224"/>
      <c r="CH787" s="224"/>
      <c r="CI787" s="224"/>
      <c r="CJ787" s="224"/>
      <c r="CK787" s="224"/>
      <c r="CL787" s="224"/>
      <c r="CM787" s="224"/>
      <c r="CN787" s="224"/>
      <c r="CO787" s="282"/>
    </row>
    <row r="788" spans="1:93" hidden="1">
      <c r="A788" s="129">
        <v>4</v>
      </c>
      <c r="B788" s="283"/>
      <c r="C788" s="129"/>
      <c r="D788" s="129"/>
      <c r="E788" s="129"/>
      <c r="F788" s="129"/>
      <c r="G788" s="129"/>
      <c r="H788" s="129"/>
      <c r="I788" s="129"/>
      <c r="J788" s="129"/>
      <c r="K788" s="129"/>
      <c r="L788" s="129"/>
      <c r="M788" s="129"/>
      <c r="N788" s="129"/>
      <c r="O788" s="129"/>
      <c r="P788" s="294"/>
      <c r="R788" s="129">
        <v>4</v>
      </c>
      <c r="S788" s="283"/>
      <c r="T788" s="129"/>
      <c r="U788" s="129"/>
      <c r="V788" s="129"/>
      <c r="W788" s="129"/>
      <c r="X788" s="129"/>
      <c r="Y788" s="129"/>
      <c r="Z788" s="129"/>
      <c r="AA788" s="129"/>
      <c r="AB788" s="129"/>
      <c r="AC788" s="129"/>
      <c r="AD788" s="129"/>
      <c r="AE788" s="129"/>
      <c r="AF788" s="129"/>
      <c r="AG788" s="296"/>
      <c r="AI788" s="129">
        <v>4</v>
      </c>
      <c r="AJ788" s="284"/>
      <c r="AK788" s="129"/>
      <c r="AL788" s="129"/>
      <c r="AM788" s="129"/>
      <c r="AN788" s="129"/>
      <c r="AO788" s="129"/>
      <c r="AP788" s="129"/>
      <c r="AQ788" s="129"/>
      <c r="AR788" s="129"/>
      <c r="AS788" s="129"/>
      <c r="AT788" s="129"/>
      <c r="AU788" s="129"/>
      <c r="AV788" s="287"/>
      <c r="AX788" s="224"/>
      <c r="AY788" s="285"/>
      <c r="AZ788" s="230"/>
      <c r="BA788" s="230"/>
      <c r="BB788" s="224"/>
      <c r="BC788" s="224"/>
      <c r="BD788" s="224"/>
      <c r="BE788" s="224"/>
      <c r="BF788" s="224"/>
      <c r="BG788" s="224"/>
      <c r="BH788" s="224"/>
      <c r="BI788" s="224"/>
      <c r="BJ788" s="224"/>
      <c r="BK788" s="282"/>
      <c r="BL788" s="224"/>
      <c r="BM788" s="224"/>
      <c r="BN788" s="285"/>
      <c r="BO788" s="224"/>
      <c r="BP788" s="224"/>
      <c r="BQ788" s="224"/>
      <c r="BR788" s="224"/>
      <c r="BS788" s="224"/>
      <c r="BT788" s="224"/>
      <c r="BU788" s="224"/>
      <c r="BV788" s="224"/>
      <c r="BW788" s="224"/>
      <c r="BX788" s="224"/>
      <c r="BY788" s="224"/>
      <c r="BZ788" s="292"/>
      <c r="CA788" s="224"/>
      <c r="CB788" s="224"/>
      <c r="CC788" s="285"/>
      <c r="CD788" s="224"/>
      <c r="CE788" s="224"/>
      <c r="CF788" s="224"/>
      <c r="CG788" s="224"/>
      <c r="CH788" s="224"/>
      <c r="CI788" s="224"/>
      <c r="CJ788" s="224"/>
      <c r="CK788" s="224"/>
      <c r="CL788" s="224"/>
      <c r="CM788" s="224"/>
      <c r="CN788" s="224"/>
      <c r="CO788" s="282"/>
    </row>
    <row r="789" spans="1:93" hidden="1">
      <c r="A789" s="129">
        <v>5</v>
      </c>
      <c r="B789" s="283"/>
      <c r="C789" s="129"/>
      <c r="D789" s="129"/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  <c r="O789" s="129"/>
      <c r="P789" s="294"/>
      <c r="R789" s="129">
        <v>5</v>
      </c>
      <c r="S789" s="283"/>
      <c r="T789" s="129"/>
      <c r="U789" s="129"/>
      <c r="V789" s="129"/>
      <c r="W789" s="129"/>
      <c r="X789" s="129"/>
      <c r="Y789" s="129"/>
      <c r="Z789" s="129"/>
      <c r="AA789" s="129"/>
      <c r="AB789" s="129"/>
      <c r="AC789" s="129"/>
      <c r="AD789" s="129"/>
      <c r="AE789" s="129"/>
      <c r="AF789" s="129"/>
      <c r="AG789" s="296"/>
      <c r="AI789" s="129">
        <v>5</v>
      </c>
      <c r="AJ789" s="284"/>
      <c r="AK789" s="129"/>
      <c r="AL789" s="129"/>
      <c r="AM789" s="129"/>
      <c r="AN789" s="129"/>
      <c r="AO789" s="129"/>
      <c r="AP789" s="129"/>
      <c r="AQ789" s="129"/>
      <c r="AR789" s="129"/>
      <c r="AS789" s="129"/>
      <c r="AT789" s="129"/>
      <c r="AU789" s="129"/>
      <c r="AV789" s="287"/>
      <c r="AX789" s="224"/>
      <c r="AY789" s="285"/>
      <c r="AZ789" s="224"/>
      <c r="BA789" s="224"/>
      <c r="BB789" s="224"/>
      <c r="BC789" s="224"/>
      <c r="BD789" s="224"/>
      <c r="BE789" s="224"/>
      <c r="BF789" s="224"/>
      <c r="BG789" s="224"/>
      <c r="BH789" s="224"/>
      <c r="BI789" s="224"/>
      <c r="BJ789" s="224"/>
      <c r="BK789" s="282"/>
      <c r="BL789" s="224"/>
      <c r="BM789" s="224"/>
      <c r="BN789" s="285"/>
      <c r="BO789" s="224"/>
      <c r="BP789" s="224"/>
      <c r="BQ789" s="224"/>
      <c r="BR789" s="224"/>
      <c r="BS789" s="224"/>
      <c r="BT789" s="224"/>
      <c r="BU789" s="224"/>
      <c r="BV789" s="224"/>
      <c r="BW789" s="224"/>
      <c r="BX789" s="224"/>
      <c r="BY789" s="224"/>
      <c r="BZ789" s="292"/>
      <c r="CA789" s="224"/>
      <c r="CB789" s="224"/>
      <c r="CC789" s="285"/>
      <c r="CD789" s="224"/>
      <c r="CE789" s="224"/>
      <c r="CF789" s="224"/>
      <c r="CG789" s="224"/>
      <c r="CH789" s="224"/>
      <c r="CI789" s="224"/>
      <c r="CJ789" s="224"/>
      <c r="CK789" s="224"/>
      <c r="CL789" s="224"/>
      <c r="CM789" s="224"/>
      <c r="CN789" s="224"/>
      <c r="CO789" s="282"/>
    </row>
    <row r="790" spans="1:93" hidden="1">
      <c r="A790" s="129">
        <v>6</v>
      </c>
      <c r="B790" s="283"/>
      <c r="C790" s="129"/>
      <c r="D790" s="129"/>
      <c r="E790" s="129"/>
      <c r="F790" s="129"/>
      <c r="G790" s="129"/>
      <c r="H790" s="129"/>
      <c r="I790" s="129"/>
      <c r="J790" s="129"/>
      <c r="K790" s="129"/>
      <c r="L790" s="129"/>
      <c r="M790" s="129"/>
      <c r="N790" s="129"/>
      <c r="O790" s="129"/>
      <c r="P790" s="294"/>
      <c r="R790" s="129">
        <v>6</v>
      </c>
      <c r="S790" s="283"/>
      <c r="T790" s="129"/>
      <c r="U790" s="129"/>
      <c r="V790" s="129"/>
      <c r="W790" s="129"/>
      <c r="X790" s="129"/>
      <c r="Y790" s="129"/>
      <c r="Z790" s="129"/>
      <c r="AA790" s="129"/>
      <c r="AB790" s="129"/>
      <c r="AC790" s="196"/>
      <c r="AD790" s="196"/>
      <c r="AE790" s="129"/>
      <c r="AF790" s="129"/>
      <c r="AG790" s="296"/>
      <c r="AI790" s="129">
        <v>6</v>
      </c>
      <c r="AJ790" s="284"/>
      <c r="AK790" s="129"/>
      <c r="AL790" s="129"/>
      <c r="AM790" s="129"/>
      <c r="AN790" s="129"/>
      <c r="AO790" s="129"/>
      <c r="AP790" s="129"/>
      <c r="AQ790" s="129"/>
      <c r="AR790" s="129"/>
      <c r="AS790" s="129"/>
      <c r="AT790" s="129"/>
      <c r="AU790" s="129"/>
      <c r="AV790" s="287"/>
      <c r="AX790" s="224"/>
      <c r="AY790" s="285"/>
      <c r="AZ790" s="224"/>
      <c r="BA790" s="224"/>
      <c r="BB790" s="224"/>
      <c r="BC790" s="224"/>
      <c r="BD790" s="224"/>
      <c r="BE790" s="224"/>
      <c r="BF790" s="224"/>
      <c r="BG790" s="224"/>
      <c r="BH790" s="224"/>
      <c r="BI790" s="224"/>
      <c r="BJ790" s="224"/>
      <c r="BK790" s="282"/>
      <c r="BL790" s="224"/>
      <c r="BM790" s="224"/>
      <c r="BN790" s="285"/>
      <c r="BO790" s="224"/>
      <c r="BP790" s="224"/>
      <c r="BQ790" s="224"/>
      <c r="BR790" s="224"/>
      <c r="BS790" s="224"/>
      <c r="BT790" s="224"/>
      <c r="BU790" s="224"/>
      <c r="BV790" s="224"/>
      <c r="BW790" s="224"/>
      <c r="BX790" s="224"/>
      <c r="BY790" s="224"/>
      <c r="BZ790" s="292"/>
      <c r="CA790" s="224"/>
      <c r="CB790" s="224"/>
      <c r="CC790" s="285"/>
      <c r="CD790" s="224"/>
      <c r="CE790" s="224"/>
      <c r="CF790" s="224"/>
      <c r="CG790" s="224"/>
      <c r="CH790" s="224"/>
      <c r="CI790" s="224"/>
      <c r="CJ790" s="224"/>
      <c r="CK790" s="224"/>
      <c r="CL790" s="224"/>
      <c r="CM790" s="224"/>
      <c r="CN790" s="224"/>
      <c r="CO790" s="282"/>
    </row>
    <row r="791" spans="1:93" hidden="1">
      <c r="A791" s="129">
        <v>7</v>
      </c>
      <c r="B791" s="283"/>
      <c r="C791" s="129"/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  <c r="P791" s="294"/>
      <c r="R791" s="129">
        <v>7</v>
      </c>
      <c r="S791" s="283"/>
      <c r="T791" s="129"/>
      <c r="U791" s="129"/>
      <c r="V791" s="129"/>
      <c r="W791" s="129"/>
      <c r="X791" s="129"/>
      <c r="Y791" s="129"/>
      <c r="Z791" s="129"/>
      <c r="AA791" s="129"/>
      <c r="AB791" s="129"/>
      <c r="AC791" s="196"/>
      <c r="AD791" s="196"/>
      <c r="AE791" s="129"/>
      <c r="AF791" s="129"/>
      <c r="AG791" s="296"/>
      <c r="AI791" s="129">
        <v>7</v>
      </c>
      <c r="AJ791" s="284"/>
      <c r="AK791" s="129"/>
      <c r="AL791" s="129"/>
      <c r="AM791" s="129"/>
      <c r="AN791" s="129"/>
      <c r="AO791" s="129"/>
      <c r="AP791" s="129"/>
      <c r="AQ791" s="129"/>
      <c r="AR791" s="129"/>
      <c r="AS791" s="129"/>
      <c r="AT791" s="129"/>
      <c r="AU791" s="129"/>
      <c r="AV791" s="287"/>
      <c r="AX791" s="224"/>
      <c r="AY791" s="285"/>
      <c r="AZ791" s="224"/>
      <c r="BA791" s="231"/>
      <c r="BB791" s="224"/>
      <c r="BC791" s="224"/>
      <c r="BD791" s="224"/>
      <c r="BE791" s="224"/>
      <c r="BF791" s="224"/>
      <c r="BG791" s="224"/>
      <c r="BH791" s="224"/>
      <c r="BI791" s="224"/>
      <c r="BJ791" s="224"/>
      <c r="BK791" s="282"/>
      <c r="BL791" s="224"/>
      <c r="BM791" s="224"/>
      <c r="BN791" s="285"/>
      <c r="BO791" s="224"/>
      <c r="BP791" s="224"/>
      <c r="BQ791" s="224"/>
      <c r="BR791" s="224"/>
      <c r="BS791" s="224"/>
      <c r="BT791" s="224"/>
      <c r="BU791" s="224"/>
      <c r="BV791" s="224"/>
      <c r="BW791" s="224"/>
      <c r="BX791" s="224"/>
      <c r="BY791" s="224"/>
      <c r="BZ791" s="292"/>
      <c r="CA791" s="224"/>
      <c r="CB791" s="224"/>
      <c r="CC791" s="285"/>
      <c r="CD791" s="224"/>
      <c r="CE791" s="224"/>
      <c r="CF791" s="224"/>
      <c r="CG791" s="224"/>
      <c r="CH791" s="224"/>
      <c r="CI791" s="224"/>
      <c r="CJ791" s="224"/>
      <c r="CK791" s="224"/>
      <c r="CL791" s="224"/>
      <c r="CM791" s="224"/>
      <c r="CN791" s="224"/>
      <c r="CO791" s="282"/>
    </row>
    <row r="792" spans="1:93" hidden="1">
      <c r="A792" s="129">
        <v>8</v>
      </c>
      <c r="B792" s="283"/>
      <c r="C792" s="129"/>
      <c r="D792" s="129"/>
      <c r="E792" s="129"/>
      <c r="F792" s="129"/>
      <c r="G792" s="129"/>
      <c r="H792" s="129"/>
      <c r="I792" s="129"/>
      <c r="J792" s="129"/>
      <c r="K792" s="129"/>
      <c r="L792" s="129"/>
      <c r="M792" s="129"/>
      <c r="N792" s="129"/>
      <c r="O792" s="129"/>
      <c r="P792" s="294"/>
      <c r="R792" s="129">
        <v>8</v>
      </c>
      <c r="S792" s="283"/>
      <c r="T792" s="129"/>
      <c r="U792" s="129"/>
      <c r="V792" s="129"/>
      <c r="W792" s="129"/>
      <c r="X792" s="129"/>
      <c r="Y792" s="129"/>
      <c r="Z792" s="129"/>
      <c r="AA792" s="129"/>
      <c r="AB792" s="129"/>
      <c r="AC792" s="196"/>
      <c r="AD792" s="196"/>
      <c r="AE792" s="129"/>
      <c r="AF792" s="129"/>
      <c r="AG792" s="296"/>
      <c r="AI792" s="129">
        <v>8</v>
      </c>
      <c r="AJ792" s="284"/>
      <c r="AK792" s="129"/>
      <c r="AL792" s="129"/>
      <c r="AM792" s="129"/>
      <c r="AN792" s="129"/>
      <c r="AO792" s="129"/>
      <c r="AP792" s="129"/>
      <c r="AQ792" s="129"/>
      <c r="AR792" s="129"/>
      <c r="AS792" s="129"/>
      <c r="AT792" s="129"/>
      <c r="AU792" s="129"/>
      <c r="AV792" s="287"/>
      <c r="AX792" s="224"/>
      <c r="AY792" s="285"/>
      <c r="AZ792" s="230"/>
      <c r="BA792" s="230"/>
      <c r="BB792" s="224"/>
      <c r="BC792" s="224"/>
      <c r="BD792" s="224"/>
      <c r="BE792" s="224"/>
      <c r="BF792" s="224"/>
      <c r="BG792" s="224"/>
      <c r="BH792" s="224"/>
      <c r="BI792" s="224"/>
      <c r="BJ792" s="224"/>
      <c r="BK792" s="282"/>
      <c r="BL792" s="224"/>
      <c r="BM792" s="224"/>
      <c r="BN792" s="285"/>
      <c r="BO792" s="224"/>
      <c r="BP792" s="224"/>
      <c r="BQ792" s="224"/>
      <c r="BR792" s="224"/>
      <c r="BS792" s="224"/>
      <c r="BT792" s="224"/>
      <c r="BU792" s="224"/>
      <c r="BV792" s="224"/>
      <c r="BW792" s="224"/>
      <c r="BX792" s="224"/>
      <c r="BY792" s="224"/>
      <c r="BZ792" s="292"/>
      <c r="CA792" s="224"/>
      <c r="CB792" s="224"/>
      <c r="CC792" s="285"/>
      <c r="CD792" s="224"/>
      <c r="CE792" s="224"/>
      <c r="CF792" s="224"/>
      <c r="CG792" s="224"/>
      <c r="CH792" s="224"/>
      <c r="CI792" s="224"/>
      <c r="CJ792" s="224"/>
      <c r="CK792" s="224"/>
      <c r="CL792" s="224"/>
      <c r="CM792" s="224"/>
      <c r="CN792" s="224"/>
      <c r="CO792" s="282"/>
    </row>
    <row r="793" spans="1:93" hidden="1">
      <c r="A793" s="129">
        <v>9</v>
      </c>
      <c r="B793" s="283"/>
      <c r="C793" s="129"/>
      <c r="D793" s="129"/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  <c r="P793" s="294"/>
      <c r="R793" s="129">
        <v>9</v>
      </c>
      <c r="S793" s="283"/>
      <c r="T793" s="129"/>
      <c r="U793" s="129"/>
      <c r="V793" s="129"/>
      <c r="W793" s="129"/>
      <c r="X793" s="129"/>
      <c r="Y793" s="129"/>
      <c r="Z793" s="129"/>
      <c r="AA793" s="129"/>
      <c r="AB793" s="129"/>
      <c r="AC793" s="196"/>
      <c r="AD793" s="196"/>
      <c r="AE793" s="129"/>
      <c r="AF793" s="129"/>
      <c r="AG793" s="296"/>
      <c r="AI793" s="129">
        <v>9</v>
      </c>
      <c r="AJ793" s="284"/>
      <c r="AK793" s="129"/>
      <c r="AL793" s="129"/>
      <c r="AM793" s="129"/>
      <c r="AN793" s="129"/>
      <c r="AO793" s="129"/>
      <c r="AP793" s="129"/>
      <c r="AQ793" s="129"/>
      <c r="AR793" s="129"/>
      <c r="AS793" s="129"/>
      <c r="AT793" s="129"/>
      <c r="AU793" s="129"/>
      <c r="AV793" s="287"/>
      <c r="AX793" s="224"/>
      <c r="AY793" s="285"/>
      <c r="AZ793" s="224"/>
      <c r="BA793" s="224"/>
      <c r="BB793" s="224"/>
      <c r="BC793" s="224"/>
      <c r="BD793" s="224"/>
      <c r="BE793" s="224"/>
      <c r="BF793" s="224"/>
      <c r="BG793" s="224"/>
      <c r="BH793" s="224"/>
      <c r="BI793" s="224"/>
      <c r="BJ793" s="224"/>
      <c r="BK793" s="282"/>
      <c r="BL793" s="224"/>
      <c r="BM793" s="224"/>
      <c r="BN793" s="285"/>
      <c r="BO793" s="224"/>
      <c r="BP793" s="224"/>
      <c r="BQ793" s="224"/>
      <c r="BR793" s="224"/>
      <c r="BS793" s="224"/>
      <c r="BT793" s="224"/>
      <c r="BU793" s="224"/>
      <c r="BV793" s="224"/>
      <c r="BW793" s="224"/>
      <c r="BX793" s="224"/>
      <c r="BY793" s="224"/>
      <c r="BZ793" s="292"/>
      <c r="CA793" s="224"/>
      <c r="CB793" s="224"/>
      <c r="CC793" s="285"/>
      <c r="CD793" s="224"/>
      <c r="CE793" s="224"/>
      <c r="CF793" s="224"/>
      <c r="CG793" s="224"/>
      <c r="CH793" s="224"/>
      <c r="CI793" s="224"/>
      <c r="CJ793" s="224"/>
      <c r="CK793" s="224"/>
      <c r="CL793" s="224"/>
      <c r="CM793" s="224"/>
      <c r="CN793" s="224"/>
      <c r="CO793" s="282"/>
    </row>
    <row r="794" spans="1:93" hidden="1">
      <c r="A794" s="129">
        <v>10</v>
      </c>
      <c r="B794" s="283"/>
      <c r="C794" s="129"/>
      <c r="D794" s="129"/>
      <c r="E794" s="129"/>
      <c r="F794" s="129"/>
      <c r="G794" s="129"/>
      <c r="H794" s="129"/>
      <c r="I794" s="129"/>
      <c r="J794" s="129"/>
      <c r="K794" s="129"/>
      <c r="L794" s="129"/>
      <c r="M794" s="129"/>
      <c r="N794" s="129"/>
      <c r="O794" s="129"/>
      <c r="P794" s="294"/>
      <c r="R794" s="129">
        <v>10</v>
      </c>
      <c r="S794" s="283"/>
      <c r="T794" s="129"/>
      <c r="U794" s="129"/>
      <c r="V794" s="129"/>
      <c r="W794" s="129"/>
      <c r="X794" s="129"/>
      <c r="Y794" s="129"/>
      <c r="Z794" s="129"/>
      <c r="AA794" s="129"/>
      <c r="AB794" s="129"/>
      <c r="AC794" s="196"/>
      <c r="AD794" s="196"/>
      <c r="AE794" s="129"/>
      <c r="AF794" s="129"/>
      <c r="AG794" s="296"/>
      <c r="AI794" s="129">
        <v>10</v>
      </c>
      <c r="AJ794" s="284"/>
      <c r="AK794" s="129"/>
      <c r="AL794" s="129"/>
      <c r="AM794" s="129"/>
      <c r="AN794" s="129"/>
      <c r="AO794" s="129"/>
      <c r="AP794" s="129"/>
      <c r="AQ794" s="129"/>
      <c r="AR794" s="129"/>
      <c r="AS794" s="129"/>
      <c r="AT794" s="129"/>
      <c r="AU794" s="129"/>
      <c r="AV794" s="287"/>
      <c r="AX794" s="224"/>
      <c r="AY794" s="285"/>
      <c r="AZ794" s="224"/>
      <c r="BA794" s="224"/>
      <c r="BB794" s="224"/>
      <c r="BC794" s="224"/>
      <c r="BD794" s="224"/>
      <c r="BE794" s="224"/>
      <c r="BF794" s="224"/>
      <c r="BG794" s="224"/>
      <c r="BH794" s="224"/>
      <c r="BI794" s="224"/>
      <c r="BJ794" s="224"/>
      <c r="BK794" s="282"/>
      <c r="BL794" s="224"/>
      <c r="BM794" s="224"/>
      <c r="BN794" s="285"/>
      <c r="BO794" s="224"/>
      <c r="BP794" s="224"/>
      <c r="BQ794" s="224"/>
      <c r="BR794" s="224"/>
      <c r="BS794" s="224"/>
      <c r="BT794" s="224"/>
      <c r="BU794" s="224"/>
      <c r="BV794" s="224"/>
      <c r="BW794" s="224"/>
      <c r="BX794" s="224"/>
      <c r="BY794" s="224"/>
      <c r="BZ794" s="292"/>
      <c r="CA794" s="224"/>
      <c r="CB794" s="224"/>
      <c r="CC794" s="285"/>
      <c r="CD794" s="224"/>
      <c r="CE794" s="224"/>
      <c r="CF794" s="224"/>
      <c r="CG794" s="224"/>
      <c r="CH794" s="224"/>
      <c r="CI794" s="224"/>
      <c r="CJ794" s="224"/>
      <c r="CK794" s="224"/>
      <c r="CL794" s="224"/>
      <c r="CM794" s="224"/>
      <c r="CN794" s="224"/>
      <c r="CO794" s="282"/>
    </row>
    <row r="795" spans="1:93" hidden="1">
      <c r="A795" s="129">
        <v>11</v>
      </c>
      <c r="B795" s="283"/>
      <c r="C795" s="129"/>
      <c r="D795" s="129"/>
      <c r="E795" s="129"/>
      <c r="F795" s="129"/>
      <c r="G795" s="129"/>
      <c r="H795" s="129"/>
      <c r="I795" s="129"/>
      <c r="J795" s="129"/>
      <c r="K795" s="129"/>
      <c r="L795" s="129"/>
      <c r="M795" s="129"/>
      <c r="N795" s="129"/>
      <c r="O795" s="129"/>
      <c r="P795" s="294"/>
      <c r="R795" s="129">
        <v>11</v>
      </c>
      <c r="S795" s="283"/>
      <c r="T795" s="129"/>
      <c r="U795" s="129"/>
      <c r="V795" s="129"/>
      <c r="W795" s="129"/>
      <c r="X795" s="129"/>
      <c r="Y795" s="129"/>
      <c r="Z795" s="129"/>
      <c r="AA795" s="129"/>
      <c r="AB795" s="129"/>
      <c r="AC795" s="196"/>
      <c r="AD795" s="196"/>
      <c r="AE795" s="129"/>
      <c r="AF795" s="129"/>
      <c r="AG795" s="296"/>
      <c r="AI795" s="129">
        <v>11</v>
      </c>
      <c r="AJ795" s="284"/>
      <c r="AK795" s="129"/>
      <c r="AL795" s="129"/>
      <c r="AM795" s="129"/>
      <c r="AN795" s="129"/>
      <c r="AO795" s="129"/>
      <c r="AP795" s="129"/>
      <c r="AQ795" s="129"/>
      <c r="AR795" s="129"/>
      <c r="AS795" s="129"/>
      <c r="AT795" s="129"/>
      <c r="AU795" s="129"/>
      <c r="AV795" s="287"/>
      <c r="AX795" s="224"/>
      <c r="AY795" s="285"/>
      <c r="AZ795" s="224"/>
      <c r="BA795" s="224"/>
      <c r="BB795" s="224"/>
      <c r="BC795" s="224"/>
      <c r="BD795" s="224"/>
      <c r="BE795" s="224"/>
      <c r="BF795" s="224"/>
      <c r="BG795" s="224"/>
      <c r="BH795" s="224"/>
      <c r="BI795" s="224"/>
      <c r="BJ795" s="224"/>
      <c r="BK795" s="282"/>
      <c r="BL795" s="224"/>
      <c r="BM795" s="224"/>
      <c r="BN795" s="285"/>
      <c r="BO795" s="224"/>
      <c r="BP795" s="224"/>
      <c r="BQ795" s="224"/>
      <c r="BR795" s="224"/>
      <c r="BS795" s="224"/>
      <c r="BT795" s="224"/>
      <c r="BU795" s="224"/>
      <c r="BV795" s="224"/>
      <c r="BW795" s="224"/>
      <c r="BX795" s="224"/>
      <c r="BY795" s="224"/>
      <c r="BZ795" s="292"/>
      <c r="CA795" s="224"/>
      <c r="CB795" s="224"/>
      <c r="CC795" s="285"/>
      <c r="CD795" s="224"/>
      <c r="CE795" s="224"/>
      <c r="CF795" s="224"/>
      <c r="CG795" s="224"/>
      <c r="CH795" s="224"/>
      <c r="CI795" s="224"/>
      <c r="CJ795" s="224"/>
      <c r="CK795" s="224"/>
      <c r="CL795" s="224"/>
      <c r="CM795" s="224"/>
      <c r="CN795" s="224"/>
      <c r="CO795" s="282"/>
    </row>
    <row r="796" spans="1:93" hidden="1">
      <c r="A796" s="129">
        <v>12</v>
      </c>
      <c r="B796" s="283"/>
      <c r="C796" s="129"/>
      <c r="D796" s="129"/>
      <c r="E796" s="129"/>
      <c r="F796" s="129"/>
      <c r="G796" s="129"/>
      <c r="H796" s="129"/>
      <c r="I796" s="129"/>
      <c r="J796" s="129"/>
      <c r="K796" s="129"/>
      <c r="L796" s="129"/>
      <c r="M796" s="129"/>
      <c r="N796" s="129"/>
      <c r="O796" s="129"/>
      <c r="P796" s="294"/>
      <c r="R796" s="129">
        <v>12</v>
      </c>
      <c r="S796" s="283"/>
      <c r="T796" s="129"/>
      <c r="U796" s="129"/>
      <c r="V796" s="129"/>
      <c r="W796" s="129"/>
      <c r="X796" s="129"/>
      <c r="Y796" s="129"/>
      <c r="Z796" s="129"/>
      <c r="AA796" s="129"/>
      <c r="AB796" s="129"/>
      <c r="AC796" s="196"/>
      <c r="AD796" s="196"/>
      <c r="AE796" s="129"/>
      <c r="AF796" s="129"/>
      <c r="AG796" s="296"/>
      <c r="AI796" s="129">
        <v>12</v>
      </c>
      <c r="AJ796" s="284"/>
      <c r="AK796" s="129"/>
      <c r="AL796" s="129"/>
      <c r="AM796" s="129"/>
      <c r="AN796" s="129"/>
      <c r="AO796" s="129"/>
      <c r="AP796" s="129"/>
      <c r="AQ796" s="129"/>
      <c r="AR796" s="129"/>
      <c r="AS796" s="129"/>
      <c r="AT796" s="129"/>
      <c r="AU796" s="129"/>
      <c r="AV796" s="287"/>
      <c r="AX796" s="224"/>
      <c r="AY796" s="285"/>
      <c r="AZ796" s="224"/>
      <c r="BA796" s="224"/>
      <c r="BB796" s="224"/>
      <c r="BC796" s="224"/>
      <c r="BD796" s="224"/>
      <c r="BE796" s="224"/>
      <c r="BF796" s="224"/>
      <c r="BG796" s="224"/>
      <c r="BH796" s="224"/>
      <c r="BI796" s="224"/>
      <c r="BJ796" s="224"/>
      <c r="BK796" s="282"/>
      <c r="BL796" s="224"/>
      <c r="BM796" s="224"/>
      <c r="BN796" s="285"/>
      <c r="BO796" s="224"/>
      <c r="BP796" s="224"/>
      <c r="BQ796" s="224"/>
      <c r="BR796" s="224"/>
      <c r="BS796" s="224"/>
      <c r="BT796" s="224"/>
      <c r="BU796" s="224"/>
      <c r="BV796" s="224"/>
      <c r="BW796" s="224"/>
      <c r="BX796" s="224"/>
      <c r="BY796" s="224"/>
      <c r="BZ796" s="292"/>
      <c r="CA796" s="224"/>
      <c r="CB796" s="224"/>
      <c r="CC796" s="285"/>
      <c r="CD796" s="224"/>
      <c r="CE796" s="224"/>
      <c r="CF796" s="224"/>
      <c r="CG796" s="224"/>
      <c r="CH796" s="224"/>
      <c r="CI796" s="224"/>
      <c r="CJ796" s="224"/>
      <c r="CK796" s="224"/>
      <c r="CL796" s="224"/>
      <c r="CM796" s="224"/>
      <c r="CN796" s="224"/>
      <c r="CO796" s="282"/>
    </row>
    <row r="797" spans="1:93" hidden="1">
      <c r="A797" s="129">
        <v>13</v>
      </c>
      <c r="B797" s="283"/>
      <c r="C797" s="129"/>
      <c r="D797" s="129"/>
      <c r="E797" s="129"/>
      <c r="F797" s="129"/>
      <c r="G797" s="129"/>
      <c r="H797" s="129"/>
      <c r="I797" s="129"/>
      <c r="J797" s="129"/>
      <c r="K797" s="129"/>
      <c r="L797" s="129"/>
      <c r="M797" s="129"/>
      <c r="N797" s="129"/>
      <c r="O797" s="129"/>
      <c r="P797" s="294"/>
      <c r="R797" s="129">
        <v>13</v>
      </c>
      <c r="S797" s="283"/>
      <c r="T797" s="129"/>
      <c r="U797" s="129"/>
      <c r="V797" s="129"/>
      <c r="W797" s="129"/>
      <c r="X797" s="129"/>
      <c r="Y797" s="129"/>
      <c r="Z797" s="129"/>
      <c r="AA797" s="129"/>
      <c r="AB797" s="129"/>
      <c r="AC797" s="196"/>
      <c r="AD797" s="196"/>
      <c r="AE797" s="129"/>
      <c r="AF797" s="129"/>
      <c r="AG797" s="296"/>
      <c r="AI797" s="129">
        <v>13</v>
      </c>
      <c r="AJ797" s="284"/>
      <c r="AK797" s="129"/>
      <c r="AL797" s="129"/>
      <c r="AM797" s="129"/>
      <c r="AN797" s="129"/>
      <c r="AO797" s="129"/>
      <c r="AP797" s="129"/>
      <c r="AQ797" s="129"/>
      <c r="AR797" s="129"/>
      <c r="AS797" s="129"/>
      <c r="AT797" s="129"/>
      <c r="AU797" s="129"/>
      <c r="AV797" s="287"/>
      <c r="AX797" s="224"/>
      <c r="AY797" s="285"/>
      <c r="AZ797" s="224"/>
      <c r="BA797" s="224"/>
      <c r="BB797" s="224"/>
      <c r="BC797" s="224"/>
      <c r="BD797" s="224"/>
      <c r="BE797" s="224"/>
      <c r="BF797" s="224"/>
      <c r="BG797" s="224"/>
      <c r="BH797" s="224"/>
      <c r="BI797" s="224"/>
      <c r="BJ797" s="224"/>
      <c r="BK797" s="282"/>
      <c r="BL797" s="224"/>
      <c r="BM797" s="224"/>
      <c r="BN797" s="285"/>
      <c r="BO797" s="224"/>
      <c r="BP797" s="224"/>
      <c r="BQ797" s="224"/>
      <c r="BR797" s="224"/>
      <c r="BS797" s="224"/>
      <c r="BT797" s="224"/>
      <c r="BU797" s="224"/>
      <c r="BV797" s="224"/>
      <c r="BW797" s="224"/>
      <c r="BX797" s="224"/>
      <c r="BY797" s="224"/>
      <c r="BZ797" s="292"/>
      <c r="CA797" s="224"/>
      <c r="CB797" s="224"/>
      <c r="CC797" s="285"/>
      <c r="CD797" s="224"/>
      <c r="CE797" s="224"/>
      <c r="CF797" s="224"/>
      <c r="CG797" s="224"/>
      <c r="CH797" s="224"/>
      <c r="CI797" s="224"/>
      <c r="CJ797" s="224"/>
      <c r="CK797" s="224"/>
      <c r="CL797" s="224"/>
      <c r="CM797" s="224"/>
      <c r="CN797" s="224"/>
      <c r="CO797" s="282"/>
    </row>
    <row r="798" spans="1:93" hidden="1">
      <c r="A798" s="129">
        <v>14</v>
      </c>
      <c r="B798" s="283"/>
      <c r="C798" s="129"/>
      <c r="D798" s="129"/>
      <c r="E798" s="129"/>
      <c r="F798" s="129"/>
      <c r="G798" s="129"/>
      <c r="H798" s="129"/>
      <c r="I798" s="129"/>
      <c r="J798" s="129"/>
      <c r="K798" s="129"/>
      <c r="L798" s="129"/>
      <c r="M798" s="129"/>
      <c r="N798" s="129"/>
      <c r="O798" s="129"/>
      <c r="P798" s="294"/>
      <c r="R798" s="129">
        <v>14</v>
      </c>
      <c r="S798" s="283"/>
      <c r="T798" s="129"/>
      <c r="U798" s="129"/>
      <c r="V798" s="129"/>
      <c r="W798" s="129"/>
      <c r="X798" s="129"/>
      <c r="Y798" s="129"/>
      <c r="Z798" s="129"/>
      <c r="AA798" s="129"/>
      <c r="AB798" s="129"/>
      <c r="AC798" s="196"/>
      <c r="AD798" s="196"/>
      <c r="AE798" s="129"/>
      <c r="AF798" s="129"/>
      <c r="AG798" s="296"/>
      <c r="AI798" s="129">
        <v>14</v>
      </c>
      <c r="AJ798" s="284"/>
      <c r="AK798" s="129"/>
      <c r="AL798" s="129"/>
      <c r="AM798" s="129"/>
      <c r="AN798" s="129"/>
      <c r="AO798" s="129"/>
      <c r="AP798" s="129"/>
      <c r="AQ798" s="129"/>
      <c r="AR798" s="129"/>
      <c r="AS798" s="129"/>
      <c r="AT798" s="129"/>
      <c r="AU798" s="129"/>
      <c r="AV798" s="287"/>
      <c r="AX798" s="224"/>
      <c r="AY798" s="285"/>
      <c r="AZ798" s="224"/>
      <c r="BA798" s="224"/>
      <c r="BB798" s="224"/>
      <c r="BC798" s="224"/>
      <c r="BD798" s="224"/>
      <c r="BE798" s="224"/>
      <c r="BF798" s="224"/>
      <c r="BG798" s="224"/>
      <c r="BH798" s="224"/>
      <c r="BI798" s="224"/>
      <c r="BJ798" s="224"/>
      <c r="BK798" s="282"/>
      <c r="BL798" s="224"/>
      <c r="BM798" s="224"/>
      <c r="BN798" s="285"/>
      <c r="BO798" s="224"/>
      <c r="BP798" s="224"/>
      <c r="BQ798" s="224"/>
      <c r="BR798" s="224"/>
      <c r="BS798" s="224"/>
      <c r="BT798" s="224"/>
      <c r="BU798" s="224"/>
      <c r="BV798" s="224"/>
      <c r="BW798" s="224"/>
      <c r="BX798" s="224"/>
      <c r="BY798" s="224"/>
      <c r="BZ798" s="292"/>
      <c r="CA798" s="224"/>
      <c r="CB798" s="224"/>
      <c r="CC798" s="285"/>
      <c r="CD798" s="224"/>
      <c r="CE798" s="224"/>
      <c r="CF798" s="224"/>
      <c r="CG798" s="224"/>
      <c r="CH798" s="224"/>
      <c r="CI798" s="224"/>
      <c r="CJ798" s="224"/>
      <c r="CK798" s="224"/>
      <c r="CL798" s="224"/>
      <c r="CM798" s="224"/>
      <c r="CN798" s="224"/>
      <c r="CO798" s="282"/>
    </row>
    <row r="799" spans="1:93" hidden="1">
      <c r="A799" s="129">
        <v>15</v>
      </c>
      <c r="B799" s="283"/>
      <c r="C799" s="129"/>
      <c r="D799" s="129"/>
      <c r="E799" s="129"/>
      <c r="F799" s="129"/>
      <c r="G799" s="129"/>
      <c r="H799" s="129"/>
      <c r="I799" s="129"/>
      <c r="J799" s="129"/>
      <c r="K799" s="129"/>
      <c r="L799" s="129"/>
      <c r="M799" s="129"/>
      <c r="N799" s="129"/>
      <c r="O799" s="129"/>
      <c r="P799" s="294"/>
      <c r="R799" s="129">
        <v>15</v>
      </c>
      <c r="S799" s="283"/>
      <c r="T799" s="129"/>
      <c r="U799" s="129"/>
      <c r="V799" s="129"/>
      <c r="W799" s="129"/>
      <c r="X799" s="129"/>
      <c r="Y799" s="129"/>
      <c r="Z799" s="129"/>
      <c r="AA799" s="129"/>
      <c r="AB799" s="129"/>
      <c r="AC799" s="196"/>
      <c r="AD799" s="196"/>
      <c r="AE799" s="129"/>
      <c r="AF799" s="129"/>
      <c r="AG799" s="297"/>
      <c r="AI799" s="129">
        <v>15</v>
      </c>
      <c r="AJ799" s="284"/>
      <c r="AK799" s="129"/>
      <c r="AL799" s="129"/>
      <c r="AM799" s="129"/>
      <c r="AN799" s="129"/>
      <c r="AO799" s="129"/>
      <c r="AP799" s="129"/>
      <c r="AQ799" s="129"/>
      <c r="AR799" s="129"/>
      <c r="AS799" s="129"/>
      <c r="AT799" s="129"/>
      <c r="AU799" s="129"/>
      <c r="AV799" s="288"/>
      <c r="AX799" s="224"/>
      <c r="AY799" s="285"/>
      <c r="AZ799" s="224"/>
      <c r="BA799" s="224"/>
      <c r="BB799" s="224"/>
      <c r="BC799" s="224"/>
      <c r="BD799" s="224"/>
      <c r="BE799" s="224"/>
      <c r="BF799" s="224"/>
      <c r="BG799" s="224"/>
      <c r="BH799" s="224"/>
      <c r="BI799" s="224"/>
      <c r="BJ799" s="224"/>
      <c r="BK799" s="282"/>
      <c r="BL799" s="224"/>
      <c r="BM799" s="224"/>
      <c r="BN799" s="285"/>
      <c r="BO799" s="224"/>
      <c r="BP799" s="224"/>
      <c r="BQ799" s="224"/>
      <c r="BR799" s="224"/>
      <c r="BS799" s="224"/>
      <c r="BT799" s="224"/>
      <c r="BU799" s="224"/>
      <c r="BV799" s="224"/>
      <c r="BW799" s="224"/>
      <c r="BX799" s="224"/>
      <c r="BY799" s="224"/>
      <c r="BZ799" s="292"/>
      <c r="CA799" s="224"/>
      <c r="CB799" s="224"/>
      <c r="CC799" s="285"/>
      <c r="CD799" s="224"/>
      <c r="CE799" s="224"/>
      <c r="CF799" s="224"/>
      <c r="CG799" s="224"/>
      <c r="CH799" s="224"/>
      <c r="CI799" s="224"/>
      <c r="CJ799" s="224"/>
      <c r="CK799" s="224"/>
      <c r="CL799" s="224"/>
      <c r="CM799" s="224"/>
      <c r="CN799" s="224"/>
      <c r="CO799" s="282"/>
    </row>
    <row r="800" spans="1:93" ht="15.75">
      <c r="A800" s="280" t="s">
        <v>644</v>
      </c>
      <c r="B800" s="280"/>
      <c r="C800" s="129"/>
      <c r="D800" s="129"/>
      <c r="E800" s="125">
        <f>SUM(E785:E799)</f>
        <v>0</v>
      </c>
      <c r="F800" s="125">
        <f t="shared" ref="F800:H800" si="388">SUM(F785:F799)</f>
        <v>0</v>
      </c>
      <c r="G800" s="125">
        <f t="shared" si="388"/>
        <v>0</v>
      </c>
      <c r="H800" s="125">
        <f t="shared" si="388"/>
        <v>0</v>
      </c>
      <c r="I800" s="129"/>
      <c r="J800" s="129">
        <f t="shared" ref="J800:K800" si="389">SUM(J785:J799)</f>
        <v>0</v>
      </c>
      <c r="K800" s="129">
        <f t="shared" si="389"/>
        <v>0</v>
      </c>
      <c r="L800" s="130">
        <f>IF(F800=0,0,(F800/E800*100))</f>
        <v>0</v>
      </c>
      <c r="M800" s="130">
        <f>IF(K800=0,0,(K800/J800*100))</f>
        <v>0</v>
      </c>
      <c r="N800" s="129"/>
      <c r="O800" s="129"/>
      <c r="P800" s="129"/>
      <c r="R800" s="280" t="s">
        <v>593</v>
      </c>
      <c r="S800" s="280"/>
      <c r="T800" s="125"/>
      <c r="U800" s="125"/>
      <c r="V800" s="125">
        <f>SUM(V785:V799)</f>
        <v>850</v>
      </c>
      <c r="W800" s="125">
        <f>SUM(W785:W799)</f>
        <v>475</v>
      </c>
      <c r="X800" s="125">
        <f t="shared" ref="X800:Y800" si="390">SUM(X785:X799)</f>
        <v>0</v>
      </c>
      <c r="Y800" s="125">
        <f t="shared" si="390"/>
        <v>0</v>
      </c>
      <c r="Z800" s="125"/>
      <c r="AA800" s="125">
        <f t="shared" ref="AA800:AB800" si="391">SUM(AA785:AA799)</f>
        <v>0</v>
      </c>
      <c r="AB800" s="125">
        <f t="shared" si="391"/>
        <v>0</v>
      </c>
      <c r="AC800" s="197">
        <f>IF(W800=0,0,(W800/V800*100))</f>
        <v>55.882352941176471</v>
      </c>
      <c r="AD800" s="197">
        <f>IF(AB800=0,0,(AB800/AA800*100))</f>
        <v>0</v>
      </c>
      <c r="AE800" s="125">
        <v>11</v>
      </c>
      <c r="AF800" s="125">
        <v>0</v>
      </c>
      <c r="AG800" s="129"/>
      <c r="AI800" s="281" t="s">
        <v>593</v>
      </c>
      <c r="AJ800" s="281"/>
      <c r="AK800" s="129"/>
      <c r="AL800" s="129"/>
      <c r="AM800" s="129">
        <f>SUM(AM785:AM799)</f>
        <v>1100</v>
      </c>
      <c r="AN800" s="129">
        <f>SUM(AN785:AN799)</f>
        <v>835</v>
      </c>
      <c r="AO800" s="129"/>
      <c r="AP800" s="129">
        <f t="shared" ref="AP800:AQ800" si="392">SUM(AP785:AP799)</f>
        <v>0</v>
      </c>
      <c r="AQ800" s="129">
        <f t="shared" si="392"/>
        <v>0</v>
      </c>
      <c r="AR800" s="130">
        <f>IF(AN800=0,0,(AN800/AM800*100))</f>
        <v>75.909090909090907</v>
      </c>
      <c r="AS800" s="130">
        <f>IF(AQ800=0,0,(AQ800/AP800*100))</f>
        <v>0</v>
      </c>
      <c r="AT800" s="129">
        <v>11</v>
      </c>
      <c r="AU800" s="129">
        <v>0</v>
      </c>
      <c r="AV800" s="129"/>
      <c r="AX800" s="282"/>
      <c r="AY800" s="282"/>
      <c r="AZ800" s="224"/>
      <c r="BA800" s="224"/>
      <c r="BB800" s="224"/>
      <c r="BC800" s="224"/>
      <c r="BD800" s="224"/>
      <c r="BE800" s="224"/>
      <c r="BF800" s="224"/>
      <c r="BG800" s="232"/>
      <c r="BH800" s="232"/>
      <c r="BI800" s="224"/>
      <c r="BJ800" s="224"/>
      <c r="BK800" s="224"/>
      <c r="BL800" s="224"/>
      <c r="BM800" s="282"/>
      <c r="BN800" s="282"/>
      <c r="BO800" s="224"/>
      <c r="BP800" s="224"/>
      <c r="BQ800" s="224"/>
      <c r="BR800" s="224"/>
      <c r="BS800" s="224"/>
      <c r="BT800" s="224"/>
      <c r="BU800" s="224"/>
      <c r="BV800" s="223"/>
      <c r="BW800" s="223"/>
      <c r="BX800" s="224"/>
      <c r="BY800" s="224"/>
      <c r="BZ800" s="224"/>
      <c r="CA800" s="224"/>
      <c r="CB800" s="282"/>
      <c r="CC800" s="282"/>
      <c r="CD800" s="224"/>
      <c r="CE800" s="224"/>
      <c r="CF800" s="224"/>
      <c r="CG800" s="224"/>
      <c r="CH800" s="224"/>
      <c r="CI800" s="224"/>
      <c r="CJ800" s="224"/>
      <c r="CK800" s="223"/>
      <c r="CL800" s="223"/>
      <c r="CM800" s="224"/>
      <c r="CN800" s="224"/>
      <c r="CO800" s="224"/>
    </row>
    <row r="801" spans="1:93">
      <c r="A801" s="129">
        <v>1</v>
      </c>
      <c r="B801" s="283" t="s">
        <v>634</v>
      </c>
      <c r="C801" s="16" t="s">
        <v>21</v>
      </c>
      <c r="D801" s="16" t="s">
        <v>22</v>
      </c>
      <c r="E801" s="129">
        <v>200</v>
      </c>
      <c r="F801" s="129">
        <v>190</v>
      </c>
      <c r="G801" s="129"/>
      <c r="H801" s="129"/>
      <c r="I801" s="129"/>
      <c r="J801" s="129"/>
      <c r="K801" s="129"/>
      <c r="L801" s="129"/>
      <c r="M801" s="129"/>
      <c r="N801" s="129"/>
      <c r="O801" s="129"/>
      <c r="P801" s="284" t="s">
        <v>929</v>
      </c>
      <c r="R801" s="129">
        <v>1</v>
      </c>
      <c r="S801" s="283" t="s">
        <v>634</v>
      </c>
      <c r="T801" s="16" t="s">
        <v>45</v>
      </c>
      <c r="U801" s="16" t="s">
        <v>46</v>
      </c>
      <c r="V801" s="129">
        <v>500</v>
      </c>
      <c r="W801" s="129">
        <v>475</v>
      </c>
      <c r="X801" s="129"/>
      <c r="Y801" s="129"/>
      <c r="Z801" s="129"/>
      <c r="AA801" s="129"/>
      <c r="AB801" s="129"/>
      <c r="AC801" s="196"/>
      <c r="AD801" s="196"/>
      <c r="AE801" s="129"/>
      <c r="AF801" s="129"/>
      <c r="AG801" s="286" t="s">
        <v>937</v>
      </c>
      <c r="AI801" s="129">
        <v>1</v>
      </c>
      <c r="AJ801" s="284" t="s">
        <v>634</v>
      </c>
      <c r="AK801" s="16" t="s">
        <v>45</v>
      </c>
      <c r="AL801" s="16" t="s">
        <v>46</v>
      </c>
      <c r="AM801" s="129">
        <v>1000</v>
      </c>
      <c r="AN801" s="129">
        <v>735</v>
      </c>
      <c r="AO801" s="129"/>
      <c r="AP801" s="129"/>
      <c r="AQ801" s="129"/>
      <c r="AR801" s="129"/>
      <c r="AS801" s="129"/>
      <c r="AT801" s="129"/>
      <c r="AU801" s="129"/>
      <c r="AV801" s="286" t="s">
        <v>937</v>
      </c>
      <c r="AX801" s="224"/>
      <c r="AY801" s="285"/>
      <c r="AZ801" s="230"/>
      <c r="BA801" s="230"/>
      <c r="BB801" s="224"/>
      <c r="BC801" s="224"/>
      <c r="BD801" s="224"/>
      <c r="BE801" s="224"/>
      <c r="BF801" s="224"/>
      <c r="BG801" s="233"/>
      <c r="BH801" s="233"/>
      <c r="BI801" s="224"/>
      <c r="BJ801" s="224"/>
      <c r="BK801" s="285"/>
      <c r="BL801" s="224"/>
      <c r="BM801" s="224"/>
      <c r="BN801" s="285"/>
      <c r="BO801" s="230"/>
      <c r="BP801" s="230"/>
      <c r="BQ801" s="224"/>
      <c r="BR801" s="224"/>
      <c r="BS801" s="224"/>
      <c r="BT801" s="224"/>
      <c r="BU801" s="224"/>
      <c r="BV801" s="224"/>
      <c r="BW801" s="224"/>
      <c r="BX801" s="224"/>
      <c r="BY801" s="224"/>
      <c r="BZ801" s="285"/>
      <c r="CA801" s="224"/>
      <c r="CB801" s="224"/>
      <c r="CC801" s="285"/>
      <c r="CD801" s="230"/>
      <c r="CE801" s="230"/>
      <c r="CF801" s="224"/>
      <c r="CG801" s="224"/>
      <c r="CH801" s="224"/>
      <c r="CI801" s="224"/>
      <c r="CJ801" s="224"/>
      <c r="CK801" s="224"/>
      <c r="CL801" s="224"/>
      <c r="CM801" s="224"/>
      <c r="CN801" s="224"/>
      <c r="CO801" s="285"/>
    </row>
    <row r="802" spans="1:93">
      <c r="A802" s="129">
        <v>2</v>
      </c>
      <c r="B802" s="283"/>
      <c r="C802" s="16" t="s">
        <v>49</v>
      </c>
      <c r="D802" s="16" t="s">
        <v>50</v>
      </c>
      <c r="E802" s="129">
        <v>100</v>
      </c>
      <c r="F802" s="129">
        <v>48</v>
      </c>
      <c r="G802" s="129"/>
      <c r="H802" s="129"/>
      <c r="I802" s="129"/>
      <c r="J802" s="129"/>
      <c r="K802" s="129"/>
      <c r="L802" s="129"/>
      <c r="M802" s="129"/>
      <c r="N802" s="129"/>
      <c r="O802" s="129"/>
      <c r="P802" s="284"/>
      <c r="R802" s="129">
        <v>2</v>
      </c>
      <c r="S802" s="283"/>
      <c r="T802" s="16" t="s">
        <v>53</v>
      </c>
      <c r="U802" s="16" t="s">
        <v>54</v>
      </c>
      <c r="V802" s="129"/>
      <c r="W802" s="129">
        <v>192</v>
      </c>
      <c r="X802" s="129"/>
      <c r="Y802" s="129"/>
      <c r="Z802" s="129"/>
      <c r="AA802" s="129"/>
      <c r="AB802" s="129"/>
      <c r="AC802" s="196"/>
      <c r="AD802" s="196"/>
      <c r="AE802" s="129"/>
      <c r="AF802" s="129"/>
      <c r="AG802" s="287"/>
      <c r="AI802" s="129">
        <v>2</v>
      </c>
      <c r="AJ802" s="284"/>
      <c r="AK802" s="16" t="s">
        <v>53</v>
      </c>
      <c r="AL802" s="16" t="s">
        <v>54</v>
      </c>
      <c r="AM802" s="129"/>
      <c r="AN802" s="129">
        <v>60</v>
      </c>
      <c r="AO802" s="129"/>
      <c r="AP802" s="129"/>
      <c r="AQ802" s="129"/>
      <c r="AR802" s="129"/>
      <c r="AS802" s="129"/>
      <c r="AT802" s="129"/>
      <c r="AU802" s="129"/>
      <c r="AV802" s="287"/>
      <c r="AX802" s="224"/>
      <c r="AY802" s="285"/>
      <c r="AZ802" s="230"/>
      <c r="BA802" s="230"/>
      <c r="BB802" s="224"/>
      <c r="BC802" s="224"/>
      <c r="BD802" s="224"/>
      <c r="BE802" s="224"/>
      <c r="BF802" s="224"/>
      <c r="BG802" s="233"/>
      <c r="BH802" s="233"/>
      <c r="BI802" s="224"/>
      <c r="BJ802" s="224"/>
      <c r="BK802" s="285"/>
      <c r="BL802" s="224"/>
      <c r="BM802" s="224"/>
      <c r="BN802" s="285"/>
      <c r="BO802" s="230"/>
      <c r="BP802" s="230"/>
      <c r="BQ802" s="224"/>
      <c r="BR802" s="224"/>
      <c r="BS802" s="224"/>
      <c r="BT802" s="224"/>
      <c r="BU802" s="224"/>
      <c r="BV802" s="224"/>
      <c r="BW802" s="224"/>
      <c r="BX802" s="224"/>
      <c r="BY802" s="224"/>
      <c r="BZ802" s="285"/>
      <c r="CA802" s="224"/>
      <c r="CB802" s="224"/>
      <c r="CC802" s="285"/>
      <c r="CD802" s="234"/>
      <c r="CE802" s="230"/>
      <c r="CF802" s="224"/>
      <c r="CG802" s="224"/>
      <c r="CH802" s="224"/>
      <c r="CI802" s="224"/>
      <c r="CJ802" s="224"/>
      <c r="CK802" s="224"/>
      <c r="CL802" s="224"/>
      <c r="CM802" s="224"/>
      <c r="CN802" s="224"/>
      <c r="CO802" s="285"/>
    </row>
    <row r="803" spans="1:93">
      <c r="A803" s="129">
        <v>3</v>
      </c>
      <c r="B803" s="283"/>
      <c r="C803" s="16" t="s">
        <v>45</v>
      </c>
      <c r="D803" s="16" t="s">
        <v>46</v>
      </c>
      <c r="E803" s="129"/>
      <c r="F803" s="129">
        <v>140</v>
      </c>
      <c r="G803" s="129"/>
      <c r="H803" s="129"/>
      <c r="I803" s="129"/>
      <c r="J803" s="129"/>
      <c r="K803" s="129"/>
      <c r="L803" s="129"/>
      <c r="M803" s="129"/>
      <c r="N803" s="129"/>
      <c r="O803" s="129"/>
      <c r="P803" s="284"/>
      <c r="R803" s="129">
        <v>3</v>
      </c>
      <c r="S803" s="283"/>
      <c r="T803" s="16" t="s">
        <v>49</v>
      </c>
      <c r="U803" s="16" t="s">
        <v>50</v>
      </c>
      <c r="V803" s="129"/>
      <c r="W803" s="129">
        <v>53</v>
      </c>
      <c r="X803" s="129"/>
      <c r="Y803" s="129"/>
      <c r="Z803" s="129"/>
      <c r="AA803" s="129"/>
      <c r="AB803" s="129"/>
      <c r="AC803" s="196"/>
      <c r="AD803" s="196"/>
      <c r="AE803" s="129"/>
      <c r="AF803" s="129"/>
      <c r="AG803" s="287"/>
      <c r="AI803" s="129">
        <v>3</v>
      </c>
      <c r="AJ803" s="284"/>
      <c r="AK803" s="16" t="s">
        <v>37</v>
      </c>
      <c r="AL803" s="24" t="s">
        <v>38</v>
      </c>
      <c r="AM803" s="129">
        <v>24</v>
      </c>
      <c r="AN803" s="129">
        <v>20</v>
      </c>
      <c r="AO803" s="129"/>
      <c r="AP803" s="129"/>
      <c r="AQ803" s="129"/>
      <c r="AR803" s="129"/>
      <c r="AS803" s="129"/>
      <c r="AT803" s="129"/>
      <c r="AU803" s="129"/>
      <c r="AV803" s="287"/>
      <c r="AX803" s="224"/>
      <c r="AY803" s="285"/>
      <c r="AZ803" s="230"/>
      <c r="BA803" s="235"/>
      <c r="BB803" s="224"/>
      <c r="BC803" s="224"/>
      <c r="BD803" s="224"/>
      <c r="BE803" s="224"/>
      <c r="BF803" s="224"/>
      <c r="BG803" s="233"/>
      <c r="BH803" s="233"/>
      <c r="BI803" s="224"/>
      <c r="BJ803" s="224"/>
      <c r="BK803" s="285"/>
      <c r="BL803" s="224"/>
      <c r="BM803" s="224"/>
      <c r="BN803" s="285"/>
      <c r="BO803" s="230"/>
      <c r="BP803" s="230"/>
      <c r="BQ803" s="224"/>
      <c r="BR803" s="224"/>
      <c r="BS803" s="224"/>
      <c r="BT803" s="224"/>
      <c r="BU803" s="224"/>
      <c r="BV803" s="224"/>
      <c r="BW803" s="224"/>
      <c r="BX803" s="224"/>
      <c r="BY803" s="224"/>
      <c r="BZ803" s="285"/>
      <c r="CA803" s="224"/>
      <c r="CB803" s="224"/>
      <c r="CC803" s="285"/>
      <c r="CD803" s="230"/>
      <c r="CE803" s="230"/>
      <c r="CF803" s="224"/>
      <c r="CG803" s="224"/>
      <c r="CH803" s="224"/>
      <c r="CI803" s="224"/>
      <c r="CJ803" s="224"/>
      <c r="CK803" s="224"/>
      <c r="CL803" s="224"/>
      <c r="CM803" s="224"/>
      <c r="CN803" s="224"/>
      <c r="CO803" s="285"/>
    </row>
    <row r="804" spans="1:93">
      <c r="A804" s="129">
        <v>4</v>
      </c>
      <c r="B804" s="283"/>
      <c r="C804" s="16" t="s">
        <v>102</v>
      </c>
      <c r="D804" s="16" t="s">
        <v>103</v>
      </c>
      <c r="E804" s="129"/>
      <c r="F804" s="129">
        <v>200</v>
      </c>
      <c r="G804" s="129"/>
      <c r="H804" s="129"/>
      <c r="I804" s="129"/>
      <c r="J804" s="129"/>
      <c r="K804" s="129"/>
      <c r="L804" s="129"/>
      <c r="M804" s="129"/>
      <c r="N804" s="129"/>
      <c r="O804" s="129"/>
      <c r="P804" s="284"/>
      <c r="R804" s="129">
        <v>4</v>
      </c>
      <c r="S804" s="283"/>
      <c r="T804" s="34"/>
      <c r="U804" s="49"/>
      <c r="V804" s="129"/>
      <c r="W804" s="129"/>
      <c r="X804" s="129"/>
      <c r="Y804" s="129"/>
      <c r="Z804" s="129"/>
      <c r="AA804" s="129"/>
      <c r="AB804" s="129"/>
      <c r="AC804" s="196"/>
      <c r="AD804" s="196"/>
      <c r="AE804" s="129"/>
      <c r="AF804" s="129"/>
      <c r="AG804" s="287"/>
      <c r="AI804" s="129">
        <v>4</v>
      </c>
      <c r="AJ804" s="284"/>
      <c r="AK804" s="16"/>
      <c r="AL804" s="16"/>
      <c r="AM804" s="129"/>
      <c r="AN804" s="129"/>
      <c r="AO804" s="129"/>
      <c r="AP804" s="129"/>
      <c r="AQ804" s="129"/>
      <c r="AR804" s="129"/>
      <c r="AS804" s="129"/>
      <c r="AT804" s="129"/>
      <c r="AU804" s="129"/>
      <c r="AV804" s="287"/>
      <c r="AX804" s="224"/>
      <c r="AY804" s="285"/>
      <c r="AZ804" s="230"/>
      <c r="BA804" s="230"/>
      <c r="BB804" s="224"/>
      <c r="BC804" s="224"/>
      <c r="BD804" s="224"/>
      <c r="BE804" s="224"/>
      <c r="BF804" s="224"/>
      <c r="BG804" s="233"/>
      <c r="BH804" s="233"/>
      <c r="BI804" s="224"/>
      <c r="BJ804" s="224"/>
      <c r="BK804" s="285"/>
      <c r="BL804" s="224"/>
      <c r="BM804" s="224"/>
      <c r="BN804" s="285"/>
      <c r="BO804" s="230"/>
      <c r="BP804" s="230"/>
      <c r="BQ804" s="224"/>
      <c r="BR804" s="224"/>
      <c r="BS804" s="224"/>
      <c r="BT804" s="224"/>
      <c r="BU804" s="224"/>
      <c r="BV804" s="224"/>
      <c r="BW804" s="224"/>
      <c r="BX804" s="224"/>
      <c r="BY804" s="224"/>
      <c r="BZ804" s="285"/>
      <c r="CA804" s="224"/>
      <c r="CB804" s="224"/>
      <c r="CC804" s="285"/>
      <c r="CD804" s="230"/>
      <c r="CE804" s="230"/>
      <c r="CF804" s="224"/>
      <c r="CG804" s="224"/>
      <c r="CH804" s="224"/>
      <c r="CI804" s="224"/>
      <c r="CJ804" s="224"/>
      <c r="CK804" s="224"/>
      <c r="CL804" s="224"/>
      <c r="CM804" s="224"/>
      <c r="CN804" s="224"/>
      <c r="CO804" s="285"/>
    </row>
    <row r="805" spans="1:93" hidden="1">
      <c r="A805" s="129">
        <v>5</v>
      </c>
      <c r="B805" s="283"/>
      <c r="C805" s="16" t="s">
        <v>53</v>
      </c>
      <c r="D805" s="16" t="s">
        <v>54</v>
      </c>
      <c r="E805" s="129">
        <v>150</v>
      </c>
      <c r="F805" s="129"/>
      <c r="G805" s="129"/>
      <c r="H805" s="129"/>
      <c r="I805" s="129"/>
      <c r="J805" s="129"/>
      <c r="K805" s="129"/>
      <c r="L805" s="129"/>
      <c r="M805" s="129"/>
      <c r="N805" s="129"/>
      <c r="O805" s="129"/>
      <c r="P805" s="284"/>
      <c r="R805" s="129">
        <v>5</v>
      </c>
      <c r="S805" s="283"/>
      <c r="T805" s="16"/>
      <c r="U805" s="49"/>
      <c r="V805" s="129"/>
      <c r="W805" s="129"/>
      <c r="X805" s="129"/>
      <c r="Y805" s="129"/>
      <c r="Z805" s="129"/>
      <c r="AA805" s="129"/>
      <c r="AB805" s="129"/>
      <c r="AC805" s="196"/>
      <c r="AD805" s="196"/>
      <c r="AE805" s="129"/>
      <c r="AF805" s="129"/>
      <c r="AG805" s="287"/>
      <c r="AI805" s="129">
        <v>5</v>
      </c>
      <c r="AJ805" s="284"/>
      <c r="AK805" s="16"/>
      <c r="AL805" s="16"/>
      <c r="AM805" s="129"/>
      <c r="AN805" s="129"/>
      <c r="AO805" s="129"/>
      <c r="AP805" s="129"/>
      <c r="AQ805" s="129"/>
      <c r="AR805" s="129"/>
      <c r="AS805" s="129"/>
      <c r="AT805" s="129"/>
      <c r="AU805" s="129"/>
      <c r="AV805" s="287"/>
      <c r="AX805" s="224"/>
      <c r="AY805" s="285"/>
      <c r="AZ805" s="230"/>
      <c r="BA805" s="230"/>
      <c r="BB805" s="224"/>
      <c r="BC805" s="224"/>
      <c r="BD805" s="224"/>
      <c r="BE805" s="224"/>
      <c r="BF805" s="224"/>
      <c r="BG805" s="233"/>
      <c r="BH805" s="233"/>
      <c r="BI805" s="224"/>
      <c r="BJ805" s="224"/>
      <c r="BK805" s="285"/>
      <c r="BL805" s="224"/>
      <c r="BM805" s="224"/>
      <c r="BN805" s="285"/>
      <c r="BO805" s="230"/>
      <c r="BP805" s="230"/>
      <c r="BQ805" s="224"/>
      <c r="BR805" s="224"/>
      <c r="BS805" s="224"/>
      <c r="BT805" s="224"/>
      <c r="BU805" s="224"/>
      <c r="BV805" s="224"/>
      <c r="BW805" s="224"/>
      <c r="BX805" s="224"/>
      <c r="BY805" s="224"/>
      <c r="BZ805" s="285"/>
      <c r="CA805" s="224"/>
      <c r="CB805" s="224"/>
      <c r="CC805" s="285"/>
      <c r="CD805" s="230"/>
      <c r="CE805" s="230"/>
      <c r="CF805" s="224"/>
      <c r="CG805" s="224"/>
      <c r="CH805" s="224"/>
      <c r="CI805" s="224"/>
      <c r="CJ805" s="224"/>
      <c r="CK805" s="224"/>
      <c r="CL805" s="224"/>
      <c r="CM805" s="224"/>
      <c r="CN805" s="224"/>
      <c r="CO805" s="285"/>
    </row>
    <row r="806" spans="1:93" hidden="1">
      <c r="A806" s="129">
        <v>6</v>
      </c>
      <c r="B806" s="283"/>
      <c r="C806" s="16"/>
      <c r="D806" s="16"/>
      <c r="E806" s="129"/>
      <c r="F806" s="129"/>
      <c r="G806" s="129"/>
      <c r="H806" s="129"/>
      <c r="I806" s="129"/>
      <c r="J806" s="129"/>
      <c r="K806" s="129"/>
      <c r="L806" s="129"/>
      <c r="M806" s="129"/>
      <c r="N806" s="129"/>
      <c r="O806" s="129"/>
      <c r="P806" s="284"/>
      <c r="R806" s="129">
        <v>6</v>
      </c>
      <c r="S806" s="283"/>
      <c r="T806" s="16"/>
      <c r="U806" s="16"/>
      <c r="V806" s="129"/>
      <c r="W806" s="129"/>
      <c r="X806" s="129"/>
      <c r="Y806" s="129"/>
      <c r="Z806" s="129"/>
      <c r="AA806" s="129"/>
      <c r="AB806" s="129"/>
      <c r="AC806" s="196"/>
      <c r="AD806" s="196"/>
      <c r="AE806" s="129"/>
      <c r="AF806" s="129"/>
      <c r="AG806" s="287"/>
      <c r="AI806" s="129">
        <v>6</v>
      </c>
      <c r="AJ806" s="284"/>
      <c r="AK806" s="16"/>
      <c r="AL806" s="16"/>
      <c r="AM806" s="129"/>
      <c r="AN806" s="129"/>
      <c r="AO806" s="129"/>
      <c r="AP806" s="129"/>
      <c r="AQ806" s="129"/>
      <c r="AR806" s="129"/>
      <c r="AS806" s="129"/>
      <c r="AT806" s="129"/>
      <c r="AU806" s="129"/>
      <c r="AV806" s="287"/>
      <c r="AX806" s="224"/>
      <c r="AY806" s="285"/>
      <c r="AZ806" s="230"/>
      <c r="BA806" s="230"/>
      <c r="BB806" s="224"/>
      <c r="BC806" s="224"/>
      <c r="BD806" s="224"/>
      <c r="BE806" s="224"/>
      <c r="BF806" s="224"/>
      <c r="BG806" s="233"/>
      <c r="BH806" s="233"/>
      <c r="BI806" s="224"/>
      <c r="BJ806" s="224"/>
      <c r="BK806" s="285"/>
      <c r="BL806" s="224"/>
      <c r="BM806" s="224"/>
      <c r="BN806" s="285"/>
      <c r="BO806" s="230"/>
      <c r="BP806" s="230"/>
      <c r="BQ806" s="224"/>
      <c r="BR806" s="224"/>
      <c r="BS806" s="224"/>
      <c r="BT806" s="224"/>
      <c r="BU806" s="224"/>
      <c r="BV806" s="224"/>
      <c r="BW806" s="224"/>
      <c r="BX806" s="224"/>
      <c r="BY806" s="224"/>
      <c r="BZ806" s="285"/>
      <c r="CA806" s="224"/>
      <c r="CB806" s="224"/>
      <c r="CC806" s="285"/>
      <c r="CD806" s="230"/>
      <c r="CE806" s="230"/>
      <c r="CF806" s="224"/>
      <c r="CG806" s="224"/>
      <c r="CH806" s="224"/>
      <c r="CI806" s="224"/>
      <c r="CJ806" s="224"/>
      <c r="CK806" s="224"/>
      <c r="CL806" s="224"/>
      <c r="CM806" s="224"/>
      <c r="CN806" s="224"/>
      <c r="CO806" s="285"/>
    </row>
    <row r="807" spans="1:93" hidden="1">
      <c r="A807" s="129">
        <v>7</v>
      </c>
      <c r="B807" s="283"/>
      <c r="C807" s="16"/>
      <c r="D807" s="24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  <c r="O807" s="129"/>
      <c r="P807" s="284"/>
      <c r="R807" s="129">
        <v>7</v>
      </c>
      <c r="S807" s="283"/>
      <c r="T807" s="16"/>
      <c r="U807" s="16"/>
      <c r="V807" s="129"/>
      <c r="W807" s="129"/>
      <c r="X807" s="129"/>
      <c r="Y807" s="129"/>
      <c r="Z807" s="129"/>
      <c r="AA807" s="129"/>
      <c r="AB807" s="129"/>
      <c r="AC807" s="196"/>
      <c r="AD807" s="196"/>
      <c r="AE807" s="129"/>
      <c r="AF807" s="129"/>
      <c r="AG807" s="287"/>
      <c r="AI807" s="129">
        <v>7</v>
      </c>
      <c r="AJ807" s="284"/>
      <c r="AK807" s="16"/>
      <c r="AL807" s="49"/>
      <c r="AM807" s="129"/>
      <c r="AN807" s="129"/>
      <c r="AO807" s="129"/>
      <c r="AP807" s="129"/>
      <c r="AQ807" s="129"/>
      <c r="AR807" s="129"/>
      <c r="AS807" s="129"/>
      <c r="AT807" s="129"/>
      <c r="AU807" s="129"/>
      <c r="AV807" s="287"/>
      <c r="AX807" s="224"/>
      <c r="AY807" s="285"/>
      <c r="AZ807" s="230"/>
      <c r="BA807" s="230"/>
      <c r="BB807" s="224"/>
      <c r="BC807" s="224"/>
      <c r="BD807" s="224"/>
      <c r="BE807" s="224"/>
      <c r="BF807" s="224"/>
      <c r="BG807" s="233"/>
      <c r="BH807" s="233"/>
      <c r="BI807" s="224"/>
      <c r="BJ807" s="224"/>
      <c r="BK807" s="285"/>
      <c r="BL807" s="224"/>
      <c r="BM807" s="224"/>
      <c r="BN807" s="285"/>
      <c r="BO807" s="230"/>
      <c r="BP807" s="230"/>
      <c r="BQ807" s="224"/>
      <c r="BR807" s="224"/>
      <c r="BS807" s="224"/>
      <c r="BT807" s="224"/>
      <c r="BU807" s="224"/>
      <c r="BV807" s="224"/>
      <c r="BW807" s="224"/>
      <c r="BX807" s="224"/>
      <c r="BY807" s="224"/>
      <c r="BZ807" s="285"/>
      <c r="CA807" s="224"/>
      <c r="CB807" s="224"/>
      <c r="CC807" s="285"/>
      <c r="CD807" s="230"/>
      <c r="CE807" s="230"/>
      <c r="CF807" s="224"/>
      <c r="CG807" s="224"/>
      <c r="CH807" s="224"/>
      <c r="CI807" s="224"/>
      <c r="CJ807" s="224"/>
      <c r="CK807" s="224"/>
      <c r="CL807" s="224"/>
      <c r="CM807" s="224"/>
      <c r="CN807" s="224"/>
      <c r="CO807" s="285"/>
    </row>
    <row r="808" spans="1:93" hidden="1">
      <c r="A808" s="129">
        <v>8</v>
      </c>
      <c r="B808" s="283"/>
      <c r="C808" s="16"/>
      <c r="D808" s="16"/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  <c r="P808" s="284"/>
      <c r="R808" s="129">
        <v>8</v>
      </c>
      <c r="S808" s="283"/>
      <c r="T808" s="16"/>
      <c r="U808" s="16"/>
      <c r="V808" s="129"/>
      <c r="W808" s="129"/>
      <c r="X808" s="129"/>
      <c r="Y808" s="129"/>
      <c r="Z808" s="129"/>
      <c r="AA808" s="129"/>
      <c r="AB808" s="129"/>
      <c r="AC808" s="196"/>
      <c r="AD808" s="196"/>
      <c r="AE808" s="129"/>
      <c r="AF808" s="129"/>
      <c r="AG808" s="287"/>
      <c r="AI808" s="129">
        <v>8</v>
      </c>
      <c r="AJ808" s="284"/>
      <c r="AK808" s="16"/>
      <c r="AL808" s="16"/>
      <c r="AM808" s="129"/>
      <c r="AN808" s="129"/>
      <c r="AO808" s="129"/>
      <c r="AP808" s="129"/>
      <c r="AQ808" s="129"/>
      <c r="AR808" s="129"/>
      <c r="AS808" s="129"/>
      <c r="AT808" s="129"/>
      <c r="AU808" s="129"/>
      <c r="AV808" s="287"/>
      <c r="AX808" s="224"/>
      <c r="AY808" s="285"/>
      <c r="AZ808" s="230"/>
      <c r="BA808" s="236"/>
      <c r="BB808" s="224"/>
      <c r="BC808" s="224"/>
      <c r="BD808" s="224"/>
      <c r="BE808" s="224"/>
      <c r="BF808" s="224"/>
      <c r="BG808" s="233"/>
      <c r="BH808" s="233"/>
      <c r="BI808" s="224"/>
      <c r="BJ808" s="224"/>
      <c r="BK808" s="285"/>
      <c r="BL808" s="224"/>
      <c r="BM808" s="224"/>
      <c r="BN808" s="285"/>
      <c r="BO808" s="224"/>
      <c r="BP808" s="224"/>
      <c r="BQ808" s="224"/>
      <c r="BR808" s="224"/>
      <c r="BS808" s="224"/>
      <c r="BT808" s="224"/>
      <c r="BU808" s="224"/>
      <c r="BV808" s="224"/>
      <c r="BW808" s="224"/>
      <c r="BX808" s="224"/>
      <c r="BY808" s="224"/>
      <c r="BZ808" s="285"/>
      <c r="CA808" s="224"/>
      <c r="CB808" s="224"/>
      <c r="CC808" s="285"/>
      <c r="CD808" s="224"/>
      <c r="CE808" s="224"/>
      <c r="CF808" s="224"/>
      <c r="CG808" s="224"/>
      <c r="CH808" s="224"/>
      <c r="CI808" s="224"/>
      <c r="CJ808" s="224"/>
      <c r="CK808" s="224"/>
      <c r="CL808" s="224"/>
      <c r="CM808" s="224"/>
      <c r="CN808" s="224"/>
      <c r="CO808" s="285"/>
    </row>
    <row r="809" spans="1:93" hidden="1">
      <c r="A809" s="129">
        <v>9</v>
      </c>
      <c r="B809" s="283"/>
      <c r="C809" s="16"/>
      <c r="D809" s="16"/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  <c r="P809" s="284"/>
      <c r="R809" s="129">
        <v>9</v>
      </c>
      <c r="S809" s="283"/>
      <c r="T809" s="129"/>
      <c r="U809" s="129"/>
      <c r="V809" s="129"/>
      <c r="W809" s="129"/>
      <c r="X809" s="129"/>
      <c r="Y809" s="129"/>
      <c r="Z809" s="129"/>
      <c r="AA809" s="129"/>
      <c r="AB809" s="129"/>
      <c r="AC809" s="196"/>
      <c r="AD809" s="196"/>
      <c r="AE809" s="129"/>
      <c r="AF809" s="129"/>
      <c r="AG809" s="287"/>
      <c r="AI809" s="129">
        <v>9</v>
      </c>
      <c r="AJ809" s="284"/>
      <c r="AK809" s="34"/>
      <c r="AL809" s="16"/>
      <c r="AM809" s="16"/>
      <c r="AN809" s="16"/>
      <c r="AO809" s="129"/>
      <c r="AP809" s="129"/>
      <c r="AQ809" s="129"/>
      <c r="AR809" s="129"/>
      <c r="AS809" s="129"/>
      <c r="AT809" s="129"/>
      <c r="AU809" s="129"/>
      <c r="AV809" s="287"/>
      <c r="AX809" s="224"/>
      <c r="AY809" s="285"/>
      <c r="AZ809" s="230"/>
      <c r="BA809" s="230"/>
      <c r="BB809" s="224"/>
      <c r="BC809" s="224"/>
      <c r="BD809" s="224"/>
      <c r="BE809" s="224"/>
      <c r="BF809" s="224"/>
      <c r="BG809" s="233"/>
      <c r="BH809" s="233"/>
      <c r="BI809" s="224"/>
      <c r="BJ809" s="224"/>
      <c r="BK809" s="285"/>
      <c r="BL809" s="224"/>
      <c r="BM809" s="224"/>
      <c r="BN809" s="285"/>
      <c r="BO809" s="224"/>
      <c r="BP809" s="224"/>
      <c r="BQ809" s="224"/>
      <c r="BR809" s="224"/>
      <c r="BS809" s="224"/>
      <c r="BT809" s="224"/>
      <c r="BU809" s="224"/>
      <c r="BV809" s="224"/>
      <c r="BW809" s="224"/>
      <c r="BX809" s="224"/>
      <c r="BY809" s="224"/>
      <c r="BZ809" s="285"/>
      <c r="CA809" s="224"/>
      <c r="CB809" s="224"/>
      <c r="CC809" s="285"/>
      <c r="CD809" s="224"/>
      <c r="CE809" s="224"/>
      <c r="CF809" s="224"/>
      <c r="CG809" s="224"/>
      <c r="CH809" s="224"/>
      <c r="CI809" s="224"/>
      <c r="CJ809" s="224"/>
      <c r="CK809" s="224"/>
      <c r="CL809" s="224"/>
      <c r="CM809" s="224"/>
      <c r="CN809" s="224"/>
      <c r="CO809" s="285"/>
    </row>
    <row r="810" spans="1:93" hidden="1">
      <c r="A810" s="129">
        <v>10</v>
      </c>
      <c r="B810" s="283"/>
      <c r="C810" s="16"/>
      <c r="D810" s="16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  <c r="O810" s="129"/>
      <c r="P810" s="284"/>
      <c r="R810" s="129">
        <v>10</v>
      </c>
      <c r="S810" s="283"/>
      <c r="T810" s="129"/>
      <c r="U810" s="129"/>
      <c r="V810" s="129"/>
      <c r="W810" s="129"/>
      <c r="X810" s="129"/>
      <c r="Y810" s="129"/>
      <c r="Z810" s="129"/>
      <c r="AA810" s="129"/>
      <c r="AB810" s="129"/>
      <c r="AC810" s="196"/>
      <c r="AD810" s="196"/>
      <c r="AE810" s="129"/>
      <c r="AF810" s="129"/>
      <c r="AG810" s="287"/>
      <c r="AI810" s="129">
        <v>10</v>
      </c>
      <c r="AJ810" s="284"/>
      <c r="AK810" s="16"/>
      <c r="AL810" s="16"/>
      <c r="AM810" s="129"/>
      <c r="AN810" s="129"/>
      <c r="AO810" s="129"/>
      <c r="AP810" s="129"/>
      <c r="AQ810" s="129"/>
      <c r="AR810" s="129"/>
      <c r="AS810" s="129"/>
      <c r="AT810" s="129"/>
      <c r="AU810" s="129"/>
      <c r="AV810" s="287"/>
      <c r="AX810" s="224"/>
      <c r="AY810" s="285"/>
      <c r="AZ810" s="230"/>
      <c r="BA810" s="230"/>
      <c r="BB810" s="224"/>
      <c r="BC810" s="224"/>
      <c r="BD810" s="224"/>
      <c r="BE810" s="224"/>
      <c r="BF810" s="224"/>
      <c r="BG810" s="233"/>
      <c r="BH810" s="233"/>
      <c r="BI810" s="224"/>
      <c r="BJ810" s="224"/>
      <c r="BK810" s="285"/>
      <c r="BL810" s="224"/>
      <c r="BM810" s="224"/>
      <c r="BN810" s="285"/>
      <c r="BO810" s="224"/>
      <c r="BP810" s="224"/>
      <c r="BQ810" s="224"/>
      <c r="BR810" s="224"/>
      <c r="BS810" s="224"/>
      <c r="BT810" s="224"/>
      <c r="BU810" s="224"/>
      <c r="BV810" s="224"/>
      <c r="BW810" s="224"/>
      <c r="BX810" s="224"/>
      <c r="BY810" s="224"/>
      <c r="BZ810" s="285"/>
      <c r="CA810" s="224"/>
      <c r="CB810" s="224"/>
      <c r="CC810" s="285"/>
      <c r="CD810" s="224"/>
      <c r="CE810" s="224"/>
      <c r="CF810" s="224"/>
      <c r="CG810" s="224"/>
      <c r="CH810" s="224"/>
      <c r="CI810" s="224"/>
      <c r="CJ810" s="224"/>
      <c r="CK810" s="224"/>
      <c r="CL810" s="224"/>
      <c r="CM810" s="224"/>
      <c r="CN810" s="224"/>
      <c r="CO810" s="285"/>
    </row>
    <row r="811" spans="1:93" hidden="1">
      <c r="A811" s="129">
        <v>11</v>
      </c>
      <c r="B811" s="283"/>
      <c r="C811" s="129"/>
      <c r="D811" s="129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  <c r="O811" s="129"/>
      <c r="P811" s="284"/>
      <c r="R811" s="129">
        <v>11</v>
      </c>
      <c r="S811" s="283"/>
      <c r="T811" s="129"/>
      <c r="U811" s="129"/>
      <c r="V811" s="129"/>
      <c r="W811" s="129"/>
      <c r="X811" s="129"/>
      <c r="Y811" s="129"/>
      <c r="Z811" s="129"/>
      <c r="AA811" s="129"/>
      <c r="AB811" s="129"/>
      <c r="AC811" s="196"/>
      <c r="AD811" s="196"/>
      <c r="AE811" s="129"/>
      <c r="AF811" s="129"/>
      <c r="AG811" s="287"/>
      <c r="AI811" s="129">
        <v>11</v>
      </c>
      <c r="AJ811" s="284"/>
      <c r="AK811" s="16"/>
      <c r="AL811" s="16"/>
      <c r="AM811" s="129"/>
      <c r="AN811" s="129"/>
      <c r="AO811" s="129"/>
      <c r="AP811" s="129"/>
      <c r="AQ811" s="129"/>
      <c r="AR811" s="129"/>
      <c r="AS811" s="129"/>
      <c r="AT811" s="129"/>
      <c r="AU811" s="129"/>
      <c r="AV811" s="287"/>
      <c r="AX811" s="224"/>
      <c r="AY811" s="285"/>
      <c r="AZ811" s="224"/>
      <c r="BA811" s="224"/>
      <c r="BB811" s="224"/>
      <c r="BC811" s="224"/>
      <c r="BD811" s="224"/>
      <c r="BE811" s="224"/>
      <c r="BF811" s="224"/>
      <c r="BG811" s="233"/>
      <c r="BH811" s="233"/>
      <c r="BI811" s="224"/>
      <c r="BJ811" s="224"/>
      <c r="BK811" s="285"/>
      <c r="BL811" s="224"/>
      <c r="BM811" s="224"/>
      <c r="BN811" s="285"/>
      <c r="BO811" s="224"/>
      <c r="BP811" s="224"/>
      <c r="BQ811" s="224"/>
      <c r="BR811" s="224"/>
      <c r="BS811" s="224"/>
      <c r="BT811" s="224"/>
      <c r="BU811" s="224"/>
      <c r="BV811" s="224"/>
      <c r="BW811" s="224"/>
      <c r="BX811" s="224"/>
      <c r="BY811" s="224"/>
      <c r="BZ811" s="285"/>
      <c r="CA811" s="224"/>
      <c r="CB811" s="224"/>
      <c r="CC811" s="285"/>
      <c r="CD811" s="224"/>
      <c r="CE811" s="224"/>
      <c r="CF811" s="224"/>
      <c r="CG811" s="224"/>
      <c r="CH811" s="224"/>
      <c r="CI811" s="224"/>
      <c r="CJ811" s="224"/>
      <c r="CK811" s="224"/>
      <c r="CL811" s="224"/>
      <c r="CM811" s="224"/>
      <c r="CN811" s="224"/>
      <c r="CO811" s="285"/>
    </row>
    <row r="812" spans="1:93" hidden="1">
      <c r="A812" s="129">
        <v>12</v>
      </c>
      <c r="B812" s="283"/>
      <c r="C812" s="129"/>
      <c r="D812" s="129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  <c r="O812" s="129"/>
      <c r="P812" s="284"/>
      <c r="R812" s="129">
        <v>12</v>
      </c>
      <c r="S812" s="283"/>
      <c r="T812" s="129"/>
      <c r="U812" s="129"/>
      <c r="V812" s="129"/>
      <c r="W812" s="129"/>
      <c r="X812" s="129"/>
      <c r="Y812" s="129"/>
      <c r="Z812" s="129"/>
      <c r="AA812" s="129"/>
      <c r="AB812" s="129"/>
      <c r="AC812" s="196"/>
      <c r="AD812" s="196"/>
      <c r="AE812" s="129"/>
      <c r="AF812" s="129"/>
      <c r="AG812" s="287"/>
      <c r="AI812" s="129">
        <v>12</v>
      </c>
      <c r="AJ812" s="284"/>
      <c r="AK812" s="129"/>
      <c r="AL812" s="129"/>
      <c r="AM812" s="129"/>
      <c r="AN812" s="129"/>
      <c r="AO812" s="129"/>
      <c r="AP812" s="129"/>
      <c r="AQ812" s="129"/>
      <c r="AR812" s="129"/>
      <c r="AS812" s="129"/>
      <c r="AT812" s="129"/>
      <c r="AU812" s="129"/>
      <c r="AV812" s="287"/>
      <c r="AX812" s="224"/>
      <c r="AY812" s="285"/>
      <c r="AZ812" s="224"/>
      <c r="BA812" s="224"/>
      <c r="BB812" s="224"/>
      <c r="BC812" s="224"/>
      <c r="BD812" s="224"/>
      <c r="BE812" s="224"/>
      <c r="BF812" s="224"/>
      <c r="BG812" s="233"/>
      <c r="BH812" s="233"/>
      <c r="BI812" s="224"/>
      <c r="BJ812" s="224"/>
      <c r="BK812" s="285"/>
      <c r="BL812" s="224"/>
      <c r="BM812" s="224"/>
      <c r="BN812" s="285"/>
      <c r="BO812" s="224"/>
      <c r="BP812" s="224"/>
      <c r="BQ812" s="224"/>
      <c r="BR812" s="224"/>
      <c r="BS812" s="224"/>
      <c r="BT812" s="224"/>
      <c r="BU812" s="224"/>
      <c r="BV812" s="224"/>
      <c r="BW812" s="224"/>
      <c r="BX812" s="224"/>
      <c r="BY812" s="224"/>
      <c r="BZ812" s="285"/>
      <c r="CA812" s="224"/>
      <c r="CB812" s="224"/>
      <c r="CC812" s="285"/>
      <c r="CD812" s="224"/>
      <c r="CE812" s="224"/>
      <c r="CF812" s="224"/>
      <c r="CG812" s="224"/>
      <c r="CH812" s="224"/>
      <c r="CI812" s="224"/>
      <c r="CJ812" s="224"/>
      <c r="CK812" s="224"/>
      <c r="CL812" s="224"/>
      <c r="CM812" s="224"/>
      <c r="CN812" s="224"/>
      <c r="CO812" s="285"/>
    </row>
    <row r="813" spans="1:93" hidden="1">
      <c r="A813" s="129">
        <v>13</v>
      </c>
      <c r="B813" s="283"/>
      <c r="C813" s="129"/>
      <c r="D813" s="129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  <c r="O813" s="129"/>
      <c r="P813" s="284"/>
      <c r="R813" s="129">
        <v>13</v>
      </c>
      <c r="S813" s="283"/>
      <c r="T813" s="129"/>
      <c r="U813" s="129"/>
      <c r="V813" s="129"/>
      <c r="W813" s="129"/>
      <c r="X813" s="129"/>
      <c r="Y813" s="129"/>
      <c r="Z813" s="129"/>
      <c r="AA813" s="129"/>
      <c r="AB813" s="129"/>
      <c r="AC813" s="196"/>
      <c r="AD813" s="196"/>
      <c r="AE813" s="129"/>
      <c r="AF813" s="129"/>
      <c r="AG813" s="287"/>
      <c r="AI813" s="129">
        <v>13</v>
      </c>
      <c r="AJ813" s="284"/>
      <c r="AK813" s="129"/>
      <c r="AL813" s="129"/>
      <c r="AM813" s="129"/>
      <c r="AN813" s="129"/>
      <c r="AO813" s="129"/>
      <c r="AP813" s="129"/>
      <c r="AQ813" s="129"/>
      <c r="AR813" s="129"/>
      <c r="AS813" s="129"/>
      <c r="AT813" s="129"/>
      <c r="AU813" s="129"/>
      <c r="AV813" s="287"/>
      <c r="AX813" s="224"/>
      <c r="AY813" s="285"/>
      <c r="AZ813" s="224"/>
      <c r="BA813" s="224"/>
      <c r="BB813" s="224"/>
      <c r="BC813" s="224"/>
      <c r="BD813" s="224"/>
      <c r="BE813" s="224"/>
      <c r="BF813" s="224"/>
      <c r="BG813" s="233"/>
      <c r="BH813" s="233"/>
      <c r="BI813" s="224"/>
      <c r="BJ813" s="224"/>
      <c r="BK813" s="285"/>
      <c r="BL813" s="224"/>
      <c r="BM813" s="224"/>
      <c r="BN813" s="285"/>
      <c r="BO813" s="224"/>
      <c r="BP813" s="224"/>
      <c r="BQ813" s="224"/>
      <c r="BR813" s="224"/>
      <c r="BS813" s="224"/>
      <c r="BT813" s="224"/>
      <c r="BU813" s="224"/>
      <c r="BV813" s="224"/>
      <c r="BW813" s="224"/>
      <c r="BX813" s="224"/>
      <c r="BY813" s="224"/>
      <c r="BZ813" s="285"/>
      <c r="CA813" s="224"/>
      <c r="CB813" s="224"/>
      <c r="CC813" s="285"/>
      <c r="CD813" s="224"/>
      <c r="CE813" s="224"/>
      <c r="CF813" s="224"/>
      <c r="CG813" s="224"/>
      <c r="CH813" s="224"/>
      <c r="CI813" s="224"/>
      <c r="CJ813" s="224"/>
      <c r="CK813" s="224"/>
      <c r="CL813" s="224"/>
      <c r="CM813" s="224"/>
      <c r="CN813" s="224"/>
      <c r="CO813" s="285"/>
    </row>
    <row r="814" spans="1:93" hidden="1">
      <c r="A814" s="129">
        <v>14</v>
      </c>
      <c r="B814" s="283"/>
      <c r="C814" s="129"/>
      <c r="D814" s="129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  <c r="O814" s="129"/>
      <c r="P814" s="284"/>
      <c r="R814" s="129">
        <v>14</v>
      </c>
      <c r="S814" s="283"/>
      <c r="T814" s="129"/>
      <c r="U814" s="129"/>
      <c r="V814" s="129"/>
      <c r="W814" s="129"/>
      <c r="X814" s="129"/>
      <c r="Y814" s="129"/>
      <c r="Z814" s="129"/>
      <c r="AA814" s="129"/>
      <c r="AB814" s="129"/>
      <c r="AC814" s="196"/>
      <c r="AD814" s="196"/>
      <c r="AE814" s="129"/>
      <c r="AF814" s="129"/>
      <c r="AG814" s="287"/>
      <c r="AI814" s="129">
        <v>14</v>
      </c>
      <c r="AJ814" s="284"/>
      <c r="AK814" s="16"/>
      <c r="AL814" s="16"/>
      <c r="AM814" s="129"/>
      <c r="AN814" s="129"/>
      <c r="AO814" s="129"/>
      <c r="AP814" s="129"/>
      <c r="AQ814" s="129"/>
      <c r="AR814" s="129"/>
      <c r="AS814" s="129"/>
      <c r="AT814" s="129"/>
      <c r="AU814" s="129"/>
      <c r="AV814" s="287"/>
      <c r="AX814" s="224"/>
      <c r="AY814" s="285"/>
      <c r="AZ814" s="224"/>
      <c r="BA814" s="224"/>
      <c r="BB814" s="224"/>
      <c r="BC814" s="224"/>
      <c r="BD814" s="224"/>
      <c r="BE814" s="224"/>
      <c r="BF814" s="224"/>
      <c r="BG814" s="233"/>
      <c r="BH814" s="233"/>
      <c r="BI814" s="224"/>
      <c r="BJ814" s="224"/>
      <c r="BK814" s="285"/>
      <c r="BL814" s="224"/>
      <c r="BM814" s="224"/>
      <c r="BN814" s="285"/>
      <c r="BO814" s="224"/>
      <c r="BP814" s="224"/>
      <c r="BQ814" s="224"/>
      <c r="BR814" s="224"/>
      <c r="BS814" s="224"/>
      <c r="BT814" s="224"/>
      <c r="BU814" s="224"/>
      <c r="BV814" s="224"/>
      <c r="BW814" s="224"/>
      <c r="BX814" s="224"/>
      <c r="BY814" s="224"/>
      <c r="BZ814" s="285"/>
      <c r="CA814" s="224"/>
      <c r="CB814" s="224"/>
      <c r="CC814" s="285"/>
      <c r="CD814" s="224"/>
      <c r="CE814" s="224"/>
      <c r="CF814" s="224"/>
      <c r="CG814" s="224"/>
      <c r="CH814" s="224"/>
      <c r="CI814" s="224"/>
      <c r="CJ814" s="224"/>
      <c r="CK814" s="224"/>
      <c r="CL814" s="224"/>
      <c r="CM814" s="224"/>
      <c r="CN814" s="224"/>
      <c r="CO814" s="285"/>
    </row>
    <row r="815" spans="1:93" hidden="1">
      <c r="A815" s="129">
        <v>15</v>
      </c>
      <c r="B815" s="283"/>
      <c r="C815" s="129"/>
      <c r="D815" s="129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  <c r="O815" s="129"/>
      <c r="P815" s="284"/>
      <c r="R815" s="129">
        <v>15</v>
      </c>
      <c r="S815" s="283"/>
      <c r="T815" s="129"/>
      <c r="U815" s="129"/>
      <c r="V815" s="129"/>
      <c r="W815" s="129"/>
      <c r="X815" s="129"/>
      <c r="Y815" s="129"/>
      <c r="Z815" s="129"/>
      <c r="AA815" s="129"/>
      <c r="AB815" s="129"/>
      <c r="AC815" s="196"/>
      <c r="AD815" s="196"/>
      <c r="AE815" s="129"/>
      <c r="AF815" s="129"/>
      <c r="AG815" s="288"/>
      <c r="AI815" s="129">
        <v>15</v>
      </c>
      <c r="AJ815" s="284"/>
      <c r="AK815" s="16"/>
      <c r="AL815" s="16"/>
      <c r="AM815" s="129"/>
      <c r="AN815" s="129"/>
      <c r="AO815" s="129"/>
      <c r="AP815" s="129"/>
      <c r="AQ815" s="129"/>
      <c r="AR815" s="129"/>
      <c r="AS815" s="129"/>
      <c r="AT815" s="129"/>
      <c r="AU815" s="129"/>
      <c r="AV815" s="288"/>
      <c r="AX815" s="224"/>
      <c r="AY815" s="285"/>
      <c r="AZ815" s="224"/>
      <c r="BA815" s="224"/>
      <c r="BB815" s="224"/>
      <c r="BC815" s="224"/>
      <c r="BD815" s="224"/>
      <c r="BE815" s="224"/>
      <c r="BF815" s="224"/>
      <c r="BG815" s="233"/>
      <c r="BH815" s="233"/>
      <c r="BI815" s="224"/>
      <c r="BJ815" s="224"/>
      <c r="BK815" s="285"/>
      <c r="BL815" s="224"/>
      <c r="BM815" s="224"/>
      <c r="BN815" s="285"/>
      <c r="BO815" s="224"/>
      <c r="BP815" s="224"/>
      <c r="BQ815" s="224"/>
      <c r="BR815" s="224"/>
      <c r="BS815" s="224"/>
      <c r="BT815" s="224"/>
      <c r="BU815" s="224"/>
      <c r="BV815" s="224"/>
      <c r="BW815" s="224"/>
      <c r="BX815" s="224"/>
      <c r="BY815" s="224"/>
      <c r="BZ815" s="285"/>
      <c r="CA815" s="224"/>
      <c r="CB815" s="224"/>
      <c r="CC815" s="285"/>
      <c r="CD815" s="224"/>
      <c r="CE815" s="224"/>
      <c r="CF815" s="224"/>
      <c r="CG815" s="224"/>
      <c r="CH815" s="224"/>
      <c r="CI815" s="224"/>
      <c r="CJ815" s="224"/>
      <c r="CK815" s="224"/>
      <c r="CL815" s="224"/>
      <c r="CM815" s="224"/>
      <c r="CN815" s="224"/>
      <c r="CO815" s="285"/>
    </row>
    <row r="816" spans="1:93" ht="15.75">
      <c r="A816" s="280" t="s">
        <v>644</v>
      </c>
      <c r="B816" s="280"/>
      <c r="C816" s="129"/>
      <c r="D816" s="129"/>
      <c r="E816" s="125">
        <f>SUM(E801:E815)</f>
        <v>450</v>
      </c>
      <c r="F816" s="125">
        <f>SUM(F801:F815)</f>
        <v>578</v>
      </c>
      <c r="G816" s="125">
        <f t="shared" ref="G816:H816" si="393">SUM(G801:G815)</f>
        <v>0</v>
      </c>
      <c r="H816" s="125">
        <f t="shared" si="393"/>
        <v>0</v>
      </c>
      <c r="I816" s="129"/>
      <c r="J816" s="129">
        <f t="shared" ref="J816:K816" si="394">SUM(J801:J815)</f>
        <v>0</v>
      </c>
      <c r="K816" s="129">
        <f t="shared" si="394"/>
        <v>0</v>
      </c>
      <c r="L816" s="130">
        <f>IF(F816=0,0,(F816/E816*100))</f>
        <v>128.44444444444446</v>
      </c>
      <c r="M816" s="130">
        <f>IF(K816=0,0,(K816/J816*100))</f>
        <v>0</v>
      </c>
      <c r="N816" s="129">
        <v>8</v>
      </c>
      <c r="O816" s="129">
        <v>0</v>
      </c>
      <c r="P816" s="129"/>
      <c r="R816" s="280" t="s">
        <v>644</v>
      </c>
      <c r="S816" s="280"/>
      <c r="T816" s="125"/>
      <c r="U816" s="125"/>
      <c r="V816" s="125">
        <f>SUM(V801:V815)</f>
        <v>500</v>
      </c>
      <c r="W816" s="125">
        <f>SUM(W801:W815)</f>
        <v>720</v>
      </c>
      <c r="X816" s="125">
        <f t="shared" ref="X816:Y816" si="395">SUM(X801:X815)</f>
        <v>0</v>
      </c>
      <c r="Y816" s="125">
        <f t="shared" si="395"/>
        <v>0</v>
      </c>
      <c r="Z816" s="125"/>
      <c r="AA816" s="125">
        <f t="shared" ref="AA816:AB816" si="396">SUM(AA801:AA815)</f>
        <v>0</v>
      </c>
      <c r="AB816" s="125">
        <f t="shared" si="396"/>
        <v>0</v>
      </c>
      <c r="AC816" s="197">
        <f>IF(W816=0,0,(W816/V816*100))</f>
        <v>144</v>
      </c>
      <c r="AD816" s="197">
        <f>IF(AB816=0,0,(AB816/AA816*100))</f>
        <v>0</v>
      </c>
      <c r="AE816" s="125">
        <v>9</v>
      </c>
      <c r="AF816" s="125">
        <v>0</v>
      </c>
      <c r="AG816" s="129"/>
      <c r="AI816" s="281" t="s">
        <v>644</v>
      </c>
      <c r="AJ816" s="281"/>
      <c r="AK816" s="129"/>
      <c r="AL816" s="129"/>
      <c r="AM816" s="129">
        <f>SUM(AM801:AM815)</f>
        <v>1024</v>
      </c>
      <c r="AN816" s="129">
        <f>SUM(AN801:AN815)</f>
        <v>815</v>
      </c>
      <c r="AO816" s="129"/>
      <c r="AP816" s="129">
        <f t="shared" ref="AP816:AQ816" si="397">SUM(AP801:AP815)</f>
        <v>0</v>
      </c>
      <c r="AQ816" s="129">
        <f t="shared" si="397"/>
        <v>0</v>
      </c>
      <c r="AR816" s="130">
        <f>IF(AN816=0,0,(AN816/AM816*100))</f>
        <v>79.58984375</v>
      </c>
      <c r="AS816" s="130">
        <f>IF(AQ816=0,0,(AQ816/AP816*100))</f>
        <v>0</v>
      </c>
      <c r="AT816" s="129">
        <v>8</v>
      </c>
      <c r="AU816" s="129">
        <v>1</v>
      </c>
      <c r="AV816" s="129"/>
      <c r="AX816" s="282"/>
      <c r="AY816" s="282"/>
      <c r="AZ816" s="224"/>
      <c r="BA816" s="224"/>
      <c r="BB816" s="224"/>
      <c r="BC816" s="224"/>
      <c r="BD816" s="224"/>
      <c r="BE816" s="224"/>
      <c r="BF816" s="224"/>
      <c r="BG816" s="232"/>
      <c r="BH816" s="232"/>
      <c r="BI816" s="224"/>
      <c r="BJ816" s="224"/>
      <c r="BK816" s="224"/>
      <c r="BL816" s="224"/>
      <c r="BM816" s="282"/>
      <c r="BN816" s="282"/>
      <c r="BO816" s="224"/>
      <c r="BP816" s="224"/>
      <c r="BQ816" s="224"/>
      <c r="BR816" s="224"/>
      <c r="BS816" s="224"/>
      <c r="BT816" s="224"/>
      <c r="BU816" s="224"/>
      <c r="BV816" s="223"/>
      <c r="BW816" s="223"/>
      <c r="BX816" s="224"/>
      <c r="BY816" s="224"/>
      <c r="BZ816" s="224"/>
      <c r="CA816" s="224"/>
      <c r="CB816" s="282"/>
      <c r="CC816" s="282"/>
      <c r="CD816" s="224"/>
      <c r="CE816" s="224"/>
      <c r="CF816" s="224"/>
      <c r="CG816" s="224"/>
      <c r="CH816" s="224"/>
      <c r="CI816" s="224"/>
      <c r="CJ816" s="224"/>
      <c r="CK816" s="223"/>
      <c r="CL816" s="223"/>
      <c r="CM816" s="224"/>
      <c r="CN816" s="224"/>
      <c r="CO816" s="224"/>
    </row>
    <row r="817" spans="1:93">
      <c r="A817" s="129">
        <v>1</v>
      </c>
      <c r="B817" s="283" t="s">
        <v>635</v>
      </c>
      <c r="C817" s="38"/>
      <c r="D817" s="16" t="s">
        <v>503</v>
      </c>
      <c r="E817" s="129">
        <v>400</v>
      </c>
      <c r="F817" s="129">
        <v>108</v>
      </c>
      <c r="G817" s="129"/>
      <c r="H817" s="129"/>
      <c r="I817" s="129"/>
      <c r="J817" s="129"/>
      <c r="K817" s="129"/>
      <c r="L817" s="129"/>
      <c r="M817" s="129"/>
      <c r="N817" s="129"/>
      <c r="O817" s="129"/>
      <c r="P817" s="286" t="s">
        <v>931</v>
      </c>
      <c r="R817" s="129">
        <v>1</v>
      </c>
      <c r="S817" s="283" t="s">
        <v>635</v>
      </c>
      <c r="T817" s="16" t="s">
        <v>160</v>
      </c>
      <c r="U817" s="16" t="s">
        <v>161</v>
      </c>
      <c r="V817" s="129">
        <v>100</v>
      </c>
      <c r="W817" s="129">
        <v>100</v>
      </c>
      <c r="X817" s="129"/>
      <c r="Y817" s="129"/>
      <c r="Z817" s="129"/>
      <c r="AA817" s="129"/>
      <c r="AB817" s="129"/>
      <c r="AC817" s="196"/>
      <c r="AD817" s="196"/>
      <c r="AE817" s="129"/>
      <c r="AF817" s="129"/>
      <c r="AG817" s="286"/>
      <c r="AI817" s="129">
        <v>1</v>
      </c>
      <c r="AJ817" s="284" t="s">
        <v>635</v>
      </c>
      <c r="AK817" s="16" t="s">
        <v>162</v>
      </c>
      <c r="AL817" s="49" t="s">
        <v>400</v>
      </c>
      <c r="AM817" s="206">
        <v>300</v>
      </c>
      <c r="AN817" s="206">
        <v>72</v>
      </c>
      <c r="AO817" s="206"/>
      <c r="AP817" s="206"/>
      <c r="AQ817" s="206"/>
      <c r="AR817" s="129"/>
      <c r="AS817" s="129"/>
      <c r="AT817" s="129"/>
      <c r="AU817" s="129"/>
      <c r="AV817" s="286"/>
      <c r="AX817" s="224"/>
      <c r="AY817" s="285"/>
      <c r="AZ817" s="230"/>
      <c r="BA817" s="230"/>
      <c r="BB817" s="224"/>
      <c r="BC817" s="224"/>
      <c r="BD817" s="224"/>
      <c r="BE817" s="224"/>
      <c r="BF817" s="224"/>
      <c r="BG817" s="233"/>
      <c r="BH817" s="233"/>
      <c r="BI817" s="224"/>
      <c r="BJ817" s="224"/>
      <c r="BK817" s="285"/>
      <c r="BL817" s="224"/>
      <c r="BM817" s="224"/>
      <c r="BN817" s="285"/>
      <c r="BO817" s="230"/>
      <c r="BP817" s="230"/>
      <c r="BQ817" s="224"/>
      <c r="BR817" s="224"/>
      <c r="BS817" s="224"/>
      <c r="BT817" s="224"/>
      <c r="BU817" s="224"/>
      <c r="BV817" s="224"/>
      <c r="BW817" s="224"/>
      <c r="BX817" s="224"/>
      <c r="BY817" s="224"/>
      <c r="BZ817" s="282"/>
      <c r="CA817" s="224"/>
      <c r="CB817" s="224"/>
      <c r="CC817" s="285"/>
      <c r="CD817" s="230"/>
      <c r="CE817" s="230"/>
      <c r="CF817" s="224"/>
      <c r="CG817" s="224"/>
      <c r="CH817" s="224"/>
      <c r="CI817" s="224"/>
      <c r="CJ817" s="224"/>
      <c r="CK817" s="224"/>
      <c r="CL817" s="224"/>
      <c r="CM817" s="224"/>
      <c r="CN817" s="224"/>
      <c r="CO817" s="282"/>
    </row>
    <row r="818" spans="1:93">
      <c r="A818" s="129">
        <v>2</v>
      </c>
      <c r="B818" s="283"/>
      <c r="C818" s="38" t="s">
        <v>530</v>
      </c>
      <c r="D818" s="38" t="s">
        <v>473</v>
      </c>
      <c r="E818" s="129"/>
      <c r="F818" s="129">
        <v>140</v>
      </c>
      <c r="G818" s="129"/>
      <c r="H818" s="129"/>
      <c r="I818" s="129"/>
      <c r="J818" s="129"/>
      <c r="K818" s="129"/>
      <c r="L818" s="129"/>
      <c r="M818" s="129"/>
      <c r="N818" s="129"/>
      <c r="O818" s="129"/>
      <c r="P818" s="287"/>
      <c r="R818" s="129">
        <v>2</v>
      </c>
      <c r="S818" s="283"/>
      <c r="T818" s="129"/>
      <c r="U818" s="16" t="s">
        <v>503</v>
      </c>
      <c r="V818" s="129">
        <v>50</v>
      </c>
      <c r="W818" s="129">
        <v>96</v>
      </c>
      <c r="X818" s="129"/>
      <c r="Y818" s="129"/>
      <c r="Z818" s="129"/>
      <c r="AA818" s="129"/>
      <c r="AB818" s="129"/>
      <c r="AC818" s="196"/>
      <c r="AD818" s="196"/>
      <c r="AE818" s="129"/>
      <c r="AF818" s="129"/>
      <c r="AG818" s="287"/>
      <c r="AI818" s="129">
        <v>2</v>
      </c>
      <c r="AJ818" s="284"/>
      <c r="AK818" s="16" t="s">
        <v>554</v>
      </c>
      <c r="AL818" s="46" t="s">
        <v>506</v>
      </c>
      <c r="AM818" s="206">
        <v>4</v>
      </c>
      <c r="AN818" s="206"/>
      <c r="AO818" s="206"/>
      <c r="AP818" s="206"/>
      <c r="AQ818" s="206"/>
      <c r="AR818" s="129"/>
      <c r="AS818" s="129"/>
      <c r="AT818" s="129"/>
      <c r="AU818" s="129"/>
      <c r="AV818" s="287"/>
      <c r="AX818" s="224"/>
      <c r="AY818" s="285"/>
      <c r="AZ818" s="230"/>
      <c r="BA818" s="230"/>
      <c r="BB818" s="224"/>
      <c r="BC818" s="224"/>
      <c r="BD818" s="224"/>
      <c r="BE818" s="224"/>
      <c r="BF818" s="224"/>
      <c r="BG818" s="233"/>
      <c r="BH818" s="233"/>
      <c r="BI818" s="224"/>
      <c r="BJ818" s="224"/>
      <c r="BK818" s="285"/>
      <c r="BL818" s="224"/>
      <c r="BM818" s="224"/>
      <c r="BN818" s="285"/>
      <c r="BO818" s="230"/>
      <c r="BP818" s="230"/>
      <c r="BQ818" s="224"/>
      <c r="BR818" s="224"/>
      <c r="BS818" s="224"/>
      <c r="BT818" s="224"/>
      <c r="BU818" s="224"/>
      <c r="BV818" s="224"/>
      <c r="BW818" s="224"/>
      <c r="BX818" s="224"/>
      <c r="BY818" s="224"/>
      <c r="BZ818" s="282"/>
      <c r="CA818" s="224"/>
      <c r="CB818" s="224"/>
      <c r="CC818" s="285"/>
      <c r="CD818" s="230"/>
      <c r="CE818" s="230"/>
      <c r="CF818" s="224"/>
      <c r="CG818" s="224"/>
      <c r="CH818" s="224"/>
      <c r="CI818" s="224"/>
      <c r="CJ818" s="224"/>
      <c r="CK818" s="224"/>
      <c r="CL818" s="224"/>
      <c r="CM818" s="224"/>
      <c r="CN818" s="224"/>
      <c r="CO818" s="282"/>
    </row>
    <row r="819" spans="1:93">
      <c r="A819" s="129">
        <v>3</v>
      </c>
      <c r="B819" s="283"/>
      <c r="C819" s="16" t="s">
        <v>160</v>
      </c>
      <c r="D819" s="16" t="s">
        <v>161</v>
      </c>
      <c r="E819" s="129"/>
      <c r="F819" s="129">
        <v>68</v>
      </c>
      <c r="G819" s="129"/>
      <c r="H819" s="129"/>
      <c r="I819" s="129"/>
      <c r="J819" s="129"/>
      <c r="K819" s="129"/>
      <c r="L819" s="129"/>
      <c r="M819" s="129"/>
      <c r="N819" s="129"/>
      <c r="O819" s="129"/>
      <c r="P819" s="287"/>
      <c r="R819" s="129">
        <v>3</v>
      </c>
      <c r="S819" s="283"/>
      <c r="T819" s="16" t="s">
        <v>162</v>
      </c>
      <c r="U819" s="49" t="s">
        <v>400</v>
      </c>
      <c r="V819" s="129">
        <v>52</v>
      </c>
      <c r="W819" s="129">
        <v>60</v>
      </c>
      <c r="X819" s="129"/>
      <c r="Y819" s="129"/>
      <c r="Z819" s="129"/>
      <c r="AA819" s="129"/>
      <c r="AB819" s="129"/>
      <c r="AC819" s="196"/>
      <c r="AD819" s="196"/>
      <c r="AE819" s="129"/>
      <c r="AF819" s="129"/>
      <c r="AG819" s="287"/>
      <c r="AI819" s="129">
        <v>3</v>
      </c>
      <c r="AJ819" s="284"/>
      <c r="AK819" s="16" t="s">
        <v>160</v>
      </c>
      <c r="AL819" s="16" t="s">
        <v>161</v>
      </c>
      <c r="AM819" s="206"/>
      <c r="AN819" s="206">
        <v>120</v>
      </c>
      <c r="AO819" s="206"/>
      <c r="AP819" s="206"/>
      <c r="AQ819" s="206"/>
      <c r="AR819" s="129"/>
      <c r="AS819" s="129"/>
      <c r="AT819" s="129"/>
      <c r="AU819" s="129"/>
      <c r="AV819" s="287"/>
      <c r="AX819" s="224"/>
      <c r="AY819" s="285"/>
      <c r="AZ819" s="230"/>
      <c r="BA819" s="230"/>
      <c r="BB819" s="224"/>
      <c r="BC819" s="224"/>
      <c r="BD819" s="224"/>
      <c r="BE819" s="224"/>
      <c r="BF819" s="224"/>
      <c r="BG819" s="233"/>
      <c r="BH819" s="233"/>
      <c r="BI819" s="224"/>
      <c r="BJ819" s="224"/>
      <c r="BK819" s="285"/>
      <c r="BL819" s="224"/>
      <c r="BM819" s="224"/>
      <c r="BN819" s="285"/>
      <c r="BO819" s="230"/>
      <c r="BP819" s="230"/>
      <c r="BQ819" s="224"/>
      <c r="BR819" s="224"/>
      <c r="BS819" s="224"/>
      <c r="BT819" s="224"/>
      <c r="BU819" s="224"/>
      <c r="BV819" s="224"/>
      <c r="BW819" s="224"/>
      <c r="BX819" s="224"/>
      <c r="BY819" s="224"/>
      <c r="BZ819" s="282"/>
      <c r="CA819" s="224"/>
      <c r="CB819" s="224"/>
      <c r="CC819" s="285"/>
      <c r="CD819" s="224"/>
      <c r="CE819" s="230"/>
      <c r="CF819" s="224"/>
      <c r="CG819" s="224"/>
      <c r="CH819" s="224"/>
      <c r="CI819" s="224"/>
      <c r="CJ819" s="224"/>
      <c r="CK819" s="224"/>
      <c r="CL819" s="224"/>
      <c r="CM819" s="224"/>
      <c r="CN819" s="224"/>
      <c r="CO819" s="282"/>
    </row>
    <row r="820" spans="1:93">
      <c r="A820" s="129">
        <v>4</v>
      </c>
      <c r="B820" s="283"/>
      <c r="C820" s="16"/>
      <c r="D820" s="16"/>
      <c r="E820" s="129"/>
      <c r="F820" s="129"/>
      <c r="G820" s="129"/>
      <c r="H820" s="129"/>
      <c r="I820" s="129"/>
      <c r="J820" s="129"/>
      <c r="K820" s="129"/>
      <c r="L820" s="129"/>
      <c r="M820" s="129"/>
      <c r="N820" s="129"/>
      <c r="O820" s="129"/>
      <c r="P820" s="287"/>
      <c r="R820" s="129">
        <v>4</v>
      </c>
      <c r="S820" s="283"/>
      <c r="T820" s="16" t="s">
        <v>249</v>
      </c>
      <c r="U820" s="16" t="s">
        <v>250</v>
      </c>
      <c r="V820" s="129">
        <v>10</v>
      </c>
      <c r="W820" s="129">
        <v>10</v>
      </c>
      <c r="X820" s="129"/>
      <c r="Y820" s="129"/>
      <c r="Z820" s="129"/>
      <c r="AA820" s="129"/>
      <c r="AB820" s="129"/>
      <c r="AC820" s="196"/>
      <c r="AD820" s="196"/>
      <c r="AE820" s="129"/>
      <c r="AF820" s="129"/>
      <c r="AG820" s="287"/>
      <c r="AI820" s="129">
        <v>4</v>
      </c>
      <c r="AJ820" s="284"/>
      <c r="AK820" s="16"/>
      <c r="AL820" s="16" t="s">
        <v>503</v>
      </c>
      <c r="AM820" s="206"/>
      <c r="AN820" s="206">
        <v>112</v>
      </c>
      <c r="AO820" s="206"/>
      <c r="AP820" s="206"/>
      <c r="AQ820" s="206"/>
      <c r="AR820" s="129"/>
      <c r="AS820" s="129"/>
      <c r="AT820" s="129"/>
      <c r="AU820" s="129"/>
      <c r="AV820" s="287"/>
      <c r="AX820" s="224"/>
      <c r="AY820" s="285"/>
      <c r="AZ820" s="230"/>
      <c r="BA820" s="230"/>
      <c r="BB820" s="224"/>
      <c r="BC820" s="224"/>
      <c r="BD820" s="224"/>
      <c r="BE820" s="224"/>
      <c r="BF820" s="224"/>
      <c r="BG820" s="233"/>
      <c r="BH820" s="233"/>
      <c r="BI820" s="224"/>
      <c r="BJ820" s="224"/>
      <c r="BK820" s="285"/>
      <c r="BL820" s="224"/>
      <c r="BM820" s="224"/>
      <c r="BN820" s="285"/>
      <c r="BO820" s="224"/>
      <c r="BP820" s="224"/>
      <c r="BQ820" s="224"/>
      <c r="BR820" s="224"/>
      <c r="BS820" s="224"/>
      <c r="BT820" s="224"/>
      <c r="BU820" s="224"/>
      <c r="BV820" s="224"/>
      <c r="BW820" s="224"/>
      <c r="BX820" s="224"/>
      <c r="BY820" s="224"/>
      <c r="BZ820" s="282"/>
      <c r="CA820" s="224"/>
      <c r="CB820" s="224"/>
      <c r="CC820" s="285"/>
      <c r="CD820" s="230"/>
      <c r="CE820" s="230"/>
      <c r="CF820" s="224"/>
      <c r="CG820" s="224"/>
      <c r="CH820" s="224"/>
      <c r="CI820" s="224"/>
      <c r="CJ820" s="224"/>
      <c r="CK820" s="224"/>
      <c r="CL820" s="224"/>
      <c r="CM820" s="224"/>
      <c r="CN820" s="224"/>
      <c r="CO820" s="282"/>
    </row>
    <row r="821" spans="1:93">
      <c r="A821" s="129">
        <v>5</v>
      </c>
      <c r="B821" s="283"/>
      <c r="C821" s="34"/>
      <c r="D821" s="34"/>
      <c r="E821" s="129"/>
      <c r="F821" s="129"/>
      <c r="G821" s="129"/>
      <c r="H821" s="129"/>
      <c r="I821" s="129"/>
      <c r="J821" s="129"/>
      <c r="K821" s="129"/>
      <c r="L821" s="129"/>
      <c r="M821" s="129"/>
      <c r="N821" s="129"/>
      <c r="O821" s="129"/>
      <c r="P821" s="287"/>
      <c r="R821" s="129">
        <v>5</v>
      </c>
      <c r="S821" s="283"/>
      <c r="T821" s="16" t="s">
        <v>565</v>
      </c>
      <c r="U821" s="78" t="s">
        <v>374</v>
      </c>
      <c r="V821" s="129">
        <v>4</v>
      </c>
      <c r="W821" s="129">
        <v>4</v>
      </c>
      <c r="X821" s="129"/>
      <c r="Y821" s="129"/>
      <c r="Z821" s="129"/>
      <c r="AA821" s="129"/>
      <c r="AB821" s="129"/>
      <c r="AC821" s="196"/>
      <c r="AD821" s="196"/>
      <c r="AE821" s="129"/>
      <c r="AF821" s="129"/>
      <c r="AG821" s="287"/>
      <c r="AI821" s="129">
        <v>5</v>
      </c>
      <c r="AJ821" s="284"/>
      <c r="AK821" s="16" t="s">
        <v>170</v>
      </c>
      <c r="AL821" s="16" t="s">
        <v>171</v>
      </c>
      <c r="AM821" s="206"/>
      <c r="AN821" s="206">
        <v>20</v>
      </c>
      <c r="AO821" s="206"/>
      <c r="AP821" s="206"/>
      <c r="AQ821" s="206"/>
      <c r="AR821" s="129"/>
      <c r="AS821" s="129"/>
      <c r="AT821" s="129"/>
      <c r="AU821" s="129"/>
      <c r="AV821" s="287"/>
      <c r="AX821" s="224"/>
      <c r="AY821" s="285"/>
      <c r="AZ821" s="230"/>
      <c r="BA821" s="230"/>
      <c r="BB821" s="224"/>
      <c r="BC821" s="224"/>
      <c r="BD821" s="224"/>
      <c r="BE821" s="224"/>
      <c r="BF821" s="224"/>
      <c r="BG821" s="233"/>
      <c r="BH821" s="233"/>
      <c r="BI821" s="224"/>
      <c r="BJ821" s="224"/>
      <c r="BK821" s="285"/>
      <c r="BL821" s="224"/>
      <c r="BM821" s="224"/>
      <c r="BN821" s="285"/>
      <c r="BO821" s="230"/>
      <c r="BP821" s="230"/>
      <c r="BQ821" s="224"/>
      <c r="BR821" s="224"/>
      <c r="BS821" s="224"/>
      <c r="BT821" s="224"/>
      <c r="BU821" s="224"/>
      <c r="BV821" s="224"/>
      <c r="BW821" s="224"/>
      <c r="BX821" s="224"/>
      <c r="BY821" s="224"/>
      <c r="BZ821" s="282"/>
      <c r="CA821" s="224"/>
      <c r="CB821" s="224"/>
      <c r="CC821" s="285"/>
      <c r="CD821" s="230"/>
      <c r="CE821" s="230"/>
      <c r="CF821" s="224"/>
      <c r="CG821" s="224"/>
      <c r="CH821" s="224"/>
      <c r="CI821" s="224"/>
      <c r="CJ821" s="224"/>
      <c r="CK821" s="224"/>
      <c r="CL821" s="224"/>
      <c r="CM821" s="224"/>
      <c r="CN821" s="224"/>
      <c r="CO821" s="282"/>
    </row>
    <row r="822" spans="1:93">
      <c r="A822" s="129">
        <v>6</v>
      </c>
      <c r="B822" s="283"/>
      <c r="C822" s="16"/>
      <c r="D822" s="24"/>
      <c r="E822" s="129"/>
      <c r="F822" s="129"/>
      <c r="G822" s="129"/>
      <c r="H822" s="129"/>
      <c r="I822" s="129"/>
      <c r="J822" s="129"/>
      <c r="K822" s="129"/>
      <c r="L822" s="129"/>
      <c r="M822" s="129"/>
      <c r="N822" s="129"/>
      <c r="O822" s="129"/>
      <c r="P822" s="287"/>
      <c r="R822" s="129">
        <v>6</v>
      </c>
      <c r="S822" s="283"/>
      <c r="T822" s="16" t="s">
        <v>70</v>
      </c>
      <c r="U822" s="16" t="s">
        <v>71</v>
      </c>
      <c r="V822" s="129">
        <v>10</v>
      </c>
      <c r="W822" s="129"/>
      <c r="X822" s="129"/>
      <c r="Y822" s="129"/>
      <c r="Z822" s="129"/>
      <c r="AA822" s="129"/>
      <c r="AB822" s="129"/>
      <c r="AC822" s="196"/>
      <c r="AD822" s="196"/>
      <c r="AE822" s="129"/>
      <c r="AF822" s="129"/>
      <c r="AG822" s="287"/>
      <c r="AI822" s="129">
        <v>6</v>
      </c>
      <c r="AJ822" s="284"/>
      <c r="AK822" s="129"/>
      <c r="AL822" s="129"/>
      <c r="AM822" s="206"/>
      <c r="AN822" s="206"/>
      <c r="AO822" s="206"/>
      <c r="AP822" s="206"/>
      <c r="AQ822" s="206"/>
      <c r="AR822" s="129"/>
      <c r="AS822" s="129"/>
      <c r="AT822" s="129"/>
      <c r="AU822" s="129"/>
      <c r="AV822" s="287"/>
      <c r="AX822" s="224"/>
      <c r="AY822" s="285"/>
      <c r="AZ822" s="230"/>
      <c r="BA822" s="230"/>
      <c r="BB822" s="224"/>
      <c r="BC822" s="224"/>
      <c r="BD822" s="224"/>
      <c r="BE822" s="224"/>
      <c r="BF822" s="224"/>
      <c r="BG822" s="233"/>
      <c r="BH822" s="233"/>
      <c r="BI822" s="224"/>
      <c r="BJ822" s="224"/>
      <c r="BK822" s="285"/>
      <c r="BL822" s="224"/>
      <c r="BM822" s="224"/>
      <c r="BN822" s="285"/>
      <c r="BO822" s="230"/>
      <c r="BP822" s="230"/>
      <c r="BQ822" s="224"/>
      <c r="BR822" s="224"/>
      <c r="BS822" s="224"/>
      <c r="BT822" s="224"/>
      <c r="BU822" s="224"/>
      <c r="BV822" s="224"/>
      <c r="BW822" s="224"/>
      <c r="BX822" s="224"/>
      <c r="BY822" s="224"/>
      <c r="BZ822" s="282"/>
      <c r="CA822" s="224"/>
      <c r="CB822" s="224"/>
      <c r="CC822" s="285"/>
      <c r="CD822" s="222"/>
      <c r="CE822" s="222"/>
      <c r="CF822" s="224"/>
      <c r="CG822" s="224"/>
      <c r="CH822" s="224"/>
      <c r="CI822" s="224"/>
      <c r="CJ822" s="224"/>
      <c r="CK822" s="224"/>
      <c r="CL822" s="224"/>
      <c r="CM822" s="224"/>
      <c r="CN822" s="224"/>
      <c r="CO822" s="282"/>
    </row>
    <row r="823" spans="1:93" hidden="1">
      <c r="A823" s="129">
        <v>7</v>
      </c>
      <c r="B823" s="283"/>
      <c r="C823" s="16"/>
      <c r="D823" s="49"/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  <c r="P823" s="287"/>
      <c r="R823" s="129">
        <v>7</v>
      </c>
      <c r="S823" s="283"/>
      <c r="T823" s="16"/>
      <c r="U823" s="16"/>
      <c r="V823" s="129"/>
      <c r="W823" s="129"/>
      <c r="X823" s="129"/>
      <c r="Y823" s="129"/>
      <c r="Z823" s="129"/>
      <c r="AA823" s="129"/>
      <c r="AB823" s="129"/>
      <c r="AC823" s="196"/>
      <c r="AD823" s="196"/>
      <c r="AE823" s="129"/>
      <c r="AF823" s="129"/>
      <c r="AG823" s="287"/>
      <c r="AI823" s="129">
        <v>7</v>
      </c>
      <c r="AJ823" s="284"/>
      <c r="AK823" s="16"/>
      <c r="AL823" s="24"/>
      <c r="AM823" s="206"/>
      <c r="AN823" s="206"/>
      <c r="AO823" s="206"/>
      <c r="AP823" s="206"/>
      <c r="AQ823" s="206"/>
      <c r="AR823" s="129"/>
      <c r="AS823" s="129"/>
      <c r="AT823" s="129"/>
      <c r="AU823" s="129"/>
      <c r="AV823" s="287"/>
      <c r="AX823" s="224"/>
      <c r="AY823" s="285"/>
      <c r="AZ823" s="230"/>
      <c r="BA823" s="230"/>
      <c r="BB823" s="224"/>
      <c r="BC823" s="224"/>
      <c r="BD823" s="224"/>
      <c r="BE823" s="224"/>
      <c r="BF823" s="224"/>
      <c r="BG823" s="233"/>
      <c r="BH823" s="233"/>
      <c r="BI823" s="224"/>
      <c r="BJ823" s="224"/>
      <c r="BK823" s="285"/>
      <c r="BL823" s="224"/>
      <c r="BM823" s="224"/>
      <c r="BN823" s="285"/>
      <c r="BO823" s="230"/>
      <c r="BP823" s="230"/>
      <c r="BQ823" s="224"/>
      <c r="BR823" s="224"/>
      <c r="BS823" s="224"/>
      <c r="BT823" s="224"/>
      <c r="BU823" s="224"/>
      <c r="BV823" s="224"/>
      <c r="BW823" s="224"/>
      <c r="BX823" s="224"/>
      <c r="BY823" s="224"/>
      <c r="BZ823" s="282"/>
      <c r="CA823" s="224"/>
      <c r="CB823" s="224"/>
      <c r="CC823" s="285"/>
      <c r="CD823" s="230"/>
      <c r="CE823" s="230"/>
      <c r="CF823" s="224"/>
      <c r="CG823" s="224"/>
      <c r="CH823" s="224"/>
      <c r="CI823" s="224"/>
      <c r="CJ823" s="224"/>
      <c r="CK823" s="224"/>
      <c r="CL823" s="224"/>
      <c r="CM823" s="224"/>
      <c r="CN823" s="224"/>
      <c r="CO823" s="282"/>
    </row>
    <row r="824" spans="1:93" hidden="1">
      <c r="A824" s="129">
        <v>8</v>
      </c>
      <c r="B824" s="283"/>
      <c r="C824" s="16"/>
      <c r="D824" s="16"/>
      <c r="E824" s="129"/>
      <c r="F824" s="129"/>
      <c r="G824" s="129"/>
      <c r="H824" s="129"/>
      <c r="I824" s="129"/>
      <c r="J824" s="129"/>
      <c r="K824" s="129"/>
      <c r="L824" s="129"/>
      <c r="M824" s="129"/>
      <c r="N824" s="129"/>
      <c r="O824" s="129"/>
      <c r="P824" s="287"/>
      <c r="R824" s="129">
        <v>8</v>
      </c>
      <c r="S824" s="283"/>
      <c r="T824" s="38"/>
      <c r="U824" s="79"/>
      <c r="V824" s="129"/>
      <c r="W824" s="129"/>
      <c r="X824" s="129"/>
      <c r="Y824" s="129"/>
      <c r="Z824" s="129"/>
      <c r="AA824" s="129"/>
      <c r="AB824" s="129"/>
      <c r="AC824" s="196"/>
      <c r="AD824" s="196"/>
      <c r="AE824" s="129"/>
      <c r="AF824" s="129"/>
      <c r="AG824" s="287"/>
      <c r="AI824" s="129">
        <v>8</v>
      </c>
      <c r="AJ824" s="284"/>
      <c r="AK824" s="16"/>
      <c r="AL824" s="16"/>
      <c r="AM824" s="206"/>
      <c r="AN824" s="206"/>
      <c r="AO824" s="206"/>
      <c r="AP824" s="206"/>
      <c r="AQ824" s="206"/>
      <c r="AR824" s="129"/>
      <c r="AS824" s="129"/>
      <c r="AT824" s="129"/>
      <c r="AU824" s="129"/>
      <c r="AV824" s="287"/>
      <c r="AX824" s="224"/>
      <c r="AY824" s="285"/>
      <c r="AZ824" s="224"/>
      <c r="BA824" s="224"/>
      <c r="BB824" s="224"/>
      <c r="BC824" s="224"/>
      <c r="BD824" s="224"/>
      <c r="BE824" s="224"/>
      <c r="BF824" s="224"/>
      <c r="BG824" s="233"/>
      <c r="BH824" s="233"/>
      <c r="BI824" s="224"/>
      <c r="BJ824" s="224"/>
      <c r="BK824" s="285"/>
      <c r="BL824" s="224"/>
      <c r="BM824" s="224"/>
      <c r="BN824" s="285"/>
      <c r="BO824" s="230"/>
      <c r="BP824" s="230"/>
      <c r="BQ824" s="224"/>
      <c r="BR824" s="224"/>
      <c r="BS824" s="224"/>
      <c r="BT824" s="224"/>
      <c r="BU824" s="224"/>
      <c r="BV824" s="224"/>
      <c r="BW824" s="224"/>
      <c r="BX824" s="224"/>
      <c r="BY824" s="224"/>
      <c r="BZ824" s="282"/>
      <c r="CA824" s="224"/>
      <c r="CB824" s="224"/>
      <c r="CC824" s="285"/>
      <c r="CD824" s="230"/>
      <c r="CE824" s="230"/>
      <c r="CF824" s="224"/>
      <c r="CG824" s="224"/>
      <c r="CH824" s="224"/>
      <c r="CI824" s="224"/>
      <c r="CJ824" s="224"/>
      <c r="CK824" s="224"/>
      <c r="CL824" s="224"/>
      <c r="CM824" s="224"/>
      <c r="CN824" s="224"/>
      <c r="CO824" s="282"/>
    </row>
    <row r="825" spans="1:93" hidden="1">
      <c r="A825" s="129">
        <v>9</v>
      </c>
      <c r="B825" s="283"/>
      <c r="C825" s="16"/>
      <c r="D825" s="16"/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  <c r="P825" s="287"/>
      <c r="R825" s="129">
        <v>9</v>
      </c>
      <c r="S825" s="283"/>
      <c r="T825" s="16"/>
      <c r="U825" s="78"/>
      <c r="V825" s="129"/>
      <c r="W825" s="129"/>
      <c r="X825" s="129"/>
      <c r="Y825" s="129"/>
      <c r="Z825" s="129"/>
      <c r="AA825" s="129"/>
      <c r="AB825" s="129"/>
      <c r="AC825" s="196"/>
      <c r="AD825" s="196"/>
      <c r="AE825" s="129"/>
      <c r="AF825" s="129"/>
      <c r="AG825" s="287"/>
      <c r="AI825" s="129">
        <v>9</v>
      </c>
      <c r="AJ825" s="284"/>
      <c r="AK825" s="16"/>
      <c r="AL825" s="78"/>
      <c r="AM825" s="206"/>
      <c r="AN825" s="206"/>
      <c r="AO825" s="206"/>
      <c r="AP825" s="206"/>
      <c r="AQ825" s="206"/>
      <c r="AR825" s="129"/>
      <c r="AS825" s="129"/>
      <c r="AT825" s="129"/>
      <c r="AU825" s="129"/>
      <c r="AV825" s="287"/>
      <c r="AX825" s="224"/>
      <c r="AY825" s="285"/>
      <c r="AZ825" s="224"/>
      <c r="BA825" s="224"/>
      <c r="BB825" s="224"/>
      <c r="BC825" s="224"/>
      <c r="BD825" s="224"/>
      <c r="BE825" s="224"/>
      <c r="BF825" s="224"/>
      <c r="BG825" s="233"/>
      <c r="BH825" s="233"/>
      <c r="BI825" s="224"/>
      <c r="BJ825" s="224"/>
      <c r="BK825" s="285"/>
      <c r="BL825" s="224"/>
      <c r="BM825" s="224"/>
      <c r="BN825" s="285"/>
      <c r="BO825" s="230"/>
      <c r="BP825" s="230"/>
      <c r="BQ825" s="224"/>
      <c r="BR825" s="224"/>
      <c r="BS825" s="224"/>
      <c r="BT825" s="224"/>
      <c r="BU825" s="224"/>
      <c r="BV825" s="224"/>
      <c r="BW825" s="224"/>
      <c r="BX825" s="224"/>
      <c r="BY825" s="224"/>
      <c r="BZ825" s="282"/>
      <c r="CA825" s="224"/>
      <c r="CB825" s="224"/>
      <c r="CC825" s="285"/>
      <c r="CD825" s="230"/>
      <c r="CE825" s="230"/>
      <c r="CF825" s="224"/>
      <c r="CG825" s="224"/>
      <c r="CH825" s="224"/>
      <c r="CI825" s="224"/>
      <c r="CJ825" s="224"/>
      <c r="CK825" s="224"/>
      <c r="CL825" s="224"/>
      <c r="CM825" s="224"/>
      <c r="CN825" s="224"/>
      <c r="CO825" s="282"/>
    </row>
    <row r="826" spans="1:93" hidden="1">
      <c r="A826" s="129">
        <v>10</v>
      </c>
      <c r="B826" s="283"/>
      <c r="C826" s="34"/>
      <c r="D826" s="77"/>
      <c r="E826" s="129"/>
      <c r="F826" s="129"/>
      <c r="G826" s="129"/>
      <c r="H826" s="129"/>
      <c r="I826" s="129"/>
      <c r="J826" s="129"/>
      <c r="K826" s="129"/>
      <c r="L826" s="129"/>
      <c r="M826" s="129"/>
      <c r="N826" s="129"/>
      <c r="O826" s="129"/>
      <c r="P826" s="287"/>
      <c r="R826" s="129">
        <v>10</v>
      </c>
      <c r="S826" s="283"/>
      <c r="T826" s="129"/>
      <c r="U826" s="38"/>
      <c r="V826" s="129"/>
      <c r="W826" s="129"/>
      <c r="X826" s="129"/>
      <c r="Y826" s="129"/>
      <c r="Z826" s="129"/>
      <c r="AA826" s="129"/>
      <c r="AB826" s="129"/>
      <c r="AC826" s="196"/>
      <c r="AD826" s="196"/>
      <c r="AE826" s="129"/>
      <c r="AF826" s="129"/>
      <c r="AG826" s="287"/>
      <c r="AI826" s="129">
        <v>10</v>
      </c>
      <c r="AJ826" s="284"/>
      <c r="AK826" s="129"/>
      <c r="AL826" s="129"/>
      <c r="AM826" s="206"/>
      <c r="AN826" s="206"/>
      <c r="AO826" s="206"/>
      <c r="AP826" s="206"/>
      <c r="AQ826" s="206"/>
      <c r="AR826" s="129"/>
      <c r="AS826" s="129"/>
      <c r="AT826" s="129"/>
      <c r="AU826" s="129"/>
      <c r="AV826" s="287"/>
      <c r="AX826" s="224"/>
      <c r="AY826" s="285"/>
      <c r="AZ826" s="224"/>
      <c r="BA826" s="224"/>
      <c r="BB826" s="224"/>
      <c r="BC826" s="224"/>
      <c r="BD826" s="224"/>
      <c r="BE826" s="224"/>
      <c r="BF826" s="224"/>
      <c r="BG826" s="233"/>
      <c r="BH826" s="233"/>
      <c r="BI826" s="224"/>
      <c r="BJ826" s="224"/>
      <c r="BK826" s="285"/>
      <c r="BL826" s="224"/>
      <c r="BM826" s="224"/>
      <c r="BN826" s="285"/>
      <c r="BO826" s="224"/>
      <c r="BP826" s="224"/>
      <c r="BQ826" s="224"/>
      <c r="BR826" s="224"/>
      <c r="BS826" s="224"/>
      <c r="BT826" s="224"/>
      <c r="BU826" s="224"/>
      <c r="BV826" s="224"/>
      <c r="BW826" s="224"/>
      <c r="BX826" s="224"/>
      <c r="BY826" s="224"/>
      <c r="BZ826" s="282"/>
      <c r="CA826" s="224"/>
      <c r="CB826" s="224"/>
      <c r="CC826" s="285"/>
      <c r="CD826" s="224"/>
      <c r="CE826" s="224"/>
      <c r="CF826" s="224"/>
      <c r="CG826" s="224"/>
      <c r="CH826" s="224"/>
      <c r="CI826" s="224"/>
      <c r="CJ826" s="224"/>
      <c r="CK826" s="224"/>
      <c r="CL826" s="224"/>
      <c r="CM826" s="224"/>
      <c r="CN826" s="224"/>
      <c r="CO826" s="282"/>
    </row>
    <row r="827" spans="1:93" hidden="1">
      <c r="A827" s="129">
        <v>11</v>
      </c>
      <c r="B827" s="283"/>
      <c r="C827" s="16"/>
      <c r="D827" s="16"/>
      <c r="E827" s="129"/>
      <c r="F827" s="129"/>
      <c r="G827" s="129"/>
      <c r="H827" s="129"/>
      <c r="I827" s="129"/>
      <c r="J827" s="129"/>
      <c r="K827" s="129"/>
      <c r="L827" s="129"/>
      <c r="M827" s="129"/>
      <c r="N827" s="129"/>
      <c r="O827" s="129"/>
      <c r="P827" s="287"/>
      <c r="R827" s="129">
        <v>11</v>
      </c>
      <c r="S827" s="283"/>
      <c r="T827" s="129"/>
      <c r="U827" s="38"/>
      <c r="V827" s="129"/>
      <c r="W827" s="129"/>
      <c r="X827" s="129"/>
      <c r="Y827" s="129"/>
      <c r="Z827" s="129"/>
      <c r="AA827" s="129"/>
      <c r="AB827" s="129"/>
      <c r="AC827" s="196"/>
      <c r="AD827" s="196"/>
      <c r="AE827" s="129"/>
      <c r="AF827" s="129"/>
      <c r="AG827" s="287"/>
      <c r="AI827" s="129">
        <v>11</v>
      </c>
      <c r="AJ827" s="284"/>
      <c r="AK827" s="129"/>
      <c r="AL827" s="129"/>
      <c r="AM827" s="206"/>
      <c r="AN827" s="206"/>
      <c r="AO827" s="206"/>
      <c r="AP827" s="206"/>
      <c r="AQ827" s="206"/>
      <c r="AR827" s="129"/>
      <c r="AS827" s="129"/>
      <c r="AT827" s="129"/>
      <c r="AU827" s="129"/>
      <c r="AV827" s="287"/>
      <c r="AX827" s="224"/>
      <c r="AY827" s="285"/>
      <c r="AZ827" s="224"/>
      <c r="BA827" s="224"/>
      <c r="BB827" s="224"/>
      <c r="BC827" s="224"/>
      <c r="BD827" s="224"/>
      <c r="BE827" s="224"/>
      <c r="BF827" s="224"/>
      <c r="BG827" s="233"/>
      <c r="BH827" s="233"/>
      <c r="BI827" s="224"/>
      <c r="BJ827" s="224"/>
      <c r="BK827" s="285"/>
      <c r="BL827" s="224"/>
      <c r="BM827" s="224"/>
      <c r="BN827" s="285"/>
      <c r="BO827" s="224"/>
      <c r="BP827" s="224"/>
      <c r="BQ827" s="224"/>
      <c r="BR827" s="224"/>
      <c r="BS827" s="224"/>
      <c r="BT827" s="224"/>
      <c r="BU827" s="224"/>
      <c r="BV827" s="224"/>
      <c r="BW827" s="224"/>
      <c r="BX827" s="224"/>
      <c r="BY827" s="224"/>
      <c r="BZ827" s="282"/>
      <c r="CA827" s="224"/>
      <c r="CB827" s="224"/>
      <c r="CC827" s="285"/>
      <c r="CD827" s="224"/>
      <c r="CE827" s="224"/>
      <c r="CF827" s="224"/>
      <c r="CG827" s="224"/>
      <c r="CH827" s="224"/>
      <c r="CI827" s="224"/>
      <c r="CJ827" s="224"/>
      <c r="CK827" s="224"/>
      <c r="CL827" s="224"/>
      <c r="CM827" s="224"/>
      <c r="CN827" s="224"/>
      <c r="CO827" s="282"/>
    </row>
    <row r="828" spans="1:93" hidden="1">
      <c r="A828" s="129">
        <v>12</v>
      </c>
      <c r="B828" s="283"/>
      <c r="C828" s="129"/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287"/>
      <c r="R828" s="129">
        <v>12</v>
      </c>
      <c r="S828" s="283"/>
      <c r="T828" s="129"/>
      <c r="U828" s="129"/>
      <c r="V828" s="129"/>
      <c r="W828" s="129"/>
      <c r="X828" s="129"/>
      <c r="Y828" s="129"/>
      <c r="Z828" s="129"/>
      <c r="AA828" s="129"/>
      <c r="AB828" s="129"/>
      <c r="AC828" s="196"/>
      <c r="AD828" s="196"/>
      <c r="AE828" s="129"/>
      <c r="AF828" s="129"/>
      <c r="AG828" s="287"/>
      <c r="AI828" s="129">
        <v>12</v>
      </c>
      <c r="AJ828" s="284"/>
      <c r="AK828" s="129"/>
      <c r="AL828" s="129"/>
      <c r="AM828" s="206"/>
      <c r="AN828" s="206"/>
      <c r="AO828" s="206"/>
      <c r="AP828" s="206"/>
      <c r="AQ828" s="206"/>
      <c r="AR828" s="129"/>
      <c r="AS828" s="129"/>
      <c r="AT828" s="129"/>
      <c r="AU828" s="129"/>
      <c r="AV828" s="287"/>
      <c r="AX828" s="224"/>
      <c r="AY828" s="285"/>
      <c r="AZ828" s="224"/>
      <c r="BA828" s="224"/>
      <c r="BB828" s="224"/>
      <c r="BC828" s="224"/>
      <c r="BD828" s="224"/>
      <c r="BE828" s="224"/>
      <c r="BF828" s="224"/>
      <c r="BG828" s="233"/>
      <c r="BH828" s="233"/>
      <c r="BI828" s="224"/>
      <c r="BJ828" s="224"/>
      <c r="BK828" s="285"/>
      <c r="BL828" s="224"/>
      <c r="BM828" s="224"/>
      <c r="BN828" s="285"/>
      <c r="BO828" s="224"/>
      <c r="BP828" s="224"/>
      <c r="BQ828" s="224"/>
      <c r="BR828" s="224"/>
      <c r="BS828" s="224"/>
      <c r="BT828" s="224"/>
      <c r="BU828" s="224"/>
      <c r="BV828" s="224"/>
      <c r="BW828" s="224"/>
      <c r="BX828" s="224"/>
      <c r="BY828" s="224"/>
      <c r="BZ828" s="282"/>
      <c r="CA828" s="224"/>
      <c r="CB828" s="224"/>
      <c r="CC828" s="285"/>
      <c r="CD828" s="224"/>
      <c r="CE828" s="224"/>
      <c r="CF828" s="224"/>
      <c r="CG828" s="224"/>
      <c r="CH828" s="224"/>
      <c r="CI828" s="224"/>
      <c r="CJ828" s="224"/>
      <c r="CK828" s="224"/>
      <c r="CL828" s="224"/>
      <c r="CM828" s="224"/>
      <c r="CN828" s="224"/>
      <c r="CO828" s="282"/>
    </row>
    <row r="829" spans="1:93" hidden="1">
      <c r="A829" s="129">
        <v>13</v>
      </c>
      <c r="B829" s="283"/>
      <c r="C829" s="129"/>
      <c r="D829" s="129"/>
      <c r="E829" s="129"/>
      <c r="F829" s="129"/>
      <c r="G829" s="129"/>
      <c r="H829" s="129"/>
      <c r="I829" s="129"/>
      <c r="J829" s="129"/>
      <c r="K829" s="129"/>
      <c r="L829" s="129"/>
      <c r="M829" s="129"/>
      <c r="N829" s="129"/>
      <c r="O829" s="129"/>
      <c r="P829" s="287"/>
      <c r="R829" s="129">
        <v>13</v>
      </c>
      <c r="S829" s="283"/>
      <c r="T829" s="129"/>
      <c r="U829" s="129"/>
      <c r="V829" s="129"/>
      <c r="W829" s="129"/>
      <c r="X829" s="129"/>
      <c r="Y829" s="129"/>
      <c r="Z829" s="129"/>
      <c r="AA829" s="129"/>
      <c r="AB829" s="129"/>
      <c r="AC829" s="196"/>
      <c r="AD829" s="196"/>
      <c r="AE829" s="129"/>
      <c r="AF829" s="129"/>
      <c r="AG829" s="287"/>
      <c r="AI829" s="129">
        <v>13</v>
      </c>
      <c r="AJ829" s="284"/>
      <c r="AK829" s="129"/>
      <c r="AL829" s="129"/>
      <c r="AM829" s="206"/>
      <c r="AN829" s="206"/>
      <c r="AO829" s="206"/>
      <c r="AP829" s="206"/>
      <c r="AQ829" s="206"/>
      <c r="AR829" s="129"/>
      <c r="AS829" s="129"/>
      <c r="AT829" s="129"/>
      <c r="AU829" s="129"/>
      <c r="AV829" s="287"/>
      <c r="AX829" s="224"/>
      <c r="AY829" s="285"/>
      <c r="AZ829" s="224"/>
      <c r="BA829" s="224"/>
      <c r="BB829" s="224"/>
      <c r="BC829" s="224"/>
      <c r="BD829" s="224"/>
      <c r="BE829" s="224"/>
      <c r="BF829" s="224"/>
      <c r="BG829" s="233"/>
      <c r="BH829" s="233"/>
      <c r="BI829" s="224"/>
      <c r="BJ829" s="224"/>
      <c r="BK829" s="285"/>
      <c r="BL829" s="224"/>
      <c r="BM829" s="224"/>
      <c r="BN829" s="285"/>
      <c r="BO829" s="224"/>
      <c r="BP829" s="224"/>
      <c r="BQ829" s="224"/>
      <c r="BR829" s="224"/>
      <c r="BS829" s="224"/>
      <c r="BT829" s="224"/>
      <c r="BU829" s="224"/>
      <c r="BV829" s="224"/>
      <c r="BW829" s="224"/>
      <c r="BX829" s="224"/>
      <c r="BY829" s="224"/>
      <c r="BZ829" s="282"/>
      <c r="CA829" s="224"/>
      <c r="CB829" s="224"/>
      <c r="CC829" s="285"/>
      <c r="CD829" s="224"/>
      <c r="CE829" s="224"/>
      <c r="CF829" s="224"/>
      <c r="CG829" s="224"/>
      <c r="CH829" s="224"/>
      <c r="CI829" s="224"/>
      <c r="CJ829" s="224"/>
      <c r="CK829" s="224"/>
      <c r="CL829" s="224"/>
      <c r="CM829" s="224"/>
      <c r="CN829" s="224"/>
      <c r="CO829" s="282"/>
    </row>
    <row r="830" spans="1:93" hidden="1">
      <c r="A830" s="129">
        <v>14</v>
      </c>
      <c r="B830" s="283"/>
      <c r="C830" s="129"/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287"/>
      <c r="R830" s="129">
        <v>14</v>
      </c>
      <c r="S830" s="283"/>
      <c r="T830" s="129"/>
      <c r="U830" s="129"/>
      <c r="V830" s="129"/>
      <c r="W830" s="129"/>
      <c r="X830" s="129"/>
      <c r="Y830" s="129"/>
      <c r="Z830" s="129"/>
      <c r="AA830" s="129"/>
      <c r="AB830" s="129"/>
      <c r="AC830" s="196"/>
      <c r="AD830" s="196"/>
      <c r="AE830" s="129"/>
      <c r="AF830" s="129"/>
      <c r="AG830" s="287"/>
      <c r="AI830" s="129">
        <v>14</v>
      </c>
      <c r="AJ830" s="284"/>
      <c r="AK830" s="129"/>
      <c r="AL830" s="129"/>
      <c r="AM830" s="206"/>
      <c r="AN830" s="206"/>
      <c r="AO830" s="206"/>
      <c r="AP830" s="206"/>
      <c r="AQ830" s="206"/>
      <c r="AR830" s="129"/>
      <c r="AS830" s="129"/>
      <c r="AT830" s="129"/>
      <c r="AU830" s="129"/>
      <c r="AV830" s="287"/>
      <c r="AX830" s="224"/>
      <c r="AY830" s="285"/>
      <c r="AZ830" s="224"/>
      <c r="BA830" s="224"/>
      <c r="BB830" s="224"/>
      <c r="BC830" s="224"/>
      <c r="BD830" s="224"/>
      <c r="BE830" s="224"/>
      <c r="BF830" s="224"/>
      <c r="BG830" s="233"/>
      <c r="BH830" s="233"/>
      <c r="BI830" s="224"/>
      <c r="BJ830" s="224"/>
      <c r="BK830" s="285"/>
      <c r="BL830" s="224"/>
      <c r="BM830" s="224"/>
      <c r="BN830" s="285"/>
      <c r="BO830" s="224"/>
      <c r="BP830" s="224"/>
      <c r="BQ830" s="224"/>
      <c r="BR830" s="224"/>
      <c r="BS830" s="224"/>
      <c r="BT830" s="224"/>
      <c r="BU830" s="224"/>
      <c r="BV830" s="224"/>
      <c r="BW830" s="224"/>
      <c r="BX830" s="224"/>
      <c r="BY830" s="224"/>
      <c r="BZ830" s="282"/>
      <c r="CA830" s="224"/>
      <c r="CB830" s="224"/>
      <c r="CC830" s="285"/>
      <c r="CD830" s="224"/>
      <c r="CE830" s="224"/>
      <c r="CF830" s="224"/>
      <c r="CG830" s="224"/>
      <c r="CH830" s="224"/>
      <c r="CI830" s="224"/>
      <c r="CJ830" s="224"/>
      <c r="CK830" s="224"/>
      <c r="CL830" s="224"/>
      <c r="CM830" s="224"/>
      <c r="CN830" s="224"/>
      <c r="CO830" s="282"/>
    </row>
    <row r="831" spans="1:93" hidden="1">
      <c r="A831" s="129">
        <v>15</v>
      </c>
      <c r="B831" s="283"/>
      <c r="C831" s="129"/>
      <c r="D831" s="129"/>
      <c r="E831" s="129"/>
      <c r="F831" s="129"/>
      <c r="G831" s="129"/>
      <c r="H831" s="129"/>
      <c r="I831" s="129"/>
      <c r="J831" s="129"/>
      <c r="K831" s="129"/>
      <c r="L831" s="129"/>
      <c r="M831" s="129"/>
      <c r="N831" s="129"/>
      <c r="O831" s="129"/>
      <c r="P831" s="288"/>
      <c r="R831" s="129">
        <v>15</v>
      </c>
      <c r="S831" s="283"/>
      <c r="T831" s="129"/>
      <c r="U831" s="129"/>
      <c r="V831" s="129"/>
      <c r="W831" s="129"/>
      <c r="X831" s="129"/>
      <c r="Y831" s="129"/>
      <c r="Z831" s="129"/>
      <c r="AA831" s="129"/>
      <c r="AB831" s="129"/>
      <c r="AC831" s="196"/>
      <c r="AD831" s="196"/>
      <c r="AE831" s="129"/>
      <c r="AF831" s="129"/>
      <c r="AG831" s="288"/>
      <c r="AI831" s="129">
        <v>15</v>
      </c>
      <c r="AJ831" s="284"/>
      <c r="AK831" s="129"/>
      <c r="AL831" s="129"/>
      <c r="AM831" s="206"/>
      <c r="AN831" s="206"/>
      <c r="AO831" s="206"/>
      <c r="AP831" s="206"/>
      <c r="AQ831" s="206"/>
      <c r="AR831" s="129"/>
      <c r="AS831" s="129"/>
      <c r="AT831" s="129"/>
      <c r="AU831" s="129"/>
      <c r="AV831" s="288"/>
      <c r="AX831" s="224"/>
      <c r="AY831" s="285"/>
      <c r="AZ831" s="224"/>
      <c r="BA831" s="224"/>
      <c r="BB831" s="224"/>
      <c r="BC831" s="224"/>
      <c r="BD831" s="224"/>
      <c r="BE831" s="224"/>
      <c r="BF831" s="224"/>
      <c r="BG831" s="233"/>
      <c r="BH831" s="233"/>
      <c r="BI831" s="224"/>
      <c r="BJ831" s="224"/>
      <c r="BK831" s="285"/>
      <c r="BL831" s="224"/>
      <c r="BM831" s="224"/>
      <c r="BN831" s="285"/>
      <c r="BO831" s="224"/>
      <c r="BP831" s="224"/>
      <c r="BQ831" s="224"/>
      <c r="BR831" s="224"/>
      <c r="BS831" s="224"/>
      <c r="BT831" s="224"/>
      <c r="BU831" s="224"/>
      <c r="BV831" s="224"/>
      <c r="BW831" s="224"/>
      <c r="BX831" s="224"/>
      <c r="BY831" s="224"/>
      <c r="BZ831" s="282"/>
      <c r="CA831" s="224"/>
      <c r="CB831" s="224"/>
      <c r="CC831" s="285"/>
      <c r="CD831" s="224"/>
      <c r="CE831" s="224"/>
      <c r="CF831" s="224"/>
      <c r="CG831" s="224"/>
      <c r="CH831" s="224"/>
      <c r="CI831" s="224"/>
      <c r="CJ831" s="224"/>
      <c r="CK831" s="224"/>
      <c r="CL831" s="224"/>
      <c r="CM831" s="224"/>
      <c r="CN831" s="224"/>
      <c r="CO831" s="282"/>
    </row>
    <row r="832" spans="1:93" ht="15.75">
      <c r="A832" s="280" t="s">
        <v>644</v>
      </c>
      <c r="B832" s="280"/>
      <c r="C832" s="129"/>
      <c r="D832" s="129"/>
      <c r="E832" s="125">
        <f>SUM(E817:E831)</f>
        <v>400</v>
      </c>
      <c r="F832" s="125">
        <f>SUM(F817:F831)</f>
        <v>316</v>
      </c>
      <c r="G832" s="125">
        <f t="shared" ref="G832:H832" si="398">SUM(G817:G831)</f>
        <v>0</v>
      </c>
      <c r="H832" s="125">
        <f t="shared" si="398"/>
        <v>0</v>
      </c>
      <c r="I832" s="129"/>
      <c r="J832" s="129">
        <f t="shared" ref="J832:K832" si="399">SUM(J817:J831)</f>
        <v>0</v>
      </c>
      <c r="K832" s="129">
        <f t="shared" si="399"/>
        <v>0</v>
      </c>
      <c r="L832" s="130">
        <f>IF(F832=0,0,(F832/E832*100))</f>
        <v>79</v>
      </c>
      <c r="M832" s="130">
        <f>IF(K832=0,0,(K832/J832*100))</f>
        <v>0</v>
      </c>
      <c r="N832" s="129">
        <v>5</v>
      </c>
      <c r="O832" s="129">
        <v>1</v>
      </c>
      <c r="P832" s="129"/>
      <c r="R832" s="280" t="s">
        <v>644</v>
      </c>
      <c r="S832" s="280"/>
      <c r="T832" s="125"/>
      <c r="U832" s="125"/>
      <c r="V832" s="125">
        <f>SUM(V817:V831)</f>
        <v>226</v>
      </c>
      <c r="W832" s="125">
        <f>SUM(W817:W831)</f>
        <v>270</v>
      </c>
      <c r="X832" s="125">
        <f t="shared" ref="X832:Y832" si="400">SUM(X817:X831)</f>
        <v>0</v>
      </c>
      <c r="Y832" s="125">
        <f t="shared" si="400"/>
        <v>0</v>
      </c>
      <c r="Z832" s="125"/>
      <c r="AA832" s="125">
        <f t="shared" ref="AA832:AB832" si="401">SUM(AA817:AA831)</f>
        <v>0</v>
      </c>
      <c r="AB832" s="125">
        <f t="shared" si="401"/>
        <v>0</v>
      </c>
      <c r="AC832" s="197">
        <f>IF(W832=0,0,(W832/V832*100))</f>
        <v>119.46902654867257</v>
      </c>
      <c r="AD832" s="197">
        <f>IF(AB832=0,0,(AB832/AA832*100))</f>
        <v>0</v>
      </c>
      <c r="AE832" s="125">
        <v>6</v>
      </c>
      <c r="AF832" s="125">
        <v>0</v>
      </c>
      <c r="AG832" s="125"/>
      <c r="AI832" s="281" t="s">
        <v>644</v>
      </c>
      <c r="AJ832" s="281"/>
      <c r="AK832" s="129"/>
      <c r="AL832" s="129"/>
      <c r="AM832" s="206">
        <f>SUM(AM817:AM831)</f>
        <v>304</v>
      </c>
      <c r="AN832" s="206">
        <f>SUM(AN817:AN831)</f>
        <v>324</v>
      </c>
      <c r="AO832" s="206"/>
      <c r="AP832" s="206">
        <f t="shared" ref="AP832:AQ832" si="402">SUM(AP817:AP831)</f>
        <v>0</v>
      </c>
      <c r="AQ832" s="206">
        <f t="shared" si="402"/>
        <v>0</v>
      </c>
      <c r="AR832" s="130">
        <f>IF(AN832=0,0,(AN832/AM832*100))</f>
        <v>106.57894736842107</v>
      </c>
      <c r="AS832" s="130">
        <f>IF(AQ832=0,0,(AQ832/AP832*100))</f>
        <v>0</v>
      </c>
      <c r="AT832" s="129">
        <v>6</v>
      </c>
      <c r="AU832" s="129">
        <v>0</v>
      </c>
      <c r="AV832" s="129"/>
      <c r="AX832" s="282"/>
      <c r="AY832" s="282"/>
      <c r="AZ832" s="224"/>
      <c r="BA832" s="224"/>
      <c r="BB832" s="224"/>
      <c r="BC832" s="224"/>
      <c r="BD832" s="224"/>
      <c r="BE832" s="224"/>
      <c r="BF832" s="224"/>
      <c r="BG832" s="232"/>
      <c r="BH832" s="232"/>
      <c r="BI832" s="224"/>
      <c r="BJ832" s="224"/>
      <c r="BK832" s="224"/>
      <c r="BL832" s="224"/>
      <c r="BM832" s="282"/>
      <c r="BN832" s="282"/>
      <c r="BO832" s="224"/>
      <c r="BP832" s="224"/>
      <c r="BQ832" s="224"/>
      <c r="BR832" s="224"/>
      <c r="BS832" s="224"/>
      <c r="BT832" s="224"/>
      <c r="BU832" s="224"/>
      <c r="BV832" s="223"/>
      <c r="BW832" s="223"/>
      <c r="BX832" s="224"/>
      <c r="BY832" s="224"/>
      <c r="BZ832" s="224"/>
      <c r="CA832" s="224"/>
      <c r="CB832" s="282"/>
      <c r="CC832" s="282"/>
      <c r="CD832" s="224"/>
      <c r="CE832" s="224"/>
      <c r="CF832" s="224"/>
      <c r="CG832" s="224"/>
      <c r="CH832" s="224"/>
      <c r="CI832" s="224"/>
      <c r="CJ832" s="224"/>
      <c r="CK832" s="223"/>
      <c r="CL832" s="223"/>
      <c r="CM832" s="224"/>
      <c r="CN832" s="224"/>
      <c r="CO832" s="224"/>
    </row>
    <row r="833" spans="1:93">
      <c r="A833" s="129">
        <v>1</v>
      </c>
      <c r="B833" s="283" t="s">
        <v>636</v>
      </c>
      <c r="C833" s="16" t="s">
        <v>162</v>
      </c>
      <c r="D833" s="49" t="s">
        <v>400</v>
      </c>
      <c r="E833" s="129">
        <v>281</v>
      </c>
      <c r="F833" s="129">
        <v>224</v>
      </c>
      <c r="G833" s="129"/>
      <c r="H833" s="129"/>
      <c r="I833" s="129"/>
      <c r="J833" s="129"/>
      <c r="K833" s="129"/>
      <c r="L833" s="129"/>
      <c r="M833" s="129"/>
      <c r="N833" s="129"/>
      <c r="O833" s="129"/>
      <c r="P833" s="284" t="s">
        <v>930</v>
      </c>
      <c r="R833" s="129">
        <v>1</v>
      </c>
      <c r="S833" s="283" t="s">
        <v>636</v>
      </c>
      <c r="T833" s="34" t="s">
        <v>534</v>
      </c>
      <c r="U833" s="16" t="s">
        <v>424</v>
      </c>
      <c r="V833" s="129">
        <v>100</v>
      </c>
      <c r="W833" s="129">
        <v>100</v>
      </c>
      <c r="X833" s="129"/>
      <c r="Y833" s="129"/>
      <c r="Z833" s="129"/>
      <c r="AA833" s="129"/>
      <c r="AB833" s="129"/>
      <c r="AC833" s="196"/>
      <c r="AD833" s="196"/>
      <c r="AE833" s="129"/>
      <c r="AF833" s="129"/>
      <c r="AG833" s="286"/>
      <c r="AI833" s="129">
        <v>1</v>
      </c>
      <c r="AJ833" s="284" t="s">
        <v>636</v>
      </c>
      <c r="AK833" s="129" t="s">
        <v>946</v>
      </c>
      <c r="AL833" s="129" t="s">
        <v>947</v>
      </c>
      <c r="AM833" s="206">
        <v>50</v>
      </c>
      <c r="AN833" s="206">
        <v>20</v>
      </c>
      <c r="AO833" s="206"/>
      <c r="AP833" s="206"/>
      <c r="AQ833" s="206"/>
      <c r="AR833" s="129"/>
      <c r="AS833" s="129"/>
      <c r="AT833" s="129"/>
      <c r="AU833" s="129"/>
      <c r="AV833" s="286"/>
      <c r="AX833" s="224"/>
      <c r="AY833" s="285"/>
      <c r="AZ833" s="230"/>
      <c r="BA833" s="230"/>
      <c r="BB833" s="224"/>
      <c r="BC833" s="224"/>
      <c r="BD833" s="224"/>
      <c r="BE833" s="224"/>
      <c r="BF833" s="224"/>
      <c r="BG833" s="233"/>
      <c r="BH833" s="233"/>
      <c r="BI833" s="224"/>
      <c r="BJ833" s="224"/>
      <c r="BK833" s="285"/>
      <c r="BL833" s="224"/>
      <c r="BM833" s="224"/>
      <c r="BN833" s="285"/>
      <c r="BO833" s="230"/>
      <c r="BP833" s="230"/>
      <c r="BQ833" s="224"/>
      <c r="BR833" s="224"/>
      <c r="BS833" s="224"/>
      <c r="BT833" s="224"/>
      <c r="BU833" s="224"/>
      <c r="BV833" s="224"/>
      <c r="BW833" s="224"/>
      <c r="BX833" s="224"/>
      <c r="BY833" s="224"/>
      <c r="BZ833" s="282"/>
      <c r="CA833" s="224"/>
      <c r="CB833" s="224"/>
      <c r="CC833" s="285"/>
      <c r="CD833" s="224"/>
      <c r="CE833" s="224"/>
      <c r="CF833" s="224"/>
      <c r="CG833" s="224"/>
      <c r="CH833" s="224"/>
      <c r="CI833" s="224"/>
      <c r="CJ833" s="224"/>
      <c r="CK833" s="224"/>
      <c r="CL833" s="224"/>
      <c r="CM833" s="224"/>
      <c r="CN833" s="224"/>
      <c r="CO833" s="282"/>
    </row>
    <row r="834" spans="1:93">
      <c r="A834" s="129">
        <v>2</v>
      </c>
      <c r="B834" s="283"/>
      <c r="C834" s="16"/>
      <c r="D834" s="16" t="s">
        <v>503</v>
      </c>
      <c r="E834" s="129">
        <v>100</v>
      </c>
      <c r="F834" s="129">
        <v>100</v>
      </c>
      <c r="G834" s="129"/>
      <c r="H834" s="129"/>
      <c r="I834" s="129"/>
      <c r="J834" s="129"/>
      <c r="K834" s="129"/>
      <c r="L834" s="129"/>
      <c r="M834" s="129"/>
      <c r="N834" s="129"/>
      <c r="O834" s="129"/>
      <c r="P834" s="284"/>
      <c r="R834" s="129">
        <v>2</v>
      </c>
      <c r="S834" s="283"/>
      <c r="T834" s="16"/>
      <c r="U834" s="27" t="s">
        <v>514</v>
      </c>
      <c r="V834" s="129">
        <v>30</v>
      </c>
      <c r="W834" s="129">
        <v>30</v>
      </c>
      <c r="X834" s="129"/>
      <c r="Y834" s="129"/>
      <c r="Z834" s="129"/>
      <c r="AA834" s="129"/>
      <c r="AB834" s="129"/>
      <c r="AC834" s="196"/>
      <c r="AD834" s="196"/>
      <c r="AE834" s="129"/>
      <c r="AF834" s="129"/>
      <c r="AG834" s="287"/>
      <c r="AI834" s="129">
        <v>2</v>
      </c>
      <c r="AJ834" s="284"/>
      <c r="AK834" s="129" t="s">
        <v>948</v>
      </c>
      <c r="AL834" s="129" t="s">
        <v>949</v>
      </c>
      <c r="AM834" s="206">
        <v>30</v>
      </c>
      <c r="AN834" s="206">
        <v>30</v>
      </c>
      <c r="AO834" s="206"/>
      <c r="AP834" s="206"/>
      <c r="AQ834" s="206"/>
      <c r="AR834" s="129"/>
      <c r="AS834" s="129"/>
      <c r="AT834" s="129"/>
      <c r="AU834" s="129"/>
      <c r="AV834" s="287"/>
      <c r="AX834" s="224"/>
      <c r="AY834" s="285"/>
      <c r="AZ834" s="230"/>
      <c r="BA834" s="230"/>
      <c r="BB834" s="224"/>
      <c r="BC834" s="224"/>
      <c r="BD834" s="224"/>
      <c r="BE834" s="224"/>
      <c r="BF834" s="224"/>
      <c r="BG834" s="233"/>
      <c r="BH834" s="233"/>
      <c r="BI834" s="224"/>
      <c r="BJ834" s="224"/>
      <c r="BK834" s="285"/>
      <c r="BL834" s="224"/>
      <c r="BM834" s="224"/>
      <c r="BN834" s="285"/>
      <c r="BO834" s="230"/>
      <c r="BP834" s="230"/>
      <c r="BQ834" s="224"/>
      <c r="BR834" s="224"/>
      <c r="BS834" s="224"/>
      <c r="BT834" s="224"/>
      <c r="BU834" s="224"/>
      <c r="BV834" s="224"/>
      <c r="BW834" s="224"/>
      <c r="BX834" s="224"/>
      <c r="BY834" s="224"/>
      <c r="BZ834" s="282"/>
      <c r="CA834" s="224"/>
      <c r="CB834" s="224"/>
      <c r="CC834" s="285"/>
      <c r="CD834" s="230"/>
      <c r="CE834" s="230"/>
      <c r="CF834" s="224"/>
      <c r="CG834" s="224"/>
      <c r="CH834" s="224"/>
      <c r="CI834" s="224"/>
      <c r="CJ834" s="224"/>
      <c r="CK834" s="224"/>
      <c r="CL834" s="224"/>
      <c r="CM834" s="224"/>
      <c r="CN834" s="224"/>
      <c r="CO834" s="282"/>
    </row>
    <row r="835" spans="1:93">
      <c r="A835" s="129">
        <v>3</v>
      </c>
      <c r="B835" s="283"/>
      <c r="C835" s="16" t="s">
        <v>160</v>
      </c>
      <c r="D835" s="16" t="s">
        <v>161</v>
      </c>
      <c r="E835" s="129"/>
      <c r="F835" s="129">
        <v>28</v>
      </c>
      <c r="G835" s="129"/>
      <c r="H835" s="129"/>
      <c r="I835" s="129"/>
      <c r="J835" s="129"/>
      <c r="K835" s="129"/>
      <c r="L835" s="129"/>
      <c r="M835" s="129"/>
      <c r="N835" s="129"/>
      <c r="O835" s="129"/>
      <c r="P835" s="284"/>
      <c r="R835" s="129">
        <v>3</v>
      </c>
      <c r="S835" s="283"/>
      <c r="T835" s="16" t="s">
        <v>566</v>
      </c>
      <c r="U835" s="78" t="s">
        <v>379</v>
      </c>
      <c r="V835" s="129">
        <v>4</v>
      </c>
      <c r="W835" s="129">
        <v>4</v>
      </c>
      <c r="X835" s="129"/>
      <c r="Y835" s="129"/>
      <c r="Z835" s="129"/>
      <c r="AA835" s="129"/>
      <c r="AB835" s="129"/>
      <c r="AC835" s="196"/>
      <c r="AD835" s="196"/>
      <c r="AE835" s="129"/>
      <c r="AF835" s="129"/>
      <c r="AG835" s="287"/>
      <c r="AI835" s="129">
        <v>3</v>
      </c>
      <c r="AJ835" s="284"/>
      <c r="AK835" s="16" t="s">
        <v>292</v>
      </c>
      <c r="AL835" s="16" t="s">
        <v>293</v>
      </c>
      <c r="AM835" s="206">
        <v>10</v>
      </c>
      <c r="AN835" s="206"/>
      <c r="AO835" s="206"/>
      <c r="AP835" s="206"/>
      <c r="AQ835" s="206"/>
      <c r="AR835" s="129"/>
      <c r="AS835" s="129"/>
      <c r="AT835" s="129"/>
      <c r="AU835" s="129"/>
      <c r="AV835" s="287"/>
      <c r="AX835" s="224"/>
      <c r="AY835" s="285"/>
      <c r="AZ835" s="230"/>
      <c r="BA835" s="230"/>
      <c r="BB835" s="224"/>
      <c r="BC835" s="224"/>
      <c r="BD835" s="224"/>
      <c r="BE835" s="224"/>
      <c r="BF835" s="224"/>
      <c r="BG835" s="233"/>
      <c r="BH835" s="233"/>
      <c r="BI835" s="224"/>
      <c r="BJ835" s="224"/>
      <c r="BK835" s="285"/>
      <c r="BL835" s="224"/>
      <c r="BM835" s="224"/>
      <c r="BN835" s="285"/>
      <c r="BO835" s="224"/>
      <c r="BP835" s="224"/>
      <c r="BQ835" s="224"/>
      <c r="BR835" s="224"/>
      <c r="BS835" s="224"/>
      <c r="BT835" s="224"/>
      <c r="BU835" s="224"/>
      <c r="BV835" s="224"/>
      <c r="BW835" s="224"/>
      <c r="BX835" s="224"/>
      <c r="BY835" s="224"/>
      <c r="BZ835" s="282"/>
      <c r="CA835" s="224"/>
      <c r="CB835" s="224"/>
      <c r="CC835" s="285"/>
      <c r="CD835" s="222"/>
      <c r="CE835" s="222"/>
      <c r="CF835" s="224"/>
      <c r="CG835" s="224"/>
      <c r="CH835" s="224"/>
      <c r="CI835" s="224"/>
      <c r="CJ835" s="224"/>
      <c r="CK835" s="224"/>
      <c r="CL835" s="224"/>
      <c r="CM835" s="224"/>
      <c r="CN835" s="224"/>
      <c r="CO835" s="282"/>
    </row>
    <row r="836" spans="1:93">
      <c r="A836" s="129">
        <v>4</v>
      </c>
      <c r="B836" s="283"/>
      <c r="C836" s="38"/>
      <c r="D836" s="38"/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  <c r="P836" s="284"/>
      <c r="R836" s="129">
        <v>4</v>
      </c>
      <c r="S836" s="283"/>
      <c r="T836" s="16" t="s">
        <v>304</v>
      </c>
      <c r="U836" s="16" t="s">
        <v>305</v>
      </c>
      <c r="V836" s="129">
        <v>30</v>
      </c>
      <c r="W836" s="129">
        <v>30</v>
      </c>
      <c r="X836" s="129"/>
      <c r="Y836" s="129"/>
      <c r="Z836" s="129"/>
      <c r="AA836" s="129"/>
      <c r="AB836" s="129"/>
      <c r="AC836" s="196"/>
      <c r="AD836" s="196"/>
      <c r="AE836" s="129"/>
      <c r="AF836" s="129"/>
      <c r="AG836" s="287"/>
      <c r="AI836" s="129">
        <v>4</v>
      </c>
      <c r="AJ836" s="284"/>
      <c r="AK836" s="129" t="s">
        <v>950</v>
      </c>
      <c r="AL836" s="129" t="s">
        <v>951</v>
      </c>
      <c r="AM836" s="206">
        <v>50</v>
      </c>
      <c r="AN836" s="206">
        <v>50</v>
      </c>
      <c r="AO836" s="206"/>
      <c r="AP836" s="206"/>
      <c r="AQ836" s="206"/>
      <c r="AR836" s="129"/>
      <c r="AS836" s="129"/>
      <c r="AT836" s="129"/>
      <c r="AU836" s="129"/>
      <c r="AV836" s="287"/>
      <c r="AX836" s="224"/>
      <c r="AY836" s="285"/>
      <c r="AZ836" s="230"/>
      <c r="BA836" s="230"/>
      <c r="BB836" s="224"/>
      <c r="BC836" s="224"/>
      <c r="BD836" s="224"/>
      <c r="BE836" s="224"/>
      <c r="BF836" s="224"/>
      <c r="BG836" s="233"/>
      <c r="BH836" s="233"/>
      <c r="BI836" s="224"/>
      <c r="BJ836" s="224"/>
      <c r="BK836" s="285"/>
      <c r="BL836" s="224"/>
      <c r="BM836" s="224"/>
      <c r="BN836" s="285"/>
      <c r="BO836" s="230"/>
      <c r="BP836" s="230"/>
      <c r="BQ836" s="224"/>
      <c r="BR836" s="224"/>
      <c r="BS836" s="224"/>
      <c r="BT836" s="224"/>
      <c r="BU836" s="224"/>
      <c r="BV836" s="224"/>
      <c r="BW836" s="224"/>
      <c r="BX836" s="224"/>
      <c r="BY836" s="224"/>
      <c r="BZ836" s="282"/>
      <c r="CA836" s="224"/>
      <c r="CB836" s="224"/>
      <c r="CC836" s="285"/>
      <c r="CD836" s="230"/>
      <c r="CE836" s="235"/>
      <c r="CF836" s="224"/>
      <c r="CG836" s="224"/>
      <c r="CH836" s="224"/>
      <c r="CI836" s="224"/>
      <c r="CJ836" s="224"/>
      <c r="CK836" s="224"/>
      <c r="CL836" s="224"/>
      <c r="CM836" s="224"/>
      <c r="CN836" s="224"/>
      <c r="CO836" s="282"/>
    </row>
    <row r="837" spans="1:93">
      <c r="A837" s="129">
        <v>5</v>
      </c>
      <c r="B837" s="283"/>
      <c r="C837" s="129"/>
      <c r="D837" s="129"/>
      <c r="E837" s="129"/>
      <c r="F837" s="129"/>
      <c r="G837" s="129"/>
      <c r="H837" s="129"/>
      <c r="I837" s="129"/>
      <c r="J837" s="129"/>
      <c r="K837" s="129"/>
      <c r="L837" s="129"/>
      <c r="M837" s="129"/>
      <c r="N837" s="129"/>
      <c r="O837" s="129"/>
      <c r="P837" s="284"/>
      <c r="R837" s="129">
        <v>5</v>
      </c>
      <c r="S837" s="283"/>
      <c r="T837" s="16" t="s">
        <v>73</v>
      </c>
      <c r="U837" s="16" t="s">
        <v>74</v>
      </c>
      <c r="V837" s="129">
        <v>1</v>
      </c>
      <c r="W837" s="129"/>
      <c r="X837" s="129"/>
      <c r="Y837" s="129"/>
      <c r="Z837" s="129"/>
      <c r="AA837" s="129"/>
      <c r="AB837" s="129"/>
      <c r="AC837" s="196"/>
      <c r="AD837" s="196"/>
      <c r="AE837" s="129"/>
      <c r="AF837" s="129"/>
      <c r="AG837" s="287"/>
      <c r="AI837" s="129">
        <v>5</v>
      </c>
      <c r="AJ837" s="284"/>
      <c r="AK837" s="16"/>
      <c r="AL837" s="16" t="s">
        <v>503</v>
      </c>
      <c r="AM837" s="206">
        <v>100</v>
      </c>
      <c r="AN837" s="206"/>
      <c r="AO837" s="206"/>
      <c r="AP837" s="206"/>
      <c r="AQ837" s="206"/>
      <c r="AR837" s="129"/>
      <c r="AS837" s="129"/>
      <c r="AT837" s="129"/>
      <c r="AU837" s="129"/>
      <c r="AV837" s="287"/>
      <c r="AX837" s="224"/>
      <c r="AY837" s="285"/>
      <c r="AZ837" s="230"/>
      <c r="BA837" s="230"/>
      <c r="BB837" s="224"/>
      <c r="BC837" s="224"/>
      <c r="BD837" s="224"/>
      <c r="BE837" s="224"/>
      <c r="BF837" s="224"/>
      <c r="BG837" s="233"/>
      <c r="BH837" s="233"/>
      <c r="BI837" s="224"/>
      <c r="BJ837" s="224"/>
      <c r="BK837" s="285"/>
      <c r="BL837" s="224"/>
      <c r="BM837" s="224"/>
      <c r="BN837" s="285"/>
      <c r="BO837" s="230"/>
      <c r="BP837" s="230"/>
      <c r="BQ837" s="224"/>
      <c r="BR837" s="224"/>
      <c r="BS837" s="224"/>
      <c r="BT837" s="224"/>
      <c r="BU837" s="224"/>
      <c r="BV837" s="224"/>
      <c r="BW837" s="224"/>
      <c r="BX837" s="224"/>
      <c r="BY837" s="224"/>
      <c r="BZ837" s="282"/>
      <c r="CA837" s="224"/>
      <c r="CB837" s="224"/>
      <c r="CC837" s="285"/>
      <c r="CD837" s="224"/>
      <c r="CE837" s="224"/>
      <c r="CF837" s="224"/>
      <c r="CG837" s="224"/>
      <c r="CH837" s="224"/>
      <c r="CI837" s="224"/>
      <c r="CJ837" s="224"/>
      <c r="CK837" s="224"/>
      <c r="CL837" s="224"/>
      <c r="CM837" s="224"/>
      <c r="CN837" s="224"/>
      <c r="CO837" s="282"/>
    </row>
    <row r="838" spans="1:93">
      <c r="A838" s="129">
        <v>6</v>
      </c>
      <c r="B838" s="283"/>
      <c r="C838" s="16"/>
      <c r="D838" s="49"/>
      <c r="E838" s="129"/>
      <c r="F838" s="129"/>
      <c r="G838" s="129"/>
      <c r="H838" s="129"/>
      <c r="I838" s="129"/>
      <c r="J838" s="129"/>
      <c r="K838" s="129"/>
      <c r="L838" s="129"/>
      <c r="M838" s="129"/>
      <c r="N838" s="129"/>
      <c r="O838" s="129"/>
      <c r="P838" s="284"/>
      <c r="R838" s="129">
        <v>6</v>
      </c>
      <c r="S838" s="283"/>
      <c r="T838" s="129" t="s">
        <v>927</v>
      </c>
      <c r="U838" s="129" t="s">
        <v>928</v>
      </c>
      <c r="V838" s="129">
        <v>50</v>
      </c>
      <c r="W838" s="129"/>
      <c r="X838" s="129"/>
      <c r="Y838" s="129"/>
      <c r="Z838" s="129"/>
      <c r="AA838" s="129"/>
      <c r="AB838" s="129"/>
      <c r="AC838" s="196"/>
      <c r="AD838" s="196"/>
      <c r="AE838" s="129"/>
      <c r="AF838" s="129"/>
      <c r="AG838" s="287"/>
      <c r="AI838" s="129">
        <v>6</v>
      </c>
      <c r="AJ838" s="284"/>
      <c r="AK838" s="16" t="s">
        <v>521</v>
      </c>
      <c r="AL838" s="16" t="s">
        <v>380</v>
      </c>
      <c r="AM838" s="206"/>
      <c r="AN838" s="206">
        <v>40</v>
      </c>
      <c r="AO838" s="206"/>
      <c r="AP838" s="206"/>
      <c r="AQ838" s="206"/>
      <c r="AR838" s="129"/>
      <c r="AS838" s="129"/>
      <c r="AT838" s="129"/>
      <c r="AU838" s="129"/>
      <c r="AV838" s="287"/>
      <c r="AX838" s="224"/>
      <c r="AY838" s="285"/>
      <c r="AZ838" s="230"/>
      <c r="BA838" s="230"/>
      <c r="BB838" s="224"/>
      <c r="BC838" s="224"/>
      <c r="BD838" s="224"/>
      <c r="BE838" s="224"/>
      <c r="BF838" s="224"/>
      <c r="BG838" s="233"/>
      <c r="BH838" s="233"/>
      <c r="BI838" s="224"/>
      <c r="BJ838" s="224"/>
      <c r="BK838" s="285"/>
      <c r="BL838" s="224"/>
      <c r="BM838" s="224"/>
      <c r="BN838" s="285"/>
      <c r="BO838" s="224"/>
      <c r="BP838" s="230"/>
      <c r="BQ838" s="224"/>
      <c r="BR838" s="224"/>
      <c r="BS838" s="224"/>
      <c r="BT838" s="224"/>
      <c r="BU838" s="224"/>
      <c r="BV838" s="224"/>
      <c r="BW838" s="224"/>
      <c r="BX838" s="224"/>
      <c r="BY838" s="224"/>
      <c r="BZ838" s="282"/>
      <c r="CA838" s="224"/>
      <c r="CB838" s="224"/>
      <c r="CC838" s="285"/>
      <c r="CD838" s="224"/>
      <c r="CE838" s="224"/>
      <c r="CF838" s="224"/>
      <c r="CG838" s="224"/>
      <c r="CH838" s="224"/>
      <c r="CI838" s="224"/>
      <c r="CJ838" s="224"/>
      <c r="CK838" s="224"/>
      <c r="CL838" s="224"/>
      <c r="CM838" s="224"/>
      <c r="CN838" s="224"/>
      <c r="CO838" s="282"/>
    </row>
    <row r="839" spans="1:93">
      <c r="A839" s="129">
        <v>7</v>
      </c>
      <c r="B839" s="283"/>
      <c r="C839" s="16"/>
      <c r="D839" s="16"/>
      <c r="E839" s="129"/>
      <c r="F839" s="129"/>
      <c r="G839" s="129"/>
      <c r="H839" s="129"/>
      <c r="I839" s="129"/>
      <c r="J839" s="129"/>
      <c r="K839" s="129"/>
      <c r="L839" s="129"/>
      <c r="M839" s="129"/>
      <c r="N839" s="129"/>
      <c r="O839" s="129"/>
      <c r="P839" s="284"/>
      <c r="R839" s="129">
        <v>7</v>
      </c>
      <c r="S839" s="283"/>
      <c r="T839" s="129" t="s">
        <v>938</v>
      </c>
      <c r="U839" s="129" t="s">
        <v>939</v>
      </c>
      <c r="V839" s="129">
        <v>20</v>
      </c>
      <c r="W839" s="129"/>
      <c r="X839" s="129"/>
      <c r="Y839" s="129"/>
      <c r="Z839" s="129"/>
      <c r="AA839" s="129"/>
      <c r="AB839" s="129"/>
      <c r="AC839" s="196"/>
      <c r="AD839" s="196"/>
      <c r="AE839" s="129"/>
      <c r="AF839" s="129"/>
      <c r="AG839" s="287"/>
      <c r="AI839" s="129">
        <v>7</v>
      </c>
      <c r="AJ839" s="284"/>
      <c r="AK839" s="129" t="s">
        <v>952</v>
      </c>
      <c r="AL839" s="129" t="s">
        <v>953</v>
      </c>
      <c r="AM839" s="206"/>
      <c r="AN839" s="206">
        <v>4</v>
      </c>
      <c r="AO839" s="206"/>
      <c r="AP839" s="206"/>
      <c r="AQ839" s="206"/>
      <c r="AR839" s="129"/>
      <c r="AS839" s="129"/>
      <c r="AT839" s="129"/>
      <c r="AU839" s="129"/>
      <c r="AV839" s="287"/>
      <c r="AX839" s="224"/>
      <c r="AY839" s="285"/>
      <c r="AZ839" s="230"/>
      <c r="BA839" s="230"/>
      <c r="BB839" s="224"/>
      <c r="BC839" s="224"/>
      <c r="BD839" s="224"/>
      <c r="BE839" s="224"/>
      <c r="BF839" s="224"/>
      <c r="BG839" s="233"/>
      <c r="BH839" s="233"/>
      <c r="BI839" s="224"/>
      <c r="BJ839" s="224"/>
      <c r="BK839" s="285"/>
      <c r="BL839" s="224"/>
      <c r="BM839" s="224"/>
      <c r="BN839" s="285"/>
      <c r="BO839" s="224"/>
      <c r="BP839" s="224"/>
      <c r="BQ839" s="224"/>
      <c r="BR839" s="224"/>
      <c r="BS839" s="224"/>
      <c r="BT839" s="224"/>
      <c r="BU839" s="224"/>
      <c r="BV839" s="224"/>
      <c r="BW839" s="224"/>
      <c r="BX839" s="224"/>
      <c r="BY839" s="224"/>
      <c r="BZ839" s="282"/>
      <c r="CA839" s="224"/>
      <c r="CB839" s="224"/>
      <c r="CC839" s="285"/>
      <c r="CD839" s="224"/>
      <c r="CE839" s="224"/>
      <c r="CF839" s="224"/>
      <c r="CG839" s="224"/>
      <c r="CH839" s="224"/>
      <c r="CI839" s="224"/>
      <c r="CJ839" s="224"/>
      <c r="CK839" s="224"/>
      <c r="CL839" s="224"/>
      <c r="CM839" s="224"/>
      <c r="CN839" s="224"/>
      <c r="CO839" s="282"/>
    </row>
    <row r="840" spans="1:93">
      <c r="A840" s="129">
        <v>8</v>
      </c>
      <c r="B840" s="283"/>
      <c r="C840" s="16"/>
      <c r="D840" s="24"/>
      <c r="E840" s="129"/>
      <c r="F840" s="129"/>
      <c r="G840" s="129"/>
      <c r="H840" s="129"/>
      <c r="I840" s="129"/>
      <c r="J840" s="129"/>
      <c r="K840" s="129"/>
      <c r="L840" s="129"/>
      <c r="M840" s="129"/>
      <c r="N840" s="129"/>
      <c r="O840" s="129"/>
      <c r="P840" s="284"/>
      <c r="R840" s="129">
        <v>8</v>
      </c>
      <c r="S840" s="283"/>
      <c r="T840" s="34"/>
      <c r="U840" s="78"/>
      <c r="V840" s="129"/>
      <c r="W840" s="129"/>
      <c r="X840" s="129"/>
      <c r="Y840" s="129"/>
      <c r="Z840" s="129"/>
      <c r="AA840" s="129"/>
      <c r="AB840" s="129"/>
      <c r="AC840" s="196"/>
      <c r="AD840" s="196"/>
      <c r="AE840" s="129"/>
      <c r="AF840" s="129"/>
      <c r="AG840" s="287"/>
      <c r="AI840" s="129">
        <v>8</v>
      </c>
      <c r="AJ840" s="284"/>
      <c r="AK840" s="129"/>
      <c r="AL840" s="129"/>
      <c r="AM840" s="206"/>
      <c r="AN840" s="206"/>
      <c r="AO840" s="206"/>
      <c r="AP840" s="206"/>
      <c r="AQ840" s="206"/>
      <c r="AR840" s="129"/>
      <c r="AS840" s="129"/>
      <c r="AT840" s="129"/>
      <c r="AU840" s="129"/>
      <c r="AV840" s="287"/>
      <c r="AX840" s="224"/>
      <c r="AY840" s="285"/>
      <c r="AZ840" s="234"/>
      <c r="BA840" s="230"/>
      <c r="BB840" s="224"/>
      <c r="BC840" s="224"/>
      <c r="BD840" s="224"/>
      <c r="BE840" s="224"/>
      <c r="BF840" s="224"/>
      <c r="BG840" s="233"/>
      <c r="BH840" s="233"/>
      <c r="BI840" s="224"/>
      <c r="BJ840" s="224"/>
      <c r="BK840" s="285"/>
      <c r="BL840" s="224"/>
      <c r="BM840" s="224"/>
      <c r="BN840" s="285"/>
      <c r="BO840" s="230"/>
      <c r="BP840" s="230"/>
      <c r="BQ840" s="224"/>
      <c r="BR840" s="224"/>
      <c r="BS840" s="224"/>
      <c r="BT840" s="224"/>
      <c r="BU840" s="224"/>
      <c r="BV840" s="224"/>
      <c r="BW840" s="224"/>
      <c r="BX840" s="224"/>
      <c r="BY840" s="224"/>
      <c r="BZ840" s="282"/>
      <c r="CA840" s="224"/>
      <c r="CB840" s="224"/>
      <c r="CC840" s="285"/>
      <c r="CD840" s="224"/>
      <c r="CE840" s="224"/>
      <c r="CF840" s="224"/>
      <c r="CG840" s="224"/>
      <c r="CH840" s="224"/>
      <c r="CI840" s="224"/>
      <c r="CJ840" s="224"/>
      <c r="CK840" s="224"/>
      <c r="CL840" s="224"/>
      <c r="CM840" s="224"/>
      <c r="CN840" s="224"/>
      <c r="CO840" s="282"/>
    </row>
    <row r="841" spans="1:93" hidden="1">
      <c r="A841" s="129">
        <v>9</v>
      </c>
      <c r="B841" s="283"/>
      <c r="C841" s="129"/>
      <c r="D841" s="129"/>
      <c r="E841" s="129"/>
      <c r="F841" s="129"/>
      <c r="G841" s="129"/>
      <c r="H841" s="129"/>
      <c r="I841" s="129"/>
      <c r="J841" s="129"/>
      <c r="K841" s="129"/>
      <c r="L841" s="129"/>
      <c r="M841" s="129"/>
      <c r="N841" s="129"/>
      <c r="O841" s="129"/>
      <c r="P841" s="284"/>
      <c r="R841" s="129">
        <v>9</v>
      </c>
      <c r="S841" s="283"/>
      <c r="T841" s="16"/>
      <c r="U841" s="16"/>
      <c r="V841" s="129"/>
      <c r="W841" s="129"/>
      <c r="X841" s="129"/>
      <c r="Y841" s="129"/>
      <c r="Z841" s="129"/>
      <c r="AA841" s="129"/>
      <c r="AB841" s="129"/>
      <c r="AC841" s="196"/>
      <c r="AD841" s="196"/>
      <c r="AE841" s="129"/>
      <c r="AF841" s="129"/>
      <c r="AG841" s="287"/>
      <c r="AI841" s="129">
        <v>9</v>
      </c>
      <c r="AJ841" s="284"/>
      <c r="AK841" s="129"/>
      <c r="AL841" s="129"/>
      <c r="AM841" s="206"/>
      <c r="AN841" s="206"/>
      <c r="AO841" s="206"/>
      <c r="AP841" s="206"/>
      <c r="AQ841" s="206"/>
      <c r="AR841" s="129"/>
      <c r="AS841" s="129"/>
      <c r="AT841" s="129"/>
      <c r="AU841" s="129"/>
      <c r="AV841" s="287"/>
      <c r="AX841" s="224"/>
      <c r="AY841" s="285"/>
      <c r="AZ841" s="230"/>
      <c r="BA841" s="237"/>
      <c r="BB841" s="224"/>
      <c r="BC841" s="224"/>
      <c r="BD841" s="224"/>
      <c r="BE841" s="224"/>
      <c r="BF841" s="224"/>
      <c r="BG841" s="233"/>
      <c r="BH841" s="233"/>
      <c r="BI841" s="224"/>
      <c r="BJ841" s="224"/>
      <c r="BK841" s="285"/>
      <c r="BL841" s="224"/>
      <c r="BM841" s="224"/>
      <c r="BN841" s="285"/>
      <c r="BO841" s="224"/>
      <c r="BP841" s="224"/>
      <c r="BQ841" s="224"/>
      <c r="BR841" s="224"/>
      <c r="BS841" s="224"/>
      <c r="BT841" s="224"/>
      <c r="BU841" s="224"/>
      <c r="BV841" s="224"/>
      <c r="BW841" s="224"/>
      <c r="BX841" s="224"/>
      <c r="BY841" s="224"/>
      <c r="BZ841" s="282"/>
      <c r="CA841" s="224"/>
      <c r="CB841" s="224"/>
      <c r="CC841" s="285"/>
      <c r="CD841" s="224"/>
      <c r="CE841" s="224"/>
      <c r="CF841" s="224"/>
      <c r="CG841" s="224"/>
      <c r="CH841" s="224"/>
      <c r="CI841" s="224"/>
      <c r="CJ841" s="224"/>
      <c r="CK841" s="224"/>
      <c r="CL841" s="224"/>
      <c r="CM841" s="224"/>
      <c r="CN841" s="224"/>
      <c r="CO841" s="282"/>
    </row>
    <row r="842" spans="1:93" hidden="1">
      <c r="A842" s="129">
        <v>10</v>
      </c>
      <c r="B842" s="283"/>
      <c r="C842" s="129"/>
      <c r="D842" s="129"/>
      <c r="E842" s="129"/>
      <c r="F842" s="129"/>
      <c r="G842" s="129"/>
      <c r="H842" s="129"/>
      <c r="I842" s="129"/>
      <c r="J842" s="129"/>
      <c r="K842" s="129"/>
      <c r="L842" s="129"/>
      <c r="M842" s="129"/>
      <c r="N842" s="129"/>
      <c r="O842" s="129"/>
      <c r="P842" s="284"/>
      <c r="R842" s="129">
        <v>10</v>
      </c>
      <c r="S842" s="283"/>
      <c r="T842" s="16"/>
      <c r="U842" s="16"/>
      <c r="V842" s="129"/>
      <c r="W842" s="129"/>
      <c r="X842" s="129"/>
      <c r="Y842" s="129"/>
      <c r="Z842" s="129"/>
      <c r="AA842" s="129"/>
      <c r="AB842" s="129"/>
      <c r="AC842" s="196"/>
      <c r="AD842" s="196"/>
      <c r="AE842" s="129"/>
      <c r="AF842" s="129"/>
      <c r="AG842" s="287"/>
      <c r="AI842" s="129">
        <v>10</v>
      </c>
      <c r="AJ842" s="284"/>
      <c r="AK842" s="129"/>
      <c r="AL842" s="129"/>
      <c r="AM842" s="206"/>
      <c r="AN842" s="206"/>
      <c r="AO842" s="206"/>
      <c r="AP842" s="206"/>
      <c r="AQ842" s="206"/>
      <c r="AR842" s="129"/>
      <c r="AS842" s="129"/>
      <c r="AT842" s="129"/>
      <c r="AU842" s="129"/>
      <c r="AV842" s="287"/>
      <c r="AX842" s="224"/>
      <c r="AY842" s="285"/>
      <c r="AZ842" s="230"/>
      <c r="BA842" s="224"/>
      <c r="BB842" s="224"/>
      <c r="BC842" s="224"/>
      <c r="BD842" s="224"/>
      <c r="BE842" s="224"/>
      <c r="BF842" s="224"/>
      <c r="BG842" s="233"/>
      <c r="BH842" s="233"/>
      <c r="BI842" s="224"/>
      <c r="BJ842" s="224"/>
      <c r="BK842" s="285"/>
      <c r="BL842" s="224"/>
      <c r="BM842" s="224"/>
      <c r="BN842" s="285"/>
      <c r="BO842" s="224"/>
      <c r="BP842" s="224"/>
      <c r="BQ842" s="224"/>
      <c r="BR842" s="224"/>
      <c r="BS842" s="224"/>
      <c r="BT842" s="224"/>
      <c r="BU842" s="224"/>
      <c r="BV842" s="224"/>
      <c r="BW842" s="224"/>
      <c r="BX842" s="224"/>
      <c r="BY842" s="224"/>
      <c r="BZ842" s="282"/>
      <c r="CA842" s="224"/>
      <c r="CB842" s="224"/>
      <c r="CC842" s="285"/>
      <c r="CD842" s="224"/>
      <c r="CE842" s="224"/>
      <c r="CF842" s="224"/>
      <c r="CG842" s="224"/>
      <c r="CH842" s="224"/>
      <c r="CI842" s="224"/>
      <c r="CJ842" s="224"/>
      <c r="CK842" s="224"/>
      <c r="CL842" s="224"/>
      <c r="CM842" s="224"/>
      <c r="CN842" s="224"/>
      <c r="CO842" s="282"/>
    </row>
    <row r="843" spans="1:93" hidden="1">
      <c r="A843" s="129">
        <v>11</v>
      </c>
      <c r="B843" s="283"/>
      <c r="C843" s="129"/>
      <c r="D843" s="129"/>
      <c r="E843" s="129"/>
      <c r="F843" s="129"/>
      <c r="G843" s="129"/>
      <c r="H843" s="129"/>
      <c r="I843" s="129"/>
      <c r="J843" s="129"/>
      <c r="K843" s="129"/>
      <c r="L843" s="129"/>
      <c r="M843" s="129"/>
      <c r="N843" s="129"/>
      <c r="O843" s="129"/>
      <c r="P843" s="284"/>
      <c r="R843" s="129">
        <v>11</v>
      </c>
      <c r="S843" s="283"/>
      <c r="T843" s="34"/>
      <c r="U843" s="78"/>
      <c r="V843" s="129"/>
      <c r="W843" s="129"/>
      <c r="X843" s="129"/>
      <c r="Y843" s="129"/>
      <c r="Z843" s="129"/>
      <c r="AA843" s="129"/>
      <c r="AB843" s="129"/>
      <c r="AC843" s="196"/>
      <c r="AD843" s="196"/>
      <c r="AE843" s="129"/>
      <c r="AF843" s="129"/>
      <c r="AG843" s="287"/>
      <c r="AI843" s="129">
        <v>11</v>
      </c>
      <c r="AJ843" s="284"/>
      <c r="AK843" s="129"/>
      <c r="AL843" s="129"/>
      <c r="AM843" s="206"/>
      <c r="AN843" s="206"/>
      <c r="AO843" s="206"/>
      <c r="AP843" s="206"/>
      <c r="AQ843" s="206"/>
      <c r="AR843" s="129"/>
      <c r="AS843" s="129"/>
      <c r="AT843" s="129"/>
      <c r="AU843" s="129"/>
      <c r="AV843" s="287"/>
      <c r="AX843" s="224"/>
      <c r="AY843" s="285"/>
      <c r="AZ843" s="224"/>
      <c r="BA843" s="224"/>
      <c r="BB843" s="224"/>
      <c r="BC843" s="224"/>
      <c r="BD843" s="224"/>
      <c r="BE843" s="224"/>
      <c r="BF843" s="224"/>
      <c r="BG843" s="233"/>
      <c r="BH843" s="233"/>
      <c r="BI843" s="224"/>
      <c r="BJ843" s="224"/>
      <c r="BK843" s="285"/>
      <c r="BL843" s="224"/>
      <c r="BM843" s="224"/>
      <c r="BN843" s="285"/>
      <c r="BO843" s="224"/>
      <c r="BP843" s="224"/>
      <c r="BQ843" s="224"/>
      <c r="BR843" s="224"/>
      <c r="BS843" s="224"/>
      <c r="BT843" s="224"/>
      <c r="BU843" s="224"/>
      <c r="BV843" s="224"/>
      <c r="BW843" s="224"/>
      <c r="BX843" s="224"/>
      <c r="BY843" s="224"/>
      <c r="BZ843" s="282"/>
      <c r="CA843" s="224"/>
      <c r="CB843" s="224"/>
      <c r="CC843" s="285"/>
      <c r="CD843" s="224"/>
      <c r="CE843" s="224"/>
      <c r="CF843" s="224"/>
      <c r="CG843" s="224"/>
      <c r="CH843" s="224"/>
      <c r="CI843" s="224"/>
      <c r="CJ843" s="224"/>
      <c r="CK843" s="224"/>
      <c r="CL843" s="224"/>
      <c r="CM843" s="224"/>
      <c r="CN843" s="224"/>
      <c r="CO843" s="282"/>
    </row>
    <row r="844" spans="1:93" hidden="1">
      <c r="A844" s="129">
        <v>12</v>
      </c>
      <c r="B844" s="283"/>
      <c r="C844" s="129"/>
      <c r="D844" s="129"/>
      <c r="E844" s="129"/>
      <c r="F844" s="129"/>
      <c r="G844" s="129"/>
      <c r="H844" s="129"/>
      <c r="I844" s="129"/>
      <c r="J844" s="129"/>
      <c r="K844" s="129"/>
      <c r="L844" s="129"/>
      <c r="M844" s="129"/>
      <c r="N844" s="129"/>
      <c r="O844" s="129"/>
      <c r="P844" s="284"/>
      <c r="R844" s="129">
        <v>12</v>
      </c>
      <c r="S844" s="283"/>
      <c r="T844" s="129"/>
      <c r="U844" s="129"/>
      <c r="V844" s="129"/>
      <c r="W844" s="129"/>
      <c r="X844" s="129"/>
      <c r="Y844" s="129"/>
      <c r="Z844" s="129"/>
      <c r="AA844" s="129"/>
      <c r="AB844" s="129"/>
      <c r="AC844" s="196"/>
      <c r="AD844" s="196"/>
      <c r="AE844" s="129"/>
      <c r="AF844" s="129"/>
      <c r="AG844" s="287"/>
      <c r="AI844" s="129">
        <v>12</v>
      </c>
      <c r="AJ844" s="284"/>
      <c r="AK844" s="129"/>
      <c r="AL844" s="129"/>
      <c r="AM844" s="206"/>
      <c r="AN844" s="206"/>
      <c r="AO844" s="206"/>
      <c r="AP844" s="206"/>
      <c r="AQ844" s="206"/>
      <c r="AR844" s="129"/>
      <c r="AS844" s="129"/>
      <c r="AT844" s="129"/>
      <c r="AU844" s="129"/>
      <c r="AV844" s="287"/>
      <c r="AX844" s="224"/>
      <c r="AY844" s="285"/>
      <c r="AZ844" s="224"/>
      <c r="BA844" s="224"/>
      <c r="BB844" s="224"/>
      <c r="BC844" s="224"/>
      <c r="BD844" s="224"/>
      <c r="BE844" s="224"/>
      <c r="BF844" s="224"/>
      <c r="BG844" s="233"/>
      <c r="BH844" s="233"/>
      <c r="BI844" s="224"/>
      <c r="BJ844" s="224"/>
      <c r="BK844" s="285"/>
      <c r="BL844" s="224"/>
      <c r="BM844" s="224"/>
      <c r="BN844" s="285"/>
      <c r="BO844" s="224"/>
      <c r="BP844" s="224"/>
      <c r="BQ844" s="224"/>
      <c r="BR844" s="224"/>
      <c r="BS844" s="224"/>
      <c r="BT844" s="224"/>
      <c r="BU844" s="224"/>
      <c r="BV844" s="224"/>
      <c r="BW844" s="224"/>
      <c r="BX844" s="224"/>
      <c r="BY844" s="224"/>
      <c r="BZ844" s="282"/>
      <c r="CA844" s="224"/>
      <c r="CB844" s="224"/>
      <c r="CC844" s="285"/>
      <c r="CD844" s="224"/>
      <c r="CE844" s="224"/>
      <c r="CF844" s="224"/>
      <c r="CG844" s="224"/>
      <c r="CH844" s="224"/>
      <c r="CI844" s="224"/>
      <c r="CJ844" s="224"/>
      <c r="CK844" s="224"/>
      <c r="CL844" s="224"/>
      <c r="CM844" s="224"/>
      <c r="CN844" s="224"/>
      <c r="CO844" s="282"/>
    </row>
    <row r="845" spans="1:93" hidden="1">
      <c r="A845" s="129">
        <v>13</v>
      </c>
      <c r="B845" s="283"/>
      <c r="C845" s="129"/>
      <c r="D845" s="129"/>
      <c r="E845" s="129"/>
      <c r="F845" s="129"/>
      <c r="G845" s="129"/>
      <c r="H845" s="129"/>
      <c r="I845" s="129"/>
      <c r="J845" s="129"/>
      <c r="K845" s="129"/>
      <c r="L845" s="129"/>
      <c r="M845" s="129"/>
      <c r="N845" s="129"/>
      <c r="O845" s="129"/>
      <c r="P845" s="284"/>
      <c r="R845" s="129">
        <v>13</v>
      </c>
      <c r="S845" s="283"/>
      <c r="T845" s="16"/>
      <c r="U845" s="16"/>
      <c r="V845" s="129"/>
      <c r="W845" s="129"/>
      <c r="X845" s="129"/>
      <c r="Y845" s="129"/>
      <c r="Z845" s="129"/>
      <c r="AA845" s="129"/>
      <c r="AB845" s="129"/>
      <c r="AC845" s="196"/>
      <c r="AD845" s="196"/>
      <c r="AE845" s="129"/>
      <c r="AF845" s="129"/>
      <c r="AG845" s="287"/>
      <c r="AI845" s="129">
        <v>13</v>
      </c>
      <c r="AJ845" s="284"/>
      <c r="AK845" s="129"/>
      <c r="AL845" s="129"/>
      <c r="AM845" s="206"/>
      <c r="AN845" s="206"/>
      <c r="AO845" s="206"/>
      <c r="AP845" s="206"/>
      <c r="AQ845" s="206"/>
      <c r="AR845" s="129"/>
      <c r="AS845" s="129"/>
      <c r="AT845" s="129"/>
      <c r="AU845" s="129"/>
      <c r="AV845" s="287"/>
      <c r="AX845" s="224"/>
      <c r="AY845" s="285"/>
      <c r="AZ845" s="224"/>
      <c r="BA845" s="224"/>
      <c r="BB845" s="224"/>
      <c r="BC845" s="224"/>
      <c r="BD845" s="224"/>
      <c r="BE845" s="224"/>
      <c r="BF845" s="224"/>
      <c r="BG845" s="233"/>
      <c r="BH845" s="233"/>
      <c r="BI845" s="224"/>
      <c r="BJ845" s="224"/>
      <c r="BK845" s="285"/>
      <c r="BL845" s="224"/>
      <c r="BM845" s="224"/>
      <c r="BN845" s="285"/>
      <c r="BO845" s="224"/>
      <c r="BP845" s="224"/>
      <c r="BQ845" s="224"/>
      <c r="BR845" s="224"/>
      <c r="BS845" s="224"/>
      <c r="BT845" s="224"/>
      <c r="BU845" s="224"/>
      <c r="BV845" s="224"/>
      <c r="BW845" s="224"/>
      <c r="BX845" s="224"/>
      <c r="BY845" s="224"/>
      <c r="BZ845" s="282"/>
      <c r="CA845" s="224"/>
      <c r="CB845" s="224"/>
      <c r="CC845" s="285"/>
      <c r="CD845" s="224"/>
      <c r="CE845" s="224"/>
      <c r="CF845" s="224"/>
      <c r="CG845" s="224"/>
      <c r="CH845" s="224"/>
      <c r="CI845" s="224"/>
      <c r="CJ845" s="224"/>
      <c r="CK845" s="224"/>
      <c r="CL845" s="224"/>
      <c r="CM845" s="224"/>
      <c r="CN845" s="224"/>
      <c r="CO845" s="282"/>
    </row>
    <row r="846" spans="1:93" hidden="1">
      <c r="A846" s="129">
        <v>14</v>
      </c>
      <c r="B846" s="283"/>
      <c r="C846" s="129"/>
      <c r="D846" s="129"/>
      <c r="E846" s="129"/>
      <c r="F846" s="129"/>
      <c r="G846" s="129"/>
      <c r="H846" s="129"/>
      <c r="I846" s="129"/>
      <c r="J846" s="129"/>
      <c r="K846" s="129"/>
      <c r="L846" s="129"/>
      <c r="M846" s="129"/>
      <c r="N846" s="129"/>
      <c r="O846" s="129"/>
      <c r="P846" s="284"/>
      <c r="R846" s="129">
        <v>14</v>
      </c>
      <c r="S846" s="283"/>
      <c r="T846" s="129"/>
      <c r="U846" s="129"/>
      <c r="V846" s="129"/>
      <c r="W846" s="129"/>
      <c r="X846" s="129"/>
      <c r="Y846" s="129"/>
      <c r="Z846" s="129"/>
      <c r="AA846" s="129"/>
      <c r="AB846" s="129"/>
      <c r="AC846" s="196"/>
      <c r="AD846" s="196"/>
      <c r="AE846" s="129"/>
      <c r="AF846" s="129"/>
      <c r="AG846" s="287"/>
      <c r="AI846" s="129">
        <v>14</v>
      </c>
      <c r="AJ846" s="284"/>
      <c r="AK846" s="129"/>
      <c r="AL846" s="129"/>
      <c r="AM846" s="206"/>
      <c r="AN846" s="206"/>
      <c r="AO846" s="206"/>
      <c r="AP846" s="206"/>
      <c r="AQ846" s="206"/>
      <c r="AR846" s="129"/>
      <c r="AS846" s="129"/>
      <c r="AT846" s="129"/>
      <c r="AU846" s="129"/>
      <c r="AV846" s="287"/>
      <c r="AX846" s="224"/>
      <c r="AY846" s="285"/>
      <c r="AZ846" s="224"/>
      <c r="BA846" s="224"/>
      <c r="BB846" s="224"/>
      <c r="BC846" s="224"/>
      <c r="BD846" s="224"/>
      <c r="BE846" s="224"/>
      <c r="BF846" s="224"/>
      <c r="BG846" s="233"/>
      <c r="BH846" s="233"/>
      <c r="BI846" s="224"/>
      <c r="BJ846" s="224"/>
      <c r="BK846" s="285"/>
      <c r="BL846" s="224"/>
      <c r="BM846" s="224"/>
      <c r="BN846" s="285"/>
      <c r="BO846" s="224"/>
      <c r="BP846" s="224"/>
      <c r="BQ846" s="224"/>
      <c r="BR846" s="224"/>
      <c r="BS846" s="224"/>
      <c r="BT846" s="224"/>
      <c r="BU846" s="224"/>
      <c r="BV846" s="224"/>
      <c r="BW846" s="224"/>
      <c r="BX846" s="224"/>
      <c r="BY846" s="224"/>
      <c r="BZ846" s="282"/>
      <c r="CA846" s="224"/>
      <c r="CB846" s="224"/>
      <c r="CC846" s="285"/>
      <c r="CD846" s="224"/>
      <c r="CE846" s="224"/>
      <c r="CF846" s="224"/>
      <c r="CG846" s="224"/>
      <c r="CH846" s="224"/>
      <c r="CI846" s="224"/>
      <c r="CJ846" s="224"/>
      <c r="CK846" s="224"/>
      <c r="CL846" s="224"/>
      <c r="CM846" s="224"/>
      <c r="CN846" s="224"/>
      <c r="CO846" s="282"/>
    </row>
    <row r="847" spans="1:93" hidden="1">
      <c r="A847" s="129">
        <v>15</v>
      </c>
      <c r="B847" s="283"/>
      <c r="C847" s="129"/>
      <c r="D847" s="129"/>
      <c r="E847" s="129"/>
      <c r="F847" s="129"/>
      <c r="G847" s="129"/>
      <c r="H847" s="129"/>
      <c r="I847" s="129"/>
      <c r="J847" s="129"/>
      <c r="K847" s="129"/>
      <c r="L847" s="129"/>
      <c r="M847" s="129"/>
      <c r="N847" s="129"/>
      <c r="O847" s="129"/>
      <c r="P847" s="284"/>
      <c r="R847" s="129">
        <v>15</v>
      </c>
      <c r="S847" s="283"/>
      <c r="T847" s="129"/>
      <c r="U847" s="129"/>
      <c r="V847" s="129"/>
      <c r="W847" s="129"/>
      <c r="X847" s="129"/>
      <c r="Y847" s="129"/>
      <c r="Z847" s="129"/>
      <c r="AA847" s="129"/>
      <c r="AB847" s="129"/>
      <c r="AC847" s="196"/>
      <c r="AD847" s="196"/>
      <c r="AE847" s="129"/>
      <c r="AF847" s="129"/>
      <c r="AG847" s="288"/>
      <c r="AI847" s="129">
        <v>15</v>
      </c>
      <c r="AJ847" s="284"/>
      <c r="AK847" s="129"/>
      <c r="AL847" s="129"/>
      <c r="AM847" s="206"/>
      <c r="AN847" s="206"/>
      <c r="AO847" s="206"/>
      <c r="AP847" s="206"/>
      <c r="AQ847" s="206"/>
      <c r="AR847" s="129"/>
      <c r="AS847" s="129"/>
      <c r="AT847" s="129"/>
      <c r="AU847" s="129"/>
      <c r="AV847" s="288"/>
      <c r="AX847" s="224"/>
      <c r="AY847" s="285"/>
      <c r="AZ847" s="224"/>
      <c r="BA847" s="224"/>
      <c r="BB847" s="224"/>
      <c r="BC847" s="224"/>
      <c r="BD847" s="224"/>
      <c r="BE847" s="224"/>
      <c r="BF847" s="224"/>
      <c r="BG847" s="233"/>
      <c r="BH847" s="233"/>
      <c r="BI847" s="224"/>
      <c r="BJ847" s="224"/>
      <c r="BK847" s="285"/>
      <c r="BL847" s="224"/>
      <c r="BM847" s="224"/>
      <c r="BN847" s="285"/>
      <c r="BO847" s="224"/>
      <c r="BP847" s="224"/>
      <c r="BQ847" s="224"/>
      <c r="BR847" s="224"/>
      <c r="BS847" s="224"/>
      <c r="BT847" s="224"/>
      <c r="BU847" s="224"/>
      <c r="BV847" s="224"/>
      <c r="BW847" s="224"/>
      <c r="BX847" s="224"/>
      <c r="BY847" s="224"/>
      <c r="BZ847" s="282"/>
      <c r="CA847" s="224"/>
      <c r="CB847" s="224"/>
      <c r="CC847" s="285"/>
      <c r="CD847" s="224"/>
      <c r="CE847" s="224"/>
      <c r="CF847" s="224"/>
      <c r="CG847" s="224"/>
      <c r="CH847" s="224"/>
      <c r="CI847" s="224"/>
      <c r="CJ847" s="224"/>
      <c r="CK847" s="224"/>
      <c r="CL847" s="224"/>
      <c r="CM847" s="224"/>
      <c r="CN847" s="224"/>
      <c r="CO847" s="282"/>
    </row>
    <row r="848" spans="1:93" ht="15.75">
      <c r="A848" s="280" t="s">
        <v>644</v>
      </c>
      <c r="B848" s="280"/>
      <c r="C848" s="129"/>
      <c r="D848" s="129"/>
      <c r="E848" s="125">
        <f>SUM(E833:E847)</f>
        <v>381</v>
      </c>
      <c r="F848" s="125">
        <f>SUM(F833:F847)</f>
        <v>352</v>
      </c>
      <c r="G848" s="125">
        <f t="shared" ref="G848:H848" si="403">SUM(G833:G847)</f>
        <v>0</v>
      </c>
      <c r="H848" s="125">
        <f t="shared" si="403"/>
        <v>0</v>
      </c>
      <c r="I848" s="129"/>
      <c r="J848" s="129">
        <f t="shared" ref="J848:K848" si="404">SUM(J833:J847)</f>
        <v>0</v>
      </c>
      <c r="K848" s="129">
        <f t="shared" si="404"/>
        <v>0</v>
      </c>
      <c r="L848" s="130">
        <f>IF(F848=0,0,(F848/E848*100))</f>
        <v>92.388451443569551</v>
      </c>
      <c r="M848" s="130">
        <f>IF(K848=0,0,(K848/J848*100))</f>
        <v>0</v>
      </c>
      <c r="N848" s="129">
        <v>6</v>
      </c>
      <c r="O848" s="129">
        <v>0</v>
      </c>
      <c r="P848" s="129"/>
      <c r="R848" s="280" t="s">
        <v>644</v>
      </c>
      <c r="S848" s="280"/>
      <c r="T848" s="125"/>
      <c r="U848" s="125"/>
      <c r="V848" s="125">
        <f>SUM(V833:V847)</f>
        <v>235</v>
      </c>
      <c r="W848" s="125">
        <f>SUM(W833:W847)</f>
        <v>164</v>
      </c>
      <c r="X848" s="125">
        <f t="shared" ref="X848:Y848" si="405">SUM(X833:X847)</f>
        <v>0</v>
      </c>
      <c r="Y848" s="125">
        <f t="shared" si="405"/>
        <v>0</v>
      </c>
      <c r="Z848" s="125"/>
      <c r="AA848" s="125">
        <f t="shared" ref="AA848:AB848" si="406">SUM(AA833:AA847)</f>
        <v>0</v>
      </c>
      <c r="AB848" s="125">
        <f t="shared" si="406"/>
        <v>0</v>
      </c>
      <c r="AC848" s="197">
        <f>IF(W848=0,0,(W848/V848*100))</f>
        <v>69.787234042553195</v>
      </c>
      <c r="AD848" s="197">
        <f>IF(AB848=0,0,(AB848/AA848*100))</f>
        <v>0</v>
      </c>
      <c r="AE848" s="125">
        <v>6</v>
      </c>
      <c r="AF848" s="125">
        <v>0</v>
      </c>
      <c r="AG848" s="129"/>
      <c r="AI848" s="281" t="s">
        <v>644</v>
      </c>
      <c r="AJ848" s="281"/>
      <c r="AK848" s="129"/>
      <c r="AL848" s="129"/>
      <c r="AM848" s="206">
        <f>SUM(AM833:AM847)</f>
        <v>240</v>
      </c>
      <c r="AN848" s="206">
        <f>SUM(AN833:AN847)</f>
        <v>144</v>
      </c>
      <c r="AO848" s="206"/>
      <c r="AP848" s="206">
        <f t="shared" ref="AP848:AQ848" si="407">SUM(AP833:AP847)</f>
        <v>0</v>
      </c>
      <c r="AQ848" s="206">
        <f t="shared" si="407"/>
        <v>0</v>
      </c>
      <c r="AR848" s="130">
        <f>IF(AN848=0,0,(AN848/AM848*100))</f>
        <v>60</v>
      </c>
      <c r="AS848" s="130">
        <f>IF(AQ848=0,0,(AQ848/AP848*100))</f>
        <v>0</v>
      </c>
      <c r="AT848" s="129">
        <v>6</v>
      </c>
      <c r="AU848" s="129">
        <v>0</v>
      </c>
      <c r="AV848" s="129"/>
      <c r="AX848" s="282"/>
      <c r="AY848" s="282"/>
      <c r="AZ848" s="224"/>
      <c r="BA848" s="224"/>
      <c r="BB848" s="224"/>
      <c r="BC848" s="224"/>
      <c r="BD848" s="224"/>
      <c r="BE848" s="224"/>
      <c r="BF848" s="224"/>
      <c r="BG848" s="232"/>
      <c r="BH848" s="232"/>
      <c r="BI848" s="224"/>
      <c r="BJ848" s="224"/>
      <c r="BK848" s="224"/>
      <c r="BL848" s="224"/>
      <c r="BM848" s="282"/>
      <c r="BN848" s="282"/>
      <c r="BO848" s="224"/>
      <c r="BP848" s="224"/>
      <c r="BQ848" s="224"/>
      <c r="BR848" s="224"/>
      <c r="BS848" s="224"/>
      <c r="BT848" s="224"/>
      <c r="BU848" s="224"/>
      <c r="BV848" s="223"/>
      <c r="BW848" s="223"/>
      <c r="BX848" s="224"/>
      <c r="BY848" s="224"/>
      <c r="BZ848" s="224"/>
      <c r="CA848" s="224"/>
      <c r="CB848" s="282"/>
      <c r="CC848" s="282"/>
      <c r="CD848" s="224"/>
      <c r="CE848" s="224"/>
      <c r="CF848" s="224"/>
      <c r="CG848" s="224"/>
      <c r="CH848" s="224"/>
      <c r="CI848" s="224"/>
      <c r="CJ848" s="224"/>
      <c r="CK848" s="223"/>
      <c r="CL848" s="223"/>
      <c r="CM848" s="224"/>
      <c r="CN848" s="224"/>
      <c r="CO848" s="224"/>
    </row>
    <row r="849" spans="1:93" ht="28.5">
      <c r="A849" s="129">
        <v>1</v>
      </c>
      <c r="B849" s="284" t="s">
        <v>637</v>
      </c>
      <c r="C849" s="16" t="s">
        <v>85</v>
      </c>
      <c r="D849" s="16" t="s">
        <v>86</v>
      </c>
      <c r="E849" s="129">
        <v>52</v>
      </c>
      <c r="F849" s="129">
        <v>52</v>
      </c>
      <c r="G849" s="129"/>
      <c r="H849" s="129"/>
      <c r="I849" s="129"/>
      <c r="J849" s="129"/>
      <c r="K849" s="129"/>
      <c r="L849" s="129"/>
      <c r="M849" s="129"/>
      <c r="N849" s="129"/>
      <c r="O849" s="129"/>
      <c r="P849" s="286"/>
      <c r="R849" s="129">
        <v>1</v>
      </c>
      <c r="S849" s="283" t="s">
        <v>637</v>
      </c>
      <c r="T849" s="16" t="s">
        <v>571</v>
      </c>
      <c r="U849" s="81" t="s">
        <v>389</v>
      </c>
      <c r="V849" s="129">
        <v>20</v>
      </c>
      <c r="W849" s="129">
        <v>20</v>
      </c>
      <c r="X849" s="129"/>
      <c r="Y849" s="129"/>
      <c r="Z849" s="129"/>
      <c r="AA849" s="129"/>
      <c r="AB849" s="129"/>
      <c r="AC849" s="196"/>
      <c r="AD849" s="196"/>
      <c r="AE849" s="129"/>
      <c r="AF849" s="129"/>
      <c r="AG849" s="281"/>
      <c r="AI849" s="129">
        <v>1</v>
      </c>
      <c r="AJ849" s="284" t="s">
        <v>637</v>
      </c>
      <c r="AK849" s="16"/>
      <c r="AL849" s="16" t="s">
        <v>500</v>
      </c>
      <c r="AM849" s="206">
        <v>2</v>
      </c>
      <c r="AN849" s="206"/>
      <c r="AO849" s="206"/>
      <c r="AP849" s="206"/>
      <c r="AQ849" s="206"/>
      <c r="AR849" s="129"/>
      <c r="AS849" s="129"/>
      <c r="AT849" s="129"/>
      <c r="AU849" s="129"/>
      <c r="AV849" s="281"/>
      <c r="AX849" s="224"/>
      <c r="AY849" s="285"/>
      <c r="AZ849" s="224"/>
      <c r="BA849" s="224"/>
      <c r="BB849" s="224"/>
      <c r="BC849" s="224"/>
      <c r="BD849" s="224"/>
      <c r="BE849" s="224"/>
      <c r="BF849" s="224"/>
      <c r="BG849" s="233"/>
      <c r="BH849" s="233"/>
      <c r="BI849" s="224"/>
      <c r="BJ849" s="224"/>
      <c r="BK849" s="285"/>
      <c r="BL849" s="224"/>
      <c r="BM849" s="224"/>
      <c r="BN849" s="285"/>
      <c r="BO849" s="230"/>
      <c r="BP849" s="230"/>
      <c r="BQ849" s="224"/>
      <c r="BR849" s="224"/>
      <c r="BS849" s="224"/>
      <c r="BT849" s="224"/>
      <c r="BU849" s="224"/>
      <c r="BV849" s="224"/>
      <c r="BW849" s="224"/>
      <c r="BX849" s="224"/>
      <c r="BY849" s="224"/>
      <c r="BZ849" s="282"/>
      <c r="CA849" s="224"/>
      <c r="CB849" s="224"/>
      <c r="CC849" s="285"/>
      <c r="CD849" s="230"/>
      <c r="CE849" s="230"/>
      <c r="CF849" s="224"/>
      <c r="CG849" s="224"/>
      <c r="CH849" s="224"/>
      <c r="CI849" s="224"/>
      <c r="CJ849" s="224"/>
      <c r="CK849" s="224"/>
      <c r="CL849" s="224"/>
      <c r="CM849" s="224"/>
      <c r="CN849" s="224"/>
      <c r="CO849" s="282"/>
    </row>
    <row r="850" spans="1:93">
      <c r="A850" s="129">
        <v>2</v>
      </c>
      <c r="B850" s="284"/>
      <c r="C850" s="129"/>
      <c r="D850" s="16" t="s">
        <v>503</v>
      </c>
      <c r="E850" s="129">
        <v>120</v>
      </c>
      <c r="F850" s="129">
        <v>100</v>
      </c>
      <c r="G850" s="129"/>
      <c r="H850" s="129"/>
      <c r="I850" s="129"/>
      <c r="J850" s="129"/>
      <c r="K850" s="129"/>
      <c r="L850" s="129"/>
      <c r="M850" s="129"/>
      <c r="N850" s="129"/>
      <c r="O850" s="129"/>
      <c r="P850" s="287"/>
      <c r="R850" s="129">
        <v>2</v>
      </c>
      <c r="S850" s="283"/>
      <c r="T850" s="16" t="s">
        <v>218</v>
      </c>
      <c r="U850" s="78" t="s">
        <v>219</v>
      </c>
      <c r="V850" s="129">
        <v>10</v>
      </c>
      <c r="W850" s="129">
        <v>10</v>
      </c>
      <c r="X850" s="129"/>
      <c r="Y850" s="129"/>
      <c r="Z850" s="129"/>
      <c r="AA850" s="129"/>
      <c r="AB850" s="129"/>
      <c r="AC850" s="196"/>
      <c r="AD850" s="196"/>
      <c r="AE850" s="129"/>
      <c r="AF850" s="129"/>
      <c r="AG850" s="281"/>
      <c r="AI850" s="129">
        <v>2</v>
      </c>
      <c r="AJ850" s="284"/>
      <c r="AK850" s="129" t="s">
        <v>944</v>
      </c>
      <c r="AL850" s="129" t="s">
        <v>945</v>
      </c>
      <c r="AM850" s="206">
        <v>4</v>
      </c>
      <c r="AN850" s="206">
        <v>4</v>
      </c>
      <c r="AO850" s="206"/>
      <c r="AP850" s="206"/>
      <c r="AQ850" s="206"/>
      <c r="AR850" s="129"/>
      <c r="AS850" s="129"/>
      <c r="AT850" s="129"/>
      <c r="AU850" s="129"/>
      <c r="AV850" s="281"/>
      <c r="AX850" s="224"/>
      <c r="AY850" s="285"/>
      <c r="AZ850" s="230"/>
      <c r="BA850" s="230"/>
      <c r="BB850" s="224"/>
      <c r="BC850" s="224"/>
      <c r="BD850" s="224"/>
      <c r="BE850" s="224"/>
      <c r="BF850" s="224"/>
      <c r="BG850" s="233"/>
      <c r="BH850" s="233"/>
      <c r="BI850" s="224"/>
      <c r="BJ850" s="224"/>
      <c r="BK850" s="285"/>
      <c r="BL850" s="224"/>
      <c r="BM850" s="224"/>
      <c r="BN850" s="285"/>
      <c r="BO850" s="230"/>
      <c r="BP850" s="230"/>
      <c r="BQ850" s="230"/>
      <c r="BR850" s="224"/>
      <c r="BS850" s="224"/>
      <c r="BT850" s="224"/>
      <c r="BU850" s="224"/>
      <c r="BV850" s="224"/>
      <c r="BW850" s="224"/>
      <c r="BX850" s="224"/>
      <c r="BY850" s="224"/>
      <c r="BZ850" s="282"/>
      <c r="CA850" s="224"/>
      <c r="CB850" s="224"/>
      <c r="CC850" s="285"/>
      <c r="CD850" s="230"/>
      <c r="CE850" s="230"/>
      <c r="CF850" s="224"/>
      <c r="CG850" s="224"/>
      <c r="CH850" s="224"/>
      <c r="CI850" s="224"/>
      <c r="CJ850" s="224"/>
      <c r="CK850" s="224"/>
      <c r="CL850" s="224"/>
      <c r="CM850" s="224"/>
      <c r="CN850" s="224"/>
      <c r="CO850" s="282"/>
    </row>
    <row r="851" spans="1:93">
      <c r="A851" s="129">
        <v>3</v>
      </c>
      <c r="B851" s="284"/>
      <c r="C851" s="129" t="s">
        <v>927</v>
      </c>
      <c r="D851" s="129" t="s">
        <v>928</v>
      </c>
      <c r="E851" s="129">
        <v>50</v>
      </c>
      <c r="F851" s="129">
        <v>50</v>
      </c>
      <c r="G851" s="129"/>
      <c r="H851" s="129"/>
      <c r="I851" s="129"/>
      <c r="J851" s="129"/>
      <c r="K851" s="129"/>
      <c r="L851" s="129"/>
      <c r="M851" s="129"/>
      <c r="N851" s="129"/>
      <c r="O851" s="129"/>
      <c r="P851" s="287"/>
      <c r="R851" s="129">
        <v>3</v>
      </c>
      <c r="S851" s="283"/>
      <c r="T851" s="16" t="s">
        <v>232</v>
      </c>
      <c r="U851" s="16" t="s">
        <v>233</v>
      </c>
      <c r="V851" s="129">
        <v>78</v>
      </c>
      <c r="W851" s="129">
        <v>78</v>
      </c>
      <c r="X851" s="129"/>
      <c r="Y851" s="129"/>
      <c r="Z851" s="129"/>
      <c r="AA851" s="129"/>
      <c r="AB851" s="129"/>
      <c r="AC851" s="196"/>
      <c r="AD851" s="196"/>
      <c r="AE851" s="129"/>
      <c r="AF851" s="129"/>
      <c r="AG851" s="281"/>
      <c r="AI851" s="129">
        <v>3</v>
      </c>
      <c r="AJ851" s="284"/>
      <c r="AK851" s="38" t="s">
        <v>530</v>
      </c>
      <c r="AL851" s="38" t="s">
        <v>473</v>
      </c>
      <c r="AM851" s="207">
        <v>10</v>
      </c>
      <c r="AN851" s="206"/>
      <c r="AO851" s="206"/>
      <c r="AP851" s="206"/>
      <c r="AQ851" s="206"/>
      <c r="AR851" s="129"/>
      <c r="AS851" s="129"/>
      <c r="AT851" s="129"/>
      <c r="AU851" s="129"/>
      <c r="AV851" s="281"/>
      <c r="AX851" s="224"/>
      <c r="AY851" s="285"/>
      <c r="AZ851" s="230"/>
      <c r="BA851" s="230"/>
      <c r="BB851" s="224"/>
      <c r="BC851" s="224"/>
      <c r="BD851" s="224"/>
      <c r="BE851" s="224"/>
      <c r="BF851" s="224"/>
      <c r="BG851" s="233"/>
      <c r="BH851" s="233"/>
      <c r="BI851" s="224"/>
      <c r="BJ851" s="224"/>
      <c r="BK851" s="285"/>
      <c r="BL851" s="224"/>
      <c r="BM851" s="224"/>
      <c r="BN851" s="285"/>
      <c r="BO851" s="224"/>
      <c r="BP851" s="224"/>
      <c r="BQ851" s="224"/>
      <c r="BR851" s="224"/>
      <c r="BS851" s="224"/>
      <c r="BT851" s="224"/>
      <c r="BU851" s="224"/>
      <c r="BV851" s="224"/>
      <c r="BW851" s="224"/>
      <c r="BX851" s="224"/>
      <c r="BY851" s="224"/>
      <c r="BZ851" s="282"/>
      <c r="CA851" s="224"/>
      <c r="CB851" s="224"/>
      <c r="CC851" s="285"/>
      <c r="CD851" s="230"/>
      <c r="CE851" s="230"/>
      <c r="CF851" s="224"/>
      <c r="CG851" s="224"/>
      <c r="CH851" s="224"/>
      <c r="CI851" s="224"/>
      <c r="CJ851" s="224"/>
      <c r="CK851" s="224"/>
      <c r="CL851" s="224"/>
      <c r="CM851" s="224"/>
      <c r="CN851" s="224"/>
      <c r="CO851" s="282"/>
    </row>
    <row r="852" spans="1:93">
      <c r="A852" s="129">
        <v>4</v>
      </c>
      <c r="B852" s="284"/>
      <c r="C852" s="38" t="s">
        <v>530</v>
      </c>
      <c r="D852" s="38" t="s">
        <v>473</v>
      </c>
      <c r="E852" s="129"/>
      <c r="F852" s="129">
        <v>52</v>
      </c>
      <c r="G852" s="129"/>
      <c r="H852" s="129"/>
      <c r="I852" s="129"/>
      <c r="J852" s="129"/>
      <c r="K852" s="129"/>
      <c r="L852" s="129"/>
      <c r="M852" s="129"/>
      <c r="N852" s="129"/>
      <c r="O852" s="129"/>
      <c r="P852" s="287"/>
      <c r="R852" s="129">
        <v>4</v>
      </c>
      <c r="S852" s="283"/>
      <c r="T852" s="16" t="s">
        <v>87</v>
      </c>
      <c r="U852" s="16" t="s">
        <v>88</v>
      </c>
      <c r="V852" s="129"/>
      <c r="W852" s="129">
        <v>60</v>
      </c>
      <c r="X852" s="129"/>
      <c r="Y852" s="129"/>
      <c r="Z852" s="129"/>
      <c r="AA852" s="129"/>
      <c r="AB852" s="129"/>
      <c r="AC852" s="196"/>
      <c r="AD852" s="196"/>
      <c r="AE852" s="129"/>
      <c r="AF852" s="129"/>
      <c r="AG852" s="281"/>
      <c r="AI852" s="129">
        <v>4</v>
      </c>
      <c r="AJ852" s="284"/>
      <c r="AK852" s="129" t="s">
        <v>903</v>
      </c>
      <c r="AL852" s="129" t="s">
        <v>904</v>
      </c>
      <c r="AM852" s="206">
        <v>52</v>
      </c>
      <c r="AN852" s="206">
        <v>52</v>
      </c>
      <c r="AO852" s="206"/>
      <c r="AP852" s="206"/>
      <c r="AQ852" s="206"/>
      <c r="AR852" s="129"/>
      <c r="AS852" s="129"/>
      <c r="AT852" s="129"/>
      <c r="AU852" s="129"/>
      <c r="AV852" s="281"/>
      <c r="AX852" s="224"/>
      <c r="AY852" s="285"/>
      <c r="AZ852" s="230"/>
      <c r="BA852" s="230"/>
      <c r="BB852" s="224"/>
      <c r="BC852" s="224"/>
      <c r="BD852" s="224"/>
      <c r="BE852" s="224"/>
      <c r="BF852" s="224"/>
      <c r="BG852" s="233"/>
      <c r="BH852" s="233"/>
      <c r="BI852" s="224"/>
      <c r="BJ852" s="224"/>
      <c r="BK852" s="285"/>
      <c r="BL852" s="224"/>
      <c r="BM852" s="224"/>
      <c r="BN852" s="285"/>
      <c r="BO852" s="230"/>
      <c r="BP852" s="238"/>
      <c r="BQ852" s="224"/>
      <c r="BR852" s="224"/>
      <c r="BS852" s="224"/>
      <c r="BT852" s="224"/>
      <c r="BU852" s="224"/>
      <c r="BV852" s="224"/>
      <c r="BW852" s="224"/>
      <c r="BX852" s="224"/>
      <c r="BY852" s="224"/>
      <c r="BZ852" s="282"/>
      <c r="CA852" s="224"/>
      <c r="CB852" s="224"/>
      <c r="CC852" s="285"/>
      <c r="CD852" s="230"/>
      <c r="CE852" s="230"/>
      <c r="CF852" s="224"/>
      <c r="CG852" s="224"/>
      <c r="CH852" s="224"/>
      <c r="CI852" s="224"/>
      <c r="CJ852" s="224"/>
      <c r="CK852" s="224"/>
      <c r="CL852" s="224"/>
      <c r="CM852" s="224"/>
      <c r="CN852" s="224"/>
      <c r="CO852" s="282"/>
    </row>
    <row r="853" spans="1:93">
      <c r="A853" s="129">
        <v>5</v>
      </c>
      <c r="B853" s="284"/>
      <c r="C853" s="16" t="s">
        <v>87</v>
      </c>
      <c r="D853" s="16" t="s">
        <v>88</v>
      </c>
      <c r="E853" s="129">
        <v>108</v>
      </c>
      <c r="F853" s="129">
        <v>40</v>
      </c>
      <c r="G853" s="129"/>
      <c r="H853" s="129"/>
      <c r="I853" s="129"/>
      <c r="J853" s="129"/>
      <c r="K853" s="129"/>
      <c r="L853" s="129"/>
      <c r="M853" s="129"/>
      <c r="N853" s="129"/>
      <c r="O853" s="129"/>
      <c r="P853" s="287"/>
      <c r="R853" s="129">
        <v>5</v>
      </c>
      <c r="S853" s="283"/>
      <c r="T853" s="129" t="s">
        <v>718</v>
      </c>
      <c r="U853" s="129" t="s">
        <v>230</v>
      </c>
      <c r="V853" s="129">
        <v>24</v>
      </c>
      <c r="W853" s="129"/>
      <c r="X853" s="129"/>
      <c r="Y853" s="129"/>
      <c r="Z853" s="129"/>
      <c r="AA853" s="129"/>
      <c r="AB853" s="129"/>
      <c r="AC853" s="196"/>
      <c r="AD853" s="196"/>
      <c r="AE853" s="129"/>
      <c r="AF853" s="129"/>
      <c r="AG853" s="281"/>
      <c r="AI853" s="129">
        <v>5</v>
      </c>
      <c r="AJ853" s="284"/>
      <c r="AK853" s="16" t="s">
        <v>160</v>
      </c>
      <c r="AL853" s="16" t="s">
        <v>161</v>
      </c>
      <c r="AM853" s="206">
        <v>160</v>
      </c>
      <c r="AN853" s="206">
        <v>160</v>
      </c>
      <c r="AO853" s="206"/>
      <c r="AP853" s="206"/>
      <c r="AQ853" s="206"/>
      <c r="AR853" s="129"/>
      <c r="AS853" s="129"/>
      <c r="AT853" s="129"/>
      <c r="AU853" s="129"/>
      <c r="AV853" s="281"/>
      <c r="AX853" s="224"/>
      <c r="AY853" s="285"/>
      <c r="AZ853" s="230"/>
      <c r="BA853" s="230"/>
      <c r="BB853" s="224"/>
      <c r="BC853" s="224"/>
      <c r="BD853" s="224"/>
      <c r="BE853" s="224"/>
      <c r="BF853" s="224"/>
      <c r="BG853" s="233"/>
      <c r="BH853" s="233"/>
      <c r="BI853" s="224"/>
      <c r="BJ853" s="224"/>
      <c r="BK853" s="285"/>
      <c r="BL853" s="224"/>
      <c r="BM853" s="224"/>
      <c r="BN853" s="285"/>
      <c r="BO853" s="230"/>
      <c r="BP853" s="230"/>
      <c r="BQ853" s="224"/>
      <c r="BR853" s="224"/>
      <c r="BS853" s="224"/>
      <c r="BT853" s="224"/>
      <c r="BU853" s="224"/>
      <c r="BV853" s="224"/>
      <c r="BW853" s="224"/>
      <c r="BX853" s="224"/>
      <c r="BY853" s="224"/>
      <c r="BZ853" s="282"/>
      <c r="CA853" s="224"/>
      <c r="CB853" s="224"/>
      <c r="CC853" s="285"/>
      <c r="CD853" s="230"/>
      <c r="CE853" s="230"/>
      <c r="CF853" s="224"/>
      <c r="CG853" s="224"/>
      <c r="CH853" s="224"/>
      <c r="CI853" s="224"/>
      <c r="CJ853" s="224"/>
      <c r="CK853" s="224"/>
      <c r="CL853" s="224"/>
      <c r="CM853" s="224"/>
      <c r="CN853" s="224"/>
      <c r="CO853" s="282"/>
    </row>
    <row r="854" spans="1:93">
      <c r="A854" s="129">
        <v>6</v>
      </c>
      <c r="B854" s="284"/>
      <c r="C854" s="16"/>
      <c r="D854" s="16" t="s">
        <v>500</v>
      </c>
      <c r="E854" s="129">
        <v>2</v>
      </c>
      <c r="F854" s="129"/>
      <c r="G854" s="129"/>
      <c r="H854" s="129"/>
      <c r="I854" s="129"/>
      <c r="J854" s="129"/>
      <c r="K854" s="129"/>
      <c r="L854" s="129"/>
      <c r="M854" s="129"/>
      <c r="N854" s="129"/>
      <c r="O854" s="129"/>
      <c r="P854" s="287"/>
      <c r="R854" s="129">
        <v>6</v>
      </c>
      <c r="S854" s="283"/>
      <c r="T854" s="129" t="s">
        <v>761</v>
      </c>
      <c r="U854" s="129" t="s">
        <v>762</v>
      </c>
      <c r="V854" s="129">
        <v>1</v>
      </c>
      <c r="W854" s="129"/>
      <c r="X854" s="129"/>
      <c r="Y854" s="129"/>
      <c r="Z854" s="129"/>
      <c r="AA854" s="129"/>
      <c r="AB854" s="129"/>
      <c r="AC854" s="196"/>
      <c r="AD854" s="196"/>
      <c r="AE854" s="129"/>
      <c r="AF854" s="129"/>
      <c r="AG854" s="281"/>
      <c r="AI854" s="129">
        <v>6</v>
      </c>
      <c r="AJ854" s="284"/>
      <c r="AK854" s="129" t="s">
        <v>938</v>
      </c>
      <c r="AL854" s="129" t="s">
        <v>939</v>
      </c>
      <c r="AM854" s="206"/>
      <c r="AN854" s="206">
        <v>20</v>
      </c>
      <c r="AO854" s="206"/>
      <c r="AP854" s="206"/>
      <c r="AQ854" s="206"/>
      <c r="AR854" s="129"/>
      <c r="AS854" s="129"/>
      <c r="AT854" s="129"/>
      <c r="AU854" s="129"/>
      <c r="AV854" s="281"/>
      <c r="AX854" s="224"/>
      <c r="AY854" s="285"/>
      <c r="AZ854" s="230"/>
      <c r="BA854" s="230"/>
      <c r="BB854" s="224"/>
      <c r="BC854" s="224"/>
      <c r="BD854" s="224"/>
      <c r="BE854" s="224"/>
      <c r="BF854" s="224"/>
      <c r="BG854" s="233"/>
      <c r="BH854" s="233"/>
      <c r="BI854" s="224"/>
      <c r="BJ854" s="224"/>
      <c r="BK854" s="285"/>
      <c r="BL854" s="224"/>
      <c r="BM854" s="224"/>
      <c r="BN854" s="285"/>
      <c r="BO854" s="224"/>
      <c r="BP854" s="224"/>
      <c r="BQ854" s="224"/>
      <c r="BR854" s="224"/>
      <c r="BS854" s="224"/>
      <c r="BT854" s="224"/>
      <c r="BU854" s="224"/>
      <c r="BV854" s="224"/>
      <c r="BW854" s="224"/>
      <c r="BX854" s="224"/>
      <c r="BY854" s="224"/>
      <c r="BZ854" s="282"/>
      <c r="CA854" s="224"/>
      <c r="CB854" s="224"/>
      <c r="CC854" s="285"/>
      <c r="CD854" s="224"/>
      <c r="CE854" s="224"/>
      <c r="CF854" s="224"/>
      <c r="CG854" s="224"/>
      <c r="CH854" s="224"/>
      <c r="CI854" s="224"/>
      <c r="CJ854" s="224"/>
      <c r="CK854" s="224"/>
      <c r="CL854" s="224"/>
      <c r="CM854" s="224"/>
      <c r="CN854" s="224"/>
      <c r="CO854" s="282"/>
    </row>
    <row r="855" spans="1:93" ht="28.5">
      <c r="A855" s="129">
        <v>7</v>
      </c>
      <c r="B855" s="284"/>
      <c r="C855" s="16" t="s">
        <v>554</v>
      </c>
      <c r="D855" s="46" t="s">
        <v>506</v>
      </c>
      <c r="E855" s="129">
        <v>4</v>
      </c>
      <c r="F855" s="129"/>
      <c r="G855" s="129"/>
      <c r="H855" s="129"/>
      <c r="I855" s="129"/>
      <c r="J855" s="129"/>
      <c r="K855" s="129"/>
      <c r="L855" s="129"/>
      <c r="M855" s="129"/>
      <c r="N855" s="129"/>
      <c r="O855" s="129"/>
      <c r="P855" s="287"/>
      <c r="R855" s="129">
        <v>7</v>
      </c>
      <c r="S855" s="283"/>
      <c r="T855" s="58"/>
      <c r="U855" s="27" t="s">
        <v>513</v>
      </c>
      <c r="V855" s="129">
        <v>6</v>
      </c>
      <c r="W855" s="129"/>
      <c r="X855" s="129"/>
      <c r="Y855" s="129"/>
      <c r="Z855" s="129"/>
      <c r="AA855" s="129"/>
      <c r="AB855" s="129"/>
      <c r="AC855" s="196"/>
      <c r="AD855" s="196"/>
      <c r="AE855" s="129"/>
      <c r="AF855" s="129"/>
      <c r="AG855" s="281"/>
      <c r="AI855" s="129">
        <v>7</v>
      </c>
      <c r="AJ855" s="284"/>
      <c r="AK855" s="16" t="s">
        <v>571</v>
      </c>
      <c r="AL855" s="81" t="s">
        <v>389</v>
      </c>
      <c r="AM855" s="206"/>
      <c r="AN855" s="206">
        <v>1</v>
      </c>
      <c r="AO855" s="206"/>
      <c r="AP855" s="206"/>
      <c r="AQ855" s="206"/>
      <c r="AR855" s="129"/>
      <c r="AS855" s="129"/>
      <c r="AT855" s="129"/>
      <c r="AU855" s="129"/>
      <c r="AV855" s="281"/>
      <c r="AX855" s="224"/>
      <c r="AY855" s="285"/>
      <c r="AZ855" s="230"/>
      <c r="BA855" s="230"/>
      <c r="BB855" s="224"/>
      <c r="BC855" s="224"/>
      <c r="BD855" s="224"/>
      <c r="BE855" s="224"/>
      <c r="BF855" s="224"/>
      <c r="BG855" s="233"/>
      <c r="BH855" s="233"/>
      <c r="BI855" s="224"/>
      <c r="BJ855" s="224"/>
      <c r="BK855" s="285"/>
      <c r="BL855" s="224"/>
      <c r="BM855" s="224"/>
      <c r="BN855" s="285"/>
      <c r="BO855" s="224"/>
      <c r="BP855" s="224"/>
      <c r="BQ855" s="224"/>
      <c r="BR855" s="224"/>
      <c r="BS855" s="224"/>
      <c r="BT855" s="224"/>
      <c r="BU855" s="224"/>
      <c r="BV855" s="224"/>
      <c r="BW855" s="224"/>
      <c r="BX855" s="224"/>
      <c r="BY855" s="224"/>
      <c r="BZ855" s="282"/>
      <c r="CA855" s="224"/>
      <c r="CB855" s="224"/>
      <c r="CC855" s="285"/>
      <c r="CD855" s="224"/>
      <c r="CE855" s="224"/>
      <c r="CF855" s="224"/>
      <c r="CG855" s="224"/>
      <c r="CH855" s="224"/>
      <c r="CI855" s="224"/>
      <c r="CJ855" s="224"/>
      <c r="CK855" s="224"/>
      <c r="CL855" s="224"/>
      <c r="CM855" s="224"/>
      <c r="CN855" s="224"/>
      <c r="CO855" s="282"/>
    </row>
    <row r="856" spans="1:93">
      <c r="A856" s="129">
        <v>8</v>
      </c>
      <c r="B856" s="284"/>
      <c r="C856" s="16"/>
      <c r="D856" s="24"/>
      <c r="E856" s="129"/>
      <c r="F856" s="129"/>
      <c r="G856" s="129"/>
      <c r="H856" s="129"/>
      <c r="I856" s="129"/>
      <c r="J856" s="129"/>
      <c r="K856" s="129"/>
      <c r="L856" s="129"/>
      <c r="M856" s="129"/>
      <c r="N856" s="129"/>
      <c r="O856" s="129"/>
      <c r="P856" s="287"/>
      <c r="R856" s="129">
        <v>8</v>
      </c>
      <c r="S856" s="283"/>
      <c r="T856" s="16" t="s">
        <v>559</v>
      </c>
      <c r="U856" s="16" t="s">
        <v>370</v>
      </c>
      <c r="V856" s="129">
        <v>5</v>
      </c>
      <c r="W856" s="129"/>
      <c r="X856" s="129"/>
      <c r="Y856" s="129"/>
      <c r="Z856" s="129"/>
      <c r="AA856" s="129"/>
      <c r="AB856" s="129"/>
      <c r="AC856" s="196"/>
      <c r="AD856" s="196"/>
      <c r="AE856" s="129"/>
      <c r="AF856" s="129"/>
      <c r="AG856" s="281"/>
      <c r="AI856" s="129">
        <v>8</v>
      </c>
      <c r="AJ856" s="284"/>
      <c r="AK856" s="16"/>
      <c r="AL856" s="16"/>
      <c r="AM856" s="206"/>
      <c r="AN856" s="206"/>
      <c r="AO856" s="206"/>
      <c r="AP856" s="206"/>
      <c r="AQ856" s="206"/>
      <c r="AR856" s="129"/>
      <c r="AS856" s="129"/>
      <c r="AT856" s="129"/>
      <c r="AU856" s="129"/>
      <c r="AV856" s="281"/>
      <c r="AX856" s="224"/>
      <c r="AY856" s="285"/>
      <c r="AZ856" s="230"/>
      <c r="BA856" s="230"/>
      <c r="BB856" s="224"/>
      <c r="BC856" s="224"/>
      <c r="BD856" s="224"/>
      <c r="BE856" s="224"/>
      <c r="BF856" s="224"/>
      <c r="BG856" s="233"/>
      <c r="BH856" s="233"/>
      <c r="BI856" s="224"/>
      <c r="BJ856" s="224"/>
      <c r="BK856" s="285"/>
      <c r="BL856" s="224"/>
      <c r="BM856" s="224"/>
      <c r="BN856" s="285"/>
      <c r="BO856" s="224"/>
      <c r="BP856" s="224"/>
      <c r="BQ856" s="224"/>
      <c r="BR856" s="224"/>
      <c r="BS856" s="224"/>
      <c r="BT856" s="224"/>
      <c r="BU856" s="224"/>
      <c r="BV856" s="224"/>
      <c r="BW856" s="224"/>
      <c r="BX856" s="224"/>
      <c r="BY856" s="224"/>
      <c r="BZ856" s="282"/>
      <c r="CA856" s="224"/>
      <c r="CB856" s="224"/>
      <c r="CC856" s="285"/>
      <c r="CD856" s="224"/>
      <c r="CE856" s="224"/>
      <c r="CF856" s="224"/>
      <c r="CG856" s="224"/>
      <c r="CH856" s="224"/>
      <c r="CI856" s="224"/>
      <c r="CJ856" s="224"/>
      <c r="CK856" s="224"/>
      <c r="CL856" s="224"/>
      <c r="CM856" s="224"/>
      <c r="CN856" s="224"/>
      <c r="CO856" s="282"/>
    </row>
    <row r="857" spans="1:93" hidden="1">
      <c r="A857" s="129">
        <v>9</v>
      </c>
      <c r="B857" s="284"/>
      <c r="C857" s="16"/>
      <c r="D857" s="16"/>
      <c r="E857" s="129"/>
      <c r="F857" s="129"/>
      <c r="G857" s="129"/>
      <c r="H857" s="129"/>
      <c r="I857" s="129"/>
      <c r="J857" s="129"/>
      <c r="K857" s="129"/>
      <c r="L857" s="129"/>
      <c r="M857" s="129"/>
      <c r="N857" s="129"/>
      <c r="O857" s="129"/>
      <c r="P857" s="287"/>
      <c r="R857" s="129">
        <v>9</v>
      </c>
      <c r="S857" s="283"/>
      <c r="T857" s="129" t="s">
        <v>737</v>
      </c>
      <c r="U857" s="16" t="s">
        <v>147</v>
      </c>
      <c r="V857" s="129">
        <v>12</v>
      </c>
      <c r="W857" s="129"/>
      <c r="X857" s="129"/>
      <c r="Y857" s="129"/>
      <c r="Z857" s="129"/>
      <c r="AA857" s="129"/>
      <c r="AB857" s="129"/>
      <c r="AC857" s="196"/>
      <c r="AD857" s="196"/>
      <c r="AE857" s="129"/>
      <c r="AF857" s="129"/>
      <c r="AG857" s="281"/>
      <c r="AI857" s="129">
        <v>9</v>
      </c>
      <c r="AJ857" s="284"/>
      <c r="AK857" s="129"/>
      <c r="AL857" s="129"/>
      <c r="AM857" s="206"/>
      <c r="AN857" s="206"/>
      <c r="AO857" s="206"/>
      <c r="AP857" s="206"/>
      <c r="AQ857" s="206"/>
      <c r="AR857" s="129"/>
      <c r="AS857" s="129"/>
      <c r="AT857" s="129"/>
      <c r="AU857" s="129"/>
      <c r="AV857" s="281"/>
      <c r="AX857" s="224"/>
      <c r="AY857" s="285"/>
      <c r="AZ857" s="224"/>
      <c r="BA857" s="224"/>
      <c r="BB857" s="230"/>
      <c r="BC857" s="224"/>
      <c r="BD857" s="224"/>
      <c r="BE857" s="224"/>
      <c r="BF857" s="224"/>
      <c r="BG857" s="233"/>
      <c r="BH857" s="233"/>
      <c r="BI857" s="224"/>
      <c r="BJ857" s="224"/>
      <c r="BK857" s="285"/>
      <c r="BL857" s="224"/>
      <c r="BM857" s="224"/>
      <c r="BN857" s="285"/>
      <c r="BO857" s="224"/>
      <c r="BP857" s="224"/>
      <c r="BQ857" s="224"/>
      <c r="BR857" s="224"/>
      <c r="BS857" s="224"/>
      <c r="BT857" s="224"/>
      <c r="BU857" s="224"/>
      <c r="BV857" s="224"/>
      <c r="BW857" s="224"/>
      <c r="BX857" s="224"/>
      <c r="BY857" s="224"/>
      <c r="BZ857" s="282"/>
      <c r="CA857" s="224"/>
      <c r="CB857" s="224"/>
      <c r="CC857" s="285"/>
      <c r="CD857" s="224"/>
      <c r="CE857" s="224"/>
      <c r="CF857" s="224"/>
      <c r="CG857" s="224"/>
      <c r="CH857" s="224"/>
      <c r="CI857" s="224"/>
      <c r="CJ857" s="224"/>
      <c r="CK857" s="224"/>
      <c r="CL857" s="224"/>
      <c r="CM857" s="224"/>
      <c r="CN857" s="224"/>
      <c r="CO857" s="282"/>
    </row>
    <row r="858" spans="1:93" hidden="1">
      <c r="A858" s="129">
        <v>10</v>
      </c>
      <c r="B858" s="284"/>
      <c r="C858" s="129"/>
      <c r="D858" s="129"/>
      <c r="E858" s="129"/>
      <c r="F858" s="129"/>
      <c r="G858" s="129"/>
      <c r="H858" s="129"/>
      <c r="I858" s="129"/>
      <c r="J858" s="129"/>
      <c r="K858" s="129"/>
      <c r="L858" s="129"/>
      <c r="M858" s="129"/>
      <c r="N858" s="129"/>
      <c r="O858" s="129"/>
      <c r="P858" s="287"/>
      <c r="R858" s="129">
        <v>10</v>
      </c>
      <c r="S858" s="283"/>
      <c r="T858" s="34"/>
      <c r="U858" s="77"/>
      <c r="V858" s="129"/>
      <c r="W858" s="129"/>
      <c r="X858" s="129"/>
      <c r="Y858" s="129"/>
      <c r="Z858" s="129"/>
      <c r="AA858" s="129"/>
      <c r="AB858" s="129"/>
      <c r="AC858" s="196"/>
      <c r="AD858" s="196"/>
      <c r="AE858" s="129"/>
      <c r="AF858" s="129"/>
      <c r="AG858" s="281"/>
      <c r="AI858" s="129">
        <v>10</v>
      </c>
      <c r="AJ858" s="284"/>
      <c r="AK858" s="16"/>
      <c r="AL858" s="24"/>
      <c r="AM858" s="206"/>
      <c r="AN858" s="206"/>
      <c r="AO858" s="206"/>
      <c r="AP858" s="206"/>
      <c r="AQ858" s="206"/>
      <c r="AR858" s="129"/>
      <c r="AS858" s="129"/>
      <c r="AT858" s="129"/>
      <c r="AU858" s="129"/>
      <c r="AV858" s="281"/>
      <c r="AX858" s="224"/>
      <c r="AY858" s="285"/>
      <c r="AZ858" s="230"/>
      <c r="BA858" s="230"/>
      <c r="BB858" s="224"/>
      <c r="BC858" s="224"/>
      <c r="BD858" s="224"/>
      <c r="BE858" s="224"/>
      <c r="BF858" s="224"/>
      <c r="BG858" s="233"/>
      <c r="BH858" s="233"/>
      <c r="BI858" s="224"/>
      <c r="BJ858" s="224"/>
      <c r="BK858" s="285"/>
      <c r="BL858" s="224"/>
      <c r="BM858" s="224"/>
      <c r="BN858" s="285"/>
      <c r="BO858" s="224"/>
      <c r="BP858" s="224"/>
      <c r="BQ858" s="224"/>
      <c r="BR858" s="224"/>
      <c r="BS858" s="224"/>
      <c r="BT858" s="224"/>
      <c r="BU858" s="224"/>
      <c r="BV858" s="224"/>
      <c r="BW858" s="224"/>
      <c r="BX858" s="224"/>
      <c r="BY858" s="224"/>
      <c r="BZ858" s="282"/>
      <c r="CA858" s="224"/>
      <c r="CB858" s="224"/>
      <c r="CC858" s="285"/>
      <c r="CD858" s="224"/>
      <c r="CE858" s="224"/>
      <c r="CF858" s="224"/>
      <c r="CG858" s="224"/>
      <c r="CH858" s="224"/>
      <c r="CI858" s="224"/>
      <c r="CJ858" s="224"/>
      <c r="CK858" s="224"/>
      <c r="CL858" s="224"/>
      <c r="CM858" s="224"/>
      <c r="CN858" s="224"/>
      <c r="CO858" s="282"/>
    </row>
    <row r="859" spans="1:93" hidden="1">
      <c r="A859" s="129">
        <v>11</v>
      </c>
      <c r="B859" s="284"/>
      <c r="C859" s="129"/>
      <c r="D859" s="129"/>
      <c r="E859" s="129"/>
      <c r="F859" s="129"/>
      <c r="G859" s="129"/>
      <c r="H859" s="129"/>
      <c r="I859" s="129"/>
      <c r="J859" s="129"/>
      <c r="K859" s="129"/>
      <c r="L859" s="129"/>
      <c r="M859" s="129"/>
      <c r="N859" s="129"/>
      <c r="O859" s="129"/>
      <c r="P859" s="287"/>
      <c r="R859" s="129">
        <v>11</v>
      </c>
      <c r="S859" s="283"/>
      <c r="T859" s="129"/>
      <c r="U859" s="129"/>
      <c r="V859" s="129"/>
      <c r="W859" s="129"/>
      <c r="X859" s="129"/>
      <c r="Y859" s="129"/>
      <c r="Z859" s="129"/>
      <c r="AA859" s="129"/>
      <c r="AB859" s="129"/>
      <c r="AC859" s="196"/>
      <c r="AD859" s="196"/>
      <c r="AE859" s="129"/>
      <c r="AF859" s="129"/>
      <c r="AG859" s="281"/>
      <c r="AI859" s="129">
        <v>11</v>
      </c>
      <c r="AJ859" s="284"/>
      <c r="AK859" s="129"/>
      <c r="AL859" s="129"/>
      <c r="AM859" s="206"/>
      <c r="AN859" s="206"/>
      <c r="AO859" s="206"/>
      <c r="AP859" s="206"/>
      <c r="AQ859" s="206"/>
      <c r="AR859" s="129"/>
      <c r="AS859" s="129"/>
      <c r="AT859" s="129"/>
      <c r="AU859" s="129"/>
      <c r="AV859" s="281"/>
      <c r="AX859" s="224"/>
      <c r="AY859" s="285"/>
      <c r="AZ859" s="224"/>
      <c r="BA859" s="224"/>
      <c r="BB859" s="224"/>
      <c r="BC859" s="224"/>
      <c r="BD859" s="224"/>
      <c r="BE859" s="224"/>
      <c r="BF859" s="224"/>
      <c r="BG859" s="233"/>
      <c r="BH859" s="233"/>
      <c r="BI859" s="224"/>
      <c r="BJ859" s="224"/>
      <c r="BK859" s="285"/>
      <c r="BL859" s="224"/>
      <c r="BM859" s="224"/>
      <c r="BN859" s="285"/>
      <c r="BO859" s="224"/>
      <c r="BP859" s="224"/>
      <c r="BQ859" s="224"/>
      <c r="BR859" s="224"/>
      <c r="BS859" s="224"/>
      <c r="BT859" s="224"/>
      <c r="BU859" s="224"/>
      <c r="BV859" s="224"/>
      <c r="BW859" s="224"/>
      <c r="BX859" s="224"/>
      <c r="BY859" s="224"/>
      <c r="BZ859" s="282"/>
      <c r="CA859" s="224"/>
      <c r="CB859" s="224"/>
      <c r="CC859" s="285"/>
      <c r="CD859" s="224"/>
      <c r="CE859" s="224"/>
      <c r="CF859" s="224"/>
      <c r="CG859" s="224"/>
      <c r="CH859" s="224"/>
      <c r="CI859" s="224"/>
      <c r="CJ859" s="224"/>
      <c r="CK859" s="224"/>
      <c r="CL859" s="224"/>
      <c r="CM859" s="224"/>
      <c r="CN859" s="224"/>
      <c r="CO859" s="282"/>
    </row>
    <row r="860" spans="1:93" hidden="1">
      <c r="A860" s="129">
        <v>12</v>
      </c>
      <c r="B860" s="284"/>
      <c r="C860" s="129"/>
      <c r="D860" s="129"/>
      <c r="E860" s="129"/>
      <c r="F860" s="129"/>
      <c r="G860" s="129"/>
      <c r="H860" s="129"/>
      <c r="I860" s="129"/>
      <c r="J860" s="129"/>
      <c r="K860" s="129"/>
      <c r="L860" s="129"/>
      <c r="M860" s="129"/>
      <c r="N860" s="129"/>
      <c r="O860" s="129"/>
      <c r="P860" s="287"/>
      <c r="R860" s="129">
        <v>12</v>
      </c>
      <c r="S860" s="283"/>
      <c r="T860" s="16"/>
      <c r="U860" s="16"/>
      <c r="V860" s="129"/>
      <c r="W860" s="129"/>
      <c r="X860" s="129"/>
      <c r="Y860" s="129"/>
      <c r="Z860" s="129"/>
      <c r="AA860" s="129"/>
      <c r="AB860" s="129"/>
      <c r="AC860" s="196"/>
      <c r="AD860" s="196"/>
      <c r="AE860" s="129"/>
      <c r="AF860" s="129"/>
      <c r="AG860" s="281"/>
      <c r="AI860" s="129">
        <v>12</v>
      </c>
      <c r="AJ860" s="284"/>
      <c r="AK860" s="129"/>
      <c r="AL860" s="129"/>
      <c r="AM860" s="206"/>
      <c r="AN860" s="206"/>
      <c r="AO860" s="206"/>
      <c r="AP860" s="206"/>
      <c r="AQ860" s="206"/>
      <c r="AR860" s="129"/>
      <c r="AS860" s="129"/>
      <c r="AT860" s="129"/>
      <c r="AU860" s="129"/>
      <c r="AV860" s="281"/>
      <c r="AX860" s="224"/>
      <c r="AY860" s="285"/>
      <c r="AZ860" s="224"/>
      <c r="BA860" s="224"/>
      <c r="BB860" s="224"/>
      <c r="BC860" s="224"/>
      <c r="BD860" s="224"/>
      <c r="BE860" s="224"/>
      <c r="BF860" s="224"/>
      <c r="BG860" s="233"/>
      <c r="BH860" s="233"/>
      <c r="BI860" s="224"/>
      <c r="BJ860" s="224"/>
      <c r="BK860" s="285"/>
      <c r="BL860" s="224"/>
      <c r="BM860" s="224"/>
      <c r="BN860" s="285"/>
      <c r="BO860" s="224"/>
      <c r="BP860" s="224"/>
      <c r="BQ860" s="224"/>
      <c r="BR860" s="224"/>
      <c r="BS860" s="224"/>
      <c r="BT860" s="224"/>
      <c r="BU860" s="224"/>
      <c r="BV860" s="224"/>
      <c r="BW860" s="224"/>
      <c r="BX860" s="224"/>
      <c r="BY860" s="224"/>
      <c r="BZ860" s="282"/>
      <c r="CA860" s="224"/>
      <c r="CB860" s="224"/>
      <c r="CC860" s="285"/>
      <c r="CD860" s="224"/>
      <c r="CE860" s="224"/>
      <c r="CF860" s="224"/>
      <c r="CG860" s="224"/>
      <c r="CH860" s="224"/>
      <c r="CI860" s="224"/>
      <c r="CJ860" s="224"/>
      <c r="CK860" s="224"/>
      <c r="CL860" s="224"/>
      <c r="CM860" s="224"/>
      <c r="CN860" s="224"/>
      <c r="CO860" s="282"/>
    </row>
    <row r="861" spans="1:93" hidden="1">
      <c r="A861" s="129">
        <v>13</v>
      </c>
      <c r="B861" s="284"/>
      <c r="C861" s="129"/>
      <c r="D861" s="129"/>
      <c r="E861" s="129"/>
      <c r="F861" s="129"/>
      <c r="G861" s="129"/>
      <c r="H861" s="129"/>
      <c r="I861" s="129"/>
      <c r="J861" s="129"/>
      <c r="K861" s="129"/>
      <c r="L861" s="129"/>
      <c r="M861" s="129"/>
      <c r="N861" s="129"/>
      <c r="O861" s="129"/>
      <c r="P861" s="287"/>
      <c r="R861" s="129">
        <v>13</v>
      </c>
      <c r="S861" s="283"/>
      <c r="T861" s="129"/>
      <c r="U861" s="129"/>
      <c r="V861" s="129"/>
      <c r="W861" s="129"/>
      <c r="X861" s="129"/>
      <c r="Y861" s="129"/>
      <c r="Z861" s="129"/>
      <c r="AA861" s="129"/>
      <c r="AB861" s="129"/>
      <c r="AC861" s="196"/>
      <c r="AD861" s="196"/>
      <c r="AE861" s="129"/>
      <c r="AF861" s="129"/>
      <c r="AG861" s="281"/>
      <c r="AI861" s="129">
        <v>13</v>
      </c>
      <c r="AJ861" s="284"/>
      <c r="AK861" s="129"/>
      <c r="AL861" s="129"/>
      <c r="AM861" s="206"/>
      <c r="AN861" s="206"/>
      <c r="AO861" s="206"/>
      <c r="AP861" s="206"/>
      <c r="AQ861" s="206"/>
      <c r="AR861" s="129"/>
      <c r="AS861" s="129"/>
      <c r="AT861" s="129"/>
      <c r="AU861" s="129"/>
      <c r="AV861" s="281"/>
      <c r="AX861" s="224"/>
      <c r="AY861" s="285"/>
      <c r="AZ861" s="224"/>
      <c r="BA861" s="224"/>
      <c r="BB861" s="224"/>
      <c r="BC861" s="224"/>
      <c r="BD861" s="224"/>
      <c r="BE861" s="224"/>
      <c r="BF861" s="224"/>
      <c r="BG861" s="233"/>
      <c r="BH861" s="233"/>
      <c r="BI861" s="224"/>
      <c r="BJ861" s="224"/>
      <c r="BK861" s="285"/>
      <c r="BL861" s="224"/>
      <c r="BM861" s="224"/>
      <c r="BN861" s="285"/>
      <c r="BO861" s="224"/>
      <c r="BP861" s="224"/>
      <c r="BQ861" s="224"/>
      <c r="BR861" s="224"/>
      <c r="BS861" s="224"/>
      <c r="BT861" s="224"/>
      <c r="BU861" s="224"/>
      <c r="BV861" s="224"/>
      <c r="BW861" s="224"/>
      <c r="BX861" s="224"/>
      <c r="BY861" s="224"/>
      <c r="BZ861" s="282"/>
      <c r="CA861" s="224"/>
      <c r="CB861" s="224"/>
      <c r="CC861" s="285"/>
      <c r="CD861" s="224"/>
      <c r="CE861" s="224"/>
      <c r="CF861" s="224"/>
      <c r="CG861" s="224"/>
      <c r="CH861" s="224"/>
      <c r="CI861" s="224"/>
      <c r="CJ861" s="224"/>
      <c r="CK861" s="224"/>
      <c r="CL861" s="224"/>
      <c r="CM861" s="224"/>
      <c r="CN861" s="224"/>
      <c r="CO861" s="282"/>
    </row>
    <row r="862" spans="1:93" hidden="1">
      <c r="A862" s="129">
        <v>14</v>
      </c>
      <c r="B862" s="284"/>
      <c r="C862" s="129"/>
      <c r="D862" s="129"/>
      <c r="E862" s="129"/>
      <c r="F862" s="129"/>
      <c r="G862" s="129"/>
      <c r="H862" s="129"/>
      <c r="I862" s="129"/>
      <c r="J862" s="129"/>
      <c r="K862" s="129"/>
      <c r="L862" s="129"/>
      <c r="M862" s="129"/>
      <c r="N862" s="129"/>
      <c r="O862" s="129"/>
      <c r="P862" s="287"/>
      <c r="R862" s="129">
        <v>14</v>
      </c>
      <c r="S862" s="283"/>
      <c r="T862" s="129"/>
      <c r="U862" s="129"/>
      <c r="V862" s="129"/>
      <c r="W862" s="129"/>
      <c r="X862" s="129"/>
      <c r="Y862" s="129"/>
      <c r="Z862" s="129"/>
      <c r="AA862" s="129"/>
      <c r="AB862" s="129"/>
      <c r="AC862" s="196"/>
      <c r="AD862" s="196"/>
      <c r="AE862" s="129"/>
      <c r="AF862" s="129"/>
      <c r="AG862" s="281"/>
      <c r="AI862" s="129">
        <v>14</v>
      </c>
      <c r="AJ862" s="284"/>
      <c r="AK862" s="129"/>
      <c r="AL862" s="129"/>
      <c r="AM862" s="206"/>
      <c r="AN862" s="206"/>
      <c r="AO862" s="206"/>
      <c r="AP862" s="206"/>
      <c r="AQ862" s="206"/>
      <c r="AR862" s="129"/>
      <c r="AS862" s="129"/>
      <c r="AT862" s="129"/>
      <c r="AU862" s="129"/>
      <c r="AV862" s="281"/>
      <c r="AX862" s="224"/>
      <c r="AY862" s="285"/>
      <c r="AZ862" s="224"/>
      <c r="BA862" s="224"/>
      <c r="BB862" s="224"/>
      <c r="BC862" s="224"/>
      <c r="BD862" s="224"/>
      <c r="BE862" s="224"/>
      <c r="BF862" s="224"/>
      <c r="BG862" s="233"/>
      <c r="BH862" s="233"/>
      <c r="BI862" s="224"/>
      <c r="BJ862" s="224"/>
      <c r="BK862" s="285"/>
      <c r="BL862" s="224"/>
      <c r="BM862" s="224"/>
      <c r="BN862" s="285"/>
      <c r="BO862" s="224"/>
      <c r="BP862" s="224"/>
      <c r="BQ862" s="224"/>
      <c r="BR862" s="224"/>
      <c r="BS862" s="224"/>
      <c r="BT862" s="224"/>
      <c r="BU862" s="224"/>
      <c r="BV862" s="224"/>
      <c r="BW862" s="224"/>
      <c r="BX862" s="224"/>
      <c r="BY862" s="224"/>
      <c r="BZ862" s="282"/>
      <c r="CA862" s="224"/>
      <c r="CB862" s="224"/>
      <c r="CC862" s="285"/>
      <c r="CD862" s="224"/>
      <c r="CE862" s="224"/>
      <c r="CF862" s="224"/>
      <c r="CG862" s="224"/>
      <c r="CH862" s="224"/>
      <c r="CI862" s="224"/>
      <c r="CJ862" s="224"/>
      <c r="CK862" s="224"/>
      <c r="CL862" s="224"/>
      <c r="CM862" s="224"/>
      <c r="CN862" s="224"/>
      <c r="CO862" s="282"/>
    </row>
    <row r="863" spans="1:93" hidden="1">
      <c r="A863" s="129">
        <v>15</v>
      </c>
      <c r="B863" s="284"/>
      <c r="C863" s="129"/>
      <c r="D863" s="129"/>
      <c r="E863" s="129"/>
      <c r="F863" s="129"/>
      <c r="G863" s="129"/>
      <c r="H863" s="129"/>
      <c r="I863" s="129"/>
      <c r="J863" s="129"/>
      <c r="K863" s="129"/>
      <c r="L863" s="129"/>
      <c r="M863" s="129"/>
      <c r="N863" s="129"/>
      <c r="O863" s="129"/>
      <c r="P863" s="288"/>
      <c r="R863" s="129">
        <v>15</v>
      </c>
      <c r="S863" s="283"/>
      <c r="T863" s="129"/>
      <c r="U863" s="129"/>
      <c r="V863" s="129"/>
      <c r="W863" s="129"/>
      <c r="X863" s="129"/>
      <c r="Y863" s="129"/>
      <c r="Z863" s="129"/>
      <c r="AA863" s="129"/>
      <c r="AB863" s="129"/>
      <c r="AC863" s="196"/>
      <c r="AD863" s="196"/>
      <c r="AE863" s="129"/>
      <c r="AF863" s="129"/>
      <c r="AG863" s="281"/>
      <c r="AI863" s="129">
        <v>15</v>
      </c>
      <c r="AJ863" s="284"/>
      <c r="AK863" s="129"/>
      <c r="AL863" s="129"/>
      <c r="AM863" s="206"/>
      <c r="AN863" s="206"/>
      <c r="AO863" s="206"/>
      <c r="AP863" s="206"/>
      <c r="AQ863" s="206"/>
      <c r="AR863" s="129"/>
      <c r="AS863" s="129"/>
      <c r="AT863" s="129"/>
      <c r="AU863" s="129"/>
      <c r="AV863" s="281"/>
      <c r="AX863" s="224"/>
      <c r="AY863" s="285"/>
      <c r="AZ863" s="224"/>
      <c r="BA863" s="224"/>
      <c r="BB863" s="224"/>
      <c r="BC863" s="224"/>
      <c r="BD863" s="224"/>
      <c r="BE863" s="224"/>
      <c r="BF863" s="224"/>
      <c r="BG863" s="233"/>
      <c r="BH863" s="233"/>
      <c r="BI863" s="224"/>
      <c r="BJ863" s="224"/>
      <c r="BK863" s="285"/>
      <c r="BL863" s="224"/>
      <c r="BM863" s="224"/>
      <c r="BN863" s="285"/>
      <c r="BO863" s="224"/>
      <c r="BP863" s="224"/>
      <c r="BQ863" s="224"/>
      <c r="BR863" s="224"/>
      <c r="BS863" s="224"/>
      <c r="BT863" s="224"/>
      <c r="BU863" s="224"/>
      <c r="BV863" s="224"/>
      <c r="BW863" s="224"/>
      <c r="BX863" s="224"/>
      <c r="BY863" s="224"/>
      <c r="BZ863" s="282"/>
      <c r="CA863" s="224"/>
      <c r="CB863" s="224"/>
      <c r="CC863" s="285"/>
      <c r="CD863" s="224"/>
      <c r="CE863" s="224"/>
      <c r="CF863" s="224"/>
      <c r="CG863" s="224"/>
      <c r="CH863" s="224"/>
      <c r="CI863" s="224"/>
      <c r="CJ863" s="224"/>
      <c r="CK863" s="224"/>
      <c r="CL863" s="224"/>
      <c r="CM863" s="224"/>
      <c r="CN863" s="224"/>
      <c r="CO863" s="282"/>
    </row>
    <row r="864" spans="1:93" ht="15.75">
      <c r="A864" s="280" t="s">
        <v>644</v>
      </c>
      <c r="B864" s="280"/>
      <c r="C864" s="125"/>
      <c r="D864" s="125"/>
      <c r="E864" s="125">
        <f>SUM(E849:E863)</f>
        <v>336</v>
      </c>
      <c r="F864" s="125">
        <f>SUM(F849:F863)</f>
        <v>294</v>
      </c>
      <c r="G864" s="125">
        <f t="shared" ref="G864:H864" si="408">SUM(G849:G863)</f>
        <v>0</v>
      </c>
      <c r="H864" s="125">
        <f t="shared" si="408"/>
        <v>0</v>
      </c>
      <c r="I864" s="125"/>
      <c r="J864" s="125">
        <f t="shared" ref="J864:K864" si="409">SUM(J849:J863)</f>
        <v>0</v>
      </c>
      <c r="K864" s="125">
        <f t="shared" si="409"/>
        <v>0</v>
      </c>
      <c r="L864" s="130">
        <f>IF(F864=0,0,(F864/E864*100))</f>
        <v>87.5</v>
      </c>
      <c r="M864" s="130">
        <f>IF(K864=0,0,(K864/J864*100))</f>
        <v>0</v>
      </c>
      <c r="N864" s="129">
        <v>6</v>
      </c>
      <c r="O864" s="129">
        <v>0</v>
      </c>
      <c r="P864" s="129"/>
      <c r="R864" s="280" t="s">
        <v>644</v>
      </c>
      <c r="S864" s="280"/>
      <c r="T864" s="125"/>
      <c r="U864" s="125"/>
      <c r="V864" s="125">
        <f>SUM(V849:V863)</f>
        <v>156</v>
      </c>
      <c r="W864" s="125">
        <f>SUM(W849:W863)</f>
        <v>168</v>
      </c>
      <c r="X864" s="125">
        <f t="shared" ref="X864:Y864" si="410">SUM(X849:X863)</f>
        <v>0</v>
      </c>
      <c r="Y864" s="125">
        <f t="shared" si="410"/>
        <v>0</v>
      </c>
      <c r="Z864" s="125"/>
      <c r="AA864" s="125">
        <f t="shared" ref="AA864:AB864" si="411">SUM(AA849:AA863)</f>
        <v>0</v>
      </c>
      <c r="AB864" s="125">
        <f t="shared" si="411"/>
        <v>0</v>
      </c>
      <c r="AC864" s="197">
        <f>IF(W864=0,0,(W864/V864*100))</f>
        <v>107.69230769230769</v>
      </c>
      <c r="AD864" s="197">
        <f>IF(AB864=0,0,(AB864/AA864*100))</f>
        <v>0</v>
      </c>
      <c r="AE864" s="125">
        <v>6</v>
      </c>
      <c r="AF864" s="125">
        <v>0</v>
      </c>
      <c r="AG864" s="129"/>
      <c r="AI864" s="281" t="s">
        <v>644</v>
      </c>
      <c r="AJ864" s="281"/>
      <c r="AK864" s="129"/>
      <c r="AL864" s="129"/>
      <c r="AM864" s="206">
        <f>SUM(AM849:AM863)</f>
        <v>228</v>
      </c>
      <c r="AN864" s="206">
        <f>SUM(AN849:AN863)</f>
        <v>237</v>
      </c>
      <c r="AO864" s="206"/>
      <c r="AP864" s="206">
        <f t="shared" ref="AP864:AQ864" si="412">SUM(AP849:AP863)</f>
        <v>0</v>
      </c>
      <c r="AQ864" s="206">
        <f t="shared" si="412"/>
        <v>0</v>
      </c>
      <c r="AR864" s="130">
        <f>IF(AN864=0,0,(AN864/AM864*100))</f>
        <v>103.94736842105263</v>
      </c>
      <c r="AS864" s="130">
        <f>IF(AQ864=0,0,(AQ864/AP864*100))</f>
        <v>0</v>
      </c>
      <c r="AT864" s="129">
        <v>6</v>
      </c>
      <c r="AU864" s="129">
        <v>0</v>
      </c>
      <c r="AV864" s="129"/>
      <c r="AX864" s="282"/>
      <c r="AY864" s="282"/>
      <c r="AZ864" s="224"/>
      <c r="BA864" s="224"/>
      <c r="BB864" s="224"/>
      <c r="BC864" s="224"/>
      <c r="BD864" s="224"/>
      <c r="BE864" s="224"/>
      <c r="BF864" s="224"/>
      <c r="BG864" s="232"/>
      <c r="BH864" s="232"/>
      <c r="BI864" s="224"/>
      <c r="BJ864" s="224"/>
      <c r="BK864" s="224"/>
      <c r="BL864" s="224"/>
      <c r="BM864" s="282"/>
      <c r="BN864" s="282"/>
      <c r="BO864" s="224"/>
      <c r="BP864" s="224"/>
      <c r="BQ864" s="224"/>
      <c r="BR864" s="224"/>
      <c r="BS864" s="224"/>
      <c r="BT864" s="224"/>
      <c r="BU864" s="224"/>
      <c r="BV864" s="223"/>
      <c r="BW864" s="223"/>
      <c r="BX864" s="224"/>
      <c r="BY864" s="224"/>
      <c r="BZ864" s="224"/>
      <c r="CA864" s="224"/>
      <c r="CB864" s="282"/>
      <c r="CC864" s="282"/>
      <c r="CD864" s="224"/>
      <c r="CE864" s="224"/>
      <c r="CF864" s="224"/>
      <c r="CG864" s="224"/>
      <c r="CH864" s="224"/>
      <c r="CI864" s="224"/>
      <c r="CJ864" s="224"/>
      <c r="CK864" s="223"/>
      <c r="CL864" s="223"/>
      <c r="CM864" s="224"/>
      <c r="CN864" s="224"/>
      <c r="CO864" s="224"/>
    </row>
    <row r="865" spans="1:93" ht="15.75" hidden="1">
      <c r="A865" s="129">
        <v>1</v>
      </c>
      <c r="B865" s="284" t="s">
        <v>619</v>
      </c>
      <c r="C865" s="16" t="s">
        <v>285</v>
      </c>
      <c r="D865" s="16" t="s">
        <v>286</v>
      </c>
      <c r="E865" s="129">
        <v>50</v>
      </c>
      <c r="F865" s="129">
        <v>50</v>
      </c>
      <c r="G865" s="129"/>
      <c r="H865" s="129"/>
      <c r="I865" s="129"/>
      <c r="J865" s="129"/>
      <c r="K865" s="129"/>
      <c r="L865" s="130"/>
      <c r="M865" s="130"/>
      <c r="N865" s="129"/>
      <c r="O865" s="129"/>
      <c r="P865" s="129"/>
      <c r="R865" s="129">
        <v>1</v>
      </c>
      <c r="S865" s="284" t="s">
        <v>619</v>
      </c>
      <c r="T865" s="16" t="s">
        <v>273</v>
      </c>
      <c r="U865" s="16" t="s">
        <v>274</v>
      </c>
      <c r="V865" s="125"/>
      <c r="W865" s="125">
        <v>35</v>
      </c>
      <c r="X865" s="125"/>
      <c r="Y865" s="125"/>
      <c r="Z865" s="125"/>
      <c r="AA865" s="125"/>
      <c r="AB865" s="125"/>
      <c r="AC865" s="197"/>
      <c r="AD865" s="197"/>
      <c r="AE865" s="125"/>
      <c r="AF865" s="125"/>
      <c r="AG865" s="129"/>
      <c r="AI865" s="129">
        <v>1</v>
      </c>
      <c r="AJ865" s="284" t="s">
        <v>753</v>
      </c>
      <c r="AK865" s="60"/>
      <c r="AL865" s="60"/>
      <c r="AM865" s="206"/>
      <c r="AN865" s="206"/>
      <c r="AO865" s="206"/>
      <c r="AP865" s="206"/>
      <c r="AQ865" s="206"/>
      <c r="AR865" s="130"/>
      <c r="AS865" s="130"/>
      <c r="AT865" s="129"/>
      <c r="AU865" s="129"/>
      <c r="AV865" s="175"/>
      <c r="AX865" s="224"/>
      <c r="AY865" s="285"/>
      <c r="AZ865" s="230"/>
      <c r="BA865" s="230"/>
      <c r="BB865" s="224"/>
      <c r="BC865" s="224"/>
      <c r="BD865" s="224"/>
      <c r="BE865" s="224"/>
      <c r="BF865" s="224"/>
      <c r="BG865" s="232"/>
      <c r="BH865" s="232"/>
      <c r="BI865" s="224"/>
      <c r="BJ865" s="224"/>
      <c r="BK865" s="224"/>
      <c r="BL865" s="224"/>
      <c r="BM865" s="224"/>
      <c r="BN865" s="285"/>
      <c r="BO865" s="230"/>
      <c r="BP865" s="230"/>
      <c r="BQ865" s="224"/>
      <c r="BR865" s="224"/>
      <c r="BS865" s="224"/>
      <c r="BT865" s="224"/>
      <c r="BU865" s="224"/>
      <c r="BV865" s="223"/>
      <c r="BW865" s="223"/>
      <c r="BX865" s="224"/>
      <c r="BY865" s="224"/>
      <c r="BZ865" s="224"/>
      <c r="CA865" s="224"/>
      <c r="CB865" s="224"/>
      <c r="CC865" s="285"/>
      <c r="CD865" s="230"/>
      <c r="CE865" s="230"/>
      <c r="CF865" s="224"/>
      <c r="CG865" s="224"/>
      <c r="CH865" s="224"/>
      <c r="CI865" s="224"/>
      <c r="CJ865" s="224"/>
      <c r="CK865" s="223"/>
      <c r="CL865" s="223"/>
      <c r="CM865" s="224"/>
      <c r="CN865" s="224"/>
      <c r="CO865" s="224"/>
    </row>
    <row r="866" spans="1:93" ht="15.75" hidden="1">
      <c r="A866" s="129">
        <v>2</v>
      </c>
      <c r="B866" s="284"/>
      <c r="C866" s="16" t="s">
        <v>277</v>
      </c>
      <c r="D866" s="16" t="s">
        <v>278</v>
      </c>
      <c r="E866" s="129">
        <v>50</v>
      </c>
      <c r="F866" s="129"/>
      <c r="G866" s="129"/>
      <c r="H866" s="129"/>
      <c r="I866" s="129"/>
      <c r="J866" s="129"/>
      <c r="K866" s="129"/>
      <c r="L866" s="130"/>
      <c r="M866" s="130"/>
      <c r="N866" s="129"/>
      <c r="O866" s="129"/>
      <c r="P866" s="129"/>
      <c r="R866" s="129">
        <v>2</v>
      </c>
      <c r="S866" s="284"/>
      <c r="T866" s="16" t="s">
        <v>275</v>
      </c>
      <c r="U866" s="16" t="s">
        <v>276</v>
      </c>
      <c r="V866" s="125">
        <v>50</v>
      </c>
      <c r="W866" s="125"/>
      <c r="X866" s="125"/>
      <c r="Y866" s="125"/>
      <c r="Z866" s="125"/>
      <c r="AA866" s="125"/>
      <c r="AB866" s="125"/>
      <c r="AC866" s="197"/>
      <c r="AD866" s="197"/>
      <c r="AE866" s="125"/>
      <c r="AF866" s="125"/>
      <c r="AG866" s="129"/>
      <c r="AI866" s="129">
        <v>2</v>
      </c>
      <c r="AJ866" s="284"/>
      <c r="AK866" s="60"/>
      <c r="AL866" s="60"/>
      <c r="AM866" s="206"/>
      <c r="AN866" s="206"/>
      <c r="AO866" s="206"/>
      <c r="AP866" s="206"/>
      <c r="AQ866" s="206"/>
      <c r="AR866" s="130"/>
      <c r="AS866" s="130"/>
      <c r="AT866" s="129"/>
      <c r="AU866" s="129"/>
      <c r="AV866" s="175"/>
      <c r="AX866" s="224"/>
      <c r="AY866" s="285"/>
      <c r="AZ866" s="230"/>
      <c r="BA866" s="230"/>
      <c r="BB866" s="224"/>
      <c r="BC866" s="224"/>
      <c r="BD866" s="224"/>
      <c r="BE866" s="224"/>
      <c r="BF866" s="224"/>
      <c r="BG866" s="232"/>
      <c r="BH866" s="232"/>
      <c r="BI866" s="224"/>
      <c r="BJ866" s="224"/>
      <c r="BK866" s="224"/>
      <c r="BL866" s="224"/>
      <c r="BM866" s="224"/>
      <c r="BN866" s="285"/>
      <c r="BO866" s="230"/>
      <c r="BP866" s="230"/>
      <c r="BQ866" s="224"/>
      <c r="BR866" s="224"/>
      <c r="BS866" s="224"/>
      <c r="BT866" s="224"/>
      <c r="BU866" s="224"/>
      <c r="BV866" s="223"/>
      <c r="BW866" s="223"/>
      <c r="BX866" s="224"/>
      <c r="BY866" s="224"/>
      <c r="BZ866" s="224"/>
      <c r="CA866" s="224"/>
      <c r="CB866" s="224"/>
      <c r="CC866" s="285"/>
      <c r="CD866" s="230"/>
      <c r="CE866" s="230"/>
      <c r="CF866" s="224"/>
      <c r="CG866" s="224"/>
      <c r="CH866" s="224"/>
      <c r="CI866" s="224"/>
      <c r="CJ866" s="224"/>
      <c r="CK866" s="223"/>
      <c r="CL866" s="223"/>
      <c r="CM866" s="224"/>
      <c r="CN866" s="224"/>
      <c r="CO866" s="224"/>
    </row>
    <row r="867" spans="1:93" ht="15.75" hidden="1">
      <c r="A867" s="129">
        <v>3</v>
      </c>
      <c r="B867" s="284"/>
      <c r="C867" s="16" t="s">
        <v>275</v>
      </c>
      <c r="D867" s="16" t="s">
        <v>276</v>
      </c>
      <c r="E867" s="129">
        <v>50</v>
      </c>
      <c r="F867" s="129"/>
      <c r="G867" s="129"/>
      <c r="H867" s="129"/>
      <c r="I867" s="129"/>
      <c r="J867" s="129"/>
      <c r="K867" s="129"/>
      <c r="L867" s="130"/>
      <c r="M867" s="130"/>
      <c r="N867" s="129"/>
      <c r="O867" s="129"/>
      <c r="P867" s="129"/>
      <c r="R867" s="129">
        <v>3</v>
      </c>
      <c r="S867" s="284"/>
      <c r="T867" s="16" t="s">
        <v>285</v>
      </c>
      <c r="U867" s="16" t="s">
        <v>286</v>
      </c>
      <c r="V867" s="125">
        <v>50</v>
      </c>
      <c r="W867" s="125"/>
      <c r="X867" s="125"/>
      <c r="Y867" s="125"/>
      <c r="Z867" s="125"/>
      <c r="AA867" s="125"/>
      <c r="AB867" s="125"/>
      <c r="AC867" s="197"/>
      <c r="AD867" s="197"/>
      <c r="AE867" s="125"/>
      <c r="AF867" s="125"/>
      <c r="AG867" s="129"/>
      <c r="AI867" s="129">
        <v>3</v>
      </c>
      <c r="AJ867" s="284"/>
      <c r="AK867" s="60"/>
      <c r="AL867" s="60"/>
      <c r="AM867" s="206"/>
      <c r="AN867" s="206"/>
      <c r="AO867" s="206"/>
      <c r="AP867" s="206"/>
      <c r="AQ867" s="206"/>
      <c r="AR867" s="130"/>
      <c r="AS867" s="130"/>
      <c r="AT867" s="129"/>
      <c r="AU867" s="129"/>
      <c r="AV867" s="175"/>
      <c r="AX867" s="224"/>
      <c r="AY867" s="285"/>
      <c r="AZ867" s="224"/>
      <c r="BA867" s="230"/>
      <c r="BB867" s="224"/>
      <c r="BC867" s="224"/>
      <c r="BD867" s="224"/>
      <c r="BE867" s="224"/>
      <c r="BF867" s="224"/>
      <c r="BG867" s="232"/>
      <c r="BH867" s="232"/>
      <c r="BI867" s="224"/>
      <c r="BJ867" s="224"/>
      <c r="BK867" s="224"/>
      <c r="BL867" s="224"/>
      <c r="BM867" s="224"/>
      <c r="BN867" s="285"/>
      <c r="BO867" s="230"/>
      <c r="BP867" s="235"/>
      <c r="BQ867" s="224"/>
      <c r="BR867" s="224"/>
      <c r="BS867" s="224"/>
      <c r="BT867" s="224"/>
      <c r="BU867" s="224"/>
      <c r="BV867" s="223"/>
      <c r="BW867" s="223"/>
      <c r="BX867" s="224"/>
      <c r="BY867" s="224"/>
      <c r="BZ867" s="224"/>
      <c r="CA867" s="224"/>
      <c r="CB867" s="224"/>
      <c r="CC867" s="285"/>
      <c r="CD867" s="230"/>
      <c r="CE867" s="235"/>
      <c r="CF867" s="224"/>
      <c r="CG867" s="224"/>
      <c r="CH867" s="224"/>
      <c r="CI867" s="224"/>
      <c r="CJ867" s="224"/>
      <c r="CK867" s="223"/>
      <c r="CL867" s="223"/>
      <c r="CM867" s="224"/>
      <c r="CN867" s="224"/>
      <c r="CO867" s="224"/>
    </row>
    <row r="868" spans="1:93" ht="15.75" hidden="1">
      <c r="A868" s="129">
        <v>4</v>
      </c>
      <c r="B868" s="284"/>
      <c r="C868" s="16" t="s">
        <v>273</v>
      </c>
      <c r="D868" s="16" t="s">
        <v>274</v>
      </c>
      <c r="E868" s="129">
        <v>30</v>
      </c>
      <c r="F868" s="129"/>
      <c r="G868" s="129"/>
      <c r="H868" s="129"/>
      <c r="I868" s="129"/>
      <c r="J868" s="129"/>
      <c r="K868" s="129"/>
      <c r="L868" s="130"/>
      <c r="M868" s="130"/>
      <c r="N868" s="129"/>
      <c r="O868" s="129"/>
      <c r="P868" s="129"/>
      <c r="R868" s="129">
        <v>4</v>
      </c>
      <c r="S868" s="284"/>
      <c r="T868" s="16" t="s">
        <v>287</v>
      </c>
      <c r="U868" s="16" t="s">
        <v>288</v>
      </c>
      <c r="V868" s="125">
        <v>50</v>
      </c>
      <c r="W868" s="125"/>
      <c r="X868" s="125"/>
      <c r="Y868" s="125"/>
      <c r="Z868" s="125"/>
      <c r="AA868" s="125"/>
      <c r="AB868" s="125"/>
      <c r="AC868" s="197"/>
      <c r="AD868" s="197"/>
      <c r="AE868" s="125"/>
      <c r="AF868" s="125"/>
      <c r="AG868" s="129"/>
      <c r="AI868" s="129">
        <v>4</v>
      </c>
      <c r="AJ868" s="284"/>
      <c r="AK868" s="60"/>
      <c r="AL868" s="60"/>
      <c r="AM868" s="206"/>
      <c r="AN868" s="206"/>
      <c r="AO868" s="206"/>
      <c r="AP868" s="206"/>
      <c r="AQ868" s="206"/>
      <c r="AR868" s="130"/>
      <c r="AS868" s="130"/>
      <c r="AT868" s="129"/>
      <c r="AU868" s="129"/>
      <c r="AV868" s="175"/>
      <c r="AX868" s="224"/>
      <c r="AY868" s="285"/>
      <c r="AZ868" s="224"/>
      <c r="BA868" s="224"/>
      <c r="BB868" s="224"/>
      <c r="BC868" s="224"/>
      <c r="BD868" s="224"/>
      <c r="BE868" s="224"/>
      <c r="BF868" s="224"/>
      <c r="BG868" s="232"/>
      <c r="BH868" s="232"/>
      <c r="BI868" s="224"/>
      <c r="BJ868" s="224"/>
      <c r="BK868" s="224"/>
      <c r="BL868" s="224"/>
      <c r="BM868" s="224"/>
      <c r="BN868" s="285"/>
      <c r="BO868" s="224"/>
      <c r="BP868" s="224"/>
      <c r="BQ868" s="224"/>
      <c r="BR868" s="224"/>
      <c r="BS868" s="224"/>
      <c r="BT868" s="224"/>
      <c r="BU868" s="224"/>
      <c r="BV868" s="223"/>
      <c r="BW868" s="223"/>
      <c r="BX868" s="224"/>
      <c r="BY868" s="224"/>
      <c r="BZ868" s="224"/>
      <c r="CA868" s="224"/>
      <c r="CB868" s="224"/>
      <c r="CC868" s="285"/>
      <c r="CD868" s="224"/>
      <c r="CE868" s="224"/>
      <c r="CF868" s="224"/>
      <c r="CG868" s="224"/>
      <c r="CH868" s="224"/>
      <c r="CI868" s="224"/>
      <c r="CJ868" s="224"/>
      <c r="CK868" s="223"/>
      <c r="CL868" s="223"/>
      <c r="CM868" s="224"/>
      <c r="CN868" s="224"/>
      <c r="CO868" s="224"/>
    </row>
    <row r="869" spans="1:93" ht="15.75" hidden="1">
      <c r="A869" s="129">
        <v>5</v>
      </c>
      <c r="B869" s="284"/>
      <c r="C869" s="129" t="s">
        <v>877</v>
      </c>
      <c r="D869" s="129" t="s">
        <v>878</v>
      </c>
      <c r="E869" s="129">
        <v>15</v>
      </c>
      <c r="F869" s="129"/>
      <c r="G869" s="129"/>
      <c r="H869" s="129"/>
      <c r="I869" s="129"/>
      <c r="J869" s="129"/>
      <c r="K869" s="129"/>
      <c r="L869" s="130"/>
      <c r="M869" s="130"/>
      <c r="N869" s="129"/>
      <c r="O869" s="129"/>
      <c r="P869" s="129"/>
      <c r="R869" s="129">
        <v>5</v>
      </c>
      <c r="S869" s="284"/>
      <c r="T869" s="16"/>
      <c r="U869" s="24"/>
      <c r="V869" s="125"/>
      <c r="W869" s="125"/>
      <c r="X869" s="125"/>
      <c r="Y869" s="125"/>
      <c r="Z869" s="125"/>
      <c r="AA869" s="125"/>
      <c r="AB869" s="125"/>
      <c r="AC869" s="197"/>
      <c r="AD869" s="197"/>
      <c r="AE869" s="125"/>
      <c r="AF869" s="125"/>
      <c r="AG869" s="129"/>
      <c r="AI869" s="129">
        <v>5</v>
      </c>
      <c r="AJ869" s="284"/>
      <c r="AK869" s="60"/>
      <c r="AL869" s="60"/>
      <c r="AM869" s="206"/>
      <c r="AN869" s="206"/>
      <c r="AO869" s="206"/>
      <c r="AP869" s="206"/>
      <c r="AQ869" s="206"/>
      <c r="AR869" s="130"/>
      <c r="AS869" s="130"/>
      <c r="AT869" s="129"/>
      <c r="AU869" s="129"/>
      <c r="AV869" s="175"/>
      <c r="AX869" s="224"/>
      <c r="AY869" s="285"/>
      <c r="AZ869" s="224"/>
      <c r="BA869" s="224"/>
      <c r="BB869" s="224"/>
      <c r="BC869" s="224"/>
      <c r="BD869" s="224"/>
      <c r="BE869" s="224"/>
      <c r="BF869" s="224"/>
      <c r="BG869" s="232"/>
      <c r="BH869" s="232"/>
      <c r="BI869" s="224"/>
      <c r="BJ869" s="224"/>
      <c r="BK869" s="224"/>
      <c r="BL869" s="224"/>
      <c r="BM869" s="224"/>
      <c r="BN869" s="285"/>
      <c r="BO869" s="224"/>
      <c r="BP869" s="224"/>
      <c r="BQ869" s="224"/>
      <c r="BR869" s="224"/>
      <c r="BS869" s="224"/>
      <c r="BT869" s="224"/>
      <c r="BU869" s="224"/>
      <c r="BV869" s="223"/>
      <c r="BW869" s="223"/>
      <c r="BX869" s="224"/>
      <c r="BY869" s="224"/>
      <c r="BZ869" s="224"/>
      <c r="CA869" s="224"/>
      <c r="CB869" s="224"/>
      <c r="CC869" s="285"/>
      <c r="CD869" s="224"/>
      <c r="CE869" s="224"/>
      <c r="CF869" s="224"/>
      <c r="CG869" s="224"/>
      <c r="CH869" s="224"/>
      <c r="CI869" s="224"/>
      <c r="CJ869" s="224"/>
      <c r="CK869" s="223"/>
      <c r="CL869" s="223"/>
      <c r="CM869" s="224"/>
      <c r="CN869" s="224"/>
      <c r="CO869" s="224"/>
    </row>
    <row r="870" spans="1:93" ht="15.75" hidden="1">
      <c r="A870" s="129">
        <v>6</v>
      </c>
      <c r="B870" s="284"/>
      <c r="C870" s="129"/>
      <c r="D870" s="129"/>
      <c r="E870" s="129"/>
      <c r="F870" s="129"/>
      <c r="G870" s="129"/>
      <c r="H870" s="129"/>
      <c r="I870" s="129"/>
      <c r="J870" s="129"/>
      <c r="K870" s="129"/>
      <c r="L870" s="130"/>
      <c r="M870" s="130"/>
      <c r="N870" s="129"/>
      <c r="O870" s="129"/>
      <c r="P870" s="129"/>
      <c r="R870" s="129">
        <v>6</v>
      </c>
      <c r="S870" s="284"/>
      <c r="T870" s="129"/>
      <c r="U870" s="129"/>
      <c r="V870" s="125"/>
      <c r="W870" s="125"/>
      <c r="X870" s="125"/>
      <c r="Y870" s="125"/>
      <c r="Z870" s="125"/>
      <c r="AA870" s="125"/>
      <c r="AB870" s="125"/>
      <c r="AC870" s="197"/>
      <c r="AD870" s="197"/>
      <c r="AE870" s="125"/>
      <c r="AF870" s="125"/>
      <c r="AG870" s="129"/>
      <c r="AI870" s="129">
        <v>6</v>
      </c>
      <c r="AJ870" s="284"/>
      <c r="AK870" s="60"/>
      <c r="AL870" s="60"/>
      <c r="AM870" s="206"/>
      <c r="AN870" s="206"/>
      <c r="AO870" s="206"/>
      <c r="AP870" s="206"/>
      <c r="AQ870" s="206"/>
      <c r="AR870" s="130"/>
      <c r="AS870" s="130"/>
      <c r="AT870" s="129"/>
      <c r="AU870" s="129"/>
      <c r="AV870" s="175"/>
      <c r="AX870" s="224"/>
      <c r="AY870" s="285"/>
      <c r="AZ870" s="224"/>
      <c r="BA870" s="224"/>
      <c r="BB870" s="224"/>
      <c r="BC870" s="224"/>
      <c r="BD870" s="224"/>
      <c r="BE870" s="224"/>
      <c r="BF870" s="224"/>
      <c r="BG870" s="232"/>
      <c r="BH870" s="232"/>
      <c r="BI870" s="224"/>
      <c r="BJ870" s="224"/>
      <c r="BK870" s="224"/>
      <c r="BL870" s="224"/>
      <c r="BM870" s="224"/>
      <c r="BN870" s="285"/>
      <c r="BO870" s="224"/>
      <c r="BP870" s="224"/>
      <c r="BQ870" s="224"/>
      <c r="BR870" s="224"/>
      <c r="BS870" s="224"/>
      <c r="BT870" s="224"/>
      <c r="BU870" s="224"/>
      <c r="BV870" s="223"/>
      <c r="BW870" s="223"/>
      <c r="BX870" s="224"/>
      <c r="BY870" s="224"/>
      <c r="BZ870" s="224"/>
      <c r="CA870" s="224"/>
      <c r="CB870" s="224"/>
      <c r="CC870" s="285"/>
      <c r="CD870" s="224"/>
      <c r="CE870" s="224"/>
      <c r="CF870" s="224"/>
      <c r="CG870" s="224"/>
      <c r="CH870" s="224"/>
      <c r="CI870" s="224"/>
      <c r="CJ870" s="224"/>
      <c r="CK870" s="223"/>
      <c r="CL870" s="223"/>
      <c r="CM870" s="224"/>
      <c r="CN870" s="224"/>
      <c r="CO870" s="224"/>
    </row>
    <row r="871" spans="1:93" ht="15.75" hidden="1">
      <c r="A871" s="129">
        <v>7</v>
      </c>
      <c r="B871" s="284"/>
      <c r="C871" s="129"/>
      <c r="D871" s="129"/>
      <c r="E871" s="129"/>
      <c r="F871" s="129"/>
      <c r="G871" s="129"/>
      <c r="H871" s="129"/>
      <c r="I871" s="129"/>
      <c r="J871" s="129"/>
      <c r="K871" s="129"/>
      <c r="L871" s="130"/>
      <c r="M871" s="130"/>
      <c r="N871" s="129"/>
      <c r="O871" s="129"/>
      <c r="P871" s="129"/>
      <c r="R871" s="129">
        <v>7</v>
      </c>
      <c r="S871" s="284"/>
      <c r="T871" s="129"/>
      <c r="U871" s="129"/>
      <c r="V871" s="125"/>
      <c r="W871" s="125"/>
      <c r="X871" s="125"/>
      <c r="Y871" s="125"/>
      <c r="Z871" s="125"/>
      <c r="AA871" s="125"/>
      <c r="AB871" s="125"/>
      <c r="AC871" s="197"/>
      <c r="AD871" s="197"/>
      <c r="AE871" s="125"/>
      <c r="AF871" s="125"/>
      <c r="AG871" s="129"/>
      <c r="AI871" s="129">
        <v>7</v>
      </c>
      <c r="AJ871" s="284"/>
      <c r="AK871" s="60"/>
      <c r="AL871" s="60"/>
      <c r="AM871" s="206"/>
      <c r="AN871" s="206"/>
      <c r="AO871" s="206"/>
      <c r="AP871" s="206"/>
      <c r="AQ871" s="206"/>
      <c r="AR871" s="130"/>
      <c r="AS871" s="130"/>
      <c r="AT871" s="129"/>
      <c r="AU871" s="129"/>
      <c r="AV871" s="175"/>
      <c r="AX871" s="224"/>
      <c r="AY871" s="285"/>
      <c r="AZ871" s="224"/>
      <c r="BA871" s="224"/>
      <c r="BB871" s="224"/>
      <c r="BC871" s="224"/>
      <c r="BD871" s="224"/>
      <c r="BE871" s="224"/>
      <c r="BF871" s="224"/>
      <c r="BG871" s="232"/>
      <c r="BH871" s="232"/>
      <c r="BI871" s="224"/>
      <c r="BJ871" s="224"/>
      <c r="BK871" s="224"/>
      <c r="BL871" s="224"/>
      <c r="BM871" s="224"/>
      <c r="BN871" s="285"/>
      <c r="BO871" s="224"/>
      <c r="BP871" s="224"/>
      <c r="BQ871" s="224"/>
      <c r="BR871" s="224"/>
      <c r="BS871" s="224"/>
      <c r="BT871" s="224"/>
      <c r="BU871" s="224"/>
      <c r="BV871" s="223"/>
      <c r="BW871" s="223"/>
      <c r="BX871" s="224"/>
      <c r="BY871" s="224"/>
      <c r="BZ871" s="224"/>
      <c r="CA871" s="224"/>
      <c r="CB871" s="224"/>
      <c r="CC871" s="285"/>
      <c r="CD871" s="224"/>
      <c r="CE871" s="224"/>
      <c r="CF871" s="224"/>
      <c r="CG871" s="224"/>
      <c r="CH871" s="224"/>
      <c r="CI871" s="224"/>
      <c r="CJ871" s="224"/>
      <c r="CK871" s="223"/>
      <c r="CL871" s="223"/>
      <c r="CM871" s="224"/>
      <c r="CN871" s="224"/>
      <c r="CO871" s="224"/>
    </row>
    <row r="872" spans="1:93" ht="15.75" hidden="1">
      <c r="A872" s="129">
        <v>8</v>
      </c>
      <c r="B872" s="284"/>
      <c r="C872" s="129"/>
      <c r="D872" s="129"/>
      <c r="E872" s="129"/>
      <c r="F872" s="129"/>
      <c r="G872" s="129"/>
      <c r="H872" s="129"/>
      <c r="I872" s="129"/>
      <c r="J872" s="129"/>
      <c r="K872" s="129"/>
      <c r="L872" s="130"/>
      <c r="M872" s="130"/>
      <c r="N872" s="129"/>
      <c r="O872" s="129"/>
      <c r="P872" s="129"/>
      <c r="R872" s="129">
        <v>8</v>
      </c>
      <c r="S872" s="284"/>
      <c r="T872" s="129"/>
      <c r="U872" s="129"/>
      <c r="V872" s="125"/>
      <c r="W872" s="125"/>
      <c r="X872" s="125"/>
      <c r="Y872" s="125"/>
      <c r="Z872" s="125"/>
      <c r="AA872" s="125"/>
      <c r="AB872" s="125"/>
      <c r="AC872" s="197"/>
      <c r="AD872" s="197"/>
      <c r="AE872" s="125"/>
      <c r="AF872" s="125"/>
      <c r="AG872" s="129"/>
      <c r="AI872" s="129">
        <v>8</v>
      </c>
      <c r="AJ872" s="284"/>
      <c r="AK872" s="60"/>
      <c r="AL872" s="60"/>
      <c r="AM872" s="206"/>
      <c r="AN872" s="206"/>
      <c r="AO872" s="206"/>
      <c r="AP872" s="206"/>
      <c r="AQ872" s="206"/>
      <c r="AR872" s="130"/>
      <c r="AS872" s="130"/>
      <c r="AT872" s="129"/>
      <c r="AU872" s="129"/>
      <c r="AV872" s="175"/>
      <c r="AX872" s="224"/>
      <c r="AY872" s="285"/>
      <c r="AZ872" s="224"/>
      <c r="BA872" s="224"/>
      <c r="BB872" s="224"/>
      <c r="BC872" s="224"/>
      <c r="BD872" s="224"/>
      <c r="BE872" s="224"/>
      <c r="BF872" s="224"/>
      <c r="BG872" s="232"/>
      <c r="BH872" s="232"/>
      <c r="BI872" s="224"/>
      <c r="BJ872" s="224"/>
      <c r="BK872" s="224"/>
      <c r="BL872" s="224"/>
      <c r="BM872" s="224"/>
      <c r="BN872" s="285"/>
      <c r="BO872" s="224"/>
      <c r="BP872" s="224"/>
      <c r="BQ872" s="224"/>
      <c r="BR872" s="224"/>
      <c r="BS872" s="224"/>
      <c r="BT872" s="224"/>
      <c r="BU872" s="224"/>
      <c r="BV872" s="223"/>
      <c r="BW872" s="223"/>
      <c r="BX872" s="224"/>
      <c r="BY872" s="224"/>
      <c r="BZ872" s="224"/>
      <c r="CA872" s="224"/>
      <c r="CB872" s="224"/>
      <c r="CC872" s="285"/>
      <c r="CD872" s="224"/>
      <c r="CE872" s="224"/>
      <c r="CF872" s="224"/>
      <c r="CG872" s="224"/>
      <c r="CH872" s="224"/>
      <c r="CI872" s="224"/>
      <c r="CJ872" s="224"/>
      <c r="CK872" s="223"/>
      <c r="CL872" s="223"/>
      <c r="CM872" s="224"/>
      <c r="CN872" s="224"/>
      <c r="CO872" s="224"/>
    </row>
    <row r="873" spans="1:93" ht="15.75" hidden="1">
      <c r="A873" s="129">
        <v>9</v>
      </c>
      <c r="B873" s="284"/>
      <c r="C873" s="129"/>
      <c r="D873" s="129"/>
      <c r="E873" s="129"/>
      <c r="F873" s="129"/>
      <c r="G873" s="129"/>
      <c r="H873" s="129"/>
      <c r="I873" s="129"/>
      <c r="J873" s="129"/>
      <c r="K873" s="129"/>
      <c r="L873" s="130"/>
      <c r="M873" s="130"/>
      <c r="N873" s="129"/>
      <c r="O873" s="129"/>
      <c r="P873" s="129"/>
      <c r="R873" s="129">
        <v>9</v>
      </c>
      <c r="S873" s="284"/>
      <c r="T873" s="129"/>
      <c r="U873" s="129"/>
      <c r="V873" s="125"/>
      <c r="W873" s="125"/>
      <c r="X873" s="125"/>
      <c r="Y873" s="125"/>
      <c r="Z873" s="125"/>
      <c r="AA873" s="125"/>
      <c r="AB873" s="125"/>
      <c r="AC873" s="197"/>
      <c r="AD873" s="197"/>
      <c r="AE873" s="125"/>
      <c r="AF873" s="125"/>
      <c r="AG873" s="129"/>
      <c r="AI873" s="129">
        <v>9</v>
      </c>
      <c r="AJ873" s="284"/>
      <c r="AK873" s="60"/>
      <c r="AL873" s="60"/>
      <c r="AM873" s="206"/>
      <c r="AN873" s="206"/>
      <c r="AO873" s="206"/>
      <c r="AP873" s="206"/>
      <c r="AQ873" s="206"/>
      <c r="AR873" s="130"/>
      <c r="AS873" s="130"/>
      <c r="AT873" s="129"/>
      <c r="AU873" s="129"/>
      <c r="AV873" s="175"/>
      <c r="AX873" s="224"/>
      <c r="AY873" s="285"/>
      <c r="AZ873" s="224"/>
      <c r="BA873" s="224"/>
      <c r="BB873" s="224"/>
      <c r="BC873" s="224"/>
      <c r="BD873" s="224"/>
      <c r="BE873" s="224"/>
      <c r="BF873" s="224"/>
      <c r="BG873" s="232"/>
      <c r="BH873" s="232"/>
      <c r="BI873" s="224"/>
      <c r="BJ873" s="224"/>
      <c r="BK873" s="224"/>
      <c r="BL873" s="224"/>
      <c r="BM873" s="224"/>
      <c r="BN873" s="285"/>
      <c r="BO873" s="224"/>
      <c r="BP873" s="224"/>
      <c r="BQ873" s="224"/>
      <c r="BR873" s="224"/>
      <c r="BS873" s="224"/>
      <c r="BT873" s="224"/>
      <c r="BU873" s="224"/>
      <c r="BV873" s="223"/>
      <c r="BW873" s="223"/>
      <c r="BX873" s="224"/>
      <c r="BY873" s="224"/>
      <c r="BZ873" s="224"/>
      <c r="CA873" s="224"/>
      <c r="CB873" s="224"/>
      <c r="CC873" s="285"/>
      <c r="CD873" s="224"/>
      <c r="CE873" s="224"/>
      <c r="CF873" s="224"/>
      <c r="CG873" s="224"/>
      <c r="CH873" s="224"/>
      <c r="CI873" s="224"/>
      <c r="CJ873" s="224"/>
      <c r="CK873" s="223"/>
      <c r="CL873" s="223"/>
      <c r="CM873" s="224"/>
      <c r="CN873" s="224"/>
      <c r="CO873" s="224"/>
    </row>
    <row r="874" spans="1:93" ht="15.75" hidden="1">
      <c r="A874" s="129">
        <v>10</v>
      </c>
      <c r="B874" s="284"/>
      <c r="C874" s="129"/>
      <c r="D874" s="129"/>
      <c r="E874" s="129"/>
      <c r="F874" s="129"/>
      <c r="G874" s="129"/>
      <c r="H874" s="129"/>
      <c r="I874" s="129"/>
      <c r="J874" s="129"/>
      <c r="K874" s="129"/>
      <c r="L874" s="130"/>
      <c r="M874" s="130"/>
      <c r="N874" s="129"/>
      <c r="O874" s="129"/>
      <c r="P874" s="129"/>
      <c r="R874" s="129">
        <v>10</v>
      </c>
      <c r="S874" s="284"/>
      <c r="T874" s="129"/>
      <c r="U874" s="129"/>
      <c r="V874" s="125"/>
      <c r="W874" s="125"/>
      <c r="X874" s="125"/>
      <c r="Y874" s="125"/>
      <c r="Z874" s="125"/>
      <c r="AA874" s="125"/>
      <c r="AB874" s="125"/>
      <c r="AC874" s="197"/>
      <c r="AD874" s="197"/>
      <c r="AE874" s="125"/>
      <c r="AF874" s="125"/>
      <c r="AG874" s="129"/>
      <c r="AI874" s="129">
        <v>10</v>
      </c>
      <c r="AJ874" s="284"/>
      <c r="AK874" s="60"/>
      <c r="AL874" s="60"/>
      <c r="AM874" s="206"/>
      <c r="AN874" s="206"/>
      <c r="AO874" s="206"/>
      <c r="AP874" s="206"/>
      <c r="AQ874" s="206"/>
      <c r="AR874" s="130"/>
      <c r="AS874" s="130"/>
      <c r="AT874" s="129"/>
      <c r="AU874" s="129"/>
      <c r="AV874" s="175"/>
      <c r="AX874" s="224"/>
      <c r="AY874" s="285"/>
      <c r="AZ874" s="224"/>
      <c r="BA874" s="224"/>
      <c r="BB874" s="224"/>
      <c r="BC874" s="224"/>
      <c r="BD874" s="224"/>
      <c r="BE874" s="224"/>
      <c r="BF874" s="224"/>
      <c r="BG874" s="232"/>
      <c r="BH874" s="232"/>
      <c r="BI874" s="224"/>
      <c r="BJ874" s="224"/>
      <c r="BK874" s="224"/>
      <c r="BL874" s="224"/>
      <c r="BM874" s="224"/>
      <c r="BN874" s="285"/>
      <c r="BO874" s="224"/>
      <c r="BP874" s="224"/>
      <c r="BQ874" s="224"/>
      <c r="BR874" s="224"/>
      <c r="BS874" s="224"/>
      <c r="BT874" s="224"/>
      <c r="BU874" s="224"/>
      <c r="BV874" s="223"/>
      <c r="BW874" s="223"/>
      <c r="BX874" s="224"/>
      <c r="BY874" s="224"/>
      <c r="BZ874" s="224"/>
      <c r="CA874" s="224"/>
      <c r="CB874" s="224"/>
      <c r="CC874" s="285"/>
      <c r="CD874" s="224"/>
      <c r="CE874" s="224"/>
      <c r="CF874" s="224"/>
      <c r="CG874" s="224"/>
      <c r="CH874" s="224"/>
      <c r="CI874" s="224"/>
      <c r="CJ874" s="224"/>
      <c r="CK874" s="223"/>
      <c r="CL874" s="223"/>
      <c r="CM874" s="224"/>
      <c r="CN874" s="224"/>
      <c r="CO874" s="224"/>
    </row>
    <row r="875" spans="1:93" ht="15.75" hidden="1">
      <c r="A875" s="129">
        <v>11</v>
      </c>
      <c r="B875" s="284"/>
      <c r="C875" s="129"/>
      <c r="D875" s="129"/>
      <c r="E875" s="129"/>
      <c r="F875" s="129"/>
      <c r="G875" s="129"/>
      <c r="H875" s="129"/>
      <c r="I875" s="129"/>
      <c r="J875" s="129"/>
      <c r="K875" s="129"/>
      <c r="L875" s="130"/>
      <c r="M875" s="130"/>
      <c r="N875" s="129"/>
      <c r="O875" s="129"/>
      <c r="P875" s="129"/>
      <c r="R875" s="129">
        <v>11</v>
      </c>
      <c r="S875" s="284"/>
      <c r="T875" s="129"/>
      <c r="U875" s="129"/>
      <c r="V875" s="125"/>
      <c r="W875" s="125"/>
      <c r="X875" s="125"/>
      <c r="Y875" s="125"/>
      <c r="Z875" s="125"/>
      <c r="AA875" s="125"/>
      <c r="AB875" s="125"/>
      <c r="AC875" s="197"/>
      <c r="AD875" s="197"/>
      <c r="AE875" s="125"/>
      <c r="AF875" s="125"/>
      <c r="AG875" s="129"/>
      <c r="AI875" s="129">
        <v>11</v>
      </c>
      <c r="AJ875" s="284"/>
      <c r="AK875" s="60"/>
      <c r="AL875" s="60"/>
      <c r="AM875" s="206"/>
      <c r="AN875" s="206"/>
      <c r="AO875" s="206"/>
      <c r="AP875" s="206"/>
      <c r="AQ875" s="206"/>
      <c r="AR875" s="130"/>
      <c r="AS875" s="130"/>
      <c r="AT875" s="129"/>
      <c r="AU875" s="129"/>
      <c r="AV875" s="175"/>
      <c r="AX875" s="224"/>
      <c r="AY875" s="285"/>
      <c r="AZ875" s="224"/>
      <c r="BA875" s="224"/>
      <c r="BB875" s="224"/>
      <c r="BC875" s="224"/>
      <c r="BD875" s="224"/>
      <c r="BE875" s="224"/>
      <c r="BF875" s="224"/>
      <c r="BG875" s="232"/>
      <c r="BH875" s="232"/>
      <c r="BI875" s="224"/>
      <c r="BJ875" s="224"/>
      <c r="BK875" s="224"/>
      <c r="BL875" s="224"/>
      <c r="BM875" s="224"/>
      <c r="BN875" s="285"/>
      <c r="BO875" s="224"/>
      <c r="BP875" s="224"/>
      <c r="BQ875" s="224"/>
      <c r="BR875" s="224"/>
      <c r="BS875" s="224"/>
      <c r="BT875" s="224"/>
      <c r="BU875" s="224"/>
      <c r="BV875" s="223"/>
      <c r="BW875" s="223"/>
      <c r="BX875" s="224"/>
      <c r="BY875" s="224"/>
      <c r="BZ875" s="224"/>
      <c r="CA875" s="224"/>
      <c r="CB875" s="224"/>
      <c r="CC875" s="285"/>
      <c r="CD875" s="224"/>
      <c r="CE875" s="224"/>
      <c r="CF875" s="224"/>
      <c r="CG875" s="224"/>
      <c r="CH875" s="224"/>
      <c r="CI875" s="224"/>
      <c r="CJ875" s="224"/>
      <c r="CK875" s="223"/>
      <c r="CL875" s="223"/>
      <c r="CM875" s="224"/>
      <c r="CN875" s="224"/>
      <c r="CO875" s="224"/>
    </row>
    <row r="876" spans="1:93" ht="15.75" hidden="1">
      <c r="A876" s="129">
        <v>12</v>
      </c>
      <c r="B876" s="284"/>
      <c r="C876" s="129"/>
      <c r="D876" s="129"/>
      <c r="E876" s="129"/>
      <c r="F876" s="129"/>
      <c r="G876" s="129"/>
      <c r="H876" s="129"/>
      <c r="I876" s="129"/>
      <c r="J876" s="129"/>
      <c r="K876" s="129"/>
      <c r="L876" s="130"/>
      <c r="M876" s="130"/>
      <c r="N876" s="129"/>
      <c r="O876" s="129"/>
      <c r="P876" s="129"/>
      <c r="R876" s="129">
        <v>12</v>
      </c>
      <c r="S876" s="284"/>
      <c r="T876" s="129"/>
      <c r="U876" s="129"/>
      <c r="V876" s="125"/>
      <c r="W876" s="125"/>
      <c r="X876" s="125"/>
      <c r="Y876" s="125"/>
      <c r="Z876" s="125"/>
      <c r="AA876" s="125"/>
      <c r="AB876" s="125"/>
      <c r="AC876" s="197"/>
      <c r="AD876" s="197"/>
      <c r="AE876" s="125"/>
      <c r="AF876" s="125"/>
      <c r="AG876" s="129"/>
      <c r="AI876" s="129">
        <v>12</v>
      </c>
      <c r="AJ876" s="284"/>
      <c r="AK876" s="60"/>
      <c r="AL876" s="60"/>
      <c r="AM876" s="206"/>
      <c r="AN876" s="206"/>
      <c r="AO876" s="206"/>
      <c r="AP876" s="206"/>
      <c r="AQ876" s="206"/>
      <c r="AR876" s="130"/>
      <c r="AS876" s="130"/>
      <c r="AT876" s="129"/>
      <c r="AU876" s="129"/>
      <c r="AV876" s="175"/>
      <c r="AX876" s="224"/>
      <c r="AY876" s="285"/>
      <c r="AZ876" s="224"/>
      <c r="BA876" s="224"/>
      <c r="BB876" s="224"/>
      <c r="BC876" s="224"/>
      <c r="BD876" s="224"/>
      <c r="BE876" s="224"/>
      <c r="BF876" s="224"/>
      <c r="BG876" s="232"/>
      <c r="BH876" s="232"/>
      <c r="BI876" s="224"/>
      <c r="BJ876" s="224"/>
      <c r="BK876" s="224"/>
      <c r="BL876" s="224"/>
      <c r="BM876" s="224"/>
      <c r="BN876" s="285"/>
      <c r="BO876" s="224"/>
      <c r="BP876" s="224"/>
      <c r="BQ876" s="224"/>
      <c r="BR876" s="224"/>
      <c r="BS876" s="224"/>
      <c r="BT876" s="224"/>
      <c r="BU876" s="224"/>
      <c r="BV876" s="223"/>
      <c r="BW876" s="223"/>
      <c r="BX876" s="224"/>
      <c r="BY876" s="224"/>
      <c r="BZ876" s="224"/>
      <c r="CA876" s="224"/>
      <c r="CB876" s="224"/>
      <c r="CC876" s="285"/>
      <c r="CD876" s="224"/>
      <c r="CE876" s="224"/>
      <c r="CF876" s="224"/>
      <c r="CG876" s="224"/>
      <c r="CH876" s="224"/>
      <c r="CI876" s="224"/>
      <c r="CJ876" s="224"/>
      <c r="CK876" s="223"/>
      <c r="CL876" s="223"/>
      <c r="CM876" s="224"/>
      <c r="CN876" s="224"/>
      <c r="CO876" s="224"/>
    </row>
    <row r="877" spans="1:93" ht="15.75" hidden="1">
      <c r="A877" s="129">
        <v>13</v>
      </c>
      <c r="B877" s="284"/>
      <c r="C877" s="129"/>
      <c r="D877" s="129"/>
      <c r="E877" s="129"/>
      <c r="F877" s="129"/>
      <c r="G877" s="129"/>
      <c r="H877" s="129"/>
      <c r="I877" s="129"/>
      <c r="J877" s="129"/>
      <c r="K877" s="129"/>
      <c r="L877" s="130"/>
      <c r="M877" s="130"/>
      <c r="N877" s="129"/>
      <c r="O877" s="129"/>
      <c r="P877" s="129"/>
      <c r="R877" s="129">
        <v>13</v>
      </c>
      <c r="S877" s="284"/>
      <c r="T877" s="129"/>
      <c r="U877" s="129"/>
      <c r="V877" s="125"/>
      <c r="W877" s="125"/>
      <c r="X877" s="125"/>
      <c r="Y877" s="125"/>
      <c r="Z877" s="125"/>
      <c r="AA877" s="125"/>
      <c r="AB877" s="125"/>
      <c r="AC877" s="197"/>
      <c r="AD877" s="197"/>
      <c r="AE877" s="125"/>
      <c r="AF877" s="125"/>
      <c r="AG877" s="129"/>
      <c r="AI877" s="129">
        <v>13</v>
      </c>
      <c r="AJ877" s="284"/>
      <c r="AK877" s="60"/>
      <c r="AL877" s="60"/>
      <c r="AM877" s="206"/>
      <c r="AN877" s="206"/>
      <c r="AO877" s="206"/>
      <c r="AP877" s="206"/>
      <c r="AQ877" s="206"/>
      <c r="AR877" s="130"/>
      <c r="AS877" s="130"/>
      <c r="AT877" s="129"/>
      <c r="AU877" s="129"/>
      <c r="AV877" s="175"/>
      <c r="AX877" s="224"/>
      <c r="AY877" s="285"/>
      <c r="AZ877" s="224"/>
      <c r="BA877" s="224"/>
      <c r="BB877" s="224"/>
      <c r="BC877" s="224"/>
      <c r="BD877" s="224"/>
      <c r="BE877" s="224"/>
      <c r="BF877" s="224"/>
      <c r="BG877" s="232"/>
      <c r="BH877" s="232"/>
      <c r="BI877" s="224"/>
      <c r="BJ877" s="224"/>
      <c r="BK877" s="224"/>
      <c r="BL877" s="224"/>
      <c r="BM877" s="224"/>
      <c r="BN877" s="285"/>
      <c r="BO877" s="224"/>
      <c r="BP877" s="224"/>
      <c r="BQ877" s="224"/>
      <c r="BR877" s="224"/>
      <c r="BS877" s="224"/>
      <c r="BT877" s="224"/>
      <c r="BU877" s="224"/>
      <c r="BV877" s="223"/>
      <c r="BW877" s="223"/>
      <c r="BX877" s="224"/>
      <c r="BY877" s="224"/>
      <c r="BZ877" s="224"/>
      <c r="CA877" s="224"/>
      <c r="CB877" s="224"/>
      <c r="CC877" s="285"/>
      <c r="CD877" s="224"/>
      <c r="CE877" s="224"/>
      <c r="CF877" s="224"/>
      <c r="CG877" s="224"/>
      <c r="CH877" s="224"/>
      <c r="CI877" s="224"/>
      <c r="CJ877" s="224"/>
      <c r="CK877" s="223"/>
      <c r="CL877" s="223"/>
      <c r="CM877" s="224"/>
      <c r="CN877" s="224"/>
      <c r="CO877" s="224"/>
    </row>
    <row r="878" spans="1:93" ht="15.75" hidden="1">
      <c r="A878" s="129">
        <v>14</v>
      </c>
      <c r="B878" s="284"/>
      <c r="C878" s="129"/>
      <c r="D878" s="129"/>
      <c r="E878" s="129"/>
      <c r="F878" s="129"/>
      <c r="G878" s="129"/>
      <c r="H878" s="129"/>
      <c r="I878" s="129"/>
      <c r="J878" s="129"/>
      <c r="K878" s="129"/>
      <c r="L878" s="130"/>
      <c r="M878" s="130"/>
      <c r="N878" s="129"/>
      <c r="O878" s="129"/>
      <c r="P878" s="129"/>
      <c r="R878" s="129">
        <v>14</v>
      </c>
      <c r="S878" s="284"/>
      <c r="T878" s="129"/>
      <c r="U878" s="129"/>
      <c r="V878" s="125"/>
      <c r="W878" s="125"/>
      <c r="X878" s="125"/>
      <c r="Y878" s="125"/>
      <c r="Z878" s="125"/>
      <c r="AA878" s="125"/>
      <c r="AB878" s="125"/>
      <c r="AC878" s="197"/>
      <c r="AD878" s="197"/>
      <c r="AE878" s="125"/>
      <c r="AF878" s="125"/>
      <c r="AG878" s="129"/>
      <c r="AI878" s="129">
        <v>14</v>
      </c>
      <c r="AJ878" s="284"/>
      <c r="AK878" s="60"/>
      <c r="AL878" s="60"/>
      <c r="AM878" s="206"/>
      <c r="AN878" s="206"/>
      <c r="AO878" s="206"/>
      <c r="AP878" s="206"/>
      <c r="AQ878" s="206"/>
      <c r="AR878" s="130"/>
      <c r="AS878" s="130"/>
      <c r="AT878" s="129"/>
      <c r="AU878" s="129"/>
      <c r="AV878" s="175"/>
      <c r="AX878" s="224"/>
      <c r="AY878" s="285"/>
      <c r="AZ878" s="224"/>
      <c r="BA878" s="224"/>
      <c r="BB878" s="224"/>
      <c r="BC878" s="224"/>
      <c r="BD878" s="224"/>
      <c r="BE878" s="224"/>
      <c r="BF878" s="224"/>
      <c r="BG878" s="232"/>
      <c r="BH878" s="232"/>
      <c r="BI878" s="224"/>
      <c r="BJ878" s="224"/>
      <c r="BK878" s="224"/>
      <c r="BL878" s="224"/>
      <c r="BM878" s="224"/>
      <c r="BN878" s="285"/>
      <c r="BO878" s="224"/>
      <c r="BP878" s="224"/>
      <c r="BQ878" s="224"/>
      <c r="BR878" s="224"/>
      <c r="BS878" s="224"/>
      <c r="BT878" s="224"/>
      <c r="BU878" s="224"/>
      <c r="BV878" s="223"/>
      <c r="BW878" s="223"/>
      <c r="BX878" s="224"/>
      <c r="BY878" s="224"/>
      <c r="BZ878" s="224"/>
      <c r="CA878" s="224"/>
      <c r="CB878" s="224"/>
      <c r="CC878" s="285"/>
      <c r="CD878" s="224"/>
      <c r="CE878" s="224"/>
      <c r="CF878" s="224"/>
      <c r="CG878" s="224"/>
      <c r="CH878" s="224"/>
      <c r="CI878" s="224"/>
      <c r="CJ878" s="224"/>
      <c r="CK878" s="223"/>
      <c r="CL878" s="223"/>
      <c r="CM878" s="224"/>
      <c r="CN878" s="224"/>
      <c r="CO878" s="224"/>
    </row>
    <row r="879" spans="1:93" ht="15.75" hidden="1">
      <c r="A879" s="129">
        <v>15</v>
      </c>
      <c r="B879" s="284"/>
      <c r="C879" s="129"/>
      <c r="D879" s="129"/>
      <c r="E879" s="129"/>
      <c r="F879" s="129"/>
      <c r="G879" s="129"/>
      <c r="H879" s="129"/>
      <c r="I879" s="129"/>
      <c r="J879" s="129"/>
      <c r="K879" s="129"/>
      <c r="L879" s="130"/>
      <c r="M879" s="130"/>
      <c r="N879" s="129"/>
      <c r="O879" s="129"/>
      <c r="P879" s="129"/>
      <c r="R879" s="129">
        <v>15</v>
      </c>
      <c r="S879" s="284"/>
      <c r="T879" s="129"/>
      <c r="U879" s="129"/>
      <c r="V879" s="125"/>
      <c r="W879" s="125"/>
      <c r="X879" s="125"/>
      <c r="Y879" s="125"/>
      <c r="Z879" s="125"/>
      <c r="AA879" s="125"/>
      <c r="AB879" s="125"/>
      <c r="AC879" s="197"/>
      <c r="AD879" s="197"/>
      <c r="AE879" s="125"/>
      <c r="AF879" s="125"/>
      <c r="AG879" s="129"/>
      <c r="AI879" s="129">
        <v>15</v>
      </c>
      <c r="AJ879" s="284"/>
      <c r="AK879" s="60"/>
      <c r="AL879" s="60"/>
      <c r="AM879" s="206"/>
      <c r="AN879" s="206"/>
      <c r="AO879" s="206"/>
      <c r="AP879" s="206"/>
      <c r="AQ879" s="206"/>
      <c r="AR879" s="130"/>
      <c r="AS879" s="130"/>
      <c r="AT879" s="129"/>
      <c r="AU879" s="129"/>
      <c r="AV879" s="175"/>
      <c r="AX879" s="224"/>
      <c r="AY879" s="285"/>
      <c r="AZ879" s="224"/>
      <c r="BA879" s="224"/>
      <c r="BB879" s="224"/>
      <c r="BC879" s="224"/>
      <c r="BD879" s="224"/>
      <c r="BE879" s="224"/>
      <c r="BF879" s="224"/>
      <c r="BG879" s="232"/>
      <c r="BH879" s="232"/>
      <c r="BI879" s="224"/>
      <c r="BJ879" s="224"/>
      <c r="BK879" s="224"/>
      <c r="BL879" s="224"/>
      <c r="BM879" s="224"/>
      <c r="BN879" s="285"/>
      <c r="BO879" s="224"/>
      <c r="BP879" s="224"/>
      <c r="BQ879" s="224"/>
      <c r="BR879" s="224"/>
      <c r="BS879" s="224"/>
      <c r="BT879" s="224"/>
      <c r="BU879" s="224"/>
      <c r="BV879" s="223"/>
      <c r="BW879" s="223"/>
      <c r="BX879" s="224"/>
      <c r="BY879" s="224"/>
      <c r="BZ879" s="224"/>
      <c r="CA879" s="224"/>
      <c r="CB879" s="224"/>
      <c r="CC879" s="285"/>
      <c r="CD879" s="224"/>
      <c r="CE879" s="224"/>
      <c r="CF879" s="224"/>
      <c r="CG879" s="224"/>
      <c r="CH879" s="224"/>
      <c r="CI879" s="224"/>
      <c r="CJ879" s="224"/>
      <c r="CK879" s="223"/>
      <c r="CL879" s="223"/>
      <c r="CM879" s="224"/>
      <c r="CN879" s="224"/>
      <c r="CO879" s="224"/>
    </row>
    <row r="880" spans="1:93" ht="15.75" hidden="1">
      <c r="A880" s="280" t="s">
        <v>644</v>
      </c>
      <c r="B880" s="280"/>
      <c r="C880" s="60"/>
      <c r="D880" s="60"/>
      <c r="E880" s="125">
        <f>SUM(E865:E879)</f>
        <v>195</v>
      </c>
      <c r="F880" s="125">
        <f>SUM(F865:F879)</f>
        <v>50</v>
      </c>
      <c r="G880" s="125">
        <f t="shared" ref="G880:H880" si="413">SUM(G865:G879)</f>
        <v>0</v>
      </c>
      <c r="H880" s="125">
        <f t="shared" si="413"/>
        <v>0</v>
      </c>
      <c r="I880" s="125"/>
      <c r="J880" s="125">
        <f t="shared" ref="J880:K880" si="414">SUM(J865:J879)</f>
        <v>0</v>
      </c>
      <c r="K880" s="125">
        <f t="shared" si="414"/>
        <v>0</v>
      </c>
      <c r="L880" s="130">
        <f>IF(F880=0,0,(F880/E880*100))</f>
        <v>25.641025641025639</v>
      </c>
      <c r="M880" s="130">
        <f>IF(K880=0,0,(K880/J880*100))</f>
        <v>0</v>
      </c>
      <c r="N880" s="129">
        <v>10</v>
      </c>
      <c r="O880" s="129">
        <v>0</v>
      </c>
      <c r="P880" s="129"/>
      <c r="R880" s="280" t="s">
        <v>644</v>
      </c>
      <c r="S880" s="280"/>
      <c r="T880" s="174"/>
      <c r="U880" s="174"/>
      <c r="V880" s="125">
        <f>SUM(V865:V879)</f>
        <v>150</v>
      </c>
      <c r="W880" s="125">
        <f>SUM(W865:W879)</f>
        <v>35</v>
      </c>
      <c r="X880" s="125">
        <f t="shared" ref="X880:Y880" si="415">SUM(X865:X879)</f>
        <v>0</v>
      </c>
      <c r="Y880" s="125">
        <f t="shared" si="415"/>
        <v>0</v>
      </c>
      <c r="Z880" s="125"/>
      <c r="AA880" s="125">
        <f t="shared" ref="AA880:AB880" si="416">SUM(AA865:AA879)</f>
        <v>0</v>
      </c>
      <c r="AB880" s="125">
        <f t="shared" si="416"/>
        <v>0</v>
      </c>
      <c r="AC880" s="197">
        <f>IF(W880=0,0,(W880/V880*100))</f>
        <v>23.333333333333332</v>
      </c>
      <c r="AD880" s="197">
        <f>IF(AB880=0,0,(AB880/AA880*100))</f>
        <v>0</v>
      </c>
      <c r="AE880" s="125">
        <v>7</v>
      </c>
      <c r="AF880" s="125">
        <v>0</v>
      </c>
      <c r="AG880" s="129"/>
      <c r="AI880" s="281" t="s">
        <v>644</v>
      </c>
      <c r="AJ880" s="281"/>
      <c r="AK880" s="129"/>
      <c r="AL880" s="129"/>
      <c r="AM880" s="206">
        <f>SUM(AM865:AM879)</f>
        <v>0</v>
      </c>
      <c r="AN880" s="206">
        <f>SUM(AN865:AN879)</f>
        <v>0</v>
      </c>
      <c r="AO880" s="206"/>
      <c r="AP880" s="206">
        <f t="shared" ref="AP880:AQ880" si="417">SUM(AP865:AP879)</f>
        <v>0</v>
      </c>
      <c r="AQ880" s="206">
        <f t="shared" si="417"/>
        <v>0</v>
      </c>
      <c r="AR880" s="130">
        <f>IF(AN880=0,0,(AN880/AM880*100))</f>
        <v>0</v>
      </c>
      <c r="AS880" s="130">
        <f>IF(AQ880=0,0,(AQ880/AP880*100))</f>
        <v>0</v>
      </c>
      <c r="AT880" s="129"/>
      <c r="AU880" s="129"/>
      <c r="AV880" s="175"/>
      <c r="AX880" s="282"/>
      <c r="AY880" s="282"/>
      <c r="AZ880" s="224"/>
      <c r="BA880" s="224"/>
      <c r="BB880" s="224"/>
      <c r="BC880" s="224"/>
      <c r="BD880" s="224"/>
      <c r="BE880" s="224"/>
      <c r="BF880" s="224"/>
      <c r="BG880" s="232"/>
      <c r="BH880" s="232"/>
      <c r="BI880" s="224"/>
      <c r="BJ880" s="224"/>
      <c r="BK880" s="224"/>
      <c r="BL880" s="224"/>
      <c r="BM880" s="282"/>
      <c r="BN880" s="282"/>
      <c r="BO880" s="224"/>
      <c r="BP880" s="224"/>
      <c r="BQ880" s="224"/>
      <c r="BR880" s="224"/>
      <c r="BS880" s="224"/>
      <c r="BT880" s="224"/>
      <c r="BU880" s="224"/>
      <c r="BV880" s="223"/>
      <c r="BW880" s="223"/>
      <c r="BX880" s="224"/>
      <c r="BY880" s="224"/>
      <c r="BZ880" s="224"/>
      <c r="CA880" s="224"/>
      <c r="CB880" s="282"/>
      <c r="CC880" s="282"/>
      <c r="CD880" s="224"/>
      <c r="CE880" s="224"/>
      <c r="CF880" s="224"/>
      <c r="CG880" s="224"/>
      <c r="CH880" s="224"/>
      <c r="CI880" s="224"/>
      <c r="CJ880" s="224"/>
      <c r="CK880" s="223"/>
      <c r="CL880" s="223"/>
      <c r="CM880" s="224"/>
      <c r="CN880" s="224"/>
      <c r="CO880" s="224"/>
    </row>
    <row r="881" spans="1:93">
      <c r="A881" s="129">
        <v>1</v>
      </c>
      <c r="B881" s="283" t="s">
        <v>615</v>
      </c>
      <c r="C881" s="16" t="s">
        <v>190</v>
      </c>
      <c r="D881" s="16" t="s">
        <v>191</v>
      </c>
      <c r="E881" s="129">
        <v>35</v>
      </c>
      <c r="F881" s="129">
        <v>20</v>
      </c>
      <c r="G881" s="129"/>
      <c r="H881" s="129"/>
      <c r="I881" s="129"/>
      <c r="J881" s="129"/>
      <c r="K881" s="129"/>
      <c r="L881" s="129"/>
      <c r="M881" s="129"/>
      <c r="N881" s="129"/>
      <c r="O881" s="129"/>
      <c r="P881" s="284"/>
      <c r="R881" s="129">
        <v>1</v>
      </c>
      <c r="S881" s="283" t="s">
        <v>615</v>
      </c>
      <c r="T881" s="16" t="s">
        <v>577</v>
      </c>
      <c r="U881" s="16" t="s">
        <v>272</v>
      </c>
      <c r="V881" s="129">
        <v>20</v>
      </c>
      <c r="W881" s="129">
        <v>20</v>
      </c>
      <c r="X881" s="129"/>
      <c r="Y881" s="129"/>
      <c r="Z881" s="129"/>
      <c r="AA881" s="129"/>
      <c r="AB881" s="129"/>
      <c r="AC881" s="196"/>
      <c r="AD881" s="196"/>
      <c r="AE881" s="129"/>
      <c r="AF881" s="129"/>
      <c r="AG881" s="286"/>
      <c r="AI881" s="129">
        <v>1</v>
      </c>
      <c r="AJ881" s="284" t="s">
        <v>615</v>
      </c>
      <c r="AK881" s="16" t="s">
        <v>218</v>
      </c>
      <c r="AL881" s="78" t="s">
        <v>219</v>
      </c>
      <c r="AM881" s="206">
        <v>30</v>
      </c>
      <c r="AN881" s="206"/>
      <c r="AO881" s="206"/>
      <c r="AP881" s="206"/>
      <c r="AQ881" s="206"/>
      <c r="AR881" s="129"/>
      <c r="AS881" s="129"/>
      <c r="AT881" s="129"/>
      <c r="AU881" s="129"/>
      <c r="AV881" s="286"/>
      <c r="AX881" s="224"/>
      <c r="AY881" s="285"/>
      <c r="AZ881" s="230"/>
      <c r="BA881" s="230"/>
      <c r="BB881" s="224"/>
      <c r="BC881" s="224"/>
      <c r="BD881" s="224"/>
      <c r="BE881" s="224"/>
      <c r="BF881" s="224"/>
      <c r="BG881" s="233"/>
      <c r="BH881" s="233"/>
      <c r="BI881" s="224"/>
      <c r="BJ881" s="224"/>
      <c r="BK881" s="285"/>
      <c r="BL881" s="224"/>
      <c r="BM881" s="224"/>
      <c r="BN881" s="285"/>
      <c r="BO881" s="230"/>
      <c r="BP881" s="230"/>
      <c r="BQ881" s="224"/>
      <c r="BR881" s="224"/>
      <c r="BS881" s="224"/>
      <c r="BT881" s="224"/>
      <c r="BU881" s="224"/>
      <c r="BV881" s="224"/>
      <c r="BW881" s="224"/>
      <c r="BX881" s="224"/>
      <c r="BY881" s="224"/>
      <c r="BZ881" s="282"/>
      <c r="CA881" s="224"/>
      <c r="CB881" s="224"/>
      <c r="CC881" s="285"/>
      <c r="CD881" s="230"/>
      <c r="CE881" s="230"/>
      <c r="CF881" s="224"/>
      <c r="CG881" s="224"/>
      <c r="CH881" s="224"/>
      <c r="CI881" s="224"/>
      <c r="CJ881" s="224"/>
      <c r="CK881" s="224"/>
      <c r="CL881" s="224"/>
      <c r="CM881" s="224"/>
      <c r="CN881" s="224"/>
      <c r="CO881" s="282"/>
    </row>
    <row r="882" spans="1:93">
      <c r="A882" s="129">
        <v>2</v>
      </c>
      <c r="B882" s="283"/>
      <c r="C882" s="34" t="s">
        <v>549</v>
      </c>
      <c r="D882" s="47" t="s">
        <v>430</v>
      </c>
      <c r="E882" s="129">
        <v>9</v>
      </c>
      <c r="F882" s="129">
        <v>9</v>
      </c>
      <c r="G882" s="129"/>
      <c r="H882" s="129"/>
      <c r="I882" s="129"/>
      <c r="J882" s="129"/>
      <c r="K882" s="129"/>
      <c r="L882" s="129"/>
      <c r="M882" s="129"/>
      <c r="N882" s="129"/>
      <c r="O882" s="129"/>
      <c r="P882" s="284"/>
      <c r="R882" s="129">
        <v>2</v>
      </c>
      <c r="S882" s="283"/>
      <c r="T882" s="16" t="s">
        <v>277</v>
      </c>
      <c r="U882" s="16" t="s">
        <v>278</v>
      </c>
      <c r="V882" s="129">
        <v>30</v>
      </c>
      <c r="W882" s="129">
        <v>30</v>
      </c>
      <c r="X882" s="129"/>
      <c r="Y882" s="129"/>
      <c r="Z882" s="129"/>
      <c r="AA882" s="129"/>
      <c r="AB882" s="129"/>
      <c r="AC882" s="196"/>
      <c r="AD882" s="196"/>
      <c r="AE882" s="129"/>
      <c r="AF882" s="129"/>
      <c r="AG882" s="287"/>
      <c r="AI882" s="129">
        <v>2</v>
      </c>
      <c r="AJ882" s="284"/>
      <c r="AK882" s="16" t="s">
        <v>222</v>
      </c>
      <c r="AL882" s="78" t="s">
        <v>223</v>
      </c>
      <c r="AM882" s="206">
        <v>31</v>
      </c>
      <c r="AN882" s="206"/>
      <c r="AO882" s="206"/>
      <c r="AP882" s="206"/>
      <c r="AQ882" s="206"/>
      <c r="AR882" s="129"/>
      <c r="AS882" s="129"/>
      <c r="AT882" s="129"/>
      <c r="AU882" s="129"/>
      <c r="AV882" s="287"/>
      <c r="AX882" s="224"/>
      <c r="AY882" s="285"/>
      <c r="AZ882" s="230"/>
      <c r="BA882" s="230"/>
      <c r="BB882" s="224"/>
      <c r="BC882" s="224"/>
      <c r="BD882" s="224"/>
      <c r="BE882" s="224"/>
      <c r="BF882" s="224"/>
      <c r="BG882" s="233"/>
      <c r="BH882" s="233"/>
      <c r="BI882" s="224"/>
      <c r="BJ882" s="224"/>
      <c r="BK882" s="285"/>
      <c r="BL882" s="224"/>
      <c r="BM882" s="224"/>
      <c r="BN882" s="285"/>
      <c r="BO882" s="224"/>
      <c r="BP882" s="224"/>
      <c r="BQ882" s="224"/>
      <c r="BR882" s="224"/>
      <c r="BS882" s="224"/>
      <c r="BT882" s="224"/>
      <c r="BU882" s="224"/>
      <c r="BV882" s="224"/>
      <c r="BW882" s="224"/>
      <c r="BX882" s="224"/>
      <c r="BY882" s="224"/>
      <c r="BZ882" s="282"/>
      <c r="CA882" s="224"/>
      <c r="CB882" s="224"/>
      <c r="CC882" s="285"/>
      <c r="CD882" s="224"/>
      <c r="CE882" s="224"/>
      <c r="CF882" s="224"/>
      <c r="CG882" s="224"/>
      <c r="CH882" s="224"/>
      <c r="CI882" s="224"/>
      <c r="CJ882" s="224"/>
      <c r="CK882" s="224"/>
      <c r="CL882" s="224"/>
      <c r="CM882" s="224"/>
      <c r="CN882" s="224"/>
      <c r="CO882" s="282"/>
    </row>
    <row r="883" spans="1:93">
      <c r="A883" s="129">
        <v>3</v>
      </c>
      <c r="B883" s="283"/>
      <c r="C883" s="16" t="s">
        <v>192</v>
      </c>
      <c r="D883" s="16" t="s">
        <v>193</v>
      </c>
      <c r="E883" s="129">
        <v>15</v>
      </c>
      <c r="F883" s="129"/>
      <c r="G883" s="129"/>
      <c r="H883" s="129"/>
      <c r="I883" s="129"/>
      <c r="J883" s="129"/>
      <c r="K883" s="129"/>
      <c r="L883" s="129"/>
      <c r="M883" s="129"/>
      <c r="N883" s="129"/>
      <c r="O883" s="129"/>
      <c r="P883" s="284"/>
      <c r="R883" s="129">
        <v>3</v>
      </c>
      <c r="S883" s="283"/>
      <c r="T883" s="16" t="s">
        <v>285</v>
      </c>
      <c r="U883" s="16" t="s">
        <v>286</v>
      </c>
      <c r="V883" s="129"/>
      <c r="W883" s="129"/>
      <c r="X883" s="129"/>
      <c r="Y883" s="129"/>
      <c r="Z883" s="129"/>
      <c r="AA883" s="129"/>
      <c r="AB883" s="129">
        <v>48</v>
      </c>
      <c r="AC883" s="196"/>
      <c r="AD883" s="196"/>
      <c r="AE883" s="129"/>
      <c r="AF883" s="129"/>
      <c r="AG883" s="287"/>
      <c r="AI883" s="129">
        <v>3</v>
      </c>
      <c r="AJ883" s="284"/>
      <c r="AK883" s="16" t="s">
        <v>275</v>
      </c>
      <c r="AL883" s="16" t="s">
        <v>276</v>
      </c>
      <c r="AM883" s="206">
        <v>50</v>
      </c>
      <c r="AN883" s="206">
        <v>70</v>
      </c>
      <c r="AO883" s="206"/>
      <c r="AP883" s="206"/>
      <c r="AQ883" s="206">
        <v>47</v>
      </c>
      <c r="AR883" s="129"/>
      <c r="AS883" s="129"/>
      <c r="AT883" s="129"/>
      <c r="AU883" s="129"/>
      <c r="AV883" s="287"/>
      <c r="AX883" s="224"/>
      <c r="AY883" s="285"/>
      <c r="AZ883" s="224"/>
      <c r="BA883" s="224"/>
      <c r="BB883" s="224"/>
      <c r="BC883" s="224"/>
      <c r="BD883" s="224"/>
      <c r="BE883" s="224"/>
      <c r="BF883" s="224"/>
      <c r="BG883" s="233"/>
      <c r="BH883" s="233"/>
      <c r="BI883" s="224"/>
      <c r="BJ883" s="224"/>
      <c r="BK883" s="285"/>
      <c r="BL883" s="224"/>
      <c r="BM883" s="224"/>
      <c r="BN883" s="285"/>
      <c r="BO883" s="224"/>
      <c r="BP883" s="224"/>
      <c r="BQ883" s="224"/>
      <c r="BR883" s="224"/>
      <c r="BS883" s="224"/>
      <c r="BT883" s="224"/>
      <c r="BU883" s="224"/>
      <c r="BV883" s="224"/>
      <c r="BW883" s="224"/>
      <c r="BX883" s="224"/>
      <c r="BY883" s="224"/>
      <c r="BZ883" s="282"/>
      <c r="CA883" s="224"/>
      <c r="CB883" s="224"/>
      <c r="CC883" s="285"/>
      <c r="CD883" s="224"/>
      <c r="CE883" s="224"/>
      <c r="CF883" s="224"/>
      <c r="CG883" s="224"/>
      <c r="CH883" s="224"/>
      <c r="CI883" s="224"/>
      <c r="CJ883" s="224"/>
      <c r="CK883" s="224"/>
      <c r="CL883" s="224"/>
      <c r="CM883" s="224"/>
      <c r="CN883" s="224"/>
      <c r="CO883" s="282"/>
    </row>
    <row r="884" spans="1:93">
      <c r="A884" s="129">
        <v>4</v>
      </c>
      <c r="B884" s="283"/>
      <c r="C884" s="16"/>
      <c r="D884" s="16"/>
      <c r="E884" s="129"/>
      <c r="F884" s="129"/>
      <c r="G884" s="129"/>
      <c r="H884" s="129"/>
      <c r="I884" s="129"/>
      <c r="J884" s="129"/>
      <c r="K884" s="129"/>
      <c r="L884" s="129"/>
      <c r="M884" s="129"/>
      <c r="N884" s="129"/>
      <c r="O884" s="129"/>
      <c r="P884" s="284"/>
      <c r="R884" s="129">
        <v>4</v>
      </c>
      <c r="S884" s="283"/>
      <c r="T884" s="16" t="s">
        <v>287</v>
      </c>
      <c r="U884" s="16" t="s">
        <v>288</v>
      </c>
      <c r="V884" s="129"/>
      <c r="W884" s="129"/>
      <c r="X884" s="129"/>
      <c r="Y884" s="129"/>
      <c r="Z884" s="129"/>
      <c r="AA884" s="129"/>
      <c r="AB884" s="129">
        <v>10</v>
      </c>
      <c r="AC884" s="196"/>
      <c r="AD884" s="196"/>
      <c r="AE884" s="129"/>
      <c r="AF884" s="129"/>
      <c r="AG884" s="287"/>
      <c r="AI884" s="129">
        <v>4</v>
      </c>
      <c r="AJ884" s="284"/>
      <c r="AK884" s="16" t="s">
        <v>277</v>
      </c>
      <c r="AL884" s="16" t="s">
        <v>278</v>
      </c>
      <c r="AM884" s="206">
        <v>30</v>
      </c>
      <c r="AN884" s="206"/>
      <c r="AO884" s="206"/>
      <c r="AP884" s="206"/>
      <c r="AQ884" s="206">
        <v>5</v>
      </c>
      <c r="AR884" s="129"/>
      <c r="AS884" s="129"/>
      <c r="AT884" s="129"/>
      <c r="AU884" s="129"/>
      <c r="AV884" s="287"/>
      <c r="AX884" s="224"/>
      <c r="AY884" s="285"/>
      <c r="AZ884" s="230"/>
      <c r="BA884" s="230"/>
      <c r="BB884" s="224"/>
      <c r="BC884" s="224"/>
      <c r="BD884" s="224"/>
      <c r="BE884" s="224"/>
      <c r="BF884" s="224"/>
      <c r="BG884" s="233"/>
      <c r="BH884" s="233"/>
      <c r="BI884" s="224"/>
      <c r="BJ884" s="224"/>
      <c r="BK884" s="285"/>
      <c r="BL884" s="224"/>
      <c r="BM884" s="224"/>
      <c r="BN884" s="285"/>
      <c r="BO884" s="230"/>
      <c r="BP884" s="230"/>
      <c r="BQ884" s="224"/>
      <c r="BR884" s="224"/>
      <c r="BS884" s="224"/>
      <c r="BT884" s="224"/>
      <c r="BU884" s="224"/>
      <c r="BV884" s="224"/>
      <c r="BW884" s="224"/>
      <c r="BX884" s="224"/>
      <c r="BY884" s="224"/>
      <c r="BZ884" s="282"/>
      <c r="CA884" s="224"/>
      <c r="CB884" s="224"/>
      <c r="CC884" s="285"/>
      <c r="CD884" s="224"/>
      <c r="CE884" s="224"/>
      <c r="CF884" s="224"/>
      <c r="CG884" s="224"/>
      <c r="CH884" s="224"/>
      <c r="CI884" s="224"/>
      <c r="CJ884" s="224"/>
      <c r="CK884" s="224"/>
      <c r="CL884" s="224"/>
      <c r="CM884" s="224"/>
      <c r="CN884" s="224"/>
      <c r="CO884" s="282"/>
    </row>
    <row r="885" spans="1:93">
      <c r="A885" s="129">
        <v>5</v>
      </c>
      <c r="B885" s="283"/>
      <c r="C885" s="16"/>
      <c r="D885" s="16"/>
      <c r="E885" s="129"/>
      <c r="F885" s="129"/>
      <c r="G885" s="129"/>
      <c r="H885" s="129"/>
      <c r="I885" s="129"/>
      <c r="J885" s="129"/>
      <c r="K885" s="129"/>
      <c r="L885" s="129"/>
      <c r="M885" s="129"/>
      <c r="N885" s="129"/>
      <c r="O885" s="129"/>
      <c r="P885" s="284"/>
      <c r="R885" s="129">
        <v>5</v>
      </c>
      <c r="S885" s="283"/>
      <c r="T885" s="16" t="s">
        <v>162</v>
      </c>
      <c r="U885" s="49" t="s">
        <v>400</v>
      </c>
      <c r="V885" s="129"/>
      <c r="W885" s="129"/>
      <c r="X885" s="129"/>
      <c r="Y885" s="129"/>
      <c r="Z885" s="129"/>
      <c r="AA885" s="129"/>
      <c r="AB885" s="129">
        <v>200</v>
      </c>
      <c r="AC885" s="196"/>
      <c r="AD885" s="196"/>
      <c r="AE885" s="129"/>
      <c r="AF885" s="129"/>
      <c r="AG885" s="287"/>
      <c r="AI885" s="129">
        <v>5</v>
      </c>
      <c r="AJ885" s="284"/>
      <c r="AK885" s="16" t="s">
        <v>279</v>
      </c>
      <c r="AL885" s="16" t="s">
        <v>280</v>
      </c>
      <c r="AM885" s="206">
        <v>30</v>
      </c>
      <c r="AN885" s="206"/>
      <c r="AO885" s="206"/>
      <c r="AP885" s="206"/>
      <c r="AQ885" s="206">
        <v>13</v>
      </c>
      <c r="AR885" s="129"/>
      <c r="AS885" s="129"/>
      <c r="AT885" s="129"/>
      <c r="AU885" s="129"/>
      <c r="AV885" s="287"/>
      <c r="AX885" s="224"/>
      <c r="AY885" s="285"/>
      <c r="AZ885" s="230"/>
      <c r="BA885" s="230"/>
      <c r="BB885" s="224"/>
      <c r="BC885" s="224"/>
      <c r="BD885" s="224"/>
      <c r="BE885" s="224"/>
      <c r="BF885" s="224"/>
      <c r="BG885" s="233"/>
      <c r="BH885" s="233"/>
      <c r="BI885" s="224"/>
      <c r="BJ885" s="224"/>
      <c r="BK885" s="285"/>
      <c r="BL885" s="224"/>
      <c r="BM885" s="224"/>
      <c r="BN885" s="285"/>
      <c r="BO885" s="230"/>
      <c r="BP885" s="230"/>
      <c r="BQ885" s="224"/>
      <c r="BR885" s="224"/>
      <c r="BS885" s="224"/>
      <c r="BT885" s="224"/>
      <c r="BU885" s="224"/>
      <c r="BV885" s="224"/>
      <c r="BW885" s="224"/>
      <c r="BX885" s="224"/>
      <c r="BY885" s="224"/>
      <c r="BZ885" s="282"/>
      <c r="CA885" s="224"/>
      <c r="CB885" s="224"/>
      <c r="CC885" s="285"/>
      <c r="CD885" s="224"/>
      <c r="CE885" s="224"/>
      <c r="CF885" s="224"/>
      <c r="CG885" s="224"/>
      <c r="CH885" s="224"/>
      <c r="CI885" s="224"/>
      <c r="CJ885" s="224"/>
      <c r="CK885" s="224"/>
      <c r="CL885" s="224"/>
      <c r="CM885" s="224"/>
      <c r="CN885" s="224"/>
      <c r="CO885" s="282"/>
    </row>
    <row r="886" spans="1:93">
      <c r="A886" s="129">
        <v>6</v>
      </c>
      <c r="B886" s="283"/>
      <c r="C886" s="129"/>
      <c r="D886" s="129"/>
      <c r="E886" s="129"/>
      <c r="F886" s="129"/>
      <c r="G886" s="129"/>
      <c r="H886" s="129"/>
      <c r="I886" s="129"/>
      <c r="J886" s="129"/>
      <c r="K886" s="129"/>
      <c r="L886" s="129"/>
      <c r="M886" s="129"/>
      <c r="N886" s="129"/>
      <c r="O886" s="129"/>
      <c r="P886" s="284"/>
      <c r="R886" s="129">
        <v>6</v>
      </c>
      <c r="S886" s="283"/>
      <c r="T886" s="129"/>
      <c r="U886" s="129"/>
      <c r="V886" s="129"/>
      <c r="W886" s="129"/>
      <c r="X886" s="129"/>
      <c r="Y886" s="129"/>
      <c r="Z886" s="129"/>
      <c r="AA886" s="129"/>
      <c r="AB886" s="129"/>
      <c r="AC886" s="196"/>
      <c r="AD886" s="196"/>
      <c r="AE886" s="129"/>
      <c r="AF886" s="129"/>
      <c r="AG886" s="287"/>
      <c r="AI886" s="129">
        <v>6</v>
      </c>
      <c r="AJ886" s="284"/>
      <c r="AK886" s="16" t="s">
        <v>287</v>
      </c>
      <c r="AL886" s="16" t="s">
        <v>288</v>
      </c>
      <c r="AM886" s="206">
        <v>50</v>
      </c>
      <c r="AN886" s="206">
        <v>3</v>
      </c>
      <c r="AO886" s="206"/>
      <c r="AP886" s="206"/>
      <c r="AQ886" s="206">
        <f>11+45+70</f>
        <v>126</v>
      </c>
      <c r="AR886" s="129"/>
      <c r="AS886" s="129"/>
      <c r="AT886" s="129"/>
      <c r="AU886" s="129"/>
      <c r="AV886" s="287"/>
      <c r="AX886" s="224"/>
      <c r="AY886" s="285"/>
      <c r="AZ886" s="230"/>
      <c r="BA886" s="230"/>
      <c r="BB886" s="224"/>
      <c r="BC886" s="224"/>
      <c r="BD886" s="224"/>
      <c r="BE886" s="224"/>
      <c r="BF886" s="224"/>
      <c r="BG886" s="233"/>
      <c r="BH886" s="233"/>
      <c r="BI886" s="224"/>
      <c r="BJ886" s="224"/>
      <c r="BK886" s="285"/>
      <c r="BL886" s="224"/>
      <c r="BM886" s="224"/>
      <c r="BN886" s="285"/>
      <c r="BO886" s="224"/>
      <c r="BP886" s="224"/>
      <c r="BQ886" s="224"/>
      <c r="BR886" s="224"/>
      <c r="BS886" s="224"/>
      <c r="BT886" s="224"/>
      <c r="BU886" s="224"/>
      <c r="BV886" s="224"/>
      <c r="BW886" s="224"/>
      <c r="BX886" s="224"/>
      <c r="BY886" s="224"/>
      <c r="BZ886" s="282"/>
      <c r="CA886" s="224"/>
      <c r="CB886" s="224"/>
      <c r="CC886" s="285"/>
      <c r="CD886" s="224"/>
      <c r="CE886" s="224"/>
      <c r="CF886" s="224"/>
      <c r="CG886" s="224"/>
      <c r="CH886" s="224"/>
      <c r="CI886" s="224"/>
      <c r="CJ886" s="224"/>
      <c r="CK886" s="224"/>
      <c r="CL886" s="224"/>
      <c r="CM886" s="224"/>
      <c r="CN886" s="224"/>
      <c r="CO886" s="282"/>
    </row>
    <row r="887" spans="1:93">
      <c r="A887" s="129">
        <v>7</v>
      </c>
      <c r="B887" s="283"/>
      <c r="C887" s="38"/>
      <c r="D887" s="38"/>
      <c r="E887" s="129"/>
      <c r="F887" s="129"/>
      <c r="G887" s="129"/>
      <c r="H887" s="129"/>
      <c r="I887" s="129"/>
      <c r="J887" s="129"/>
      <c r="K887" s="129"/>
      <c r="L887" s="129"/>
      <c r="M887" s="129"/>
      <c r="N887" s="129"/>
      <c r="O887" s="129"/>
      <c r="P887" s="284"/>
      <c r="R887" s="129">
        <v>7</v>
      </c>
      <c r="S887" s="283"/>
      <c r="T887" s="129"/>
      <c r="U887" s="129"/>
      <c r="V887" s="129"/>
      <c r="W887" s="129"/>
      <c r="X887" s="129"/>
      <c r="Y887" s="129"/>
      <c r="Z887" s="129"/>
      <c r="AA887" s="129"/>
      <c r="AB887" s="129"/>
      <c r="AC887" s="196"/>
      <c r="AD887" s="196"/>
      <c r="AE887" s="129"/>
      <c r="AF887" s="129"/>
      <c r="AG887" s="287"/>
      <c r="AI887" s="129">
        <v>7</v>
      </c>
      <c r="AJ887" s="284"/>
      <c r="AK887" s="129" t="s">
        <v>877</v>
      </c>
      <c r="AL887" s="129" t="s">
        <v>878</v>
      </c>
      <c r="AM887" s="206">
        <v>15</v>
      </c>
      <c r="AN887" s="206"/>
      <c r="AO887" s="206"/>
      <c r="AP887" s="206"/>
      <c r="AQ887" s="206"/>
      <c r="AR887" s="129"/>
      <c r="AS887" s="129"/>
      <c r="AT887" s="129"/>
      <c r="AU887" s="129"/>
      <c r="AV887" s="287"/>
      <c r="AX887" s="224"/>
      <c r="AY887" s="285"/>
      <c r="AZ887" s="230"/>
      <c r="BA887" s="230"/>
      <c r="BB887" s="224"/>
      <c r="BC887" s="224"/>
      <c r="BD887" s="224"/>
      <c r="BE887" s="224"/>
      <c r="BF887" s="224"/>
      <c r="BG887" s="233"/>
      <c r="BH887" s="233"/>
      <c r="BI887" s="224"/>
      <c r="BJ887" s="224"/>
      <c r="BK887" s="285"/>
      <c r="BL887" s="224"/>
      <c r="BM887" s="224"/>
      <c r="BN887" s="285"/>
      <c r="BO887" s="224"/>
      <c r="BP887" s="224"/>
      <c r="BQ887" s="224"/>
      <c r="BR887" s="224"/>
      <c r="BS887" s="224"/>
      <c r="BT887" s="224"/>
      <c r="BU887" s="224"/>
      <c r="BV887" s="224"/>
      <c r="BW887" s="224"/>
      <c r="BX887" s="224"/>
      <c r="BY887" s="224"/>
      <c r="BZ887" s="282"/>
      <c r="CA887" s="224"/>
      <c r="CB887" s="224"/>
      <c r="CC887" s="285"/>
      <c r="CD887" s="224"/>
      <c r="CE887" s="224"/>
      <c r="CF887" s="224"/>
      <c r="CG887" s="224"/>
      <c r="CH887" s="224"/>
      <c r="CI887" s="224"/>
      <c r="CJ887" s="224"/>
      <c r="CK887" s="224"/>
      <c r="CL887" s="224"/>
      <c r="CM887" s="224"/>
      <c r="CN887" s="224"/>
      <c r="CO887" s="282"/>
    </row>
    <row r="888" spans="1:93">
      <c r="A888" s="129">
        <v>8</v>
      </c>
      <c r="B888" s="283"/>
      <c r="C888" s="129"/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  <c r="N888" s="129"/>
      <c r="O888" s="129"/>
      <c r="P888" s="284"/>
      <c r="R888" s="129">
        <v>8</v>
      </c>
      <c r="S888" s="283"/>
      <c r="T888" s="129"/>
      <c r="U888" s="129"/>
      <c r="V888" s="129"/>
      <c r="W888" s="129"/>
      <c r="X888" s="129"/>
      <c r="Y888" s="129"/>
      <c r="Z888" s="129"/>
      <c r="AA888" s="129"/>
      <c r="AB888" s="129"/>
      <c r="AC888" s="196"/>
      <c r="AD888" s="196"/>
      <c r="AE888" s="129"/>
      <c r="AF888" s="129"/>
      <c r="AG888" s="287"/>
      <c r="AI888" s="129">
        <v>8</v>
      </c>
      <c r="AJ888" s="284"/>
      <c r="AK888" s="16" t="s">
        <v>577</v>
      </c>
      <c r="AL888" s="16" t="s">
        <v>272</v>
      </c>
      <c r="AM888" s="206"/>
      <c r="AN888" s="206"/>
      <c r="AO888" s="206"/>
      <c r="AP888" s="206"/>
      <c r="AQ888" s="206">
        <v>33</v>
      </c>
      <c r="AR888" s="129"/>
      <c r="AS888" s="129"/>
      <c r="AT888" s="129"/>
      <c r="AU888" s="129"/>
      <c r="AV888" s="287"/>
      <c r="AX888" s="224"/>
      <c r="AY888" s="285"/>
      <c r="AZ888" s="230"/>
      <c r="BA888" s="230"/>
      <c r="BB888" s="224"/>
      <c r="BC888" s="224"/>
      <c r="BD888" s="224"/>
      <c r="BE888" s="224"/>
      <c r="BF888" s="224"/>
      <c r="BG888" s="233"/>
      <c r="BH888" s="233"/>
      <c r="BI888" s="224"/>
      <c r="BJ888" s="224"/>
      <c r="BK888" s="285"/>
      <c r="BL888" s="224"/>
      <c r="BM888" s="224"/>
      <c r="BN888" s="285"/>
      <c r="BO888" s="224"/>
      <c r="BP888" s="224"/>
      <c r="BQ888" s="224"/>
      <c r="BR888" s="224"/>
      <c r="BS888" s="224"/>
      <c r="BT888" s="224"/>
      <c r="BU888" s="224"/>
      <c r="BV888" s="224"/>
      <c r="BW888" s="224"/>
      <c r="BX888" s="224"/>
      <c r="BY888" s="224"/>
      <c r="BZ888" s="282"/>
      <c r="CA888" s="224"/>
      <c r="CB888" s="224"/>
      <c r="CC888" s="285"/>
      <c r="CD888" s="224"/>
      <c r="CE888" s="224"/>
      <c r="CF888" s="224"/>
      <c r="CG888" s="224"/>
      <c r="CH888" s="224"/>
      <c r="CI888" s="224"/>
      <c r="CJ888" s="224"/>
      <c r="CK888" s="224"/>
      <c r="CL888" s="224"/>
      <c r="CM888" s="224"/>
      <c r="CN888" s="224"/>
      <c r="CO888" s="282"/>
    </row>
    <row r="889" spans="1:93">
      <c r="A889" s="129">
        <v>9</v>
      </c>
      <c r="B889" s="283"/>
      <c r="C889" s="129"/>
      <c r="D889" s="129"/>
      <c r="E889" s="129"/>
      <c r="F889" s="129"/>
      <c r="G889" s="129"/>
      <c r="H889" s="129"/>
      <c r="I889" s="129"/>
      <c r="J889" s="129"/>
      <c r="K889" s="129"/>
      <c r="L889" s="129"/>
      <c r="M889" s="129"/>
      <c r="N889" s="129"/>
      <c r="O889" s="129"/>
      <c r="P889" s="284"/>
      <c r="R889" s="129">
        <v>9</v>
      </c>
      <c r="S889" s="283"/>
      <c r="T889" s="129"/>
      <c r="U889" s="129"/>
      <c r="V889" s="129"/>
      <c r="W889" s="129"/>
      <c r="X889" s="129"/>
      <c r="Y889" s="129"/>
      <c r="Z889" s="129"/>
      <c r="AA889" s="129"/>
      <c r="AB889" s="129"/>
      <c r="AC889" s="196"/>
      <c r="AD889" s="196"/>
      <c r="AE889" s="129"/>
      <c r="AF889" s="129"/>
      <c r="AG889" s="287"/>
      <c r="AI889" s="129">
        <v>9</v>
      </c>
      <c r="AJ889" s="284"/>
      <c r="AK889" s="16" t="s">
        <v>222</v>
      </c>
      <c r="AL889" s="78" t="s">
        <v>223</v>
      </c>
      <c r="AM889" s="206"/>
      <c r="AN889" s="206"/>
      <c r="AO889" s="206"/>
      <c r="AP889" s="206"/>
      <c r="AQ889" s="206">
        <v>10</v>
      </c>
      <c r="AR889" s="129"/>
      <c r="AS889" s="129"/>
      <c r="AT889" s="129"/>
      <c r="AU889" s="129"/>
      <c r="AV889" s="287"/>
      <c r="AX889" s="224"/>
      <c r="AY889" s="285"/>
      <c r="AZ889" s="224"/>
      <c r="BA889" s="224"/>
      <c r="BB889" s="224"/>
      <c r="BC889" s="224"/>
      <c r="BD889" s="224"/>
      <c r="BE889" s="224"/>
      <c r="BF889" s="224"/>
      <c r="BG889" s="233"/>
      <c r="BH889" s="233"/>
      <c r="BI889" s="224"/>
      <c r="BJ889" s="224"/>
      <c r="BK889" s="285"/>
      <c r="BL889" s="224"/>
      <c r="BM889" s="224"/>
      <c r="BN889" s="285"/>
      <c r="BO889" s="224"/>
      <c r="BP889" s="224"/>
      <c r="BQ889" s="224"/>
      <c r="BR889" s="224"/>
      <c r="BS889" s="224"/>
      <c r="BT889" s="224"/>
      <c r="BU889" s="224"/>
      <c r="BV889" s="224"/>
      <c r="BW889" s="224"/>
      <c r="BX889" s="224"/>
      <c r="BY889" s="224"/>
      <c r="BZ889" s="282"/>
      <c r="CA889" s="224"/>
      <c r="CB889" s="224"/>
      <c r="CC889" s="285"/>
      <c r="CD889" s="224"/>
      <c r="CE889" s="224"/>
      <c r="CF889" s="224"/>
      <c r="CG889" s="224"/>
      <c r="CH889" s="224"/>
      <c r="CI889" s="224"/>
      <c r="CJ889" s="224"/>
      <c r="CK889" s="224"/>
      <c r="CL889" s="224"/>
      <c r="CM889" s="224"/>
      <c r="CN889" s="224"/>
      <c r="CO889" s="282"/>
    </row>
    <row r="890" spans="1:93">
      <c r="A890" s="129">
        <v>10</v>
      </c>
      <c r="B890" s="283"/>
      <c r="C890" s="129"/>
      <c r="D890" s="129"/>
      <c r="E890" s="129"/>
      <c r="F890" s="129"/>
      <c r="G890" s="129"/>
      <c r="H890" s="129"/>
      <c r="I890" s="129"/>
      <c r="J890" s="129"/>
      <c r="K890" s="129"/>
      <c r="L890" s="129"/>
      <c r="M890" s="129"/>
      <c r="N890" s="129"/>
      <c r="O890" s="129"/>
      <c r="P890" s="284"/>
      <c r="R890" s="129">
        <v>10</v>
      </c>
      <c r="S890" s="283"/>
      <c r="T890" s="129"/>
      <c r="U890" s="129"/>
      <c r="V890" s="129"/>
      <c r="W890" s="129"/>
      <c r="X890" s="129"/>
      <c r="Y890" s="129"/>
      <c r="Z890" s="129"/>
      <c r="AA890" s="129"/>
      <c r="AB890" s="129"/>
      <c r="AC890" s="196"/>
      <c r="AD890" s="196"/>
      <c r="AE890" s="129"/>
      <c r="AF890" s="129"/>
      <c r="AG890" s="287"/>
      <c r="AI890" s="129">
        <v>10</v>
      </c>
      <c r="AJ890" s="284"/>
      <c r="AK890" s="16" t="s">
        <v>556</v>
      </c>
      <c r="AL890" s="78" t="s">
        <v>507</v>
      </c>
      <c r="AM890" s="206"/>
      <c r="AN890" s="206"/>
      <c r="AO890" s="206"/>
      <c r="AP890" s="206"/>
      <c r="AQ890" s="206">
        <v>30</v>
      </c>
      <c r="AR890" s="129"/>
      <c r="AS890" s="129"/>
      <c r="AT890" s="129"/>
      <c r="AU890" s="129"/>
      <c r="AV890" s="287"/>
      <c r="AX890" s="224"/>
      <c r="AY890" s="285"/>
      <c r="AZ890" s="224"/>
      <c r="BA890" s="224"/>
      <c r="BB890" s="224"/>
      <c r="BC890" s="224"/>
      <c r="BD890" s="224"/>
      <c r="BE890" s="224"/>
      <c r="BF890" s="224"/>
      <c r="BG890" s="233"/>
      <c r="BH890" s="233"/>
      <c r="BI890" s="224"/>
      <c r="BJ890" s="224"/>
      <c r="BK890" s="285"/>
      <c r="BL890" s="224"/>
      <c r="BM890" s="224"/>
      <c r="BN890" s="285"/>
      <c r="BO890" s="224"/>
      <c r="BP890" s="224"/>
      <c r="BQ890" s="224"/>
      <c r="BR890" s="224"/>
      <c r="BS890" s="224"/>
      <c r="BT890" s="224"/>
      <c r="BU890" s="224"/>
      <c r="BV890" s="224"/>
      <c r="BW890" s="224"/>
      <c r="BX890" s="224"/>
      <c r="BY890" s="224"/>
      <c r="BZ890" s="282"/>
      <c r="CA890" s="224"/>
      <c r="CB890" s="224"/>
      <c r="CC890" s="285"/>
      <c r="CD890" s="224"/>
      <c r="CE890" s="224"/>
      <c r="CF890" s="224"/>
      <c r="CG890" s="224"/>
      <c r="CH890" s="224"/>
      <c r="CI890" s="224"/>
      <c r="CJ890" s="224"/>
      <c r="CK890" s="224"/>
      <c r="CL890" s="224"/>
      <c r="CM890" s="224"/>
      <c r="CN890" s="224"/>
      <c r="CO890" s="282"/>
    </row>
    <row r="891" spans="1:93">
      <c r="A891" s="129">
        <v>11</v>
      </c>
      <c r="B891" s="283"/>
      <c r="C891" s="129"/>
      <c r="D891" s="129"/>
      <c r="E891" s="129"/>
      <c r="F891" s="129"/>
      <c r="G891" s="129"/>
      <c r="H891" s="129"/>
      <c r="I891" s="129"/>
      <c r="J891" s="129"/>
      <c r="K891" s="129"/>
      <c r="L891" s="129"/>
      <c r="M891" s="129"/>
      <c r="N891" s="129"/>
      <c r="O891" s="129"/>
      <c r="P891" s="284"/>
      <c r="R891" s="129">
        <v>11</v>
      </c>
      <c r="S891" s="283"/>
      <c r="T891" s="129"/>
      <c r="U891" s="129"/>
      <c r="V891" s="129"/>
      <c r="W891" s="129"/>
      <c r="X891" s="129"/>
      <c r="Y891" s="129"/>
      <c r="Z891" s="129"/>
      <c r="AA891" s="129"/>
      <c r="AB891" s="129"/>
      <c r="AC891" s="196"/>
      <c r="AD891" s="196"/>
      <c r="AE891" s="129"/>
      <c r="AF891" s="129"/>
      <c r="AG891" s="287"/>
      <c r="AI891" s="129">
        <v>11</v>
      </c>
      <c r="AJ891" s="284"/>
      <c r="AK891" s="16" t="s">
        <v>557</v>
      </c>
      <c r="AL891" s="16" t="s">
        <v>509</v>
      </c>
      <c r="AM891" s="206"/>
      <c r="AN891" s="206"/>
      <c r="AO891" s="206"/>
      <c r="AP891" s="206"/>
      <c r="AQ891" s="206">
        <v>30</v>
      </c>
      <c r="AR891" s="129"/>
      <c r="AS891" s="129"/>
      <c r="AT891" s="129"/>
      <c r="AU891" s="129"/>
      <c r="AV891" s="287"/>
      <c r="AX891" s="224"/>
      <c r="AY891" s="285"/>
      <c r="AZ891" s="224"/>
      <c r="BA891" s="224"/>
      <c r="BB891" s="224"/>
      <c r="BC891" s="224"/>
      <c r="BD891" s="224"/>
      <c r="BE891" s="224"/>
      <c r="BF891" s="224"/>
      <c r="BG891" s="233"/>
      <c r="BH891" s="233"/>
      <c r="BI891" s="224"/>
      <c r="BJ891" s="224"/>
      <c r="BK891" s="285"/>
      <c r="BL891" s="224"/>
      <c r="BM891" s="224"/>
      <c r="BN891" s="285"/>
      <c r="BO891" s="224"/>
      <c r="BP891" s="224"/>
      <c r="BQ891" s="224"/>
      <c r="BR891" s="224"/>
      <c r="BS891" s="224"/>
      <c r="BT891" s="224"/>
      <c r="BU891" s="224"/>
      <c r="BV891" s="224"/>
      <c r="BW891" s="224"/>
      <c r="BX891" s="224"/>
      <c r="BY891" s="224"/>
      <c r="BZ891" s="282"/>
      <c r="CA891" s="224"/>
      <c r="CB891" s="224"/>
      <c r="CC891" s="285"/>
      <c r="CD891" s="224"/>
      <c r="CE891" s="224"/>
      <c r="CF891" s="224"/>
      <c r="CG891" s="224"/>
      <c r="CH891" s="224"/>
      <c r="CI891" s="224"/>
      <c r="CJ891" s="224"/>
      <c r="CK891" s="224"/>
      <c r="CL891" s="224"/>
      <c r="CM891" s="224"/>
      <c r="CN891" s="224"/>
      <c r="CO891" s="282"/>
    </row>
    <row r="892" spans="1:93">
      <c r="A892" s="129">
        <v>12</v>
      </c>
      <c r="B892" s="283"/>
      <c r="C892" s="129"/>
      <c r="D892" s="129"/>
      <c r="E892" s="129"/>
      <c r="F892" s="129"/>
      <c r="G892" s="129"/>
      <c r="H892" s="129"/>
      <c r="I892" s="129"/>
      <c r="J892" s="129"/>
      <c r="K892" s="129"/>
      <c r="L892" s="129"/>
      <c r="M892" s="129"/>
      <c r="N892" s="129"/>
      <c r="O892" s="129"/>
      <c r="P892" s="284"/>
      <c r="R892" s="129">
        <v>12</v>
      </c>
      <c r="S892" s="283"/>
      <c r="T892" s="129"/>
      <c r="U892" s="129"/>
      <c r="V892" s="129"/>
      <c r="W892" s="129"/>
      <c r="X892" s="129"/>
      <c r="Y892" s="129"/>
      <c r="Z892" s="129"/>
      <c r="AA892" s="129"/>
      <c r="AB892" s="129"/>
      <c r="AC892" s="196"/>
      <c r="AD892" s="196"/>
      <c r="AE892" s="129"/>
      <c r="AF892" s="129"/>
      <c r="AG892" s="287"/>
      <c r="AI892" s="129">
        <v>12</v>
      </c>
      <c r="AJ892" s="284"/>
      <c r="AK892" s="129"/>
      <c r="AL892" s="129"/>
      <c r="AM892" s="206"/>
      <c r="AN892" s="206"/>
      <c r="AO892" s="206"/>
      <c r="AP892" s="206"/>
      <c r="AQ892" s="206"/>
      <c r="AR892" s="129"/>
      <c r="AS892" s="129"/>
      <c r="AT892" s="129"/>
      <c r="AU892" s="129"/>
      <c r="AV892" s="287"/>
      <c r="AX892" s="224"/>
      <c r="AY892" s="285"/>
      <c r="AZ892" s="224"/>
      <c r="BA892" s="224"/>
      <c r="BB892" s="224"/>
      <c r="BC892" s="224"/>
      <c r="BD892" s="224"/>
      <c r="BE892" s="224"/>
      <c r="BF892" s="224"/>
      <c r="BG892" s="233"/>
      <c r="BH892" s="233"/>
      <c r="BI892" s="224"/>
      <c r="BJ892" s="224"/>
      <c r="BK892" s="285"/>
      <c r="BL892" s="224"/>
      <c r="BM892" s="224"/>
      <c r="BN892" s="285"/>
      <c r="BO892" s="224"/>
      <c r="BP892" s="224"/>
      <c r="BQ892" s="224"/>
      <c r="BR892" s="224"/>
      <c r="BS892" s="224"/>
      <c r="BT892" s="224"/>
      <c r="BU892" s="224"/>
      <c r="BV892" s="224"/>
      <c r="BW892" s="224"/>
      <c r="BX892" s="224"/>
      <c r="BY892" s="224"/>
      <c r="BZ892" s="282"/>
      <c r="CA892" s="224"/>
      <c r="CB892" s="224"/>
      <c r="CC892" s="285"/>
      <c r="CD892" s="224"/>
      <c r="CE892" s="224"/>
      <c r="CF892" s="224"/>
      <c r="CG892" s="224"/>
      <c r="CH892" s="224"/>
      <c r="CI892" s="224"/>
      <c r="CJ892" s="224"/>
      <c r="CK892" s="224"/>
      <c r="CL892" s="224"/>
      <c r="CM892" s="224"/>
      <c r="CN892" s="224"/>
      <c r="CO892" s="282"/>
    </row>
    <row r="893" spans="1:93" hidden="1">
      <c r="A893" s="129">
        <v>13</v>
      </c>
      <c r="B893" s="283"/>
      <c r="C893" s="129"/>
      <c r="D893" s="129"/>
      <c r="E893" s="129"/>
      <c r="F893" s="129"/>
      <c r="G893" s="129"/>
      <c r="H893" s="129"/>
      <c r="I893" s="129"/>
      <c r="J893" s="129"/>
      <c r="K893" s="129"/>
      <c r="L893" s="129"/>
      <c r="M893" s="129"/>
      <c r="N893" s="129"/>
      <c r="O893" s="129"/>
      <c r="P893" s="284"/>
      <c r="R893" s="129">
        <v>13</v>
      </c>
      <c r="S893" s="283"/>
      <c r="T893" s="129"/>
      <c r="U893" s="129"/>
      <c r="V893" s="129"/>
      <c r="W893" s="129"/>
      <c r="X893" s="129"/>
      <c r="Y893" s="129"/>
      <c r="Z893" s="129"/>
      <c r="AA893" s="129"/>
      <c r="AB893" s="129"/>
      <c r="AC893" s="196"/>
      <c r="AD893" s="196"/>
      <c r="AE893" s="129"/>
      <c r="AF893" s="129"/>
      <c r="AG893" s="287"/>
      <c r="AI893" s="129">
        <v>13</v>
      </c>
      <c r="AJ893" s="284"/>
      <c r="AK893" s="129"/>
      <c r="AL893" s="129"/>
      <c r="AM893" s="206"/>
      <c r="AN893" s="206"/>
      <c r="AO893" s="206"/>
      <c r="AP893" s="206"/>
      <c r="AQ893" s="206"/>
      <c r="AR893" s="129"/>
      <c r="AS893" s="129"/>
      <c r="AT893" s="129"/>
      <c r="AU893" s="129"/>
      <c r="AV893" s="287"/>
      <c r="AX893" s="224"/>
      <c r="AY893" s="285"/>
      <c r="AZ893" s="224"/>
      <c r="BA893" s="224"/>
      <c r="BB893" s="224"/>
      <c r="BC893" s="224"/>
      <c r="BD893" s="224"/>
      <c r="BE893" s="224"/>
      <c r="BF893" s="224"/>
      <c r="BG893" s="233"/>
      <c r="BH893" s="233"/>
      <c r="BI893" s="224"/>
      <c r="BJ893" s="224"/>
      <c r="BK893" s="285"/>
      <c r="BL893" s="224"/>
      <c r="BM893" s="224"/>
      <c r="BN893" s="285"/>
      <c r="BO893" s="224"/>
      <c r="BP893" s="224"/>
      <c r="BQ893" s="224"/>
      <c r="BR893" s="224"/>
      <c r="BS893" s="224"/>
      <c r="BT893" s="224"/>
      <c r="BU893" s="224"/>
      <c r="BV893" s="224"/>
      <c r="BW893" s="224"/>
      <c r="BX893" s="224"/>
      <c r="BY893" s="224"/>
      <c r="BZ893" s="282"/>
      <c r="CA893" s="224"/>
      <c r="CB893" s="224"/>
      <c r="CC893" s="285"/>
      <c r="CD893" s="224"/>
      <c r="CE893" s="224"/>
      <c r="CF893" s="224"/>
      <c r="CG893" s="224"/>
      <c r="CH893" s="224"/>
      <c r="CI893" s="224"/>
      <c r="CJ893" s="224"/>
      <c r="CK893" s="224"/>
      <c r="CL893" s="224"/>
      <c r="CM893" s="224"/>
      <c r="CN893" s="224"/>
      <c r="CO893" s="282"/>
    </row>
    <row r="894" spans="1:93" hidden="1">
      <c r="A894" s="129">
        <v>14</v>
      </c>
      <c r="B894" s="283"/>
      <c r="C894" s="129"/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  <c r="N894" s="129"/>
      <c r="O894" s="129"/>
      <c r="P894" s="284"/>
      <c r="R894" s="129">
        <v>14</v>
      </c>
      <c r="S894" s="283"/>
      <c r="T894" s="129"/>
      <c r="U894" s="129"/>
      <c r="V894" s="129"/>
      <c r="W894" s="129"/>
      <c r="X894" s="129"/>
      <c r="Y894" s="129"/>
      <c r="Z894" s="129"/>
      <c r="AA894" s="129"/>
      <c r="AB894" s="129"/>
      <c r="AC894" s="196"/>
      <c r="AD894" s="196"/>
      <c r="AE894" s="129"/>
      <c r="AF894" s="129"/>
      <c r="AG894" s="287"/>
      <c r="AI894" s="129">
        <v>14</v>
      </c>
      <c r="AJ894" s="284"/>
      <c r="AK894" s="129"/>
      <c r="AL894" s="129"/>
      <c r="AM894" s="206"/>
      <c r="AN894" s="206"/>
      <c r="AO894" s="206"/>
      <c r="AP894" s="206"/>
      <c r="AQ894" s="206"/>
      <c r="AR894" s="129"/>
      <c r="AS894" s="129"/>
      <c r="AT894" s="129"/>
      <c r="AU894" s="129"/>
      <c r="AV894" s="287"/>
      <c r="AX894" s="224"/>
      <c r="AY894" s="285"/>
      <c r="AZ894" s="224"/>
      <c r="BA894" s="224"/>
      <c r="BB894" s="224"/>
      <c r="BC894" s="224"/>
      <c r="BD894" s="224"/>
      <c r="BE894" s="224"/>
      <c r="BF894" s="224"/>
      <c r="BG894" s="233"/>
      <c r="BH894" s="233"/>
      <c r="BI894" s="224"/>
      <c r="BJ894" s="224"/>
      <c r="BK894" s="285"/>
      <c r="BL894" s="224"/>
      <c r="BM894" s="224"/>
      <c r="BN894" s="285"/>
      <c r="BO894" s="224"/>
      <c r="BP894" s="224"/>
      <c r="BQ894" s="224"/>
      <c r="BR894" s="224"/>
      <c r="BS894" s="224"/>
      <c r="BT894" s="224"/>
      <c r="BU894" s="224"/>
      <c r="BV894" s="224"/>
      <c r="BW894" s="224"/>
      <c r="BX894" s="224"/>
      <c r="BY894" s="224"/>
      <c r="BZ894" s="282"/>
      <c r="CA894" s="224"/>
      <c r="CB894" s="224"/>
      <c r="CC894" s="285"/>
      <c r="CD894" s="224"/>
      <c r="CE894" s="224"/>
      <c r="CF894" s="224"/>
      <c r="CG894" s="224"/>
      <c r="CH894" s="224"/>
      <c r="CI894" s="224"/>
      <c r="CJ894" s="224"/>
      <c r="CK894" s="224"/>
      <c r="CL894" s="224"/>
      <c r="CM894" s="224"/>
      <c r="CN894" s="224"/>
      <c r="CO894" s="282"/>
    </row>
    <row r="895" spans="1:93" hidden="1">
      <c r="A895" s="129">
        <v>15</v>
      </c>
      <c r="B895" s="283"/>
      <c r="C895" s="129"/>
      <c r="D895" s="129"/>
      <c r="E895" s="129"/>
      <c r="F895" s="129"/>
      <c r="G895" s="129"/>
      <c r="H895" s="129"/>
      <c r="I895" s="129"/>
      <c r="J895" s="129"/>
      <c r="K895" s="129"/>
      <c r="L895" s="129"/>
      <c r="M895" s="129"/>
      <c r="N895" s="129"/>
      <c r="O895" s="129"/>
      <c r="P895" s="284"/>
      <c r="R895" s="129">
        <v>15</v>
      </c>
      <c r="S895" s="283"/>
      <c r="T895" s="129"/>
      <c r="U895" s="129"/>
      <c r="V895" s="129"/>
      <c r="W895" s="129"/>
      <c r="X895" s="129"/>
      <c r="Y895" s="129"/>
      <c r="Z895" s="129"/>
      <c r="AA895" s="129"/>
      <c r="AB895" s="129"/>
      <c r="AC895" s="196"/>
      <c r="AD895" s="196"/>
      <c r="AE895" s="129"/>
      <c r="AF895" s="129"/>
      <c r="AG895" s="288"/>
      <c r="AI895" s="129">
        <v>15</v>
      </c>
      <c r="AJ895" s="284"/>
      <c r="AK895" s="129"/>
      <c r="AL895" s="129"/>
      <c r="AM895" s="206"/>
      <c r="AN895" s="206"/>
      <c r="AO895" s="206"/>
      <c r="AP895" s="206"/>
      <c r="AQ895" s="206"/>
      <c r="AR895" s="129"/>
      <c r="AS895" s="129"/>
      <c r="AT895" s="129"/>
      <c r="AU895" s="129"/>
      <c r="AV895" s="288"/>
      <c r="AX895" s="224"/>
      <c r="AY895" s="285"/>
      <c r="AZ895" s="224"/>
      <c r="BA895" s="224"/>
      <c r="BB895" s="224"/>
      <c r="BC895" s="224"/>
      <c r="BD895" s="224"/>
      <c r="BE895" s="224"/>
      <c r="BF895" s="224"/>
      <c r="BG895" s="233"/>
      <c r="BH895" s="233"/>
      <c r="BI895" s="224"/>
      <c r="BJ895" s="224"/>
      <c r="BK895" s="285"/>
      <c r="BL895" s="224"/>
      <c r="BM895" s="224"/>
      <c r="BN895" s="285"/>
      <c r="BO895" s="224"/>
      <c r="BP895" s="224"/>
      <c r="BQ895" s="224"/>
      <c r="BR895" s="224"/>
      <c r="BS895" s="224"/>
      <c r="BT895" s="224"/>
      <c r="BU895" s="224"/>
      <c r="BV895" s="224"/>
      <c r="BW895" s="224"/>
      <c r="BX895" s="224"/>
      <c r="BY895" s="224"/>
      <c r="BZ895" s="282"/>
      <c r="CA895" s="224"/>
      <c r="CB895" s="224"/>
      <c r="CC895" s="285"/>
      <c r="CD895" s="224"/>
      <c r="CE895" s="224"/>
      <c r="CF895" s="224"/>
      <c r="CG895" s="224"/>
      <c r="CH895" s="224"/>
      <c r="CI895" s="224"/>
      <c r="CJ895" s="224"/>
      <c r="CK895" s="224"/>
      <c r="CL895" s="224"/>
      <c r="CM895" s="224"/>
      <c r="CN895" s="224"/>
      <c r="CO895" s="282"/>
    </row>
    <row r="896" spans="1:93" ht="15.75">
      <c r="A896" s="280" t="s">
        <v>644</v>
      </c>
      <c r="B896" s="280"/>
      <c r="C896" s="129"/>
      <c r="D896" s="129"/>
      <c r="E896" s="125">
        <f>SUM(E881:E895)</f>
        <v>59</v>
      </c>
      <c r="F896" s="125">
        <f>SUM(F881:F895)</f>
        <v>29</v>
      </c>
      <c r="G896" s="125">
        <f t="shared" ref="G896:H896" si="418">SUM(G881:G895)</f>
        <v>0</v>
      </c>
      <c r="H896" s="125">
        <f t="shared" si="418"/>
        <v>0</v>
      </c>
      <c r="I896" s="129"/>
      <c r="J896" s="129">
        <f t="shared" ref="J896:K896" si="419">SUM(J881:J895)</f>
        <v>0</v>
      </c>
      <c r="K896" s="129">
        <f t="shared" si="419"/>
        <v>0</v>
      </c>
      <c r="L896" s="130">
        <f>IF(F896=0,0,(F896/E896*100))</f>
        <v>49.152542372881356</v>
      </c>
      <c r="M896" s="130">
        <f>IF(K896=0,0,(K896/J896*100))</f>
        <v>0</v>
      </c>
      <c r="N896" s="129">
        <v>4</v>
      </c>
      <c r="O896" s="129">
        <v>0</v>
      </c>
      <c r="P896" s="129"/>
      <c r="R896" s="280" t="s">
        <v>644</v>
      </c>
      <c r="S896" s="280"/>
      <c r="T896" s="125"/>
      <c r="U896" s="125"/>
      <c r="V896" s="125">
        <f>SUM(V881:V895)</f>
        <v>50</v>
      </c>
      <c r="W896" s="125">
        <f>SUM(W881:W895)</f>
        <v>50</v>
      </c>
      <c r="X896" s="125">
        <f t="shared" ref="X896:Y896" si="420">SUM(X881:X895)</f>
        <v>0</v>
      </c>
      <c r="Y896" s="125">
        <f t="shared" si="420"/>
        <v>0</v>
      </c>
      <c r="Z896" s="125"/>
      <c r="AA896" s="125">
        <f t="shared" ref="AA896:AB896" si="421">SUM(AA881:AA895)</f>
        <v>0</v>
      </c>
      <c r="AB896" s="125">
        <f t="shared" si="421"/>
        <v>258</v>
      </c>
      <c r="AC896" s="197">
        <f>IF(W896=0,0,(W896/V896*100))</f>
        <v>100</v>
      </c>
      <c r="AD896" s="197" t="e">
        <f>IF(AB896=0,0,(AB896/AA896*100))</f>
        <v>#DIV/0!</v>
      </c>
      <c r="AE896" s="125">
        <v>5</v>
      </c>
      <c r="AF896" s="125">
        <v>0</v>
      </c>
      <c r="AG896" s="125"/>
      <c r="AI896" s="281" t="s">
        <v>644</v>
      </c>
      <c r="AJ896" s="281"/>
      <c r="AK896" s="129"/>
      <c r="AL896" s="129"/>
      <c r="AM896" s="206">
        <f>SUM(AM881:AM895)</f>
        <v>236</v>
      </c>
      <c r="AN896" s="206">
        <f>SUM(AN881:AN895)</f>
        <v>73</v>
      </c>
      <c r="AO896" s="206"/>
      <c r="AP896" s="206">
        <f t="shared" ref="AP896:AQ896" si="422">SUM(AP881:AP895)</f>
        <v>0</v>
      </c>
      <c r="AQ896" s="206">
        <f t="shared" si="422"/>
        <v>294</v>
      </c>
      <c r="AR896" s="130">
        <f>IF(AN896=0,0,(AN896/AM896*100))</f>
        <v>30.932203389830509</v>
      </c>
      <c r="AS896" s="130" t="e">
        <f>IF(AQ896=0,0,(AQ896/AP896*100))</f>
        <v>#DIV/0!</v>
      </c>
      <c r="AT896" s="129">
        <v>4</v>
      </c>
      <c r="AU896" s="129">
        <v>0</v>
      </c>
      <c r="AV896" s="129"/>
      <c r="AX896" s="282"/>
      <c r="AY896" s="282"/>
      <c r="AZ896" s="224"/>
      <c r="BA896" s="224"/>
      <c r="BB896" s="224"/>
      <c r="BC896" s="224"/>
      <c r="BD896" s="224"/>
      <c r="BE896" s="224"/>
      <c r="BF896" s="224"/>
      <c r="BG896" s="232"/>
      <c r="BH896" s="232"/>
      <c r="BI896" s="224"/>
      <c r="BJ896" s="224"/>
      <c r="BK896" s="224"/>
      <c r="BL896" s="224"/>
      <c r="BM896" s="282"/>
      <c r="BN896" s="282"/>
      <c r="BO896" s="224"/>
      <c r="BP896" s="224"/>
      <c r="BQ896" s="224"/>
      <c r="BR896" s="224"/>
      <c r="BS896" s="224"/>
      <c r="BT896" s="224"/>
      <c r="BU896" s="224"/>
      <c r="BV896" s="223"/>
      <c r="BW896" s="223"/>
      <c r="BX896" s="224"/>
      <c r="BY896" s="224"/>
      <c r="BZ896" s="224"/>
      <c r="CA896" s="224"/>
      <c r="CB896" s="282"/>
      <c r="CC896" s="282"/>
      <c r="CD896" s="224"/>
      <c r="CE896" s="224"/>
      <c r="CF896" s="224"/>
      <c r="CG896" s="224"/>
      <c r="CH896" s="224"/>
      <c r="CI896" s="224"/>
      <c r="CJ896" s="224"/>
      <c r="CK896" s="223"/>
      <c r="CL896" s="223"/>
      <c r="CM896" s="224"/>
      <c r="CN896" s="224"/>
      <c r="CO896" s="224"/>
    </row>
    <row r="897" spans="1:93" ht="15.75">
      <c r="A897" s="263" t="s">
        <v>657</v>
      </c>
      <c r="B897" s="263"/>
      <c r="C897" s="129"/>
      <c r="D897" s="129"/>
      <c r="E897" s="125">
        <f>E896+E864+E848+E832+E816+E880</f>
        <v>1821</v>
      </c>
      <c r="F897" s="125">
        <f t="shared" ref="F897:K897" si="423">F896+F864+F848+F832+F816+F880</f>
        <v>1619</v>
      </c>
      <c r="G897" s="125">
        <f t="shared" si="423"/>
        <v>0</v>
      </c>
      <c r="H897" s="125">
        <f t="shared" si="423"/>
        <v>0</v>
      </c>
      <c r="I897" s="129">
        <f>I896+I864+I848+I832+I816</f>
        <v>0</v>
      </c>
      <c r="J897" s="125">
        <f t="shared" si="423"/>
        <v>0</v>
      </c>
      <c r="K897" s="125">
        <f t="shared" si="423"/>
        <v>0</v>
      </c>
      <c r="L897" s="130">
        <f>IF(F897=0,0,(F897/E897*100))</f>
        <v>88.907193849533229</v>
      </c>
      <c r="M897" s="130">
        <f>IF(K897=0,0,(K897/J897*100))</f>
        <v>0</v>
      </c>
      <c r="N897" s="125">
        <f>N896+N864+N848+N832+N816</f>
        <v>29</v>
      </c>
      <c r="O897" s="125">
        <f>O896+O864+O848+O832+O816</f>
        <v>1</v>
      </c>
      <c r="P897" s="129"/>
      <c r="R897" s="263" t="s">
        <v>657</v>
      </c>
      <c r="S897" s="263"/>
      <c r="T897" s="129"/>
      <c r="U897" s="129"/>
      <c r="V897" s="125">
        <f>V896+V864+V848+V832+V816+V880</f>
        <v>1317</v>
      </c>
      <c r="W897" s="125">
        <f t="shared" ref="W897:AB897" si="424">W896+W864+W848+W832+W816+W880</f>
        <v>1407</v>
      </c>
      <c r="X897" s="125">
        <f t="shared" si="424"/>
        <v>0</v>
      </c>
      <c r="Y897" s="125">
        <f t="shared" si="424"/>
        <v>0</v>
      </c>
      <c r="Z897" s="129"/>
      <c r="AA897" s="125">
        <f t="shared" si="424"/>
        <v>0</v>
      </c>
      <c r="AB897" s="125">
        <f t="shared" si="424"/>
        <v>258</v>
      </c>
      <c r="AC897" s="197">
        <f>IF(W897=0,0,(W897/V897*100))</f>
        <v>106.83371298405466</v>
      </c>
      <c r="AD897" s="197" t="e">
        <f>IF(AB897=0,0,(AB897/AA897*100))</f>
        <v>#DIV/0!</v>
      </c>
      <c r="AE897" s="129"/>
      <c r="AF897" s="129"/>
      <c r="AG897" s="129"/>
      <c r="AI897" s="281" t="s">
        <v>593</v>
      </c>
      <c r="AJ897" s="281"/>
      <c r="AK897" s="129"/>
      <c r="AL897" s="129"/>
      <c r="AM897" s="206">
        <f>AM896+AM864+AM848+AM832+AM816</f>
        <v>2032</v>
      </c>
      <c r="AN897" s="206">
        <f>AN896+AN864+AN848+AN832+AN816</f>
        <v>1593</v>
      </c>
      <c r="AO897" s="206">
        <f>AO896+AO864+AO848+AO832+AO816</f>
        <v>0</v>
      </c>
      <c r="AP897" s="206">
        <f>AP896+AP864+AP848+AP832+AP816</f>
        <v>0</v>
      </c>
      <c r="AQ897" s="206">
        <f>AQ896+AQ864+AQ848+AQ832+AQ816</f>
        <v>294</v>
      </c>
      <c r="AR897" s="130">
        <f>IF(AN897=0,0,(AN897/AM897*100))</f>
        <v>78.395669291338592</v>
      </c>
      <c r="AS897" s="130" t="e">
        <f>IF(AQ897=0,0,(AQ897/AP897*100))</f>
        <v>#DIV/0!</v>
      </c>
      <c r="AT897" s="129">
        <f>AT896+AT864+AT848+AT832+AT816</f>
        <v>30</v>
      </c>
      <c r="AU897" s="129">
        <f>AU896+AU864+AU848+AU832+AU816</f>
        <v>1</v>
      </c>
      <c r="AV897" s="129"/>
      <c r="AX897" s="282"/>
      <c r="AY897" s="282"/>
      <c r="AZ897" s="224"/>
      <c r="BA897" s="224"/>
      <c r="BB897" s="224"/>
      <c r="BC897" s="224"/>
      <c r="BD897" s="224"/>
      <c r="BE897" s="224"/>
      <c r="BF897" s="224"/>
      <c r="BG897" s="232"/>
      <c r="BH897" s="232"/>
      <c r="BI897" s="224"/>
      <c r="BJ897" s="224"/>
      <c r="BK897" s="224"/>
      <c r="BL897" s="224"/>
      <c r="BM897" s="252"/>
      <c r="BN897" s="252"/>
      <c r="BO897" s="225"/>
      <c r="BP897" s="225"/>
      <c r="BQ897" s="239"/>
      <c r="BR897" s="239"/>
      <c r="BS897" s="225"/>
      <c r="BT897" s="225"/>
      <c r="BU897" s="225"/>
      <c r="BV897" s="223"/>
      <c r="BW897" s="223"/>
      <c r="BX897" s="225"/>
      <c r="BY897" s="225"/>
      <c r="BZ897" s="224"/>
      <c r="CA897" s="224"/>
      <c r="CB897" s="282"/>
      <c r="CC897" s="282"/>
      <c r="CD897" s="224"/>
      <c r="CE897" s="224"/>
      <c r="CF897" s="224"/>
      <c r="CG897" s="224"/>
      <c r="CH897" s="224"/>
      <c r="CI897" s="224"/>
      <c r="CJ897" s="224"/>
      <c r="CK897" s="223"/>
      <c r="CL897" s="223"/>
      <c r="CM897" s="224"/>
      <c r="CN897" s="224"/>
      <c r="CO897" s="224"/>
    </row>
    <row r="898" spans="1:93">
      <c r="A898" s="129">
        <v>1</v>
      </c>
      <c r="B898" s="283" t="s">
        <v>654</v>
      </c>
      <c r="C898" s="16" t="s">
        <v>130</v>
      </c>
      <c r="D898" s="16" t="s">
        <v>131</v>
      </c>
      <c r="E898" s="129"/>
      <c r="F898" s="129">
        <v>60</v>
      </c>
      <c r="G898" s="129"/>
      <c r="H898" s="129"/>
      <c r="I898" s="129"/>
      <c r="J898" s="129"/>
      <c r="K898" s="129"/>
      <c r="L898" s="129"/>
      <c r="M898" s="129"/>
      <c r="N898" s="129"/>
      <c r="O898" s="129"/>
      <c r="P898" s="286" t="s">
        <v>935</v>
      </c>
      <c r="Q898" s="148"/>
      <c r="R898" s="129">
        <v>1</v>
      </c>
      <c r="S898" s="284" t="s">
        <v>654</v>
      </c>
      <c r="T898" s="16" t="s">
        <v>100</v>
      </c>
      <c r="U898" s="16" t="s">
        <v>101</v>
      </c>
      <c r="V898" s="129">
        <v>400</v>
      </c>
      <c r="W898" s="129">
        <v>500</v>
      </c>
      <c r="X898" s="129"/>
      <c r="Y898" s="129"/>
      <c r="Z898" s="129"/>
      <c r="AA898" s="129"/>
      <c r="AB898" s="129"/>
      <c r="AC898" s="196"/>
      <c r="AD898" s="196"/>
      <c r="AE898" s="129"/>
      <c r="AF898" s="129"/>
      <c r="AG898" s="281"/>
      <c r="AI898" s="129">
        <v>1</v>
      </c>
      <c r="AJ898" s="284" t="s">
        <v>654</v>
      </c>
      <c r="AK898" s="16" t="s">
        <v>100</v>
      </c>
      <c r="AL898" s="16" t="s">
        <v>101</v>
      </c>
      <c r="AM898" s="206"/>
      <c r="AN898" s="206">
        <v>200</v>
      </c>
      <c r="AO898" s="206"/>
      <c r="AP898" s="206"/>
      <c r="AQ898" s="206"/>
      <c r="AR898" s="129"/>
      <c r="AS898" s="129"/>
      <c r="AT898" s="129"/>
      <c r="AU898" s="129"/>
      <c r="AV898" s="281"/>
      <c r="AX898" s="224"/>
      <c r="AY898" s="285"/>
      <c r="AZ898" s="230"/>
      <c r="BA898" s="230"/>
      <c r="BB898" s="224"/>
      <c r="BC898" s="224"/>
      <c r="BD898" s="224"/>
      <c r="BE898" s="224"/>
      <c r="BF898" s="224"/>
      <c r="BG898" s="233"/>
      <c r="BH898" s="233"/>
      <c r="BI898" s="224"/>
      <c r="BJ898" s="224"/>
      <c r="BK898" s="293"/>
      <c r="BL898" s="224"/>
      <c r="BM898" s="224"/>
      <c r="BN898" s="285"/>
      <c r="BO898" s="230"/>
      <c r="BP898" s="230"/>
      <c r="BQ898" s="224"/>
      <c r="BR898" s="224"/>
      <c r="BS898" s="224"/>
      <c r="BT898" s="224"/>
      <c r="BU898" s="224"/>
      <c r="BV898" s="224"/>
      <c r="BW898" s="224"/>
      <c r="BX898" s="224"/>
      <c r="BY898" s="224"/>
      <c r="BZ898" s="285"/>
      <c r="CA898" s="224"/>
      <c r="CB898" s="224"/>
      <c r="CC898" s="285"/>
      <c r="CD898" s="230"/>
      <c r="CE898" s="230"/>
      <c r="CF898" s="224"/>
      <c r="CG898" s="224"/>
      <c r="CH898" s="224"/>
      <c r="CI898" s="224"/>
      <c r="CJ898" s="224"/>
      <c r="CK898" s="224"/>
      <c r="CL898" s="224"/>
      <c r="CM898" s="224"/>
      <c r="CN898" s="224"/>
      <c r="CO898" s="285"/>
    </row>
    <row r="899" spans="1:93">
      <c r="A899" s="129">
        <v>2</v>
      </c>
      <c r="B899" s="283"/>
      <c r="C899" s="16" t="s">
        <v>100</v>
      </c>
      <c r="D899" s="16" t="s">
        <v>101</v>
      </c>
      <c r="E899" s="129">
        <v>300</v>
      </c>
      <c r="F899" s="129">
        <v>48</v>
      </c>
      <c r="G899" s="129"/>
      <c r="H899" s="129"/>
      <c r="I899" s="129"/>
      <c r="J899" s="129"/>
      <c r="K899" s="129"/>
      <c r="L899" s="129"/>
      <c r="M899" s="129"/>
      <c r="N899" s="129"/>
      <c r="O899" s="129"/>
      <c r="P899" s="287"/>
      <c r="Q899" s="148"/>
      <c r="R899" s="129">
        <v>2</v>
      </c>
      <c r="S899" s="284"/>
      <c r="T899" s="16" t="s">
        <v>130</v>
      </c>
      <c r="U899" s="16" t="s">
        <v>131</v>
      </c>
      <c r="V899" s="129">
        <v>300</v>
      </c>
      <c r="W899" s="129"/>
      <c r="X899" s="129"/>
      <c r="Y899" s="129"/>
      <c r="Z899" s="129"/>
      <c r="AA899" s="129"/>
      <c r="AB899" s="129"/>
      <c r="AC899" s="196"/>
      <c r="AD899" s="196"/>
      <c r="AE899" s="129"/>
      <c r="AF899" s="129"/>
      <c r="AG899" s="281"/>
      <c r="AI899" s="129">
        <v>2</v>
      </c>
      <c r="AJ899" s="284"/>
      <c r="AK899" s="16" t="s">
        <v>102</v>
      </c>
      <c r="AL899" s="16" t="s">
        <v>103</v>
      </c>
      <c r="AM899" s="206"/>
      <c r="AN899" s="206">
        <v>300</v>
      </c>
      <c r="AO899" s="206"/>
      <c r="AP899" s="206"/>
      <c r="AQ899" s="206"/>
      <c r="AR899" s="129"/>
      <c r="AS899" s="129"/>
      <c r="AT899" s="129"/>
      <c r="AU899" s="129"/>
      <c r="AV899" s="281"/>
      <c r="AX899" s="224"/>
      <c r="AY899" s="285"/>
      <c r="AZ899" s="230"/>
      <c r="BA899" s="230"/>
      <c r="BB899" s="224"/>
      <c r="BC899" s="224"/>
      <c r="BD899" s="224"/>
      <c r="BE899" s="224"/>
      <c r="BF899" s="224"/>
      <c r="BG899" s="233"/>
      <c r="BH899" s="233"/>
      <c r="BI899" s="224"/>
      <c r="BJ899" s="224"/>
      <c r="BK899" s="293"/>
      <c r="BL899" s="224"/>
      <c r="BM899" s="224"/>
      <c r="BN899" s="285"/>
      <c r="BO899" s="230"/>
      <c r="BP899" s="230"/>
      <c r="BQ899" s="224"/>
      <c r="BR899" s="224"/>
      <c r="BS899" s="224"/>
      <c r="BT899" s="224"/>
      <c r="BU899" s="224"/>
      <c r="BV899" s="224"/>
      <c r="BW899" s="224"/>
      <c r="BX899" s="224"/>
      <c r="BY899" s="224"/>
      <c r="BZ899" s="285"/>
      <c r="CA899" s="224"/>
      <c r="CB899" s="224"/>
      <c r="CC899" s="285"/>
      <c r="CD899" s="230"/>
      <c r="CE899" s="230"/>
      <c r="CF899" s="224"/>
      <c r="CG899" s="224"/>
      <c r="CH899" s="224"/>
      <c r="CI899" s="224"/>
      <c r="CJ899" s="224"/>
      <c r="CK899" s="224"/>
      <c r="CL899" s="224"/>
      <c r="CM899" s="224"/>
      <c r="CN899" s="224"/>
      <c r="CO899" s="285"/>
    </row>
    <row r="900" spans="1:93">
      <c r="A900" s="129">
        <v>3</v>
      </c>
      <c r="B900" s="283"/>
      <c r="C900" s="16" t="s">
        <v>89</v>
      </c>
      <c r="D900" s="16" t="s">
        <v>90</v>
      </c>
      <c r="E900" s="129">
        <v>50</v>
      </c>
      <c r="F900" s="129">
        <v>50</v>
      </c>
      <c r="G900" s="129"/>
      <c r="H900" s="129"/>
      <c r="I900" s="129"/>
      <c r="J900" s="129"/>
      <c r="K900" s="129"/>
      <c r="L900" s="129"/>
      <c r="M900" s="129"/>
      <c r="N900" s="129"/>
      <c r="O900" s="129"/>
      <c r="P900" s="287"/>
      <c r="Q900" s="148"/>
      <c r="R900" s="129">
        <v>3</v>
      </c>
      <c r="S900" s="284"/>
      <c r="T900" s="16" t="s">
        <v>106</v>
      </c>
      <c r="U900" s="16" t="s">
        <v>107</v>
      </c>
      <c r="V900" s="129">
        <v>100</v>
      </c>
      <c r="W900" s="129">
        <v>52</v>
      </c>
      <c r="X900" s="129"/>
      <c r="Y900" s="129"/>
      <c r="Z900" s="129"/>
      <c r="AA900" s="129"/>
      <c r="AB900" s="129"/>
      <c r="AC900" s="196"/>
      <c r="AD900" s="196"/>
      <c r="AE900" s="129"/>
      <c r="AF900" s="129"/>
      <c r="AG900" s="281"/>
      <c r="AI900" s="129">
        <v>3</v>
      </c>
      <c r="AJ900" s="284"/>
      <c r="AK900" s="16" t="s">
        <v>106</v>
      </c>
      <c r="AL900" s="16" t="s">
        <v>107</v>
      </c>
      <c r="AM900" s="206"/>
      <c r="AN900" s="206">
        <v>44</v>
      </c>
      <c r="AO900" s="206"/>
      <c r="AP900" s="206"/>
      <c r="AQ900" s="206"/>
      <c r="AR900" s="129"/>
      <c r="AS900" s="129"/>
      <c r="AT900" s="129"/>
      <c r="AU900" s="129"/>
      <c r="AV900" s="281"/>
      <c r="AX900" s="224"/>
      <c r="AY900" s="285"/>
      <c r="AZ900" s="230"/>
      <c r="BA900" s="230"/>
      <c r="BB900" s="224"/>
      <c r="BC900" s="224"/>
      <c r="BD900" s="224"/>
      <c r="BE900" s="224"/>
      <c r="BF900" s="224"/>
      <c r="BG900" s="233"/>
      <c r="BH900" s="233"/>
      <c r="BI900" s="224"/>
      <c r="BJ900" s="224"/>
      <c r="BK900" s="293"/>
      <c r="BL900" s="224"/>
      <c r="BM900" s="224"/>
      <c r="BN900" s="285"/>
      <c r="BO900" s="230"/>
      <c r="BP900" s="230"/>
      <c r="BQ900" s="224"/>
      <c r="BR900" s="224"/>
      <c r="BS900" s="224"/>
      <c r="BT900" s="224"/>
      <c r="BU900" s="224"/>
      <c r="BV900" s="224"/>
      <c r="BW900" s="224"/>
      <c r="BX900" s="224"/>
      <c r="BY900" s="224"/>
      <c r="BZ900" s="285"/>
      <c r="CA900" s="224"/>
      <c r="CB900" s="224"/>
      <c r="CC900" s="285"/>
      <c r="CD900" s="230"/>
      <c r="CE900" s="230"/>
      <c r="CF900" s="224"/>
      <c r="CG900" s="224"/>
      <c r="CH900" s="224"/>
      <c r="CI900" s="224"/>
      <c r="CJ900" s="224"/>
      <c r="CK900" s="224"/>
      <c r="CL900" s="224"/>
      <c r="CM900" s="224"/>
      <c r="CN900" s="224"/>
      <c r="CO900" s="285"/>
    </row>
    <row r="901" spans="1:93">
      <c r="A901" s="129">
        <v>4</v>
      </c>
      <c r="B901" s="283"/>
      <c r="C901" s="16" t="s">
        <v>106</v>
      </c>
      <c r="D901" s="16" t="s">
        <v>107</v>
      </c>
      <c r="E901" s="129">
        <v>300</v>
      </c>
      <c r="F901" s="129">
        <v>200</v>
      </c>
      <c r="G901" s="129"/>
      <c r="H901" s="129"/>
      <c r="I901" s="129"/>
      <c r="J901" s="129"/>
      <c r="K901" s="129"/>
      <c r="L901" s="129"/>
      <c r="M901" s="129"/>
      <c r="N901" s="129"/>
      <c r="O901" s="129"/>
      <c r="P901" s="287"/>
      <c r="Q901" s="148"/>
      <c r="R901" s="129">
        <v>4</v>
      </c>
      <c r="S901" s="284"/>
      <c r="T901" s="16" t="s">
        <v>108</v>
      </c>
      <c r="U901" s="16" t="s">
        <v>109</v>
      </c>
      <c r="V901" s="129">
        <v>200</v>
      </c>
      <c r="W901" s="129">
        <v>100</v>
      </c>
      <c r="X901" s="129"/>
      <c r="Y901" s="129"/>
      <c r="Z901" s="129"/>
      <c r="AA901" s="129"/>
      <c r="AB901" s="129"/>
      <c r="AC901" s="196"/>
      <c r="AD901" s="196"/>
      <c r="AE901" s="129"/>
      <c r="AF901" s="129"/>
      <c r="AG901" s="281"/>
      <c r="AI901" s="129">
        <v>4</v>
      </c>
      <c r="AJ901" s="284"/>
      <c r="AK901" s="16" t="s">
        <v>542</v>
      </c>
      <c r="AL901" s="16" t="s">
        <v>356</v>
      </c>
      <c r="AM901" s="206"/>
      <c r="AN901" s="206">
        <v>6</v>
      </c>
      <c r="AO901" s="206"/>
      <c r="AP901" s="206"/>
      <c r="AQ901" s="206"/>
      <c r="AR901" s="129"/>
      <c r="AS901" s="129"/>
      <c r="AT901" s="129"/>
      <c r="AU901" s="129"/>
      <c r="AV901" s="281"/>
      <c r="AX901" s="224"/>
      <c r="AY901" s="285"/>
      <c r="AZ901" s="230"/>
      <c r="BA901" s="230"/>
      <c r="BB901" s="224"/>
      <c r="BC901" s="224"/>
      <c r="BD901" s="224"/>
      <c r="BE901" s="224"/>
      <c r="BF901" s="224"/>
      <c r="BG901" s="233"/>
      <c r="BH901" s="233"/>
      <c r="BI901" s="224"/>
      <c r="BJ901" s="224"/>
      <c r="BK901" s="293"/>
      <c r="BL901" s="224"/>
      <c r="BM901" s="224"/>
      <c r="BN901" s="285"/>
      <c r="BO901" s="230"/>
      <c r="BP901" s="230"/>
      <c r="BQ901" s="224"/>
      <c r="BR901" s="224"/>
      <c r="BS901" s="224"/>
      <c r="BT901" s="224"/>
      <c r="BU901" s="224"/>
      <c r="BV901" s="224"/>
      <c r="BW901" s="224"/>
      <c r="BX901" s="224"/>
      <c r="BY901" s="224"/>
      <c r="BZ901" s="285"/>
      <c r="CA901" s="224"/>
      <c r="CB901" s="224"/>
      <c r="CC901" s="285"/>
      <c r="CD901" s="230"/>
      <c r="CE901" s="230"/>
      <c r="CF901" s="224"/>
      <c r="CG901" s="224"/>
      <c r="CH901" s="224"/>
      <c r="CI901" s="224"/>
      <c r="CJ901" s="224"/>
      <c r="CK901" s="224"/>
      <c r="CL901" s="224"/>
      <c r="CM901" s="224"/>
      <c r="CN901" s="224"/>
      <c r="CO901" s="285"/>
    </row>
    <row r="902" spans="1:93">
      <c r="A902" s="129">
        <v>5</v>
      </c>
      <c r="B902" s="283"/>
      <c r="C902" s="16" t="s">
        <v>93</v>
      </c>
      <c r="D902" s="16" t="s">
        <v>94</v>
      </c>
      <c r="E902" s="129">
        <v>100</v>
      </c>
      <c r="F902" s="129">
        <v>100</v>
      </c>
      <c r="G902" s="129"/>
      <c r="H902" s="129"/>
      <c r="I902" s="129"/>
      <c r="J902" s="129"/>
      <c r="K902" s="129"/>
      <c r="L902" s="129"/>
      <c r="M902" s="129"/>
      <c r="N902" s="129"/>
      <c r="O902" s="129"/>
      <c r="P902" s="287"/>
      <c r="Q902" s="148"/>
      <c r="R902" s="129">
        <v>5</v>
      </c>
      <c r="S902" s="284"/>
      <c r="T902" s="16" t="s">
        <v>93</v>
      </c>
      <c r="U902" s="16" t="s">
        <v>94</v>
      </c>
      <c r="V902" s="129"/>
      <c r="W902" s="129">
        <v>100</v>
      </c>
      <c r="X902" s="129"/>
      <c r="Y902" s="129"/>
      <c r="Z902" s="129"/>
      <c r="AA902" s="129"/>
      <c r="AB902" s="129"/>
      <c r="AC902" s="196"/>
      <c r="AD902" s="196"/>
      <c r="AE902" s="129"/>
      <c r="AF902" s="129"/>
      <c r="AG902" s="281"/>
      <c r="AI902" s="129">
        <v>5</v>
      </c>
      <c r="AJ902" s="284"/>
      <c r="AK902" s="16" t="s">
        <v>108</v>
      </c>
      <c r="AL902" s="16" t="s">
        <v>109</v>
      </c>
      <c r="AM902" s="206"/>
      <c r="AN902" s="206">
        <v>200</v>
      </c>
      <c r="AO902" s="206"/>
      <c r="AP902" s="206"/>
      <c r="AQ902" s="206"/>
      <c r="AR902" s="129"/>
      <c r="AS902" s="129"/>
      <c r="AT902" s="129"/>
      <c r="AU902" s="129"/>
      <c r="AV902" s="281"/>
      <c r="AX902" s="224"/>
      <c r="AY902" s="285"/>
      <c r="AZ902" s="230"/>
      <c r="BA902" s="230"/>
      <c r="BB902" s="224"/>
      <c r="BC902" s="224"/>
      <c r="BD902" s="224"/>
      <c r="BE902" s="224"/>
      <c r="BF902" s="224"/>
      <c r="BG902" s="233"/>
      <c r="BH902" s="233"/>
      <c r="BI902" s="224"/>
      <c r="BJ902" s="224"/>
      <c r="BK902" s="293"/>
      <c r="BL902" s="224"/>
      <c r="BM902" s="224"/>
      <c r="BN902" s="285"/>
      <c r="BO902" s="230"/>
      <c r="BP902" s="230"/>
      <c r="BQ902" s="224"/>
      <c r="BR902" s="224"/>
      <c r="BS902" s="224"/>
      <c r="BT902" s="224"/>
      <c r="BU902" s="224"/>
      <c r="BV902" s="224"/>
      <c r="BW902" s="224"/>
      <c r="BX902" s="224"/>
      <c r="BY902" s="224"/>
      <c r="BZ902" s="285"/>
      <c r="CA902" s="224"/>
      <c r="CB902" s="224"/>
      <c r="CC902" s="285"/>
      <c r="CD902" s="230"/>
      <c r="CE902" s="230"/>
      <c r="CF902" s="224"/>
      <c r="CG902" s="224"/>
      <c r="CH902" s="224"/>
      <c r="CI902" s="224"/>
      <c r="CJ902" s="224"/>
      <c r="CK902" s="224"/>
      <c r="CL902" s="224"/>
      <c r="CM902" s="224"/>
      <c r="CN902" s="224"/>
      <c r="CO902" s="285"/>
    </row>
    <row r="903" spans="1:93">
      <c r="A903" s="129">
        <v>6</v>
      </c>
      <c r="B903" s="283"/>
      <c r="C903" s="16" t="s">
        <v>108</v>
      </c>
      <c r="D903" s="16" t="s">
        <v>109</v>
      </c>
      <c r="E903" s="129">
        <v>100</v>
      </c>
      <c r="F903" s="129">
        <v>100</v>
      </c>
      <c r="G903" s="129"/>
      <c r="H903" s="129"/>
      <c r="I903" s="129"/>
      <c r="J903" s="129"/>
      <c r="K903" s="129"/>
      <c r="L903" s="129"/>
      <c r="M903" s="129"/>
      <c r="N903" s="129"/>
      <c r="O903" s="129"/>
      <c r="P903" s="287"/>
      <c r="Q903" s="148"/>
      <c r="R903" s="129">
        <v>6</v>
      </c>
      <c r="S903" s="284"/>
      <c r="T903" s="16" t="s">
        <v>121</v>
      </c>
      <c r="U903" s="16" t="s">
        <v>122</v>
      </c>
      <c r="V903" s="129"/>
      <c r="W903" s="129">
        <v>220</v>
      </c>
      <c r="X903" s="129"/>
      <c r="Y903" s="129"/>
      <c r="Z903" s="129"/>
      <c r="AA903" s="129"/>
      <c r="AB903" s="129"/>
      <c r="AC903" s="196"/>
      <c r="AD903" s="196"/>
      <c r="AE903" s="129"/>
      <c r="AF903" s="129"/>
      <c r="AG903" s="281"/>
      <c r="AI903" s="129">
        <v>6</v>
      </c>
      <c r="AJ903" s="284"/>
      <c r="AK903" s="16" t="s">
        <v>91</v>
      </c>
      <c r="AL903" s="16" t="s">
        <v>92</v>
      </c>
      <c r="AM903" s="206"/>
      <c r="AN903" s="206">
        <v>100</v>
      </c>
      <c r="AO903" s="206"/>
      <c r="AP903" s="206"/>
      <c r="AQ903" s="206"/>
      <c r="AR903" s="129"/>
      <c r="AS903" s="129"/>
      <c r="AT903" s="129"/>
      <c r="AU903" s="129"/>
      <c r="AV903" s="281"/>
      <c r="AX903" s="224"/>
      <c r="AY903" s="285"/>
      <c r="AZ903" s="230"/>
      <c r="BA903" s="230"/>
      <c r="BB903" s="224"/>
      <c r="BC903" s="224"/>
      <c r="BD903" s="224"/>
      <c r="BE903" s="224"/>
      <c r="BF903" s="224"/>
      <c r="BG903" s="233"/>
      <c r="BH903" s="233"/>
      <c r="BI903" s="224"/>
      <c r="BJ903" s="224"/>
      <c r="BK903" s="293"/>
      <c r="BL903" s="224"/>
      <c r="BM903" s="224"/>
      <c r="BN903" s="285"/>
      <c r="BO903" s="230"/>
      <c r="BP903" s="230"/>
      <c r="BQ903" s="224"/>
      <c r="BR903" s="224"/>
      <c r="BS903" s="224"/>
      <c r="BT903" s="224"/>
      <c r="BU903" s="224"/>
      <c r="BV903" s="224"/>
      <c r="BW903" s="224"/>
      <c r="BX903" s="224"/>
      <c r="BY903" s="224"/>
      <c r="BZ903" s="285"/>
      <c r="CA903" s="224"/>
      <c r="CB903" s="224"/>
      <c r="CC903" s="285"/>
      <c r="CD903" s="224"/>
      <c r="CE903" s="224"/>
      <c r="CF903" s="224"/>
      <c r="CG903" s="224"/>
      <c r="CH903" s="224"/>
      <c r="CI903" s="224"/>
      <c r="CJ903" s="224"/>
      <c r="CK903" s="224"/>
      <c r="CL903" s="224"/>
      <c r="CM903" s="224"/>
      <c r="CN903" s="224"/>
      <c r="CO903" s="285"/>
    </row>
    <row r="904" spans="1:93">
      <c r="A904" s="129">
        <v>7</v>
      </c>
      <c r="B904" s="283"/>
      <c r="C904" s="16" t="s">
        <v>132</v>
      </c>
      <c r="D904" s="16" t="s">
        <v>133</v>
      </c>
      <c r="E904" s="129">
        <v>200</v>
      </c>
      <c r="F904" s="129">
        <v>200</v>
      </c>
      <c r="G904" s="129"/>
      <c r="H904" s="129"/>
      <c r="I904" s="129"/>
      <c r="J904" s="129"/>
      <c r="K904" s="129"/>
      <c r="L904" s="129"/>
      <c r="M904" s="129"/>
      <c r="N904" s="129"/>
      <c r="O904" s="129"/>
      <c r="P904" s="287"/>
      <c r="Q904" s="148"/>
      <c r="R904" s="129">
        <v>7</v>
      </c>
      <c r="S904" s="284"/>
      <c r="T904" s="16"/>
      <c r="U904" s="16"/>
      <c r="V904" s="129"/>
      <c r="W904" s="129"/>
      <c r="X904" s="129"/>
      <c r="Y904" s="129"/>
      <c r="Z904" s="129"/>
      <c r="AA904" s="129"/>
      <c r="AB904" s="129"/>
      <c r="AC904" s="196"/>
      <c r="AD904" s="196"/>
      <c r="AE904" s="129"/>
      <c r="AF904" s="129"/>
      <c r="AG904" s="281"/>
      <c r="AI904" s="129">
        <v>7</v>
      </c>
      <c r="AJ904" s="284"/>
      <c r="AK904" s="16" t="s">
        <v>132</v>
      </c>
      <c r="AL904" s="16" t="s">
        <v>133</v>
      </c>
      <c r="AM904" s="206"/>
      <c r="AN904" s="206">
        <v>148</v>
      </c>
      <c r="AO904" s="206"/>
      <c r="AP904" s="206"/>
      <c r="AQ904" s="206"/>
      <c r="AR904" s="129"/>
      <c r="AS904" s="129"/>
      <c r="AT904" s="129"/>
      <c r="AU904" s="129"/>
      <c r="AV904" s="281"/>
      <c r="AX904" s="224"/>
      <c r="AY904" s="285"/>
      <c r="AZ904" s="230"/>
      <c r="BA904" s="230"/>
      <c r="BB904" s="224"/>
      <c r="BC904" s="224"/>
      <c r="BD904" s="224"/>
      <c r="BE904" s="224"/>
      <c r="BF904" s="224"/>
      <c r="BG904" s="233"/>
      <c r="BH904" s="233"/>
      <c r="BI904" s="224"/>
      <c r="BJ904" s="224"/>
      <c r="BK904" s="293"/>
      <c r="BL904" s="224"/>
      <c r="BM904" s="224"/>
      <c r="BN904" s="285"/>
      <c r="BO904" s="230"/>
      <c r="BP904" s="230"/>
      <c r="BQ904" s="224"/>
      <c r="BR904" s="224"/>
      <c r="BS904" s="224"/>
      <c r="BT904" s="224"/>
      <c r="BU904" s="224"/>
      <c r="BV904" s="224"/>
      <c r="BW904" s="224"/>
      <c r="BX904" s="224"/>
      <c r="BY904" s="224"/>
      <c r="BZ904" s="285"/>
      <c r="CA904" s="224"/>
      <c r="CB904" s="224"/>
      <c r="CC904" s="285"/>
      <c r="CD904" s="224"/>
      <c r="CE904" s="224"/>
      <c r="CF904" s="224"/>
      <c r="CG904" s="224"/>
      <c r="CH904" s="224"/>
      <c r="CI904" s="224"/>
      <c r="CJ904" s="224"/>
      <c r="CK904" s="224"/>
      <c r="CL904" s="224"/>
      <c r="CM904" s="224"/>
      <c r="CN904" s="224"/>
      <c r="CO904" s="285"/>
    </row>
    <row r="905" spans="1:93">
      <c r="A905" s="129">
        <v>8</v>
      </c>
      <c r="B905" s="283"/>
      <c r="C905" s="129"/>
      <c r="D905" s="129"/>
      <c r="E905" s="129"/>
      <c r="F905" s="129"/>
      <c r="G905" s="129"/>
      <c r="H905" s="129"/>
      <c r="I905" s="129"/>
      <c r="J905" s="129"/>
      <c r="K905" s="129"/>
      <c r="L905" s="129"/>
      <c r="M905" s="129"/>
      <c r="N905" s="129"/>
      <c r="O905" s="129"/>
      <c r="P905" s="287"/>
      <c r="Q905" s="148"/>
      <c r="R905" s="129">
        <v>8</v>
      </c>
      <c r="S905" s="284"/>
      <c r="T905" s="16"/>
      <c r="U905" s="16"/>
      <c r="V905" s="129"/>
      <c r="W905" s="129"/>
      <c r="X905" s="129"/>
      <c r="Y905" s="129"/>
      <c r="Z905" s="129"/>
      <c r="AA905" s="129"/>
      <c r="AB905" s="129"/>
      <c r="AC905" s="196"/>
      <c r="AD905" s="196"/>
      <c r="AE905" s="129"/>
      <c r="AF905" s="129"/>
      <c r="AG905" s="281"/>
      <c r="AI905" s="129">
        <v>8</v>
      </c>
      <c r="AJ905" s="284"/>
      <c r="AK905" s="16" t="s">
        <v>130</v>
      </c>
      <c r="AL905" s="16" t="s">
        <v>131</v>
      </c>
      <c r="AM905" s="206"/>
      <c r="AN905" s="206">
        <v>52</v>
      </c>
      <c r="AO905" s="206"/>
      <c r="AP905" s="206"/>
      <c r="AQ905" s="206"/>
      <c r="AR905" s="129"/>
      <c r="AS905" s="129"/>
      <c r="AT905" s="129"/>
      <c r="AU905" s="129"/>
      <c r="AV905" s="281"/>
      <c r="AX905" s="224"/>
      <c r="AY905" s="285"/>
      <c r="AZ905" s="230"/>
      <c r="BA905" s="230"/>
      <c r="BB905" s="224"/>
      <c r="BC905" s="224"/>
      <c r="BD905" s="230"/>
      <c r="BE905" s="230"/>
      <c r="BF905" s="224"/>
      <c r="BG905" s="233"/>
      <c r="BH905" s="233"/>
      <c r="BI905" s="224"/>
      <c r="BJ905" s="224"/>
      <c r="BK905" s="293"/>
      <c r="BL905" s="224"/>
      <c r="BM905" s="224"/>
      <c r="BN905" s="285"/>
      <c r="BO905" s="224"/>
      <c r="BP905" s="224"/>
      <c r="BQ905" s="224"/>
      <c r="BR905" s="224"/>
      <c r="BS905" s="224"/>
      <c r="BT905" s="224"/>
      <c r="BU905" s="224"/>
      <c r="BV905" s="224"/>
      <c r="BW905" s="224"/>
      <c r="BX905" s="224"/>
      <c r="BY905" s="224"/>
      <c r="BZ905" s="285"/>
      <c r="CA905" s="224"/>
      <c r="CB905" s="224"/>
      <c r="CC905" s="285"/>
      <c r="CD905" s="224"/>
      <c r="CE905" s="224"/>
      <c r="CF905" s="224"/>
      <c r="CG905" s="224"/>
      <c r="CH905" s="224"/>
      <c r="CI905" s="224"/>
      <c r="CJ905" s="224"/>
      <c r="CK905" s="224"/>
      <c r="CL905" s="224"/>
      <c r="CM905" s="224"/>
      <c r="CN905" s="224"/>
      <c r="CO905" s="285"/>
    </row>
    <row r="906" spans="1:93">
      <c r="A906" s="129">
        <v>9</v>
      </c>
      <c r="B906" s="283"/>
      <c r="C906" s="129"/>
      <c r="D906" s="129"/>
      <c r="E906" s="129"/>
      <c r="F906" s="129"/>
      <c r="G906" s="129"/>
      <c r="H906" s="129"/>
      <c r="I906" s="129"/>
      <c r="J906" s="129"/>
      <c r="K906" s="129"/>
      <c r="L906" s="129"/>
      <c r="M906" s="129"/>
      <c r="N906" s="129"/>
      <c r="O906" s="129"/>
      <c r="P906" s="287"/>
      <c r="Q906" s="148"/>
      <c r="R906" s="129">
        <v>9</v>
      </c>
      <c r="S906" s="284"/>
      <c r="T906" s="129"/>
      <c r="U906" s="129"/>
      <c r="V906" s="129"/>
      <c r="W906" s="129"/>
      <c r="X906" s="129"/>
      <c r="Y906" s="129"/>
      <c r="Z906" s="129"/>
      <c r="AA906" s="129"/>
      <c r="AB906" s="129"/>
      <c r="AC906" s="196"/>
      <c r="AD906" s="196"/>
      <c r="AE906" s="129"/>
      <c r="AF906" s="129"/>
      <c r="AG906" s="281"/>
      <c r="AI906" s="129">
        <v>9</v>
      </c>
      <c r="AJ906" s="284"/>
      <c r="AK906" s="16" t="s">
        <v>79</v>
      </c>
      <c r="AL906" s="16" t="s">
        <v>80</v>
      </c>
      <c r="AM906" s="206">
        <v>204</v>
      </c>
      <c r="AN906" s="206">
        <v>172</v>
      </c>
      <c r="AO906" s="206"/>
      <c r="AP906" s="206"/>
      <c r="AQ906" s="206"/>
      <c r="AR906" s="129"/>
      <c r="AS906" s="129"/>
      <c r="AT906" s="129"/>
      <c r="AU906" s="129"/>
      <c r="AV906" s="281"/>
      <c r="AX906" s="224"/>
      <c r="AY906" s="285"/>
      <c r="AZ906" s="224"/>
      <c r="BA906" s="224"/>
      <c r="BB906" s="224"/>
      <c r="BC906" s="224"/>
      <c r="BD906" s="224"/>
      <c r="BE906" s="224"/>
      <c r="BF906" s="224"/>
      <c r="BG906" s="233"/>
      <c r="BH906" s="233"/>
      <c r="BI906" s="224"/>
      <c r="BJ906" s="224"/>
      <c r="BK906" s="293"/>
      <c r="BL906" s="224"/>
      <c r="BM906" s="224"/>
      <c r="BN906" s="285"/>
      <c r="BO906" s="224"/>
      <c r="BP906" s="224"/>
      <c r="BQ906" s="224"/>
      <c r="BR906" s="224"/>
      <c r="BS906" s="224"/>
      <c r="BT906" s="224"/>
      <c r="BU906" s="224"/>
      <c r="BV906" s="224"/>
      <c r="BW906" s="224"/>
      <c r="BX906" s="224"/>
      <c r="BY906" s="224"/>
      <c r="BZ906" s="285"/>
      <c r="CA906" s="224"/>
      <c r="CB906" s="224"/>
      <c r="CC906" s="285"/>
      <c r="CD906" s="224"/>
      <c r="CE906" s="224"/>
      <c r="CF906" s="224"/>
      <c r="CG906" s="224"/>
      <c r="CH906" s="224"/>
      <c r="CI906" s="224"/>
      <c r="CJ906" s="224"/>
      <c r="CK906" s="224"/>
      <c r="CL906" s="224"/>
      <c r="CM906" s="224"/>
      <c r="CN906" s="224"/>
      <c r="CO906" s="285"/>
    </row>
    <row r="907" spans="1:93">
      <c r="A907" s="129">
        <v>10</v>
      </c>
      <c r="B907" s="283"/>
      <c r="C907" s="129"/>
      <c r="D907" s="129"/>
      <c r="E907" s="129"/>
      <c r="F907" s="129"/>
      <c r="G907" s="129"/>
      <c r="H907" s="129"/>
      <c r="I907" s="129"/>
      <c r="J907" s="129"/>
      <c r="K907" s="129"/>
      <c r="L907" s="129"/>
      <c r="M907" s="129"/>
      <c r="N907" s="129"/>
      <c r="O907" s="129"/>
      <c r="P907" s="287"/>
      <c r="Q907" s="148"/>
      <c r="R907" s="129">
        <v>10</v>
      </c>
      <c r="S907" s="284"/>
      <c r="T907" s="129"/>
      <c r="U907" s="129"/>
      <c r="V907" s="129"/>
      <c r="W907" s="129"/>
      <c r="X907" s="129"/>
      <c r="Y907" s="129"/>
      <c r="Z907" s="129"/>
      <c r="AA907" s="129"/>
      <c r="AB907" s="129"/>
      <c r="AC907" s="196"/>
      <c r="AD907" s="196"/>
      <c r="AE907" s="129"/>
      <c r="AF907" s="129"/>
      <c r="AG907" s="281"/>
      <c r="AI907" s="129">
        <v>10</v>
      </c>
      <c r="AJ907" s="284"/>
      <c r="AK907" s="129"/>
      <c r="AL907" s="16" t="s">
        <v>140</v>
      </c>
      <c r="AM907" s="206">
        <v>1000</v>
      </c>
      <c r="AN907" s="206"/>
      <c r="AO907" s="206"/>
      <c r="AP907" s="206"/>
      <c r="AQ907" s="206"/>
      <c r="AR907" s="129"/>
      <c r="AS907" s="129"/>
      <c r="AT907" s="129"/>
      <c r="AU907" s="129"/>
      <c r="AV907" s="281"/>
      <c r="AX907" s="224"/>
      <c r="AY907" s="285"/>
      <c r="AZ907" s="224"/>
      <c r="BA907" s="224"/>
      <c r="BB907" s="224"/>
      <c r="BC907" s="224"/>
      <c r="BD907" s="224"/>
      <c r="BE907" s="224"/>
      <c r="BF907" s="224"/>
      <c r="BG907" s="233"/>
      <c r="BH907" s="233"/>
      <c r="BI907" s="224"/>
      <c r="BJ907" s="224"/>
      <c r="BK907" s="293"/>
      <c r="BL907" s="224"/>
      <c r="BM907" s="224"/>
      <c r="BN907" s="285"/>
      <c r="BO907" s="224"/>
      <c r="BP907" s="224"/>
      <c r="BQ907" s="224"/>
      <c r="BR907" s="224"/>
      <c r="BS907" s="224"/>
      <c r="BT907" s="224"/>
      <c r="BU907" s="224"/>
      <c r="BV907" s="224"/>
      <c r="BW907" s="224"/>
      <c r="BX907" s="224"/>
      <c r="BY907" s="224"/>
      <c r="BZ907" s="285"/>
      <c r="CA907" s="224"/>
      <c r="CB907" s="224"/>
      <c r="CC907" s="285"/>
      <c r="CD907" s="224"/>
      <c r="CE907" s="224"/>
      <c r="CF907" s="224"/>
      <c r="CG907" s="224"/>
      <c r="CH907" s="224"/>
      <c r="CI907" s="224"/>
      <c r="CJ907" s="224"/>
      <c r="CK907" s="224"/>
      <c r="CL907" s="224"/>
      <c r="CM907" s="224"/>
      <c r="CN907" s="224"/>
      <c r="CO907" s="285"/>
    </row>
    <row r="908" spans="1:93">
      <c r="A908" s="129">
        <v>11</v>
      </c>
      <c r="B908" s="283"/>
      <c r="C908" s="129"/>
      <c r="D908" s="129"/>
      <c r="E908" s="129"/>
      <c r="F908" s="129"/>
      <c r="G908" s="129"/>
      <c r="H908" s="129"/>
      <c r="I908" s="129"/>
      <c r="J908" s="129"/>
      <c r="K908" s="129"/>
      <c r="L908" s="129"/>
      <c r="M908" s="129"/>
      <c r="N908" s="129"/>
      <c r="O908" s="129"/>
      <c r="P908" s="287"/>
      <c r="Q908" s="148"/>
      <c r="R908" s="129">
        <v>11</v>
      </c>
      <c r="S908" s="284"/>
      <c r="T908" s="129"/>
      <c r="U908" s="129"/>
      <c r="V908" s="129"/>
      <c r="W908" s="129"/>
      <c r="X908" s="129"/>
      <c r="Y908" s="129"/>
      <c r="Z908" s="129"/>
      <c r="AA908" s="129"/>
      <c r="AB908" s="129"/>
      <c r="AC908" s="196"/>
      <c r="AD908" s="196"/>
      <c r="AE908" s="129"/>
      <c r="AF908" s="129"/>
      <c r="AG908" s="281"/>
      <c r="AI908" s="129">
        <v>11</v>
      </c>
      <c r="AJ908" s="284"/>
      <c r="AK908" s="34" t="s">
        <v>528</v>
      </c>
      <c r="AL908" s="34" t="s">
        <v>436</v>
      </c>
      <c r="AM908" s="206">
        <v>1</v>
      </c>
      <c r="AN908" s="206"/>
      <c r="AO908" s="206"/>
      <c r="AP908" s="206"/>
      <c r="AQ908" s="206"/>
      <c r="AR908" s="129"/>
      <c r="AS908" s="129"/>
      <c r="AT908" s="129"/>
      <c r="AU908" s="129"/>
      <c r="AV908" s="281"/>
      <c r="AX908" s="224"/>
      <c r="AY908" s="285"/>
      <c r="AZ908" s="224"/>
      <c r="BA908" s="224"/>
      <c r="BB908" s="224"/>
      <c r="BC908" s="224"/>
      <c r="BD908" s="224"/>
      <c r="BE908" s="224"/>
      <c r="BF908" s="224"/>
      <c r="BG908" s="233"/>
      <c r="BH908" s="233"/>
      <c r="BI908" s="224"/>
      <c r="BJ908" s="224"/>
      <c r="BK908" s="293"/>
      <c r="BL908" s="224"/>
      <c r="BM908" s="224"/>
      <c r="BN908" s="285"/>
      <c r="BO908" s="224"/>
      <c r="BP908" s="224"/>
      <c r="BQ908" s="224"/>
      <c r="BR908" s="224"/>
      <c r="BS908" s="224"/>
      <c r="BT908" s="224"/>
      <c r="BU908" s="224"/>
      <c r="BV908" s="224"/>
      <c r="BW908" s="224"/>
      <c r="BX908" s="224"/>
      <c r="BY908" s="224"/>
      <c r="BZ908" s="285"/>
      <c r="CA908" s="224"/>
      <c r="CB908" s="224"/>
      <c r="CC908" s="285"/>
      <c r="CD908" s="224"/>
      <c r="CE908" s="224"/>
      <c r="CF908" s="224"/>
      <c r="CG908" s="224"/>
      <c r="CH908" s="224"/>
      <c r="CI908" s="224"/>
      <c r="CJ908" s="224"/>
      <c r="CK908" s="224"/>
      <c r="CL908" s="224"/>
      <c r="CM908" s="224"/>
      <c r="CN908" s="224"/>
      <c r="CO908" s="285"/>
    </row>
    <row r="909" spans="1:93">
      <c r="A909" s="129">
        <v>12</v>
      </c>
      <c r="B909" s="283"/>
      <c r="C909" s="129"/>
      <c r="D909" s="129"/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  <c r="P909" s="287"/>
      <c r="Q909" s="148"/>
      <c r="R909" s="129">
        <v>12</v>
      </c>
      <c r="S909" s="284"/>
      <c r="T909" s="129"/>
      <c r="U909" s="129"/>
      <c r="V909" s="129"/>
      <c r="W909" s="129"/>
      <c r="X909" s="129"/>
      <c r="Y909" s="129"/>
      <c r="Z909" s="129"/>
      <c r="AA909" s="129"/>
      <c r="AB909" s="129"/>
      <c r="AC909" s="196"/>
      <c r="AD909" s="196"/>
      <c r="AE909" s="129"/>
      <c r="AF909" s="129"/>
      <c r="AG909" s="281"/>
      <c r="AI909" s="129">
        <v>12</v>
      </c>
      <c r="AJ909" s="284"/>
      <c r="AK909" s="129"/>
      <c r="AL909" s="129"/>
      <c r="AM909" s="206"/>
      <c r="AN909" s="206"/>
      <c r="AO909" s="206"/>
      <c r="AP909" s="206"/>
      <c r="AQ909" s="206"/>
      <c r="AR909" s="129"/>
      <c r="AS909" s="129"/>
      <c r="AT909" s="129"/>
      <c r="AU909" s="129"/>
      <c r="AV909" s="281"/>
      <c r="AX909" s="224"/>
      <c r="AY909" s="285"/>
      <c r="AZ909" s="224"/>
      <c r="BA909" s="224"/>
      <c r="BB909" s="224"/>
      <c r="BC909" s="224"/>
      <c r="BD909" s="224"/>
      <c r="BE909" s="224"/>
      <c r="BF909" s="224"/>
      <c r="BG909" s="233"/>
      <c r="BH909" s="233"/>
      <c r="BI909" s="224"/>
      <c r="BJ909" s="224"/>
      <c r="BK909" s="293"/>
      <c r="BL909" s="224"/>
      <c r="BM909" s="224"/>
      <c r="BN909" s="285"/>
      <c r="BO909" s="224"/>
      <c r="BP909" s="224"/>
      <c r="BQ909" s="224"/>
      <c r="BR909" s="224"/>
      <c r="BS909" s="224"/>
      <c r="BT909" s="224"/>
      <c r="BU909" s="224"/>
      <c r="BV909" s="224"/>
      <c r="BW909" s="224"/>
      <c r="BX909" s="224"/>
      <c r="BY909" s="224"/>
      <c r="BZ909" s="285"/>
      <c r="CA909" s="224"/>
      <c r="CB909" s="224"/>
      <c r="CC909" s="285"/>
      <c r="CD909" s="224"/>
      <c r="CE909" s="224"/>
      <c r="CF909" s="224"/>
      <c r="CG909" s="224"/>
      <c r="CH909" s="224"/>
      <c r="CI909" s="224"/>
      <c r="CJ909" s="224"/>
      <c r="CK909" s="224"/>
      <c r="CL909" s="224"/>
      <c r="CM909" s="224"/>
      <c r="CN909" s="224"/>
      <c r="CO909" s="285"/>
    </row>
    <row r="910" spans="1:93" hidden="1">
      <c r="A910" s="129">
        <v>13</v>
      </c>
      <c r="B910" s="283"/>
      <c r="C910" s="129"/>
      <c r="D910" s="129"/>
      <c r="E910" s="129"/>
      <c r="F910" s="129"/>
      <c r="G910" s="129"/>
      <c r="H910" s="129"/>
      <c r="I910" s="129"/>
      <c r="J910" s="129"/>
      <c r="K910" s="129"/>
      <c r="L910" s="129"/>
      <c r="M910" s="129"/>
      <c r="N910" s="129"/>
      <c r="O910" s="129"/>
      <c r="P910" s="287"/>
      <c r="Q910" s="148"/>
      <c r="R910" s="129">
        <v>13</v>
      </c>
      <c r="S910" s="284"/>
      <c r="T910" s="129"/>
      <c r="U910" s="129"/>
      <c r="V910" s="129"/>
      <c r="W910" s="129"/>
      <c r="X910" s="129"/>
      <c r="Y910" s="129"/>
      <c r="Z910" s="129"/>
      <c r="AA910" s="129"/>
      <c r="AB910" s="129"/>
      <c r="AC910" s="196"/>
      <c r="AD910" s="196"/>
      <c r="AE910" s="129"/>
      <c r="AF910" s="129"/>
      <c r="AG910" s="281"/>
      <c r="AI910" s="129">
        <v>13</v>
      </c>
      <c r="AJ910" s="284"/>
      <c r="AK910" s="129"/>
      <c r="AL910" s="129"/>
      <c r="AM910" s="206"/>
      <c r="AN910" s="206"/>
      <c r="AO910" s="206"/>
      <c r="AP910" s="206"/>
      <c r="AQ910" s="206"/>
      <c r="AR910" s="129"/>
      <c r="AS910" s="129"/>
      <c r="AT910" s="129"/>
      <c r="AU910" s="129"/>
      <c r="AV910" s="281"/>
      <c r="AX910" s="224"/>
      <c r="AY910" s="285"/>
      <c r="AZ910" s="224"/>
      <c r="BA910" s="224"/>
      <c r="BB910" s="224"/>
      <c r="BC910" s="224"/>
      <c r="BD910" s="224"/>
      <c r="BE910" s="224"/>
      <c r="BF910" s="224"/>
      <c r="BG910" s="233"/>
      <c r="BH910" s="233"/>
      <c r="BI910" s="224"/>
      <c r="BJ910" s="224"/>
      <c r="BK910" s="293"/>
      <c r="BL910" s="224"/>
      <c r="BM910" s="224"/>
      <c r="BN910" s="285"/>
      <c r="BO910" s="224"/>
      <c r="BP910" s="224"/>
      <c r="BQ910" s="224"/>
      <c r="BR910" s="224"/>
      <c r="BS910" s="224"/>
      <c r="BT910" s="224"/>
      <c r="BU910" s="224"/>
      <c r="BV910" s="224"/>
      <c r="BW910" s="224"/>
      <c r="BX910" s="224"/>
      <c r="BY910" s="224"/>
      <c r="BZ910" s="285"/>
      <c r="CA910" s="224"/>
      <c r="CB910" s="224"/>
      <c r="CC910" s="285"/>
      <c r="CD910" s="224"/>
      <c r="CE910" s="224"/>
      <c r="CF910" s="224"/>
      <c r="CG910" s="224"/>
      <c r="CH910" s="224"/>
      <c r="CI910" s="224"/>
      <c r="CJ910" s="224"/>
      <c r="CK910" s="224"/>
      <c r="CL910" s="224"/>
      <c r="CM910" s="224"/>
      <c r="CN910" s="224"/>
      <c r="CO910" s="285"/>
    </row>
    <row r="911" spans="1:93" hidden="1">
      <c r="A911" s="129">
        <v>14</v>
      </c>
      <c r="B911" s="283"/>
      <c r="C911" s="129"/>
      <c r="D911" s="129"/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  <c r="P911" s="287"/>
      <c r="Q911" s="148"/>
      <c r="R911" s="129">
        <v>14</v>
      </c>
      <c r="S911" s="284"/>
      <c r="T911" s="129"/>
      <c r="U911" s="129"/>
      <c r="V911" s="129"/>
      <c r="W911" s="129"/>
      <c r="X911" s="129"/>
      <c r="Y911" s="129"/>
      <c r="Z911" s="129"/>
      <c r="AA911" s="129"/>
      <c r="AB911" s="129"/>
      <c r="AC911" s="196"/>
      <c r="AD911" s="196"/>
      <c r="AE911" s="129"/>
      <c r="AF911" s="129"/>
      <c r="AG911" s="281"/>
      <c r="AI911" s="129">
        <v>14</v>
      </c>
      <c r="AJ911" s="284"/>
      <c r="AK911" s="129"/>
      <c r="AL911" s="129"/>
      <c r="AM911" s="206"/>
      <c r="AN911" s="206"/>
      <c r="AO911" s="206"/>
      <c r="AP911" s="206"/>
      <c r="AQ911" s="206"/>
      <c r="AR911" s="129"/>
      <c r="AS911" s="129"/>
      <c r="AT911" s="129"/>
      <c r="AU911" s="129"/>
      <c r="AV911" s="281"/>
      <c r="AX911" s="224"/>
      <c r="AY911" s="285"/>
      <c r="AZ911" s="224"/>
      <c r="BA911" s="224"/>
      <c r="BB911" s="224"/>
      <c r="BC911" s="224"/>
      <c r="BD911" s="224"/>
      <c r="BE911" s="224"/>
      <c r="BF911" s="224"/>
      <c r="BG911" s="233"/>
      <c r="BH911" s="233"/>
      <c r="BI911" s="224"/>
      <c r="BJ911" s="224"/>
      <c r="BK911" s="293"/>
      <c r="BL911" s="224"/>
      <c r="BM911" s="224"/>
      <c r="BN911" s="285"/>
      <c r="BO911" s="224"/>
      <c r="BP911" s="224"/>
      <c r="BQ911" s="224"/>
      <c r="BR911" s="224"/>
      <c r="BS911" s="224"/>
      <c r="BT911" s="224"/>
      <c r="BU911" s="224"/>
      <c r="BV911" s="224"/>
      <c r="BW911" s="224"/>
      <c r="BX911" s="224"/>
      <c r="BY911" s="224"/>
      <c r="BZ911" s="285"/>
      <c r="CA911" s="224"/>
      <c r="CB911" s="224"/>
      <c r="CC911" s="285"/>
      <c r="CD911" s="224"/>
      <c r="CE911" s="224"/>
      <c r="CF911" s="224"/>
      <c r="CG911" s="224"/>
      <c r="CH911" s="224"/>
      <c r="CI911" s="224"/>
      <c r="CJ911" s="224"/>
      <c r="CK911" s="224"/>
      <c r="CL911" s="224"/>
      <c r="CM911" s="224"/>
      <c r="CN911" s="224"/>
      <c r="CO911" s="285"/>
    </row>
    <row r="912" spans="1:93" hidden="1">
      <c r="A912" s="129">
        <v>15</v>
      </c>
      <c r="B912" s="283"/>
      <c r="C912" s="129"/>
      <c r="D912" s="129"/>
      <c r="E912" s="129"/>
      <c r="F912" s="129"/>
      <c r="G912" s="129"/>
      <c r="H912" s="129"/>
      <c r="I912" s="129"/>
      <c r="J912" s="129"/>
      <c r="K912" s="129"/>
      <c r="L912" s="129"/>
      <c r="M912" s="129"/>
      <c r="N912" s="129"/>
      <c r="O912" s="129"/>
      <c r="P912" s="288"/>
      <c r="Q912" s="148"/>
      <c r="R912" s="129">
        <v>15</v>
      </c>
      <c r="S912" s="284"/>
      <c r="T912" s="129"/>
      <c r="U912" s="129"/>
      <c r="V912" s="129"/>
      <c r="W912" s="129"/>
      <c r="X912" s="129"/>
      <c r="Y912" s="129"/>
      <c r="Z912" s="129"/>
      <c r="AA912" s="129"/>
      <c r="AB912" s="129"/>
      <c r="AC912" s="196"/>
      <c r="AD912" s="196"/>
      <c r="AE912" s="129"/>
      <c r="AF912" s="129"/>
      <c r="AG912" s="281"/>
      <c r="AI912" s="129">
        <v>15</v>
      </c>
      <c r="AJ912" s="284"/>
      <c r="AK912" s="129"/>
      <c r="AL912" s="129"/>
      <c r="AM912" s="206"/>
      <c r="AN912" s="206"/>
      <c r="AO912" s="206"/>
      <c r="AP912" s="206"/>
      <c r="AQ912" s="206"/>
      <c r="AR912" s="129"/>
      <c r="AS912" s="129"/>
      <c r="AT912" s="129"/>
      <c r="AU912" s="129"/>
      <c r="AV912" s="281"/>
      <c r="AX912" s="224"/>
      <c r="AY912" s="285"/>
      <c r="AZ912" s="224"/>
      <c r="BA912" s="224"/>
      <c r="BB912" s="224"/>
      <c r="BC912" s="224"/>
      <c r="BD912" s="224"/>
      <c r="BE912" s="224"/>
      <c r="BF912" s="224"/>
      <c r="BG912" s="233"/>
      <c r="BH912" s="233"/>
      <c r="BI912" s="224"/>
      <c r="BJ912" s="224"/>
      <c r="BK912" s="293"/>
      <c r="BL912" s="224"/>
      <c r="BM912" s="224"/>
      <c r="BN912" s="285"/>
      <c r="BO912" s="224"/>
      <c r="BP912" s="224"/>
      <c r="BQ912" s="224"/>
      <c r="BR912" s="224"/>
      <c r="BS912" s="224"/>
      <c r="BT912" s="224"/>
      <c r="BU912" s="224"/>
      <c r="BV912" s="224"/>
      <c r="BW912" s="224"/>
      <c r="BX912" s="224"/>
      <c r="BY912" s="224"/>
      <c r="BZ912" s="285"/>
      <c r="CA912" s="224"/>
      <c r="CB912" s="224"/>
      <c r="CC912" s="285"/>
      <c r="CD912" s="224"/>
      <c r="CE912" s="224"/>
      <c r="CF912" s="224"/>
      <c r="CG912" s="224"/>
      <c r="CH912" s="224"/>
      <c r="CI912" s="224"/>
      <c r="CJ912" s="224"/>
      <c r="CK912" s="224"/>
      <c r="CL912" s="224"/>
      <c r="CM912" s="224"/>
      <c r="CN912" s="224"/>
      <c r="CO912" s="285"/>
    </row>
    <row r="913" spans="1:93" ht="15.75">
      <c r="A913" s="280" t="s">
        <v>644</v>
      </c>
      <c r="B913" s="280"/>
      <c r="C913" s="129"/>
      <c r="D913" s="129"/>
      <c r="E913" s="125">
        <f>SUM(E898:E912)</f>
        <v>1050</v>
      </c>
      <c r="F913" s="125">
        <f>SUM(F898:F912)</f>
        <v>758</v>
      </c>
      <c r="G913" s="125">
        <f t="shared" ref="G913:H913" si="425">SUM(G898:G912)</f>
        <v>0</v>
      </c>
      <c r="H913" s="125">
        <f t="shared" si="425"/>
        <v>0</v>
      </c>
      <c r="I913" s="129"/>
      <c r="J913" s="129">
        <f t="shared" ref="J913:K913" si="426">SUM(J898:J912)</f>
        <v>0</v>
      </c>
      <c r="K913" s="129">
        <f t="shared" si="426"/>
        <v>0</v>
      </c>
      <c r="L913" s="130">
        <f>IF(F913=0,0,(F913/E913*100))</f>
        <v>72.19047619047619</v>
      </c>
      <c r="M913" s="130">
        <f>IF(K913=0,0,(K913/J913*100))</f>
        <v>0</v>
      </c>
      <c r="N913" s="129">
        <v>10</v>
      </c>
      <c r="O913" s="129">
        <v>0</v>
      </c>
      <c r="P913" s="129"/>
      <c r="Q913" s="148"/>
      <c r="R913" s="280" t="s">
        <v>644</v>
      </c>
      <c r="S913" s="280"/>
      <c r="T913" s="125"/>
      <c r="U913" s="125"/>
      <c r="V913" s="125">
        <f>SUM(V898:V912)</f>
        <v>1000</v>
      </c>
      <c r="W913" s="125">
        <f>SUM(W898:W912)</f>
        <v>972</v>
      </c>
      <c r="X913" s="125">
        <f t="shared" ref="X913:Y913" si="427">SUM(X898:X912)</f>
        <v>0</v>
      </c>
      <c r="Y913" s="125">
        <f t="shared" si="427"/>
        <v>0</v>
      </c>
      <c r="Z913" s="125"/>
      <c r="AA913" s="125">
        <f t="shared" ref="AA913:AB913" si="428">SUM(AA898:AA912)</f>
        <v>0</v>
      </c>
      <c r="AB913" s="125">
        <f t="shared" si="428"/>
        <v>0</v>
      </c>
      <c r="AC913" s="197">
        <f>IF(W913=0,0,(W913/V913*100))</f>
        <v>97.2</v>
      </c>
      <c r="AD913" s="197">
        <f>IF(AB913=0,0,(AB913/AA913*100))</f>
        <v>0</v>
      </c>
      <c r="AE913" s="129">
        <v>10</v>
      </c>
      <c r="AF913" s="129">
        <v>0</v>
      </c>
      <c r="AG913" s="129"/>
      <c r="AI913" s="281" t="s">
        <v>644</v>
      </c>
      <c r="AJ913" s="281"/>
      <c r="AK913" s="129"/>
      <c r="AL913" s="129"/>
      <c r="AM913" s="206">
        <f>SUM(AM898:AM912)</f>
        <v>1205</v>
      </c>
      <c r="AN913" s="206">
        <f>SUM(AN898:AN912)</f>
        <v>1222</v>
      </c>
      <c r="AO913" s="206"/>
      <c r="AP913" s="206">
        <f t="shared" ref="AP913:AQ913" si="429">SUM(AP898:AP912)</f>
        <v>0</v>
      </c>
      <c r="AQ913" s="206">
        <f t="shared" si="429"/>
        <v>0</v>
      </c>
      <c r="AR913" s="130">
        <f>IF(AN913=0,0,(AN913/AM913*100))</f>
        <v>101.41078838174273</v>
      </c>
      <c r="AS913" s="130">
        <f>IF(AQ913=0,0,(AQ913/AP913*100))</f>
        <v>0</v>
      </c>
      <c r="AT913" s="129"/>
      <c r="AU913" s="129"/>
      <c r="AV913" s="129"/>
      <c r="AX913" s="282"/>
      <c r="AY913" s="282"/>
      <c r="AZ913" s="224"/>
      <c r="BA913" s="224"/>
      <c r="BB913" s="224"/>
      <c r="BC913" s="224"/>
      <c r="BD913" s="224"/>
      <c r="BE913" s="224"/>
      <c r="BF913" s="224"/>
      <c r="BG913" s="232"/>
      <c r="BH913" s="232"/>
      <c r="BI913" s="224"/>
      <c r="BJ913" s="224"/>
      <c r="BK913" s="224"/>
      <c r="BL913" s="224"/>
      <c r="BM913" s="282"/>
      <c r="BN913" s="282"/>
      <c r="BO913" s="224"/>
      <c r="BP913" s="224"/>
      <c r="BQ913" s="224"/>
      <c r="BR913" s="224"/>
      <c r="BS913" s="224"/>
      <c r="BT913" s="224"/>
      <c r="BU913" s="224"/>
      <c r="BV913" s="223"/>
      <c r="BW913" s="223"/>
      <c r="BX913" s="224"/>
      <c r="BY913" s="224"/>
      <c r="BZ913" s="224"/>
      <c r="CA913" s="224"/>
      <c r="CB913" s="282"/>
      <c r="CC913" s="282"/>
      <c r="CD913" s="224"/>
      <c r="CE913" s="224"/>
      <c r="CF913" s="224"/>
      <c r="CG913" s="224"/>
      <c r="CH913" s="224"/>
      <c r="CI913" s="224"/>
      <c r="CJ913" s="224"/>
      <c r="CK913" s="223"/>
      <c r="CL913" s="223"/>
      <c r="CM913" s="224"/>
      <c r="CN913" s="224"/>
      <c r="CO913" s="224"/>
    </row>
    <row r="914" spans="1:93">
      <c r="A914" s="129">
        <v>1</v>
      </c>
      <c r="B914" s="283" t="s">
        <v>655</v>
      </c>
      <c r="C914" s="129" t="s">
        <v>805</v>
      </c>
      <c r="D914" s="129" t="s">
        <v>806</v>
      </c>
      <c r="E914" s="129">
        <v>180</v>
      </c>
      <c r="F914" s="129">
        <v>110</v>
      </c>
      <c r="G914" s="129"/>
      <c r="H914" s="129"/>
      <c r="I914" s="129"/>
      <c r="J914" s="129"/>
      <c r="K914" s="129"/>
      <c r="L914" s="129"/>
      <c r="M914" s="129"/>
      <c r="N914" s="129"/>
      <c r="O914" s="129"/>
      <c r="P914" s="286"/>
      <c r="Q914" s="148"/>
      <c r="R914" s="129">
        <v>1</v>
      </c>
      <c r="S914" s="284" t="s">
        <v>655</v>
      </c>
      <c r="T914" s="129" t="s">
        <v>749</v>
      </c>
      <c r="U914" s="129" t="s">
        <v>750</v>
      </c>
      <c r="V914" s="129"/>
      <c r="W914" s="129">
        <v>15</v>
      </c>
      <c r="X914" s="129"/>
      <c r="Y914" s="129"/>
      <c r="Z914" s="129"/>
      <c r="AA914" s="129"/>
      <c r="AB914" s="129"/>
      <c r="AC914" s="196"/>
      <c r="AD914" s="196"/>
      <c r="AE914" s="129"/>
      <c r="AF914" s="129"/>
      <c r="AG914" s="286" t="s">
        <v>940</v>
      </c>
      <c r="AI914" s="129">
        <v>1</v>
      </c>
      <c r="AJ914" s="284" t="s">
        <v>655</v>
      </c>
      <c r="AK914" s="129" t="s">
        <v>805</v>
      </c>
      <c r="AL914" s="129" t="s">
        <v>806</v>
      </c>
      <c r="AM914" s="206"/>
      <c r="AN914" s="206">
        <v>130</v>
      </c>
      <c r="AO914" s="206"/>
      <c r="AP914" s="206"/>
      <c r="AQ914" s="206"/>
      <c r="AR914" s="129"/>
      <c r="AS914" s="129"/>
      <c r="AT914" s="129"/>
      <c r="AU914" s="129"/>
      <c r="AV914" s="281"/>
      <c r="AX914" s="224"/>
      <c r="AY914" s="285"/>
      <c r="AZ914" s="224"/>
      <c r="BA914" s="224"/>
      <c r="BB914" s="224"/>
      <c r="BC914" s="224"/>
      <c r="BD914" s="224"/>
      <c r="BE914" s="224"/>
      <c r="BF914" s="224"/>
      <c r="BG914" s="233"/>
      <c r="BH914" s="233"/>
      <c r="BI914" s="224"/>
      <c r="BJ914" s="224"/>
      <c r="BK914" s="285"/>
      <c r="BL914" s="224"/>
      <c r="BM914" s="224"/>
      <c r="BN914" s="285"/>
      <c r="BO914" s="224"/>
      <c r="BP914" s="230"/>
      <c r="BQ914" s="224"/>
      <c r="BR914" s="224"/>
      <c r="BS914" s="224"/>
      <c r="BT914" s="224"/>
      <c r="BU914" s="224"/>
      <c r="BV914" s="224"/>
      <c r="BW914" s="224"/>
      <c r="BX914" s="224"/>
      <c r="BY914" s="224"/>
      <c r="BZ914" s="292"/>
      <c r="CA914" s="224"/>
      <c r="CB914" s="224"/>
      <c r="CC914" s="285"/>
      <c r="CD914" s="224"/>
      <c r="CE914" s="224"/>
      <c r="CF914" s="224"/>
      <c r="CG914" s="224"/>
      <c r="CH914" s="224"/>
      <c r="CI914" s="224"/>
      <c r="CJ914" s="224"/>
      <c r="CK914" s="224"/>
      <c r="CL914" s="224"/>
      <c r="CM914" s="224"/>
      <c r="CN914" s="224"/>
      <c r="CO914" s="292"/>
    </row>
    <row r="915" spans="1:93">
      <c r="A915" s="129">
        <v>2</v>
      </c>
      <c r="B915" s="283"/>
      <c r="C915" s="129" t="s">
        <v>932</v>
      </c>
      <c r="D915" s="129" t="s">
        <v>933</v>
      </c>
      <c r="E915" s="129"/>
      <c r="F915" s="129">
        <v>70</v>
      </c>
      <c r="G915" s="129"/>
      <c r="H915" s="129"/>
      <c r="I915" s="129"/>
      <c r="J915" s="129"/>
      <c r="K915" s="129"/>
      <c r="L915" s="129"/>
      <c r="M915" s="129"/>
      <c r="N915" s="129"/>
      <c r="O915" s="129"/>
      <c r="P915" s="287"/>
      <c r="Q915" s="148"/>
      <c r="R915" s="129">
        <v>2</v>
      </c>
      <c r="S915" s="284"/>
      <c r="T915" s="129" t="s">
        <v>932</v>
      </c>
      <c r="U915" s="129" t="s">
        <v>933</v>
      </c>
      <c r="V915" s="129"/>
      <c r="W915" s="129">
        <v>100</v>
      </c>
      <c r="X915" s="129"/>
      <c r="Y915" s="129"/>
      <c r="Z915" s="129"/>
      <c r="AA915" s="129"/>
      <c r="AB915" s="129"/>
      <c r="AC915" s="196"/>
      <c r="AD915" s="196"/>
      <c r="AE915" s="129"/>
      <c r="AF915" s="129"/>
      <c r="AG915" s="287"/>
      <c r="AI915" s="129">
        <v>2</v>
      </c>
      <c r="AJ915" s="284"/>
      <c r="AK915" s="129" t="s">
        <v>722</v>
      </c>
      <c r="AL915" s="129" t="s">
        <v>723</v>
      </c>
      <c r="AM915" s="206">
        <v>150</v>
      </c>
      <c r="AN915" s="206">
        <v>220</v>
      </c>
      <c r="AO915" s="206"/>
      <c r="AP915" s="206"/>
      <c r="AQ915" s="206"/>
      <c r="AR915" s="129"/>
      <c r="AS915" s="129"/>
      <c r="AT915" s="129"/>
      <c r="AU915" s="129"/>
      <c r="AV915" s="281"/>
      <c r="AX915" s="224"/>
      <c r="AY915" s="285"/>
      <c r="AZ915" s="224"/>
      <c r="BA915" s="224"/>
      <c r="BB915" s="224"/>
      <c r="BC915" s="224"/>
      <c r="BD915" s="224"/>
      <c r="BE915" s="224"/>
      <c r="BF915" s="224"/>
      <c r="BG915" s="233"/>
      <c r="BH915" s="233"/>
      <c r="BI915" s="224"/>
      <c r="BJ915" s="224"/>
      <c r="BK915" s="285"/>
      <c r="BL915" s="224"/>
      <c r="BM915" s="224"/>
      <c r="BN915" s="285"/>
      <c r="BO915" s="224"/>
      <c r="BP915" s="224"/>
      <c r="BQ915" s="224"/>
      <c r="BR915" s="224"/>
      <c r="BS915" s="224"/>
      <c r="BT915" s="224"/>
      <c r="BU915" s="224"/>
      <c r="BV915" s="224"/>
      <c r="BW915" s="224"/>
      <c r="BX915" s="224"/>
      <c r="BY915" s="224"/>
      <c r="BZ915" s="292"/>
      <c r="CA915" s="224"/>
      <c r="CB915" s="224"/>
      <c r="CC915" s="285"/>
      <c r="CD915" s="224"/>
      <c r="CE915" s="224"/>
      <c r="CF915" s="224"/>
      <c r="CG915" s="224"/>
      <c r="CH915" s="224"/>
      <c r="CI915" s="224"/>
      <c r="CJ915" s="224"/>
      <c r="CK915" s="224"/>
      <c r="CL915" s="224"/>
      <c r="CM915" s="224"/>
      <c r="CN915" s="224"/>
      <c r="CO915" s="292"/>
    </row>
    <row r="916" spans="1:93">
      <c r="A916" s="129">
        <v>3</v>
      </c>
      <c r="B916" s="283"/>
      <c r="C916" s="129"/>
      <c r="D916" s="129"/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  <c r="P916" s="287"/>
      <c r="Q916" s="148"/>
      <c r="R916" s="129">
        <v>3</v>
      </c>
      <c r="S916" s="284"/>
      <c r="T916" s="129" t="s">
        <v>865</v>
      </c>
      <c r="U916" s="129" t="s">
        <v>866</v>
      </c>
      <c r="V916" s="129"/>
      <c r="W916" s="129">
        <v>65</v>
      </c>
      <c r="X916" s="129"/>
      <c r="Y916" s="129"/>
      <c r="Z916" s="129"/>
      <c r="AA916" s="129"/>
      <c r="AB916" s="129"/>
      <c r="AC916" s="196"/>
      <c r="AD916" s="196"/>
      <c r="AE916" s="129"/>
      <c r="AF916" s="129"/>
      <c r="AG916" s="287"/>
      <c r="AI916" s="129">
        <v>3</v>
      </c>
      <c r="AJ916" s="284"/>
      <c r="AK916" s="129" t="s">
        <v>932</v>
      </c>
      <c r="AL916" s="129" t="s">
        <v>933</v>
      </c>
      <c r="AM916" s="206">
        <v>100</v>
      </c>
      <c r="AN916" s="206"/>
      <c r="AO916" s="206"/>
      <c r="AP916" s="206"/>
      <c r="AQ916" s="206"/>
      <c r="AR916" s="129"/>
      <c r="AS916" s="129"/>
      <c r="AT916" s="129"/>
      <c r="AU916" s="129"/>
      <c r="AV916" s="281"/>
      <c r="AX916" s="224"/>
      <c r="AY916" s="285"/>
      <c r="AZ916" s="224"/>
      <c r="BA916" s="224"/>
      <c r="BB916" s="224"/>
      <c r="BC916" s="224"/>
      <c r="BD916" s="224"/>
      <c r="BE916" s="224"/>
      <c r="BF916" s="224"/>
      <c r="BG916" s="233"/>
      <c r="BH916" s="233"/>
      <c r="BI916" s="224"/>
      <c r="BJ916" s="224"/>
      <c r="BK916" s="285"/>
      <c r="BL916" s="224"/>
      <c r="BM916" s="224"/>
      <c r="BN916" s="285"/>
      <c r="BO916" s="224"/>
      <c r="BP916" s="224"/>
      <c r="BQ916" s="224"/>
      <c r="BR916" s="224"/>
      <c r="BS916" s="224"/>
      <c r="BT916" s="224"/>
      <c r="BU916" s="224"/>
      <c r="BV916" s="224"/>
      <c r="BW916" s="224"/>
      <c r="BX916" s="224"/>
      <c r="BY916" s="224"/>
      <c r="BZ916" s="292"/>
      <c r="CA916" s="224"/>
      <c r="CB916" s="224"/>
      <c r="CC916" s="285"/>
      <c r="CD916" s="224"/>
      <c r="CE916" s="224"/>
      <c r="CF916" s="224"/>
      <c r="CG916" s="224"/>
      <c r="CH916" s="224"/>
      <c r="CI916" s="224"/>
      <c r="CJ916" s="224"/>
      <c r="CK916" s="224"/>
      <c r="CL916" s="224"/>
      <c r="CM916" s="224"/>
      <c r="CN916" s="224"/>
      <c r="CO916" s="292"/>
    </row>
    <row r="917" spans="1:93">
      <c r="A917" s="129">
        <v>4</v>
      </c>
      <c r="B917" s="283"/>
      <c r="C917" s="129"/>
      <c r="D917" s="129"/>
      <c r="E917" s="129"/>
      <c r="F917" s="129"/>
      <c r="G917" s="129"/>
      <c r="H917" s="129"/>
      <c r="I917" s="129"/>
      <c r="J917" s="129"/>
      <c r="K917" s="129"/>
      <c r="L917" s="129"/>
      <c r="M917" s="129"/>
      <c r="N917" s="129"/>
      <c r="O917" s="129"/>
      <c r="P917" s="287"/>
      <c r="Q917" s="148"/>
      <c r="R917" s="129">
        <v>4</v>
      </c>
      <c r="S917" s="284"/>
      <c r="T917" s="129" t="s">
        <v>805</v>
      </c>
      <c r="U917" s="129" t="s">
        <v>806</v>
      </c>
      <c r="V917" s="129">
        <v>180</v>
      </c>
      <c r="W917" s="129"/>
      <c r="X917" s="129"/>
      <c r="Y917" s="129"/>
      <c r="Z917" s="129"/>
      <c r="AA917" s="129"/>
      <c r="AB917" s="129"/>
      <c r="AC917" s="196"/>
      <c r="AD917" s="196"/>
      <c r="AE917" s="129"/>
      <c r="AF917" s="129"/>
      <c r="AG917" s="287"/>
      <c r="AI917" s="129">
        <v>4</v>
      </c>
      <c r="AJ917" s="284"/>
      <c r="AK917" s="153" t="s">
        <v>686</v>
      </c>
      <c r="AL917" s="153" t="s">
        <v>687</v>
      </c>
      <c r="AM917" s="206">
        <v>130</v>
      </c>
      <c r="AN917" s="206"/>
      <c r="AO917" s="206"/>
      <c r="AP917" s="206"/>
      <c r="AQ917" s="206"/>
      <c r="AR917" s="129"/>
      <c r="AS917" s="129"/>
      <c r="AT917" s="129"/>
      <c r="AU917" s="129"/>
      <c r="AV917" s="281"/>
      <c r="AX917" s="224"/>
      <c r="AY917" s="285"/>
      <c r="AZ917" s="224"/>
      <c r="BA917" s="224"/>
      <c r="BB917" s="224"/>
      <c r="BC917" s="224"/>
      <c r="BD917" s="224"/>
      <c r="BE917" s="224"/>
      <c r="BF917" s="224"/>
      <c r="BG917" s="233"/>
      <c r="BH917" s="233"/>
      <c r="BI917" s="224"/>
      <c r="BJ917" s="224"/>
      <c r="BK917" s="285"/>
      <c r="BL917" s="224"/>
      <c r="BM917" s="224"/>
      <c r="BN917" s="285"/>
      <c r="BO917" s="224"/>
      <c r="BP917" s="224"/>
      <c r="BQ917" s="224"/>
      <c r="BR917" s="224"/>
      <c r="BS917" s="224"/>
      <c r="BT917" s="224"/>
      <c r="BU917" s="224"/>
      <c r="BV917" s="224"/>
      <c r="BW917" s="224"/>
      <c r="BX917" s="224"/>
      <c r="BY917" s="224"/>
      <c r="BZ917" s="292"/>
      <c r="CA917" s="224"/>
      <c r="CB917" s="224"/>
      <c r="CC917" s="285"/>
      <c r="CD917" s="224"/>
      <c r="CE917" s="224"/>
      <c r="CF917" s="224"/>
      <c r="CG917" s="224"/>
      <c r="CH917" s="224"/>
      <c r="CI917" s="224"/>
      <c r="CJ917" s="224"/>
      <c r="CK917" s="224"/>
      <c r="CL917" s="224"/>
      <c r="CM917" s="224"/>
      <c r="CN917" s="224"/>
      <c r="CO917" s="292"/>
    </row>
    <row r="918" spans="1:93">
      <c r="A918" s="129">
        <v>5</v>
      </c>
      <c r="B918" s="283"/>
      <c r="C918" s="129"/>
      <c r="D918" s="129"/>
      <c r="E918" s="129"/>
      <c r="F918" s="129"/>
      <c r="G918" s="129"/>
      <c r="H918" s="129"/>
      <c r="I918" s="129"/>
      <c r="J918" s="129"/>
      <c r="K918" s="129"/>
      <c r="L918" s="129"/>
      <c r="M918" s="129"/>
      <c r="N918" s="129"/>
      <c r="O918" s="129"/>
      <c r="P918" s="287"/>
      <c r="Q918" s="148"/>
      <c r="R918" s="129">
        <v>5</v>
      </c>
      <c r="S918" s="284"/>
      <c r="T918" s="129"/>
      <c r="U918" s="129"/>
      <c r="V918" s="129"/>
      <c r="W918" s="129"/>
      <c r="X918" s="129"/>
      <c r="Y918" s="129"/>
      <c r="Z918" s="129"/>
      <c r="AA918" s="129"/>
      <c r="AB918" s="129"/>
      <c r="AC918" s="196"/>
      <c r="AD918" s="196"/>
      <c r="AE918" s="129"/>
      <c r="AF918" s="129"/>
      <c r="AG918" s="287"/>
      <c r="AI918" s="129">
        <v>5</v>
      </c>
      <c r="AJ918" s="284"/>
      <c r="AK918" s="129" t="s">
        <v>906</v>
      </c>
      <c r="AL918" s="129" t="s">
        <v>907</v>
      </c>
      <c r="AM918" s="206">
        <v>160</v>
      </c>
      <c r="AN918" s="206"/>
      <c r="AO918" s="206"/>
      <c r="AP918" s="206"/>
      <c r="AQ918" s="206"/>
      <c r="AR918" s="129"/>
      <c r="AS918" s="129"/>
      <c r="AT918" s="129"/>
      <c r="AU918" s="129"/>
      <c r="AV918" s="281"/>
      <c r="AX918" s="224"/>
      <c r="AY918" s="285"/>
      <c r="AZ918" s="224"/>
      <c r="BA918" s="230"/>
      <c r="BB918" s="224"/>
      <c r="BC918" s="224"/>
      <c r="BD918" s="224"/>
      <c r="BE918" s="224"/>
      <c r="BF918" s="224"/>
      <c r="BG918" s="233"/>
      <c r="BH918" s="233"/>
      <c r="BI918" s="224"/>
      <c r="BJ918" s="224"/>
      <c r="BK918" s="285"/>
      <c r="BL918" s="224"/>
      <c r="BM918" s="224"/>
      <c r="BN918" s="285"/>
      <c r="BO918" s="224"/>
      <c r="BP918" s="224"/>
      <c r="BQ918" s="224"/>
      <c r="BR918" s="224"/>
      <c r="BS918" s="224"/>
      <c r="BT918" s="224"/>
      <c r="BU918" s="224"/>
      <c r="BV918" s="224"/>
      <c r="BW918" s="224"/>
      <c r="BX918" s="224"/>
      <c r="BY918" s="224"/>
      <c r="BZ918" s="292"/>
      <c r="CA918" s="224"/>
      <c r="CB918" s="224"/>
      <c r="CC918" s="285"/>
      <c r="CD918" s="224"/>
      <c r="CE918" s="224"/>
      <c r="CF918" s="224"/>
      <c r="CG918" s="224"/>
      <c r="CH918" s="224"/>
      <c r="CI918" s="224"/>
      <c r="CJ918" s="224"/>
      <c r="CK918" s="224"/>
      <c r="CL918" s="224"/>
      <c r="CM918" s="224"/>
      <c r="CN918" s="224"/>
      <c r="CO918" s="292"/>
    </row>
    <row r="919" spans="1:93">
      <c r="A919" s="129">
        <v>6</v>
      </c>
      <c r="B919" s="283"/>
      <c r="C919" s="129"/>
      <c r="D919" s="129"/>
      <c r="E919" s="129"/>
      <c r="F919" s="129"/>
      <c r="G919" s="129"/>
      <c r="H919" s="129"/>
      <c r="I919" s="129"/>
      <c r="J919" s="129"/>
      <c r="K919" s="129"/>
      <c r="L919" s="129"/>
      <c r="M919" s="129"/>
      <c r="N919" s="129"/>
      <c r="O919" s="129"/>
      <c r="P919" s="287"/>
      <c r="Q919" s="148"/>
      <c r="R919" s="129">
        <v>6</v>
      </c>
      <c r="S919" s="284"/>
      <c r="T919" s="129"/>
      <c r="U919" s="129"/>
      <c r="V919" s="129"/>
      <c r="W919" s="129"/>
      <c r="X919" s="129"/>
      <c r="Y919" s="129"/>
      <c r="Z919" s="129"/>
      <c r="AA919" s="129"/>
      <c r="AB919" s="129"/>
      <c r="AC919" s="196"/>
      <c r="AD919" s="196"/>
      <c r="AE919" s="129"/>
      <c r="AF919" s="129"/>
      <c r="AG919" s="287"/>
      <c r="AI919" s="129">
        <v>6</v>
      </c>
      <c r="AJ919" s="284"/>
      <c r="AK919" s="129"/>
      <c r="AL919" s="129"/>
      <c r="AM919" s="206"/>
      <c r="AN919" s="206"/>
      <c r="AO919" s="206"/>
      <c r="AP919" s="206"/>
      <c r="AQ919" s="206"/>
      <c r="AR919" s="129"/>
      <c r="AS919" s="129"/>
      <c r="AT919" s="129"/>
      <c r="AU919" s="129"/>
      <c r="AV919" s="281"/>
      <c r="AX919" s="224"/>
      <c r="AY919" s="285"/>
      <c r="AZ919" s="224"/>
      <c r="BA919" s="224"/>
      <c r="BB919" s="224"/>
      <c r="BC919" s="224"/>
      <c r="BD919" s="224"/>
      <c r="BE919" s="224"/>
      <c r="BF919" s="224"/>
      <c r="BG919" s="233"/>
      <c r="BH919" s="233"/>
      <c r="BI919" s="224"/>
      <c r="BJ919" s="224"/>
      <c r="BK919" s="285"/>
      <c r="BL919" s="224"/>
      <c r="BM919" s="224"/>
      <c r="BN919" s="285"/>
      <c r="BO919" s="224"/>
      <c r="BP919" s="224"/>
      <c r="BQ919" s="224"/>
      <c r="BR919" s="224"/>
      <c r="BS919" s="224"/>
      <c r="BT919" s="224"/>
      <c r="BU919" s="224"/>
      <c r="BV919" s="224"/>
      <c r="BW919" s="224"/>
      <c r="BX919" s="224"/>
      <c r="BY919" s="224"/>
      <c r="BZ919" s="292"/>
      <c r="CA919" s="224"/>
      <c r="CB919" s="224"/>
      <c r="CC919" s="285"/>
      <c r="CD919" s="224"/>
      <c r="CE919" s="224"/>
      <c r="CF919" s="224"/>
      <c r="CG919" s="224"/>
      <c r="CH919" s="224"/>
      <c r="CI919" s="224"/>
      <c r="CJ919" s="224"/>
      <c r="CK919" s="224"/>
      <c r="CL919" s="224"/>
      <c r="CM919" s="224"/>
      <c r="CN919" s="224"/>
      <c r="CO919" s="292"/>
    </row>
    <row r="920" spans="1:93" ht="15" hidden="1" customHeight="1">
      <c r="A920" s="129">
        <v>7</v>
      </c>
      <c r="B920" s="283"/>
      <c r="C920" s="129"/>
      <c r="D920" s="129"/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  <c r="P920" s="287"/>
      <c r="Q920" s="148"/>
      <c r="R920" s="129">
        <v>7</v>
      </c>
      <c r="S920" s="284"/>
      <c r="T920" s="129"/>
      <c r="U920" s="129"/>
      <c r="V920" s="129"/>
      <c r="W920" s="129"/>
      <c r="X920" s="129"/>
      <c r="Y920" s="129"/>
      <c r="Z920" s="129"/>
      <c r="AA920" s="129"/>
      <c r="AB920" s="129"/>
      <c r="AC920" s="196"/>
      <c r="AD920" s="196"/>
      <c r="AE920" s="129"/>
      <c r="AF920" s="129"/>
      <c r="AG920" s="287"/>
      <c r="AI920" s="129">
        <v>7</v>
      </c>
      <c r="AJ920" s="284"/>
      <c r="AK920" s="129"/>
      <c r="AL920" s="129"/>
      <c r="AM920" s="206"/>
      <c r="AN920" s="206"/>
      <c r="AO920" s="206"/>
      <c r="AP920" s="206"/>
      <c r="AQ920" s="206"/>
      <c r="AR920" s="129"/>
      <c r="AS920" s="129"/>
      <c r="AT920" s="129"/>
      <c r="AU920" s="129"/>
      <c r="AV920" s="281"/>
      <c r="AX920" s="224"/>
      <c r="AY920" s="285"/>
      <c r="AZ920" s="224"/>
      <c r="BA920" s="224"/>
      <c r="BB920" s="224"/>
      <c r="BC920" s="224"/>
      <c r="BD920" s="224"/>
      <c r="BE920" s="224"/>
      <c r="BF920" s="224"/>
      <c r="BG920" s="233"/>
      <c r="BH920" s="233"/>
      <c r="BI920" s="224"/>
      <c r="BJ920" s="224"/>
      <c r="BK920" s="285"/>
      <c r="BL920" s="224"/>
      <c r="BM920" s="224"/>
      <c r="BN920" s="285"/>
      <c r="BO920" s="224"/>
      <c r="BP920" s="224"/>
      <c r="BQ920" s="224"/>
      <c r="BR920" s="224"/>
      <c r="BS920" s="224"/>
      <c r="BT920" s="224"/>
      <c r="BU920" s="224"/>
      <c r="BV920" s="224"/>
      <c r="BW920" s="224"/>
      <c r="BX920" s="224"/>
      <c r="BY920" s="224"/>
      <c r="BZ920" s="292"/>
      <c r="CA920" s="224"/>
      <c r="CB920" s="224"/>
      <c r="CC920" s="285"/>
      <c r="CD920" s="224"/>
      <c r="CE920" s="224"/>
      <c r="CF920" s="224"/>
      <c r="CG920" s="224"/>
      <c r="CH920" s="224"/>
      <c r="CI920" s="224"/>
      <c r="CJ920" s="224"/>
      <c r="CK920" s="224"/>
      <c r="CL920" s="224"/>
      <c r="CM920" s="224"/>
      <c r="CN920" s="224"/>
      <c r="CO920" s="292"/>
    </row>
    <row r="921" spans="1:93" ht="15" hidden="1" customHeight="1">
      <c r="A921" s="129">
        <v>8</v>
      </c>
      <c r="B921" s="283"/>
      <c r="C921" s="129"/>
      <c r="D921" s="129"/>
      <c r="E921" s="129"/>
      <c r="F921" s="129"/>
      <c r="G921" s="129"/>
      <c r="H921" s="129"/>
      <c r="I921" s="129"/>
      <c r="J921" s="129"/>
      <c r="K921" s="129"/>
      <c r="L921" s="129"/>
      <c r="M921" s="129"/>
      <c r="N921" s="129"/>
      <c r="O921" s="129"/>
      <c r="P921" s="287"/>
      <c r="Q921" s="148"/>
      <c r="R921" s="129">
        <v>8</v>
      </c>
      <c r="S921" s="284"/>
      <c r="T921" s="129"/>
      <c r="U921" s="129"/>
      <c r="V921" s="129"/>
      <c r="W921" s="129"/>
      <c r="X921" s="129"/>
      <c r="Y921" s="129"/>
      <c r="Z921" s="129"/>
      <c r="AA921" s="129"/>
      <c r="AB921" s="129"/>
      <c r="AC921" s="196"/>
      <c r="AD921" s="196"/>
      <c r="AE921" s="129"/>
      <c r="AF921" s="129"/>
      <c r="AG921" s="287"/>
      <c r="AI921" s="129">
        <v>8</v>
      </c>
      <c r="AJ921" s="284"/>
      <c r="AK921" s="129"/>
      <c r="AL921" s="129"/>
      <c r="AM921" s="206"/>
      <c r="AN921" s="206"/>
      <c r="AO921" s="206"/>
      <c r="AP921" s="206"/>
      <c r="AQ921" s="206"/>
      <c r="AR921" s="129"/>
      <c r="AS921" s="129"/>
      <c r="AT921" s="129"/>
      <c r="AU921" s="129"/>
      <c r="AV921" s="281"/>
      <c r="AX921" s="224"/>
      <c r="AY921" s="285"/>
      <c r="AZ921" s="224"/>
      <c r="BA921" s="224"/>
      <c r="BB921" s="224"/>
      <c r="BC921" s="224"/>
      <c r="BD921" s="224"/>
      <c r="BE921" s="224"/>
      <c r="BF921" s="224"/>
      <c r="BG921" s="233"/>
      <c r="BH921" s="233"/>
      <c r="BI921" s="224"/>
      <c r="BJ921" s="224"/>
      <c r="BK921" s="285"/>
      <c r="BL921" s="224"/>
      <c r="BM921" s="224"/>
      <c r="BN921" s="285"/>
      <c r="BO921" s="224"/>
      <c r="BP921" s="224"/>
      <c r="BQ921" s="224"/>
      <c r="BR921" s="224"/>
      <c r="BS921" s="224"/>
      <c r="BT921" s="224"/>
      <c r="BU921" s="224"/>
      <c r="BV921" s="224"/>
      <c r="BW921" s="224"/>
      <c r="BX921" s="224"/>
      <c r="BY921" s="224"/>
      <c r="BZ921" s="292"/>
      <c r="CA921" s="224"/>
      <c r="CB921" s="224"/>
      <c r="CC921" s="285"/>
      <c r="CD921" s="224"/>
      <c r="CE921" s="224"/>
      <c r="CF921" s="224"/>
      <c r="CG921" s="224"/>
      <c r="CH921" s="224"/>
      <c r="CI921" s="224"/>
      <c r="CJ921" s="224"/>
      <c r="CK921" s="224"/>
      <c r="CL921" s="224"/>
      <c r="CM921" s="224"/>
      <c r="CN921" s="224"/>
      <c r="CO921" s="292"/>
    </row>
    <row r="922" spans="1:93" ht="15" hidden="1" customHeight="1">
      <c r="A922" s="129">
        <v>9</v>
      </c>
      <c r="B922" s="283"/>
      <c r="C922" s="129"/>
      <c r="D922" s="129"/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  <c r="P922" s="287"/>
      <c r="Q922" s="148"/>
      <c r="R922" s="129">
        <v>9</v>
      </c>
      <c r="S922" s="284"/>
      <c r="T922" s="129"/>
      <c r="U922" s="129"/>
      <c r="V922" s="129"/>
      <c r="W922" s="129"/>
      <c r="X922" s="129"/>
      <c r="Y922" s="129"/>
      <c r="Z922" s="129"/>
      <c r="AA922" s="129"/>
      <c r="AB922" s="129"/>
      <c r="AC922" s="196"/>
      <c r="AD922" s="196"/>
      <c r="AE922" s="129"/>
      <c r="AF922" s="129"/>
      <c r="AG922" s="287"/>
      <c r="AI922" s="129">
        <v>9</v>
      </c>
      <c r="AJ922" s="284"/>
      <c r="AK922" s="129"/>
      <c r="AL922" s="129"/>
      <c r="AM922" s="206"/>
      <c r="AN922" s="206"/>
      <c r="AO922" s="206"/>
      <c r="AP922" s="206"/>
      <c r="AQ922" s="206"/>
      <c r="AR922" s="129"/>
      <c r="AS922" s="129"/>
      <c r="AT922" s="129"/>
      <c r="AU922" s="129"/>
      <c r="AV922" s="281"/>
      <c r="AX922" s="224"/>
      <c r="AY922" s="285"/>
      <c r="AZ922" s="224"/>
      <c r="BA922" s="224"/>
      <c r="BB922" s="224"/>
      <c r="BC922" s="224"/>
      <c r="BD922" s="224"/>
      <c r="BE922" s="224"/>
      <c r="BF922" s="224"/>
      <c r="BG922" s="233"/>
      <c r="BH922" s="233"/>
      <c r="BI922" s="224"/>
      <c r="BJ922" s="224"/>
      <c r="BK922" s="285"/>
      <c r="BL922" s="224"/>
      <c r="BM922" s="224"/>
      <c r="BN922" s="285"/>
      <c r="BO922" s="224"/>
      <c r="BP922" s="224"/>
      <c r="BQ922" s="224"/>
      <c r="BR922" s="224"/>
      <c r="BS922" s="224"/>
      <c r="BT922" s="224"/>
      <c r="BU922" s="224"/>
      <c r="BV922" s="224"/>
      <c r="BW922" s="224"/>
      <c r="BX922" s="224"/>
      <c r="BY922" s="224"/>
      <c r="BZ922" s="292"/>
      <c r="CA922" s="224"/>
      <c r="CB922" s="224"/>
      <c r="CC922" s="285"/>
      <c r="CD922" s="224"/>
      <c r="CE922" s="224"/>
      <c r="CF922" s="224"/>
      <c r="CG922" s="224"/>
      <c r="CH922" s="224"/>
      <c r="CI922" s="224"/>
      <c r="CJ922" s="224"/>
      <c r="CK922" s="224"/>
      <c r="CL922" s="224"/>
      <c r="CM922" s="224"/>
      <c r="CN922" s="224"/>
      <c r="CO922" s="292"/>
    </row>
    <row r="923" spans="1:93" ht="15" hidden="1" customHeight="1">
      <c r="A923" s="129">
        <v>10</v>
      </c>
      <c r="B923" s="283"/>
      <c r="C923" s="129"/>
      <c r="D923" s="129"/>
      <c r="E923" s="129"/>
      <c r="F923" s="129"/>
      <c r="G923" s="129"/>
      <c r="H923" s="129"/>
      <c r="I923" s="129"/>
      <c r="J923" s="129"/>
      <c r="K923" s="129"/>
      <c r="L923" s="129"/>
      <c r="M923" s="129"/>
      <c r="N923" s="129"/>
      <c r="O923" s="129"/>
      <c r="P923" s="287"/>
      <c r="Q923" s="148"/>
      <c r="R923" s="129">
        <v>10</v>
      </c>
      <c r="S923" s="284"/>
      <c r="T923" s="129"/>
      <c r="U923" s="129"/>
      <c r="V923" s="129"/>
      <c r="W923" s="129"/>
      <c r="X923" s="129"/>
      <c r="Y923" s="129"/>
      <c r="Z923" s="129"/>
      <c r="AA923" s="129"/>
      <c r="AB923" s="129"/>
      <c r="AC923" s="196"/>
      <c r="AD923" s="196"/>
      <c r="AE923" s="129"/>
      <c r="AF923" s="129"/>
      <c r="AG923" s="287"/>
      <c r="AI923" s="129">
        <v>10</v>
      </c>
      <c r="AJ923" s="284"/>
      <c r="AK923" s="129"/>
      <c r="AL923" s="129"/>
      <c r="AM923" s="206"/>
      <c r="AN923" s="206"/>
      <c r="AO923" s="206"/>
      <c r="AP923" s="206"/>
      <c r="AQ923" s="206"/>
      <c r="AR923" s="129"/>
      <c r="AS923" s="129"/>
      <c r="AT923" s="129"/>
      <c r="AU923" s="129"/>
      <c r="AV923" s="281"/>
      <c r="AX923" s="224"/>
      <c r="AY923" s="285"/>
      <c r="AZ923" s="224"/>
      <c r="BA923" s="224"/>
      <c r="BB923" s="224"/>
      <c r="BC923" s="224"/>
      <c r="BD923" s="224"/>
      <c r="BE923" s="224"/>
      <c r="BF923" s="224"/>
      <c r="BG923" s="233"/>
      <c r="BH923" s="233"/>
      <c r="BI923" s="224"/>
      <c r="BJ923" s="224"/>
      <c r="BK923" s="285"/>
      <c r="BL923" s="224"/>
      <c r="BM923" s="224"/>
      <c r="BN923" s="285"/>
      <c r="BO923" s="224"/>
      <c r="BP923" s="224"/>
      <c r="BQ923" s="224"/>
      <c r="BR923" s="224"/>
      <c r="BS923" s="224"/>
      <c r="BT923" s="224"/>
      <c r="BU923" s="224"/>
      <c r="BV923" s="224"/>
      <c r="BW923" s="224"/>
      <c r="BX923" s="224"/>
      <c r="BY923" s="224"/>
      <c r="BZ923" s="292"/>
      <c r="CA923" s="224"/>
      <c r="CB923" s="224"/>
      <c r="CC923" s="285"/>
      <c r="CD923" s="224"/>
      <c r="CE923" s="224"/>
      <c r="CF923" s="224"/>
      <c r="CG923" s="224"/>
      <c r="CH923" s="224"/>
      <c r="CI923" s="224"/>
      <c r="CJ923" s="224"/>
      <c r="CK923" s="224"/>
      <c r="CL923" s="224"/>
      <c r="CM923" s="224"/>
      <c r="CN923" s="224"/>
      <c r="CO923" s="292"/>
    </row>
    <row r="924" spans="1:93" ht="15" hidden="1" customHeight="1">
      <c r="A924" s="129">
        <v>11</v>
      </c>
      <c r="B924" s="283"/>
      <c r="C924" s="129"/>
      <c r="D924" s="129"/>
      <c r="E924" s="129"/>
      <c r="F924" s="129"/>
      <c r="G924" s="129"/>
      <c r="H924" s="129"/>
      <c r="I924" s="129"/>
      <c r="J924" s="129"/>
      <c r="K924" s="129"/>
      <c r="L924" s="129"/>
      <c r="M924" s="129"/>
      <c r="N924" s="129"/>
      <c r="O924" s="129"/>
      <c r="P924" s="287"/>
      <c r="Q924" s="148"/>
      <c r="R924" s="129">
        <v>11</v>
      </c>
      <c r="S924" s="284"/>
      <c r="T924" s="129"/>
      <c r="U924" s="129"/>
      <c r="V924" s="129"/>
      <c r="W924" s="129"/>
      <c r="X924" s="129"/>
      <c r="Y924" s="129"/>
      <c r="Z924" s="129"/>
      <c r="AA924" s="129"/>
      <c r="AB924" s="129"/>
      <c r="AC924" s="196"/>
      <c r="AD924" s="196"/>
      <c r="AE924" s="129"/>
      <c r="AF924" s="129"/>
      <c r="AG924" s="287"/>
      <c r="AI924" s="129">
        <v>11</v>
      </c>
      <c r="AJ924" s="284"/>
      <c r="AK924" s="129"/>
      <c r="AL924" s="129"/>
      <c r="AM924" s="206"/>
      <c r="AN924" s="206"/>
      <c r="AO924" s="206"/>
      <c r="AP924" s="206"/>
      <c r="AQ924" s="206"/>
      <c r="AR924" s="129"/>
      <c r="AS924" s="129"/>
      <c r="AT924" s="129"/>
      <c r="AU924" s="129"/>
      <c r="AV924" s="281"/>
      <c r="AX924" s="224"/>
      <c r="AY924" s="285"/>
      <c r="AZ924" s="224"/>
      <c r="BA924" s="224"/>
      <c r="BB924" s="224"/>
      <c r="BC924" s="224"/>
      <c r="BD924" s="224"/>
      <c r="BE924" s="224"/>
      <c r="BF924" s="224"/>
      <c r="BG924" s="233"/>
      <c r="BH924" s="233"/>
      <c r="BI924" s="224"/>
      <c r="BJ924" s="224"/>
      <c r="BK924" s="285"/>
      <c r="BL924" s="224"/>
      <c r="BM924" s="224"/>
      <c r="BN924" s="285"/>
      <c r="BO924" s="224"/>
      <c r="BP924" s="224"/>
      <c r="BQ924" s="224"/>
      <c r="BR924" s="224"/>
      <c r="BS924" s="224"/>
      <c r="BT924" s="224"/>
      <c r="BU924" s="224"/>
      <c r="BV924" s="224"/>
      <c r="BW924" s="224"/>
      <c r="BX924" s="224"/>
      <c r="BY924" s="224"/>
      <c r="BZ924" s="292"/>
      <c r="CA924" s="224"/>
      <c r="CB924" s="224"/>
      <c r="CC924" s="285"/>
      <c r="CD924" s="224"/>
      <c r="CE924" s="224"/>
      <c r="CF924" s="224"/>
      <c r="CG924" s="224"/>
      <c r="CH924" s="224"/>
      <c r="CI924" s="224"/>
      <c r="CJ924" s="224"/>
      <c r="CK924" s="224"/>
      <c r="CL924" s="224"/>
      <c r="CM924" s="224"/>
      <c r="CN924" s="224"/>
      <c r="CO924" s="292"/>
    </row>
    <row r="925" spans="1:93" ht="15" hidden="1" customHeight="1">
      <c r="A925" s="129">
        <v>12</v>
      </c>
      <c r="B925" s="283"/>
      <c r="C925" s="129"/>
      <c r="D925" s="129"/>
      <c r="E925" s="129"/>
      <c r="F925" s="129"/>
      <c r="G925" s="129"/>
      <c r="H925" s="129"/>
      <c r="I925" s="129"/>
      <c r="J925" s="129"/>
      <c r="K925" s="129"/>
      <c r="L925" s="129"/>
      <c r="M925" s="129"/>
      <c r="N925" s="129"/>
      <c r="O925" s="129"/>
      <c r="P925" s="287"/>
      <c r="Q925" s="148"/>
      <c r="R925" s="129">
        <v>12</v>
      </c>
      <c r="S925" s="284"/>
      <c r="T925" s="129"/>
      <c r="U925" s="129"/>
      <c r="V925" s="129"/>
      <c r="W925" s="129"/>
      <c r="X925" s="129"/>
      <c r="Y925" s="129"/>
      <c r="Z925" s="129"/>
      <c r="AA925" s="129"/>
      <c r="AB925" s="129"/>
      <c r="AC925" s="196"/>
      <c r="AD925" s="196"/>
      <c r="AE925" s="129"/>
      <c r="AF925" s="129"/>
      <c r="AG925" s="287"/>
      <c r="AI925" s="129">
        <v>12</v>
      </c>
      <c r="AJ925" s="284"/>
      <c r="AK925" s="129"/>
      <c r="AL925" s="129"/>
      <c r="AM925" s="206"/>
      <c r="AN925" s="206"/>
      <c r="AO925" s="206"/>
      <c r="AP925" s="206"/>
      <c r="AQ925" s="206"/>
      <c r="AR925" s="129"/>
      <c r="AS925" s="129"/>
      <c r="AT925" s="129"/>
      <c r="AU925" s="129"/>
      <c r="AV925" s="281"/>
      <c r="AX925" s="224"/>
      <c r="AY925" s="285"/>
      <c r="AZ925" s="224"/>
      <c r="BA925" s="224"/>
      <c r="BB925" s="224"/>
      <c r="BC925" s="224"/>
      <c r="BD925" s="224"/>
      <c r="BE925" s="224"/>
      <c r="BF925" s="224"/>
      <c r="BG925" s="233"/>
      <c r="BH925" s="233"/>
      <c r="BI925" s="224"/>
      <c r="BJ925" s="224"/>
      <c r="BK925" s="285"/>
      <c r="BL925" s="224"/>
      <c r="BM925" s="224"/>
      <c r="BN925" s="285"/>
      <c r="BO925" s="224"/>
      <c r="BP925" s="224"/>
      <c r="BQ925" s="224"/>
      <c r="BR925" s="224"/>
      <c r="BS925" s="224"/>
      <c r="BT925" s="224"/>
      <c r="BU925" s="224"/>
      <c r="BV925" s="224"/>
      <c r="BW925" s="224"/>
      <c r="BX925" s="224"/>
      <c r="BY925" s="224"/>
      <c r="BZ925" s="292"/>
      <c r="CA925" s="224"/>
      <c r="CB925" s="224"/>
      <c r="CC925" s="285"/>
      <c r="CD925" s="224"/>
      <c r="CE925" s="224"/>
      <c r="CF925" s="224"/>
      <c r="CG925" s="224"/>
      <c r="CH925" s="224"/>
      <c r="CI925" s="224"/>
      <c r="CJ925" s="224"/>
      <c r="CK925" s="224"/>
      <c r="CL925" s="224"/>
      <c r="CM925" s="224"/>
      <c r="CN925" s="224"/>
      <c r="CO925" s="292"/>
    </row>
    <row r="926" spans="1:93" ht="15" hidden="1" customHeight="1">
      <c r="A926" s="129">
        <v>13</v>
      </c>
      <c r="B926" s="283"/>
      <c r="C926" s="129"/>
      <c r="D926" s="129"/>
      <c r="E926" s="129"/>
      <c r="F926" s="129"/>
      <c r="G926" s="129"/>
      <c r="H926" s="129"/>
      <c r="I926" s="129"/>
      <c r="J926" s="129"/>
      <c r="K926" s="129"/>
      <c r="L926" s="129"/>
      <c r="M926" s="129"/>
      <c r="N926" s="129"/>
      <c r="O926" s="129"/>
      <c r="P926" s="287"/>
      <c r="Q926" s="148"/>
      <c r="R926" s="129">
        <v>13</v>
      </c>
      <c r="S926" s="284"/>
      <c r="T926" s="129"/>
      <c r="U926" s="129"/>
      <c r="V926" s="129"/>
      <c r="W926" s="129"/>
      <c r="X926" s="129"/>
      <c r="Y926" s="129"/>
      <c r="Z926" s="129"/>
      <c r="AA926" s="129"/>
      <c r="AB926" s="129"/>
      <c r="AC926" s="196"/>
      <c r="AD926" s="196"/>
      <c r="AE926" s="129"/>
      <c r="AF926" s="129"/>
      <c r="AG926" s="287"/>
      <c r="AI926" s="129">
        <v>13</v>
      </c>
      <c r="AJ926" s="284"/>
      <c r="AK926" s="129"/>
      <c r="AL926" s="129"/>
      <c r="AM926" s="206"/>
      <c r="AN926" s="206"/>
      <c r="AO926" s="206"/>
      <c r="AP926" s="206"/>
      <c r="AQ926" s="206"/>
      <c r="AR926" s="129"/>
      <c r="AS926" s="129"/>
      <c r="AT926" s="129"/>
      <c r="AU926" s="129"/>
      <c r="AV926" s="281"/>
      <c r="AX926" s="224"/>
      <c r="AY926" s="285"/>
      <c r="AZ926" s="224"/>
      <c r="BA926" s="224"/>
      <c r="BB926" s="224"/>
      <c r="BC926" s="224"/>
      <c r="BD926" s="224"/>
      <c r="BE926" s="224"/>
      <c r="BF926" s="224"/>
      <c r="BG926" s="233"/>
      <c r="BH926" s="233"/>
      <c r="BI926" s="224"/>
      <c r="BJ926" s="224"/>
      <c r="BK926" s="285"/>
      <c r="BL926" s="224"/>
      <c r="BM926" s="224"/>
      <c r="BN926" s="285"/>
      <c r="BO926" s="224"/>
      <c r="BP926" s="224"/>
      <c r="BQ926" s="224"/>
      <c r="BR926" s="224"/>
      <c r="BS926" s="224"/>
      <c r="BT926" s="224"/>
      <c r="BU926" s="224"/>
      <c r="BV926" s="224"/>
      <c r="BW926" s="224"/>
      <c r="BX926" s="224"/>
      <c r="BY926" s="224"/>
      <c r="BZ926" s="292"/>
      <c r="CA926" s="224"/>
      <c r="CB926" s="224"/>
      <c r="CC926" s="285"/>
      <c r="CD926" s="224"/>
      <c r="CE926" s="224"/>
      <c r="CF926" s="224"/>
      <c r="CG926" s="224"/>
      <c r="CH926" s="224"/>
      <c r="CI926" s="224"/>
      <c r="CJ926" s="224"/>
      <c r="CK926" s="224"/>
      <c r="CL926" s="224"/>
      <c r="CM926" s="224"/>
      <c r="CN926" s="224"/>
      <c r="CO926" s="292"/>
    </row>
    <row r="927" spans="1:93" ht="15" hidden="1" customHeight="1">
      <c r="A927" s="129">
        <v>14</v>
      </c>
      <c r="B927" s="283"/>
      <c r="C927" s="129"/>
      <c r="D927" s="129"/>
      <c r="E927" s="129"/>
      <c r="F927" s="129"/>
      <c r="G927" s="129"/>
      <c r="H927" s="129"/>
      <c r="I927" s="129"/>
      <c r="J927" s="129"/>
      <c r="K927" s="129"/>
      <c r="L927" s="129"/>
      <c r="M927" s="129"/>
      <c r="N927" s="129"/>
      <c r="O927" s="129"/>
      <c r="P927" s="287"/>
      <c r="Q927" s="148"/>
      <c r="R927" s="129">
        <v>14</v>
      </c>
      <c r="S927" s="284"/>
      <c r="T927" s="129"/>
      <c r="U927" s="129"/>
      <c r="V927" s="129"/>
      <c r="W927" s="129"/>
      <c r="X927" s="129"/>
      <c r="Y927" s="129"/>
      <c r="Z927" s="129"/>
      <c r="AA927" s="129"/>
      <c r="AB927" s="129"/>
      <c r="AC927" s="196"/>
      <c r="AD927" s="196"/>
      <c r="AE927" s="129"/>
      <c r="AF927" s="129"/>
      <c r="AG927" s="287"/>
      <c r="AI927" s="129">
        <v>14</v>
      </c>
      <c r="AJ927" s="284"/>
      <c r="AK927" s="129"/>
      <c r="AL927" s="129"/>
      <c r="AM927" s="206"/>
      <c r="AN927" s="206"/>
      <c r="AO927" s="206"/>
      <c r="AP927" s="206"/>
      <c r="AQ927" s="206"/>
      <c r="AR927" s="129"/>
      <c r="AS927" s="129"/>
      <c r="AT927" s="129"/>
      <c r="AU927" s="129"/>
      <c r="AV927" s="281"/>
      <c r="AX927" s="224"/>
      <c r="AY927" s="285"/>
      <c r="AZ927" s="224"/>
      <c r="BA927" s="224"/>
      <c r="BB927" s="224"/>
      <c r="BC927" s="224"/>
      <c r="BD927" s="224"/>
      <c r="BE927" s="224"/>
      <c r="BF927" s="224"/>
      <c r="BG927" s="233"/>
      <c r="BH927" s="233"/>
      <c r="BI927" s="224"/>
      <c r="BJ927" s="224"/>
      <c r="BK927" s="285"/>
      <c r="BL927" s="224"/>
      <c r="BM927" s="224"/>
      <c r="BN927" s="285"/>
      <c r="BO927" s="224"/>
      <c r="BP927" s="224"/>
      <c r="BQ927" s="224"/>
      <c r="BR927" s="224"/>
      <c r="BS927" s="224"/>
      <c r="BT927" s="224"/>
      <c r="BU927" s="224"/>
      <c r="BV927" s="224"/>
      <c r="BW927" s="224"/>
      <c r="BX927" s="224"/>
      <c r="BY927" s="224"/>
      <c r="BZ927" s="292"/>
      <c r="CA927" s="224"/>
      <c r="CB927" s="224"/>
      <c r="CC927" s="285"/>
      <c r="CD927" s="224"/>
      <c r="CE927" s="224"/>
      <c r="CF927" s="224"/>
      <c r="CG927" s="224"/>
      <c r="CH927" s="224"/>
      <c r="CI927" s="224"/>
      <c r="CJ927" s="224"/>
      <c r="CK927" s="224"/>
      <c r="CL927" s="224"/>
      <c r="CM927" s="224"/>
      <c r="CN927" s="224"/>
      <c r="CO927" s="292"/>
    </row>
    <row r="928" spans="1:93" ht="15" hidden="1" customHeight="1">
      <c r="A928" s="129">
        <v>15</v>
      </c>
      <c r="B928" s="283"/>
      <c r="C928" s="129"/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  <c r="N928" s="129"/>
      <c r="O928" s="129"/>
      <c r="P928" s="288"/>
      <c r="Q928" s="148"/>
      <c r="R928" s="129">
        <v>15</v>
      </c>
      <c r="S928" s="284"/>
      <c r="T928" s="129"/>
      <c r="U928" s="129"/>
      <c r="V928" s="129"/>
      <c r="W928" s="129"/>
      <c r="X928" s="129"/>
      <c r="Y928" s="129"/>
      <c r="Z928" s="129"/>
      <c r="AA928" s="129"/>
      <c r="AB928" s="129"/>
      <c r="AC928" s="196"/>
      <c r="AD928" s="196"/>
      <c r="AE928" s="129"/>
      <c r="AF928" s="129"/>
      <c r="AG928" s="288"/>
      <c r="AI928" s="129">
        <v>15</v>
      </c>
      <c r="AJ928" s="284"/>
      <c r="AK928" s="129"/>
      <c r="AL928" s="129"/>
      <c r="AM928" s="206"/>
      <c r="AN928" s="206"/>
      <c r="AO928" s="206"/>
      <c r="AP928" s="206"/>
      <c r="AQ928" s="206"/>
      <c r="AR928" s="129"/>
      <c r="AS928" s="129"/>
      <c r="AT928" s="129"/>
      <c r="AU928" s="129"/>
      <c r="AV928" s="281"/>
      <c r="AX928" s="224"/>
      <c r="AY928" s="285"/>
      <c r="AZ928" s="224"/>
      <c r="BA928" s="224"/>
      <c r="BB928" s="224"/>
      <c r="BC928" s="224"/>
      <c r="BD928" s="224"/>
      <c r="BE928" s="224"/>
      <c r="BF928" s="224"/>
      <c r="BG928" s="233"/>
      <c r="BH928" s="233"/>
      <c r="BI928" s="224"/>
      <c r="BJ928" s="224"/>
      <c r="BK928" s="285"/>
      <c r="BL928" s="224"/>
      <c r="BM928" s="224"/>
      <c r="BN928" s="285"/>
      <c r="BO928" s="224"/>
      <c r="BP928" s="224"/>
      <c r="BQ928" s="224"/>
      <c r="BR928" s="224"/>
      <c r="BS928" s="224"/>
      <c r="BT928" s="224"/>
      <c r="BU928" s="224"/>
      <c r="BV928" s="224"/>
      <c r="BW928" s="224"/>
      <c r="BX928" s="224"/>
      <c r="BY928" s="224"/>
      <c r="BZ928" s="292"/>
      <c r="CA928" s="224"/>
      <c r="CB928" s="224"/>
      <c r="CC928" s="285"/>
      <c r="CD928" s="224"/>
      <c r="CE928" s="224"/>
      <c r="CF928" s="224"/>
      <c r="CG928" s="224"/>
      <c r="CH928" s="224"/>
      <c r="CI928" s="224"/>
      <c r="CJ928" s="224"/>
      <c r="CK928" s="224"/>
      <c r="CL928" s="224"/>
      <c r="CM928" s="224"/>
      <c r="CN928" s="224"/>
      <c r="CO928" s="292"/>
    </row>
    <row r="929" spans="1:93" ht="15.75">
      <c r="A929" s="280" t="s">
        <v>644</v>
      </c>
      <c r="B929" s="280"/>
      <c r="C929" s="129"/>
      <c r="D929" s="129"/>
      <c r="E929" s="125">
        <f>SUM(E914:E928)</f>
        <v>180</v>
      </c>
      <c r="F929" s="125">
        <f>SUM(F914:F928)</f>
        <v>180</v>
      </c>
      <c r="G929" s="125">
        <f t="shared" ref="G929:H929" si="430">SUM(G914:G928)</f>
        <v>0</v>
      </c>
      <c r="H929" s="125">
        <f t="shared" si="430"/>
        <v>0</v>
      </c>
      <c r="I929" s="129"/>
      <c r="J929" s="129">
        <f t="shared" ref="J929:K929" si="431">SUM(J914:J928)</f>
        <v>0</v>
      </c>
      <c r="K929" s="129">
        <f t="shared" si="431"/>
        <v>0</v>
      </c>
      <c r="L929" s="130">
        <f>IF(F929=0,0,(F929/E929*100))</f>
        <v>100</v>
      </c>
      <c r="M929" s="130">
        <f>IF(K929=0,0,(K929/J929*100))</f>
        <v>0</v>
      </c>
      <c r="N929" s="129">
        <v>13</v>
      </c>
      <c r="O929" s="129">
        <v>0</v>
      </c>
      <c r="P929" s="129"/>
      <c r="Q929" s="148"/>
      <c r="R929" s="280" t="s">
        <v>644</v>
      </c>
      <c r="S929" s="280"/>
      <c r="T929" s="125"/>
      <c r="U929" s="125"/>
      <c r="V929" s="125">
        <f>SUM(V914:V928)</f>
        <v>180</v>
      </c>
      <c r="W929" s="125">
        <f>SUM(W914:W928)</f>
        <v>180</v>
      </c>
      <c r="X929" s="125">
        <f t="shared" ref="X929:Y929" si="432">SUM(X914:X928)</f>
        <v>0</v>
      </c>
      <c r="Y929" s="125">
        <f t="shared" si="432"/>
        <v>0</v>
      </c>
      <c r="Z929" s="125"/>
      <c r="AA929" s="125">
        <f t="shared" ref="AA929:AB929" si="433">SUM(AA914:AA928)</f>
        <v>0</v>
      </c>
      <c r="AB929" s="125">
        <f t="shared" si="433"/>
        <v>0</v>
      </c>
      <c r="AC929" s="197">
        <f>IF(W929=0,0,(W929/V929*100))</f>
        <v>100</v>
      </c>
      <c r="AD929" s="197">
        <f>IF(AB929=0,0,(AB929/AA929*100))</f>
        <v>0</v>
      </c>
      <c r="AE929" s="129">
        <v>32</v>
      </c>
      <c r="AF929" s="129">
        <v>3</v>
      </c>
      <c r="AG929" s="129"/>
      <c r="AI929" s="281" t="s">
        <v>644</v>
      </c>
      <c r="AJ929" s="281"/>
      <c r="AK929" s="129"/>
      <c r="AL929" s="129"/>
      <c r="AM929" s="206">
        <f>SUM(AM914:AM928)</f>
        <v>540</v>
      </c>
      <c r="AN929" s="206">
        <f>SUM(AN914:AN928)</f>
        <v>350</v>
      </c>
      <c r="AO929" s="206"/>
      <c r="AP929" s="206">
        <f t="shared" ref="AP929:AQ929" si="434">SUM(AP914:AP928)</f>
        <v>0</v>
      </c>
      <c r="AQ929" s="206">
        <f t="shared" si="434"/>
        <v>0</v>
      </c>
      <c r="AR929" s="130">
        <f>IF(AN929=0,0,(AN929/AM929*100))</f>
        <v>64.81481481481481</v>
      </c>
      <c r="AS929" s="130">
        <f>IF(AQ929=0,0,(AQ929/AP929*100))</f>
        <v>0</v>
      </c>
      <c r="AT929" s="129"/>
      <c r="AU929" s="129"/>
      <c r="AV929" s="129"/>
      <c r="AX929" s="282"/>
      <c r="AY929" s="282"/>
      <c r="AZ929" s="224"/>
      <c r="BA929" s="224"/>
      <c r="BB929" s="224"/>
      <c r="BC929" s="224"/>
      <c r="BD929" s="224"/>
      <c r="BE929" s="224"/>
      <c r="BF929" s="224"/>
      <c r="BG929" s="232"/>
      <c r="BH929" s="232"/>
      <c r="BI929" s="224"/>
      <c r="BJ929" s="224"/>
      <c r="BK929" s="224"/>
      <c r="BL929" s="224"/>
      <c r="BM929" s="282"/>
      <c r="BN929" s="282"/>
      <c r="BO929" s="224"/>
      <c r="BP929" s="224"/>
      <c r="BQ929" s="224"/>
      <c r="BR929" s="224"/>
      <c r="BS929" s="224"/>
      <c r="BT929" s="224"/>
      <c r="BU929" s="224"/>
      <c r="BV929" s="223"/>
      <c r="BW929" s="223"/>
      <c r="BX929" s="224"/>
      <c r="BY929" s="224"/>
      <c r="BZ929" s="224"/>
      <c r="CA929" s="224"/>
      <c r="CB929" s="282"/>
      <c r="CC929" s="282"/>
      <c r="CD929" s="224"/>
      <c r="CE929" s="224"/>
      <c r="CF929" s="224"/>
      <c r="CG929" s="224"/>
      <c r="CH929" s="224"/>
      <c r="CI929" s="224"/>
      <c r="CJ929" s="224"/>
      <c r="CK929" s="223"/>
      <c r="CL929" s="240"/>
      <c r="CM929" s="224"/>
      <c r="CN929" s="224"/>
      <c r="CO929" s="224"/>
    </row>
    <row r="930" spans="1:93" hidden="1">
      <c r="A930" s="129">
        <v>1</v>
      </c>
      <c r="B930" s="283" t="s">
        <v>656</v>
      </c>
      <c r="C930" s="129" t="s">
        <v>805</v>
      </c>
      <c r="D930" s="129" t="s">
        <v>806</v>
      </c>
      <c r="E930" s="129">
        <v>180</v>
      </c>
      <c r="F930" s="129">
        <v>180</v>
      </c>
      <c r="G930" s="129"/>
      <c r="H930" s="129"/>
      <c r="I930" s="129"/>
      <c r="J930" s="129"/>
      <c r="K930" s="129"/>
      <c r="L930" s="129"/>
      <c r="M930" s="129"/>
      <c r="N930" s="129"/>
      <c r="O930" s="129"/>
      <c r="P930" s="289" t="s">
        <v>934</v>
      </c>
      <c r="Q930" s="148"/>
      <c r="R930" s="129">
        <v>1</v>
      </c>
      <c r="S930" s="284" t="s">
        <v>656</v>
      </c>
      <c r="T930" s="129" t="s">
        <v>805</v>
      </c>
      <c r="U930" s="129" t="s">
        <v>806</v>
      </c>
      <c r="V930" s="129">
        <v>180</v>
      </c>
      <c r="W930" s="129">
        <v>125</v>
      </c>
      <c r="X930" s="129"/>
      <c r="Y930" s="129"/>
      <c r="Z930" s="129"/>
      <c r="AA930" s="129"/>
      <c r="AB930" s="129"/>
      <c r="AC930" s="196"/>
      <c r="AD930" s="196"/>
      <c r="AE930" s="129"/>
      <c r="AF930" s="129"/>
      <c r="AG930" s="286" t="s">
        <v>941</v>
      </c>
      <c r="AI930" s="129">
        <v>1</v>
      </c>
      <c r="AJ930" s="284" t="s">
        <v>656</v>
      </c>
      <c r="AK930" s="129"/>
      <c r="AL930" s="129"/>
      <c r="AM930" s="206"/>
      <c r="AN930" s="206"/>
      <c r="AO930" s="206"/>
      <c r="AP930" s="206"/>
      <c r="AQ930" s="206"/>
      <c r="AR930" s="129"/>
      <c r="AS930" s="129"/>
      <c r="AT930" s="129"/>
      <c r="AU930" s="129"/>
      <c r="AV930" s="286"/>
      <c r="AX930" s="224"/>
      <c r="AY930" s="285"/>
      <c r="AZ930" s="224"/>
      <c r="BA930" s="224"/>
      <c r="BB930" s="224"/>
      <c r="BC930" s="224"/>
      <c r="BD930" s="224"/>
      <c r="BE930" s="224"/>
      <c r="BF930" s="224"/>
      <c r="BG930" s="233"/>
      <c r="BH930" s="233"/>
      <c r="BI930" s="224"/>
      <c r="BJ930" s="224"/>
      <c r="BK930" s="292"/>
      <c r="BL930" s="224"/>
      <c r="BM930" s="224"/>
      <c r="BN930" s="285"/>
      <c r="BO930" s="224"/>
      <c r="BP930" s="230"/>
      <c r="BQ930" s="224"/>
      <c r="BR930" s="224"/>
      <c r="BS930" s="224"/>
      <c r="BT930" s="224"/>
      <c r="BU930" s="224"/>
      <c r="BV930" s="224"/>
      <c r="BW930" s="224"/>
      <c r="BX930" s="224"/>
      <c r="BY930" s="224"/>
      <c r="BZ930" s="282"/>
      <c r="CA930" s="224"/>
      <c r="CB930" s="224"/>
      <c r="CC930" s="285"/>
      <c r="CD930" s="224"/>
      <c r="CE930" s="224"/>
      <c r="CF930" s="224"/>
      <c r="CG930" s="224"/>
      <c r="CH930" s="224"/>
      <c r="CI930" s="224"/>
      <c r="CJ930" s="224"/>
      <c r="CK930" s="224"/>
      <c r="CL930" s="241"/>
      <c r="CM930" s="224"/>
      <c r="CN930" s="224"/>
      <c r="CO930" s="282"/>
    </row>
    <row r="931" spans="1:93" hidden="1">
      <c r="A931" s="129">
        <v>2</v>
      </c>
      <c r="B931" s="283"/>
      <c r="C931" s="129"/>
      <c r="D931" s="129"/>
      <c r="E931" s="129"/>
      <c r="F931" s="129"/>
      <c r="G931" s="129"/>
      <c r="H931" s="129"/>
      <c r="I931" s="129"/>
      <c r="J931" s="129"/>
      <c r="K931" s="129"/>
      <c r="L931" s="129"/>
      <c r="M931" s="129"/>
      <c r="N931" s="129"/>
      <c r="O931" s="129"/>
      <c r="P931" s="290"/>
      <c r="Q931" s="148"/>
      <c r="R931" s="129">
        <v>2</v>
      </c>
      <c r="S931" s="284"/>
      <c r="T931" s="129" t="s">
        <v>865</v>
      </c>
      <c r="U931" s="129" t="s">
        <v>866</v>
      </c>
      <c r="V931" s="129"/>
      <c r="W931" s="129">
        <v>35</v>
      </c>
      <c r="X931" s="129"/>
      <c r="Y931" s="129"/>
      <c r="Z931" s="129"/>
      <c r="AA931" s="129"/>
      <c r="AB931" s="129"/>
      <c r="AC931" s="196"/>
      <c r="AD931" s="196"/>
      <c r="AE931" s="129"/>
      <c r="AF931" s="129"/>
      <c r="AG931" s="287"/>
      <c r="AI931" s="129">
        <v>2</v>
      </c>
      <c r="AJ931" s="284"/>
      <c r="AK931" s="129"/>
      <c r="AL931" s="129"/>
      <c r="AM931" s="206"/>
      <c r="AN931" s="206"/>
      <c r="AO931" s="206"/>
      <c r="AP931" s="206"/>
      <c r="AQ931" s="206"/>
      <c r="AR931" s="129"/>
      <c r="AS931" s="129"/>
      <c r="AT931" s="129"/>
      <c r="AU931" s="129"/>
      <c r="AV931" s="287"/>
      <c r="AX931" s="224"/>
      <c r="AY931" s="285"/>
      <c r="AZ931" s="224"/>
      <c r="BA931" s="230"/>
      <c r="BB931" s="224"/>
      <c r="BC931" s="224"/>
      <c r="BD931" s="224"/>
      <c r="BE931" s="224"/>
      <c r="BF931" s="224"/>
      <c r="BG931" s="233"/>
      <c r="BH931" s="233"/>
      <c r="BI931" s="224"/>
      <c r="BJ931" s="224"/>
      <c r="BK931" s="292"/>
      <c r="BL931" s="224"/>
      <c r="BM931" s="224"/>
      <c r="BN931" s="285"/>
      <c r="BO931" s="224"/>
      <c r="BP931" s="224"/>
      <c r="BQ931" s="224"/>
      <c r="BR931" s="224"/>
      <c r="BS931" s="224"/>
      <c r="BT931" s="224"/>
      <c r="BU931" s="224"/>
      <c r="BV931" s="224"/>
      <c r="BW931" s="224"/>
      <c r="BX931" s="224"/>
      <c r="BY931" s="224"/>
      <c r="BZ931" s="282"/>
      <c r="CA931" s="224"/>
      <c r="CB931" s="224"/>
      <c r="CC931" s="285"/>
      <c r="CD931" s="224"/>
      <c r="CE931" s="224"/>
      <c r="CF931" s="224"/>
      <c r="CG931" s="224"/>
      <c r="CH931" s="224"/>
      <c r="CI931" s="224"/>
      <c r="CJ931" s="224"/>
      <c r="CK931" s="224"/>
      <c r="CL931" s="241"/>
      <c r="CM931" s="224"/>
      <c r="CN931" s="224"/>
      <c r="CO931" s="282"/>
    </row>
    <row r="932" spans="1:93" hidden="1">
      <c r="A932" s="129">
        <v>3</v>
      </c>
      <c r="B932" s="283"/>
      <c r="C932" s="153"/>
      <c r="D932" s="16"/>
      <c r="E932" s="129"/>
      <c r="F932" s="129"/>
      <c r="G932" s="129"/>
      <c r="H932" s="129"/>
      <c r="I932" s="129"/>
      <c r="J932" s="129"/>
      <c r="K932" s="129"/>
      <c r="L932" s="129"/>
      <c r="M932" s="129"/>
      <c r="N932" s="129"/>
      <c r="O932" s="129"/>
      <c r="P932" s="290"/>
      <c r="Q932" s="148"/>
      <c r="R932" s="129">
        <v>3</v>
      </c>
      <c r="S932" s="284"/>
      <c r="T932" s="153"/>
      <c r="U932" s="153"/>
      <c r="V932" s="129"/>
      <c r="W932" s="129"/>
      <c r="X932" s="129"/>
      <c r="Y932" s="129"/>
      <c r="Z932" s="129"/>
      <c r="AA932" s="129"/>
      <c r="AB932" s="129"/>
      <c r="AC932" s="196"/>
      <c r="AD932" s="196"/>
      <c r="AE932" s="129"/>
      <c r="AF932" s="129"/>
      <c r="AG932" s="287"/>
      <c r="AI932" s="129">
        <v>3</v>
      </c>
      <c r="AJ932" s="284"/>
      <c r="AK932" s="129"/>
      <c r="AL932" s="129"/>
      <c r="AM932" s="206"/>
      <c r="AN932" s="206"/>
      <c r="AO932" s="206"/>
      <c r="AP932" s="206"/>
      <c r="AQ932" s="206"/>
      <c r="AR932" s="129"/>
      <c r="AS932" s="129"/>
      <c r="AT932" s="129"/>
      <c r="AU932" s="129"/>
      <c r="AV932" s="287"/>
      <c r="AX932" s="224"/>
      <c r="AY932" s="285"/>
      <c r="AZ932" s="224"/>
      <c r="BA932" s="224"/>
      <c r="BB932" s="224"/>
      <c r="BC932" s="224"/>
      <c r="BD932" s="224"/>
      <c r="BE932" s="224"/>
      <c r="BF932" s="224"/>
      <c r="BG932" s="233"/>
      <c r="BH932" s="233"/>
      <c r="BI932" s="224"/>
      <c r="BJ932" s="224"/>
      <c r="BK932" s="292"/>
      <c r="BL932" s="224"/>
      <c r="BM932" s="224"/>
      <c r="BN932" s="285"/>
      <c r="BO932" s="224"/>
      <c r="BP932" s="224"/>
      <c r="BQ932" s="224"/>
      <c r="BR932" s="224"/>
      <c r="BS932" s="224"/>
      <c r="BT932" s="224"/>
      <c r="BU932" s="224"/>
      <c r="BV932" s="224"/>
      <c r="BW932" s="224"/>
      <c r="BX932" s="224"/>
      <c r="BY932" s="224"/>
      <c r="BZ932" s="282"/>
      <c r="CA932" s="224"/>
      <c r="CB932" s="224"/>
      <c r="CC932" s="285"/>
      <c r="CD932" s="224"/>
      <c r="CE932" s="224"/>
      <c r="CF932" s="224"/>
      <c r="CG932" s="224"/>
      <c r="CH932" s="224"/>
      <c r="CI932" s="224"/>
      <c r="CJ932" s="224"/>
      <c r="CK932" s="224"/>
      <c r="CL932" s="241"/>
      <c r="CM932" s="224"/>
      <c r="CN932" s="224"/>
      <c r="CO932" s="282"/>
    </row>
    <row r="933" spans="1:93" hidden="1">
      <c r="A933" s="129">
        <v>4</v>
      </c>
      <c r="B933" s="283"/>
      <c r="C933" s="129"/>
      <c r="D933" s="129"/>
      <c r="E933" s="129"/>
      <c r="F933" s="129"/>
      <c r="G933" s="129"/>
      <c r="H933" s="129"/>
      <c r="I933" s="129"/>
      <c r="J933" s="129"/>
      <c r="K933" s="129"/>
      <c r="L933" s="129"/>
      <c r="M933" s="129"/>
      <c r="N933" s="129"/>
      <c r="O933" s="129"/>
      <c r="P933" s="290"/>
      <c r="Q933" s="148"/>
      <c r="R933" s="129">
        <v>4</v>
      </c>
      <c r="S933" s="284"/>
      <c r="T933" s="129"/>
      <c r="U933" s="129"/>
      <c r="V933" s="129"/>
      <c r="W933" s="129"/>
      <c r="X933" s="129"/>
      <c r="Y933" s="129"/>
      <c r="Z933" s="129"/>
      <c r="AA933" s="129"/>
      <c r="AB933" s="129"/>
      <c r="AC933" s="196"/>
      <c r="AD933" s="196"/>
      <c r="AE933" s="129"/>
      <c r="AF933" s="129"/>
      <c r="AG933" s="287"/>
      <c r="AI933" s="129">
        <v>4</v>
      </c>
      <c r="AJ933" s="284"/>
      <c r="AK933" s="129"/>
      <c r="AL933" s="129"/>
      <c r="AM933" s="206"/>
      <c r="AN933" s="206"/>
      <c r="AO933" s="206"/>
      <c r="AP933" s="206"/>
      <c r="AQ933" s="206"/>
      <c r="AR933" s="129"/>
      <c r="AS933" s="129"/>
      <c r="AT933" s="129"/>
      <c r="AU933" s="129"/>
      <c r="AV933" s="287"/>
      <c r="AX933" s="224"/>
      <c r="AY933" s="285"/>
      <c r="AZ933" s="224"/>
      <c r="BA933" s="224"/>
      <c r="BB933" s="224"/>
      <c r="BC933" s="224"/>
      <c r="BD933" s="224"/>
      <c r="BE933" s="224"/>
      <c r="BF933" s="224"/>
      <c r="BG933" s="233"/>
      <c r="BH933" s="233"/>
      <c r="BI933" s="224"/>
      <c r="BJ933" s="224"/>
      <c r="BK933" s="292"/>
      <c r="BL933" s="224"/>
      <c r="BM933" s="224"/>
      <c r="BN933" s="285"/>
      <c r="BO933" s="224"/>
      <c r="BP933" s="224"/>
      <c r="BQ933" s="224"/>
      <c r="BR933" s="224"/>
      <c r="BS933" s="224"/>
      <c r="BT933" s="224"/>
      <c r="BU933" s="224"/>
      <c r="BV933" s="224"/>
      <c r="BW933" s="224"/>
      <c r="BX933" s="224"/>
      <c r="BY933" s="224"/>
      <c r="BZ933" s="282"/>
      <c r="CA933" s="224"/>
      <c r="CB933" s="224"/>
      <c r="CC933" s="285"/>
      <c r="CD933" s="230"/>
      <c r="CE933" s="230"/>
      <c r="CF933" s="224"/>
      <c r="CG933" s="224"/>
      <c r="CH933" s="224"/>
      <c r="CI933" s="224"/>
      <c r="CJ933" s="224"/>
      <c r="CK933" s="224"/>
      <c r="CL933" s="241"/>
      <c r="CM933" s="224"/>
      <c r="CN933" s="224"/>
      <c r="CO933" s="282"/>
    </row>
    <row r="934" spans="1:93" hidden="1">
      <c r="A934" s="129">
        <v>5</v>
      </c>
      <c r="B934" s="283"/>
      <c r="C934" s="129"/>
      <c r="D934" s="129"/>
      <c r="E934" s="129"/>
      <c r="F934" s="129"/>
      <c r="G934" s="129"/>
      <c r="H934" s="129"/>
      <c r="I934" s="129"/>
      <c r="J934" s="129"/>
      <c r="K934" s="129"/>
      <c r="L934" s="129"/>
      <c r="M934" s="129"/>
      <c r="N934" s="129"/>
      <c r="O934" s="129"/>
      <c r="P934" s="290"/>
      <c r="Q934" s="148"/>
      <c r="R934" s="129">
        <v>5</v>
      </c>
      <c r="S934" s="284"/>
      <c r="T934" s="129"/>
      <c r="U934" s="129"/>
      <c r="V934" s="129"/>
      <c r="W934" s="129"/>
      <c r="X934" s="129"/>
      <c r="Y934" s="129"/>
      <c r="Z934" s="129"/>
      <c r="AA934" s="129"/>
      <c r="AB934" s="129"/>
      <c r="AC934" s="196"/>
      <c r="AD934" s="196"/>
      <c r="AE934" s="129"/>
      <c r="AF934" s="129"/>
      <c r="AG934" s="287"/>
      <c r="AI934" s="129">
        <v>5</v>
      </c>
      <c r="AJ934" s="284"/>
      <c r="AK934" s="129"/>
      <c r="AL934" s="129"/>
      <c r="AM934" s="206"/>
      <c r="AN934" s="206"/>
      <c r="AO934" s="206"/>
      <c r="AP934" s="206"/>
      <c r="AQ934" s="206"/>
      <c r="AR934" s="129"/>
      <c r="AS934" s="129"/>
      <c r="AT934" s="129"/>
      <c r="AU934" s="129"/>
      <c r="AV934" s="287"/>
      <c r="AX934" s="224"/>
      <c r="AY934" s="285"/>
      <c r="AZ934" s="224"/>
      <c r="BA934" s="224"/>
      <c r="BB934" s="224"/>
      <c r="BC934" s="224"/>
      <c r="BD934" s="224"/>
      <c r="BE934" s="224"/>
      <c r="BF934" s="224"/>
      <c r="BG934" s="233"/>
      <c r="BH934" s="233"/>
      <c r="BI934" s="224"/>
      <c r="BJ934" s="224"/>
      <c r="BK934" s="292"/>
      <c r="BL934" s="224"/>
      <c r="BM934" s="224"/>
      <c r="BN934" s="285"/>
      <c r="BO934" s="224"/>
      <c r="BP934" s="224"/>
      <c r="BQ934" s="224"/>
      <c r="BR934" s="224"/>
      <c r="BS934" s="224"/>
      <c r="BT934" s="224"/>
      <c r="BU934" s="224"/>
      <c r="BV934" s="224"/>
      <c r="BW934" s="224"/>
      <c r="BX934" s="224"/>
      <c r="BY934" s="224"/>
      <c r="BZ934" s="282"/>
      <c r="CA934" s="224"/>
      <c r="CB934" s="224"/>
      <c r="CC934" s="285"/>
      <c r="CD934" s="224"/>
      <c r="CE934" s="224"/>
      <c r="CF934" s="224"/>
      <c r="CG934" s="224"/>
      <c r="CH934" s="224"/>
      <c r="CI934" s="224"/>
      <c r="CJ934" s="224"/>
      <c r="CK934" s="224"/>
      <c r="CL934" s="241"/>
      <c r="CM934" s="224"/>
      <c r="CN934" s="224"/>
      <c r="CO934" s="282"/>
    </row>
    <row r="935" spans="1:93" ht="15" hidden="1" customHeight="1">
      <c r="A935" s="129">
        <v>6</v>
      </c>
      <c r="B935" s="283"/>
      <c r="C935" s="129"/>
      <c r="D935" s="129"/>
      <c r="E935" s="129"/>
      <c r="F935" s="129"/>
      <c r="G935" s="129"/>
      <c r="H935" s="129"/>
      <c r="I935" s="129"/>
      <c r="J935" s="129"/>
      <c r="K935" s="129"/>
      <c r="L935" s="129"/>
      <c r="M935" s="129"/>
      <c r="N935" s="129"/>
      <c r="O935" s="129"/>
      <c r="P935" s="290"/>
      <c r="Q935" s="148"/>
      <c r="R935" s="129">
        <v>6</v>
      </c>
      <c r="S935" s="284"/>
      <c r="T935" s="129"/>
      <c r="U935" s="129"/>
      <c r="V935" s="129"/>
      <c r="W935" s="129"/>
      <c r="X935" s="129"/>
      <c r="Y935" s="129"/>
      <c r="Z935" s="129"/>
      <c r="AA935" s="129"/>
      <c r="AB935" s="129"/>
      <c r="AC935" s="196"/>
      <c r="AD935" s="196"/>
      <c r="AE935" s="129"/>
      <c r="AF935" s="129"/>
      <c r="AG935" s="287"/>
      <c r="AI935" s="129">
        <v>6</v>
      </c>
      <c r="AJ935" s="284"/>
      <c r="AK935" s="129"/>
      <c r="AL935" s="129"/>
      <c r="AM935" s="206"/>
      <c r="AN935" s="206"/>
      <c r="AO935" s="206"/>
      <c r="AP935" s="206"/>
      <c r="AQ935" s="206"/>
      <c r="AR935" s="129"/>
      <c r="AS935" s="129"/>
      <c r="AT935" s="129"/>
      <c r="AU935" s="129"/>
      <c r="AV935" s="287"/>
      <c r="AX935" s="224"/>
      <c r="AY935" s="285"/>
      <c r="AZ935" s="224"/>
      <c r="BA935" s="224"/>
      <c r="BB935" s="224"/>
      <c r="BC935" s="224"/>
      <c r="BD935" s="224"/>
      <c r="BE935" s="224"/>
      <c r="BF935" s="224"/>
      <c r="BG935" s="233"/>
      <c r="BH935" s="233"/>
      <c r="BI935" s="224"/>
      <c r="BJ935" s="224"/>
      <c r="BK935" s="292"/>
      <c r="BL935" s="224"/>
      <c r="BM935" s="224"/>
      <c r="BN935" s="285"/>
      <c r="BO935" s="224"/>
      <c r="BP935" s="224"/>
      <c r="BQ935" s="224"/>
      <c r="BR935" s="224"/>
      <c r="BS935" s="224"/>
      <c r="BT935" s="224"/>
      <c r="BU935" s="224"/>
      <c r="BV935" s="224"/>
      <c r="BW935" s="224"/>
      <c r="BX935" s="224"/>
      <c r="BY935" s="224"/>
      <c r="BZ935" s="282"/>
      <c r="CA935" s="224"/>
      <c r="CB935" s="224"/>
      <c r="CC935" s="285"/>
      <c r="CD935" s="224"/>
      <c r="CE935" s="224"/>
      <c r="CF935" s="224"/>
      <c r="CG935" s="224"/>
      <c r="CH935" s="224"/>
      <c r="CI935" s="224"/>
      <c r="CJ935" s="224"/>
      <c r="CK935" s="224"/>
      <c r="CL935" s="241"/>
      <c r="CM935" s="224"/>
      <c r="CN935" s="224"/>
      <c r="CO935" s="282"/>
    </row>
    <row r="936" spans="1:93" ht="15" hidden="1" customHeight="1">
      <c r="A936" s="129">
        <v>7</v>
      </c>
      <c r="B936" s="283"/>
      <c r="C936" s="129"/>
      <c r="D936" s="129"/>
      <c r="E936" s="129"/>
      <c r="F936" s="129"/>
      <c r="G936" s="129"/>
      <c r="H936" s="129"/>
      <c r="I936" s="129"/>
      <c r="J936" s="129"/>
      <c r="K936" s="129"/>
      <c r="L936" s="129"/>
      <c r="M936" s="129"/>
      <c r="N936" s="129"/>
      <c r="O936" s="129"/>
      <c r="P936" s="290"/>
      <c r="Q936" s="148"/>
      <c r="R936" s="129">
        <v>7</v>
      </c>
      <c r="S936" s="284"/>
      <c r="T936" s="129"/>
      <c r="U936" s="129"/>
      <c r="V936" s="129"/>
      <c r="W936" s="129"/>
      <c r="X936" s="129"/>
      <c r="Y936" s="129"/>
      <c r="Z936" s="129"/>
      <c r="AA936" s="129"/>
      <c r="AB936" s="129"/>
      <c r="AC936" s="196"/>
      <c r="AD936" s="196"/>
      <c r="AE936" s="129"/>
      <c r="AF936" s="129"/>
      <c r="AG936" s="287"/>
      <c r="AI936" s="129">
        <v>7</v>
      </c>
      <c r="AJ936" s="284"/>
      <c r="AK936" s="129"/>
      <c r="AL936" s="129"/>
      <c r="AM936" s="206"/>
      <c r="AN936" s="206"/>
      <c r="AO936" s="206"/>
      <c r="AP936" s="206"/>
      <c r="AQ936" s="206"/>
      <c r="AR936" s="129"/>
      <c r="AS936" s="129"/>
      <c r="AT936" s="129"/>
      <c r="AU936" s="129"/>
      <c r="AV936" s="287"/>
      <c r="AX936" s="224"/>
      <c r="AY936" s="285"/>
      <c r="AZ936" s="224"/>
      <c r="BA936" s="224"/>
      <c r="BB936" s="224"/>
      <c r="BC936" s="224"/>
      <c r="BD936" s="224"/>
      <c r="BE936" s="224"/>
      <c r="BF936" s="224"/>
      <c r="BG936" s="233"/>
      <c r="BH936" s="233"/>
      <c r="BI936" s="224"/>
      <c r="BJ936" s="224"/>
      <c r="BK936" s="292"/>
      <c r="BL936" s="224"/>
      <c r="BM936" s="224"/>
      <c r="BN936" s="285"/>
      <c r="BO936" s="224"/>
      <c r="BP936" s="224"/>
      <c r="BQ936" s="224"/>
      <c r="BR936" s="224"/>
      <c r="BS936" s="224"/>
      <c r="BT936" s="224"/>
      <c r="BU936" s="224"/>
      <c r="BV936" s="224"/>
      <c r="BW936" s="224"/>
      <c r="BX936" s="224"/>
      <c r="BY936" s="224"/>
      <c r="BZ936" s="282"/>
      <c r="CA936" s="224"/>
      <c r="CB936" s="224"/>
      <c r="CC936" s="285"/>
      <c r="CD936" s="224"/>
      <c r="CE936" s="224"/>
      <c r="CF936" s="224"/>
      <c r="CG936" s="224"/>
      <c r="CH936" s="224"/>
      <c r="CI936" s="224"/>
      <c r="CJ936" s="224"/>
      <c r="CK936" s="224"/>
      <c r="CL936" s="241"/>
      <c r="CM936" s="224"/>
      <c r="CN936" s="224"/>
      <c r="CO936" s="282"/>
    </row>
    <row r="937" spans="1:93" ht="15" hidden="1" customHeight="1">
      <c r="A937" s="129">
        <v>8</v>
      </c>
      <c r="B937" s="283"/>
      <c r="C937" s="129"/>
      <c r="D937" s="129"/>
      <c r="E937" s="129"/>
      <c r="F937" s="129"/>
      <c r="G937" s="129"/>
      <c r="H937" s="129"/>
      <c r="I937" s="129"/>
      <c r="J937" s="129"/>
      <c r="K937" s="129"/>
      <c r="L937" s="129"/>
      <c r="M937" s="129"/>
      <c r="N937" s="129"/>
      <c r="O937" s="129"/>
      <c r="P937" s="290"/>
      <c r="Q937" s="148"/>
      <c r="R937" s="129">
        <v>8</v>
      </c>
      <c r="S937" s="284"/>
      <c r="T937" s="129"/>
      <c r="U937" s="129"/>
      <c r="V937" s="129"/>
      <c r="W937" s="129"/>
      <c r="X937" s="129"/>
      <c r="Y937" s="129"/>
      <c r="Z937" s="129"/>
      <c r="AA937" s="129"/>
      <c r="AB937" s="129"/>
      <c r="AC937" s="196"/>
      <c r="AD937" s="196"/>
      <c r="AE937" s="129"/>
      <c r="AF937" s="129"/>
      <c r="AG937" s="287"/>
      <c r="AI937" s="129">
        <v>8</v>
      </c>
      <c r="AJ937" s="284"/>
      <c r="AK937" s="129"/>
      <c r="AL937" s="129"/>
      <c r="AM937" s="206"/>
      <c r="AN937" s="206"/>
      <c r="AO937" s="206"/>
      <c r="AP937" s="206"/>
      <c r="AQ937" s="206"/>
      <c r="AR937" s="129"/>
      <c r="AS937" s="129"/>
      <c r="AT937" s="129"/>
      <c r="AU937" s="129"/>
      <c r="AV937" s="287"/>
      <c r="AX937" s="224"/>
      <c r="AY937" s="285"/>
      <c r="AZ937" s="224"/>
      <c r="BA937" s="224"/>
      <c r="BB937" s="224"/>
      <c r="BC937" s="224"/>
      <c r="BD937" s="224"/>
      <c r="BE937" s="224"/>
      <c r="BF937" s="224"/>
      <c r="BG937" s="233"/>
      <c r="BH937" s="233"/>
      <c r="BI937" s="224"/>
      <c r="BJ937" s="224"/>
      <c r="BK937" s="292"/>
      <c r="BL937" s="224"/>
      <c r="BM937" s="224"/>
      <c r="BN937" s="285"/>
      <c r="BO937" s="224"/>
      <c r="BP937" s="224"/>
      <c r="BQ937" s="224"/>
      <c r="BR937" s="224"/>
      <c r="BS937" s="224"/>
      <c r="BT937" s="224"/>
      <c r="BU937" s="224"/>
      <c r="BV937" s="224"/>
      <c r="BW937" s="224"/>
      <c r="BX937" s="224"/>
      <c r="BY937" s="224"/>
      <c r="BZ937" s="282"/>
      <c r="CA937" s="224"/>
      <c r="CB937" s="224"/>
      <c r="CC937" s="285"/>
      <c r="CD937" s="224"/>
      <c r="CE937" s="224"/>
      <c r="CF937" s="224"/>
      <c r="CG937" s="224"/>
      <c r="CH937" s="224"/>
      <c r="CI937" s="224"/>
      <c r="CJ937" s="224"/>
      <c r="CK937" s="224"/>
      <c r="CL937" s="241"/>
      <c r="CM937" s="224"/>
      <c r="CN937" s="224"/>
      <c r="CO937" s="282"/>
    </row>
    <row r="938" spans="1:93" ht="15" hidden="1" customHeight="1">
      <c r="A938" s="129">
        <v>9</v>
      </c>
      <c r="B938" s="283"/>
      <c r="C938" s="129"/>
      <c r="D938" s="129"/>
      <c r="E938" s="129"/>
      <c r="F938" s="129"/>
      <c r="G938" s="129"/>
      <c r="H938" s="129"/>
      <c r="I938" s="129"/>
      <c r="J938" s="129"/>
      <c r="K938" s="129"/>
      <c r="L938" s="129"/>
      <c r="M938" s="129"/>
      <c r="N938" s="129"/>
      <c r="O938" s="129"/>
      <c r="P938" s="290"/>
      <c r="Q938" s="148"/>
      <c r="R938" s="129">
        <v>9</v>
      </c>
      <c r="S938" s="284"/>
      <c r="T938" s="129"/>
      <c r="U938" s="129"/>
      <c r="V938" s="129"/>
      <c r="W938" s="129"/>
      <c r="X938" s="129"/>
      <c r="Y938" s="129"/>
      <c r="Z938" s="129"/>
      <c r="AA938" s="129"/>
      <c r="AB938" s="129"/>
      <c r="AC938" s="196"/>
      <c r="AD938" s="196"/>
      <c r="AE938" s="129"/>
      <c r="AF938" s="129"/>
      <c r="AG938" s="287"/>
      <c r="AI938" s="129">
        <v>9</v>
      </c>
      <c r="AJ938" s="284"/>
      <c r="AK938" s="129"/>
      <c r="AL938" s="129"/>
      <c r="AM938" s="206"/>
      <c r="AN938" s="206"/>
      <c r="AO938" s="206"/>
      <c r="AP938" s="206"/>
      <c r="AQ938" s="206"/>
      <c r="AR938" s="129"/>
      <c r="AS938" s="129"/>
      <c r="AT938" s="129"/>
      <c r="AU938" s="129"/>
      <c r="AV938" s="287"/>
      <c r="AX938" s="224"/>
      <c r="AY938" s="285"/>
      <c r="AZ938" s="224"/>
      <c r="BA938" s="224"/>
      <c r="BB938" s="224"/>
      <c r="BC938" s="224"/>
      <c r="BD938" s="224"/>
      <c r="BE938" s="224"/>
      <c r="BF938" s="224"/>
      <c r="BG938" s="233"/>
      <c r="BH938" s="233"/>
      <c r="BI938" s="224"/>
      <c r="BJ938" s="224"/>
      <c r="BK938" s="292"/>
      <c r="BL938" s="224"/>
      <c r="BM938" s="224"/>
      <c r="BN938" s="285"/>
      <c r="BO938" s="224"/>
      <c r="BP938" s="224"/>
      <c r="BQ938" s="224"/>
      <c r="BR938" s="224"/>
      <c r="BS938" s="224"/>
      <c r="BT938" s="224"/>
      <c r="BU938" s="224"/>
      <c r="BV938" s="224"/>
      <c r="BW938" s="224"/>
      <c r="BX938" s="224"/>
      <c r="BY938" s="224"/>
      <c r="BZ938" s="282"/>
      <c r="CA938" s="224"/>
      <c r="CB938" s="224"/>
      <c r="CC938" s="285"/>
      <c r="CD938" s="224"/>
      <c r="CE938" s="224"/>
      <c r="CF938" s="224"/>
      <c r="CG938" s="224"/>
      <c r="CH938" s="224"/>
      <c r="CI938" s="224"/>
      <c r="CJ938" s="224"/>
      <c r="CK938" s="224"/>
      <c r="CL938" s="241"/>
      <c r="CM938" s="224"/>
      <c r="CN938" s="224"/>
      <c r="CO938" s="282"/>
    </row>
    <row r="939" spans="1:93" ht="15" hidden="1" customHeight="1">
      <c r="A939" s="129">
        <v>10</v>
      </c>
      <c r="B939" s="283"/>
      <c r="C939" s="129"/>
      <c r="D939" s="129"/>
      <c r="E939" s="129"/>
      <c r="F939" s="129"/>
      <c r="G939" s="129"/>
      <c r="H939" s="129"/>
      <c r="I939" s="129"/>
      <c r="J939" s="129"/>
      <c r="K939" s="129"/>
      <c r="L939" s="129"/>
      <c r="M939" s="129"/>
      <c r="N939" s="129"/>
      <c r="O939" s="129"/>
      <c r="P939" s="290"/>
      <c r="Q939" s="148"/>
      <c r="R939" s="129">
        <v>10</v>
      </c>
      <c r="S939" s="284"/>
      <c r="T939" s="129"/>
      <c r="U939" s="129"/>
      <c r="V939" s="129"/>
      <c r="W939" s="129"/>
      <c r="X939" s="129"/>
      <c r="Y939" s="129"/>
      <c r="Z939" s="129"/>
      <c r="AA939" s="129"/>
      <c r="AB939" s="129"/>
      <c r="AC939" s="196"/>
      <c r="AD939" s="196"/>
      <c r="AE939" s="129"/>
      <c r="AF939" s="129"/>
      <c r="AG939" s="287"/>
      <c r="AI939" s="129">
        <v>10</v>
      </c>
      <c r="AJ939" s="284"/>
      <c r="AK939" s="129"/>
      <c r="AL939" s="129"/>
      <c r="AM939" s="206"/>
      <c r="AN939" s="206"/>
      <c r="AO939" s="206"/>
      <c r="AP939" s="206"/>
      <c r="AQ939" s="206"/>
      <c r="AR939" s="129"/>
      <c r="AS939" s="129"/>
      <c r="AT939" s="129"/>
      <c r="AU939" s="129"/>
      <c r="AV939" s="287"/>
      <c r="AX939" s="224"/>
      <c r="AY939" s="285"/>
      <c r="AZ939" s="224"/>
      <c r="BA939" s="224"/>
      <c r="BB939" s="224"/>
      <c r="BC939" s="224"/>
      <c r="BD939" s="224"/>
      <c r="BE939" s="224"/>
      <c r="BF939" s="224"/>
      <c r="BG939" s="233"/>
      <c r="BH939" s="233"/>
      <c r="BI939" s="224"/>
      <c r="BJ939" s="224"/>
      <c r="BK939" s="292"/>
      <c r="BL939" s="224"/>
      <c r="BM939" s="224"/>
      <c r="BN939" s="285"/>
      <c r="BO939" s="224"/>
      <c r="BP939" s="224"/>
      <c r="BQ939" s="224"/>
      <c r="BR939" s="224"/>
      <c r="BS939" s="224"/>
      <c r="BT939" s="224"/>
      <c r="BU939" s="224"/>
      <c r="BV939" s="224"/>
      <c r="BW939" s="224"/>
      <c r="BX939" s="224"/>
      <c r="BY939" s="224"/>
      <c r="BZ939" s="282"/>
      <c r="CA939" s="224"/>
      <c r="CB939" s="224"/>
      <c r="CC939" s="285"/>
      <c r="CD939" s="224"/>
      <c r="CE939" s="224"/>
      <c r="CF939" s="224"/>
      <c r="CG939" s="224"/>
      <c r="CH939" s="224"/>
      <c r="CI939" s="224"/>
      <c r="CJ939" s="224"/>
      <c r="CK939" s="224"/>
      <c r="CL939" s="241"/>
      <c r="CM939" s="224"/>
      <c r="CN939" s="224"/>
      <c r="CO939" s="282"/>
    </row>
    <row r="940" spans="1:93" ht="15" hidden="1" customHeight="1">
      <c r="A940" s="129">
        <v>11</v>
      </c>
      <c r="B940" s="283"/>
      <c r="C940" s="129"/>
      <c r="D940" s="129"/>
      <c r="E940" s="129"/>
      <c r="F940" s="129"/>
      <c r="G940" s="129"/>
      <c r="H940" s="129"/>
      <c r="I940" s="129"/>
      <c r="J940" s="129"/>
      <c r="K940" s="129"/>
      <c r="L940" s="129"/>
      <c r="M940" s="129"/>
      <c r="N940" s="129"/>
      <c r="O940" s="129"/>
      <c r="P940" s="290"/>
      <c r="Q940" s="148"/>
      <c r="R940" s="129">
        <v>11</v>
      </c>
      <c r="S940" s="284"/>
      <c r="T940" s="129"/>
      <c r="U940" s="129"/>
      <c r="V940" s="129"/>
      <c r="W940" s="129"/>
      <c r="X940" s="129"/>
      <c r="Y940" s="129"/>
      <c r="Z940" s="129"/>
      <c r="AA940" s="129"/>
      <c r="AB940" s="129"/>
      <c r="AC940" s="196"/>
      <c r="AD940" s="196"/>
      <c r="AE940" s="129"/>
      <c r="AF940" s="129"/>
      <c r="AG940" s="287"/>
      <c r="AI940" s="129">
        <v>11</v>
      </c>
      <c r="AJ940" s="284"/>
      <c r="AK940" s="129"/>
      <c r="AL940" s="129"/>
      <c r="AM940" s="206"/>
      <c r="AN940" s="206"/>
      <c r="AO940" s="206"/>
      <c r="AP940" s="206"/>
      <c r="AQ940" s="206"/>
      <c r="AR940" s="129"/>
      <c r="AS940" s="129"/>
      <c r="AT940" s="129"/>
      <c r="AU940" s="129"/>
      <c r="AV940" s="287"/>
      <c r="AX940" s="224"/>
      <c r="AY940" s="285"/>
      <c r="AZ940" s="224"/>
      <c r="BA940" s="224"/>
      <c r="BB940" s="224"/>
      <c r="BC940" s="224"/>
      <c r="BD940" s="224"/>
      <c r="BE940" s="224"/>
      <c r="BF940" s="224"/>
      <c r="BG940" s="233"/>
      <c r="BH940" s="233"/>
      <c r="BI940" s="224"/>
      <c r="BJ940" s="224"/>
      <c r="BK940" s="292"/>
      <c r="BL940" s="224"/>
      <c r="BM940" s="224"/>
      <c r="BN940" s="285"/>
      <c r="BO940" s="224"/>
      <c r="BP940" s="224"/>
      <c r="BQ940" s="224"/>
      <c r="BR940" s="224"/>
      <c r="BS940" s="224"/>
      <c r="BT940" s="224"/>
      <c r="BU940" s="224"/>
      <c r="BV940" s="224"/>
      <c r="BW940" s="224"/>
      <c r="BX940" s="224"/>
      <c r="BY940" s="224"/>
      <c r="BZ940" s="282"/>
      <c r="CA940" s="224"/>
      <c r="CB940" s="224"/>
      <c r="CC940" s="285"/>
      <c r="CD940" s="224"/>
      <c r="CE940" s="224"/>
      <c r="CF940" s="224"/>
      <c r="CG940" s="224"/>
      <c r="CH940" s="224"/>
      <c r="CI940" s="224"/>
      <c r="CJ940" s="224"/>
      <c r="CK940" s="224"/>
      <c r="CL940" s="241"/>
      <c r="CM940" s="224"/>
      <c r="CN940" s="224"/>
      <c r="CO940" s="282"/>
    </row>
    <row r="941" spans="1:93" ht="15" hidden="1" customHeight="1">
      <c r="A941" s="129">
        <v>12</v>
      </c>
      <c r="B941" s="283"/>
      <c r="C941" s="129"/>
      <c r="D941" s="129"/>
      <c r="E941" s="129"/>
      <c r="F941" s="129"/>
      <c r="G941" s="129"/>
      <c r="H941" s="129"/>
      <c r="I941" s="129"/>
      <c r="J941" s="129"/>
      <c r="K941" s="129"/>
      <c r="L941" s="129"/>
      <c r="M941" s="129"/>
      <c r="N941" s="129"/>
      <c r="O941" s="129"/>
      <c r="P941" s="290"/>
      <c r="Q941" s="148"/>
      <c r="R941" s="129">
        <v>12</v>
      </c>
      <c r="S941" s="284"/>
      <c r="T941" s="129"/>
      <c r="U941" s="129"/>
      <c r="V941" s="129"/>
      <c r="W941" s="129"/>
      <c r="X941" s="129"/>
      <c r="Y941" s="129"/>
      <c r="Z941" s="129"/>
      <c r="AA941" s="129"/>
      <c r="AB941" s="129"/>
      <c r="AC941" s="196"/>
      <c r="AD941" s="196"/>
      <c r="AE941" s="129"/>
      <c r="AF941" s="129"/>
      <c r="AG941" s="287"/>
      <c r="AI941" s="129">
        <v>12</v>
      </c>
      <c r="AJ941" s="284"/>
      <c r="AK941" s="129"/>
      <c r="AL941" s="129"/>
      <c r="AM941" s="206"/>
      <c r="AN941" s="206"/>
      <c r="AO941" s="206"/>
      <c r="AP941" s="206"/>
      <c r="AQ941" s="206"/>
      <c r="AR941" s="129"/>
      <c r="AS941" s="129"/>
      <c r="AT941" s="129"/>
      <c r="AU941" s="129"/>
      <c r="AV941" s="287"/>
      <c r="AX941" s="224"/>
      <c r="AY941" s="285"/>
      <c r="AZ941" s="224"/>
      <c r="BA941" s="224"/>
      <c r="BB941" s="224"/>
      <c r="BC941" s="224"/>
      <c r="BD941" s="224"/>
      <c r="BE941" s="224"/>
      <c r="BF941" s="224"/>
      <c r="BG941" s="233"/>
      <c r="BH941" s="233"/>
      <c r="BI941" s="224"/>
      <c r="BJ941" s="224"/>
      <c r="BK941" s="292"/>
      <c r="BL941" s="224"/>
      <c r="BM941" s="224"/>
      <c r="BN941" s="285"/>
      <c r="BO941" s="224"/>
      <c r="BP941" s="224"/>
      <c r="BQ941" s="224"/>
      <c r="BR941" s="224"/>
      <c r="BS941" s="224"/>
      <c r="BT941" s="224"/>
      <c r="BU941" s="224"/>
      <c r="BV941" s="224"/>
      <c r="BW941" s="224"/>
      <c r="BX941" s="224"/>
      <c r="BY941" s="224"/>
      <c r="BZ941" s="282"/>
      <c r="CA941" s="224"/>
      <c r="CB941" s="224"/>
      <c r="CC941" s="285"/>
      <c r="CD941" s="224"/>
      <c r="CE941" s="224"/>
      <c r="CF941" s="224"/>
      <c r="CG941" s="224"/>
      <c r="CH941" s="224"/>
      <c r="CI941" s="224"/>
      <c r="CJ941" s="224"/>
      <c r="CK941" s="224"/>
      <c r="CL941" s="241"/>
      <c r="CM941" s="224"/>
      <c r="CN941" s="224"/>
      <c r="CO941" s="282"/>
    </row>
    <row r="942" spans="1:93" ht="15" hidden="1" customHeight="1">
      <c r="A942" s="129">
        <v>13</v>
      </c>
      <c r="B942" s="283"/>
      <c r="C942" s="129"/>
      <c r="D942" s="129"/>
      <c r="E942" s="129"/>
      <c r="F942" s="129"/>
      <c r="G942" s="129"/>
      <c r="H942" s="129"/>
      <c r="I942" s="129"/>
      <c r="J942" s="129"/>
      <c r="K942" s="129"/>
      <c r="L942" s="129"/>
      <c r="M942" s="129"/>
      <c r="N942" s="129"/>
      <c r="O942" s="129"/>
      <c r="P942" s="290"/>
      <c r="Q942" s="148"/>
      <c r="R942" s="129">
        <v>13</v>
      </c>
      <c r="S942" s="284"/>
      <c r="T942" s="129"/>
      <c r="U942" s="129"/>
      <c r="V942" s="129"/>
      <c r="W942" s="129"/>
      <c r="X942" s="129"/>
      <c r="Y942" s="129"/>
      <c r="Z942" s="129"/>
      <c r="AA942" s="129"/>
      <c r="AB942" s="129"/>
      <c r="AC942" s="196"/>
      <c r="AD942" s="196"/>
      <c r="AE942" s="129"/>
      <c r="AF942" s="129"/>
      <c r="AG942" s="287"/>
      <c r="AI942" s="129">
        <v>13</v>
      </c>
      <c r="AJ942" s="284"/>
      <c r="AK942" s="129"/>
      <c r="AL942" s="129"/>
      <c r="AM942" s="206"/>
      <c r="AN942" s="206"/>
      <c r="AO942" s="206"/>
      <c r="AP942" s="206"/>
      <c r="AQ942" s="206"/>
      <c r="AR942" s="129"/>
      <c r="AS942" s="129"/>
      <c r="AT942" s="129"/>
      <c r="AU942" s="129"/>
      <c r="AV942" s="287"/>
      <c r="AX942" s="224"/>
      <c r="AY942" s="285"/>
      <c r="AZ942" s="224"/>
      <c r="BA942" s="224"/>
      <c r="BB942" s="224"/>
      <c r="BC942" s="224"/>
      <c r="BD942" s="224"/>
      <c r="BE942" s="224"/>
      <c r="BF942" s="224"/>
      <c r="BG942" s="233"/>
      <c r="BH942" s="233"/>
      <c r="BI942" s="224"/>
      <c r="BJ942" s="224"/>
      <c r="BK942" s="292"/>
      <c r="BL942" s="224"/>
      <c r="BM942" s="224"/>
      <c r="BN942" s="285"/>
      <c r="BO942" s="224"/>
      <c r="BP942" s="224"/>
      <c r="BQ942" s="224"/>
      <c r="BR942" s="224"/>
      <c r="BS942" s="224"/>
      <c r="BT942" s="224"/>
      <c r="BU942" s="224"/>
      <c r="BV942" s="224"/>
      <c r="BW942" s="224"/>
      <c r="BX942" s="224"/>
      <c r="BY942" s="224"/>
      <c r="BZ942" s="282"/>
      <c r="CA942" s="224"/>
      <c r="CB942" s="224"/>
      <c r="CC942" s="285"/>
      <c r="CD942" s="224"/>
      <c r="CE942" s="224"/>
      <c r="CF942" s="224"/>
      <c r="CG942" s="224"/>
      <c r="CH942" s="224"/>
      <c r="CI942" s="224"/>
      <c r="CJ942" s="224"/>
      <c r="CK942" s="224"/>
      <c r="CL942" s="241"/>
      <c r="CM942" s="224"/>
      <c r="CN942" s="224"/>
      <c r="CO942" s="282"/>
    </row>
    <row r="943" spans="1:93" ht="15" hidden="1" customHeight="1">
      <c r="A943" s="129">
        <v>14</v>
      </c>
      <c r="B943" s="283"/>
      <c r="C943" s="129"/>
      <c r="D943" s="129"/>
      <c r="E943" s="129"/>
      <c r="F943" s="129"/>
      <c r="G943" s="129"/>
      <c r="H943" s="129"/>
      <c r="I943" s="129"/>
      <c r="J943" s="129"/>
      <c r="K943" s="129"/>
      <c r="L943" s="129"/>
      <c r="M943" s="129"/>
      <c r="N943" s="129"/>
      <c r="O943" s="129"/>
      <c r="P943" s="290"/>
      <c r="Q943" s="148"/>
      <c r="R943" s="129">
        <v>14</v>
      </c>
      <c r="S943" s="284"/>
      <c r="T943" s="129"/>
      <c r="U943" s="129"/>
      <c r="V943" s="129"/>
      <c r="W943" s="129"/>
      <c r="X943" s="129"/>
      <c r="Y943" s="129"/>
      <c r="Z943" s="129"/>
      <c r="AA943" s="129"/>
      <c r="AB943" s="129"/>
      <c r="AC943" s="196"/>
      <c r="AD943" s="196"/>
      <c r="AE943" s="129"/>
      <c r="AF943" s="129"/>
      <c r="AG943" s="287"/>
      <c r="AI943" s="129">
        <v>14</v>
      </c>
      <c r="AJ943" s="284"/>
      <c r="AK943" s="129"/>
      <c r="AL943" s="129"/>
      <c r="AM943" s="206"/>
      <c r="AN943" s="206"/>
      <c r="AO943" s="206"/>
      <c r="AP943" s="206"/>
      <c r="AQ943" s="206"/>
      <c r="AR943" s="129"/>
      <c r="AS943" s="129"/>
      <c r="AT943" s="129"/>
      <c r="AU943" s="129"/>
      <c r="AV943" s="287"/>
      <c r="AX943" s="224"/>
      <c r="AY943" s="285"/>
      <c r="AZ943" s="224"/>
      <c r="BA943" s="224"/>
      <c r="BB943" s="224"/>
      <c r="BC943" s="224"/>
      <c r="BD943" s="224"/>
      <c r="BE943" s="224"/>
      <c r="BF943" s="224"/>
      <c r="BG943" s="233"/>
      <c r="BH943" s="233"/>
      <c r="BI943" s="224"/>
      <c r="BJ943" s="224"/>
      <c r="BK943" s="292"/>
      <c r="BL943" s="224"/>
      <c r="BM943" s="224"/>
      <c r="BN943" s="285"/>
      <c r="BO943" s="224"/>
      <c r="BP943" s="224"/>
      <c r="BQ943" s="224"/>
      <c r="BR943" s="224"/>
      <c r="BS943" s="224"/>
      <c r="BT943" s="224"/>
      <c r="BU943" s="224"/>
      <c r="BV943" s="224"/>
      <c r="BW943" s="224"/>
      <c r="BX943" s="224"/>
      <c r="BY943" s="224"/>
      <c r="BZ943" s="282"/>
      <c r="CA943" s="224"/>
      <c r="CB943" s="224"/>
      <c r="CC943" s="285"/>
      <c r="CD943" s="224"/>
      <c r="CE943" s="224"/>
      <c r="CF943" s="224"/>
      <c r="CG943" s="224"/>
      <c r="CH943" s="224"/>
      <c r="CI943" s="224"/>
      <c r="CJ943" s="224"/>
      <c r="CK943" s="224"/>
      <c r="CL943" s="241"/>
      <c r="CM943" s="224"/>
      <c r="CN943" s="224"/>
      <c r="CO943" s="282"/>
    </row>
    <row r="944" spans="1:93" ht="15" hidden="1" customHeight="1">
      <c r="A944" s="129">
        <v>15</v>
      </c>
      <c r="B944" s="283"/>
      <c r="C944" s="129"/>
      <c r="D944" s="129"/>
      <c r="E944" s="129"/>
      <c r="F944" s="129"/>
      <c r="G944" s="129"/>
      <c r="H944" s="129"/>
      <c r="I944" s="129"/>
      <c r="J944" s="129"/>
      <c r="K944" s="129"/>
      <c r="L944" s="129"/>
      <c r="M944" s="129"/>
      <c r="N944" s="129"/>
      <c r="O944" s="129"/>
      <c r="P944" s="291"/>
      <c r="Q944" s="148"/>
      <c r="R944" s="129">
        <v>15</v>
      </c>
      <c r="S944" s="284"/>
      <c r="T944" s="129"/>
      <c r="U944" s="129"/>
      <c r="V944" s="129"/>
      <c r="W944" s="129"/>
      <c r="X944" s="129"/>
      <c r="Y944" s="129"/>
      <c r="Z944" s="129"/>
      <c r="AA944" s="129"/>
      <c r="AB944" s="129"/>
      <c r="AC944" s="196"/>
      <c r="AD944" s="196"/>
      <c r="AE944" s="129"/>
      <c r="AF944" s="129"/>
      <c r="AG944" s="288"/>
      <c r="AI944" s="129">
        <v>15</v>
      </c>
      <c r="AJ944" s="284"/>
      <c r="AK944" s="129"/>
      <c r="AL944" s="129"/>
      <c r="AM944" s="206"/>
      <c r="AN944" s="206"/>
      <c r="AO944" s="206"/>
      <c r="AP944" s="206"/>
      <c r="AQ944" s="206"/>
      <c r="AR944" s="129"/>
      <c r="AS944" s="129"/>
      <c r="AT944" s="129"/>
      <c r="AU944" s="129"/>
      <c r="AV944" s="288"/>
      <c r="AX944" s="224"/>
      <c r="AY944" s="285"/>
      <c r="AZ944" s="224"/>
      <c r="BA944" s="224"/>
      <c r="BB944" s="224"/>
      <c r="BC944" s="224"/>
      <c r="BD944" s="224"/>
      <c r="BE944" s="224"/>
      <c r="BF944" s="224"/>
      <c r="BG944" s="233"/>
      <c r="BH944" s="233"/>
      <c r="BI944" s="224"/>
      <c r="BJ944" s="224"/>
      <c r="BK944" s="292"/>
      <c r="BL944" s="224"/>
      <c r="BM944" s="224"/>
      <c r="BN944" s="285"/>
      <c r="BO944" s="224"/>
      <c r="BP944" s="224"/>
      <c r="BQ944" s="224"/>
      <c r="BR944" s="224"/>
      <c r="BS944" s="224"/>
      <c r="BT944" s="224"/>
      <c r="BU944" s="224"/>
      <c r="BV944" s="224"/>
      <c r="BW944" s="224"/>
      <c r="BX944" s="224"/>
      <c r="BY944" s="224"/>
      <c r="BZ944" s="282"/>
      <c r="CA944" s="224"/>
      <c r="CB944" s="224"/>
      <c r="CC944" s="285"/>
      <c r="CD944" s="224"/>
      <c r="CE944" s="224"/>
      <c r="CF944" s="224"/>
      <c r="CG944" s="224"/>
      <c r="CH944" s="224"/>
      <c r="CI944" s="224"/>
      <c r="CJ944" s="224"/>
      <c r="CK944" s="224"/>
      <c r="CL944" s="241"/>
      <c r="CM944" s="224"/>
      <c r="CN944" s="224"/>
      <c r="CO944" s="282"/>
    </row>
    <row r="945" spans="1:93" ht="15.75" hidden="1">
      <c r="A945" s="280" t="s">
        <v>644</v>
      </c>
      <c r="B945" s="280"/>
      <c r="C945" s="129"/>
      <c r="D945" s="129"/>
      <c r="E945" s="125">
        <f>SUM(E930:E944)</f>
        <v>180</v>
      </c>
      <c r="F945" s="125">
        <f>SUM(F930:F944)</f>
        <v>180</v>
      </c>
      <c r="G945" s="125">
        <f t="shared" ref="G945:H945" si="435">SUM(G930:G944)</f>
        <v>0</v>
      </c>
      <c r="H945" s="125">
        <f t="shared" si="435"/>
        <v>0</v>
      </c>
      <c r="I945" s="129"/>
      <c r="J945" s="129">
        <f t="shared" ref="J945:K945" si="436">SUM(J930:J944)</f>
        <v>0</v>
      </c>
      <c r="K945" s="129">
        <f t="shared" si="436"/>
        <v>0</v>
      </c>
      <c r="L945" s="130">
        <f>IF(F945=0,0,(F945/E945*100))</f>
        <v>100</v>
      </c>
      <c r="M945" s="130">
        <f>IF(K945=0,0,(K945/J945*100))</f>
        <v>0</v>
      </c>
      <c r="N945" s="129">
        <v>13</v>
      </c>
      <c r="O945" s="129">
        <v>0</v>
      </c>
      <c r="P945" s="129"/>
      <c r="Q945" s="148"/>
      <c r="R945" s="280" t="s">
        <v>644</v>
      </c>
      <c r="S945" s="280"/>
      <c r="T945" s="125"/>
      <c r="U945" s="125"/>
      <c r="V945" s="125">
        <f>SUM(V930:V944)</f>
        <v>180</v>
      </c>
      <c r="W945" s="125">
        <f>SUM(W930:W944)</f>
        <v>160</v>
      </c>
      <c r="X945" s="125">
        <f t="shared" ref="X945:Y945" si="437">SUM(X930:X944)</f>
        <v>0</v>
      </c>
      <c r="Y945" s="125">
        <f t="shared" si="437"/>
        <v>0</v>
      </c>
      <c r="Z945" s="125"/>
      <c r="AA945" s="125">
        <f t="shared" ref="AA945:AB945" si="438">SUM(AA930:AA944)</f>
        <v>0</v>
      </c>
      <c r="AB945" s="125">
        <f t="shared" si="438"/>
        <v>0</v>
      </c>
      <c r="AC945" s="197">
        <f>IF(W945=0,0,(W945/V945*100))</f>
        <v>88.888888888888886</v>
      </c>
      <c r="AD945" s="197">
        <f>IF(AB945=0,0,(AB945/AA945*100))</f>
        <v>0</v>
      </c>
      <c r="AE945" s="129"/>
      <c r="AF945" s="129"/>
      <c r="AG945" s="129"/>
      <c r="AI945" s="281" t="s">
        <v>644</v>
      </c>
      <c r="AJ945" s="281"/>
      <c r="AK945" s="129"/>
      <c r="AL945" s="129"/>
      <c r="AM945" s="206">
        <f>SUM(AM930:AM944)</f>
        <v>0</v>
      </c>
      <c r="AN945" s="206">
        <f>SUM(AN930:AN944)</f>
        <v>0</v>
      </c>
      <c r="AO945" s="206"/>
      <c r="AP945" s="206">
        <f t="shared" ref="AP945:AQ945" si="439">SUM(AP930:AP944)</f>
        <v>0</v>
      </c>
      <c r="AQ945" s="206">
        <f t="shared" si="439"/>
        <v>0</v>
      </c>
      <c r="AR945" s="130">
        <f>IF(AN945=0,0,(AN945/AM945*100))</f>
        <v>0</v>
      </c>
      <c r="AS945" s="130">
        <f>IF(AQ945=0,0,(AQ945/AP945*100))</f>
        <v>0</v>
      </c>
      <c r="AT945" s="129">
        <v>15</v>
      </c>
      <c r="AU945" s="129">
        <v>4</v>
      </c>
      <c r="AV945" s="129"/>
      <c r="AX945" s="282"/>
      <c r="AY945" s="282"/>
      <c r="AZ945" s="224"/>
      <c r="BA945" s="224"/>
      <c r="BB945" s="224"/>
      <c r="BC945" s="224"/>
      <c r="BD945" s="224"/>
      <c r="BE945" s="224"/>
      <c r="BF945" s="224"/>
      <c r="BG945" s="232"/>
      <c r="BH945" s="232"/>
      <c r="BI945" s="224"/>
      <c r="BJ945" s="224"/>
      <c r="BK945" s="224"/>
      <c r="BL945" s="224"/>
      <c r="BM945" s="282"/>
      <c r="BN945" s="282"/>
      <c r="BO945" s="224"/>
      <c r="BP945" s="224"/>
      <c r="BQ945" s="224"/>
      <c r="BR945" s="224"/>
      <c r="BS945" s="224"/>
      <c r="BT945" s="224"/>
      <c r="BU945" s="224"/>
      <c r="BV945" s="223"/>
      <c r="BW945" s="223"/>
      <c r="BX945" s="224"/>
      <c r="BY945" s="224"/>
      <c r="BZ945" s="224"/>
      <c r="CA945" s="224"/>
      <c r="CB945" s="282"/>
      <c r="CC945" s="282"/>
      <c r="CD945" s="224"/>
      <c r="CE945" s="224"/>
      <c r="CF945" s="224"/>
      <c r="CG945" s="224"/>
      <c r="CH945" s="224"/>
      <c r="CI945" s="224"/>
      <c r="CJ945" s="224"/>
      <c r="CK945" s="223"/>
      <c r="CL945" s="242"/>
      <c r="CM945" s="224"/>
      <c r="CN945" s="224"/>
      <c r="CO945" s="224"/>
    </row>
    <row r="946" spans="1:93" ht="15.75" hidden="1">
      <c r="A946" s="129">
        <v>1</v>
      </c>
      <c r="B946" s="283" t="s">
        <v>800</v>
      </c>
      <c r="C946" s="129" t="s">
        <v>749</v>
      </c>
      <c r="D946" s="129" t="s">
        <v>750</v>
      </c>
      <c r="E946" s="125">
        <v>100</v>
      </c>
      <c r="F946" s="125">
        <v>140</v>
      </c>
      <c r="G946" s="125"/>
      <c r="H946" s="125"/>
      <c r="I946" s="129"/>
      <c r="J946" s="129"/>
      <c r="K946" s="129"/>
      <c r="L946" s="130"/>
      <c r="M946" s="130"/>
      <c r="N946" s="129"/>
      <c r="O946" s="129"/>
      <c r="P946" s="286"/>
      <c r="Q946" s="148"/>
      <c r="R946" s="129">
        <v>1</v>
      </c>
      <c r="S946" s="283" t="s">
        <v>800</v>
      </c>
      <c r="T946" s="129" t="s">
        <v>749</v>
      </c>
      <c r="U946" s="129" t="s">
        <v>750</v>
      </c>
      <c r="V946" s="129">
        <v>100</v>
      </c>
      <c r="W946" s="129">
        <v>20</v>
      </c>
      <c r="X946" s="129"/>
      <c r="Y946" s="129"/>
      <c r="Z946" s="129"/>
      <c r="AA946" s="129"/>
      <c r="AB946" s="129"/>
      <c r="AC946" s="197"/>
      <c r="AD946" s="197"/>
      <c r="AE946" s="129"/>
      <c r="AF946" s="129"/>
      <c r="AG946" s="289" t="s">
        <v>942</v>
      </c>
      <c r="AI946" s="129">
        <v>1</v>
      </c>
      <c r="AJ946" s="284" t="s">
        <v>800</v>
      </c>
      <c r="AK946" s="129"/>
      <c r="AL946" s="129"/>
      <c r="AM946" s="206"/>
      <c r="AN946" s="206"/>
      <c r="AO946" s="206"/>
      <c r="AP946" s="206"/>
      <c r="AQ946" s="206"/>
      <c r="AR946" s="130"/>
      <c r="AS946" s="130"/>
      <c r="AT946" s="129"/>
      <c r="AU946" s="129"/>
      <c r="AV946" s="129"/>
      <c r="AX946" s="224"/>
      <c r="AY946" s="285"/>
      <c r="AZ946" s="224"/>
      <c r="BA946" s="224"/>
      <c r="BB946" s="224"/>
      <c r="BC946" s="224"/>
      <c r="BD946" s="224"/>
      <c r="BE946" s="224"/>
      <c r="BF946" s="224"/>
      <c r="BG946" s="232"/>
      <c r="BH946" s="232"/>
      <c r="BI946" s="224"/>
      <c r="BJ946" s="224"/>
      <c r="BK946" s="282"/>
      <c r="BL946" s="224"/>
      <c r="BM946" s="243"/>
      <c r="BN946" s="243"/>
      <c r="BO946" s="224"/>
      <c r="BP946" s="224"/>
      <c r="BQ946" s="224"/>
      <c r="BR946" s="224"/>
      <c r="BS946" s="224"/>
      <c r="BT946" s="224"/>
      <c r="BU946" s="224"/>
      <c r="BV946" s="223"/>
      <c r="BW946" s="223"/>
      <c r="BX946" s="224"/>
      <c r="BY946" s="224"/>
      <c r="BZ946" s="224"/>
      <c r="CA946" s="224"/>
      <c r="CB946" s="243"/>
      <c r="CC946" s="243"/>
      <c r="CD946" s="224"/>
      <c r="CE946" s="224"/>
      <c r="CF946" s="224"/>
      <c r="CG946" s="224"/>
      <c r="CH946" s="224"/>
      <c r="CI946" s="224"/>
      <c r="CJ946" s="224"/>
      <c r="CK946" s="223"/>
      <c r="CL946" s="242"/>
      <c r="CM946" s="224"/>
      <c r="CN946" s="224"/>
      <c r="CO946" s="224"/>
    </row>
    <row r="947" spans="1:93" ht="15.75" hidden="1">
      <c r="A947" s="129">
        <v>2</v>
      </c>
      <c r="B947" s="283"/>
      <c r="C947" s="129"/>
      <c r="D947" s="129"/>
      <c r="E947" s="125"/>
      <c r="F947" s="125"/>
      <c r="G947" s="125"/>
      <c r="H947" s="125"/>
      <c r="I947" s="129"/>
      <c r="J947" s="129"/>
      <c r="K947" s="129"/>
      <c r="L947" s="130"/>
      <c r="M947" s="130"/>
      <c r="N947" s="129"/>
      <c r="O947" s="129"/>
      <c r="P947" s="287"/>
      <c r="Q947" s="148"/>
      <c r="R947" s="129">
        <v>2</v>
      </c>
      <c r="S947" s="283"/>
      <c r="T947" s="153" t="s">
        <v>686</v>
      </c>
      <c r="U947" s="153" t="s">
        <v>687</v>
      </c>
      <c r="V947" s="129">
        <v>80</v>
      </c>
      <c r="W947" s="129"/>
      <c r="X947" s="129"/>
      <c r="Y947" s="129"/>
      <c r="Z947" s="129"/>
      <c r="AA947" s="129"/>
      <c r="AB947" s="129"/>
      <c r="AC947" s="197"/>
      <c r="AD947" s="197"/>
      <c r="AE947" s="129"/>
      <c r="AF947" s="129"/>
      <c r="AG947" s="290"/>
      <c r="AI947" s="129">
        <v>2</v>
      </c>
      <c r="AJ947" s="284"/>
      <c r="AK947" s="129"/>
      <c r="AL947" s="129"/>
      <c r="AM947" s="206"/>
      <c r="AN947" s="206"/>
      <c r="AO947" s="206"/>
      <c r="AP947" s="206"/>
      <c r="AQ947" s="206"/>
      <c r="AR947" s="130"/>
      <c r="AS947" s="130"/>
      <c r="AT947" s="129"/>
      <c r="AU947" s="129"/>
      <c r="AV947" s="129"/>
      <c r="AX947" s="224"/>
      <c r="AY947" s="285"/>
      <c r="AZ947" s="224"/>
      <c r="BA947" s="224"/>
      <c r="BB947" s="224"/>
      <c r="BC947" s="224"/>
      <c r="BD947" s="224"/>
      <c r="BE947" s="224"/>
      <c r="BF947" s="224"/>
      <c r="BG947" s="232"/>
      <c r="BH947" s="232"/>
      <c r="BI947" s="224"/>
      <c r="BJ947" s="224"/>
      <c r="BK947" s="282"/>
      <c r="BL947" s="224"/>
      <c r="BM947" s="243"/>
      <c r="BN947" s="243"/>
      <c r="BO947" s="224"/>
      <c r="BP947" s="224"/>
      <c r="BQ947" s="224"/>
      <c r="BR947" s="224"/>
      <c r="BS947" s="224"/>
      <c r="BT947" s="224"/>
      <c r="BU947" s="224"/>
      <c r="BV947" s="223"/>
      <c r="BW947" s="223"/>
      <c r="BX947" s="224"/>
      <c r="BY947" s="224"/>
      <c r="BZ947" s="224"/>
      <c r="CA947" s="224"/>
      <c r="CB947" s="243"/>
      <c r="CC947" s="243"/>
      <c r="CD947" s="224"/>
      <c r="CE947" s="224"/>
      <c r="CF947" s="224"/>
      <c r="CG947" s="224"/>
      <c r="CH947" s="224"/>
      <c r="CI947" s="224"/>
      <c r="CJ947" s="224"/>
      <c r="CK947" s="223"/>
      <c r="CL947" s="242"/>
      <c r="CM947" s="224"/>
      <c r="CN947" s="224"/>
      <c r="CO947" s="224"/>
    </row>
    <row r="948" spans="1:93" ht="15.75" hidden="1">
      <c r="A948" s="129">
        <v>3</v>
      </c>
      <c r="B948" s="283"/>
      <c r="C948" s="129"/>
      <c r="D948" s="129"/>
      <c r="E948" s="125"/>
      <c r="F948" s="125"/>
      <c r="G948" s="125"/>
      <c r="H948" s="125"/>
      <c r="I948" s="129"/>
      <c r="J948" s="129"/>
      <c r="K948" s="129"/>
      <c r="L948" s="130"/>
      <c r="M948" s="130"/>
      <c r="N948" s="129"/>
      <c r="O948" s="129"/>
      <c r="P948" s="287"/>
      <c r="Q948" s="148"/>
      <c r="R948" s="129">
        <v>3</v>
      </c>
      <c r="S948" s="283"/>
      <c r="T948" s="129" t="s">
        <v>906</v>
      </c>
      <c r="U948" s="129" t="s">
        <v>907</v>
      </c>
      <c r="V948" s="129"/>
      <c r="W948" s="129">
        <v>56</v>
      </c>
      <c r="X948" s="129"/>
      <c r="Y948" s="129"/>
      <c r="Z948" s="129"/>
      <c r="AA948" s="129"/>
      <c r="AB948" s="129"/>
      <c r="AC948" s="197"/>
      <c r="AD948" s="197"/>
      <c r="AE948" s="129"/>
      <c r="AF948" s="129"/>
      <c r="AG948" s="290"/>
      <c r="AI948" s="129">
        <v>3</v>
      </c>
      <c r="AJ948" s="284"/>
      <c r="AK948" s="129"/>
      <c r="AL948" s="129"/>
      <c r="AM948" s="206"/>
      <c r="AN948" s="206"/>
      <c r="AO948" s="206"/>
      <c r="AP948" s="206"/>
      <c r="AQ948" s="206"/>
      <c r="AR948" s="130"/>
      <c r="AS948" s="130"/>
      <c r="AT948" s="129"/>
      <c r="AU948" s="129"/>
      <c r="AV948" s="129"/>
      <c r="AX948" s="224"/>
      <c r="AY948" s="285"/>
      <c r="AZ948" s="224"/>
      <c r="BA948" s="224"/>
      <c r="BB948" s="224"/>
      <c r="BC948" s="224"/>
      <c r="BD948" s="224"/>
      <c r="BE948" s="224"/>
      <c r="BF948" s="224"/>
      <c r="BG948" s="232"/>
      <c r="BH948" s="232"/>
      <c r="BI948" s="224"/>
      <c r="BJ948" s="224"/>
      <c r="BK948" s="282"/>
      <c r="BL948" s="224"/>
      <c r="BM948" s="243"/>
      <c r="BN948" s="243"/>
      <c r="BO948" s="224"/>
      <c r="BP948" s="224"/>
      <c r="BQ948" s="224"/>
      <c r="BR948" s="224"/>
      <c r="BS948" s="224"/>
      <c r="BT948" s="224"/>
      <c r="BU948" s="224"/>
      <c r="BV948" s="223"/>
      <c r="BW948" s="223"/>
      <c r="BX948" s="224"/>
      <c r="BY948" s="224"/>
      <c r="BZ948" s="224"/>
      <c r="CA948" s="224"/>
      <c r="CB948" s="243"/>
      <c r="CC948" s="243"/>
      <c r="CD948" s="224"/>
      <c r="CE948" s="224"/>
      <c r="CF948" s="224"/>
      <c r="CG948" s="224"/>
      <c r="CH948" s="224"/>
      <c r="CI948" s="224"/>
      <c r="CJ948" s="224"/>
      <c r="CK948" s="223"/>
      <c r="CL948" s="242"/>
      <c r="CM948" s="224"/>
      <c r="CN948" s="224"/>
      <c r="CO948" s="224"/>
    </row>
    <row r="949" spans="1:93" ht="15.75" hidden="1">
      <c r="A949" s="129">
        <v>4</v>
      </c>
      <c r="B949" s="283"/>
      <c r="C949" s="129"/>
      <c r="D949" s="129"/>
      <c r="E949" s="125"/>
      <c r="F949" s="125"/>
      <c r="G949" s="125"/>
      <c r="H949" s="125"/>
      <c r="I949" s="129"/>
      <c r="J949" s="129"/>
      <c r="K949" s="129"/>
      <c r="L949" s="130"/>
      <c r="M949" s="130"/>
      <c r="N949" s="129"/>
      <c r="O949" s="129"/>
      <c r="P949" s="287"/>
      <c r="Q949" s="148"/>
      <c r="R949" s="129">
        <v>4</v>
      </c>
      <c r="S949" s="283"/>
      <c r="T949" s="129"/>
      <c r="U949" s="129"/>
      <c r="V949" s="129"/>
      <c r="W949" s="129"/>
      <c r="X949" s="129"/>
      <c r="Y949" s="129"/>
      <c r="Z949" s="129"/>
      <c r="AA949" s="129"/>
      <c r="AB949" s="129"/>
      <c r="AC949" s="197"/>
      <c r="AD949" s="197"/>
      <c r="AE949" s="129"/>
      <c r="AF949" s="129"/>
      <c r="AG949" s="291"/>
      <c r="AI949" s="129">
        <v>4</v>
      </c>
      <c r="AJ949" s="284"/>
      <c r="AK949" s="129"/>
      <c r="AL949" s="129"/>
      <c r="AM949" s="206"/>
      <c r="AN949" s="206"/>
      <c r="AO949" s="206"/>
      <c r="AP949" s="206"/>
      <c r="AQ949" s="206"/>
      <c r="AR949" s="130"/>
      <c r="AS949" s="130"/>
      <c r="AT949" s="129"/>
      <c r="AU949" s="129"/>
      <c r="AV949" s="129"/>
      <c r="AX949" s="224"/>
      <c r="AY949" s="285"/>
      <c r="AZ949" s="224"/>
      <c r="BA949" s="224"/>
      <c r="BB949" s="224"/>
      <c r="BC949" s="224"/>
      <c r="BD949" s="224"/>
      <c r="BE949" s="224"/>
      <c r="BF949" s="224"/>
      <c r="BG949" s="232"/>
      <c r="BH949" s="232"/>
      <c r="BI949" s="224"/>
      <c r="BJ949" s="224"/>
      <c r="BK949" s="282"/>
      <c r="BL949" s="224"/>
      <c r="BM949" s="243"/>
      <c r="BN949" s="243"/>
      <c r="BO949" s="224"/>
      <c r="BP949" s="224"/>
      <c r="BQ949" s="224"/>
      <c r="BR949" s="224"/>
      <c r="BS949" s="224"/>
      <c r="BT949" s="224"/>
      <c r="BU949" s="224"/>
      <c r="BV949" s="223"/>
      <c r="BW949" s="223"/>
      <c r="BX949" s="224"/>
      <c r="BY949" s="224"/>
      <c r="BZ949" s="224"/>
      <c r="CA949" s="224"/>
      <c r="CB949" s="243"/>
      <c r="CC949" s="243"/>
      <c r="CD949" s="224"/>
      <c r="CE949" s="224"/>
      <c r="CF949" s="224"/>
      <c r="CG949" s="224"/>
      <c r="CH949" s="224"/>
      <c r="CI949" s="224"/>
      <c r="CJ949" s="224"/>
      <c r="CK949" s="223"/>
      <c r="CL949" s="242"/>
      <c r="CM949" s="224"/>
      <c r="CN949" s="224"/>
      <c r="CO949" s="224"/>
    </row>
    <row r="950" spans="1:93" ht="15.75" hidden="1">
      <c r="A950" s="129">
        <v>5</v>
      </c>
      <c r="B950" s="283"/>
      <c r="C950" s="129"/>
      <c r="D950" s="129"/>
      <c r="E950" s="125"/>
      <c r="F950" s="125"/>
      <c r="G950" s="125"/>
      <c r="H950" s="125"/>
      <c r="I950" s="129"/>
      <c r="J950" s="129"/>
      <c r="K950" s="129"/>
      <c r="L950" s="130"/>
      <c r="M950" s="130"/>
      <c r="N950" s="129"/>
      <c r="O950" s="129"/>
      <c r="P950" s="287"/>
      <c r="Q950" s="148"/>
      <c r="R950" s="129">
        <v>5</v>
      </c>
      <c r="S950" s="283"/>
      <c r="T950" s="129"/>
      <c r="U950" s="129"/>
      <c r="V950" s="129"/>
      <c r="W950" s="129"/>
      <c r="X950" s="129"/>
      <c r="Y950" s="129"/>
      <c r="Z950" s="129"/>
      <c r="AA950" s="129"/>
      <c r="AB950" s="129"/>
      <c r="AC950" s="197"/>
      <c r="AD950" s="197"/>
      <c r="AE950" s="129"/>
      <c r="AF950" s="129"/>
      <c r="AG950" s="129"/>
      <c r="AI950" s="129">
        <v>5</v>
      </c>
      <c r="AJ950" s="284"/>
      <c r="AK950" s="129"/>
      <c r="AL950" s="129"/>
      <c r="AM950" s="206"/>
      <c r="AN950" s="206"/>
      <c r="AO950" s="206"/>
      <c r="AP950" s="206"/>
      <c r="AQ950" s="206"/>
      <c r="AR950" s="130"/>
      <c r="AS950" s="130"/>
      <c r="AT950" s="129"/>
      <c r="AU950" s="129"/>
      <c r="AV950" s="129"/>
      <c r="AX950" s="224"/>
      <c r="AY950" s="285"/>
      <c r="AZ950" s="224"/>
      <c r="BA950" s="224"/>
      <c r="BB950" s="224"/>
      <c r="BC950" s="224"/>
      <c r="BD950" s="224"/>
      <c r="BE950" s="224"/>
      <c r="BF950" s="224"/>
      <c r="BG950" s="232"/>
      <c r="BH950" s="232"/>
      <c r="BI950" s="224"/>
      <c r="BJ950" s="224"/>
      <c r="BK950" s="282"/>
      <c r="BL950" s="224"/>
      <c r="BM950" s="243"/>
      <c r="BN950" s="243"/>
      <c r="BO950" s="224"/>
      <c r="BP950" s="224"/>
      <c r="BQ950" s="224"/>
      <c r="BR950" s="224"/>
      <c r="BS950" s="224"/>
      <c r="BT950" s="224"/>
      <c r="BU950" s="224"/>
      <c r="BV950" s="223"/>
      <c r="BW950" s="223"/>
      <c r="BX950" s="224"/>
      <c r="BY950" s="224"/>
      <c r="BZ950" s="224"/>
      <c r="CA950" s="224"/>
      <c r="CB950" s="243"/>
      <c r="CC950" s="243"/>
      <c r="CD950" s="224"/>
      <c r="CE950" s="224"/>
      <c r="CF950" s="224"/>
      <c r="CG950" s="224"/>
      <c r="CH950" s="224"/>
      <c r="CI950" s="224"/>
      <c r="CJ950" s="224"/>
      <c r="CK950" s="223"/>
      <c r="CL950" s="242"/>
      <c r="CM950" s="224"/>
      <c r="CN950" s="224"/>
      <c r="CO950" s="224"/>
    </row>
    <row r="951" spans="1:93" ht="15.75" hidden="1">
      <c r="A951" s="129">
        <v>6</v>
      </c>
      <c r="B951" s="283"/>
      <c r="C951" s="129"/>
      <c r="D951" s="129"/>
      <c r="E951" s="125"/>
      <c r="F951" s="125"/>
      <c r="G951" s="125"/>
      <c r="H951" s="125"/>
      <c r="I951" s="129"/>
      <c r="J951" s="129"/>
      <c r="K951" s="129"/>
      <c r="L951" s="130"/>
      <c r="M951" s="130"/>
      <c r="N951" s="129"/>
      <c r="O951" s="129"/>
      <c r="P951" s="287"/>
      <c r="Q951" s="148"/>
      <c r="R951" s="129">
        <v>6</v>
      </c>
      <c r="S951" s="283"/>
      <c r="T951" s="129"/>
      <c r="U951" s="129"/>
      <c r="V951" s="129"/>
      <c r="W951" s="129"/>
      <c r="X951" s="129"/>
      <c r="Y951" s="129"/>
      <c r="Z951" s="129"/>
      <c r="AA951" s="129"/>
      <c r="AB951" s="129"/>
      <c r="AC951" s="197"/>
      <c r="AD951" s="197"/>
      <c r="AE951" s="129"/>
      <c r="AF951" s="129"/>
      <c r="AG951" s="129"/>
      <c r="AI951" s="129">
        <v>6</v>
      </c>
      <c r="AJ951" s="284"/>
      <c r="AK951" s="129"/>
      <c r="AL951" s="129"/>
      <c r="AM951" s="206"/>
      <c r="AN951" s="206"/>
      <c r="AO951" s="206"/>
      <c r="AP951" s="206"/>
      <c r="AQ951" s="206"/>
      <c r="AR951" s="130"/>
      <c r="AS951" s="130"/>
      <c r="AT951" s="129"/>
      <c r="AU951" s="129"/>
      <c r="AV951" s="129"/>
      <c r="AX951" s="224"/>
      <c r="AY951" s="285"/>
      <c r="AZ951" s="224"/>
      <c r="BA951" s="224"/>
      <c r="BB951" s="224"/>
      <c r="BC951" s="224"/>
      <c r="BD951" s="224"/>
      <c r="BE951" s="224"/>
      <c r="BF951" s="224"/>
      <c r="BG951" s="232"/>
      <c r="BH951" s="232"/>
      <c r="BI951" s="224"/>
      <c r="BJ951" s="224"/>
      <c r="BK951" s="282"/>
      <c r="BL951" s="224"/>
      <c r="BM951" s="243"/>
      <c r="BN951" s="243"/>
      <c r="BO951" s="224"/>
      <c r="BP951" s="224"/>
      <c r="BQ951" s="224"/>
      <c r="BR951" s="224"/>
      <c r="BS951" s="224"/>
      <c r="BT951" s="224"/>
      <c r="BU951" s="224"/>
      <c r="BV951" s="223"/>
      <c r="BW951" s="223"/>
      <c r="BX951" s="224"/>
      <c r="BY951" s="224"/>
      <c r="BZ951" s="224"/>
      <c r="CA951" s="224"/>
      <c r="CB951" s="243"/>
      <c r="CC951" s="243"/>
      <c r="CD951" s="224"/>
      <c r="CE951" s="224"/>
      <c r="CF951" s="224"/>
      <c r="CG951" s="224"/>
      <c r="CH951" s="224"/>
      <c r="CI951" s="224"/>
      <c r="CJ951" s="224"/>
      <c r="CK951" s="223"/>
      <c r="CL951" s="242"/>
      <c r="CM951" s="224"/>
      <c r="CN951" s="224"/>
      <c r="CO951" s="224"/>
    </row>
    <row r="952" spans="1:93" ht="15.75" hidden="1">
      <c r="A952" s="129">
        <v>7</v>
      </c>
      <c r="B952" s="283"/>
      <c r="C952" s="129"/>
      <c r="D952" s="129"/>
      <c r="E952" s="125"/>
      <c r="F952" s="125"/>
      <c r="G952" s="125"/>
      <c r="H952" s="125"/>
      <c r="I952" s="129"/>
      <c r="J952" s="129"/>
      <c r="K952" s="129"/>
      <c r="L952" s="130"/>
      <c r="M952" s="130"/>
      <c r="N952" s="129"/>
      <c r="O952" s="129"/>
      <c r="P952" s="287"/>
      <c r="Q952" s="148"/>
      <c r="R952" s="129">
        <v>7</v>
      </c>
      <c r="S952" s="283"/>
      <c r="T952" s="129"/>
      <c r="U952" s="129"/>
      <c r="V952" s="129"/>
      <c r="W952" s="129"/>
      <c r="X952" s="129"/>
      <c r="Y952" s="129"/>
      <c r="Z952" s="129"/>
      <c r="AA952" s="129"/>
      <c r="AB952" s="129"/>
      <c r="AC952" s="197"/>
      <c r="AD952" s="197"/>
      <c r="AE952" s="129"/>
      <c r="AF952" s="129"/>
      <c r="AG952" s="129"/>
      <c r="AI952" s="129">
        <v>7</v>
      </c>
      <c r="AJ952" s="284"/>
      <c r="AK952" s="129"/>
      <c r="AL952" s="129"/>
      <c r="AM952" s="206"/>
      <c r="AN952" s="206"/>
      <c r="AO952" s="206"/>
      <c r="AP952" s="206"/>
      <c r="AQ952" s="206"/>
      <c r="AR952" s="130"/>
      <c r="AS952" s="130"/>
      <c r="AT952" s="129"/>
      <c r="AU952" s="129"/>
      <c r="AV952" s="129"/>
      <c r="AX952" s="224"/>
      <c r="AY952" s="285"/>
      <c r="AZ952" s="224"/>
      <c r="BA952" s="224"/>
      <c r="BB952" s="224"/>
      <c r="BC952" s="224"/>
      <c r="BD952" s="224"/>
      <c r="BE952" s="224"/>
      <c r="BF952" s="224"/>
      <c r="BG952" s="232"/>
      <c r="BH952" s="232"/>
      <c r="BI952" s="224"/>
      <c r="BJ952" s="224"/>
      <c r="BK952" s="282"/>
      <c r="BL952" s="224"/>
      <c r="BM952" s="243"/>
      <c r="BN952" s="243"/>
      <c r="BO952" s="224"/>
      <c r="BP952" s="224"/>
      <c r="BQ952" s="224"/>
      <c r="BR952" s="224"/>
      <c r="BS952" s="224"/>
      <c r="BT952" s="224"/>
      <c r="BU952" s="224"/>
      <c r="BV952" s="223"/>
      <c r="BW952" s="223"/>
      <c r="BX952" s="224"/>
      <c r="BY952" s="224"/>
      <c r="BZ952" s="224"/>
      <c r="CA952" s="224"/>
      <c r="CB952" s="243"/>
      <c r="CC952" s="243"/>
      <c r="CD952" s="224"/>
      <c r="CE952" s="224"/>
      <c r="CF952" s="224"/>
      <c r="CG952" s="224"/>
      <c r="CH952" s="224"/>
      <c r="CI952" s="224"/>
      <c r="CJ952" s="224"/>
      <c r="CK952" s="223"/>
      <c r="CL952" s="242"/>
      <c r="CM952" s="224"/>
      <c r="CN952" s="224"/>
      <c r="CO952" s="224"/>
    </row>
    <row r="953" spans="1:93" ht="15.75" hidden="1">
      <c r="A953" s="129">
        <v>8</v>
      </c>
      <c r="B953" s="283"/>
      <c r="C953" s="129"/>
      <c r="D953" s="129"/>
      <c r="E953" s="125"/>
      <c r="F953" s="125"/>
      <c r="G953" s="125"/>
      <c r="H953" s="125"/>
      <c r="I953" s="129"/>
      <c r="J953" s="129"/>
      <c r="K953" s="129"/>
      <c r="L953" s="130"/>
      <c r="M953" s="130"/>
      <c r="N953" s="129"/>
      <c r="O953" s="129"/>
      <c r="P953" s="287"/>
      <c r="Q953" s="148"/>
      <c r="R953" s="129">
        <v>8</v>
      </c>
      <c r="S953" s="283"/>
      <c r="T953" s="129"/>
      <c r="U953" s="129"/>
      <c r="V953" s="129"/>
      <c r="W953" s="129"/>
      <c r="X953" s="129"/>
      <c r="Y953" s="129"/>
      <c r="Z953" s="129"/>
      <c r="AA953" s="129"/>
      <c r="AB953" s="129"/>
      <c r="AC953" s="197"/>
      <c r="AD953" s="197"/>
      <c r="AE953" s="129"/>
      <c r="AF953" s="129"/>
      <c r="AG953" s="129"/>
      <c r="AI953" s="129">
        <v>8</v>
      </c>
      <c r="AJ953" s="284"/>
      <c r="AK953" s="129"/>
      <c r="AL953" s="129"/>
      <c r="AM953" s="206"/>
      <c r="AN953" s="206"/>
      <c r="AO953" s="206"/>
      <c r="AP953" s="206"/>
      <c r="AQ953" s="206"/>
      <c r="AR953" s="130"/>
      <c r="AS953" s="130"/>
      <c r="AT953" s="129"/>
      <c r="AU953" s="129"/>
      <c r="AV953" s="129"/>
      <c r="AX953" s="224"/>
      <c r="AY953" s="285"/>
      <c r="AZ953" s="224"/>
      <c r="BA953" s="224"/>
      <c r="BB953" s="224"/>
      <c r="BC953" s="224"/>
      <c r="BD953" s="224"/>
      <c r="BE953" s="224"/>
      <c r="BF953" s="224"/>
      <c r="BG953" s="232"/>
      <c r="BH953" s="232"/>
      <c r="BI953" s="224"/>
      <c r="BJ953" s="224"/>
      <c r="BK953" s="282"/>
      <c r="BL953" s="224"/>
      <c r="BM953" s="243"/>
      <c r="BN953" s="243"/>
      <c r="BO953" s="224"/>
      <c r="BP953" s="224"/>
      <c r="BQ953" s="224"/>
      <c r="BR953" s="224"/>
      <c r="BS953" s="224"/>
      <c r="BT953" s="224"/>
      <c r="BU953" s="224"/>
      <c r="BV953" s="223"/>
      <c r="BW953" s="223"/>
      <c r="BX953" s="224"/>
      <c r="BY953" s="224"/>
      <c r="BZ953" s="224"/>
      <c r="CA953" s="224"/>
      <c r="CB953" s="243"/>
      <c r="CC953" s="243"/>
      <c r="CD953" s="224"/>
      <c r="CE953" s="224"/>
      <c r="CF953" s="224"/>
      <c r="CG953" s="224"/>
      <c r="CH953" s="224"/>
      <c r="CI953" s="224"/>
      <c r="CJ953" s="224"/>
      <c r="CK953" s="223"/>
      <c r="CL953" s="242"/>
      <c r="CM953" s="224"/>
      <c r="CN953" s="224"/>
      <c r="CO953" s="224"/>
    </row>
    <row r="954" spans="1:93" ht="15.75" hidden="1">
      <c r="A954" s="129">
        <v>9</v>
      </c>
      <c r="B954" s="283"/>
      <c r="C954" s="129"/>
      <c r="D954" s="129"/>
      <c r="E954" s="125"/>
      <c r="F954" s="125"/>
      <c r="G954" s="125"/>
      <c r="H954" s="125"/>
      <c r="I954" s="129"/>
      <c r="J954" s="129"/>
      <c r="K954" s="129"/>
      <c r="L954" s="130"/>
      <c r="M954" s="130"/>
      <c r="N954" s="129"/>
      <c r="O954" s="129"/>
      <c r="P954" s="287"/>
      <c r="Q954" s="148"/>
      <c r="R954" s="129">
        <v>9</v>
      </c>
      <c r="S954" s="283"/>
      <c r="T954" s="129"/>
      <c r="U954" s="129"/>
      <c r="V954" s="129"/>
      <c r="W954" s="129"/>
      <c r="X954" s="129"/>
      <c r="Y954" s="129"/>
      <c r="Z954" s="129"/>
      <c r="AA954" s="129"/>
      <c r="AB954" s="129"/>
      <c r="AC954" s="197"/>
      <c r="AD954" s="197"/>
      <c r="AE954" s="129"/>
      <c r="AF954" s="129"/>
      <c r="AG954" s="129"/>
      <c r="AI954" s="129">
        <v>9</v>
      </c>
      <c r="AJ954" s="284"/>
      <c r="AK954" s="129"/>
      <c r="AL954" s="129"/>
      <c r="AM954" s="206"/>
      <c r="AN954" s="206"/>
      <c r="AO954" s="206"/>
      <c r="AP954" s="206"/>
      <c r="AQ954" s="206"/>
      <c r="AR954" s="130"/>
      <c r="AS954" s="130"/>
      <c r="AT954" s="129"/>
      <c r="AU954" s="129"/>
      <c r="AV954" s="129"/>
      <c r="AX954" s="224"/>
      <c r="AY954" s="285"/>
      <c r="AZ954" s="224"/>
      <c r="BA954" s="224"/>
      <c r="BB954" s="224"/>
      <c r="BC954" s="224"/>
      <c r="BD954" s="224"/>
      <c r="BE954" s="224"/>
      <c r="BF954" s="224"/>
      <c r="BG954" s="232"/>
      <c r="BH954" s="232"/>
      <c r="BI954" s="224"/>
      <c r="BJ954" s="224"/>
      <c r="BK954" s="282"/>
      <c r="BL954" s="224"/>
      <c r="BM954" s="243"/>
      <c r="BN954" s="243"/>
      <c r="BO954" s="224"/>
      <c r="BP954" s="224"/>
      <c r="BQ954" s="224"/>
      <c r="BR954" s="224"/>
      <c r="BS954" s="224"/>
      <c r="BT954" s="224"/>
      <c r="BU954" s="224"/>
      <c r="BV954" s="223"/>
      <c r="BW954" s="223"/>
      <c r="BX954" s="224"/>
      <c r="BY954" s="224"/>
      <c r="BZ954" s="224"/>
      <c r="CA954" s="224"/>
      <c r="CB954" s="243"/>
      <c r="CC954" s="243"/>
      <c r="CD954" s="224"/>
      <c r="CE954" s="224"/>
      <c r="CF954" s="224"/>
      <c r="CG954" s="224"/>
      <c r="CH954" s="224"/>
      <c r="CI954" s="224"/>
      <c r="CJ954" s="224"/>
      <c r="CK954" s="223"/>
      <c r="CL954" s="242"/>
      <c r="CM954" s="224"/>
      <c r="CN954" s="224"/>
      <c r="CO954" s="224"/>
    </row>
    <row r="955" spans="1:93" ht="15.75" hidden="1">
      <c r="A955" s="129">
        <v>10</v>
      </c>
      <c r="B955" s="283"/>
      <c r="C955" s="129"/>
      <c r="D955" s="129"/>
      <c r="E955" s="125"/>
      <c r="F955" s="125"/>
      <c r="G955" s="125"/>
      <c r="H955" s="125"/>
      <c r="I955" s="129"/>
      <c r="J955" s="129"/>
      <c r="K955" s="129"/>
      <c r="L955" s="130"/>
      <c r="M955" s="130"/>
      <c r="N955" s="129"/>
      <c r="O955" s="129"/>
      <c r="P955" s="287"/>
      <c r="Q955" s="148"/>
      <c r="R955" s="129">
        <v>10</v>
      </c>
      <c r="S955" s="283"/>
      <c r="T955" s="129"/>
      <c r="U955" s="129"/>
      <c r="V955" s="129"/>
      <c r="W955" s="129"/>
      <c r="X955" s="129"/>
      <c r="Y955" s="129"/>
      <c r="Z955" s="129"/>
      <c r="AA955" s="129"/>
      <c r="AB955" s="129"/>
      <c r="AC955" s="197"/>
      <c r="AD955" s="197"/>
      <c r="AE955" s="129"/>
      <c r="AF955" s="129"/>
      <c r="AG955" s="129"/>
      <c r="AI955" s="129">
        <v>10</v>
      </c>
      <c r="AJ955" s="284"/>
      <c r="AK955" s="129"/>
      <c r="AL955" s="129"/>
      <c r="AM955" s="206"/>
      <c r="AN955" s="206"/>
      <c r="AO955" s="206"/>
      <c r="AP955" s="206"/>
      <c r="AQ955" s="206"/>
      <c r="AR955" s="130"/>
      <c r="AS955" s="130"/>
      <c r="AT955" s="129"/>
      <c r="AU955" s="129"/>
      <c r="AV955" s="129"/>
      <c r="AX955" s="224"/>
      <c r="AY955" s="285"/>
      <c r="AZ955" s="224"/>
      <c r="BA955" s="224"/>
      <c r="BB955" s="224"/>
      <c r="BC955" s="224"/>
      <c r="BD955" s="224"/>
      <c r="BE955" s="224"/>
      <c r="BF955" s="224"/>
      <c r="BG955" s="232"/>
      <c r="BH955" s="232"/>
      <c r="BI955" s="224"/>
      <c r="BJ955" s="224"/>
      <c r="BK955" s="282"/>
      <c r="BL955" s="224"/>
      <c r="BM955" s="243"/>
      <c r="BN955" s="243"/>
      <c r="BO955" s="224"/>
      <c r="BP955" s="224"/>
      <c r="BQ955" s="224"/>
      <c r="BR955" s="224"/>
      <c r="BS955" s="224"/>
      <c r="BT955" s="224"/>
      <c r="BU955" s="224"/>
      <c r="BV955" s="223"/>
      <c r="BW955" s="223"/>
      <c r="BX955" s="224"/>
      <c r="BY955" s="224"/>
      <c r="BZ955" s="224"/>
      <c r="CA955" s="224"/>
      <c r="CB955" s="243"/>
      <c r="CC955" s="243"/>
      <c r="CD955" s="224"/>
      <c r="CE955" s="224"/>
      <c r="CF955" s="224"/>
      <c r="CG955" s="224"/>
      <c r="CH955" s="224"/>
      <c r="CI955" s="224"/>
      <c r="CJ955" s="224"/>
      <c r="CK955" s="223"/>
      <c r="CL955" s="242"/>
      <c r="CM955" s="224"/>
      <c r="CN955" s="224"/>
      <c r="CO955" s="224"/>
    </row>
    <row r="956" spans="1:93" ht="15.75" hidden="1">
      <c r="A956" s="129">
        <v>11</v>
      </c>
      <c r="B956" s="283"/>
      <c r="C956" s="129"/>
      <c r="D956" s="129"/>
      <c r="E956" s="125"/>
      <c r="F956" s="125"/>
      <c r="G956" s="125"/>
      <c r="H956" s="125"/>
      <c r="I956" s="129"/>
      <c r="J956" s="129"/>
      <c r="K956" s="129"/>
      <c r="L956" s="130"/>
      <c r="M956" s="130"/>
      <c r="N956" s="129"/>
      <c r="O956" s="129"/>
      <c r="P956" s="287"/>
      <c r="Q956" s="148"/>
      <c r="R956" s="129">
        <v>11</v>
      </c>
      <c r="S956" s="283"/>
      <c r="T956" s="129"/>
      <c r="U956" s="129"/>
      <c r="V956" s="129"/>
      <c r="W956" s="129"/>
      <c r="X956" s="129"/>
      <c r="Y956" s="129"/>
      <c r="Z956" s="129"/>
      <c r="AA956" s="129"/>
      <c r="AB956" s="129"/>
      <c r="AC956" s="197"/>
      <c r="AD956" s="197"/>
      <c r="AE956" s="129"/>
      <c r="AF956" s="129"/>
      <c r="AG956" s="129"/>
      <c r="AI956" s="129">
        <v>11</v>
      </c>
      <c r="AJ956" s="284"/>
      <c r="AK956" s="129"/>
      <c r="AL956" s="129"/>
      <c r="AM956" s="206"/>
      <c r="AN956" s="206"/>
      <c r="AO956" s="206"/>
      <c r="AP956" s="206"/>
      <c r="AQ956" s="206"/>
      <c r="AR956" s="130"/>
      <c r="AS956" s="130"/>
      <c r="AT956" s="129"/>
      <c r="AU956" s="129"/>
      <c r="AV956" s="129"/>
      <c r="AX956" s="224"/>
      <c r="AY956" s="285"/>
      <c r="AZ956" s="224"/>
      <c r="BA956" s="224"/>
      <c r="BB956" s="224"/>
      <c r="BC956" s="224"/>
      <c r="BD956" s="224"/>
      <c r="BE956" s="224"/>
      <c r="BF956" s="224"/>
      <c r="BG956" s="232"/>
      <c r="BH956" s="232"/>
      <c r="BI956" s="224"/>
      <c r="BJ956" s="224"/>
      <c r="BK956" s="282"/>
      <c r="BL956" s="224"/>
      <c r="BM956" s="243"/>
      <c r="BN956" s="243"/>
      <c r="BO956" s="224"/>
      <c r="BP956" s="224"/>
      <c r="BQ956" s="224"/>
      <c r="BR956" s="224"/>
      <c r="BS956" s="224"/>
      <c r="BT956" s="224"/>
      <c r="BU956" s="224"/>
      <c r="BV956" s="223"/>
      <c r="BW956" s="223"/>
      <c r="BX956" s="224"/>
      <c r="BY956" s="224"/>
      <c r="BZ956" s="224"/>
      <c r="CA956" s="224"/>
      <c r="CB956" s="243"/>
      <c r="CC956" s="243"/>
      <c r="CD956" s="224"/>
      <c r="CE956" s="224"/>
      <c r="CF956" s="224"/>
      <c r="CG956" s="224"/>
      <c r="CH956" s="224"/>
      <c r="CI956" s="224"/>
      <c r="CJ956" s="224"/>
      <c r="CK956" s="223"/>
      <c r="CL956" s="242"/>
      <c r="CM956" s="224"/>
      <c r="CN956" s="224"/>
      <c r="CO956" s="224"/>
    </row>
    <row r="957" spans="1:93" ht="15.75" hidden="1">
      <c r="A957" s="129">
        <v>12</v>
      </c>
      <c r="B957" s="283"/>
      <c r="C957" s="129"/>
      <c r="D957" s="129"/>
      <c r="E957" s="125"/>
      <c r="F957" s="125"/>
      <c r="G957" s="125"/>
      <c r="H957" s="125"/>
      <c r="I957" s="129"/>
      <c r="J957" s="129"/>
      <c r="K957" s="129"/>
      <c r="L957" s="130"/>
      <c r="M957" s="130"/>
      <c r="N957" s="129"/>
      <c r="O957" s="129"/>
      <c r="P957" s="287"/>
      <c r="Q957" s="148"/>
      <c r="R957" s="129">
        <v>12</v>
      </c>
      <c r="S957" s="283"/>
      <c r="T957" s="129"/>
      <c r="U957" s="129"/>
      <c r="V957" s="129"/>
      <c r="W957" s="129"/>
      <c r="X957" s="129"/>
      <c r="Y957" s="129"/>
      <c r="Z957" s="129"/>
      <c r="AA957" s="129"/>
      <c r="AB957" s="129"/>
      <c r="AC957" s="197"/>
      <c r="AD957" s="197"/>
      <c r="AE957" s="129"/>
      <c r="AF957" s="129"/>
      <c r="AG957" s="129"/>
      <c r="AI957" s="129">
        <v>12</v>
      </c>
      <c r="AJ957" s="284"/>
      <c r="AK957" s="129"/>
      <c r="AL957" s="129"/>
      <c r="AM957" s="206"/>
      <c r="AN957" s="206"/>
      <c r="AO957" s="206"/>
      <c r="AP957" s="206"/>
      <c r="AQ957" s="206"/>
      <c r="AR957" s="130"/>
      <c r="AS957" s="130"/>
      <c r="AT957" s="129"/>
      <c r="AU957" s="129"/>
      <c r="AV957" s="129"/>
      <c r="AX957" s="224"/>
      <c r="AY957" s="285"/>
      <c r="AZ957" s="224"/>
      <c r="BA957" s="224"/>
      <c r="BB957" s="224"/>
      <c r="BC957" s="224"/>
      <c r="BD957" s="224"/>
      <c r="BE957" s="224"/>
      <c r="BF957" s="224"/>
      <c r="BG957" s="232"/>
      <c r="BH957" s="232"/>
      <c r="BI957" s="224"/>
      <c r="BJ957" s="224"/>
      <c r="BK957" s="282"/>
      <c r="BL957" s="224"/>
      <c r="BM957" s="243"/>
      <c r="BN957" s="243"/>
      <c r="BO957" s="224"/>
      <c r="BP957" s="224"/>
      <c r="BQ957" s="224"/>
      <c r="BR957" s="224"/>
      <c r="BS957" s="224"/>
      <c r="BT957" s="224"/>
      <c r="BU957" s="224"/>
      <c r="BV957" s="223"/>
      <c r="BW957" s="223"/>
      <c r="BX957" s="224"/>
      <c r="BY957" s="224"/>
      <c r="BZ957" s="224"/>
      <c r="CA957" s="224"/>
      <c r="CB957" s="243"/>
      <c r="CC957" s="243"/>
      <c r="CD957" s="224"/>
      <c r="CE957" s="224"/>
      <c r="CF957" s="224"/>
      <c r="CG957" s="224"/>
      <c r="CH957" s="224"/>
      <c r="CI957" s="224"/>
      <c r="CJ957" s="224"/>
      <c r="CK957" s="223"/>
      <c r="CL957" s="242"/>
      <c r="CM957" s="224"/>
      <c r="CN957" s="224"/>
      <c r="CO957" s="224"/>
    </row>
    <row r="958" spans="1:93" ht="15.75" hidden="1">
      <c r="A958" s="129">
        <v>13</v>
      </c>
      <c r="B958" s="283"/>
      <c r="C958" s="129"/>
      <c r="D958" s="129"/>
      <c r="E958" s="125"/>
      <c r="F958" s="125"/>
      <c r="G958" s="125"/>
      <c r="H958" s="125"/>
      <c r="I958" s="129"/>
      <c r="J958" s="129"/>
      <c r="K958" s="129"/>
      <c r="L958" s="130"/>
      <c r="M958" s="130"/>
      <c r="N958" s="129"/>
      <c r="O958" s="129"/>
      <c r="P958" s="287"/>
      <c r="Q958" s="148"/>
      <c r="R958" s="129">
        <v>13</v>
      </c>
      <c r="S958" s="283"/>
      <c r="T958" s="129"/>
      <c r="U958" s="129"/>
      <c r="V958" s="129"/>
      <c r="W958" s="129"/>
      <c r="X958" s="129"/>
      <c r="Y958" s="129"/>
      <c r="Z958" s="129"/>
      <c r="AA958" s="129"/>
      <c r="AB958" s="129"/>
      <c r="AC958" s="197"/>
      <c r="AD958" s="197"/>
      <c r="AE958" s="129"/>
      <c r="AF958" s="129"/>
      <c r="AG958" s="129"/>
      <c r="AI958" s="129">
        <v>13</v>
      </c>
      <c r="AJ958" s="284"/>
      <c r="AK958" s="129"/>
      <c r="AL958" s="129"/>
      <c r="AM958" s="206"/>
      <c r="AN958" s="206"/>
      <c r="AO958" s="206"/>
      <c r="AP958" s="206"/>
      <c r="AQ958" s="206"/>
      <c r="AR958" s="130"/>
      <c r="AS958" s="130"/>
      <c r="AT958" s="129"/>
      <c r="AU958" s="129"/>
      <c r="AV958" s="129"/>
      <c r="AX958" s="224"/>
      <c r="AY958" s="285"/>
      <c r="AZ958" s="224"/>
      <c r="BA958" s="224"/>
      <c r="BB958" s="224"/>
      <c r="BC958" s="224"/>
      <c r="BD958" s="224"/>
      <c r="BE958" s="224"/>
      <c r="BF958" s="224"/>
      <c r="BG958" s="232"/>
      <c r="BH958" s="232"/>
      <c r="BI958" s="224"/>
      <c r="BJ958" s="224"/>
      <c r="BK958" s="282"/>
      <c r="BL958" s="224"/>
      <c r="BM958" s="243"/>
      <c r="BN958" s="243"/>
      <c r="BO958" s="224"/>
      <c r="BP958" s="224"/>
      <c r="BQ958" s="224"/>
      <c r="BR958" s="224"/>
      <c r="BS958" s="224"/>
      <c r="BT958" s="224"/>
      <c r="BU958" s="224"/>
      <c r="BV958" s="223"/>
      <c r="BW958" s="223"/>
      <c r="BX958" s="224"/>
      <c r="BY958" s="224"/>
      <c r="BZ958" s="224"/>
      <c r="CA958" s="224"/>
      <c r="CB958" s="243"/>
      <c r="CC958" s="243"/>
      <c r="CD958" s="224"/>
      <c r="CE958" s="224"/>
      <c r="CF958" s="224"/>
      <c r="CG958" s="224"/>
      <c r="CH958" s="224"/>
      <c r="CI958" s="224"/>
      <c r="CJ958" s="224"/>
      <c r="CK958" s="223"/>
      <c r="CL958" s="242"/>
      <c r="CM958" s="224"/>
      <c r="CN958" s="224"/>
      <c r="CO958" s="224"/>
    </row>
    <row r="959" spans="1:93" ht="15.75" hidden="1">
      <c r="A959" s="129">
        <v>14</v>
      </c>
      <c r="B959" s="283"/>
      <c r="C959" s="129"/>
      <c r="D959" s="129"/>
      <c r="E959" s="125"/>
      <c r="F959" s="125"/>
      <c r="G959" s="125"/>
      <c r="H959" s="125"/>
      <c r="I959" s="129"/>
      <c r="J959" s="129"/>
      <c r="K959" s="129"/>
      <c r="L959" s="130"/>
      <c r="M959" s="130"/>
      <c r="N959" s="129"/>
      <c r="O959" s="129"/>
      <c r="P959" s="287"/>
      <c r="Q959" s="148"/>
      <c r="R959" s="129">
        <v>14</v>
      </c>
      <c r="S959" s="283"/>
      <c r="T959" s="129"/>
      <c r="U959" s="129"/>
      <c r="V959" s="129"/>
      <c r="W959" s="129"/>
      <c r="X959" s="129"/>
      <c r="Y959" s="129"/>
      <c r="Z959" s="129"/>
      <c r="AA959" s="129"/>
      <c r="AB959" s="129"/>
      <c r="AC959" s="197"/>
      <c r="AD959" s="197"/>
      <c r="AE959" s="129"/>
      <c r="AF959" s="129"/>
      <c r="AG959" s="129"/>
      <c r="AI959" s="129">
        <v>14</v>
      </c>
      <c r="AJ959" s="284"/>
      <c r="AK959" s="129"/>
      <c r="AL959" s="129"/>
      <c r="AM959" s="206"/>
      <c r="AN959" s="206"/>
      <c r="AO959" s="206"/>
      <c r="AP959" s="206"/>
      <c r="AQ959" s="206"/>
      <c r="AR959" s="130"/>
      <c r="AS959" s="130"/>
      <c r="AT959" s="129"/>
      <c r="AU959" s="129"/>
      <c r="AV959" s="129"/>
      <c r="AX959" s="224"/>
      <c r="AY959" s="285"/>
      <c r="AZ959" s="224"/>
      <c r="BA959" s="224"/>
      <c r="BB959" s="224"/>
      <c r="BC959" s="224"/>
      <c r="BD959" s="224"/>
      <c r="BE959" s="224"/>
      <c r="BF959" s="224"/>
      <c r="BG959" s="232"/>
      <c r="BH959" s="232"/>
      <c r="BI959" s="224"/>
      <c r="BJ959" s="224"/>
      <c r="BK959" s="282"/>
      <c r="BL959" s="224"/>
      <c r="BM959" s="243"/>
      <c r="BN959" s="243"/>
      <c r="BO959" s="224"/>
      <c r="BP959" s="224"/>
      <c r="BQ959" s="224"/>
      <c r="BR959" s="224"/>
      <c r="BS959" s="224"/>
      <c r="BT959" s="224"/>
      <c r="BU959" s="224"/>
      <c r="BV959" s="223"/>
      <c r="BW959" s="223"/>
      <c r="BX959" s="224"/>
      <c r="BY959" s="224"/>
      <c r="BZ959" s="224"/>
      <c r="CA959" s="224"/>
      <c r="CB959" s="243"/>
      <c r="CC959" s="243"/>
      <c r="CD959" s="224"/>
      <c r="CE959" s="224"/>
      <c r="CF959" s="224"/>
      <c r="CG959" s="224"/>
      <c r="CH959" s="224"/>
      <c r="CI959" s="224"/>
      <c r="CJ959" s="224"/>
      <c r="CK959" s="223"/>
      <c r="CL959" s="242"/>
      <c r="CM959" s="224"/>
      <c r="CN959" s="224"/>
      <c r="CO959" s="224"/>
    </row>
    <row r="960" spans="1:93" ht="15.75" hidden="1">
      <c r="A960" s="129">
        <v>15</v>
      </c>
      <c r="B960" s="283"/>
      <c r="C960" s="129"/>
      <c r="D960" s="129"/>
      <c r="E960" s="125"/>
      <c r="F960" s="125"/>
      <c r="G960" s="125"/>
      <c r="H960" s="125"/>
      <c r="I960" s="129"/>
      <c r="J960" s="129"/>
      <c r="K960" s="129"/>
      <c r="L960" s="130"/>
      <c r="M960" s="130"/>
      <c r="N960" s="129"/>
      <c r="O960" s="129"/>
      <c r="P960" s="288"/>
      <c r="Q960" s="148"/>
      <c r="R960" s="129">
        <v>15</v>
      </c>
      <c r="S960" s="283"/>
      <c r="T960" s="129"/>
      <c r="U960" s="129"/>
      <c r="V960" s="129"/>
      <c r="W960" s="129"/>
      <c r="X960" s="129"/>
      <c r="Y960" s="129"/>
      <c r="Z960" s="129"/>
      <c r="AA960" s="129"/>
      <c r="AB960" s="129"/>
      <c r="AC960" s="197"/>
      <c r="AD960" s="197"/>
      <c r="AE960" s="129"/>
      <c r="AF960" s="129"/>
      <c r="AG960" s="129"/>
      <c r="AI960" s="129">
        <v>15</v>
      </c>
      <c r="AJ960" s="284"/>
      <c r="AK960" s="129"/>
      <c r="AL960" s="129"/>
      <c r="AM960" s="206"/>
      <c r="AN960" s="206"/>
      <c r="AO960" s="206"/>
      <c r="AP960" s="206"/>
      <c r="AQ960" s="206"/>
      <c r="AR960" s="130"/>
      <c r="AS960" s="130"/>
      <c r="AT960" s="129"/>
      <c r="AU960" s="129"/>
      <c r="AV960" s="129"/>
      <c r="AX960" s="224"/>
      <c r="AY960" s="285"/>
      <c r="AZ960" s="224"/>
      <c r="BA960" s="224"/>
      <c r="BB960" s="224"/>
      <c r="BC960" s="224"/>
      <c r="BD960" s="224"/>
      <c r="BE960" s="224"/>
      <c r="BF960" s="224"/>
      <c r="BG960" s="232"/>
      <c r="BH960" s="232"/>
      <c r="BI960" s="224"/>
      <c r="BJ960" s="224"/>
      <c r="BK960" s="282"/>
      <c r="BL960" s="224"/>
      <c r="BM960" s="243"/>
      <c r="BN960" s="243"/>
      <c r="BO960" s="224"/>
      <c r="BP960" s="224"/>
      <c r="BQ960" s="224"/>
      <c r="BR960" s="224"/>
      <c r="BS960" s="224"/>
      <c r="BT960" s="224"/>
      <c r="BU960" s="224"/>
      <c r="BV960" s="223"/>
      <c r="BW960" s="223"/>
      <c r="BX960" s="224"/>
      <c r="BY960" s="224"/>
      <c r="BZ960" s="224"/>
      <c r="CA960" s="224"/>
      <c r="CB960" s="243"/>
      <c r="CC960" s="243"/>
      <c r="CD960" s="224"/>
      <c r="CE960" s="224"/>
      <c r="CF960" s="224"/>
      <c r="CG960" s="224"/>
      <c r="CH960" s="224"/>
      <c r="CI960" s="224"/>
      <c r="CJ960" s="224"/>
      <c r="CK960" s="223"/>
      <c r="CL960" s="242"/>
      <c r="CM960" s="224"/>
      <c r="CN960" s="224"/>
      <c r="CO960" s="224"/>
    </row>
    <row r="961" spans="1:93" ht="15.75">
      <c r="A961" s="280" t="s">
        <v>644</v>
      </c>
      <c r="B961" s="280"/>
      <c r="C961" s="129"/>
      <c r="D961" s="129"/>
      <c r="E961" s="125">
        <f>SUM(E946:E960)</f>
        <v>100</v>
      </c>
      <c r="F961" s="125">
        <f>SUM(F946:F960)</f>
        <v>140</v>
      </c>
      <c r="G961" s="125">
        <f t="shared" ref="G961:H961" si="440">SUM(G946:G960)</f>
        <v>0</v>
      </c>
      <c r="H961" s="125">
        <f t="shared" si="440"/>
        <v>0</v>
      </c>
      <c r="I961" s="129"/>
      <c r="J961" s="129">
        <f t="shared" ref="J961:K961" si="441">SUM(J946:J960)</f>
        <v>0</v>
      </c>
      <c r="K961" s="129">
        <f t="shared" si="441"/>
        <v>0</v>
      </c>
      <c r="L961" s="130">
        <f>IF(F961=0,0,(F961/E961*100))</f>
        <v>140</v>
      </c>
      <c r="M961" s="130">
        <f>IF(K961=0,0,(K961/J961*100))</f>
        <v>0</v>
      </c>
      <c r="N961" s="129">
        <v>13</v>
      </c>
      <c r="O961" s="129">
        <v>0</v>
      </c>
      <c r="P961" s="129"/>
      <c r="Q961" s="148"/>
      <c r="R961" s="280" t="s">
        <v>644</v>
      </c>
      <c r="S961" s="280"/>
      <c r="T961" s="129"/>
      <c r="U961" s="129"/>
      <c r="V961" s="125">
        <f>SUM(V946:V960)</f>
        <v>180</v>
      </c>
      <c r="W961" s="125">
        <f>SUM(W946:W960)</f>
        <v>76</v>
      </c>
      <c r="X961" s="125">
        <f t="shared" ref="X961:Y961" si="442">SUM(X946:X960)</f>
        <v>0</v>
      </c>
      <c r="Y961" s="125">
        <f t="shared" si="442"/>
        <v>0</v>
      </c>
      <c r="Z961" s="129"/>
      <c r="AA961" s="129">
        <f t="shared" ref="AA961:AB961" si="443">SUM(AA946:AA960)</f>
        <v>0</v>
      </c>
      <c r="AB961" s="129">
        <f t="shared" si="443"/>
        <v>0</v>
      </c>
      <c r="AC961" s="197">
        <f>IF(W961=0,0,(W961/V961*100))</f>
        <v>42.222222222222221</v>
      </c>
      <c r="AD961" s="197">
        <f>IF(AB961=0,0,(AB961/AA961*100))</f>
        <v>0</v>
      </c>
      <c r="AE961" s="129"/>
      <c r="AF961" s="129"/>
      <c r="AG961" s="129"/>
      <c r="AI961" s="281" t="s">
        <v>644</v>
      </c>
      <c r="AJ961" s="281"/>
      <c r="AK961" s="129"/>
      <c r="AL961" s="129"/>
      <c r="AM961" s="206">
        <f>SUM(AM946:AM960)</f>
        <v>0</v>
      </c>
      <c r="AN961" s="206">
        <f>SUM(AN946:AN960)</f>
        <v>0</v>
      </c>
      <c r="AO961" s="206"/>
      <c r="AP961" s="206">
        <f t="shared" ref="AP961:AQ961" si="444">SUM(AP946:AP960)</f>
        <v>0</v>
      </c>
      <c r="AQ961" s="206">
        <f t="shared" si="444"/>
        <v>0</v>
      </c>
      <c r="AR961" s="130">
        <f>IF(AN961=0,0,(AN961/AM961*100))</f>
        <v>0</v>
      </c>
      <c r="AS961" s="130">
        <f>IF(AQ961=0,0,(AQ961/AP961*100))</f>
        <v>0</v>
      </c>
      <c r="AT961" s="129">
        <v>10</v>
      </c>
      <c r="AU961" s="129">
        <v>0</v>
      </c>
      <c r="AV961" s="129"/>
      <c r="AX961" s="282"/>
      <c r="AY961" s="282"/>
      <c r="AZ961" s="224"/>
      <c r="BA961" s="224"/>
      <c r="BB961" s="224"/>
      <c r="BC961" s="224"/>
      <c r="BD961" s="224"/>
      <c r="BE961" s="224"/>
      <c r="BF961" s="224"/>
      <c r="BG961" s="232"/>
      <c r="BH961" s="232"/>
      <c r="BI961" s="224"/>
      <c r="BJ961" s="224"/>
      <c r="BK961" s="224"/>
      <c r="BL961" s="224"/>
      <c r="BM961" s="243"/>
      <c r="BN961" s="243"/>
      <c r="BO961" s="224"/>
      <c r="BP961" s="224"/>
      <c r="BQ961" s="224"/>
      <c r="BR961" s="224"/>
      <c r="BS961" s="224"/>
      <c r="BT961" s="224"/>
      <c r="BU961" s="224"/>
      <c r="BV961" s="223"/>
      <c r="BW961" s="223"/>
      <c r="BX961" s="224"/>
      <c r="BY961" s="224"/>
      <c r="BZ961" s="224"/>
      <c r="CA961" s="224"/>
      <c r="CB961" s="243"/>
      <c r="CC961" s="243"/>
      <c r="CD961" s="224"/>
      <c r="CE961" s="224"/>
      <c r="CF961" s="224"/>
      <c r="CG961" s="224"/>
      <c r="CH961" s="224"/>
      <c r="CI961" s="224"/>
      <c r="CJ961" s="224"/>
      <c r="CK961" s="223"/>
      <c r="CL961" s="242"/>
      <c r="CM961" s="224"/>
      <c r="CN961" s="224"/>
      <c r="CO961" s="224"/>
    </row>
    <row r="962" spans="1:93" ht="15.75">
      <c r="A962" s="280" t="s">
        <v>658</v>
      </c>
      <c r="B962" s="280"/>
      <c r="C962" s="129"/>
      <c r="D962" s="129"/>
      <c r="E962" s="201">
        <f>E945+E929+E913+E961</f>
        <v>1510</v>
      </c>
      <c r="F962" s="201">
        <f>F945+F929+F913+F961</f>
        <v>1258</v>
      </c>
      <c r="G962" s="201">
        <f t="shared" ref="G962:H962" si="445">G945+G929+G913+G961</f>
        <v>0</v>
      </c>
      <c r="H962" s="201">
        <f t="shared" si="445"/>
        <v>0</v>
      </c>
      <c r="I962" s="206"/>
      <c r="J962" s="201">
        <f>J945+J929+J913+J961</f>
        <v>0</v>
      </c>
      <c r="K962" s="201">
        <f>K945+K929+K913+K961</f>
        <v>0</v>
      </c>
      <c r="L962" s="130">
        <f t="shared" ref="L962:L963" si="446">IF(F962=0,0,(F962/E962*100))</f>
        <v>83.311258278145701</v>
      </c>
      <c r="M962" s="130">
        <f t="shared" ref="M962:M963" si="447">IF(K962=0,0,(K962/J962*100))</f>
        <v>0</v>
      </c>
      <c r="N962" s="129"/>
      <c r="O962" s="129"/>
      <c r="P962" s="129"/>
      <c r="Q962" s="148"/>
      <c r="R962" s="280" t="s">
        <v>658</v>
      </c>
      <c r="S962" s="280"/>
      <c r="T962" s="129"/>
      <c r="U962" s="129"/>
      <c r="V962" s="201">
        <f>V945+V929+V913+V961</f>
        <v>1540</v>
      </c>
      <c r="W962" s="201">
        <f>W945+W929+W913+W961</f>
        <v>1388</v>
      </c>
      <c r="X962" s="201">
        <f t="shared" ref="X962:Y962" si="448">X945+X929+X913+X961</f>
        <v>0</v>
      </c>
      <c r="Y962" s="201">
        <f t="shared" si="448"/>
        <v>0</v>
      </c>
      <c r="Z962" s="206"/>
      <c r="AA962" s="201">
        <f>AA945+AA929+AA913+AA961</f>
        <v>0</v>
      </c>
      <c r="AB962" s="201">
        <f>AB945+AB929+AB913+AB961</f>
        <v>0</v>
      </c>
      <c r="AC962" s="197">
        <f t="shared" ref="AC962:AC963" si="449">IF(W962=0,0,(W962/V962*100))</f>
        <v>90.129870129870127</v>
      </c>
      <c r="AD962" s="197">
        <f t="shared" ref="AD962:AD963" si="450">IF(AB962=0,0,(AB962/AA962*100))</f>
        <v>0</v>
      </c>
      <c r="AE962" s="129"/>
      <c r="AF962" s="129"/>
      <c r="AG962" s="129"/>
      <c r="AI962" s="281" t="s">
        <v>658</v>
      </c>
      <c r="AJ962" s="281"/>
      <c r="AK962" s="129"/>
      <c r="AL962" s="129"/>
      <c r="AM962" s="206">
        <f>AM945+AM929+AM913+AM961</f>
        <v>1745</v>
      </c>
      <c r="AN962" s="206">
        <f>AN945+AN929+AN913+AN961</f>
        <v>1572</v>
      </c>
      <c r="AO962" s="206"/>
      <c r="AP962" s="206">
        <f>AP945+AP929+AP913+AP961</f>
        <v>0</v>
      </c>
      <c r="AQ962" s="206">
        <f>AQ945+AQ929+AQ913+AQ961</f>
        <v>0</v>
      </c>
      <c r="AR962" s="130">
        <f t="shared" ref="AR962:AR963" si="451">IF(AN962=0,0,(AN962/AM962*100))</f>
        <v>90.085959885386828</v>
      </c>
      <c r="AS962" s="130">
        <f t="shared" ref="AS962:AS963" si="452">IF(AQ962=0,0,(AQ962/AP962*100))</f>
        <v>0</v>
      </c>
      <c r="AT962" s="129">
        <f>AT961+AT945+AT929+AT913</f>
        <v>25</v>
      </c>
      <c r="AU962" s="129">
        <f>AU961+AU945+AU929+AU913</f>
        <v>4</v>
      </c>
      <c r="AV962" s="129"/>
      <c r="AX962" s="282"/>
      <c r="AY962" s="282"/>
      <c r="AZ962" s="224"/>
      <c r="BA962" s="224"/>
      <c r="BB962" s="224"/>
      <c r="BC962" s="224"/>
      <c r="BD962" s="224"/>
      <c r="BE962" s="224"/>
      <c r="BF962" s="224"/>
      <c r="BG962" s="232"/>
      <c r="BH962" s="232"/>
      <c r="BI962" s="224"/>
      <c r="BJ962" s="224"/>
      <c r="BK962" s="224"/>
      <c r="BL962" s="224"/>
      <c r="BM962" s="252"/>
      <c r="BN962" s="252"/>
      <c r="BO962" s="225"/>
      <c r="BP962" s="225"/>
      <c r="BQ962" s="239"/>
      <c r="BR962" s="239"/>
      <c r="BS962" s="225"/>
      <c r="BT962" s="225"/>
      <c r="BU962" s="225"/>
      <c r="BV962" s="223"/>
      <c r="BW962" s="223"/>
      <c r="BX962" s="225"/>
      <c r="BY962" s="225"/>
      <c r="BZ962" s="224"/>
      <c r="CA962" s="224"/>
      <c r="CB962" s="282"/>
      <c r="CC962" s="282"/>
      <c r="CD962" s="224"/>
      <c r="CE962" s="224"/>
      <c r="CF962" s="224"/>
      <c r="CG962" s="224"/>
      <c r="CH962" s="224"/>
      <c r="CI962" s="224"/>
      <c r="CJ962" s="224"/>
      <c r="CK962" s="223"/>
      <c r="CL962" s="242"/>
      <c r="CM962" s="224"/>
      <c r="CN962" s="224"/>
      <c r="CO962" s="224"/>
    </row>
    <row r="963" spans="1:93" ht="15.75" customHeight="1">
      <c r="A963" s="263" t="s">
        <v>659</v>
      </c>
      <c r="B963" s="263"/>
      <c r="C963" s="129"/>
      <c r="D963" s="129"/>
      <c r="E963" s="201">
        <f>E962+E897</f>
        <v>3331</v>
      </c>
      <c r="F963" s="201">
        <f>F962+F897</f>
        <v>2877</v>
      </c>
      <c r="G963" s="201">
        <f t="shared" ref="G963:H963" si="453">G962+G897</f>
        <v>0</v>
      </c>
      <c r="H963" s="201">
        <f t="shared" si="453"/>
        <v>0</v>
      </c>
      <c r="I963" s="206"/>
      <c r="J963" s="206">
        <f>J962+J897</f>
        <v>0</v>
      </c>
      <c r="K963" s="206">
        <f>K962+K897</f>
        <v>0</v>
      </c>
      <c r="L963" s="130">
        <f t="shared" si="446"/>
        <v>86.370459321525075</v>
      </c>
      <c r="M963" s="130">
        <f t="shared" si="447"/>
        <v>0</v>
      </c>
      <c r="N963" s="150"/>
      <c r="O963" s="150"/>
      <c r="P963" s="150"/>
      <c r="Q963" s="148"/>
      <c r="R963" s="264" t="s">
        <v>659</v>
      </c>
      <c r="S963" s="265"/>
      <c r="T963" s="129"/>
      <c r="U963" s="129"/>
      <c r="V963" s="201">
        <f>V962+V897</f>
        <v>2857</v>
      </c>
      <c r="W963" s="201">
        <f>W962+W897</f>
        <v>2795</v>
      </c>
      <c r="X963" s="201">
        <f t="shared" ref="X963:Y963" si="454">X962+X897</f>
        <v>0</v>
      </c>
      <c r="Y963" s="201">
        <f t="shared" si="454"/>
        <v>0</v>
      </c>
      <c r="Z963" s="201">
        <f>Z962+Z897</f>
        <v>0</v>
      </c>
      <c r="AA963" s="201">
        <f>AA962+AA897</f>
        <v>0</v>
      </c>
      <c r="AB963" s="201">
        <f>AB962+AB897</f>
        <v>258</v>
      </c>
      <c r="AC963" s="197">
        <f t="shared" si="449"/>
        <v>97.829891494574724</v>
      </c>
      <c r="AD963" s="197" t="e">
        <f t="shared" si="450"/>
        <v>#DIV/0!</v>
      </c>
      <c r="AE963" s="150"/>
      <c r="AF963" s="150"/>
      <c r="AG963" s="150"/>
      <c r="AI963" s="266" t="s">
        <v>659</v>
      </c>
      <c r="AJ963" s="266"/>
      <c r="AK963" s="129"/>
      <c r="AL963" s="129"/>
      <c r="AM963" s="206">
        <f>AM962+AM897</f>
        <v>3777</v>
      </c>
      <c r="AN963" s="206">
        <f>AN962+AN897</f>
        <v>3165</v>
      </c>
      <c r="AO963" s="206"/>
      <c r="AP963" s="206">
        <f>AP962+AP897</f>
        <v>0</v>
      </c>
      <c r="AQ963" s="206">
        <f>AQ962+AQ897</f>
        <v>294</v>
      </c>
      <c r="AR963" s="130">
        <f t="shared" si="451"/>
        <v>83.796664019062746</v>
      </c>
      <c r="AS963" s="130" t="e">
        <f t="shared" si="452"/>
        <v>#DIV/0!</v>
      </c>
      <c r="AT963" s="150">
        <f>AT962+AT897</f>
        <v>55</v>
      </c>
      <c r="AU963" s="150">
        <f>AU962+AU897</f>
        <v>5</v>
      </c>
      <c r="AV963" s="150"/>
      <c r="AX963" s="267"/>
      <c r="AY963" s="267"/>
      <c r="AZ963" s="224"/>
      <c r="BA963" s="224"/>
      <c r="BB963" s="224"/>
      <c r="BC963" s="224"/>
      <c r="BD963" s="224"/>
      <c r="BE963" s="224"/>
      <c r="BF963" s="224"/>
      <c r="BG963" s="232"/>
      <c r="BH963" s="232"/>
      <c r="BI963" s="224"/>
      <c r="BJ963" s="224"/>
      <c r="BK963" s="224"/>
      <c r="BL963" s="224"/>
      <c r="BM963" s="268"/>
      <c r="BN963" s="268"/>
      <c r="BO963" s="225"/>
      <c r="BP963" s="225"/>
      <c r="BQ963" s="239"/>
      <c r="BR963" s="239"/>
      <c r="BS963" s="225"/>
      <c r="BT963" s="225"/>
      <c r="BU963" s="225"/>
      <c r="BV963" s="223"/>
      <c r="BW963" s="223"/>
      <c r="BX963" s="225"/>
      <c r="BY963" s="225"/>
      <c r="BZ963" s="224"/>
      <c r="CA963" s="224"/>
      <c r="CB963" s="267"/>
      <c r="CC963" s="267"/>
      <c r="CD963" s="224"/>
      <c r="CE963" s="224"/>
      <c r="CF963" s="224"/>
      <c r="CG963" s="224"/>
      <c r="CH963" s="224"/>
      <c r="CI963" s="224"/>
      <c r="CJ963" s="224"/>
      <c r="CK963" s="223"/>
      <c r="CL963" s="242"/>
      <c r="CM963" s="224"/>
      <c r="CN963" s="224"/>
      <c r="CO963" s="224"/>
    </row>
    <row r="964" spans="1:93" ht="15.75" customHeight="1">
      <c r="A964" s="269" t="s">
        <v>693</v>
      </c>
      <c r="B964" s="270"/>
      <c r="C964" s="270"/>
      <c r="D964" s="271"/>
      <c r="E964" s="272">
        <f>F963+K963+H963</f>
        <v>2877</v>
      </c>
      <c r="F964" s="273"/>
      <c r="G964" s="273"/>
      <c r="H964" s="273"/>
      <c r="I964" s="273"/>
      <c r="J964" s="273"/>
      <c r="K964" s="274"/>
      <c r="L964" s="275">
        <f>IF((F963+K963)=0,0,((F963+K963)/(E963+J963))*100)</f>
        <v>86.370459321525075</v>
      </c>
      <c r="M964" s="276"/>
      <c r="N964" s="150"/>
      <c r="O964" s="150"/>
      <c r="P964" s="150"/>
      <c r="Q964" s="148"/>
      <c r="R964" s="269" t="s">
        <v>693</v>
      </c>
      <c r="S964" s="270"/>
      <c r="T964" s="270"/>
      <c r="U964" s="271"/>
      <c r="V964" s="272">
        <f>W963+AB963+Y963</f>
        <v>3053</v>
      </c>
      <c r="W964" s="273"/>
      <c r="X964" s="273"/>
      <c r="Y964" s="273"/>
      <c r="Z964" s="273"/>
      <c r="AA964" s="273"/>
      <c r="AB964" s="274"/>
      <c r="AC964" s="275">
        <f>IF((W963+AB963)=0,0,((W963+AB963)/(V963+AA963))*100)</f>
        <v>106.86034301715085</v>
      </c>
      <c r="AD964" s="276"/>
      <c r="AE964" s="150"/>
      <c r="AF964" s="150"/>
      <c r="AG964" s="150"/>
      <c r="AI964" s="269" t="s">
        <v>693</v>
      </c>
      <c r="AJ964" s="270"/>
      <c r="AK964" s="270"/>
      <c r="AL964" s="271"/>
      <c r="AM964" s="272">
        <f>AN963+AQ963</f>
        <v>3459</v>
      </c>
      <c r="AN964" s="273"/>
      <c r="AO964" s="273"/>
      <c r="AP964" s="273"/>
      <c r="AQ964" s="274"/>
      <c r="AR964" s="275">
        <f>IF((AN963+AQ963)=0,0,((AN963+AQ963)/(AM963+AP963))*100)</f>
        <v>91.580619539316928</v>
      </c>
      <c r="AS964" s="276"/>
      <c r="AT964" s="150"/>
      <c r="AU964" s="150"/>
      <c r="AV964" s="150"/>
      <c r="AX964" s="277"/>
      <c r="AY964" s="277"/>
      <c r="AZ964" s="277"/>
      <c r="BA964" s="277"/>
      <c r="BB964" s="252"/>
      <c r="BC964" s="252"/>
      <c r="BD964" s="252"/>
      <c r="BE964" s="252"/>
      <c r="BF964" s="252"/>
      <c r="BG964" s="278"/>
      <c r="BH964" s="278"/>
      <c r="BI964" s="224"/>
      <c r="BJ964" s="224"/>
      <c r="BK964" s="224"/>
      <c r="BL964" s="224"/>
      <c r="BM964" s="277"/>
      <c r="BN964" s="277"/>
      <c r="BO964" s="277"/>
      <c r="BP964" s="277"/>
      <c r="BQ964" s="279"/>
      <c r="BR964" s="279"/>
      <c r="BS964" s="279"/>
      <c r="BT964" s="279"/>
      <c r="BU964" s="279"/>
      <c r="BV964" s="253"/>
      <c r="BW964" s="253"/>
      <c r="BX964" s="224"/>
      <c r="BY964" s="224"/>
      <c r="BZ964" s="224"/>
      <c r="CA964" s="224"/>
      <c r="CB964" s="277"/>
      <c r="CC964" s="277"/>
      <c r="CD964" s="277"/>
      <c r="CE964" s="277"/>
      <c r="CF964" s="252"/>
      <c r="CG964" s="252"/>
      <c r="CH964" s="252"/>
      <c r="CI964" s="252"/>
      <c r="CJ964" s="252"/>
      <c r="CK964" s="253"/>
      <c r="CL964" s="253"/>
      <c r="CM964" s="224"/>
      <c r="CN964" s="224"/>
      <c r="CO964" s="224"/>
    </row>
    <row r="965" spans="1:93">
      <c r="A965" s="254" t="s">
        <v>923</v>
      </c>
      <c r="B965" s="254"/>
      <c r="C965" s="254"/>
      <c r="D965" s="254"/>
      <c r="E965" s="254"/>
      <c r="F965" s="254"/>
      <c r="G965" s="254"/>
      <c r="H965" s="254"/>
      <c r="I965" s="254"/>
      <c r="J965" s="254"/>
      <c r="K965" s="254"/>
      <c r="L965" s="254"/>
      <c r="M965" s="254"/>
      <c r="N965" s="254"/>
      <c r="O965" s="254"/>
      <c r="P965" s="254"/>
      <c r="R965" s="255" t="s">
        <v>924</v>
      </c>
      <c r="S965" s="255"/>
      <c r="T965" s="255"/>
      <c r="U965" s="255"/>
      <c r="V965" s="255"/>
      <c r="W965" s="255"/>
      <c r="X965" s="255"/>
      <c r="Y965" s="255"/>
      <c r="Z965" s="255"/>
      <c r="AA965" s="255"/>
      <c r="AB965" s="255"/>
      <c r="AC965" s="255"/>
      <c r="AD965" s="255"/>
      <c r="AE965" s="255"/>
      <c r="AF965" s="255"/>
      <c r="AG965" s="255"/>
      <c r="AI965" s="255" t="s">
        <v>926</v>
      </c>
      <c r="AJ965" s="255"/>
      <c r="AK965" s="255"/>
      <c r="AL965" s="255"/>
      <c r="AM965" s="255"/>
      <c r="AN965" s="255"/>
      <c r="AO965" s="255"/>
      <c r="AP965" s="255"/>
      <c r="AQ965" s="255"/>
      <c r="AR965" s="255"/>
      <c r="AS965" s="255"/>
      <c r="AT965" s="255"/>
      <c r="AU965" s="255"/>
      <c r="AV965" s="255"/>
      <c r="AX965" s="256"/>
      <c r="AY965" s="256"/>
      <c r="AZ965" s="256"/>
      <c r="BA965" s="256"/>
      <c r="BB965" s="256"/>
      <c r="BC965" s="256"/>
      <c r="BD965" s="256"/>
      <c r="BE965" s="256"/>
      <c r="BF965" s="256"/>
      <c r="BG965" s="256"/>
      <c r="BH965" s="256"/>
      <c r="BI965" s="256"/>
      <c r="BJ965" s="256"/>
      <c r="BK965" s="256"/>
      <c r="BL965" s="224"/>
      <c r="BM965" s="256"/>
      <c r="BN965" s="256"/>
      <c r="BO965" s="256"/>
      <c r="BP965" s="256"/>
      <c r="BQ965" s="256"/>
      <c r="BR965" s="256"/>
      <c r="BS965" s="256"/>
      <c r="BT965" s="256"/>
      <c r="BU965" s="256"/>
      <c r="BV965" s="256"/>
      <c r="BW965" s="256"/>
      <c r="BX965" s="256"/>
      <c r="BY965" s="256"/>
      <c r="BZ965" s="256"/>
      <c r="CA965" s="224"/>
      <c r="CB965" s="256"/>
      <c r="CC965" s="256"/>
      <c r="CD965" s="256"/>
      <c r="CE965" s="256"/>
      <c r="CF965" s="256"/>
      <c r="CG965" s="256"/>
      <c r="CH965" s="256"/>
      <c r="CI965" s="256"/>
      <c r="CJ965" s="256"/>
      <c r="CK965" s="256"/>
      <c r="CL965" s="256"/>
      <c r="CM965" s="256"/>
      <c r="CN965" s="256"/>
      <c r="CO965" s="256"/>
    </row>
    <row r="966" spans="1:93" ht="15.75">
      <c r="A966" s="146"/>
      <c r="B966" s="144"/>
      <c r="C966" s="131"/>
      <c r="D966" s="151"/>
      <c r="E966" s="132"/>
      <c r="F966" s="131"/>
      <c r="G966" s="131"/>
      <c r="H966" s="131"/>
      <c r="I966" s="131"/>
      <c r="J966" s="133"/>
      <c r="K966" s="134"/>
      <c r="L966" s="135"/>
      <c r="M966" s="257" t="s">
        <v>646</v>
      </c>
      <c r="N966" s="257"/>
      <c r="O966" s="257"/>
      <c r="P966" s="257"/>
      <c r="R966" s="146"/>
      <c r="S966" s="144"/>
      <c r="T966" s="131"/>
      <c r="U966" s="151"/>
      <c r="V966" s="132"/>
      <c r="W966" s="131"/>
      <c r="X966" s="131"/>
      <c r="Y966" s="131"/>
      <c r="Z966" s="131"/>
      <c r="AA966" s="133"/>
      <c r="AB966" s="134"/>
      <c r="AC966" s="135"/>
      <c r="AD966" s="257" t="s">
        <v>646</v>
      </c>
      <c r="AE966" s="257"/>
      <c r="AF966" s="257"/>
      <c r="AG966" s="257"/>
      <c r="AI966" s="146"/>
      <c r="AJ966" s="144"/>
      <c r="AK966" s="131"/>
      <c r="AL966" s="151"/>
      <c r="AM966" s="132"/>
      <c r="AN966" s="131"/>
      <c r="AO966" s="131"/>
      <c r="AP966" s="133"/>
      <c r="AQ966" s="134"/>
      <c r="AR966" s="135"/>
      <c r="AS966" s="257" t="s">
        <v>646</v>
      </c>
      <c r="AT966" s="257"/>
      <c r="AU966" s="257"/>
      <c r="AV966" s="257"/>
      <c r="AX966" s="224"/>
      <c r="AY966" s="144"/>
      <c r="AZ966" s="131"/>
      <c r="BA966" s="131"/>
      <c r="BB966" s="131"/>
      <c r="BC966" s="131"/>
      <c r="BD966" s="131"/>
      <c r="BE966" s="133"/>
      <c r="BF966" s="134"/>
      <c r="BG966" s="134"/>
      <c r="BH966" s="247"/>
      <c r="BI966" s="247"/>
      <c r="BJ966" s="247"/>
      <c r="BK966" s="247"/>
      <c r="BL966" s="224"/>
      <c r="BM966" s="224"/>
      <c r="BN966" s="144"/>
      <c r="BO966" s="131"/>
      <c r="BP966" s="131"/>
      <c r="BQ966" s="131"/>
      <c r="BR966" s="131"/>
      <c r="BS966" s="131"/>
      <c r="BT966" s="133"/>
      <c r="BU966" s="134"/>
      <c r="BV966" s="134"/>
      <c r="BW966" s="247"/>
      <c r="BX966" s="247"/>
      <c r="BY966" s="247"/>
      <c r="BZ966" s="247"/>
      <c r="CA966" s="224"/>
      <c r="CB966" s="224"/>
      <c r="CC966" s="144"/>
      <c r="CD966" s="131"/>
      <c r="CE966" s="131"/>
      <c r="CF966" s="131"/>
      <c r="CG966" s="131"/>
      <c r="CH966" s="131"/>
      <c r="CI966" s="133"/>
      <c r="CJ966" s="134"/>
      <c r="CK966" s="134"/>
      <c r="CL966" s="247"/>
      <c r="CM966" s="247"/>
      <c r="CN966" s="247"/>
      <c r="CO966" s="247"/>
    </row>
    <row r="967" spans="1:93" ht="15.75">
      <c r="A967" s="146"/>
      <c r="B967" s="144"/>
      <c r="C967" s="131"/>
      <c r="D967" s="131"/>
      <c r="E967" s="132"/>
      <c r="F967" s="131"/>
      <c r="G967" s="131"/>
      <c r="H967" s="131"/>
      <c r="I967" s="131"/>
      <c r="J967" s="133"/>
      <c r="K967" s="134"/>
      <c r="L967" s="135"/>
      <c r="M967" s="132"/>
      <c r="N967" s="131"/>
      <c r="O967" s="131"/>
      <c r="P967" s="136"/>
      <c r="R967" s="146"/>
      <c r="S967" s="144"/>
      <c r="T967" s="131"/>
      <c r="U967" s="131"/>
      <c r="V967" s="132"/>
      <c r="W967" s="131"/>
      <c r="X967" s="131"/>
      <c r="Y967" s="131"/>
      <c r="Z967" s="131"/>
      <c r="AA967" s="133"/>
      <c r="AB967" s="134"/>
      <c r="AC967" s="135"/>
      <c r="AD967" s="132"/>
      <c r="AE967" s="131"/>
      <c r="AF967" s="131"/>
      <c r="AG967" s="136"/>
      <c r="AI967" s="146"/>
      <c r="AJ967" s="144"/>
      <c r="AK967" s="131"/>
      <c r="AL967" s="131"/>
      <c r="AM967" s="132"/>
      <c r="AN967" s="131"/>
      <c r="AO967" s="131"/>
      <c r="AP967" s="133"/>
      <c r="AQ967" s="134"/>
      <c r="AR967" s="135"/>
      <c r="AS967" s="132"/>
      <c r="AT967" s="131"/>
      <c r="AU967" s="131"/>
      <c r="AV967" s="136"/>
      <c r="AX967" s="224"/>
      <c r="AY967" s="144"/>
      <c r="AZ967" s="131"/>
      <c r="BA967" s="131"/>
      <c r="BB967" s="131"/>
      <c r="BC967" s="131"/>
      <c r="BD967" s="131"/>
      <c r="BE967" s="133"/>
      <c r="BF967" s="134"/>
      <c r="BG967" s="134"/>
      <c r="BH967" s="131"/>
      <c r="BI967" s="131"/>
      <c r="BJ967" s="131"/>
      <c r="BK967" s="131"/>
      <c r="BL967" s="224"/>
      <c r="BM967" s="224"/>
      <c r="BN967" s="144"/>
      <c r="BO967" s="131"/>
      <c r="BP967" s="131"/>
      <c r="BQ967" s="131"/>
      <c r="BR967" s="131"/>
      <c r="BS967" s="131"/>
      <c r="BT967" s="133"/>
      <c r="BU967" s="134"/>
      <c r="BV967" s="134"/>
      <c r="BW967" s="131"/>
      <c r="BX967" s="131"/>
      <c r="BY967" s="131"/>
      <c r="BZ967" s="131"/>
      <c r="CA967" s="224"/>
      <c r="CB967" s="224"/>
      <c r="CC967" s="144"/>
      <c r="CD967" s="131"/>
      <c r="CE967" s="131"/>
      <c r="CF967" s="131"/>
      <c r="CG967" s="131"/>
      <c r="CH967" s="131"/>
      <c r="CI967" s="133"/>
      <c r="CJ967" s="134"/>
      <c r="CK967" s="134"/>
      <c r="CL967" s="131"/>
      <c r="CM967" s="131"/>
      <c r="CN967" s="131"/>
      <c r="CO967" s="131"/>
    </row>
    <row r="968" spans="1:93" ht="15.75">
      <c r="A968" s="146"/>
      <c r="B968" s="145"/>
      <c r="C968" s="137"/>
      <c r="D968" s="137"/>
      <c r="E968" s="138"/>
      <c r="F968" s="139"/>
      <c r="G968" s="139"/>
      <c r="H968" s="139"/>
      <c r="I968" s="137"/>
      <c r="J968" s="133"/>
      <c r="K968" s="140"/>
      <c r="L968" s="141"/>
      <c r="M968" s="142"/>
      <c r="N968" s="137"/>
      <c r="O968" s="137"/>
      <c r="P968" s="143"/>
      <c r="R968" s="146"/>
      <c r="S968" s="145"/>
      <c r="T968" s="137"/>
      <c r="U968" s="137"/>
      <c r="V968" s="138"/>
      <c r="W968" s="139"/>
      <c r="X968" s="139"/>
      <c r="Y968" s="139"/>
      <c r="Z968" s="137"/>
      <c r="AA968" s="133"/>
      <c r="AB968" s="140"/>
      <c r="AC968" s="141"/>
      <c r="AD968" s="142"/>
      <c r="AE968" s="137"/>
      <c r="AF968" s="137"/>
      <c r="AG968" s="143"/>
      <c r="AI968" s="146"/>
      <c r="AJ968" s="145"/>
      <c r="AK968" s="137"/>
      <c r="AL968" s="137"/>
      <c r="AM968" s="138"/>
      <c r="AN968" s="139"/>
      <c r="AO968" s="137"/>
      <c r="AP968" s="133"/>
      <c r="AQ968" s="140"/>
      <c r="AR968" s="141"/>
      <c r="AS968" s="142"/>
      <c r="AT968" s="137"/>
      <c r="AU968" s="137"/>
      <c r="AV968" s="143"/>
      <c r="AX968" s="224"/>
      <c r="AY968" s="145"/>
      <c r="AZ968" s="137"/>
      <c r="BA968" s="137"/>
      <c r="BB968" s="226"/>
      <c r="BC968" s="139"/>
      <c r="BD968" s="137"/>
      <c r="BE968" s="133"/>
      <c r="BF968" s="140"/>
      <c r="BG968" s="140"/>
      <c r="BH968" s="137"/>
      <c r="BI968" s="137"/>
      <c r="BJ968" s="137"/>
      <c r="BK968" s="137"/>
      <c r="BL968" s="224"/>
      <c r="BM968" s="224"/>
      <c r="BN968" s="145"/>
      <c r="BO968" s="137"/>
      <c r="BP968" s="137"/>
      <c r="BQ968" s="226"/>
      <c r="BR968" s="139"/>
      <c r="BS968" s="137"/>
      <c r="BT968" s="133"/>
      <c r="BU968" s="140"/>
      <c r="BV968" s="140"/>
      <c r="BW968" s="137"/>
      <c r="BX968" s="137"/>
      <c r="BY968" s="137"/>
      <c r="BZ968" s="137"/>
      <c r="CA968" s="224"/>
      <c r="CB968" s="224"/>
      <c r="CC968" s="145"/>
      <c r="CD968" s="137"/>
      <c r="CE968" s="137"/>
      <c r="CF968" s="226"/>
      <c r="CG968" s="139"/>
      <c r="CH968" s="137"/>
      <c r="CI968" s="133"/>
      <c r="CJ968" s="140"/>
      <c r="CK968" s="140"/>
      <c r="CL968" s="137"/>
      <c r="CM968" s="137"/>
      <c r="CN968" s="137"/>
      <c r="CO968" s="137"/>
    </row>
    <row r="969" spans="1:93" ht="15.75">
      <c r="A969" s="146"/>
      <c r="B969" s="258" t="s">
        <v>650</v>
      </c>
      <c r="C969" s="259"/>
      <c r="D969" s="259"/>
      <c r="E969" s="260" t="s">
        <v>652</v>
      </c>
      <c r="F969" s="260"/>
      <c r="G969" s="260"/>
      <c r="H969" s="260"/>
      <c r="I969" s="260"/>
      <c r="J969" s="260"/>
      <c r="K969" s="260"/>
      <c r="L969" s="260"/>
      <c r="M969" s="261" t="s">
        <v>647</v>
      </c>
      <c r="N969" s="261"/>
      <c r="O969" s="261"/>
      <c r="P969" s="261"/>
      <c r="R969" s="146"/>
      <c r="S969" s="258" t="s">
        <v>650</v>
      </c>
      <c r="T969" s="259"/>
      <c r="U969" s="259"/>
      <c r="V969" s="260" t="s">
        <v>652</v>
      </c>
      <c r="W969" s="260"/>
      <c r="X969" s="260"/>
      <c r="Y969" s="260"/>
      <c r="Z969" s="260"/>
      <c r="AA969" s="260"/>
      <c r="AB969" s="260"/>
      <c r="AC969" s="260"/>
      <c r="AD969" s="261" t="s">
        <v>647</v>
      </c>
      <c r="AE969" s="261"/>
      <c r="AF969" s="261"/>
      <c r="AG969" s="261"/>
      <c r="AI969" s="146"/>
      <c r="AJ969" s="258" t="s">
        <v>650</v>
      </c>
      <c r="AK969" s="259"/>
      <c r="AL969" s="259"/>
      <c r="AM969" s="260" t="s">
        <v>652</v>
      </c>
      <c r="AN969" s="260"/>
      <c r="AO969" s="260"/>
      <c r="AP969" s="260"/>
      <c r="AQ969" s="260"/>
      <c r="AR969" s="260"/>
      <c r="AS969" s="261" t="s">
        <v>647</v>
      </c>
      <c r="AT969" s="261"/>
      <c r="AU969" s="261"/>
      <c r="AV969" s="261"/>
      <c r="AX969" s="224"/>
      <c r="AY969" s="258"/>
      <c r="AZ969" s="258"/>
      <c r="BA969" s="258"/>
      <c r="BB969" s="262"/>
      <c r="BC969" s="262"/>
      <c r="BD969" s="262"/>
      <c r="BE969" s="262"/>
      <c r="BF969" s="262"/>
      <c r="BG969" s="262"/>
      <c r="BH969" s="258"/>
      <c r="BI969" s="258"/>
      <c r="BJ969" s="258"/>
      <c r="BK969" s="258"/>
      <c r="BL969" s="224"/>
      <c r="BM969" s="224"/>
      <c r="BN969" s="258"/>
      <c r="BO969" s="258"/>
      <c r="BP969" s="258"/>
      <c r="BQ969" s="262"/>
      <c r="BR969" s="262"/>
      <c r="BS969" s="262"/>
      <c r="BT969" s="262"/>
      <c r="BU969" s="262"/>
      <c r="BV969" s="262"/>
      <c r="BW969" s="258"/>
      <c r="BX969" s="258"/>
      <c r="BY969" s="258"/>
      <c r="BZ969" s="258"/>
      <c r="CA969" s="224"/>
      <c r="CB969" s="224"/>
      <c r="CC969" s="258"/>
      <c r="CD969" s="258"/>
      <c r="CE969" s="258"/>
      <c r="CF969" s="262"/>
      <c r="CG969" s="262"/>
      <c r="CH969" s="262"/>
      <c r="CI969" s="262"/>
      <c r="CJ969" s="262"/>
      <c r="CK969" s="262"/>
      <c r="CL969" s="258"/>
      <c r="CM969" s="258"/>
      <c r="CN969" s="258"/>
      <c r="CO969" s="258"/>
    </row>
    <row r="970" spans="1:93" ht="16.5" thickBot="1">
      <c r="A970" s="147"/>
      <c r="B970" s="248" t="s">
        <v>651</v>
      </c>
      <c r="C970" s="249"/>
      <c r="D970" s="249"/>
      <c r="E970" s="250" t="s">
        <v>648</v>
      </c>
      <c r="F970" s="250"/>
      <c r="G970" s="250"/>
      <c r="H970" s="250"/>
      <c r="I970" s="250"/>
      <c r="J970" s="250"/>
      <c r="K970" s="250"/>
      <c r="L970" s="250"/>
      <c r="M970" s="251" t="s">
        <v>653</v>
      </c>
      <c r="N970" s="251"/>
      <c r="O970" s="251"/>
      <c r="P970" s="251"/>
      <c r="R970" s="147"/>
      <c r="S970" s="248" t="s">
        <v>651</v>
      </c>
      <c r="T970" s="249"/>
      <c r="U970" s="249"/>
      <c r="V970" s="250" t="s">
        <v>648</v>
      </c>
      <c r="W970" s="250"/>
      <c r="X970" s="250"/>
      <c r="Y970" s="250"/>
      <c r="Z970" s="250"/>
      <c r="AA970" s="250"/>
      <c r="AB970" s="250"/>
      <c r="AC970" s="250"/>
      <c r="AD970" s="251" t="s">
        <v>653</v>
      </c>
      <c r="AE970" s="251"/>
      <c r="AF970" s="251"/>
      <c r="AG970" s="251"/>
      <c r="AI970" s="147"/>
      <c r="AJ970" s="248" t="s">
        <v>651</v>
      </c>
      <c r="AK970" s="249"/>
      <c r="AL970" s="249"/>
      <c r="AM970" s="250" t="s">
        <v>648</v>
      </c>
      <c r="AN970" s="250"/>
      <c r="AO970" s="250"/>
      <c r="AP970" s="250"/>
      <c r="AQ970" s="250"/>
      <c r="AR970" s="250"/>
      <c r="AS970" s="251" t="s">
        <v>653</v>
      </c>
      <c r="AT970" s="251"/>
      <c r="AU970" s="251"/>
      <c r="AV970" s="251"/>
      <c r="AX970" s="224"/>
      <c r="AY970" s="247"/>
      <c r="AZ970" s="247"/>
      <c r="BA970" s="247"/>
      <c r="BB970" s="247"/>
      <c r="BC970" s="247"/>
      <c r="BD970" s="247"/>
      <c r="BE970" s="247"/>
      <c r="BF970" s="247"/>
      <c r="BG970" s="247"/>
      <c r="BH970" s="247"/>
      <c r="BI970" s="247"/>
      <c r="BJ970" s="247"/>
      <c r="BK970" s="247"/>
      <c r="BL970" s="224"/>
      <c r="BM970" s="224"/>
      <c r="BN970" s="247"/>
      <c r="BO970" s="247"/>
      <c r="BP970" s="247"/>
      <c r="BQ970" s="247"/>
      <c r="BR970" s="247"/>
      <c r="BS970" s="247"/>
      <c r="BT970" s="247"/>
      <c r="BU970" s="247"/>
      <c r="BV970" s="247"/>
      <c r="BW970" s="247"/>
      <c r="BX970" s="247"/>
      <c r="BY970" s="247"/>
      <c r="BZ970" s="247"/>
      <c r="CA970" s="224"/>
      <c r="CB970" s="224"/>
      <c r="CC970" s="247"/>
      <c r="CD970" s="247"/>
      <c r="CE970" s="247"/>
      <c r="CF970" s="247"/>
      <c r="CG970" s="247"/>
      <c r="CH970" s="247"/>
      <c r="CI970" s="247"/>
      <c r="CJ970" s="247"/>
      <c r="CK970" s="247"/>
      <c r="CL970" s="247"/>
      <c r="CM970" s="247"/>
      <c r="CN970" s="247"/>
      <c r="CO970" s="247"/>
    </row>
    <row r="971" spans="1:93" ht="15.75" thickTop="1"/>
  </sheetData>
  <mergeCells count="1453">
    <mergeCell ref="AY749:AY763"/>
    <mergeCell ref="BK749:BK763"/>
    <mergeCell ref="AX764:AY764"/>
    <mergeCell ref="AJ749:AJ763"/>
    <mergeCell ref="AI764:AJ764"/>
    <mergeCell ref="CL380:CO380"/>
    <mergeCell ref="B379:D379"/>
    <mergeCell ref="E379:L379"/>
    <mergeCell ref="M379:P379"/>
    <mergeCell ref="S379:U379"/>
    <mergeCell ref="V379:AC379"/>
    <mergeCell ref="AD379:AG379"/>
    <mergeCell ref="AJ379:AL379"/>
    <mergeCell ref="AM379:AR379"/>
    <mergeCell ref="AS379:AV379"/>
    <mergeCell ref="AY379:BA379"/>
    <mergeCell ref="BB379:BG379"/>
    <mergeCell ref="BH379:BK379"/>
    <mergeCell ref="BN379:BP379"/>
    <mergeCell ref="V586:Y586"/>
    <mergeCell ref="B380:D380"/>
    <mergeCell ref="E380:L380"/>
    <mergeCell ref="M380:P380"/>
    <mergeCell ref="S380:U380"/>
    <mergeCell ref="V380:AC380"/>
    <mergeCell ref="AD380:AG380"/>
    <mergeCell ref="AJ380:AL380"/>
    <mergeCell ref="AM380:AR380"/>
    <mergeCell ref="AS380:AV380"/>
    <mergeCell ref="AY380:BA380"/>
    <mergeCell ref="BB380:BG380"/>
    <mergeCell ref="BH380:BK380"/>
    <mergeCell ref="BN380:BP380"/>
    <mergeCell ref="BQ380:BV380"/>
    <mergeCell ref="BW380:BZ380"/>
    <mergeCell ref="CC380:CE380"/>
    <mergeCell ref="CF380:CK380"/>
    <mergeCell ref="BQ379:BV379"/>
    <mergeCell ref="BW379:BZ379"/>
    <mergeCell ref="CC379:CE379"/>
    <mergeCell ref="CF379:CK379"/>
    <mergeCell ref="CF374:CJ374"/>
    <mergeCell ref="A375:P375"/>
    <mergeCell ref="R375:AG375"/>
    <mergeCell ref="AI375:AV375"/>
    <mergeCell ref="AX375:BK375"/>
    <mergeCell ref="BM375:BZ375"/>
    <mergeCell ref="CB375:CO375"/>
    <mergeCell ref="M376:P376"/>
    <mergeCell ref="AD376:AG376"/>
    <mergeCell ref="AS376:AV376"/>
    <mergeCell ref="BH376:BK376"/>
    <mergeCell ref="BW376:BZ376"/>
    <mergeCell ref="CL376:CO376"/>
    <mergeCell ref="R374:U374"/>
    <mergeCell ref="V374:AB374"/>
    <mergeCell ref="AC374:AD374"/>
    <mergeCell ref="AR374:AS374"/>
    <mergeCell ref="BG374:BH374"/>
    <mergeCell ref="BV374:BW374"/>
    <mergeCell ref="CK374:CL374"/>
    <mergeCell ref="A374:D374"/>
    <mergeCell ref="E374:K374"/>
    <mergeCell ref="L374:M374"/>
    <mergeCell ref="CL379:CO379"/>
    <mergeCell ref="A373:B373"/>
    <mergeCell ref="R373:S373"/>
    <mergeCell ref="AI373:AJ373"/>
    <mergeCell ref="AX373:AY373"/>
    <mergeCell ref="BM373:BN373"/>
    <mergeCell ref="CB373:CC373"/>
    <mergeCell ref="BZ340:BZ354"/>
    <mergeCell ref="CC340:CC354"/>
    <mergeCell ref="S356:S370"/>
    <mergeCell ref="R371:S371"/>
    <mergeCell ref="B356:B370"/>
    <mergeCell ref="A371:B371"/>
    <mergeCell ref="AI374:AL374"/>
    <mergeCell ref="AM374:AQ374"/>
    <mergeCell ref="AX374:BA374"/>
    <mergeCell ref="BB374:BF374"/>
    <mergeCell ref="BM374:BP374"/>
    <mergeCell ref="BQ374:BU374"/>
    <mergeCell ref="A372:B372"/>
    <mergeCell ref="R372:S372"/>
    <mergeCell ref="AI372:AJ372"/>
    <mergeCell ref="AX372:AY372"/>
    <mergeCell ref="BM372:BN372"/>
    <mergeCell ref="CB374:CE374"/>
    <mergeCell ref="CO340:CO354"/>
    <mergeCell ref="A355:B355"/>
    <mergeCell ref="R355:S355"/>
    <mergeCell ref="AI355:AJ355"/>
    <mergeCell ref="AX355:AY355"/>
    <mergeCell ref="BM355:BN355"/>
    <mergeCell ref="CB355:CC355"/>
    <mergeCell ref="B340:B354"/>
    <mergeCell ref="P340:P354"/>
    <mergeCell ref="S340:S354"/>
    <mergeCell ref="AG340:AG354"/>
    <mergeCell ref="AJ340:AJ354"/>
    <mergeCell ref="AV340:AV354"/>
    <mergeCell ref="AY340:AY354"/>
    <mergeCell ref="BK340:BK354"/>
    <mergeCell ref="BN340:BN354"/>
    <mergeCell ref="CB372:CC372"/>
    <mergeCell ref="BZ324:BZ338"/>
    <mergeCell ref="CC324:CC338"/>
    <mergeCell ref="CO324:CO338"/>
    <mergeCell ref="A339:B339"/>
    <mergeCell ref="R339:S339"/>
    <mergeCell ref="AI339:AJ339"/>
    <mergeCell ref="AX339:AY339"/>
    <mergeCell ref="BM339:BN339"/>
    <mergeCell ref="CB339:CC339"/>
    <mergeCell ref="B324:B338"/>
    <mergeCell ref="P324:P338"/>
    <mergeCell ref="S324:S338"/>
    <mergeCell ref="AG324:AG338"/>
    <mergeCell ref="AJ324:AJ338"/>
    <mergeCell ref="AV324:AV338"/>
    <mergeCell ref="AY324:AY338"/>
    <mergeCell ref="BK324:BK338"/>
    <mergeCell ref="BN324:BN338"/>
    <mergeCell ref="A306:B306"/>
    <mergeCell ref="R306:S306"/>
    <mergeCell ref="AI306:AJ306"/>
    <mergeCell ref="AX306:AY306"/>
    <mergeCell ref="BM306:BN306"/>
    <mergeCell ref="CB306:CC306"/>
    <mergeCell ref="A307:B307"/>
    <mergeCell ref="R307:S307"/>
    <mergeCell ref="AI307:AJ307"/>
    <mergeCell ref="AX307:AY307"/>
    <mergeCell ref="BM307:BN307"/>
    <mergeCell ref="CB307:CC307"/>
    <mergeCell ref="BZ308:BZ322"/>
    <mergeCell ref="CC308:CC322"/>
    <mergeCell ref="CO308:CO322"/>
    <mergeCell ref="A323:B323"/>
    <mergeCell ref="R323:S323"/>
    <mergeCell ref="AI323:AJ323"/>
    <mergeCell ref="AX323:AY323"/>
    <mergeCell ref="BM323:BN323"/>
    <mergeCell ref="CB323:CC323"/>
    <mergeCell ref="B308:B322"/>
    <mergeCell ref="P308:P322"/>
    <mergeCell ref="S308:S322"/>
    <mergeCell ref="AG308:AG322"/>
    <mergeCell ref="AJ308:AJ322"/>
    <mergeCell ref="AV308:AV322"/>
    <mergeCell ref="AY308:AY322"/>
    <mergeCell ref="BK308:BK322"/>
    <mergeCell ref="BN308:BN322"/>
    <mergeCell ref="CO259:CO273"/>
    <mergeCell ref="A274:B274"/>
    <mergeCell ref="R274:S274"/>
    <mergeCell ref="AI274:AJ274"/>
    <mergeCell ref="AX274:AY274"/>
    <mergeCell ref="BM274:BN274"/>
    <mergeCell ref="CB274:CC274"/>
    <mergeCell ref="BN275:BN289"/>
    <mergeCell ref="CC275:CC289"/>
    <mergeCell ref="B275:B289"/>
    <mergeCell ref="AJ275:AJ289"/>
    <mergeCell ref="AY275:AY289"/>
    <mergeCell ref="S275:S289"/>
    <mergeCell ref="BM290:BN290"/>
    <mergeCell ref="CB290:CC290"/>
    <mergeCell ref="B291:B305"/>
    <mergeCell ref="P291:P305"/>
    <mergeCell ref="S291:S305"/>
    <mergeCell ref="AG291:AG305"/>
    <mergeCell ref="AJ291:AJ305"/>
    <mergeCell ref="AV291:AV305"/>
    <mergeCell ref="AY291:AY305"/>
    <mergeCell ref="BK291:BK305"/>
    <mergeCell ref="BN291:BN305"/>
    <mergeCell ref="BZ291:BZ305"/>
    <mergeCell ref="CC291:CC305"/>
    <mergeCell ref="A290:B290"/>
    <mergeCell ref="AI290:AJ290"/>
    <mergeCell ref="AX290:AY290"/>
    <mergeCell ref="R290:S290"/>
    <mergeCell ref="CO291:CO305"/>
    <mergeCell ref="A258:B258"/>
    <mergeCell ref="R258:S258"/>
    <mergeCell ref="AI258:AJ258"/>
    <mergeCell ref="AX258:AY258"/>
    <mergeCell ref="BM258:BN258"/>
    <mergeCell ref="CB258:CC258"/>
    <mergeCell ref="B259:B273"/>
    <mergeCell ref="P259:P273"/>
    <mergeCell ref="S259:S273"/>
    <mergeCell ref="AG259:AG273"/>
    <mergeCell ref="AJ259:AJ273"/>
    <mergeCell ref="AV259:AV273"/>
    <mergeCell ref="AY259:AY273"/>
    <mergeCell ref="BK259:BK273"/>
    <mergeCell ref="BN259:BN273"/>
    <mergeCell ref="BZ259:BZ273"/>
    <mergeCell ref="CC259:CC273"/>
    <mergeCell ref="CO227:CO241"/>
    <mergeCell ref="A242:B242"/>
    <mergeCell ref="R242:S242"/>
    <mergeCell ref="AI242:AJ242"/>
    <mergeCell ref="AX242:AY242"/>
    <mergeCell ref="BM242:BN242"/>
    <mergeCell ref="CB242:CC242"/>
    <mergeCell ref="B243:B257"/>
    <mergeCell ref="P243:P257"/>
    <mergeCell ref="S243:S257"/>
    <mergeCell ref="AG243:AG257"/>
    <mergeCell ref="AJ243:AJ257"/>
    <mergeCell ref="AV243:AV257"/>
    <mergeCell ref="AY243:AY257"/>
    <mergeCell ref="BK243:BK257"/>
    <mergeCell ref="BN243:BN257"/>
    <mergeCell ref="BZ243:BZ257"/>
    <mergeCell ref="CC243:CC257"/>
    <mergeCell ref="CO243:CO257"/>
    <mergeCell ref="A226:B226"/>
    <mergeCell ref="R226:S226"/>
    <mergeCell ref="AI226:AJ226"/>
    <mergeCell ref="AX226:AY226"/>
    <mergeCell ref="BM226:BN226"/>
    <mergeCell ref="CB226:CC226"/>
    <mergeCell ref="B227:B241"/>
    <mergeCell ref="P227:P241"/>
    <mergeCell ref="S227:S241"/>
    <mergeCell ref="AG227:AG241"/>
    <mergeCell ref="AJ227:AJ241"/>
    <mergeCell ref="AV227:AV241"/>
    <mergeCell ref="AY227:AY241"/>
    <mergeCell ref="BK227:BK241"/>
    <mergeCell ref="BN227:BN241"/>
    <mergeCell ref="BZ227:BZ241"/>
    <mergeCell ref="CC227:CC241"/>
    <mergeCell ref="CO195:CO209"/>
    <mergeCell ref="A210:B210"/>
    <mergeCell ref="R210:S210"/>
    <mergeCell ref="AI210:AJ210"/>
    <mergeCell ref="AX210:AY210"/>
    <mergeCell ref="BM210:BN210"/>
    <mergeCell ref="CB210:CC210"/>
    <mergeCell ref="B211:B225"/>
    <mergeCell ref="P211:P225"/>
    <mergeCell ref="S211:S225"/>
    <mergeCell ref="AG211:AG225"/>
    <mergeCell ref="AJ211:AJ225"/>
    <mergeCell ref="AV211:AV225"/>
    <mergeCell ref="AY211:AY225"/>
    <mergeCell ref="BK211:BK225"/>
    <mergeCell ref="BN211:BN225"/>
    <mergeCell ref="BZ211:BZ225"/>
    <mergeCell ref="CC211:CC225"/>
    <mergeCell ref="CO211:CO225"/>
    <mergeCell ref="CK193:CL193"/>
    <mergeCell ref="CM193:CN193"/>
    <mergeCell ref="B195:B209"/>
    <mergeCell ref="P195:P209"/>
    <mergeCell ref="S195:S209"/>
    <mergeCell ref="AG195:AG209"/>
    <mergeCell ref="AJ195:AJ209"/>
    <mergeCell ref="AV195:AV209"/>
    <mergeCell ref="AY195:AY209"/>
    <mergeCell ref="BK195:BK209"/>
    <mergeCell ref="BN195:BN209"/>
    <mergeCell ref="BZ195:BZ209"/>
    <mergeCell ref="CC195:CC209"/>
    <mergeCell ref="E193:F193"/>
    <mergeCell ref="J193:K193"/>
    <mergeCell ref="L193:M193"/>
    <mergeCell ref="N193:O193"/>
    <mergeCell ref="V193:W193"/>
    <mergeCell ref="AA193:AB193"/>
    <mergeCell ref="AC193:AD193"/>
    <mergeCell ref="AE193:AF193"/>
    <mergeCell ref="AM193:AN193"/>
    <mergeCell ref="AP193:AQ193"/>
    <mergeCell ref="AR193:AS193"/>
    <mergeCell ref="AT193:AU193"/>
    <mergeCell ref="BB193:BC193"/>
    <mergeCell ref="BE193:BF193"/>
    <mergeCell ref="BG193:BH193"/>
    <mergeCell ref="BI193:BJ193"/>
    <mergeCell ref="BQ193:BR193"/>
    <mergeCell ref="BT193:BU193"/>
    <mergeCell ref="BV193:BW193"/>
    <mergeCell ref="CL178:CO178"/>
    <mergeCell ref="C192:N192"/>
    <mergeCell ref="T192:AE192"/>
    <mergeCell ref="AK192:AT192"/>
    <mergeCell ref="AZ192:BI192"/>
    <mergeCell ref="BO192:BX192"/>
    <mergeCell ref="CD192:CM192"/>
    <mergeCell ref="AJ178:AL178"/>
    <mergeCell ref="AM178:AR178"/>
    <mergeCell ref="AS178:AV178"/>
    <mergeCell ref="V178:AC178"/>
    <mergeCell ref="AD178:AG178"/>
    <mergeCell ref="AY178:BA178"/>
    <mergeCell ref="BB178:BG178"/>
    <mergeCell ref="BH178:BK178"/>
    <mergeCell ref="AX169:AY169"/>
    <mergeCell ref="AX170:AY170"/>
    <mergeCell ref="AX171:AY171"/>
    <mergeCell ref="AX173:BK173"/>
    <mergeCell ref="BH174:BK174"/>
    <mergeCell ref="AX172:BA172"/>
    <mergeCell ref="BB172:BF172"/>
    <mergeCell ref="AY177:BA177"/>
    <mergeCell ref="BB177:BG177"/>
    <mergeCell ref="BH177:BK177"/>
    <mergeCell ref="AI172:AL172"/>
    <mergeCell ref="AM172:AQ172"/>
    <mergeCell ref="BX193:BY193"/>
    <mergeCell ref="CF193:CG193"/>
    <mergeCell ref="CI193:CJ193"/>
    <mergeCell ref="CC73:CC87"/>
    <mergeCell ref="CO73:CO87"/>
    <mergeCell ref="CB88:CC88"/>
    <mergeCell ref="CC89:CC103"/>
    <mergeCell ref="CB104:CC104"/>
    <mergeCell ref="CC105:CC119"/>
    <mergeCell ref="CO105:CO119"/>
    <mergeCell ref="CB120:CC120"/>
    <mergeCell ref="CB121:CC121"/>
    <mergeCell ref="CC122:CC136"/>
    <mergeCell ref="CO122:CO136"/>
    <mergeCell ref="CB137:CC137"/>
    <mergeCell ref="CC138:CC152"/>
    <mergeCell ref="CO138:CO152"/>
    <mergeCell ref="CB153:CC153"/>
    <mergeCell ref="CC154:CC168"/>
    <mergeCell ref="CO154:CO168"/>
    <mergeCell ref="CB169:CC169"/>
    <mergeCell ref="CB170:CC170"/>
    <mergeCell ref="CB171:CC171"/>
    <mergeCell ref="CB172:CE172"/>
    <mergeCell ref="CF172:CJ172"/>
    <mergeCell ref="CB173:CO173"/>
    <mergeCell ref="CL174:CO174"/>
    <mergeCell ref="CC177:CE177"/>
    <mergeCell ref="CF177:CK177"/>
    <mergeCell ref="CL177:CO177"/>
    <mergeCell ref="CC178:CE178"/>
    <mergeCell ref="CF178:CK178"/>
    <mergeCell ref="CD6:CM6"/>
    <mergeCell ref="CF7:CG7"/>
    <mergeCell ref="CI7:CJ7"/>
    <mergeCell ref="CK7:CL7"/>
    <mergeCell ref="CM7:CN7"/>
    <mergeCell ref="CC9:CC23"/>
    <mergeCell ref="CO9:CO23"/>
    <mergeCell ref="CB24:CC24"/>
    <mergeCell ref="CC25:CC39"/>
    <mergeCell ref="CO25:CO39"/>
    <mergeCell ref="CB40:CC40"/>
    <mergeCell ref="CC41:CC55"/>
    <mergeCell ref="CO41:CO55"/>
    <mergeCell ref="CB56:CC56"/>
    <mergeCell ref="CC57:CC71"/>
    <mergeCell ref="CO57:CO71"/>
    <mergeCell ref="CB72:CC72"/>
    <mergeCell ref="BN138:BN152"/>
    <mergeCell ref="BZ138:BZ152"/>
    <mergeCell ref="BM153:BN153"/>
    <mergeCell ref="BN154:BN168"/>
    <mergeCell ref="BZ154:BZ168"/>
    <mergeCell ref="BM120:BN120"/>
    <mergeCell ref="BM121:BN121"/>
    <mergeCell ref="BN122:BN136"/>
    <mergeCell ref="BZ122:BZ136"/>
    <mergeCell ref="BM137:BN137"/>
    <mergeCell ref="BN177:BP177"/>
    <mergeCell ref="BQ177:BV177"/>
    <mergeCell ref="BW177:BZ177"/>
    <mergeCell ref="BN178:BP178"/>
    <mergeCell ref="BQ178:BV178"/>
    <mergeCell ref="BW178:BZ178"/>
    <mergeCell ref="BM169:BN169"/>
    <mergeCell ref="BM170:BN170"/>
    <mergeCell ref="BM171:BN171"/>
    <mergeCell ref="BM173:BZ173"/>
    <mergeCell ref="BW174:BZ174"/>
    <mergeCell ref="BM172:BP172"/>
    <mergeCell ref="BQ172:BU172"/>
    <mergeCell ref="BN9:BN23"/>
    <mergeCell ref="BZ9:BZ23"/>
    <mergeCell ref="BM24:BN24"/>
    <mergeCell ref="BN25:BN39"/>
    <mergeCell ref="BZ25:BZ39"/>
    <mergeCell ref="BO6:BX6"/>
    <mergeCell ref="BQ7:BR7"/>
    <mergeCell ref="BT7:BU7"/>
    <mergeCell ref="BV7:BW7"/>
    <mergeCell ref="BX7:BY7"/>
    <mergeCell ref="BM72:BN72"/>
    <mergeCell ref="BN73:BN87"/>
    <mergeCell ref="BZ73:BZ87"/>
    <mergeCell ref="BM88:BN88"/>
    <mergeCell ref="BN105:BN119"/>
    <mergeCell ref="BZ105:BZ119"/>
    <mergeCell ref="BM40:BN40"/>
    <mergeCell ref="BN41:BN55"/>
    <mergeCell ref="BZ41:BZ55"/>
    <mergeCell ref="BM56:BN56"/>
    <mergeCell ref="BN57:BN71"/>
    <mergeCell ref="BZ57:BZ71"/>
    <mergeCell ref="AZ6:BI6"/>
    <mergeCell ref="BB7:BC7"/>
    <mergeCell ref="BE7:BF7"/>
    <mergeCell ref="BG7:BH7"/>
    <mergeCell ref="BI7:BJ7"/>
    <mergeCell ref="AY57:AY71"/>
    <mergeCell ref="BN89:BN103"/>
    <mergeCell ref="BM104:BN104"/>
    <mergeCell ref="AV9:AV23"/>
    <mergeCell ref="AI24:AJ24"/>
    <mergeCell ref="AJ25:AJ39"/>
    <mergeCell ref="BK57:BK71"/>
    <mergeCell ref="AY138:AY152"/>
    <mergeCell ref="BK138:BK152"/>
    <mergeCell ref="AX153:AY153"/>
    <mergeCell ref="AY154:AY168"/>
    <mergeCell ref="BK154:BK168"/>
    <mergeCell ref="AX120:AY120"/>
    <mergeCell ref="AX121:AY121"/>
    <mergeCell ref="AY122:AY136"/>
    <mergeCell ref="BK122:BK136"/>
    <mergeCell ref="AX137:AY137"/>
    <mergeCell ref="AY9:AY23"/>
    <mergeCell ref="BK9:BK23"/>
    <mergeCell ref="AX24:AY24"/>
    <mergeCell ref="AY25:AY39"/>
    <mergeCell ref="BK25:BK39"/>
    <mergeCell ref="AX72:AY72"/>
    <mergeCell ref="AY73:AY87"/>
    <mergeCell ref="BK73:BK87"/>
    <mergeCell ref="AX88:AY88"/>
    <mergeCell ref="AY105:AY119"/>
    <mergeCell ref="BK105:BK119"/>
    <mergeCell ref="AX40:AY40"/>
    <mergeCell ref="AY41:AY55"/>
    <mergeCell ref="BK41:BK55"/>
    <mergeCell ref="AX56:AY56"/>
    <mergeCell ref="AV25:AV39"/>
    <mergeCell ref="AI40:AJ40"/>
    <mergeCell ref="AV41:AV55"/>
    <mergeCell ref="AI56:AJ56"/>
    <mergeCell ref="AJ57:AJ71"/>
    <mergeCell ref="AV57:AV71"/>
    <mergeCell ref="AI72:AJ72"/>
    <mergeCell ref="AS174:AV174"/>
    <mergeCell ref="AJ177:AL177"/>
    <mergeCell ref="AM177:AR177"/>
    <mergeCell ref="AS177:AV177"/>
    <mergeCell ref="AV122:AV136"/>
    <mergeCell ref="AI137:AJ137"/>
    <mergeCell ref="AJ138:AJ152"/>
    <mergeCell ref="AV138:AV152"/>
    <mergeCell ref="AV73:AV87"/>
    <mergeCell ref="AI88:AJ88"/>
    <mergeCell ref="AJ105:AJ119"/>
    <mergeCell ref="AV105:AV119"/>
    <mergeCell ref="AI120:AJ120"/>
    <mergeCell ref="AJ122:AJ136"/>
    <mergeCell ref="AV154:AV168"/>
    <mergeCell ref="AI169:AJ169"/>
    <mergeCell ref="AI170:AJ170"/>
    <mergeCell ref="AI171:AJ171"/>
    <mergeCell ref="AI173:AV173"/>
    <mergeCell ref="AJ154:AJ168"/>
    <mergeCell ref="AK6:AT6"/>
    <mergeCell ref="AM7:AN7"/>
    <mergeCell ref="AP7:AQ7"/>
    <mergeCell ref="AR7:AS7"/>
    <mergeCell ref="AT7:AU7"/>
    <mergeCell ref="AJ9:AJ23"/>
    <mergeCell ref="AJ41:AJ55"/>
    <mergeCell ref="AJ73:AJ87"/>
    <mergeCell ref="AI121:AJ121"/>
    <mergeCell ref="S122:S136"/>
    <mergeCell ref="AG122:AG136"/>
    <mergeCell ref="R137:S137"/>
    <mergeCell ref="S138:S152"/>
    <mergeCell ref="AG138:AG152"/>
    <mergeCell ref="T6:AE6"/>
    <mergeCell ref="AI153:AJ153"/>
    <mergeCell ref="AG73:AG87"/>
    <mergeCell ref="R88:S88"/>
    <mergeCell ref="S105:S119"/>
    <mergeCell ref="AG105:AG119"/>
    <mergeCell ref="AG41:AG55"/>
    <mergeCell ref="R56:S56"/>
    <mergeCell ref="S57:S71"/>
    <mergeCell ref="AG57:AG71"/>
    <mergeCell ref="R72:S72"/>
    <mergeCell ref="S73:S87"/>
    <mergeCell ref="R40:S40"/>
    <mergeCell ref="S41:S55"/>
    <mergeCell ref="AG9:AG23"/>
    <mergeCell ref="R24:S24"/>
    <mergeCell ref="S25:S39"/>
    <mergeCell ref="AG25:AG39"/>
    <mergeCell ref="P154:P168"/>
    <mergeCell ref="A169:B169"/>
    <mergeCell ref="A170:B170"/>
    <mergeCell ref="A171:B171"/>
    <mergeCell ref="A137:B137"/>
    <mergeCell ref="B138:B152"/>
    <mergeCell ref="P138:P152"/>
    <mergeCell ref="A153:B153"/>
    <mergeCell ref="R171:S171"/>
    <mergeCell ref="R153:S153"/>
    <mergeCell ref="S154:S168"/>
    <mergeCell ref="AG154:AG168"/>
    <mergeCell ref="R169:S169"/>
    <mergeCell ref="R170:S170"/>
    <mergeCell ref="V7:W7"/>
    <mergeCell ref="AA7:AB7"/>
    <mergeCell ref="AC7:AD7"/>
    <mergeCell ref="AE7:AF7"/>
    <mergeCell ref="B25:B39"/>
    <mergeCell ref="J7:K7"/>
    <mergeCell ref="B105:B119"/>
    <mergeCell ref="A120:B120"/>
    <mergeCell ref="A40:B40"/>
    <mergeCell ref="B41:B55"/>
    <mergeCell ref="A56:B56"/>
    <mergeCell ref="B57:B71"/>
    <mergeCell ref="A72:B72"/>
    <mergeCell ref="B73:B87"/>
    <mergeCell ref="N7:O7"/>
    <mergeCell ref="B9:B23"/>
    <mergeCell ref="A24:B24"/>
    <mergeCell ref="A88:B88"/>
    <mergeCell ref="C6:N6"/>
    <mergeCell ref="L7:M7"/>
    <mergeCell ref="P9:P23"/>
    <mergeCell ref="P25:P39"/>
    <mergeCell ref="S9:S23"/>
    <mergeCell ref="R173:AG173"/>
    <mergeCell ref="A173:P173"/>
    <mergeCell ref="M174:P174"/>
    <mergeCell ref="M177:P177"/>
    <mergeCell ref="M178:P178"/>
    <mergeCell ref="P122:P136"/>
    <mergeCell ref="B122:B136"/>
    <mergeCell ref="R120:S120"/>
    <mergeCell ref="R121:S121"/>
    <mergeCell ref="A172:D172"/>
    <mergeCell ref="E172:K172"/>
    <mergeCell ref="L172:M172"/>
    <mergeCell ref="E177:L177"/>
    <mergeCell ref="E178:L178"/>
    <mergeCell ref="B177:D177"/>
    <mergeCell ref="B178:D178"/>
    <mergeCell ref="AD174:AG174"/>
    <mergeCell ref="S177:U177"/>
    <mergeCell ref="V177:AC177"/>
    <mergeCell ref="AD177:AG177"/>
    <mergeCell ref="S178:U178"/>
    <mergeCell ref="A121:B121"/>
    <mergeCell ref="P41:P55"/>
    <mergeCell ref="P57:P71"/>
    <mergeCell ref="P73:P87"/>
    <mergeCell ref="P105:P119"/>
    <mergeCell ref="E7:F7"/>
    <mergeCell ref="AE389:AF389"/>
    <mergeCell ref="AM389:AN389"/>
    <mergeCell ref="AP389:AQ389"/>
    <mergeCell ref="AR389:AS389"/>
    <mergeCell ref="AT389:AU389"/>
    <mergeCell ref="BB389:BC389"/>
    <mergeCell ref="BE389:BF389"/>
    <mergeCell ref="BG389:BH389"/>
    <mergeCell ref="BI389:BJ389"/>
    <mergeCell ref="BQ389:BR389"/>
    <mergeCell ref="BT389:BU389"/>
    <mergeCell ref="BV389:BW389"/>
    <mergeCell ref="BX389:BY389"/>
    <mergeCell ref="CF389:CG389"/>
    <mergeCell ref="CI389:CJ389"/>
    <mergeCell ref="CK389:CL389"/>
    <mergeCell ref="CM389:CN389"/>
    <mergeCell ref="B154:B168"/>
    <mergeCell ref="B391:B405"/>
    <mergeCell ref="P391:P405"/>
    <mergeCell ref="S391:S405"/>
    <mergeCell ref="AG391:AG405"/>
    <mergeCell ref="AJ391:AJ405"/>
    <mergeCell ref="AV391:AV405"/>
    <mergeCell ref="AY391:AY405"/>
    <mergeCell ref="BK391:BK405"/>
    <mergeCell ref="BN391:BN405"/>
    <mergeCell ref="BZ391:BZ405"/>
    <mergeCell ref="CC391:CC405"/>
    <mergeCell ref="CO391:CO405"/>
    <mergeCell ref="A406:B406"/>
    <mergeCell ref="R406:S406"/>
    <mergeCell ref="AI406:AJ406"/>
    <mergeCell ref="AX406:AY406"/>
    <mergeCell ref="BM406:BN406"/>
    <mergeCell ref="CB406:CC406"/>
    <mergeCell ref="C388:N388"/>
    <mergeCell ref="T388:AE388"/>
    <mergeCell ref="AK388:AT388"/>
    <mergeCell ref="AZ388:BI388"/>
    <mergeCell ref="BO388:BX388"/>
    <mergeCell ref="CD388:CM388"/>
    <mergeCell ref="E389:F389"/>
    <mergeCell ref="J389:K389"/>
    <mergeCell ref="L389:M389"/>
    <mergeCell ref="N389:O389"/>
    <mergeCell ref="V389:W389"/>
    <mergeCell ref="AA389:AB389"/>
    <mergeCell ref="AC389:AD389"/>
    <mergeCell ref="B407:B421"/>
    <mergeCell ref="P407:P421"/>
    <mergeCell ref="S407:S421"/>
    <mergeCell ref="AG407:AG421"/>
    <mergeCell ref="AJ407:AJ421"/>
    <mergeCell ref="AV407:AV421"/>
    <mergeCell ref="AY407:AY421"/>
    <mergeCell ref="BK407:BK421"/>
    <mergeCell ref="BN407:BN421"/>
    <mergeCell ref="BZ407:BZ421"/>
    <mergeCell ref="CC407:CC421"/>
    <mergeCell ref="CO407:CO421"/>
    <mergeCell ref="A422:B422"/>
    <mergeCell ref="R422:S422"/>
    <mergeCell ref="AI422:AJ422"/>
    <mergeCell ref="AX422:AY422"/>
    <mergeCell ref="BM422:BN422"/>
    <mergeCell ref="CB422:CC422"/>
    <mergeCell ref="B423:B437"/>
    <mergeCell ref="P423:P437"/>
    <mergeCell ref="S423:S437"/>
    <mergeCell ref="AG423:AG437"/>
    <mergeCell ref="AJ423:AJ437"/>
    <mergeCell ref="AV423:AV437"/>
    <mergeCell ref="AY423:AY437"/>
    <mergeCell ref="BK423:BK437"/>
    <mergeCell ref="BN423:BN437"/>
    <mergeCell ref="BZ423:BZ437"/>
    <mergeCell ref="CC423:CC437"/>
    <mergeCell ref="CO423:CO437"/>
    <mergeCell ref="A438:B438"/>
    <mergeCell ref="R438:S438"/>
    <mergeCell ref="AI438:AJ438"/>
    <mergeCell ref="AX438:AY438"/>
    <mergeCell ref="BM438:BN438"/>
    <mergeCell ref="CB438:CC438"/>
    <mergeCell ref="B439:B453"/>
    <mergeCell ref="P439:P453"/>
    <mergeCell ref="S439:S453"/>
    <mergeCell ref="AG439:AG453"/>
    <mergeCell ref="AJ439:AJ453"/>
    <mergeCell ref="AV439:AV453"/>
    <mergeCell ref="AY439:AY453"/>
    <mergeCell ref="BK439:BK453"/>
    <mergeCell ref="BN439:BN453"/>
    <mergeCell ref="BZ439:BZ453"/>
    <mergeCell ref="CC439:CC453"/>
    <mergeCell ref="CO439:CO453"/>
    <mergeCell ref="CO455:CO469"/>
    <mergeCell ref="A470:B470"/>
    <mergeCell ref="R470:S470"/>
    <mergeCell ref="AI470:AJ470"/>
    <mergeCell ref="AX470:AY470"/>
    <mergeCell ref="BM470:BN470"/>
    <mergeCell ref="CB470:CC470"/>
    <mergeCell ref="B471:B485"/>
    <mergeCell ref="S471:S485"/>
    <mergeCell ref="AJ471:AJ485"/>
    <mergeCell ref="AY471:AY485"/>
    <mergeCell ref="BN471:BN485"/>
    <mergeCell ref="CC471:CC485"/>
    <mergeCell ref="A454:B454"/>
    <mergeCell ref="R454:S454"/>
    <mergeCell ref="AI454:AJ454"/>
    <mergeCell ref="AX454:AY454"/>
    <mergeCell ref="BM454:BN454"/>
    <mergeCell ref="CB454:CC454"/>
    <mergeCell ref="B455:B469"/>
    <mergeCell ref="P455:P469"/>
    <mergeCell ref="S455:S469"/>
    <mergeCell ref="AG455:AG469"/>
    <mergeCell ref="AJ455:AJ469"/>
    <mergeCell ref="AV455:AV469"/>
    <mergeCell ref="AY455:AY469"/>
    <mergeCell ref="BK455:BK469"/>
    <mergeCell ref="BN455:BN469"/>
    <mergeCell ref="BZ455:BZ469"/>
    <mergeCell ref="CC455:CC469"/>
    <mergeCell ref="CO487:CO501"/>
    <mergeCell ref="A502:B502"/>
    <mergeCell ref="R502:S502"/>
    <mergeCell ref="AI502:AJ502"/>
    <mergeCell ref="AX502:AY502"/>
    <mergeCell ref="BM502:BN502"/>
    <mergeCell ref="CB502:CC502"/>
    <mergeCell ref="A503:B503"/>
    <mergeCell ref="R503:S503"/>
    <mergeCell ref="AI503:AJ503"/>
    <mergeCell ref="AX503:AY503"/>
    <mergeCell ref="BM503:BN503"/>
    <mergeCell ref="CB503:CC503"/>
    <mergeCell ref="A486:B486"/>
    <mergeCell ref="R486:S486"/>
    <mergeCell ref="AI486:AJ486"/>
    <mergeCell ref="AX486:AY486"/>
    <mergeCell ref="BM486:BN486"/>
    <mergeCell ref="CB486:CC486"/>
    <mergeCell ref="B487:B501"/>
    <mergeCell ref="P487:P501"/>
    <mergeCell ref="S487:S501"/>
    <mergeCell ref="AG487:AG501"/>
    <mergeCell ref="AJ487:AJ501"/>
    <mergeCell ref="AV487:AV501"/>
    <mergeCell ref="AY487:AY501"/>
    <mergeCell ref="BK487:BK501"/>
    <mergeCell ref="BN487:BN501"/>
    <mergeCell ref="BZ487:BZ501"/>
    <mergeCell ref="CC487:CC501"/>
    <mergeCell ref="BZ504:BZ518"/>
    <mergeCell ref="CC504:CC518"/>
    <mergeCell ref="CO504:CO518"/>
    <mergeCell ref="A519:B519"/>
    <mergeCell ref="R519:S519"/>
    <mergeCell ref="AI519:AJ519"/>
    <mergeCell ref="AX519:AY519"/>
    <mergeCell ref="BM519:BN519"/>
    <mergeCell ref="CB519:CC519"/>
    <mergeCell ref="B504:B518"/>
    <mergeCell ref="P504:P518"/>
    <mergeCell ref="S504:S518"/>
    <mergeCell ref="AG504:AG518"/>
    <mergeCell ref="AJ504:AJ518"/>
    <mergeCell ref="AV504:AV518"/>
    <mergeCell ref="AY504:AY518"/>
    <mergeCell ref="BK504:BK518"/>
    <mergeCell ref="BN504:BN518"/>
    <mergeCell ref="BZ520:BZ534"/>
    <mergeCell ref="CC520:CC534"/>
    <mergeCell ref="CO520:CO534"/>
    <mergeCell ref="A535:B535"/>
    <mergeCell ref="R535:S535"/>
    <mergeCell ref="AI535:AJ535"/>
    <mergeCell ref="AX535:AY535"/>
    <mergeCell ref="BM535:BN535"/>
    <mergeCell ref="CB535:CC535"/>
    <mergeCell ref="B520:B534"/>
    <mergeCell ref="P520:P534"/>
    <mergeCell ref="S520:S534"/>
    <mergeCell ref="AG520:AG534"/>
    <mergeCell ref="AJ520:AJ534"/>
    <mergeCell ref="AV520:AV534"/>
    <mergeCell ref="AY520:AY534"/>
    <mergeCell ref="BK520:BK534"/>
    <mergeCell ref="BN520:BN534"/>
    <mergeCell ref="BG570:BH570"/>
    <mergeCell ref="BM570:BP570"/>
    <mergeCell ref="BQ570:BU570"/>
    <mergeCell ref="BV570:BW570"/>
    <mergeCell ref="CB570:CE570"/>
    <mergeCell ref="B552:B566"/>
    <mergeCell ref="S552:S566"/>
    <mergeCell ref="A567:B567"/>
    <mergeCell ref="R567:S567"/>
    <mergeCell ref="A568:B568"/>
    <mergeCell ref="R568:S568"/>
    <mergeCell ref="AI568:AJ568"/>
    <mergeCell ref="AX568:AY568"/>
    <mergeCell ref="BM568:BN568"/>
    <mergeCell ref="BZ536:BZ550"/>
    <mergeCell ref="CC536:CC550"/>
    <mergeCell ref="CO536:CO550"/>
    <mergeCell ref="A551:B551"/>
    <mergeCell ref="R551:S551"/>
    <mergeCell ref="AI551:AJ551"/>
    <mergeCell ref="AX551:AY551"/>
    <mergeCell ref="BM551:BN551"/>
    <mergeCell ref="CB551:CC551"/>
    <mergeCell ref="B536:B550"/>
    <mergeCell ref="P536:P550"/>
    <mergeCell ref="S536:S550"/>
    <mergeCell ref="AG536:AG550"/>
    <mergeCell ref="AJ536:AJ550"/>
    <mergeCell ref="AV536:AV550"/>
    <mergeCell ref="AY536:AY550"/>
    <mergeCell ref="BK536:BK550"/>
    <mergeCell ref="BN536:BN550"/>
    <mergeCell ref="CF570:CJ570"/>
    <mergeCell ref="CK570:CL570"/>
    <mergeCell ref="A571:P571"/>
    <mergeCell ref="R571:AG571"/>
    <mergeCell ref="AI571:AV571"/>
    <mergeCell ref="AX571:BK571"/>
    <mergeCell ref="BM571:BZ571"/>
    <mergeCell ref="CB571:CO571"/>
    <mergeCell ref="M572:P572"/>
    <mergeCell ref="AD572:AG572"/>
    <mergeCell ref="AS572:AV572"/>
    <mergeCell ref="BH572:BK572"/>
    <mergeCell ref="BW572:BZ572"/>
    <mergeCell ref="CL572:CO572"/>
    <mergeCell ref="CB568:CC568"/>
    <mergeCell ref="A569:B569"/>
    <mergeCell ref="R569:S569"/>
    <mergeCell ref="AI569:AJ569"/>
    <mergeCell ref="AX569:AY569"/>
    <mergeCell ref="BM569:BN569"/>
    <mergeCell ref="CB569:CC569"/>
    <mergeCell ref="A570:D570"/>
    <mergeCell ref="E570:K570"/>
    <mergeCell ref="L570:M570"/>
    <mergeCell ref="R570:U570"/>
    <mergeCell ref="V570:AB570"/>
    <mergeCell ref="AC570:AD570"/>
    <mergeCell ref="AI570:AL570"/>
    <mergeCell ref="AM570:AQ570"/>
    <mergeCell ref="AR570:AS570"/>
    <mergeCell ref="AX570:BA570"/>
    <mergeCell ref="BB570:BF570"/>
    <mergeCell ref="AY575:BA575"/>
    <mergeCell ref="BB575:BG575"/>
    <mergeCell ref="BH575:BK575"/>
    <mergeCell ref="BN575:BP575"/>
    <mergeCell ref="BQ575:BV575"/>
    <mergeCell ref="BW575:BZ575"/>
    <mergeCell ref="CC575:CE575"/>
    <mergeCell ref="CF575:CK575"/>
    <mergeCell ref="CL575:CO575"/>
    <mergeCell ref="B575:D575"/>
    <mergeCell ref="E575:L575"/>
    <mergeCell ref="M575:P575"/>
    <mergeCell ref="S575:U575"/>
    <mergeCell ref="V575:AC575"/>
    <mergeCell ref="AD575:AG575"/>
    <mergeCell ref="AJ575:AL575"/>
    <mergeCell ref="AM575:AR575"/>
    <mergeCell ref="AS575:AV575"/>
    <mergeCell ref="AY576:BA576"/>
    <mergeCell ref="BB576:BG576"/>
    <mergeCell ref="BH576:BK576"/>
    <mergeCell ref="BN576:BP576"/>
    <mergeCell ref="BQ576:BV576"/>
    <mergeCell ref="BW576:BZ576"/>
    <mergeCell ref="CC576:CE576"/>
    <mergeCell ref="CF576:CK576"/>
    <mergeCell ref="CL576:CO576"/>
    <mergeCell ref="B576:D576"/>
    <mergeCell ref="E576:L576"/>
    <mergeCell ref="M576:P576"/>
    <mergeCell ref="S576:U576"/>
    <mergeCell ref="V576:AC576"/>
    <mergeCell ref="AD576:AG576"/>
    <mergeCell ref="AJ576:AL576"/>
    <mergeCell ref="AM576:AR576"/>
    <mergeCell ref="AS576:AV576"/>
    <mergeCell ref="C585:N585"/>
    <mergeCell ref="T585:AE585"/>
    <mergeCell ref="AK585:AT585"/>
    <mergeCell ref="AZ585:BI585"/>
    <mergeCell ref="BO585:BX585"/>
    <mergeCell ref="CD585:CM585"/>
    <mergeCell ref="J586:K586"/>
    <mergeCell ref="L586:M586"/>
    <mergeCell ref="N586:O586"/>
    <mergeCell ref="AA586:AB586"/>
    <mergeCell ref="AC586:AD586"/>
    <mergeCell ref="AE586:AF586"/>
    <mergeCell ref="AM586:AN586"/>
    <mergeCell ref="AP586:AQ586"/>
    <mergeCell ref="AR586:AS586"/>
    <mergeCell ref="AT586:AU586"/>
    <mergeCell ref="BB586:BC586"/>
    <mergeCell ref="BE586:BF586"/>
    <mergeCell ref="BG586:BH586"/>
    <mergeCell ref="BI586:BJ586"/>
    <mergeCell ref="BQ586:BR586"/>
    <mergeCell ref="BT586:BU586"/>
    <mergeCell ref="BV586:BW586"/>
    <mergeCell ref="BX586:BY586"/>
    <mergeCell ref="CF586:CG586"/>
    <mergeCell ref="CI586:CJ586"/>
    <mergeCell ref="CK586:CL586"/>
    <mergeCell ref="CM586:CN586"/>
    <mergeCell ref="B588:B602"/>
    <mergeCell ref="P588:P602"/>
    <mergeCell ref="S588:S602"/>
    <mergeCell ref="AG588:AG602"/>
    <mergeCell ref="AJ588:AJ602"/>
    <mergeCell ref="AV588:AV602"/>
    <mergeCell ref="AY588:AY602"/>
    <mergeCell ref="BK588:BK602"/>
    <mergeCell ref="BN588:BN602"/>
    <mergeCell ref="BZ588:BZ602"/>
    <mergeCell ref="CC588:CC602"/>
    <mergeCell ref="E586:H586"/>
    <mergeCell ref="CO588:CO602"/>
    <mergeCell ref="A603:B603"/>
    <mergeCell ref="R603:S603"/>
    <mergeCell ref="AI603:AJ603"/>
    <mergeCell ref="AX603:AY603"/>
    <mergeCell ref="BM603:BN603"/>
    <mergeCell ref="CB603:CC603"/>
    <mergeCell ref="B604:B618"/>
    <mergeCell ref="P604:P618"/>
    <mergeCell ref="S604:S618"/>
    <mergeCell ref="AG604:AG618"/>
    <mergeCell ref="AJ604:AJ618"/>
    <mergeCell ref="AV604:AV618"/>
    <mergeCell ref="AY604:AY618"/>
    <mergeCell ref="BK604:BK618"/>
    <mergeCell ref="BN604:BN618"/>
    <mergeCell ref="BZ604:BZ618"/>
    <mergeCell ref="CC604:CC618"/>
    <mergeCell ref="CO604:CO618"/>
    <mergeCell ref="A619:B619"/>
    <mergeCell ref="R619:S619"/>
    <mergeCell ref="AI619:AJ619"/>
    <mergeCell ref="AX619:AY619"/>
    <mergeCell ref="BM619:BN619"/>
    <mergeCell ref="CB619:CC619"/>
    <mergeCell ref="B620:B634"/>
    <mergeCell ref="P620:P634"/>
    <mergeCell ref="S620:S634"/>
    <mergeCell ref="AG620:AG634"/>
    <mergeCell ref="AJ620:AJ634"/>
    <mergeCell ref="AV620:AV634"/>
    <mergeCell ref="AY620:AY634"/>
    <mergeCell ref="BK620:BK634"/>
    <mergeCell ref="BN620:BN634"/>
    <mergeCell ref="BZ620:BZ634"/>
    <mergeCell ref="CC620:CC634"/>
    <mergeCell ref="CO620:CO634"/>
    <mergeCell ref="A635:B635"/>
    <mergeCell ref="R635:S635"/>
    <mergeCell ref="AI635:AJ635"/>
    <mergeCell ref="AX635:AY635"/>
    <mergeCell ref="BM635:BN635"/>
    <mergeCell ref="CB635:CC635"/>
    <mergeCell ref="B636:B650"/>
    <mergeCell ref="P636:P650"/>
    <mergeCell ref="S636:S650"/>
    <mergeCell ref="AG636:AG650"/>
    <mergeCell ref="AJ636:AJ650"/>
    <mergeCell ref="AV636:AV650"/>
    <mergeCell ref="AY636:AY650"/>
    <mergeCell ref="BK636:BK650"/>
    <mergeCell ref="BN636:BN650"/>
    <mergeCell ref="BZ636:BZ650"/>
    <mergeCell ref="CC636:CC650"/>
    <mergeCell ref="CO636:CO650"/>
    <mergeCell ref="CO652:CO666"/>
    <mergeCell ref="A667:B667"/>
    <mergeCell ref="R667:S667"/>
    <mergeCell ref="AI667:AJ667"/>
    <mergeCell ref="AX667:AY667"/>
    <mergeCell ref="BM667:BN667"/>
    <mergeCell ref="CB667:CC667"/>
    <mergeCell ref="B668:B682"/>
    <mergeCell ref="S668:S682"/>
    <mergeCell ref="AJ668:AJ682"/>
    <mergeCell ref="AY668:AY682"/>
    <mergeCell ref="BN668:BN682"/>
    <mergeCell ref="CC668:CC682"/>
    <mergeCell ref="A651:B651"/>
    <mergeCell ref="R651:S651"/>
    <mergeCell ref="AI651:AJ651"/>
    <mergeCell ref="AX651:AY651"/>
    <mergeCell ref="BM651:BN651"/>
    <mergeCell ref="CB651:CC651"/>
    <mergeCell ref="B652:B666"/>
    <mergeCell ref="P652:P666"/>
    <mergeCell ref="S652:S666"/>
    <mergeCell ref="AG652:AG666"/>
    <mergeCell ref="AJ652:AJ666"/>
    <mergeCell ref="AV652:AV666"/>
    <mergeCell ref="AY652:AY666"/>
    <mergeCell ref="BK652:BK666"/>
    <mergeCell ref="BN652:BN666"/>
    <mergeCell ref="BZ652:BZ666"/>
    <mergeCell ref="CC652:CC666"/>
    <mergeCell ref="CO684:CO698"/>
    <mergeCell ref="A699:B699"/>
    <mergeCell ref="R699:S699"/>
    <mergeCell ref="AI699:AJ699"/>
    <mergeCell ref="AX699:AY699"/>
    <mergeCell ref="BM699:BN699"/>
    <mergeCell ref="CB699:CC699"/>
    <mergeCell ref="A700:B700"/>
    <mergeCell ref="R700:S700"/>
    <mergeCell ref="AI700:AJ700"/>
    <mergeCell ref="AX700:AY700"/>
    <mergeCell ref="BM700:BN700"/>
    <mergeCell ref="CB700:CC700"/>
    <mergeCell ref="A683:B683"/>
    <mergeCell ref="R683:S683"/>
    <mergeCell ref="AI683:AJ683"/>
    <mergeCell ref="AX683:AY683"/>
    <mergeCell ref="BM683:BN683"/>
    <mergeCell ref="CB683:CC683"/>
    <mergeCell ref="B684:B698"/>
    <mergeCell ref="P684:P698"/>
    <mergeCell ref="S684:S698"/>
    <mergeCell ref="AG684:AG698"/>
    <mergeCell ref="AJ684:AJ698"/>
    <mergeCell ref="AV684:AV698"/>
    <mergeCell ref="AY684:AY698"/>
    <mergeCell ref="BK684:BK698"/>
    <mergeCell ref="BN684:BN698"/>
    <mergeCell ref="BZ684:BZ698"/>
    <mergeCell ref="CC684:CC698"/>
    <mergeCell ref="BZ701:BZ715"/>
    <mergeCell ref="CC701:CC715"/>
    <mergeCell ref="CO701:CO715"/>
    <mergeCell ref="A716:B716"/>
    <mergeCell ref="R716:S716"/>
    <mergeCell ref="AI716:AJ716"/>
    <mergeCell ref="AX716:AY716"/>
    <mergeCell ref="BM716:BN716"/>
    <mergeCell ref="CB716:CC716"/>
    <mergeCell ref="B701:B715"/>
    <mergeCell ref="P701:P715"/>
    <mergeCell ref="S701:S715"/>
    <mergeCell ref="AG701:AG715"/>
    <mergeCell ref="AJ701:AJ715"/>
    <mergeCell ref="AV701:AV715"/>
    <mergeCell ref="AY701:AY715"/>
    <mergeCell ref="BK701:BK715"/>
    <mergeCell ref="BN701:BN715"/>
    <mergeCell ref="BZ717:BZ731"/>
    <mergeCell ref="CC717:CC731"/>
    <mergeCell ref="CO717:CO731"/>
    <mergeCell ref="A732:B732"/>
    <mergeCell ref="R732:S732"/>
    <mergeCell ref="AI732:AJ732"/>
    <mergeCell ref="AX732:AY732"/>
    <mergeCell ref="BM732:BN732"/>
    <mergeCell ref="CB732:CC732"/>
    <mergeCell ref="B717:B731"/>
    <mergeCell ref="P717:P731"/>
    <mergeCell ref="S717:S731"/>
    <mergeCell ref="AG717:AG731"/>
    <mergeCell ref="AJ717:AJ731"/>
    <mergeCell ref="AV717:AV731"/>
    <mergeCell ref="AY717:AY731"/>
    <mergeCell ref="BK717:BK731"/>
    <mergeCell ref="BN717:BN731"/>
    <mergeCell ref="BG767:BH767"/>
    <mergeCell ref="BM767:BP767"/>
    <mergeCell ref="BQ767:BU767"/>
    <mergeCell ref="BV767:BW767"/>
    <mergeCell ref="CB767:CE767"/>
    <mergeCell ref="B749:B763"/>
    <mergeCell ref="S749:S763"/>
    <mergeCell ref="A764:B764"/>
    <mergeCell ref="R764:S764"/>
    <mergeCell ref="A765:B765"/>
    <mergeCell ref="R765:S765"/>
    <mergeCell ref="AI765:AJ765"/>
    <mergeCell ref="AX765:AY765"/>
    <mergeCell ref="BM765:BN765"/>
    <mergeCell ref="BZ733:BZ747"/>
    <mergeCell ref="CC733:CC747"/>
    <mergeCell ref="CO733:CO747"/>
    <mergeCell ref="A748:B748"/>
    <mergeCell ref="R748:S748"/>
    <mergeCell ref="AI748:AJ748"/>
    <mergeCell ref="AX748:AY748"/>
    <mergeCell ref="BM748:BN748"/>
    <mergeCell ref="CB748:CC748"/>
    <mergeCell ref="B733:B747"/>
    <mergeCell ref="P733:P747"/>
    <mergeCell ref="S733:S747"/>
    <mergeCell ref="AG733:AG747"/>
    <mergeCell ref="AJ733:AJ747"/>
    <mergeCell ref="AV733:AV747"/>
    <mergeCell ref="AY733:AY747"/>
    <mergeCell ref="BK733:BK747"/>
    <mergeCell ref="BN733:BN747"/>
    <mergeCell ref="CF767:CJ767"/>
    <mergeCell ref="CK767:CL767"/>
    <mergeCell ref="A768:P768"/>
    <mergeCell ref="R768:AG768"/>
    <mergeCell ref="AI768:AV768"/>
    <mergeCell ref="AX768:BK768"/>
    <mergeCell ref="BM768:BZ768"/>
    <mergeCell ref="CB768:CO768"/>
    <mergeCell ref="M769:P769"/>
    <mergeCell ref="AD769:AG769"/>
    <mergeCell ref="AS769:AV769"/>
    <mergeCell ref="BH769:BK769"/>
    <mergeCell ref="BW769:BZ769"/>
    <mergeCell ref="CL769:CO769"/>
    <mergeCell ref="CB765:CC765"/>
    <mergeCell ref="A766:B766"/>
    <mergeCell ref="R766:S766"/>
    <mergeCell ref="AI766:AJ766"/>
    <mergeCell ref="AX766:AY766"/>
    <mergeCell ref="BM766:BN766"/>
    <mergeCell ref="CB766:CC766"/>
    <mergeCell ref="A767:D767"/>
    <mergeCell ref="E767:K767"/>
    <mergeCell ref="L767:M767"/>
    <mergeCell ref="R767:U767"/>
    <mergeCell ref="V767:AB767"/>
    <mergeCell ref="AC767:AD767"/>
    <mergeCell ref="AI767:AL767"/>
    <mergeCell ref="AM767:AQ767"/>
    <mergeCell ref="AR767:AS767"/>
    <mergeCell ref="AX767:BA767"/>
    <mergeCell ref="BB767:BF767"/>
    <mergeCell ref="AY772:BA772"/>
    <mergeCell ref="BB772:BG772"/>
    <mergeCell ref="BH772:BK772"/>
    <mergeCell ref="BN772:BP772"/>
    <mergeCell ref="BQ772:BV772"/>
    <mergeCell ref="BW772:BZ772"/>
    <mergeCell ref="CC772:CE772"/>
    <mergeCell ref="CF772:CK772"/>
    <mergeCell ref="CL772:CO772"/>
    <mergeCell ref="B772:D772"/>
    <mergeCell ref="E772:L772"/>
    <mergeCell ref="M772:P772"/>
    <mergeCell ref="S772:U772"/>
    <mergeCell ref="V772:AC772"/>
    <mergeCell ref="AD772:AG772"/>
    <mergeCell ref="AJ772:AL772"/>
    <mergeCell ref="AM772:AR772"/>
    <mergeCell ref="AS772:AV772"/>
    <mergeCell ref="AY773:BA773"/>
    <mergeCell ref="BB773:BG773"/>
    <mergeCell ref="BH773:BK773"/>
    <mergeCell ref="BN773:BP773"/>
    <mergeCell ref="BQ773:BV773"/>
    <mergeCell ref="BW773:BZ773"/>
    <mergeCell ref="CC773:CE773"/>
    <mergeCell ref="CF773:CK773"/>
    <mergeCell ref="CL773:CO773"/>
    <mergeCell ref="B773:D773"/>
    <mergeCell ref="E773:L773"/>
    <mergeCell ref="M773:P773"/>
    <mergeCell ref="S773:U773"/>
    <mergeCell ref="V773:AC773"/>
    <mergeCell ref="AD773:AG773"/>
    <mergeCell ref="AJ773:AL773"/>
    <mergeCell ref="AM773:AR773"/>
    <mergeCell ref="AS773:AV773"/>
    <mergeCell ref="C782:N782"/>
    <mergeCell ref="T782:AE782"/>
    <mergeCell ref="AK782:AT782"/>
    <mergeCell ref="AZ782:BI782"/>
    <mergeCell ref="BO782:BX782"/>
    <mergeCell ref="CD782:CM782"/>
    <mergeCell ref="E783:H783"/>
    <mergeCell ref="J783:K783"/>
    <mergeCell ref="L783:M783"/>
    <mergeCell ref="N783:O783"/>
    <mergeCell ref="V783:Y783"/>
    <mergeCell ref="AA783:AB783"/>
    <mergeCell ref="AC783:AD783"/>
    <mergeCell ref="AE783:AF783"/>
    <mergeCell ref="AM783:AN783"/>
    <mergeCell ref="AP783:AQ783"/>
    <mergeCell ref="AR783:AS783"/>
    <mergeCell ref="AT783:AU783"/>
    <mergeCell ref="BB783:BC783"/>
    <mergeCell ref="BE783:BF783"/>
    <mergeCell ref="BG783:BH783"/>
    <mergeCell ref="BI783:BJ783"/>
    <mergeCell ref="BQ783:BR783"/>
    <mergeCell ref="BT783:BU783"/>
    <mergeCell ref="BV783:BW783"/>
    <mergeCell ref="BX783:BY783"/>
    <mergeCell ref="CF783:CG783"/>
    <mergeCell ref="CI783:CJ783"/>
    <mergeCell ref="CK783:CL783"/>
    <mergeCell ref="CM783:CN783"/>
    <mergeCell ref="B785:B799"/>
    <mergeCell ref="P785:P799"/>
    <mergeCell ref="S785:S799"/>
    <mergeCell ref="AG785:AG799"/>
    <mergeCell ref="AJ785:AJ799"/>
    <mergeCell ref="AV785:AV799"/>
    <mergeCell ref="AY785:AY799"/>
    <mergeCell ref="BK785:BK799"/>
    <mergeCell ref="BN785:BN799"/>
    <mergeCell ref="BZ785:BZ799"/>
    <mergeCell ref="CC785:CC799"/>
    <mergeCell ref="CO785:CO799"/>
    <mergeCell ref="A800:B800"/>
    <mergeCell ref="R800:S800"/>
    <mergeCell ref="AI800:AJ800"/>
    <mergeCell ref="AX800:AY800"/>
    <mergeCell ref="BM800:BN800"/>
    <mergeCell ref="CB800:CC800"/>
    <mergeCell ref="B801:B815"/>
    <mergeCell ref="P801:P815"/>
    <mergeCell ref="S801:S815"/>
    <mergeCell ref="AG801:AG815"/>
    <mergeCell ref="AJ801:AJ815"/>
    <mergeCell ref="AV801:AV815"/>
    <mergeCell ref="AY801:AY815"/>
    <mergeCell ref="BK801:BK815"/>
    <mergeCell ref="BN801:BN815"/>
    <mergeCell ref="BZ801:BZ815"/>
    <mergeCell ref="CC801:CC815"/>
    <mergeCell ref="CO801:CO815"/>
    <mergeCell ref="A816:B816"/>
    <mergeCell ref="R816:S816"/>
    <mergeCell ref="AI816:AJ816"/>
    <mergeCell ref="AX816:AY816"/>
    <mergeCell ref="BM816:BN816"/>
    <mergeCell ref="CB816:CC816"/>
    <mergeCell ref="B817:B831"/>
    <mergeCell ref="P817:P831"/>
    <mergeCell ref="S817:S831"/>
    <mergeCell ref="AG817:AG831"/>
    <mergeCell ref="AJ817:AJ831"/>
    <mergeCell ref="AV817:AV831"/>
    <mergeCell ref="AY817:AY831"/>
    <mergeCell ref="BK817:BK831"/>
    <mergeCell ref="BN817:BN831"/>
    <mergeCell ref="BZ817:BZ831"/>
    <mergeCell ref="CC817:CC831"/>
    <mergeCell ref="CO817:CO831"/>
    <mergeCell ref="A832:B832"/>
    <mergeCell ref="R832:S832"/>
    <mergeCell ref="AI832:AJ832"/>
    <mergeCell ref="AX832:AY832"/>
    <mergeCell ref="BM832:BN832"/>
    <mergeCell ref="CB832:CC832"/>
    <mergeCell ref="B833:B847"/>
    <mergeCell ref="P833:P847"/>
    <mergeCell ref="S833:S847"/>
    <mergeCell ref="AG833:AG847"/>
    <mergeCell ref="AJ833:AJ847"/>
    <mergeCell ref="AV833:AV847"/>
    <mergeCell ref="AY833:AY847"/>
    <mergeCell ref="BK833:BK847"/>
    <mergeCell ref="BN833:BN847"/>
    <mergeCell ref="BZ833:BZ847"/>
    <mergeCell ref="CC833:CC847"/>
    <mergeCell ref="CO833:CO847"/>
    <mergeCell ref="A848:B848"/>
    <mergeCell ref="R848:S848"/>
    <mergeCell ref="AI848:AJ848"/>
    <mergeCell ref="AX848:AY848"/>
    <mergeCell ref="BM848:BN848"/>
    <mergeCell ref="CB848:CC848"/>
    <mergeCell ref="B849:B863"/>
    <mergeCell ref="P849:P863"/>
    <mergeCell ref="S849:S863"/>
    <mergeCell ref="AG849:AG863"/>
    <mergeCell ref="AJ849:AJ863"/>
    <mergeCell ref="AV849:AV863"/>
    <mergeCell ref="AY849:AY863"/>
    <mergeCell ref="BK849:BK863"/>
    <mergeCell ref="BN849:BN863"/>
    <mergeCell ref="BZ849:BZ863"/>
    <mergeCell ref="CC849:CC863"/>
    <mergeCell ref="CO849:CO863"/>
    <mergeCell ref="A864:B864"/>
    <mergeCell ref="R864:S864"/>
    <mergeCell ref="AI864:AJ864"/>
    <mergeCell ref="AX864:AY864"/>
    <mergeCell ref="BM864:BN864"/>
    <mergeCell ref="CB864:CC864"/>
    <mergeCell ref="B865:B879"/>
    <mergeCell ref="S865:S879"/>
    <mergeCell ref="AJ865:AJ879"/>
    <mergeCell ref="AY865:AY879"/>
    <mergeCell ref="BN865:BN879"/>
    <mergeCell ref="CC865:CC879"/>
    <mergeCell ref="A880:B880"/>
    <mergeCell ref="R880:S880"/>
    <mergeCell ref="AI880:AJ880"/>
    <mergeCell ref="AX880:AY880"/>
    <mergeCell ref="BM880:BN880"/>
    <mergeCell ref="CB880:CC880"/>
    <mergeCell ref="B881:B895"/>
    <mergeCell ref="P881:P895"/>
    <mergeCell ref="S881:S895"/>
    <mergeCell ref="AG881:AG895"/>
    <mergeCell ref="AJ881:AJ895"/>
    <mergeCell ref="AV881:AV895"/>
    <mergeCell ref="AY881:AY895"/>
    <mergeCell ref="BK881:BK895"/>
    <mergeCell ref="BN881:BN895"/>
    <mergeCell ref="BZ881:BZ895"/>
    <mergeCell ref="CC881:CC895"/>
    <mergeCell ref="CO881:CO895"/>
    <mergeCell ref="A896:B896"/>
    <mergeCell ref="R896:S896"/>
    <mergeCell ref="AI896:AJ896"/>
    <mergeCell ref="AX896:AY896"/>
    <mergeCell ref="BM896:BN896"/>
    <mergeCell ref="CB896:CC896"/>
    <mergeCell ref="A897:B897"/>
    <mergeCell ref="R897:S897"/>
    <mergeCell ref="AI897:AJ897"/>
    <mergeCell ref="AX897:AY897"/>
    <mergeCell ref="BM897:BN897"/>
    <mergeCell ref="CB897:CC897"/>
    <mergeCell ref="B898:B912"/>
    <mergeCell ref="P898:P912"/>
    <mergeCell ref="S898:S912"/>
    <mergeCell ref="AG898:AG912"/>
    <mergeCell ref="AJ898:AJ912"/>
    <mergeCell ref="AV898:AV912"/>
    <mergeCell ref="AY898:AY912"/>
    <mergeCell ref="BK898:BK912"/>
    <mergeCell ref="BN898:BN912"/>
    <mergeCell ref="BZ898:BZ912"/>
    <mergeCell ref="CC898:CC912"/>
    <mergeCell ref="CO898:CO912"/>
    <mergeCell ref="A913:B913"/>
    <mergeCell ref="R913:S913"/>
    <mergeCell ref="AI913:AJ913"/>
    <mergeCell ref="AX913:AY913"/>
    <mergeCell ref="BM913:BN913"/>
    <mergeCell ref="CB913:CC913"/>
    <mergeCell ref="B914:B928"/>
    <mergeCell ref="P914:P928"/>
    <mergeCell ref="S914:S928"/>
    <mergeCell ref="AG914:AG928"/>
    <mergeCell ref="AJ914:AJ928"/>
    <mergeCell ref="AV914:AV928"/>
    <mergeCell ref="AY914:AY928"/>
    <mergeCell ref="BK914:BK928"/>
    <mergeCell ref="BN914:BN928"/>
    <mergeCell ref="BZ914:BZ928"/>
    <mergeCell ref="CC914:CC928"/>
    <mergeCell ref="CO914:CO928"/>
    <mergeCell ref="A929:B929"/>
    <mergeCell ref="R929:S929"/>
    <mergeCell ref="AI929:AJ929"/>
    <mergeCell ref="AX929:AY929"/>
    <mergeCell ref="BM929:BN929"/>
    <mergeCell ref="CB929:CC929"/>
    <mergeCell ref="B930:B944"/>
    <mergeCell ref="P930:P944"/>
    <mergeCell ref="S930:S944"/>
    <mergeCell ref="AG930:AG944"/>
    <mergeCell ref="AJ930:AJ944"/>
    <mergeCell ref="AV930:AV944"/>
    <mergeCell ref="AY930:AY944"/>
    <mergeCell ref="BK930:BK944"/>
    <mergeCell ref="BN930:BN944"/>
    <mergeCell ref="BZ930:BZ944"/>
    <mergeCell ref="CC930:CC944"/>
    <mergeCell ref="CO930:CO944"/>
    <mergeCell ref="A945:B945"/>
    <mergeCell ref="R945:S945"/>
    <mergeCell ref="AI945:AJ945"/>
    <mergeCell ref="AX945:AY945"/>
    <mergeCell ref="BM945:BN945"/>
    <mergeCell ref="CB945:CC945"/>
    <mergeCell ref="B946:B960"/>
    <mergeCell ref="S946:S960"/>
    <mergeCell ref="AJ946:AJ960"/>
    <mergeCell ref="AY946:AY960"/>
    <mergeCell ref="BK946:BK960"/>
    <mergeCell ref="A961:B961"/>
    <mergeCell ref="R961:S961"/>
    <mergeCell ref="AI961:AJ961"/>
    <mergeCell ref="AX961:AY961"/>
    <mergeCell ref="A962:B962"/>
    <mergeCell ref="R962:S962"/>
    <mergeCell ref="AI962:AJ962"/>
    <mergeCell ref="AX962:AY962"/>
    <mergeCell ref="BM962:BN962"/>
    <mergeCell ref="CB962:CC962"/>
    <mergeCell ref="P946:P960"/>
    <mergeCell ref="AG946:AG949"/>
    <mergeCell ref="A963:B963"/>
    <mergeCell ref="R963:S963"/>
    <mergeCell ref="AI963:AJ963"/>
    <mergeCell ref="AX963:AY963"/>
    <mergeCell ref="BM963:BN963"/>
    <mergeCell ref="CB963:CC963"/>
    <mergeCell ref="A964:D964"/>
    <mergeCell ref="E964:K964"/>
    <mergeCell ref="L964:M964"/>
    <mergeCell ref="R964:U964"/>
    <mergeCell ref="V964:AB964"/>
    <mergeCell ref="AC964:AD964"/>
    <mergeCell ref="AI964:AL964"/>
    <mergeCell ref="AM964:AQ964"/>
    <mergeCell ref="AR964:AS964"/>
    <mergeCell ref="AX964:BA964"/>
    <mergeCell ref="BB964:BF964"/>
    <mergeCell ref="BG964:BH964"/>
    <mergeCell ref="BM964:BP964"/>
    <mergeCell ref="BQ964:BU964"/>
    <mergeCell ref="BV964:BW964"/>
    <mergeCell ref="CB964:CE964"/>
    <mergeCell ref="CF964:CJ964"/>
    <mergeCell ref="CK964:CL964"/>
    <mergeCell ref="A965:P965"/>
    <mergeCell ref="R965:AG965"/>
    <mergeCell ref="AI965:AV965"/>
    <mergeCell ref="AX965:BK965"/>
    <mergeCell ref="BM965:BZ965"/>
    <mergeCell ref="CB965:CO965"/>
    <mergeCell ref="M966:P966"/>
    <mergeCell ref="AD966:AG966"/>
    <mergeCell ref="AS966:AV966"/>
    <mergeCell ref="BH966:BK966"/>
    <mergeCell ref="BW966:BZ966"/>
    <mergeCell ref="CL966:CO966"/>
    <mergeCell ref="B969:D969"/>
    <mergeCell ref="E969:L969"/>
    <mergeCell ref="M969:P969"/>
    <mergeCell ref="S969:U969"/>
    <mergeCell ref="V969:AC969"/>
    <mergeCell ref="AD969:AG969"/>
    <mergeCell ref="AJ969:AL969"/>
    <mergeCell ref="AM969:AR969"/>
    <mergeCell ref="AS969:AV969"/>
    <mergeCell ref="AY969:BA969"/>
    <mergeCell ref="BB969:BG969"/>
    <mergeCell ref="BH969:BK969"/>
    <mergeCell ref="BN969:BP969"/>
    <mergeCell ref="BQ969:BV969"/>
    <mergeCell ref="BW969:BZ969"/>
    <mergeCell ref="CC969:CE969"/>
    <mergeCell ref="CF969:CK969"/>
    <mergeCell ref="CL969:CO969"/>
    <mergeCell ref="CL970:CO970"/>
    <mergeCell ref="B970:D970"/>
    <mergeCell ref="E970:L970"/>
    <mergeCell ref="M970:P970"/>
    <mergeCell ref="S970:U970"/>
    <mergeCell ref="V970:AC970"/>
    <mergeCell ref="AD970:AG970"/>
    <mergeCell ref="AJ970:AL970"/>
    <mergeCell ref="AM970:AR970"/>
    <mergeCell ref="AS970:AV970"/>
    <mergeCell ref="AY970:BA970"/>
    <mergeCell ref="BB970:BG970"/>
    <mergeCell ref="BH970:BK970"/>
    <mergeCell ref="BN970:BP970"/>
    <mergeCell ref="BQ970:BV970"/>
    <mergeCell ref="BW970:BZ970"/>
    <mergeCell ref="CC970:CE970"/>
    <mergeCell ref="CF970:CK970"/>
  </mergeCells>
  <printOptions horizontalCentered="1"/>
  <pageMargins left="0.31496062992125984" right="0.31496062992125984" top="0.55118110236220474" bottom="0.51181102362204722" header="0.31496062992125984" footer="0.31496062992125984"/>
  <pageSetup paperSize="9" scale="53" orientation="portrait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D4:T19"/>
  <sheetViews>
    <sheetView workbookViewId="0">
      <selection sqref="A1:XFD1048576"/>
    </sheetView>
  </sheetViews>
  <sheetFormatPr defaultRowHeight="15"/>
  <cols>
    <col min="4" max="4" width="23.28515625" customWidth="1"/>
    <col min="7" max="9" width="11.5703125" customWidth="1"/>
    <col min="10" max="12" width="10.7109375" customWidth="1"/>
    <col min="13" max="15" width="11.140625" customWidth="1"/>
    <col min="16" max="17" width="11.85546875" customWidth="1"/>
    <col min="18" max="19" width="12.42578125" customWidth="1"/>
  </cols>
  <sheetData>
    <row r="4" spans="4:20">
      <c r="D4" s="189" t="s">
        <v>791</v>
      </c>
    </row>
    <row r="6" spans="4:20">
      <c r="D6" s="179" t="s">
        <v>785</v>
      </c>
      <c r="E6" s="179" t="s">
        <v>786</v>
      </c>
      <c r="F6" s="179" t="s">
        <v>594</v>
      </c>
      <c r="G6" s="179" t="s">
        <v>787</v>
      </c>
      <c r="H6" s="179" t="s">
        <v>638</v>
      </c>
      <c r="I6" s="179" t="s">
        <v>594</v>
      </c>
      <c r="J6" s="179" t="s">
        <v>788</v>
      </c>
      <c r="K6" s="179" t="s">
        <v>638</v>
      </c>
      <c r="L6" s="179" t="s">
        <v>594</v>
      </c>
      <c r="M6" s="179" t="s">
        <v>789</v>
      </c>
      <c r="N6" s="179" t="s">
        <v>638</v>
      </c>
      <c r="O6" s="179" t="s">
        <v>594</v>
      </c>
      <c r="P6" s="179" t="s">
        <v>790</v>
      </c>
      <c r="Q6" s="179" t="s">
        <v>638</v>
      </c>
      <c r="R6" s="179" t="s">
        <v>751</v>
      </c>
      <c r="S6" s="179" t="s">
        <v>590</v>
      </c>
      <c r="T6" s="179" t="s">
        <v>638</v>
      </c>
    </row>
    <row r="7" spans="4:20" ht="15.75">
      <c r="D7" s="186" t="s">
        <v>1</v>
      </c>
      <c r="E7" s="183">
        <f>SUMIF(APS!$C$9:$C$447,TIPE!$D7,APS!$N$9:$N$447)</f>
        <v>7405</v>
      </c>
      <c r="F7" s="177">
        <f>SUMIF(APS!$C$9:$C$447,TIPE!$D7,APS!$BD$9:$BD$447)</f>
        <v>3950</v>
      </c>
      <c r="G7" s="177">
        <f>SUMIF(APS!$C$9:$C$447,TIPE!$D7,APS!$BH$9:$BH$447)</f>
        <v>2959</v>
      </c>
      <c r="H7" s="154">
        <f t="shared" ref="H7:H18" si="0">IF(F7=0,0,((G7)/F7)*100)</f>
        <v>74.911392405063296</v>
      </c>
      <c r="I7" s="177">
        <f>SUMIF(APS!$C$9:$C$447,TIPE!$D7,APS!$CP$9:$CP$447)</f>
        <v>2700</v>
      </c>
      <c r="J7" s="177">
        <f>SUMIF(APS!$C$9:$C$447,TIPE!$D7,APS!$CT$9:$CT$447)</f>
        <v>2940</v>
      </c>
      <c r="K7" s="154">
        <f>IF(I7=0,0,((J7)/I7)*100)</f>
        <v>108.88888888888889</v>
      </c>
      <c r="L7" s="177">
        <f>SUMIF(APS!$C$9:$C$447,TIPE!$D7,APS!$EH$9:$EH$447)</f>
        <v>755</v>
      </c>
      <c r="M7" s="177">
        <f>SUMIF(APS!$C$9:$C$447,TIPE!$D7,APS!$EL$9:$EL$447)</f>
        <v>2758</v>
      </c>
      <c r="N7" s="154">
        <f>IF(L7=0,0,((M7)/L7)*100)</f>
        <v>365.29801324503308</v>
      </c>
      <c r="O7" s="177">
        <f>SUMIF(APS!$C$9:$C$447,TIPE!$D7,APS!$GR$9:$GR$447)</f>
        <v>0</v>
      </c>
      <c r="P7" s="177">
        <f>SUMIF(APS!$C$9:$C$447,TIPE!$D7,APS!$GV$9:$GV$447)</f>
        <v>3184</v>
      </c>
      <c r="Q7" s="154">
        <f>IF(O7=0,0,((P7)/O7)*100)</f>
        <v>0</v>
      </c>
      <c r="R7" s="208">
        <f>SUMIF(APS!$C$9:$C$447,TIPE!$D7,APS!$HC$9:$HC$447)</f>
        <v>11841</v>
      </c>
      <c r="S7" s="212">
        <f>R7-E7</f>
        <v>4436</v>
      </c>
      <c r="T7" s="178">
        <f>IF(E7=0,0,((R7)/E7)*100)</f>
        <v>159.90546927751518</v>
      </c>
    </row>
    <row r="8" spans="4:20" ht="15.75">
      <c r="D8" s="187" t="s">
        <v>4</v>
      </c>
      <c r="E8" s="184">
        <f>SUMIF(APS!$C$9:$C$447,TIPE!$D8,APS!$N$9:$N$447)</f>
        <v>4994</v>
      </c>
      <c r="F8" s="177">
        <f>SUMIF(APS!$C$9:$C$447,TIPE!$D8,APS!$BD$9:$BD$447)</f>
        <v>2370</v>
      </c>
      <c r="G8" s="152">
        <f>SUMIF(APS!$C$9:$C$447,TIPE!$D8,APS!$BH$9:$BH$447)</f>
        <v>3182</v>
      </c>
      <c r="H8" s="154">
        <f t="shared" si="0"/>
        <v>134.26160337552741</v>
      </c>
      <c r="I8" s="177">
        <f>SUMIF(APS!$C$9:$C$447,TIPE!$D8,APS!$CP$9:$CP$447)</f>
        <v>2124</v>
      </c>
      <c r="J8" s="152">
        <f>SUMIF(APS!$C$9:$C$447,TIPE!$D8,APS!$CT$9:$CT$447)</f>
        <v>1298</v>
      </c>
      <c r="K8" s="154">
        <f t="shared" ref="K8:K19" si="1">IF(I8=0,0,((J8)/I8)*100)</f>
        <v>61.111111111111114</v>
      </c>
      <c r="L8" s="177">
        <f>SUMIF(APS!$C$9:$C$447,TIPE!$D8,APS!$EH$9:$EH$447)</f>
        <v>500</v>
      </c>
      <c r="M8" s="152">
        <f>SUMIF(APS!$C$9:$C$447,TIPE!$D8,APS!$EL$9:$EL$447)</f>
        <v>588</v>
      </c>
      <c r="N8" s="154">
        <f t="shared" ref="N8:N19" si="2">IF(L8=0,0,((M8)/L8)*100)</f>
        <v>117.6</v>
      </c>
      <c r="O8" s="177">
        <f>SUMIF(APS!$C$9:$C$447,TIPE!$D8,APS!$GR$9:$GR$447)</f>
        <v>0</v>
      </c>
      <c r="P8" s="152">
        <f>SUMIF(APS!$C$9:$C$447,TIPE!$D8,APS!$GV$9:$GV$447)</f>
        <v>686</v>
      </c>
      <c r="Q8" s="154">
        <f t="shared" ref="Q8:Q19" si="3">IF(O8=0,0,((P8)/O8)*100)</f>
        <v>0</v>
      </c>
      <c r="R8" s="209">
        <f>SUMIF(APS!$C$9:$C$447,TIPE!$D8,APS!$HC$9:$HC$447)</f>
        <v>5754</v>
      </c>
      <c r="S8" s="212">
        <f t="shared" ref="S8:S19" si="4">R8-E8</f>
        <v>760</v>
      </c>
      <c r="T8" s="158">
        <f t="shared" ref="T8:T19" si="5">IF(E8=0,0,((R8)/E8)*100)</f>
        <v>115.21826191429716</v>
      </c>
    </row>
    <row r="9" spans="4:20" ht="15.75">
      <c r="D9" s="186" t="s">
        <v>69</v>
      </c>
      <c r="E9" s="184">
        <f>SUMIF(APS!$C$9:$C$447,TIPE!$D9,APS!$N$9:$N$447)</f>
        <v>3136</v>
      </c>
      <c r="F9" s="177">
        <f>SUMIF(APS!$C$9:$C$447,TIPE!$D9,APS!$BD$9:$BD$447)</f>
        <v>379</v>
      </c>
      <c r="G9" s="152">
        <f>SUMIF(APS!$C$9:$C$447,TIPE!$D9,APS!$BH$9:$BH$447)</f>
        <v>656</v>
      </c>
      <c r="H9" s="154">
        <f t="shared" si="0"/>
        <v>173.08707124010553</v>
      </c>
      <c r="I9" s="177">
        <f>SUMIF(APS!$C$9:$C$447,TIPE!$D9,APS!$CP$9:$CP$447)</f>
        <v>1179</v>
      </c>
      <c r="J9" s="152">
        <f>SUMIF(APS!$C$9:$C$447,TIPE!$D9,APS!$CT$9:$CT$447)</f>
        <v>220</v>
      </c>
      <c r="K9" s="154">
        <f t="shared" si="1"/>
        <v>18.659881255301102</v>
      </c>
      <c r="L9" s="177">
        <f>SUMIF(APS!$C$9:$C$447,TIPE!$D9,APS!$EH$9:$EH$447)</f>
        <v>460</v>
      </c>
      <c r="M9" s="152">
        <f>SUMIF(APS!$C$9:$C$447,TIPE!$D9,APS!$EL$9:$EL$447)</f>
        <v>784</v>
      </c>
      <c r="N9" s="154">
        <f t="shared" si="2"/>
        <v>170.43478260869566</v>
      </c>
      <c r="O9" s="177">
        <f>SUMIF(APS!$C$9:$C$447,TIPE!$D9,APS!$GR$9:$GR$447)</f>
        <v>1118</v>
      </c>
      <c r="P9" s="152">
        <f>SUMIF(APS!$C$9:$C$447,TIPE!$D9,APS!$GV$9:$GV$447)</f>
        <v>1873</v>
      </c>
      <c r="Q9" s="154">
        <f t="shared" si="3"/>
        <v>167.53130590339893</v>
      </c>
      <c r="R9" s="209">
        <f>SUMIF(APS!$C$9:$C$447,TIPE!$D9,APS!$HC$9:$HC$447)</f>
        <v>3533</v>
      </c>
      <c r="S9" s="212">
        <f t="shared" si="4"/>
        <v>397</v>
      </c>
      <c r="T9" s="158">
        <f t="shared" si="5"/>
        <v>112.65943877551021</v>
      </c>
    </row>
    <row r="10" spans="4:20" ht="15.75">
      <c r="D10" s="187" t="s">
        <v>3</v>
      </c>
      <c r="E10" s="184">
        <f>SUMIF(APS!$C$9:$C$447,TIPE!$D10,APS!$N$9:$N$447)</f>
        <v>36292</v>
      </c>
      <c r="F10" s="177">
        <f>SUMIF(APS!$C$9:$C$447,TIPE!$D10,APS!$BD$9:$BD$447)</f>
        <v>3024</v>
      </c>
      <c r="G10" s="152">
        <f>SUMIF(APS!$C$9:$C$447,TIPE!$D10,APS!$BH$9:$BH$447)</f>
        <v>4240</v>
      </c>
      <c r="H10" s="154">
        <f t="shared" si="0"/>
        <v>140.2116402116402</v>
      </c>
      <c r="I10" s="177">
        <f>SUMIF(APS!$C$9:$C$447,TIPE!$D10,APS!$CP$9:$CP$447)</f>
        <v>7518</v>
      </c>
      <c r="J10" s="152">
        <f>SUMIF(APS!$C$9:$C$447,TIPE!$D10,APS!$CT$9:$CT$447)</f>
        <v>3685</v>
      </c>
      <c r="K10" s="154">
        <f t="shared" si="1"/>
        <v>49.015695663740352</v>
      </c>
      <c r="L10" s="177">
        <f>SUMIF(APS!$C$9:$C$447,TIPE!$D10,APS!$EH$9:$EH$447)</f>
        <v>9000</v>
      </c>
      <c r="M10" s="152">
        <f>SUMIF(APS!$C$9:$C$447,TIPE!$D10,APS!$EL$9:$EL$447)</f>
        <v>3284</v>
      </c>
      <c r="N10" s="154">
        <f t="shared" si="2"/>
        <v>36.488888888888887</v>
      </c>
      <c r="O10" s="177">
        <f>SUMIF(APS!$C$9:$C$447,TIPE!$D10,APS!$GR$9:$GR$447)</f>
        <v>12050</v>
      </c>
      <c r="P10" s="152">
        <f>SUMIF(APS!$C$9:$C$447,TIPE!$D10,APS!$GV$9:$GV$447)</f>
        <v>8148</v>
      </c>
      <c r="Q10" s="154">
        <f t="shared" si="3"/>
        <v>67.61825726141079</v>
      </c>
      <c r="R10" s="209">
        <f>SUMIF(APS!$C$9:$C$447,TIPE!$D10,APS!$HC$9:$HC$447)</f>
        <v>19357</v>
      </c>
      <c r="S10" s="212">
        <f t="shared" si="4"/>
        <v>-16935</v>
      </c>
      <c r="T10" s="158">
        <f t="shared" si="5"/>
        <v>53.33682354237849</v>
      </c>
    </row>
    <row r="11" spans="4:20" ht="15.75">
      <c r="D11" s="186" t="s">
        <v>196</v>
      </c>
      <c r="E11" s="184">
        <f>SUMIF(APS!$C$9:$C$447,TIPE!$D11,APS!$N$9:$N$447)</f>
        <v>5197</v>
      </c>
      <c r="F11" s="177">
        <f>SUMIF(APS!$C$9:$C$447,TIPE!$D11,APS!$BD$9:$BD$447)</f>
        <v>1479</v>
      </c>
      <c r="G11" s="152">
        <f>SUMIF(APS!$C$9:$C$447,TIPE!$D11,APS!$BH$9:$BH$447)</f>
        <v>854</v>
      </c>
      <c r="H11" s="154">
        <f t="shared" si="0"/>
        <v>57.74171737660582</v>
      </c>
      <c r="I11" s="177">
        <f>SUMIF(APS!$C$9:$C$447,TIPE!$D11,APS!$CP$9:$CP$447)</f>
        <v>1697</v>
      </c>
      <c r="J11" s="152">
        <f>SUMIF(APS!$C$9:$C$447,TIPE!$D11,APS!$CT$9:$CT$447)</f>
        <v>743</v>
      </c>
      <c r="K11" s="154">
        <f t="shared" si="1"/>
        <v>43.783146729522684</v>
      </c>
      <c r="L11" s="177">
        <f>SUMIF(APS!$C$9:$C$447,TIPE!$D11,APS!$EH$9:$EH$447)</f>
        <v>1016</v>
      </c>
      <c r="M11" s="152">
        <f>SUMIF(APS!$C$9:$C$447,TIPE!$D11,APS!$EL$9:$EL$447)</f>
        <v>1470</v>
      </c>
      <c r="N11" s="154">
        <f t="shared" si="2"/>
        <v>144.68503937007875</v>
      </c>
      <c r="O11" s="177">
        <f>SUMIF(APS!$C$9:$C$447,TIPE!$D11,APS!$GR$9:$GR$447)</f>
        <v>1005</v>
      </c>
      <c r="P11" s="152">
        <f>SUMIF(APS!$C$9:$C$447,TIPE!$D11,APS!$GV$9:$GV$447)</f>
        <v>1811</v>
      </c>
      <c r="Q11" s="154">
        <f t="shared" si="3"/>
        <v>180.19900497512438</v>
      </c>
      <c r="R11" s="209">
        <f>SUMIF(APS!$C$9:$C$447,TIPE!$D11,APS!$HC$9:$HC$447)</f>
        <v>4878</v>
      </c>
      <c r="S11" s="212">
        <f t="shared" si="4"/>
        <v>-319</v>
      </c>
      <c r="T11" s="158">
        <f t="shared" si="5"/>
        <v>93.861843371175681</v>
      </c>
    </row>
    <row r="12" spans="4:20" ht="15.75">
      <c r="D12" s="188" t="s">
        <v>155</v>
      </c>
      <c r="E12" s="184">
        <f>SUMIF(APS!$C$9:$C$447,TIPE!$D12,APS!$N$9:$N$447)</f>
        <v>4878</v>
      </c>
      <c r="F12" s="177">
        <f>SUMIF(APS!$C$9:$C$447,TIPE!$D12,APS!$BD$9:$BD$447)</f>
        <v>1477</v>
      </c>
      <c r="G12" s="152">
        <f>SUMIF(APS!$C$9:$C$447,TIPE!$D12,APS!$BH$9:$BH$447)</f>
        <v>1482</v>
      </c>
      <c r="H12" s="154">
        <f t="shared" si="0"/>
        <v>100.33852403520649</v>
      </c>
      <c r="I12" s="177">
        <f>SUMIF(APS!$C$9:$C$447,TIPE!$D12,APS!$CP$9:$CP$447)</f>
        <v>1084</v>
      </c>
      <c r="J12" s="152">
        <f>SUMIF(APS!$C$9:$C$447,TIPE!$D12,APS!$CT$9:$CT$447)</f>
        <v>951</v>
      </c>
      <c r="K12" s="154">
        <f t="shared" si="1"/>
        <v>87.730627306273064</v>
      </c>
      <c r="L12" s="177">
        <f>SUMIF(APS!$C$9:$C$447,TIPE!$D12,APS!$EH$9:$EH$447)</f>
        <v>2013</v>
      </c>
      <c r="M12" s="152">
        <f>SUMIF(APS!$C$9:$C$447,TIPE!$D12,APS!$EL$9:$EL$447)</f>
        <v>1211</v>
      </c>
      <c r="N12" s="154">
        <f t="shared" si="2"/>
        <v>60.158966716343762</v>
      </c>
      <c r="O12" s="177">
        <f>SUMIF(APS!$C$9:$C$447,TIPE!$D12,APS!$GR$9:$GR$447)</f>
        <v>304</v>
      </c>
      <c r="P12" s="152">
        <f>SUMIF(APS!$C$9:$C$447,TIPE!$D12,APS!$GV$9:$GV$447)</f>
        <v>2355</v>
      </c>
      <c r="Q12" s="154">
        <f t="shared" si="3"/>
        <v>774.67105263157896</v>
      </c>
      <c r="R12" s="209">
        <f>SUMIF(APS!$C$9:$C$447,TIPE!$D12,APS!$HC$9:$HC$447)</f>
        <v>5999</v>
      </c>
      <c r="S12" s="212">
        <f t="shared" si="4"/>
        <v>1121</v>
      </c>
      <c r="T12" s="158">
        <f t="shared" si="5"/>
        <v>122.98072980729809</v>
      </c>
    </row>
    <row r="13" spans="4:20" ht="15.75">
      <c r="D13" s="186" t="s">
        <v>310</v>
      </c>
      <c r="E13" s="184">
        <f>SUMIF(APS!$C$9:$C$447,TIPE!$D13,APS!$N$9:$N$447)</f>
        <v>2526</v>
      </c>
      <c r="F13" s="177">
        <f>SUMIF(APS!$C$9:$C$447,TIPE!$D13,APS!$BD$9:$BD$447)</f>
        <v>503</v>
      </c>
      <c r="G13" s="152">
        <f>SUMIF(APS!$C$9:$C$447,TIPE!$D13,APS!$BH$9:$BH$447)</f>
        <v>1915</v>
      </c>
      <c r="H13" s="154">
        <f t="shared" si="0"/>
        <v>380.71570576540756</v>
      </c>
      <c r="I13" s="177">
        <f>SUMIF(APS!$C$9:$C$447,TIPE!$D13,APS!$CP$9:$CP$447)</f>
        <v>1520</v>
      </c>
      <c r="J13" s="152">
        <f>SUMIF(APS!$C$9:$C$447,TIPE!$D13,APS!$CT$9:$CT$447)</f>
        <v>300</v>
      </c>
      <c r="K13" s="154">
        <f t="shared" si="1"/>
        <v>19.736842105263158</v>
      </c>
      <c r="L13" s="177">
        <f>SUMIF(APS!$C$9:$C$447,TIPE!$D13,APS!$EH$9:$EH$447)</f>
        <v>1508</v>
      </c>
      <c r="M13" s="152">
        <f>SUMIF(APS!$C$9:$C$447,TIPE!$D13,APS!$EL$9:$EL$447)</f>
        <v>48</v>
      </c>
      <c r="N13" s="154">
        <f t="shared" si="2"/>
        <v>3.183023872679045</v>
      </c>
      <c r="O13" s="177">
        <f>SUMIF(APS!$C$9:$C$447,TIPE!$D13,APS!$GR$9:$GR$447)</f>
        <v>515</v>
      </c>
      <c r="P13" s="152">
        <f>SUMIF(APS!$C$9:$C$447,TIPE!$D13,APS!$GV$9:$GV$447)</f>
        <v>0</v>
      </c>
      <c r="Q13" s="154">
        <f t="shared" si="3"/>
        <v>0</v>
      </c>
      <c r="R13" s="209">
        <f>SUMIF(APS!$C$9:$C$447,TIPE!$D13,APS!$HC$9:$HC$447)</f>
        <v>2263</v>
      </c>
      <c r="S13" s="212">
        <f t="shared" si="4"/>
        <v>-263</v>
      </c>
      <c r="T13" s="158">
        <f t="shared" si="5"/>
        <v>89.588281868566895</v>
      </c>
    </row>
    <row r="14" spans="4:20" ht="15.75">
      <c r="D14" s="129" t="s">
        <v>146</v>
      </c>
      <c r="E14" s="184">
        <f>SUMIF(APS!$C$9:$C$447,TIPE!$D14,APS!$N$9:$N$447)</f>
        <v>991</v>
      </c>
      <c r="F14" s="177">
        <f>SUMIF(APS!$C$9:$C$447,TIPE!$D14,APS!$BD$9:$BD$447)</f>
        <v>7</v>
      </c>
      <c r="G14" s="152">
        <f>SUMIF(APS!$C$9:$C$447,TIPE!$D14,APS!$BH$9:$BH$447)</f>
        <v>52</v>
      </c>
      <c r="H14" s="154">
        <f t="shared" si="0"/>
        <v>742.85714285714289</v>
      </c>
      <c r="I14" s="177">
        <f>SUMIF(APS!$C$9:$C$447,TIPE!$D14,APS!$CP$9:$CP$447)</f>
        <v>34</v>
      </c>
      <c r="J14" s="152">
        <f>SUMIF(APS!$C$9:$C$447,TIPE!$D14,APS!$CT$9:$CT$447)</f>
        <v>33</v>
      </c>
      <c r="K14" s="154">
        <f t="shared" si="1"/>
        <v>97.058823529411768</v>
      </c>
      <c r="L14" s="177">
        <f>SUMIF(APS!$C$9:$C$447,TIPE!$D14,APS!$EH$9:$EH$447)</f>
        <v>450</v>
      </c>
      <c r="M14" s="152">
        <f>SUMIF(APS!$C$9:$C$447,TIPE!$D14,APS!$EL$9:$EL$447)</f>
        <v>131</v>
      </c>
      <c r="N14" s="154">
        <f t="shared" si="2"/>
        <v>29.111111111111111</v>
      </c>
      <c r="O14" s="177">
        <f>SUMIF(APS!$C$9:$C$447,TIPE!$D14,APS!$GR$9:$GR$447)</f>
        <v>500</v>
      </c>
      <c r="P14" s="152">
        <f>SUMIF(APS!$C$9:$C$447,TIPE!$D14,APS!$GV$9:$GV$447)</f>
        <v>0</v>
      </c>
      <c r="Q14" s="154">
        <f t="shared" si="3"/>
        <v>0</v>
      </c>
      <c r="R14" s="209">
        <f>SUMIF(APS!$C$9:$C$447,TIPE!$D14,APS!$HC$9:$HC$447)</f>
        <v>216</v>
      </c>
      <c r="S14" s="212">
        <f t="shared" si="4"/>
        <v>-775</v>
      </c>
      <c r="T14" s="158">
        <f t="shared" si="5"/>
        <v>21.796165489404643</v>
      </c>
    </row>
    <row r="15" spans="4:20" ht="15.75">
      <c r="D15" s="188" t="s">
        <v>148</v>
      </c>
      <c r="E15" s="184">
        <f>SUMIF(APS!$C$9:$C$447,TIPE!$D15,APS!$N$9:$N$447)</f>
        <v>159</v>
      </c>
      <c r="F15" s="177">
        <f>SUMIF(APS!$C$9:$C$447,TIPE!$D15,APS!$BD$9:$BD$447)</f>
        <v>59</v>
      </c>
      <c r="G15" s="152">
        <f>SUMIF(APS!$C$9:$C$447,TIPE!$D15,APS!$BH$9:$BH$447)</f>
        <v>0</v>
      </c>
      <c r="H15" s="154">
        <f t="shared" si="0"/>
        <v>0</v>
      </c>
      <c r="I15" s="177">
        <f>SUMIF(APS!$C$9:$C$447,TIPE!$D15,APS!$CP$9:$CP$447)</f>
        <v>0</v>
      </c>
      <c r="J15" s="152">
        <f>SUMIF(APS!$C$9:$C$447,TIPE!$D15,APS!$CT$9:$CT$447)</f>
        <v>25</v>
      </c>
      <c r="K15" s="154">
        <f t="shared" si="1"/>
        <v>0</v>
      </c>
      <c r="L15" s="177">
        <f>SUMIF(APS!$C$9:$C$447,TIPE!$D15,APS!$EH$9:$EH$447)</f>
        <v>100</v>
      </c>
      <c r="M15" s="152">
        <f>SUMIF(APS!$C$9:$C$447,TIPE!$D15,APS!$EL$9:$EL$447)</f>
        <v>0</v>
      </c>
      <c r="N15" s="154">
        <f t="shared" si="2"/>
        <v>0</v>
      </c>
      <c r="O15" s="177">
        <f>SUMIF(APS!$C$9:$C$447,TIPE!$D15,APS!$GR$9:$GR$447)</f>
        <v>0</v>
      </c>
      <c r="P15" s="152">
        <f>SUMIF(APS!$C$9:$C$447,TIPE!$D15,APS!$GV$9:$GV$447)</f>
        <v>100</v>
      </c>
      <c r="Q15" s="154">
        <f t="shared" si="3"/>
        <v>0</v>
      </c>
      <c r="R15" s="209">
        <f>SUMIF(APS!$C$9:$C$447,TIPE!$D15,APS!$HC$9:$HC$447)</f>
        <v>125</v>
      </c>
      <c r="S15" s="212">
        <f t="shared" si="4"/>
        <v>-34</v>
      </c>
      <c r="T15" s="158">
        <f t="shared" si="5"/>
        <v>78.616352201257868</v>
      </c>
    </row>
    <row r="16" spans="4:20" ht="15.75">
      <c r="D16" s="186" t="s">
        <v>152</v>
      </c>
      <c r="E16" s="184">
        <f>SUMIF(APS!$C$9:$C$447,TIPE!$D16,APS!$N$9:$N$447)</f>
        <v>5369</v>
      </c>
      <c r="F16" s="177">
        <f>SUMIF(APS!$C$9:$C$447,TIPE!$D16,APS!$BD$9:$BD$447)</f>
        <v>1295</v>
      </c>
      <c r="G16" s="152">
        <f>SUMIF(APS!$C$9:$C$447,TIPE!$D16,APS!$BH$9:$BH$447)</f>
        <v>560</v>
      </c>
      <c r="H16" s="154">
        <f t="shared" si="0"/>
        <v>43.243243243243242</v>
      </c>
      <c r="I16" s="177">
        <f>SUMIF(APS!$C$9:$C$447,TIPE!$D16,APS!$CP$9:$CP$447)</f>
        <v>1040</v>
      </c>
      <c r="J16" s="152">
        <f>SUMIF(APS!$C$9:$C$447,TIPE!$D16,APS!$CT$9:$CT$447)</f>
        <v>1182</v>
      </c>
      <c r="K16" s="154">
        <f t="shared" si="1"/>
        <v>113.65384615384615</v>
      </c>
      <c r="L16" s="177">
        <f>SUMIF(APS!$C$9:$C$447,TIPE!$D16,APS!$EH$9:$EH$447)</f>
        <v>1297</v>
      </c>
      <c r="M16" s="152">
        <f>SUMIF(APS!$C$9:$C$447,TIPE!$D16,APS!$EL$9:$EL$447)</f>
        <v>1261</v>
      </c>
      <c r="N16" s="154">
        <f t="shared" si="2"/>
        <v>97.224363916730923</v>
      </c>
      <c r="O16" s="177">
        <f>SUMIF(APS!$C$9:$C$447,TIPE!$D16,APS!$GR$9:$GR$447)</f>
        <v>1737</v>
      </c>
      <c r="P16" s="152">
        <f>SUMIF(APS!$C$9:$C$447,TIPE!$D16,APS!$GV$9:$GV$447)</f>
        <v>2113</v>
      </c>
      <c r="Q16" s="154">
        <f t="shared" si="3"/>
        <v>121.64651698330455</v>
      </c>
      <c r="R16" s="209">
        <f>SUMIF(APS!$C$9:$C$447,TIPE!$D16,APS!$HC$9:$HC$447)</f>
        <v>5116</v>
      </c>
      <c r="S16" s="212">
        <f t="shared" si="4"/>
        <v>-253</v>
      </c>
      <c r="T16" s="158">
        <f t="shared" si="5"/>
        <v>95.287763084373253</v>
      </c>
    </row>
    <row r="17" spans="4:20" ht="15.75">
      <c r="D17" s="186" t="s">
        <v>143</v>
      </c>
      <c r="E17" s="184">
        <f>SUMIF(APS!$C$9:$C$447,TIPE!$D17,APS!$N$9:$N$447)</f>
        <v>3595</v>
      </c>
      <c r="F17" s="177">
        <f>SUMIF(APS!$C$9:$C$447,TIPE!$D17,APS!$BD$9:$BD$447)</f>
        <v>935</v>
      </c>
      <c r="G17" s="152">
        <f>SUMIF(APS!$C$9:$C$447,TIPE!$D17,APS!$BH$9:$BH$447)</f>
        <v>720</v>
      </c>
      <c r="H17" s="154">
        <f t="shared" si="0"/>
        <v>77.005347593582883</v>
      </c>
      <c r="I17" s="177">
        <f>SUMIF(APS!$C$9:$C$447,TIPE!$D17,APS!$CP$9:$CP$447)</f>
        <v>752</v>
      </c>
      <c r="J17" s="152">
        <f>SUMIF(APS!$C$9:$C$447,TIPE!$D17,APS!$CT$9:$CT$447)</f>
        <v>431</v>
      </c>
      <c r="K17" s="154">
        <f t="shared" si="1"/>
        <v>57.313829787234042</v>
      </c>
      <c r="L17" s="177">
        <f>SUMIF(APS!$C$9:$C$447,TIPE!$D17,APS!$EH$9:$EH$447)</f>
        <v>935</v>
      </c>
      <c r="M17" s="152">
        <f>SUMIF(APS!$C$9:$C$447,TIPE!$D17,APS!$EL$9:$EL$447)</f>
        <v>629</v>
      </c>
      <c r="N17" s="154">
        <f t="shared" si="2"/>
        <v>67.272727272727266</v>
      </c>
      <c r="O17" s="177">
        <f>SUMIF(APS!$C$9:$C$447,TIPE!$D17,APS!$GR$9:$GR$447)</f>
        <v>973</v>
      </c>
      <c r="P17" s="152">
        <f>SUMIF(APS!$C$9:$C$447,TIPE!$D17,APS!$GV$9:$GV$447)</f>
        <v>1576</v>
      </c>
      <c r="Q17" s="154">
        <f t="shared" si="3"/>
        <v>161.97327852004111</v>
      </c>
      <c r="R17" s="209">
        <f>SUMIF(APS!$C$9:$C$447,TIPE!$D17,APS!$HC$9:$HC$447)</f>
        <v>3356</v>
      </c>
      <c r="S17" s="212">
        <f t="shared" si="4"/>
        <v>-239</v>
      </c>
      <c r="T17" s="158">
        <f t="shared" si="5"/>
        <v>93.351877607788595</v>
      </c>
    </row>
    <row r="18" spans="4:20" ht="15.75">
      <c r="D18" s="186" t="s">
        <v>18</v>
      </c>
      <c r="E18" s="185">
        <f>SUMIF(APS!$C$9:$C$447,TIPE!$D18,APS!$N$9:$N$447)</f>
        <v>836</v>
      </c>
      <c r="F18" s="177">
        <f>SUMIF(APS!$C$9:$C$447,TIPE!$D18,APS!$BD$9:$BD$447)</f>
        <v>836</v>
      </c>
      <c r="G18" s="180">
        <f>SUMIF(APS!$C$9:$C$447,TIPE!$D18,APS!$BH$9:$BH$447)</f>
        <v>568</v>
      </c>
      <c r="H18" s="154">
        <f t="shared" si="0"/>
        <v>67.942583732057415</v>
      </c>
      <c r="I18" s="177">
        <f>SUMIF(APS!$C$9:$C$447,TIPE!$D18,APS!$CP$9:$CP$447)</f>
        <v>0</v>
      </c>
      <c r="J18" s="180">
        <f>SUMIF(APS!$C$9:$C$447,TIPE!$D18,APS!$CT$9:$CT$447)</f>
        <v>240</v>
      </c>
      <c r="K18" s="154">
        <f t="shared" si="1"/>
        <v>0</v>
      </c>
      <c r="L18" s="177">
        <f>SUMIF(APS!$C$9:$C$447,TIPE!$D18,APS!$EH$9:$EH$447)</f>
        <v>0</v>
      </c>
      <c r="M18" s="180">
        <f>SUMIF(APS!$C$9:$C$447,TIPE!$D18,APS!$EL$9:$EL$447)</f>
        <v>0</v>
      </c>
      <c r="N18" s="154">
        <f t="shared" si="2"/>
        <v>0</v>
      </c>
      <c r="O18" s="177">
        <f>SUMIF(APS!$C$9:$C$447,TIPE!$D18,APS!$GR$9:$GR$447)</f>
        <v>0</v>
      </c>
      <c r="P18" s="180">
        <f>SUMIF(APS!$C$9:$C$447,TIPE!$D18,APS!$GV$9:$GV$447)</f>
        <v>0</v>
      </c>
      <c r="Q18" s="154">
        <f t="shared" si="3"/>
        <v>0</v>
      </c>
      <c r="R18" s="210">
        <f>SUMIF(APS!$C$9:$C$447,TIPE!$D18,APS!$HC$9:$HC$447)</f>
        <v>808</v>
      </c>
      <c r="S18" s="212">
        <f t="shared" si="4"/>
        <v>-28</v>
      </c>
      <c r="T18" s="181">
        <f t="shared" si="5"/>
        <v>96.650717703349287</v>
      </c>
    </row>
    <row r="19" spans="4:20" ht="15.75">
      <c r="D19" s="129"/>
      <c r="E19" s="182">
        <f>SUM(E7:E18)</f>
        <v>75378</v>
      </c>
      <c r="F19" s="177">
        <f>SUMIF(APS!$C$9:$C$447,TIPE!$D19,APS!$BD$9:$BD$447)</f>
        <v>16314</v>
      </c>
      <c r="G19" s="182">
        <f>SUM(G7:G18)</f>
        <v>17188</v>
      </c>
      <c r="H19" s="154">
        <f>IF(F19=0,0,((G19)/F19)*100)</f>
        <v>105.35736177516245</v>
      </c>
      <c r="I19" s="182">
        <f t="shared" ref="I19" si="6">SUM(I7:I18)</f>
        <v>19648</v>
      </c>
      <c r="J19" s="182">
        <f>SUM(J7:J18)</f>
        <v>12048</v>
      </c>
      <c r="K19" s="154">
        <f t="shared" si="1"/>
        <v>61.31921824104235</v>
      </c>
      <c r="L19" s="182">
        <f t="shared" ref="L19:R19" si="7">SUM(L7:L18)</f>
        <v>18034</v>
      </c>
      <c r="M19" s="182">
        <f t="shared" si="7"/>
        <v>12164</v>
      </c>
      <c r="N19" s="154">
        <f t="shared" si="2"/>
        <v>67.450371520461346</v>
      </c>
      <c r="O19" s="182">
        <f t="shared" si="7"/>
        <v>18202</v>
      </c>
      <c r="P19" s="182">
        <f t="shared" si="7"/>
        <v>21846</v>
      </c>
      <c r="Q19" s="154">
        <f t="shared" si="3"/>
        <v>120.01977804636854</v>
      </c>
      <c r="R19" s="211">
        <f t="shared" si="7"/>
        <v>63246</v>
      </c>
      <c r="S19" s="212">
        <f t="shared" si="4"/>
        <v>-12132</v>
      </c>
      <c r="T19" s="158">
        <f t="shared" si="5"/>
        <v>83.90511820425057</v>
      </c>
    </row>
  </sheetData>
  <pageMargins left="0.47" right="0.46" top="0.74803149606299213" bottom="0.74803149606299213" header="0.31496062992125984" footer="0.31496062992125984"/>
  <pageSetup paperSize="9" scale="68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APS</vt:lpstr>
      <vt:lpstr>HBRD-Caesar</vt:lpstr>
      <vt:lpstr>FOLDING</vt:lpstr>
      <vt:lpstr>DLL</vt:lpstr>
      <vt:lpstr>Rekapitulasi Maret</vt:lpstr>
      <vt:lpstr>Sheet1</vt:lpstr>
      <vt:lpstr>Sheet2</vt:lpstr>
      <vt:lpstr>Sheet3</vt:lpstr>
      <vt:lpstr>TIPE</vt:lpstr>
      <vt:lpstr>APS!Print_Area</vt:lpstr>
      <vt:lpstr>'Rekapitulasi Maret'!Print_Area</vt:lpstr>
      <vt:lpstr>TIPE!Print_Area</vt:lpstr>
      <vt:lpstr>APS!Print_Titles</vt:lpstr>
    </vt:vector>
  </TitlesOfParts>
  <Company>PT Chitose Internasional Tbk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PPC</dc:creator>
  <cp:lastModifiedBy>adm.prd</cp:lastModifiedBy>
  <cp:lastPrinted>2021-03-31T00:34:53Z</cp:lastPrinted>
  <dcterms:created xsi:type="dcterms:W3CDTF">2021-02-23T01:29:47Z</dcterms:created>
  <dcterms:modified xsi:type="dcterms:W3CDTF">2021-04-09T08:13:42Z</dcterms:modified>
</cp:coreProperties>
</file>